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W:\P-C ACTUARIAL\AUTO\STATE FILES\California\REVISIONS\2020\1-1-2020 PP Symbol Filing\Exhibits\from previous filing\"/>
    </mc:Choice>
  </mc:AlternateContent>
  <bookViews>
    <workbookView xWindow="6720" yWindow="0" windowWidth="10970" windowHeight="8240" firstSheet="1" activeTab="7"/>
  </bookViews>
  <sheets>
    <sheet name="Proposed Factors" sheetId="2" r:id="rId1"/>
    <sheet name="Query Result 1" sheetId="3" r:id="rId2"/>
    <sheet name="BIPD WGT" sheetId="15" r:id="rId3"/>
    <sheet name="MPC WGT" sheetId="16" r:id="rId4"/>
    <sheet name="COMP WGT" sheetId="17" r:id="rId5"/>
    <sheet name="COLL WGT" sheetId="18" r:id="rId6"/>
    <sheet name="UBI WGT" sheetId="19" r:id="rId7"/>
    <sheet name="WGT Summary" sheetId="20" r:id="rId8"/>
  </sheets>
  <definedNames>
    <definedName name="bdfactors">'Proposed Factors'!$A$2:$H$587</definedName>
    <definedName name="gsdfactors">'Proposed Factors'!$L$11:$R$15</definedName>
    <definedName name="lookups">'Query Result 1'!$CK$7:$CU$500</definedName>
    <definedName name="_xlnm.Print_Area" localSheetId="2">'BIPD WGT'!$A$1:$U$785</definedName>
    <definedName name="_xlnm.Print_Area" localSheetId="5">'COLL WGT'!$A$1:$U$785</definedName>
    <definedName name="_xlnm.Print_Area" localSheetId="4">'COMP WGT'!$A$1:$U$785</definedName>
    <definedName name="_xlnm.Print_Area" localSheetId="3">'MPC WGT'!$A$1:$U$785</definedName>
    <definedName name="_xlnm.Print_Area" localSheetId="0">'Proposed Factors'!$A$1:$J$497,'Proposed Factors'!$L$2:$R$15</definedName>
    <definedName name="_xlnm.Print_Area" localSheetId="1">'Query Result 1'!$Q$6:$V$213,'Query Result 1'!$X$6:$AL$214,'Query Result 1'!$AN$2:$BD$214,'Query Result 1'!$BF$2:$BK$212,'Query Result 1'!$BM$6:$CC$213,'Query Result 1'!$CE$6:$CI$213,'Query Result 1'!$CK$6:$CU$212,'Query Result 1'!$CW$6:$DA$212</definedName>
    <definedName name="_xlnm.Print_Area" localSheetId="7">'WGT Summary'!$A$1:$G$8</definedName>
    <definedName name="pumpedbd">'Query Result 1'!$BF$7:$BK$212</definedName>
    <definedName name="ylfactors">'Proposed Factors'!$L$3:$R$6</definedName>
  </definedNames>
  <calcPr calcId="152511"/>
  <pivotCaches>
    <pivotCache cacheId="0" r:id="rId9"/>
  </pivotCaches>
</workbook>
</file>

<file path=xl/calcChain.xml><?xml version="1.0" encoding="utf-8"?>
<calcChain xmlns="http://schemas.openxmlformats.org/spreadsheetml/2006/main">
  <c r="BF9" i="3" l="1"/>
  <c r="BF10" i="3"/>
  <c r="BF11" i="3"/>
  <c r="BF12" i="3"/>
  <c r="BF13" i="3"/>
  <c r="BF14" i="3"/>
  <c r="BF15" i="3"/>
  <c r="BF16" i="3"/>
  <c r="BF17" i="3"/>
  <c r="BF18" i="3"/>
  <c r="BF19" i="3"/>
  <c r="BF20" i="3"/>
  <c r="BF21" i="3"/>
  <c r="BF22" i="3"/>
  <c r="BF23" i="3"/>
  <c r="BF24" i="3"/>
  <c r="BF25" i="3"/>
  <c r="BF26" i="3"/>
  <c r="BF27" i="3"/>
  <c r="BF28" i="3"/>
  <c r="BF29" i="3"/>
  <c r="BF30" i="3"/>
  <c r="BF31" i="3"/>
  <c r="BF32" i="3"/>
  <c r="BF33" i="3"/>
  <c r="BF34" i="3"/>
  <c r="BF35" i="3"/>
  <c r="BF36" i="3"/>
  <c r="BF37" i="3"/>
  <c r="BF38" i="3"/>
  <c r="BF39" i="3"/>
  <c r="BF40" i="3"/>
  <c r="BF41" i="3"/>
  <c r="BF42" i="3"/>
  <c r="BF43" i="3"/>
  <c r="BF44" i="3"/>
  <c r="BF45" i="3"/>
  <c r="BF46" i="3"/>
  <c r="BF47" i="3"/>
  <c r="BF48" i="3"/>
  <c r="BF49" i="3"/>
  <c r="BF50" i="3"/>
  <c r="BF51" i="3"/>
  <c r="BF52" i="3"/>
  <c r="BF53" i="3"/>
  <c r="BF54" i="3"/>
  <c r="BF55" i="3"/>
  <c r="BF56" i="3"/>
  <c r="BF57" i="3"/>
  <c r="BF58" i="3"/>
  <c r="BF59" i="3"/>
  <c r="BF60" i="3"/>
  <c r="BF61" i="3"/>
  <c r="BF62" i="3"/>
  <c r="BF63" i="3"/>
  <c r="BF64" i="3"/>
  <c r="BF65" i="3"/>
  <c r="BF66" i="3"/>
  <c r="BF67" i="3"/>
  <c r="BF68" i="3"/>
  <c r="BF69" i="3"/>
  <c r="BF70" i="3"/>
  <c r="BF71" i="3"/>
  <c r="BF72" i="3"/>
  <c r="BF73" i="3"/>
  <c r="BF74" i="3"/>
  <c r="BF75" i="3"/>
  <c r="BF76" i="3"/>
  <c r="BF77" i="3"/>
  <c r="BF78" i="3"/>
  <c r="BF79" i="3"/>
  <c r="BF80" i="3"/>
  <c r="BF81" i="3"/>
  <c r="BF82" i="3"/>
  <c r="BF83" i="3"/>
  <c r="BF84" i="3"/>
  <c r="BF85" i="3"/>
  <c r="BF86" i="3"/>
  <c r="BF87" i="3"/>
  <c r="BF88" i="3"/>
  <c r="BF89" i="3"/>
  <c r="BF90" i="3"/>
  <c r="BF91" i="3"/>
  <c r="BF92" i="3"/>
  <c r="BF93" i="3"/>
  <c r="BF94" i="3"/>
  <c r="BF95" i="3"/>
  <c r="BF96" i="3"/>
  <c r="BF97" i="3"/>
  <c r="BF98" i="3"/>
  <c r="BF99" i="3"/>
  <c r="BF100" i="3"/>
  <c r="BF101" i="3"/>
  <c r="BF102" i="3"/>
  <c r="BF103" i="3"/>
  <c r="BF104" i="3"/>
  <c r="BF105" i="3"/>
  <c r="BF106" i="3"/>
  <c r="BF107" i="3"/>
  <c r="BF108" i="3"/>
  <c r="BF109" i="3"/>
  <c r="BF110" i="3"/>
  <c r="BF111" i="3"/>
  <c r="BF112" i="3"/>
  <c r="BF113" i="3"/>
  <c r="BF114" i="3"/>
  <c r="BF115" i="3"/>
  <c r="BF116" i="3"/>
  <c r="BF117" i="3"/>
  <c r="BF118" i="3"/>
  <c r="BF119" i="3"/>
  <c r="BF120" i="3"/>
  <c r="BF121" i="3"/>
  <c r="BF122" i="3"/>
  <c r="BF123" i="3"/>
  <c r="BF124" i="3"/>
  <c r="BF125" i="3"/>
  <c r="BF126" i="3"/>
  <c r="BF127" i="3"/>
  <c r="BF128" i="3"/>
  <c r="BF129" i="3"/>
  <c r="BF130" i="3"/>
  <c r="BF131" i="3"/>
  <c r="BF132" i="3"/>
  <c r="BF133" i="3"/>
  <c r="BF134" i="3"/>
  <c r="BF135" i="3"/>
  <c r="BF136" i="3"/>
  <c r="BF137" i="3"/>
  <c r="BF138" i="3"/>
  <c r="BF139" i="3"/>
  <c r="BF140" i="3"/>
  <c r="BF141" i="3"/>
  <c r="BF142" i="3"/>
  <c r="BF143" i="3"/>
  <c r="BF144" i="3"/>
  <c r="BF145" i="3"/>
  <c r="BF146" i="3"/>
  <c r="BF147" i="3"/>
  <c r="BF148" i="3"/>
  <c r="BF149" i="3"/>
  <c r="BF150" i="3"/>
  <c r="BF151" i="3"/>
  <c r="BF152" i="3"/>
  <c r="BF153" i="3"/>
  <c r="BF154" i="3"/>
  <c r="BF155" i="3"/>
  <c r="BF156" i="3"/>
  <c r="BF157" i="3"/>
  <c r="BF158" i="3"/>
  <c r="BF159" i="3"/>
  <c r="BF160" i="3"/>
  <c r="BF161" i="3"/>
  <c r="BF162" i="3"/>
  <c r="BF163" i="3"/>
  <c r="BF164" i="3"/>
  <c r="BF165" i="3"/>
  <c r="BF166" i="3"/>
  <c r="BF167" i="3"/>
  <c r="BF168" i="3"/>
  <c r="BF169" i="3"/>
  <c r="BF170" i="3"/>
  <c r="BF171" i="3"/>
  <c r="BF172" i="3"/>
  <c r="BF173" i="3"/>
  <c r="BF174" i="3"/>
  <c r="BF175" i="3"/>
  <c r="BF176" i="3"/>
  <c r="BF177" i="3"/>
  <c r="BF178" i="3"/>
  <c r="BF179" i="3"/>
  <c r="BF180" i="3"/>
  <c r="BF181" i="3"/>
  <c r="BF182" i="3"/>
  <c r="BF183" i="3"/>
  <c r="BF184" i="3"/>
  <c r="BF185" i="3"/>
  <c r="BF186" i="3"/>
  <c r="BF187" i="3"/>
  <c r="BF188" i="3"/>
  <c r="BF189" i="3"/>
  <c r="BF190" i="3"/>
  <c r="BF191" i="3"/>
  <c r="BF192" i="3"/>
  <c r="BF193" i="3"/>
  <c r="BF194" i="3"/>
  <c r="BF195" i="3"/>
  <c r="BF196" i="3"/>
  <c r="BF197" i="3"/>
  <c r="BF198" i="3"/>
  <c r="BF199" i="3"/>
  <c r="BF200" i="3"/>
  <c r="BF201" i="3"/>
  <c r="BF202" i="3"/>
  <c r="BF203" i="3"/>
  <c r="BF204" i="3"/>
  <c r="BF205" i="3"/>
  <c r="BF206" i="3"/>
  <c r="BF207" i="3"/>
  <c r="BF208" i="3"/>
  <c r="BF209" i="3"/>
  <c r="BF210" i="3"/>
  <c r="BF211" i="3"/>
  <c r="BF8" i="3"/>
  <c r="A3" i="2"/>
  <c r="D780" i="17" l="1"/>
  <c r="C780" i="17"/>
  <c r="B780" i="17"/>
  <c r="C779" i="17"/>
  <c r="D779" i="17" s="1"/>
  <c r="B779" i="17"/>
  <c r="B778" i="17"/>
  <c r="C778" i="17" s="1"/>
  <c r="D778" i="17" s="1"/>
  <c r="B777" i="17"/>
  <c r="C777" i="17" s="1"/>
  <c r="D777" i="17" s="1"/>
  <c r="D776" i="17"/>
  <c r="C776" i="17"/>
  <c r="B776" i="17"/>
  <c r="C775" i="17"/>
  <c r="D775" i="17" s="1"/>
  <c r="B775" i="17"/>
  <c r="B774" i="17"/>
  <c r="C774" i="17" s="1"/>
  <c r="D774" i="17" s="1"/>
  <c r="B773" i="17"/>
  <c r="C773" i="17" s="1"/>
  <c r="D773" i="17" s="1"/>
  <c r="D772" i="17"/>
  <c r="C772" i="17"/>
  <c r="B772" i="17"/>
  <c r="C771" i="17"/>
  <c r="D771" i="17" s="1"/>
  <c r="B771" i="17"/>
  <c r="B770" i="17"/>
  <c r="C770" i="17" s="1"/>
  <c r="D770" i="17" s="1"/>
  <c r="B769" i="17"/>
  <c r="C769" i="17" s="1"/>
  <c r="D769" i="17" s="1"/>
  <c r="D768" i="17"/>
  <c r="C768" i="17"/>
  <c r="B768" i="17"/>
  <c r="C767" i="17"/>
  <c r="D767" i="17" s="1"/>
  <c r="B767" i="17"/>
  <c r="B766" i="17"/>
  <c r="C766" i="17" s="1"/>
  <c r="D766" i="17" s="1"/>
  <c r="B765" i="17"/>
  <c r="C765" i="17" s="1"/>
  <c r="D765" i="17" s="1"/>
  <c r="D764" i="17"/>
  <c r="C764" i="17"/>
  <c r="B764" i="17"/>
  <c r="C763" i="17"/>
  <c r="D763" i="17" s="1"/>
  <c r="B763" i="17"/>
  <c r="B762" i="17"/>
  <c r="C762" i="17" s="1"/>
  <c r="D762" i="17" s="1"/>
  <c r="B761" i="17"/>
  <c r="C761" i="17" s="1"/>
  <c r="D761" i="17" s="1"/>
  <c r="D760" i="17"/>
  <c r="C760" i="17"/>
  <c r="B760" i="17"/>
  <c r="C759" i="17"/>
  <c r="D759" i="17" s="1"/>
  <c r="B759" i="17"/>
  <c r="B758" i="17"/>
  <c r="C758" i="17" s="1"/>
  <c r="D758" i="17" s="1"/>
  <c r="B757" i="17"/>
  <c r="C757" i="17" s="1"/>
  <c r="D757" i="17" s="1"/>
  <c r="D756" i="17"/>
  <c r="C756" i="17"/>
  <c r="B756" i="17"/>
  <c r="C755" i="17"/>
  <c r="D755" i="17" s="1"/>
  <c r="B755" i="17"/>
  <c r="B754" i="17"/>
  <c r="C754" i="17" s="1"/>
  <c r="D754" i="17" s="1"/>
  <c r="B753" i="17"/>
  <c r="C753" i="17" s="1"/>
  <c r="D753" i="17" s="1"/>
  <c r="D752" i="17"/>
  <c r="C752" i="17"/>
  <c r="B752" i="17"/>
  <c r="C751" i="17"/>
  <c r="D751" i="17" s="1"/>
  <c r="B751" i="17"/>
  <c r="B750" i="17"/>
  <c r="C750" i="17" s="1"/>
  <c r="D750" i="17" s="1"/>
  <c r="B749" i="17"/>
  <c r="C749" i="17" s="1"/>
  <c r="D749" i="17" s="1"/>
  <c r="D748" i="17"/>
  <c r="C748" i="17"/>
  <c r="B748" i="17"/>
  <c r="C747" i="17"/>
  <c r="D747" i="17" s="1"/>
  <c r="B747" i="17"/>
  <c r="B746" i="17"/>
  <c r="C746" i="17" s="1"/>
  <c r="D746" i="17" s="1"/>
  <c r="B745" i="17"/>
  <c r="C745" i="17" s="1"/>
  <c r="D745" i="17" s="1"/>
  <c r="D744" i="17"/>
  <c r="C744" i="17"/>
  <c r="B744" i="17"/>
  <c r="C743" i="17"/>
  <c r="D743" i="17" s="1"/>
  <c r="B743" i="17"/>
  <c r="B742" i="17"/>
  <c r="C742" i="17" s="1"/>
  <c r="D742" i="17" s="1"/>
  <c r="B741" i="17"/>
  <c r="C741" i="17" s="1"/>
  <c r="D741" i="17" s="1"/>
  <c r="D740" i="17"/>
  <c r="C740" i="17"/>
  <c r="B740" i="17"/>
  <c r="C739" i="17"/>
  <c r="D739" i="17" s="1"/>
  <c r="B739" i="17"/>
  <c r="B738" i="17"/>
  <c r="C738" i="17" s="1"/>
  <c r="D738" i="17" s="1"/>
  <c r="B737" i="17"/>
  <c r="C737" i="17" s="1"/>
  <c r="D737" i="17" s="1"/>
  <c r="D736" i="17"/>
  <c r="C736" i="17"/>
  <c r="B736" i="17"/>
  <c r="C735" i="17"/>
  <c r="D735" i="17" s="1"/>
  <c r="B735" i="17"/>
  <c r="B734" i="17"/>
  <c r="C734" i="17" s="1"/>
  <c r="D734" i="17" s="1"/>
  <c r="B733" i="17"/>
  <c r="C733" i="17" s="1"/>
  <c r="D733" i="17" s="1"/>
  <c r="D732" i="17"/>
  <c r="C732" i="17"/>
  <c r="B732" i="17"/>
  <c r="C731" i="17"/>
  <c r="D731" i="17" s="1"/>
  <c r="B731" i="17"/>
  <c r="B730" i="17"/>
  <c r="C730" i="17" s="1"/>
  <c r="D730" i="17" s="1"/>
  <c r="B729" i="17"/>
  <c r="C729" i="17" s="1"/>
  <c r="D729" i="17" s="1"/>
  <c r="D728" i="17"/>
  <c r="C728" i="17"/>
  <c r="B728" i="17"/>
  <c r="C727" i="17"/>
  <c r="D727" i="17" s="1"/>
  <c r="B727" i="17"/>
  <c r="B726" i="17"/>
  <c r="C726" i="17" s="1"/>
  <c r="D726" i="17" s="1"/>
  <c r="B725" i="17"/>
  <c r="C725" i="17" s="1"/>
  <c r="D725" i="17" s="1"/>
  <c r="C724" i="17"/>
  <c r="D724" i="17" s="1"/>
  <c r="B724" i="17"/>
  <c r="B723" i="17"/>
  <c r="C723" i="17" s="1"/>
  <c r="D723" i="17" s="1"/>
  <c r="C722" i="17"/>
  <c r="D722" i="17" s="1"/>
  <c r="B722" i="17"/>
  <c r="B721" i="17"/>
  <c r="C721" i="17" s="1"/>
  <c r="D721" i="17" s="1"/>
  <c r="C720" i="17"/>
  <c r="D720" i="17" s="1"/>
  <c r="B720" i="17"/>
  <c r="B719" i="17"/>
  <c r="C719" i="17" s="1"/>
  <c r="D719" i="17" s="1"/>
  <c r="C718" i="17"/>
  <c r="D718" i="17" s="1"/>
  <c r="B718" i="17"/>
  <c r="B717" i="17"/>
  <c r="C717" i="17" s="1"/>
  <c r="D717" i="17" s="1"/>
  <c r="C716" i="17"/>
  <c r="D716" i="17" s="1"/>
  <c r="B716" i="17"/>
  <c r="B715" i="17"/>
  <c r="C715" i="17" s="1"/>
  <c r="D715" i="17" s="1"/>
  <c r="C714" i="17"/>
  <c r="D714" i="17" s="1"/>
  <c r="B714" i="17"/>
  <c r="D713" i="17"/>
  <c r="B713" i="17"/>
  <c r="C713" i="17" s="1"/>
  <c r="C712" i="17"/>
  <c r="D712" i="17" s="1"/>
  <c r="B712" i="17"/>
  <c r="B711" i="17"/>
  <c r="C711" i="17" s="1"/>
  <c r="D711" i="17" s="1"/>
  <c r="C710" i="17"/>
  <c r="D710" i="17" s="1"/>
  <c r="B710" i="17"/>
  <c r="D709" i="17"/>
  <c r="B709" i="17"/>
  <c r="C709" i="17" s="1"/>
  <c r="C708" i="17"/>
  <c r="D708" i="17" s="1"/>
  <c r="B708" i="17"/>
  <c r="B707" i="17"/>
  <c r="C707" i="17" s="1"/>
  <c r="D707" i="17" s="1"/>
  <c r="C706" i="17"/>
  <c r="D706" i="17" s="1"/>
  <c r="B706" i="17"/>
  <c r="B705" i="17"/>
  <c r="C705" i="17" s="1"/>
  <c r="D705" i="17" s="1"/>
  <c r="H583" i="17"/>
  <c r="A437" i="17"/>
  <c r="O409" i="17"/>
  <c r="H404" i="17"/>
  <c r="H601" i="17" s="1"/>
  <c r="O601" i="17" s="1"/>
  <c r="A291" i="17"/>
  <c r="A486" i="17" s="1"/>
  <c r="A290" i="17"/>
  <c r="A289" i="17"/>
  <c r="A288" i="17"/>
  <c r="A287" i="17"/>
  <c r="A482" i="17" s="1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354" i="17" s="1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337" i="17" s="1"/>
  <c r="A241" i="17"/>
  <c r="A240" i="17"/>
  <c r="A239" i="17"/>
  <c r="A238" i="17"/>
  <c r="A237" i="17"/>
  <c r="A236" i="17"/>
  <c r="A235" i="17"/>
  <c r="A234" i="17"/>
  <c r="A329" i="17" s="1"/>
  <c r="A233" i="17"/>
  <c r="A232" i="17"/>
  <c r="A231" i="17"/>
  <c r="A230" i="17"/>
  <c r="A229" i="17"/>
  <c r="A228" i="17"/>
  <c r="A227" i="17"/>
  <c r="A226" i="17"/>
  <c r="A321" i="17" s="1"/>
  <c r="A225" i="17"/>
  <c r="A224" i="17"/>
  <c r="A223" i="17"/>
  <c r="A222" i="17"/>
  <c r="A221" i="17"/>
  <c r="A220" i="17"/>
  <c r="A219" i="17"/>
  <c r="A218" i="17"/>
  <c r="A313" i="17" s="1"/>
  <c r="A217" i="17"/>
  <c r="A216" i="17"/>
  <c r="O215" i="17"/>
  <c r="O410" i="17" s="1"/>
  <c r="H215" i="17"/>
  <c r="H410" i="17" s="1"/>
  <c r="H607" i="17" s="1"/>
  <c r="O607" i="17" s="1"/>
  <c r="A215" i="17"/>
  <c r="O214" i="17"/>
  <c r="H214" i="17"/>
  <c r="H409" i="17" s="1"/>
  <c r="H606" i="17" s="1"/>
  <c r="O606" i="17" s="1"/>
  <c r="A214" i="17"/>
  <c r="O213" i="17"/>
  <c r="O408" i="17" s="1"/>
  <c r="H213" i="17"/>
  <c r="H408" i="17" s="1"/>
  <c r="H605" i="17" s="1"/>
  <c r="O605" i="17" s="1"/>
  <c r="A213" i="17"/>
  <c r="O212" i="17"/>
  <c r="O407" i="17" s="1"/>
  <c r="H212" i="17"/>
  <c r="H407" i="17" s="1"/>
  <c r="H604" i="17" s="1"/>
  <c r="O604" i="17" s="1"/>
  <c r="A212" i="17"/>
  <c r="A307" i="17" s="1"/>
  <c r="O211" i="17"/>
  <c r="O406" i="17" s="1"/>
  <c r="H211" i="17"/>
  <c r="H406" i="17" s="1"/>
  <c r="H603" i="17" s="1"/>
  <c r="O603" i="17" s="1"/>
  <c r="A211" i="17"/>
  <c r="O210" i="17"/>
  <c r="O405" i="17" s="1"/>
  <c r="H210" i="17"/>
  <c r="H405" i="17" s="1"/>
  <c r="H602" i="17" s="1"/>
  <c r="O602" i="17" s="1"/>
  <c r="A210" i="17"/>
  <c r="O209" i="17"/>
  <c r="O404" i="17" s="1"/>
  <c r="H209" i="17"/>
  <c r="A209" i="17"/>
  <c r="O208" i="17"/>
  <c r="O403" i="17" s="1"/>
  <c r="H208" i="17"/>
  <c r="H403" i="17" s="1"/>
  <c r="H600" i="17" s="1"/>
  <c r="O600" i="17" s="1"/>
  <c r="A208" i="17"/>
  <c r="A303" i="17" s="1"/>
  <c r="O207" i="17"/>
  <c r="O402" i="17" s="1"/>
  <c r="H207" i="17"/>
  <c r="H402" i="17" s="1"/>
  <c r="H599" i="17" s="1"/>
  <c r="O599" i="17" s="1"/>
  <c r="A207" i="17"/>
  <c r="C780" i="18"/>
  <c r="D780" i="18" s="1"/>
  <c r="B780" i="18"/>
  <c r="B779" i="18"/>
  <c r="C779" i="18" s="1"/>
  <c r="D779" i="18" s="1"/>
  <c r="D778" i="18"/>
  <c r="B778" i="18"/>
  <c r="C778" i="18" s="1"/>
  <c r="D777" i="18"/>
  <c r="C777" i="18"/>
  <c r="B777" i="18"/>
  <c r="C776" i="18"/>
  <c r="D776" i="18" s="1"/>
  <c r="B776" i="18"/>
  <c r="B775" i="18"/>
  <c r="C775" i="18" s="1"/>
  <c r="D775" i="18" s="1"/>
  <c r="D774" i="18"/>
  <c r="B774" i="18"/>
  <c r="C774" i="18" s="1"/>
  <c r="B773" i="18"/>
  <c r="C773" i="18" s="1"/>
  <c r="D773" i="18" s="1"/>
  <c r="B772" i="18"/>
  <c r="C772" i="18" s="1"/>
  <c r="D772" i="18" s="1"/>
  <c r="D771" i="18"/>
  <c r="C771" i="18"/>
  <c r="B771" i="18"/>
  <c r="C770" i="18"/>
  <c r="D770" i="18" s="1"/>
  <c r="B770" i="18"/>
  <c r="B769" i="18"/>
  <c r="C769" i="18" s="1"/>
  <c r="D769" i="18" s="1"/>
  <c r="B768" i="18"/>
  <c r="C768" i="18" s="1"/>
  <c r="D768" i="18" s="1"/>
  <c r="D767" i="18"/>
  <c r="C767" i="18"/>
  <c r="B767" i="18"/>
  <c r="C766" i="18"/>
  <c r="D766" i="18" s="1"/>
  <c r="B766" i="18"/>
  <c r="B765" i="18"/>
  <c r="C765" i="18" s="1"/>
  <c r="D765" i="18" s="1"/>
  <c r="B764" i="18"/>
  <c r="C764" i="18" s="1"/>
  <c r="D764" i="18" s="1"/>
  <c r="D763" i="18"/>
  <c r="C763" i="18"/>
  <c r="B763" i="18"/>
  <c r="C762" i="18"/>
  <c r="D762" i="18" s="1"/>
  <c r="B762" i="18"/>
  <c r="B761" i="18"/>
  <c r="C761" i="18" s="1"/>
  <c r="D761" i="18" s="1"/>
  <c r="B760" i="18"/>
  <c r="C760" i="18" s="1"/>
  <c r="D760" i="18" s="1"/>
  <c r="D759" i="18"/>
  <c r="C759" i="18"/>
  <c r="B759" i="18"/>
  <c r="C758" i="18"/>
  <c r="D758" i="18" s="1"/>
  <c r="B758" i="18"/>
  <c r="B757" i="18"/>
  <c r="C757" i="18" s="1"/>
  <c r="D757" i="18" s="1"/>
  <c r="B756" i="18"/>
  <c r="C756" i="18" s="1"/>
  <c r="D756" i="18" s="1"/>
  <c r="D755" i="18"/>
  <c r="C755" i="18"/>
  <c r="B755" i="18"/>
  <c r="C754" i="18"/>
  <c r="D754" i="18" s="1"/>
  <c r="B754" i="18"/>
  <c r="B753" i="18"/>
  <c r="C753" i="18" s="1"/>
  <c r="D753" i="18" s="1"/>
  <c r="B752" i="18"/>
  <c r="C752" i="18" s="1"/>
  <c r="D752" i="18" s="1"/>
  <c r="D751" i="18"/>
  <c r="C751" i="18"/>
  <c r="B751" i="18"/>
  <c r="C750" i="18"/>
  <c r="D750" i="18" s="1"/>
  <c r="B750" i="18"/>
  <c r="B749" i="18"/>
  <c r="C749" i="18" s="1"/>
  <c r="D749" i="18" s="1"/>
  <c r="B748" i="18"/>
  <c r="C748" i="18" s="1"/>
  <c r="D748" i="18" s="1"/>
  <c r="D747" i="18"/>
  <c r="C747" i="18"/>
  <c r="B747" i="18"/>
  <c r="C746" i="18"/>
  <c r="D746" i="18" s="1"/>
  <c r="B746" i="18"/>
  <c r="B745" i="18"/>
  <c r="C745" i="18" s="1"/>
  <c r="D745" i="18" s="1"/>
  <c r="B744" i="18"/>
  <c r="C744" i="18" s="1"/>
  <c r="D744" i="18" s="1"/>
  <c r="D743" i="18"/>
  <c r="C743" i="18"/>
  <c r="B743" i="18"/>
  <c r="C742" i="18"/>
  <c r="D742" i="18" s="1"/>
  <c r="B742" i="18"/>
  <c r="B741" i="18"/>
  <c r="C741" i="18" s="1"/>
  <c r="D741" i="18" s="1"/>
  <c r="B740" i="18"/>
  <c r="C740" i="18" s="1"/>
  <c r="D740" i="18" s="1"/>
  <c r="D739" i="18"/>
  <c r="C739" i="18"/>
  <c r="B739" i="18"/>
  <c r="C738" i="18"/>
  <c r="D738" i="18" s="1"/>
  <c r="B738" i="18"/>
  <c r="B737" i="18"/>
  <c r="C737" i="18" s="1"/>
  <c r="D737" i="18" s="1"/>
  <c r="B736" i="18"/>
  <c r="C736" i="18" s="1"/>
  <c r="D736" i="18" s="1"/>
  <c r="D735" i="18"/>
  <c r="C735" i="18"/>
  <c r="B735" i="18"/>
  <c r="C734" i="18"/>
  <c r="D734" i="18" s="1"/>
  <c r="B734" i="18"/>
  <c r="B733" i="18"/>
  <c r="C733" i="18" s="1"/>
  <c r="D733" i="18" s="1"/>
  <c r="B732" i="18"/>
  <c r="C732" i="18" s="1"/>
  <c r="D732" i="18" s="1"/>
  <c r="D731" i="18"/>
  <c r="C731" i="18"/>
  <c r="B731" i="18"/>
  <c r="C730" i="18"/>
  <c r="D730" i="18" s="1"/>
  <c r="B730" i="18"/>
  <c r="B729" i="18"/>
  <c r="C729" i="18" s="1"/>
  <c r="D729" i="18" s="1"/>
  <c r="B728" i="18"/>
  <c r="C728" i="18" s="1"/>
  <c r="D728" i="18" s="1"/>
  <c r="D727" i="18"/>
  <c r="C727" i="18"/>
  <c r="B727" i="18"/>
  <c r="C726" i="18"/>
  <c r="D726" i="18" s="1"/>
  <c r="B726" i="18"/>
  <c r="B725" i="18"/>
  <c r="C725" i="18" s="1"/>
  <c r="D725" i="18" s="1"/>
  <c r="B724" i="18"/>
  <c r="C724" i="18" s="1"/>
  <c r="D724" i="18" s="1"/>
  <c r="D723" i="18"/>
  <c r="C723" i="18"/>
  <c r="B723" i="18"/>
  <c r="C722" i="18"/>
  <c r="D722" i="18" s="1"/>
  <c r="B722" i="18"/>
  <c r="B721" i="18"/>
  <c r="C721" i="18" s="1"/>
  <c r="D721" i="18" s="1"/>
  <c r="B720" i="18"/>
  <c r="C720" i="18" s="1"/>
  <c r="D720" i="18" s="1"/>
  <c r="D719" i="18"/>
  <c r="C719" i="18"/>
  <c r="B719" i="18"/>
  <c r="C718" i="18"/>
  <c r="D718" i="18" s="1"/>
  <c r="B718" i="18"/>
  <c r="B717" i="18"/>
  <c r="C717" i="18" s="1"/>
  <c r="D717" i="18" s="1"/>
  <c r="B716" i="18"/>
  <c r="C716" i="18" s="1"/>
  <c r="D716" i="18" s="1"/>
  <c r="D715" i="18"/>
  <c r="C715" i="18"/>
  <c r="B715" i="18"/>
  <c r="C714" i="18"/>
  <c r="D714" i="18" s="1"/>
  <c r="B714" i="18"/>
  <c r="B713" i="18"/>
  <c r="C713" i="18" s="1"/>
  <c r="D713" i="18" s="1"/>
  <c r="B712" i="18"/>
  <c r="C712" i="18" s="1"/>
  <c r="D712" i="18" s="1"/>
  <c r="D711" i="18"/>
  <c r="C711" i="18"/>
  <c r="B711" i="18"/>
  <c r="C710" i="18"/>
  <c r="D710" i="18" s="1"/>
  <c r="B710" i="18"/>
  <c r="B709" i="18"/>
  <c r="C709" i="18" s="1"/>
  <c r="D709" i="18" s="1"/>
  <c r="B708" i="18"/>
  <c r="C708" i="18" s="1"/>
  <c r="D708" i="18" s="1"/>
  <c r="D707" i="18"/>
  <c r="C707" i="18"/>
  <c r="B707" i="18"/>
  <c r="C706" i="18"/>
  <c r="D706" i="18" s="1"/>
  <c r="B706" i="18"/>
  <c r="B705" i="18"/>
  <c r="C705" i="18" s="1"/>
  <c r="D705" i="18" s="1"/>
  <c r="A683" i="18"/>
  <c r="A780" i="18" s="1"/>
  <c r="H583" i="18"/>
  <c r="A582" i="18"/>
  <c r="A502" i="18"/>
  <c r="A485" i="18"/>
  <c r="A682" i="18" s="1"/>
  <c r="A779" i="18" s="1"/>
  <c r="A469" i="18"/>
  <c r="A453" i="18"/>
  <c r="A446" i="18"/>
  <c r="A438" i="18"/>
  <c r="A430" i="18"/>
  <c r="A422" i="18"/>
  <c r="A519" i="18" s="1"/>
  <c r="A419" i="18"/>
  <c r="A415" i="18"/>
  <c r="A411" i="18"/>
  <c r="O409" i="18"/>
  <c r="H408" i="18"/>
  <c r="H605" i="18" s="1"/>
  <c r="O605" i="18" s="1"/>
  <c r="A407" i="18"/>
  <c r="O405" i="18"/>
  <c r="H404" i="18"/>
  <c r="H601" i="18" s="1"/>
  <c r="O601" i="18" s="1"/>
  <c r="A403" i="18"/>
  <c r="A291" i="18"/>
  <c r="A486" i="18" s="1"/>
  <c r="A583" i="18" s="1"/>
  <c r="A290" i="18"/>
  <c r="A385" i="18" s="1"/>
  <c r="A289" i="18"/>
  <c r="A288" i="18"/>
  <c r="A483" i="18" s="1"/>
  <c r="A287" i="18"/>
  <c r="A482" i="18" s="1"/>
  <c r="A286" i="18"/>
  <c r="A381" i="18" s="1"/>
  <c r="A285" i="18"/>
  <c r="A284" i="18"/>
  <c r="A479" i="18" s="1"/>
  <c r="A283" i="18"/>
  <c r="A478" i="18" s="1"/>
  <c r="A282" i="18"/>
  <c r="A477" i="18" s="1"/>
  <c r="A281" i="18"/>
  <c r="A280" i="18"/>
  <c r="A475" i="18" s="1"/>
  <c r="A279" i="18"/>
  <c r="A474" i="18" s="1"/>
  <c r="A278" i="18"/>
  <c r="A373" i="18" s="1"/>
  <c r="A277" i="18"/>
  <c r="A276" i="18"/>
  <c r="A471" i="18" s="1"/>
  <c r="A275" i="18"/>
  <c r="A470" i="18" s="1"/>
  <c r="A567" i="18" s="1"/>
  <c r="A274" i="18"/>
  <c r="A369" i="18" s="1"/>
  <c r="A273" i="18"/>
  <c r="A272" i="18"/>
  <c r="A467" i="18" s="1"/>
  <c r="A271" i="18"/>
  <c r="A466" i="18" s="1"/>
  <c r="A270" i="18"/>
  <c r="A365" i="18" s="1"/>
  <c r="A269" i="18"/>
  <c r="A268" i="18"/>
  <c r="A463" i="18" s="1"/>
  <c r="A267" i="18"/>
  <c r="A462" i="18" s="1"/>
  <c r="A266" i="18"/>
  <c r="A461" i="18" s="1"/>
  <c r="A265" i="18"/>
  <c r="A264" i="18"/>
  <c r="A459" i="18" s="1"/>
  <c r="A263" i="18"/>
  <c r="A458" i="18" s="1"/>
  <c r="A262" i="18"/>
  <c r="A357" i="18" s="1"/>
  <c r="A261" i="18"/>
  <c r="A260" i="18"/>
  <c r="A455" i="18" s="1"/>
  <c r="A259" i="18"/>
  <c r="A454" i="18" s="1"/>
  <c r="A551" i="18" s="1"/>
  <c r="A258" i="18"/>
  <c r="A353" i="18" s="1"/>
  <c r="A257" i="18"/>
  <c r="A256" i="18"/>
  <c r="A451" i="18" s="1"/>
  <c r="A255" i="18"/>
  <c r="A450" i="18" s="1"/>
  <c r="A254" i="18"/>
  <c r="A349" i="18" s="1"/>
  <c r="A253" i="18"/>
  <c r="A252" i="18"/>
  <c r="A447" i="18" s="1"/>
  <c r="A251" i="18"/>
  <c r="A346" i="18" s="1"/>
  <c r="A250" i="18"/>
  <c r="A345" i="18" s="1"/>
  <c r="A249" i="18"/>
  <c r="A248" i="18"/>
  <c r="A443" i="18" s="1"/>
  <c r="A247" i="18"/>
  <c r="A442" i="18" s="1"/>
  <c r="A246" i="18"/>
  <c r="A341" i="18" s="1"/>
  <c r="A245" i="18"/>
  <c r="A244" i="18"/>
  <c r="A439" i="18" s="1"/>
  <c r="A243" i="18"/>
  <c r="A338" i="18" s="1"/>
  <c r="A242" i="18"/>
  <c r="A337" i="18" s="1"/>
  <c r="A241" i="18"/>
  <c r="A240" i="18"/>
  <c r="A435" i="18" s="1"/>
  <c r="A239" i="18"/>
  <c r="A434" i="18" s="1"/>
  <c r="A238" i="18"/>
  <c r="A333" i="18" s="1"/>
  <c r="A237" i="18"/>
  <c r="A236" i="18"/>
  <c r="A431" i="18" s="1"/>
  <c r="A235" i="18"/>
  <c r="A330" i="18" s="1"/>
  <c r="A234" i="18"/>
  <c r="A329" i="18" s="1"/>
  <c r="A233" i="18"/>
  <c r="A232" i="18"/>
  <c r="A427" i="18" s="1"/>
  <c r="A231" i="18"/>
  <c r="A426" i="18" s="1"/>
  <c r="A230" i="18"/>
  <c r="A325" i="18" s="1"/>
  <c r="A229" i="18"/>
  <c r="A228" i="18"/>
  <c r="A423" i="18" s="1"/>
  <c r="A227" i="18"/>
  <c r="A322" i="18" s="1"/>
  <c r="A226" i="18"/>
  <c r="A321" i="18" s="1"/>
  <c r="A225" i="18"/>
  <c r="A224" i="18"/>
  <c r="A319" i="18" s="1"/>
  <c r="A223" i="18"/>
  <c r="A318" i="18" s="1"/>
  <c r="A222" i="18"/>
  <c r="A417" i="18" s="1"/>
  <c r="A221" i="18"/>
  <c r="A220" i="18"/>
  <c r="A315" i="18" s="1"/>
  <c r="A219" i="18"/>
  <c r="A314" i="18" s="1"/>
  <c r="A218" i="18"/>
  <c r="A413" i="18" s="1"/>
  <c r="A217" i="18"/>
  <c r="A216" i="18"/>
  <c r="A311" i="18" s="1"/>
  <c r="O215" i="18"/>
  <c r="O410" i="18" s="1"/>
  <c r="H215" i="18"/>
  <c r="H410" i="18" s="1"/>
  <c r="H607" i="18" s="1"/>
  <c r="O607" i="18" s="1"/>
  <c r="A215" i="18"/>
  <c r="O214" i="18"/>
  <c r="H214" i="18"/>
  <c r="H409" i="18" s="1"/>
  <c r="H606" i="18" s="1"/>
  <c r="O606" i="18" s="1"/>
  <c r="A214" i="18"/>
  <c r="A409" i="18" s="1"/>
  <c r="O213" i="18"/>
  <c r="O408" i="18" s="1"/>
  <c r="H213" i="18"/>
  <c r="A213" i="18"/>
  <c r="A308" i="18" s="1"/>
  <c r="O212" i="18"/>
  <c r="O407" i="18" s="1"/>
  <c r="H212" i="18"/>
  <c r="H407" i="18" s="1"/>
  <c r="H604" i="18" s="1"/>
  <c r="O604" i="18" s="1"/>
  <c r="A212" i="18"/>
  <c r="A307" i="18" s="1"/>
  <c r="O211" i="18"/>
  <c r="O406" i="18" s="1"/>
  <c r="H211" i="18"/>
  <c r="H406" i="18" s="1"/>
  <c r="H603" i="18" s="1"/>
  <c r="O603" i="18" s="1"/>
  <c r="A211" i="18"/>
  <c r="O210" i="18"/>
  <c r="H210" i="18"/>
  <c r="H405" i="18" s="1"/>
  <c r="H602" i="18" s="1"/>
  <c r="O602" i="18" s="1"/>
  <c r="A210" i="18"/>
  <c r="A405" i="18" s="1"/>
  <c r="A602" i="18" s="1"/>
  <c r="A699" i="18" s="1"/>
  <c r="O209" i="18"/>
  <c r="O404" i="18" s="1"/>
  <c r="H209" i="18"/>
  <c r="A209" i="18"/>
  <c r="A304" i="18" s="1"/>
  <c r="O208" i="18"/>
  <c r="O403" i="18" s="1"/>
  <c r="H208" i="18"/>
  <c r="H403" i="18" s="1"/>
  <c r="H600" i="18" s="1"/>
  <c r="O600" i="18" s="1"/>
  <c r="A208" i="18"/>
  <c r="A303" i="18" s="1"/>
  <c r="O207" i="18"/>
  <c r="O402" i="18" s="1"/>
  <c r="H207" i="18"/>
  <c r="H402" i="18" s="1"/>
  <c r="H599" i="18" s="1"/>
  <c r="O599" i="18" s="1"/>
  <c r="A207" i="18"/>
  <c r="C780" i="19"/>
  <c r="D780" i="19" s="1"/>
  <c r="B780" i="19"/>
  <c r="B779" i="19"/>
  <c r="C779" i="19" s="1"/>
  <c r="D779" i="19" s="1"/>
  <c r="B778" i="19"/>
  <c r="C778" i="19" s="1"/>
  <c r="D778" i="19" s="1"/>
  <c r="D777" i="19"/>
  <c r="B777" i="19"/>
  <c r="C777" i="19" s="1"/>
  <c r="C776" i="19"/>
  <c r="D776" i="19" s="1"/>
  <c r="B776" i="19"/>
  <c r="B775" i="19"/>
  <c r="C775" i="19" s="1"/>
  <c r="D775" i="19" s="1"/>
  <c r="B774" i="19"/>
  <c r="C774" i="19" s="1"/>
  <c r="D774" i="19" s="1"/>
  <c r="B773" i="19"/>
  <c r="C773" i="19" s="1"/>
  <c r="D773" i="19" s="1"/>
  <c r="C772" i="19"/>
  <c r="D772" i="19" s="1"/>
  <c r="B772" i="19"/>
  <c r="B771" i="19"/>
  <c r="C771" i="19" s="1"/>
  <c r="D771" i="19" s="1"/>
  <c r="B770" i="19"/>
  <c r="C770" i="19" s="1"/>
  <c r="D770" i="19" s="1"/>
  <c r="D769" i="19"/>
  <c r="B769" i="19"/>
  <c r="C769" i="19" s="1"/>
  <c r="C768" i="19"/>
  <c r="D768" i="19" s="1"/>
  <c r="B768" i="19"/>
  <c r="B767" i="19"/>
  <c r="C767" i="19" s="1"/>
  <c r="D767" i="19" s="1"/>
  <c r="B766" i="19"/>
  <c r="C766" i="19" s="1"/>
  <c r="D766" i="19" s="1"/>
  <c r="B765" i="19"/>
  <c r="C765" i="19" s="1"/>
  <c r="D765" i="19" s="1"/>
  <c r="C764" i="19"/>
  <c r="D764" i="19" s="1"/>
  <c r="B764" i="19"/>
  <c r="B763" i="19"/>
  <c r="C763" i="19" s="1"/>
  <c r="D763" i="19" s="1"/>
  <c r="B762" i="19"/>
  <c r="C762" i="19" s="1"/>
  <c r="D762" i="19" s="1"/>
  <c r="D761" i="19"/>
  <c r="B761" i="19"/>
  <c r="C761" i="19" s="1"/>
  <c r="C760" i="19"/>
  <c r="D760" i="19" s="1"/>
  <c r="B760" i="19"/>
  <c r="B759" i="19"/>
  <c r="C759" i="19" s="1"/>
  <c r="D759" i="19" s="1"/>
  <c r="B758" i="19"/>
  <c r="C758" i="19" s="1"/>
  <c r="D758" i="19" s="1"/>
  <c r="B757" i="19"/>
  <c r="C757" i="19" s="1"/>
  <c r="D757" i="19" s="1"/>
  <c r="C756" i="19"/>
  <c r="D756" i="19" s="1"/>
  <c r="B756" i="19"/>
  <c r="B755" i="19"/>
  <c r="C755" i="19" s="1"/>
  <c r="D755" i="19" s="1"/>
  <c r="B754" i="19"/>
  <c r="C754" i="19" s="1"/>
  <c r="D754" i="19" s="1"/>
  <c r="D753" i="19"/>
  <c r="B753" i="19"/>
  <c r="C753" i="19" s="1"/>
  <c r="C752" i="19"/>
  <c r="D752" i="19" s="1"/>
  <c r="B752" i="19"/>
  <c r="B751" i="19"/>
  <c r="C751" i="19" s="1"/>
  <c r="D751" i="19" s="1"/>
  <c r="B750" i="19"/>
  <c r="C750" i="19" s="1"/>
  <c r="D750" i="19" s="1"/>
  <c r="B749" i="19"/>
  <c r="C749" i="19" s="1"/>
  <c r="D749" i="19" s="1"/>
  <c r="C748" i="19"/>
  <c r="D748" i="19" s="1"/>
  <c r="B748" i="19"/>
  <c r="B747" i="19"/>
  <c r="C747" i="19" s="1"/>
  <c r="D747" i="19" s="1"/>
  <c r="B746" i="19"/>
  <c r="C746" i="19" s="1"/>
  <c r="D746" i="19" s="1"/>
  <c r="D745" i="19"/>
  <c r="B745" i="19"/>
  <c r="C745" i="19" s="1"/>
  <c r="C744" i="19"/>
  <c r="D744" i="19" s="1"/>
  <c r="B744" i="19"/>
  <c r="D743" i="19"/>
  <c r="B743" i="19"/>
  <c r="C743" i="19" s="1"/>
  <c r="B742" i="19"/>
  <c r="C742" i="19" s="1"/>
  <c r="D742" i="19" s="1"/>
  <c r="B741" i="19"/>
  <c r="C741" i="19" s="1"/>
  <c r="D741" i="19" s="1"/>
  <c r="D740" i="19"/>
  <c r="C740" i="19"/>
  <c r="B740" i="19"/>
  <c r="C739" i="19"/>
  <c r="D739" i="19" s="1"/>
  <c r="B739" i="19"/>
  <c r="B738" i="19"/>
  <c r="C738" i="19" s="1"/>
  <c r="D738" i="19" s="1"/>
  <c r="D737" i="19"/>
  <c r="B737" i="19"/>
  <c r="C737" i="19" s="1"/>
  <c r="C736" i="19"/>
  <c r="D736" i="19" s="1"/>
  <c r="B736" i="19"/>
  <c r="C735" i="19"/>
  <c r="D735" i="19" s="1"/>
  <c r="B735" i="19"/>
  <c r="B734" i="19"/>
  <c r="C734" i="19" s="1"/>
  <c r="D734" i="19" s="1"/>
  <c r="B733" i="19"/>
  <c r="C733" i="19" s="1"/>
  <c r="D733" i="19" s="1"/>
  <c r="D732" i="19"/>
  <c r="C732" i="19"/>
  <c r="B732" i="19"/>
  <c r="C731" i="19"/>
  <c r="D731" i="19" s="1"/>
  <c r="B731" i="19"/>
  <c r="B730" i="19"/>
  <c r="C730" i="19" s="1"/>
  <c r="D730" i="19" s="1"/>
  <c r="D729" i="19"/>
  <c r="B729" i="19"/>
  <c r="C729" i="19" s="1"/>
  <c r="C728" i="19"/>
  <c r="D728" i="19" s="1"/>
  <c r="B728" i="19"/>
  <c r="C727" i="19"/>
  <c r="D727" i="19" s="1"/>
  <c r="B727" i="19"/>
  <c r="B726" i="19"/>
  <c r="C726" i="19" s="1"/>
  <c r="D726" i="19" s="1"/>
  <c r="B725" i="19"/>
  <c r="C725" i="19" s="1"/>
  <c r="D725" i="19" s="1"/>
  <c r="D724" i="19"/>
  <c r="C724" i="19"/>
  <c r="B724" i="19"/>
  <c r="C723" i="19"/>
  <c r="D723" i="19" s="1"/>
  <c r="B723" i="19"/>
  <c r="B722" i="19"/>
  <c r="C722" i="19" s="1"/>
  <c r="D722" i="19" s="1"/>
  <c r="D721" i="19"/>
  <c r="B721" i="19"/>
  <c r="C721" i="19" s="1"/>
  <c r="C720" i="19"/>
  <c r="D720" i="19" s="1"/>
  <c r="B720" i="19"/>
  <c r="C719" i="19"/>
  <c r="D719" i="19" s="1"/>
  <c r="B719" i="19"/>
  <c r="B718" i="19"/>
  <c r="C718" i="19" s="1"/>
  <c r="D718" i="19" s="1"/>
  <c r="B717" i="19"/>
  <c r="C717" i="19" s="1"/>
  <c r="D717" i="19" s="1"/>
  <c r="D716" i="19"/>
  <c r="C716" i="19"/>
  <c r="B716" i="19"/>
  <c r="C715" i="19"/>
  <c r="D715" i="19" s="1"/>
  <c r="B715" i="19"/>
  <c r="B714" i="19"/>
  <c r="C714" i="19" s="1"/>
  <c r="D714" i="19" s="1"/>
  <c r="D713" i="19"/>
  <c r="B713" i="19"/>
  <c r="C713" i="19" s="1"/>
  <c r="C712" i="19"/>
  <c r="D712" i="19" s="1"/>
  <c r="B712" i="19"/>
  <c r="C711" i="19"/>
  <c r="D711" i="19" s="1"/>
  <c r="B711" i="19"/>
  <c r="B710" i="19"/>
  <c r="C710" i="19" s="1"/>
  <c r="D710" i="19" s="1"/>
  <c r="B709" i="19"/>
  <c r="C709" i="19" s="1"/>
  <c r="D709" i="19" s="1"/>
  <c r="D708" i="19"/>
  <c r="C708" i="19"/>
  <c r="B708" i="19"/>
  <c r="C707" i="19"/>
  <c r="D707" i="19" s="1"/>
  <c r="B707" i="19"/>
  <c r="B706" i="19"/>
  <c r="C706" i="19" s="1"/>
  <c r="D706" i="19" s="1"/>
  <c r="D705" i="19"/>
  <c r="B705" i="19"/>
  <c r="C705" i="19" s="1"/>
  <c r="A677" i="19"/>
  <c r="A774" i="19" s="1"/>
  <c r="A669" i="19"/>
  <c r="A766" i="19" s="1"/>
  <c r="A668" i="19"/>
  <c r="A765" i="19" s="1"/>
  <c r="A661" i="19"/>
  <c r="A758" i="19" s="1"/>
  <c r="A653" i="19"/>
  <c r="A750" i="19" s="1"/>
  <c r="A652" i="19"/>
  <c r="A749" i="19" s="1"/>
  <c r="A645" i="19"/>
  <c r="A742" i="19" s="1"/>
  <c r="A637" i="19"/>
  <c r="A734" i="19" s="1"/>
  <c r="A636" i="19"/>
  <c r="A733" i="19" s="1"/>
  <c r="A629" i="19"/>
  <c r="A726" i="19" s="1"/>
  <c r="A621" i="19"/>
  <c r="A718" i="19" s="1"/>
  <c r="A620" i="19"/>
  <c r="A717" i="19" s="1"/>
  <c r="O606" i="19"/>
  <c r="H601" i="19"/>
  <c r="O601" i="19" s="1"/>
  <c r="H583" i="19"/>
  <c r="A583" i="19"/>
  <c r="A526" i="19"/>
  <c r="A519" i="19"/>
  <c r="A510" i="19"/>
  <c r="A486" i="19"/>
  <c r="A683" i="19" s="1"/>
  <c r="A780" i="19" s="1"/>
  <c r="A485" i="19"/>
  <c r="A682" i="19" s="1"/>
  <c r="A779" i="19" s="1"/>
  <c r="A477" i="19"/>
  <c r="A674" i="19" s="1"/>
  <c r="A771" i="19" s="1"/>
  <c r="A470" i="19"/>
  <c r="A667" i="19" s="1"/>
  <c r="A764" i="19" s="1"/>
  <c r="A469" i="19"/>
  <c r="A666" i="19" s="1"/>
  <c r="A763" i="19" s="1"/>
  <c r="A461" i="19"/>
  <c r="A658" i="19" s="1"/>
  <c r="A755" i="19" s="1"/>
  <c r="A454" i="19"/>
  <c r="A651" i="19" s="1"/>
  <c r="A748" i="19" s="1"/>
  <c r="A453" i="19"/>
  <c r="A650" i="19" s="1"/>
  <c r="A747" i="19" s="1"/>
  <c r="A445" i="19"/>
  <c r="A642" i="19" s="1"/>
  <c r="A739" i="19" s="1"/>
  <c r="A438" i="19"/>
  <c r="A635" i="19" s="1"/>
  <c r="A732" i="19" s="1"/>
  <c r="A437" i="19"/>
  <c r="A634" i="19" s="1"/>
  <c r="A731" i="19" s="1"/>
  <c r="A424" i="19"/>
  <c r="A521" i="19" s="1"/>
  <c r="A421" i="19"/>
  <c r="A618" i="19" s="1"/>
  <c r="A715" i="19" s="1"/>
  <c r="A420" i="19"/>
  <c r="A417" i="19"/>
  <c r="A414" i="19"/>
  <c r="A410" i="19"/>
  <c r="A507" i="19" s="1"/>
  <c r="A409" i="19"/>
  <c r="O408" i="19"/>
  <c r="O407" i="19"/>
  <c r="A405" i="19"/>
  <c r="A602" i="19" s="1"/>
  <c r="A699" i="19" s="1"/>
  <c r="A404" i="19"/>
  <c r="O403" i="19"/>
  <c r="H402" i="19"/>
  <c r="H599" i="19" s="1"/>
  <c r="O599" i="19" s="1"/>
  <c r="A385" i="19"/>
  <c r="A384" i="19"/>
  <c r="A381" i="19"/>
  <c r="A380" i="19"/>
  <c r="A377" i="19"/>
  <c r="A376" i="19"/>
  <c r="A373" i="19"/>
  <c r="A372" i="19"/>
  <c r="A369" i="19"/>
  <c r="A368" i="19"/>
  <c r="A365" i="19"/>
  <c r="A364" i="19"/>
  <c r="A361" i="19"/>
  <c r="A360" i="19"/>
  <c r="A357" i="19"/>
  <c r="A356" i="19"/>
  <c r="A353" i="19"/>
  <c r="A352" i="19"/>
  <c r="A349" i="19"/>
  <c r="A348" i="19"/>
  <c r="A345" i="19"/>
  <c r="A344" i="19"/>
  <c r="A341" i="19"/>
  <c r="A340" i="19"/>
  <c r="A337" i="19"/>
  <c r="A336" i="19"/>
  <c r="A333" i="19"/>
  <c r="A332" i="19"/>
  <c r="A329" i="19"/>
  <c r="A328" i="19"/>
  <c r="A325" i="19"/>
  <c r="A324" i="19"/>
  <c r="A321" i="19"/>
  <c r="A320" i="19"/>
  <c r="A317" i="19"/>
  <c r="A316" i="19"/>
  <c r="A313" i="19"/>
  <c r="A312" i="19"/>
  <c r="A310" i="19"/>
  <c r="A309" i="19"/>
  <c r="A306" i="19"/>
  <c r="A305" i="19"/>
  <c r="A302" i="19"/>
  <c r="A291" i="19"/>
  <c r="A386" i="19" s="1"/>
  <c r="A290" i="19"/>
  <c r="A289" i="19"/>
  <c r="A484" i="19" s="1"/>
  <c r="A581" i="19" s="1"/>
  <c r="A288" i="19"/>
  <c r="A483" i="19" s="1"/>
  <c r="A287" i="19"/>
  <c r="A482" i="19" s="1"/>
  <c r="A286" i="19"/>
  <c r="A481" i="19" s="1"/>
  <c r="A285" i="19"/>
  <c r="A480" i="19" s="1"/>
  <c r="A577" i="19" s="1"/>
  <c r="A284" i="19"/>
  <c r="A479" i="19" s="1"/>
  <c r="A576" i="19" s="1"/>
  <c r="A283" i="19"/>
  <c r="A478" i="19" s="1"/>
  <c r="A282" i="19"/>
  <c r="A281" i="19"/>
  <c r="A476" i="19" s="1"/>
  <c r="A573" i="19" s="1"/>
  <c r="A280" i="19"/>
  <c r="A475" i="19" s="1"/>
  <c r="A279" i="19"/>
  <c r="A474" i="19" s="1"/>
  <c r="A278" i="19"/>
  <c r="A473" i="19" s="1"/>
  <c r="A277" i="19"/>
  <c r="A472" i="19" s="1"/>
  <c r="A569" i="19" s="1"/>
  <c r="A276" i="19"/>
  <c r="A471" i="19" s="1"/>
  <c r="A568" i="19" s="1"/>
  <c r="A275" i="19"/>
  <c r="A370" i="19" s="1"/>
  <c r="A274" i="19"/>
  <c r="A273" i="19"/>
  <c r="A468" i="19" s="1"/>
  <c r="A565" i="19" s="1"/>
  <c r="A272" i="19"/>
  <c r="A467" i="19" s="1"/>
  <c r="A271" i="19"/>
  <c r="A466" i="19" s="1"/>
  <c r="A270" i="19"/>
  <c r="A465" i="19" s="1"/>
  <c r="A269" i="19"/>
  <c r="A464" i="19" s="1"/>
  <c r="A561" i="19" s="1"/>
  <c r="A268" i="19"/>
  <c r="A463" i="19" s="1"/>
  <c r="A560" i="19" s="1"/>
  <c r="A267" i="19"/>
  <c r="A462" i="19" s="1"/>
  <c r="A266" i="19"/>
  <c r="A265" i="19"/>
  <c r="A460" i="19" s="1"/>
  <c r="A557" i="19" s="1"/>
  <c r="A264" i="19"/>
  <c r="A459" i="19" s="1"/>
  <c r="A263" i="19"/>
  <c r="A458" i="19" s="1"/>
  <c r="A262" i="19"/>
  <c r="A457" i="19" s="1"/>
  <c r="A261" i="19"/>
  <c r="A456" i="19" s="1"/>
  <c r="A553" i="19" s="1"/>
  <c r="A260" i="19"/>
  <c r="A455" i="19" s="1"/>
  <c r="A552" i="19" s="1"/>
  <c r="A259" i="19"/>
  <c r="A354" i="19" s="1"/>
  <c r="A258" i="19"/>
  <c r="A257" i="19"/>
  <c r="A452" i="19" s="1"/>
  <c r="A549" i="19" s="1"/>
  <c r="A256" i="19"/>
  <c r="A451" i="19" s="1"/>
  <c r="A255" i="19"/>
  <c r="A450" i="19" s="1"/>
  <c r="A254" i="19"/>
  <c r="A449" i="19" s="1"/>
  <c r="A253" i="19"/>
  <c r="A448" i="19" s="1"/>
  <c r="A545" i="19" s="1"/>
  <c r="A252" i="19"/>
  <c r="A447" i="19" s="1"/>
  <c r="A544" i="19" s="1"/>
  <c r="A251" i="19"/>
  <c r="A446" i="19" s="1"/>
  <c r="A250" i="19"/>
  <c r="A249" i="19"/>
  <c r="A444" i="19" s="1"/>
  <c r="A541" i="19" s="1"/>
  <c r="A248" i="19"/>
  <c r="A443" i="19" s="1"/>
  <c r="A247" i="19"/>
  <c r="A442" i="19" s="1"/>
  <c r="A246" i="19"/>
  <c r="A441" i="19" s="1"/>
  <c r="A245" i="19"/>
  <c r="A440" i="19" s="1"/>
  <c r="A537" i="19" s="1"/>
  <c r="A244" i="19"/>
  <c r="A439" i="19" s="1"/>
  <c r="A536" i="19" s="1"/>
  <c r="A243" i="19"/>
  <c r="A338" i="19" s="1"/>
  <c r="A242" i="19"/>
  <c r="A241" i="19"/>
  <c r="A436" i="19" s="1"/>
  <c r="A533" i="19" s="1"/>
  <c r="A240" i="19"/>
  <c r="A435" i="19" s="1"/>
  <c r="A239" i="19"/>
  <c r="A434" i="19" s="1"/>
  <c r="A238" i="19"/>
  <c r="A433" i="19" s="1"/>
  <c r="A237" i="19"/>
  <c r="A432" i="19" s="1"/>
  <c r="A529" i="19" s="1"/>
  <c r="A236" i="19"/>
  <c r="A431" i="19" s="1"/>
  <c r="A528" i="19" s="1"/>
  <c r="A235" i="19"/>
  <c r="A330" i="19" s="1"/>
  <c r="A234" i="19"/>
  <c r="A429" i="19" s="1"/>
  <c r="A626" i="19" s="1"/>
  <c r="A723" i="19" s="1"/>
  <c r="A233" i="19"/>
  <c r="A428" i="19" s="1"/>
  <c r="A232" i="19"/>
  <c r="A427" i="19" s="1"/>
  <c r="A231" i="19"/>
  <c r="A426" i="19" s="1"/>
  <c r="A230" i="19"/>
  <c r="A425" i="19" s="1"/>
  <c r="A229" i="19"/>
  <c r="A228" i="19"/>
  <c r="A423" i="19" s="1"/>
  <c r="A520" i="19" s="1"/>
  <c r="A227" i="19"/>
  <c r="A422" i="19" s="1"/>
  <c r="A619" i="19" s="1"/>
  <c r="A716" i="19" s="1"/>
  <c r="A226" i="19"/>
  <c r="A225" i="19"/>
  <c r="A224" i="19"/>
  <c r="A419" i="19" s="1"/>
  <c r="A223" i="19"/>
  <c r="A418" i="19" s="1"/>
  <c r="A222" i="19"/>
  <c r="A221" i="19"/>
  <c r="A416" i="19" s="1"/>
  <c r="A220" i="19"/>
  <c r="A415" i="19" s="1"/>
  <c r="A512" i="19" s="1"/>
  <c r="A219" i="19"/>
  <c r="A314" i="19" s="1"/>
  <c r="A218" i="19"/>
  <c r="A413" i="19" s="1"/>
  <c r="A610" i="19" s="1"/>
  <c r="A707" i="19" s="1"/>
  <c r="A217" i="19"/>
  <c r="A412" i="19" s="1"/>
  <c r="A216" i="19"/>
  <c r="A411" i="19" s="1"/>
  <c r="O215" i="19"/>
  <c r="O410" i="19" s="1"/>
  <c r="H215" i="19"/>
  <c r="H410" i="19" s="1"/>
  <c r="H607" i="19" s="1"/>
  <c r="O607" i="19" s="1"/>
  <c r="A215" i="19"/>
  <c r="O214" i="19"/>
  <c r="O409" i="19" s="1"/>
  <c r="H214" i="19"/>
  <c r="H409" i="19" s="1"/>
  <c r="H606" i="19" s="1"/>
  <c r="A214" i="19"/>
  <c r="O213" i="19"/>
  <c r="H213" i="19"/>
  <c r="H408" i="19" s="1"/>
  <c r="H605" i="19" s="1"/>
  <c r="O605" i="19" s="1"/>
  <c r="A213" i="19"/>
  <c r="A408" i="19" s="1"/>
  <c r="O212" i="19"/>
  <c r="H212" i="19"/>
  <c r="H407" i="19" s="1"/>
  <c r="H604" i="19" s="1"/>
  <c r="O604" i="19" s="1"/>
  <c r="A212" i="19"/>
  <c r="A407" i="19" s="1"/>
  <c r="A504" i="19" s="1"/>
  <c r="O211" i="19"/>
  <c r="O406" i="19" s="1"/>
  <c r="H211" i="19"/>
  <c r="H406" i="19" s="1"/>
  <c r="H603" i="19" s="1"/>
  <c r="O603" i="19" s="1"/>
  <c r="A211" i="19"/>
  <c r="A406" i="19" s="1"/>
  <c r="A603" i="19" s="1"/>
  <c r="A700" i="19" s="1"/>
  <c r="O210" i="19"/>
  <c r="O405" i="19" s="1"/>
  <c r="H210" i="19"/>
  <c r="H405" i="19" s="1"/>
  <c r="H602" i="19" s="1"/>
  <c r="O602" i="19" s="1"/>
  <c r="A210" i="19"/>
  <c r="O209" i="19"/>
  <c r="O404" i="19" s="1"/>
  <c r="H209" i="19"/>
  <c r="H404" i="19" s="1"/>
  <c r="A209" i="19"/>
  <c r="A304" i="19" s="1"/>
  <c r="O208" i="19"/>
  <c r="H208" i="19"/>
  <c r="H403" i="19" s="1"/>
  <c r="H600" i="19" s="1"/>
  <c r="O600" i="19" s="1"/>
  <c r="A208" i="19"/>
  <c r="A403" i="19" s="1"/>
  <c r="O207" i="19"/>
  <c r="O402" i="19" s="1"/>
  <c r="H207" i="19"/>
  <c r="A207" i="19"/>
  <c r="A402" i="19" s="1"/>
  <c r="D780" i="15"/>
  <c r="C780" i="15"/>
  <c r="B780" i="15"/>
  <c r="C779" i="15"/>
  <c r="D779" i="15" s="1"/>
  <c r="B779" i="15"/>
  <c r="B778" i="15"/>
  <c r="C778" i="15" s="1"/>
  <c r="D778" i="15" s="1"/>
  <c r="B777" i="15"/>
  <c r="C777" i="15" s="1"/>
  <c r="D777" i="15" s="1"/>
  <c r="D776" i="15"/>
  <c r="C776" i="15"/>
  <c r="B776" i="15"/>
  <c r="C775" i="15"/>
  <c r="D775" i="15" s="1"/>
  <c r="B775" i="15"/>
  <c r="B774" i="15"/>
  <c r="C774" i="15" s="1"/>
  <c r="D774" i="15" s="1"/>
  <c r="B773" i="15"/>
  <c r="C773" i="15" s="1"/>
  <c r="D773" i="15" s="1"/>
  <c r="D772" i="15"/>
  <c r="C772" i="15"/>
  <c r="B772" i="15"/>
  <c r="C771" i="15"/>
  <c r="D771" i="15" s="1"/>
  <c r="B771" i="15"/>
  <c r="C770" i="15"/>
  <c r="D770" i="15" s="1"/>
  <c r="B770" i="15"/>
  <c r="B769" i="15"/>
  <c r="C769" i="15" s="1"/>
  <c r="D769" i="15" s="1"/>
  <c r="D768" i="15"/>
  <c r="C768" i="15"/>
  <c r="B768" i="15"/>
  <c r="D767" i="15"/>
  <c r="C767" i="15"/>
  <c r="B767" i="15"/>
  <c r="B766" i="15"/>
  <c r="C766" i="15" s="1"/>
  <c r="D766" i="15" s="1"/>
  <c r="B765" i="15"/>
  <c r="C765" i="15" s="1"/>
  <c r="D765" i="15" s="1"/>
  <c r="D764" i="15"/>
  <c r="C764" i="15"/>
  <c r="B764" i="15"/>
  <c r="C763" i="15"/>
  <c r="D763" i="15" s="1"/>
  <c r="B763" i="15"/>
  <c r="B762" i="15"/>
  <c r="C762" i="15" s="1"/>
  <c r="D762" i="15" s="1"/>
  <c r="B761" i="15"/>
  <c r="C761" i="15" s="1"/>
  <c r="D761" i="15" s="1"/>
  <c r="D760" i="15"/>
  <c r="C760" i="15"/>
  <c r="B760" i="15"/>
  <c r="C759" i="15"/>
  <c r="D759" i="15" s="1"/>
  <c r="B759" i="15"/>
  <c r="B758" i="15"/>
  <c r="C758" i="15" s="1"/>
  <c r="D758" i="15" s="1"/>
  <c r="B757" i="15"/>
  <c r="C757" i="15" s="1"/>
  <c r="D757" i="15" s="1"/>
  <c r="A757" i="15"/>
  <c r="D756" i="15"/>
  <c r="C756" i="15"/>
  <c r="B756" i="15"/>
  <c r="C755" i="15"/>
  <c r="D755" i="15" s="1"/>
  <c r="B755" i="15"/>
  <c r="C754" i="15"/>
  <c r="D754" i="15" s="1"/>
  <c r="B754" i="15"/>
  <c r="B753" i="15"/>
  <c r="C753" i="15" s="1"/>
  <c r="D753" i="15" s="1"/>
  <c r="D752" i="15"/>
  <c r="C752" i="15"/>
  <c r="B752" i="15"/>
  <c r="D751" i="15"/>
  <c r="C751" i="15"/>
  <c r="B751" i="15"/>
  <c r="B750" i="15"/>
  <c r="C750" i="15" s="1"/>
  <c r="D750" i="15" s="1"/>
  <c r="B749" i="15"/>
  <c r="C749" i="15" s="1"/>
  <c r="D749" i="15" s="1"/>
  <c r="D748" i="15"/>
  <c r="C748" i="15"/>
  <c r="B748" i="15"/>
  <c r="C747" i="15"/>
  <c r="D747" i="15" s="1"/>
  <c r="B747" i="15"/>
  <c r="B746" i="15"/>
  <c r="C746" i="15" s="1"/>
  <c r="D746" i="15" s="1"/>
  <c r="B745" i="15"/>
  <c r="C745" i="15" s="1"/>
  <c r="D745" i="15" s="1"/>
  <c r="D744" i="15"/>
  <c r="C744" i="15"/>
  <c r="B744" i="15"/>
  <c r="C743" i="15"/>
  <c r="D743" i="15" s="1"/>
  <c r="B743" i="15"/>
  <c r="B742" i="15"/>
  <c r="C742" i="15" s="1"/>
  <c r="D742" i="15" s="1"/>
  <c r="B741" i="15"/>
  <c r="C741" i="15" s="1"/>
  <c r="D741" i="15" s="1"/>
  <c r="D740" i="15"/>
  <c r="C740" i="15"/>
  <c r="B740" i="15"/>
  <c r="C739" i="15"/>
  <c r="D739" i="15" s="1"/>
  <c r="B739" i="15"/>
  <c r="C738" i="15"/>
  <c r="D738" i="15" s="1"/>
  <c r="B738" i="15"/>
  <c r="B737" i="15"/>
  <c r="C737" i="15" s="1"/>
  <c r="D737" i="15" s="1"/>
  <c r="D736" i="15"/>
  <c r="C736" i="15"/>
  <c r="B736" i="15"/>
  <c r="D735" i="15"/>
  <c r="C735" i="15"/>
  <c r="B735" i="15"/>
  <c r="B734" i="15"/>
  <c r="C734" i="15" s="1"/>
  <c r="D734" i="15" s="1"/>
  <c r="B733" i="15"/>
  <c r="C733" i="15" s="1"/>
  <c r="D733" i="15" s="1"/>
  <c r="D732" i="15"/>
  <c r="C732" i="15"/>
  <c r="B732" i="15"/>
  <c r="C731" i="15"/>
  <c r="D731" i="15" s="1"/>
  <c r="B731" i="15"/>
  <c r="B730" i="15"/>
  <c r="C730" i="15" s="1"/>
  <c r="D730" i="15" s="1"/>
  <c r="B729" i="15"/>
  <c r="C729" i="15" s="1"/>
  <c r="D729" i="15" s="1"/>
  <c r="D728" i="15"/>
  <c r="C728" i="15"/>
  <c r="B728" i="15"/>
  <c r="C727" i="15"/>
  <c r="D727" i="15" s="1"/>
  <c r="B727" i="15"/>
  <c r="B726" i="15"/>
  <c r="C726" i="15" s="1"/>
  <c r="D726" i="15" s="1"/>
  <c r="B725" i="15"/>
  <c r="C725" i="15" s="1"/>
  <c r="D725" i="15" s="1"/>
  <c r="A725" i="15"/>
  <c r="D724" i="15"/>
  <c r="C724" i="15"/>
  <c r="B724" i="15"/>
  <c r="C723" i="15"/>
  <c r="D723" i="15" s="1"/>
  <c r="B723" i="15"/>
  <c r="C722" i="15"/>
  <c r="D722" i="15" s="1"/>
  <c r="B722" i="15"/>
  <c r="B721" i="15"/>
  <c r="C721" i="15" s="1"/>
  <c r="D721" i="15" s="1"/>
  <c r="D720" i="15"/>
  <c r="C720" i="15"/>
  <c r="B720" i="15"/>
  <c r="D719" i="15"/>
  <c r="C719" i="15"/>
  <c r="B719" i="15"/>
  <c r="B718" i="15"/>
  <c r="C718" i="15" s="1"/>
  <c r="D718" i="15" s="1"/>
  <c r="B717" i="15"/>
  <c r="C717" i="15" s="1"/>
  <c r="D717" i="15" s="1"/>
  <c r="D716" i="15"/>
  <c r="C716" i="15"/>
  <c r="B716" i="15"/>
  <c r="C715" i="15"/>
  <c r="D715" i="15" s="1"/>
  <c r="B715" i="15"/>
  <c r="B714" i="15"/>
  <c r="C714" i="15" s="1"/>
  <c r="D714" i="15" s="1"/>
  <c r="B713" i="15"/>
  <c r="C713" i="15" s="1"/>
  <c r="D713" i="15" s="1"/>
  <c r="D712" i="15"/>
  <c r="C712" i="15"/>
  <c r="B712" i="15"/>
  <c r="C711" i="15"/>
  <c r="D711" i="15" s="1"/>
  <c r="B711" i="15"/>
  <c r="B710" i="15"/>
  <c r="C710" i="15" s="1"/>
  <c r="D710" i="15" s="1"/>
  <c r="B709" i="15"/>
  <c r="C709" i="15" s="1"/>
  <c r="D709" i="15" s="1"/>
  <c r="D708" i="15"/>
  <c r="C708" i="15"/>
  <c r="B708" i="15"/>
  <c r="C707" i="15"/>
  <c r="D707" i="15" s="1"/>
  <c r="B707" i="15"/>
  <c r="C706" i="15"/>
  <c r="D706" i="15" s="1"/>
  <c r="B706" i="15"/>
  <c r="B705" i="15"/>
  <c r="C705" i="15" s="1"/>
  <c r="D705" i="15" s="1"/>
  <c r="A671" i="15"/>
  <c r="A768" i="15" s="1"/>
  <c r="A655" i="15"/>
  <c r="A752" i="15" s="1"/>
  <c r="A646" i="15"/>
  <c r="A743" i="15" s="1"/>
  <c r="A630" i="15"/>
  <c r="A727" i="15" s="1"/>
  <c r="A614" i="15"/>
  <c r="A711" i="15" s="1"/>
  <c r="O604" i="15"/>
  <c r="H599" i="15"/>
  <c r="O599" i="15" s="1"/>
  <c r="H583" i="15"/>
  <c r="A486" i="15"/>
  <c r="A683" i="15" s="1"/>
  <c r="A780" i="15" s="1"/>
  <c r="A483" i="15"/>
  <c r="A680" i="15" s="1"/>
  <c r="A777" i="15" s="1"/>
  <c r="A482" i="15"/>
  <c r="A679" i="15" s="1"/>
  <c r="A776" i="15" s="1"/>
  <c r="A479" i="15"/>
  <c r="A676" i="15" s="1"/>
  <c r="A773" i="15" s="1"/>
  <c r="A478" i="15"/>
  <c r="A675" i="15" s="1"/>
  <c r="A772" i="15" s="1"/>
  <c r="A475" i="15"/>
  <c r="A672" i="15" s="1"/>
  <c r="A769" i="15" s="1"/>
  <c r="A474" i="15"/>
  <c r="A571" i="15" s="1"/>
  <c r="A471" i="15"/>
  <c r="A568" i="15" s="1"/>
  <c r="A470" i="15"/>
  <c r="A667" i="15" s="1"/>
  <c r="A764" i="15" s="1"/>
  <c r="A467" i="15"/>
  <c r="A664" i="15" s="1"/>
  <c r="A761" i="15" s="1"/>
  <c r="A466" i="15"/>
  <c r="A563" i="15" s="1"/>
  <c r="A463" i="15"/>
  <c r="A660" i="15" s="1"/>
  <c r="A462" i="15"/>
  <c r="A659" i="15" s="1"/>
  <c r="A756" i="15" s="1"/>
  <c r="A459" i="15"/>
  <c r="A656" i="15" s="1"/>
  <c r="A753" i="15" s="1"/>
  <c r="A458" i="15"/>
  <c r="A555" i="15" s="1"/>
  <c r="A455" i="15"/>
  <c r="A652" i="15" s="1"/>
  <c r="A749" i="15" s="1"/>
  <c r="A454" i="15"/>
  <c r="A651" i="15" s="1"/>
  <c r="A748" i="15" s="1"/>
  <c r="A451" i="15"/>
  <c r="A648" i="15" s="1"/>
  <c r="A745" i="15" s="1"/>
  <c r="A450" i="15"/>
  <c r="A647" i="15" s="1"/>
  <c r="A744" i="15" s="1"/>
  <c r="A447" i="15"/>
  <c r="A644" i="15" s="1"/>
  <c r="A741" i="15" s="1"/>
  <c r="A446" i="15"/>
  <c r="A643" i="15" s="1"/>
  <c r="A740" i="15" s="1"/>
  <c r="A443" i="15"/>
  <c r="A640" i="15" s="1"/>
  <c r="A737" i="15" s="1"/>
  <c r="A442" i="15"/>
  <c r="A639" i="15" s="1"/>
  <c r="A736" i="15" s="1"/>
  <c r="A439" i="15"/>
  <c r="A636" i="15" s="1"/>
  <c r="A733" i="15" s="1"/>
  <c r="A438" i="15"/>
  <c r="A635" i="15" s="1"/>
  <c r="A732" i="15" s="1"/>
  <c r="A435" i="15"/>
  <c r="A632" i="15" s="1"/>
  <c r="A729" i="15" s="1"/>
  <c r="A434" i="15"/>
  <c r="A631" i="15" s="1"/>
  <c r="A728" i="15" s="1"/>
  <c r="A431" i="15"/>
  <c r="A628" i="15" s="1"/>
  <c r="A430" i="15"/>
  <c r="A627" i="15" s="1"/>
  <c r="A724" i="15" s="1"/>
  <c r="A427" i="15"/>
  <c r="A624" i="15" s="1"/>
  <c r="A721" i="15" s="1"/>
  <c r="A426" i="15"/>
  <c r="A623" i="15" s="1"/>
  <c r="A720" i="15" s="1"/>
  <c r="A423" i="15"/>
  <c r="A620" i="15" s="1"/>
  <c r="A717" i="15" s="1"/>
  <c r="A422" i="15"/>
  <c r="A619" i="15" s="1"/>
  <c r="A716" i="15" s="1"/>
  <c r="A419" i="15"/>
  <c r="A616" i="15" s="1"/>
  <c r="A713" i="15" s="1"/>
  <c r="A418" i="15"/>
  <c r="A615" i="15" s="1"/>
  <c r="A712" i="15" s="1"/>
  <c r="A415" i="15"/>
  <c r="A612" i="15" s="1"/>
  <c r="A709" i="15" s="1"/>
  <c r="A414" i="15"/>
  <c r="A611" i="15" s="1"/>
  <c r="A708" i="15" s="1"/>
  <c r="A411" i="15"/>
  <c r="A608" i="15" s="1"/>
  <c r="A705" i="15" s="1"/>
  <c r="O410" i="15"/>
  <c r="O409" i="15"/>
  <c r="H409" i="15"/>
  <c r="H606" i="15" s="1"/>
  <c r="O606" i="15" s="1"/>
  <c r="H408" i="15"/>
  <c r="H605" i="15" s="1"/>
  <c r="O605" i="15" s="1"/>
  <c r="A408" i="15"/>
  <c r="O406" i="15"/>
  <c r="O405" i="15"/>
  <c r="H405" i="15"/>
  <c r="H602" i="15" s="1"/>
  <c r="O602" i="15" s="1"/>
  <c r="A404" i="15"/>
  <c r="A403" i="15"/>
  <c r="A600" i="15" s="1"/>
  <c r="A697" i="15" s="1"/>
  <c r="O402" i="15"/>
  <c r="A291" i="15"/>
  <c r="A386" i="15" s="1"/>
  <c r="A290" i="15"/>
  <c r="A485" i="15" s="1"/>
  <c r="A289" i="15"/>
  <c r="A288" i="15"/>
  <c r="A383" i="15" s="1"/>
  <c r="A287" i="15"/>
  <c r="A382" i="15" s="1"/>
  <c r="A286" i="15"/>
  <c r="A481" i="15" s="1"/>
  <c r="A285" i="15"/>
  <c r="A284" i="15"/>
  <c r="A379" i="15" s="1"/>
  <c r="A283" i="15"/>
  <c r="A378" i="15" s="1"/>
  <c r="A282" i="15"/>
  <c r="A477" i="15" s="1"/>
  <c r="A281" i="15"/>
  <c r="A280" i="15"/>
  <c r="A375" i="15" s="1"/>
  <c r="A279" i="15"/>
  <c r="A374" i="15" s="1"/>
  <c r="A278" i="15"/>
  <c r="A473" i="15" s="1"/>
  <c r="A277" i="15"/>
  <c r="A276" i="15"/>
  <c r="A371" i="15" s="1"/>
  <c r="A275" i="15"/>
  <c r="A370" i="15" s="1"/>
  <c r="A274" i="15"/>
  <c r="A469" i="15" s="1"/>
  <c r="A273" i="15"/>
  <c r="A272" i="15"/>
  <c r="A367" i="15" s="1"/>
  <c r="A271" i="15"/>
  <c r="A366" i="15" s="1"/>
  <c r="A270" i="15"/>
  <c r="A465" i="15" s="1"/>
  <c r="A269" i="15"/>
  <c r="A268" i="15"/>
  <c r="A363" i="15" s="1"/>
  <c r="A267" i="15"/>
  <c r="A362" i="15" s="1"/>
  <c r="A266" i="15"/>
  <c r="A461" i="15" s="1"/>
  <c r="A265" i="15"/>
  <c r="A264" i="15"/>
  <c r="A359" i="15" s="1"/>
  <c r="A263" i="15"/>
  <c r="A358" i="15" s="1"/>
  <c r="A262" i="15"/>
  <c r="A457" i="15" s="1"/>
  <c r="A261" i="15"/>
  <c r="A260" i="15"/>
  <c r="A355" i="15" s="1"/>
  <c r="A259" i="15"/>
  <c r="A354" i="15" s="1"/>
  <c r="A258" i="15"/>
  <c r="A453" i="15" s="1"/>
  <c r="A550" i="15" s="1"/>
  <c r="A257" i="15"/>
  <c r="A256" i="15"/>
  <c r="A351" i="15" s="1"/>
  <c r="A255" i="15"/>
  <c r="A350" i="15" s="1"/>
  <c r="A254" i="15"/>
  <c r="A449" i="15" s="1"/>
  <c r="A546" i="15" s="1"/>
  <c r="A253" i="15"/>
  <c r="A252" i="15"/>
  <c r="A347" i="15" s="1"/>
  <c r="A251" i="15"/>
  <c r="A346" i="15" s="1"/>
  <c r="A250" i="15"/>
  <c r="A445" i="15" s="1"/>
  <c r="A542" i="15" s="1"/>
  <c r="A249" i="15"/>
  <c r="A248" i="15"/>
  <c r="A343" i="15" s="1"/>
  <c r="A247" i="15"/>
  <c r="A342" i="15" s="1"/>
  <c r="A246" i="15"/>
  <c r="A441" i="15" s="1"/>
  <c r="A538" i="15" s="1"/>
  <c r="A245" i="15"/>
  <c r="A244" i="15"/>
  <c r="A339" i="15" s="1"/>
  <c r="A243" i="15"/>
  <c r="A338" i="15" s="1"/>
  <c r="A242" i="15"/>
  <c r="A437" i="15" s="1"/>
  <c r="A534" i="15" s="1"/>
  <c r="A241" i="15"/>
  <c r="A240" i="15"/>
  <c r="A335" i="15" s="1"/>
  <c r="A239" i="15"/>
  <c r="A334" i="15" s="1"/>
  <c r="A238" i="15"/>
  <c r="A433" i="15" s="1"/>
  <c r="A530" i="15" s="1"/>
  <c r="A237" i="15"/>
  <c r="A236" i="15"/>
  <c r="A331" i="15" s="1"/>
  <c r="A235" i="15"/>
  <c r="A330" i="15" s="1"/>
  <c r="A234" i="15"/>
  <c r="A429" i="15" s="1"/>
  <c r="A526" i="15" s="1"/>
  <c r="A233" i="15"/>
  <c r="A232" i="15"/>
  <c r="A327" i="15" s="1"/>
  <c r="A231" i="15"/>
  <c r="A326" i="15" s="1"/>
  <c r="A230" i="15"/>
  <c r="A425" i="15" s="1"/>
  <c r="A522" i="15" s="1"/>
  <c r="A229" i="15"/>
  <c r="A228" i="15"/>
  <c r="A323" i="15" s="1"/>
  <c r="A227" i="15"/>
  <c r="A322" i="15" s="1"/>
  <c r="A226" i="15"/>
  <c r="A421" i="15" s="1"/>
  <c r="A518" i="15" s="1"/>
  <c r="A225" i="15"/>
  <c r="A224" i="15"/>
  <c r="A319" i="15" s="1"/>
  <c r="A223" i="15"/>
  <c r="A318" i="15" s="1"/>
  <c r="A222" i="15"/>
  <c r="A417" i="15" s="1"/>
  <c r="A514" i="15" s="1"/>
  <c r="A221" i="15"/>
  <c r="A220" i="15"/>
  <c r="A315" i="15" s="1"/>
  <c r="A219" i="15"/>
  <c r="A314" i="15" s="1"/>
  <c r="A218" i="15"/>
  <c r="A413" i="15" s="1"/>
  <c r="A510" i="15" s="1"/>
  <c r="A217" i="15"/>
  <c r="A216" i="15"/>
  <c r="A311" i="15" s="1"/>
  <c r="O215" i="15"/>
  <c r="H215" i="15"/>
  <c r="H410" i="15" s="1"/>
  <c r="H607" i="15" s="1"/>
  <c r="O607" i="15" s="1"/>
  <c r="A215" i="15"/>
  <c r="O214" i="15"/>
  <c r="H214" i="15"/>
  <c r="A214" i="15"/>
  <c r="A409" i="15" s="1"/>
  <c r="A506" i="15" s="1"/>
  <c r="O213" i="15"/>
  <c r="O408" i="15" s="1"/>
  <c r="H213" i="15"/>
  <c r="A213" i="15"/>
  <c r="A308" i="15" s="1"/>
  <c r="O212" i="15"/>
  <c r="O407" i="15" s="1"/>
  <c r="H212" i="15"/>
  <c r="H407" i="15" s="1"/>
  <c r="H604" i="15" s="1"/>
  <c r="A212" i="15"/>
  <c r="A307" i="15" s="1"/>
  <c r="O211" i="15"/>
  <c r="H211" i="15"/>
  <c r="H406" i="15" s="1"/>
  <c r="H603" i="15" s="1"/>
  <c r="O603" i="15" s="1"/>
  <c r="A211" i="15"/>
  <c r="O210" i="15"/>
  <c r="H210" i="15"/>
  <c r="A210" i="15"/>
  <c r="A405" i="15" s="1"/>
  <c r="A502" i="15" s="1"/>
  <c r="O209" i="15"/>
  <c r="O404" i="15" s="1"/>
  <c r="H209" i="15"/>
  <c r="H404" i="15" s="1"/>
  <c r="H601" i="15" s="1"/>
  <c r="O601" i="15" s="1"/>
  <c r="A209" i="15"/>
  <c r="A304" i="15" s="1"/>
  <c r="O208" i="15"/>
  <c r="O403" i="15" s="1"/>
  <c r="H208" i="15"/>
  <c r="H403" i="15" s="1"/>
  <c r="H600" i="15" s="1"/>
  <c r="O600" i="15" s="1"/>
  <c r="A208" i="15"/>
  <c r="A303" i="15" s="1"/>
  <c r="O207" i="15"/>
  <c r="H207" i="15"/>
  <c r="H402" i="15" s="1"/>
  <c r="A207" i="15"/>
  <c r="A540" i="15" l="1"/>
  <c r="A611" i="19"/>
  <c r="A708" i="19" s="1"/>
  <c r="A511" i="19"/>
  <c r="A654" i="15"/>
  <c r="A751" i="15" s="1"/>
  <c r="A554" i="15"/>
  <c r="A662" i="15"/>
  <c r="A759" i="15" s="1"/>
  <c r="A562" i="15"/>
  <c r="A666" i="15"/>
  <c r="A763" i="15" s="1"/>
  <c r="A566" i="15"/>
  <c r="A670" i="15"/>
  <c r="A767" i="15" s="1"/>
  <c r="A570" i="15"/>
  <c r="A682" i="15"/>
  <c r="A779" i="15" s="1"/>
  <c r="A582" i="15"/>
  <c r="A601" i="15"/>
  <c r="A698" i="15" s="1"/>
  <c r="A501" i="15"/>
  <c r="A512" i="15"/>
  <c r="A528" i="15"/>
  <c r="A544" i="15"/>
  <c r="A560" i="15"/>
  <c r="A576" i="15"/>
  <c r="A606" i="15"/>
  <c r="A703" i="15" s="1"/>
  <c r="A618" i="15"/>
  <c r="A715" i="15" s="1"/>
  <c r="A634" i="15"/>
  <c r="A731" i="15" s="1"/>
  <c r="A650" i="15"/>
  <c r="A747" i="15" s="1"/>
  <c r="A668" i="15"/>
  <c r="A765" i="15" s="1"/>
  <c r="A643" i="19"/>
  <c r="A740" i="19" s="1"/>
  <c r="A543" i="19"/>
  <c r="A659" i="19"/>
  <c r="A756" i="19" s="1"/>
  <c r="A559" i="19"/>
  <c r="A675" i="19"/>
  <c r="A772" i="19" s="1"/>
  <c r="A575" i="19"/>
  <c r="A614" i="19"/>
  <c r="A711" i="19" s="1"/>
  <c r="A514" i="19"/>
  <c r="A535" i="19"/>
  <c r="A508" i="15"/>
  <c r="A524" i="15"/>
  <c r="A572" i="15"/>
  <c r="A525" i="19"/>
  <c r="A625" i="19"/>
  <c r="A722" i="19" s="1"/>
  <c r="A402" i="15"/>
  <c r="A302" i="15"/>
  <c r="A406" i="15"/>
  <c r="A306" i="15"/>
  <c r="A410" i="15"/>
  <c r="A310" i="15"/>
  <c r="A412" i="15"/>
  <c r="A312" i="15"/>
  <c r="A416" i="15"/>
  <c r="A316" i="15"/>
  <c r="A420" i="15"/>
  <c r="A320" i="15"/>
  <c r="A424" i="15"/>
  <c r="A324" i="15"/>
  <c r="A428" i="15"/>
  <c r="A328" i="15"/>
  <c r="A432" i="15"/>
  <c r="A332" i="15"/>
  <c r="A436" i="15"/>
  <c r="A336" i="15"/>
  <c r="A440" i="15"/>
  <c r="A340" i="15"/>
  <c r="A444" i="15"/>
  <c r="A344" i="15"/>
  <c r="A448" i="15"/>
  <c r="A348" i="15"/>
  <c r="A452" i="15"/>
  <c r="A352" i="15"/>
  <c r="A456" i="15"/>
  <c r="A356" i="15"/>
  <c r="A460" i="15"/>
  <c r="A360" i="15"/>
  <c r="A464" i="15"/>
  <c r="A364" i="15"/>
  <c r="A468" i="15"/>
  <c r="A368" i="15"/>
  <c r="A472" i="15"/>
  <c r="A372" i="15"/>
  <c r="A476" i="15"/>
  <c r="A376" i="15"/>
  <c r="A480" i="15"/>
  <c r="A380" i="15"/>
  <c r="A484" i="15"/>
  <c r="A384" i="15"/>
  <c r="A605" i="15"/>
  <c r="A702" i="15" s="1"/>
  <c r="A505" i="15"/>
  <c r="A520" i="15"/>
  <c r="A536" i="15"/>
  <c r="A552" i="15"/>
  <c r="A610" i="15"/>
  <c r="A707" i="15" s="1"/>
  <c r="A626" i="15"/>
  <c r="A723" i="15" s="1"/>
  <c r="A642" i="15"/>
  <c r="A739" i="15" s="1"/>
  <c r="A605" i="19"/>
  <c r="A702" i="19" s="1"/>
  <c r="A505" i="19"/>
  <c r="A615" i="19"/>
  <c r="A712" i="19" s="1"/>
  <c r="A515" i="19"/>
  <c r="A503" i="19"/>
  <c r="A567" i="19"/>
  <c r="A556" i="15"/>
  <c r="A509" i="19"/>
  <c r="A609" i="19"/>
  <c r="A706" i="19" s="1"/>
  <c r="A658" i="15"/>
  <c r="A755" i="15" s="1"/>
  <c r="A558" i="15"/>
  <c r="A674" i="15"/>
  <c r="A771" i="15" s="1"/>
  <c r="A574" i="15"/>
  <c r="A678" i="15"/>
  <c r="A775" i="15" s="1"/>
  <c r="A578" i="15"/>
  <c r="A407" i="15"/>
  <c r="A500" i="15"/>
  <c r="A516" i="15"/>
  <c r="A532" i="15"/>
  <c r="A548" i="15"/>
  <c r="A564" i="15"/>
  <c r="A580" i="15"/>
  <c r="A602" i="15"/>
  <c r="A699" i="15" s="1"/>
  <c r="A622" i="15"/>
  <c r="A719" i="15" s="1"/>
  <c r="A638" i="15"/>
  <c r="A735" i="15" s="1"/>
  <c r="A499" i="19"/>
  <c r="A599" i="19"/>
  <c r="A696" i="19" s="1"/>
  <c r="A513" i="19"/>
  <c r="A613" i="19"/>
  <c r="A710" i="19" s="1"/>
  <c r="A601" i="19"/>
  <c r="A698" i="19" s="1"/>
  <c r="A501" i="19"/>
  <c r="A517" i="19"/>
  <c r="A617" i="19"/>
  <c r="A714" i="19" s="1"/>
  <c r="A551" i="19"/>
  <c r="A535" i="18"/>
  <c r="A635" i="18"/>
  <c r="A732" i="18" s="1"/>
  <c r="A666" i="18"/>
  <c r="A763" i="18" s="1"/>
  <c r="A566" i="18"/>
  <c r="A515" i="15"/>
  <c r="A523" i="15"/>
  <c r="A531" i="15"/>
  <c r="A535" i="15"/>
  <c r="A543" i="15"/>
  <c r="A559" i="15"/>
  <c r="A567" i="15"/>
  <c r="A575" i="15"/>
  <c r="A579" i="15"/>
  <c r="A583" i="15"/>
  <c r="A623" i="19"/>
  <c r="A720" i="19" s="1"/>
  <c r="A523" i="19"/>
  <c r="A631" i="19"/>
  <c r="A728" i="19" s="1"/>
  <c r="A531" i="19"/>
  <c r="A663" i="19"/>
  <c r="A760" i="19" s="1"/>
  <c r="A563" i="19"/>
  <c r="A308" i="19"/>
  <c r="A322" i="19"/>
  <c r="A326" i="19"/>
  <c r="A342" i="19"/>
  <c r="A346" i="19"/>
  <c r="A350" i="19"/>
  <c r="A358" i="19"/>
  <c r="A362" i="19"/>
  <c r="A366" i="19"/>
  <c r="A374" i="19"/>
  <c r="A378" i="19"/>
  <c r="A382" i="19"/>
  <c r="A542" i="19"/>
  <c r="A558" i="19"/>
  <c r="A607" i="19"/>
  <c r="A704" i="19" s="1"/>
  <c r="A452" i="18"/>
  <c r="A352" i="18"/>
  <c r="A464" i="18"/>
  <c r="A364" i="18"/>
  <c r="A468" i="18"/>
  <c r="A368" i="18"/>
  <c r="A476" i="18"/>
  <c r="A376" i="18"/>
  <c r="A650" i="18"/>
  <c r="A747" i="18" s="1"/>
  <c r="A550" i="18"/>
  <c r="A305" i="15"/>
  <c r="A309" i="15"/>
  <c r="A313" i="15"/>
  <c r="A317" i="15"/>
  <c r="A321" i="15"/>
  <c r="A325" i="15"/>
  <c r="A329" i="15"/>
  <c r="A333" i="15"/>
  <c r="A337" i="15"/>
  <c r="A341" i="15"/>
  <c r="A345" i="15"/>
  <c r="A349" i="15"/>
  <c r="A353" i="15"/>
  <c r="A357" i="15"/>
  <c r="A361" i="15"/>
  <c r="A365" i="15"/>
  <c r="A369" i="15"/>
  <c r="A373" i="15"/>
  <c r="A377" i="15"/>
  <c r="A381" i="15"/>
  <c r="A385" i="15"/>
  <c r="A663" i="15"/>
  <c r="A760" i="15" s="1"/>
  <c r="A622" i="19"/>
  <c r="A719" i="19" s="1"/>
  <c r="A522" i="19"/>
  <c r="A630" i="19"/>
  <c r="A727" i="19" s="1"/>
  <c r="A530" i="19"/>
  <c r="A638" i="19"/>
  <c r="A735" i="19" s="1"/>
  <c r="A538" i="19"/>
  <c r="A646" i="19"/>
  <c r="A743" i="19" s="1"/>
  <c r="A546" i="19"/>
  <c r="A654" i="19"/>
  <c r="A751" i="19" s="1"/>
  <c r="A554" i="19"/>
  <c r="A662" i="19"/>
  <c r="A759" i="19" s="1"/>
  <c r="A562" i="19"/>
  <c r="A670" i="19"/>
  <c r="A767" i="19" s="1"/>
  <c r="A570" i="19"/>
  <c r="A678" i="19"/>
  <c r="A775" i="19" s="1"/>
  <c r="A578" i="19"/>
  <c r="A430" i="19"/>
  <c r="A604" i="19"/>
  <c r="A701" i="19" s="1"/>
  <c r="A612" i="19"/>
  <c r="A709" i="19" s="1"/>
  <c r="A628" i="19"/>
  <c r="A725" i="19" s="1"/>
  <c r="A644" i="19"/>
  <c r="A741" i="19" s="1"/>
  <c r="A660" i="19"/>
  <c r="A757" i="19" s="1"/>
  <c r="A676" i="19"/>
  <c r="A773" i="19" s="1"/>
  <c r="A302" i="18"/>
  <c r="A402" i="18"/>
  <c r="A310" i="18"/>
  <c r="A410" i="18"/>
  <c r="A316" i="18"/>
  <c r="A416" i="18"/>
  <c r="A424" i="18"/>
  <c r="A324" i="18"/>
  <c r="A432" i="18"/>
  <c r="A332" i="18"/>
  <c r="A440" i="18"/>
  <c r="A340" i="18"/>
  <c r="A448" i="18"/>
  <c r="A348" i="18"/>
  <c r="A511" i="15"/>
  <c r="A519" i="15"/>
  <c r="A527" i="15"/>
  <c r="A539" i="15"/>
  <c r="A547" i="15"/>
  <c r="A551" i="15"/>
  <c r="A639" i="19"/>
  <c r="A736" i="19" s="1"/>
  <c r="A539" i="19"/>
  <c r="A647" i="19"/>
  <c r="A744" i="19" s="1"/>
  <c r="A547" i="19"/>
  <c r="A655" i="19"/>
  <c r="A752" i="19" s="1"/>
  <c r="A555" i="19"/>
  <c r="A671" i="19"/>
  <c r="A768" i="19" s="1"/>
  <c r="A571" i="19"/>
  <c r="A679" i="19"/>
  <c r="A776" i="19" s="1"/>
  <c r="A579" i="19"/>
  <c r="A318" i="19"/>
  <c r="A334" i="19"/>
  <c r="A606" i="19"/>
  <c r="A703" i="19" s="1"/>
  <c r="A506" i="19"/>
  <c r="A574" i="19"/>
  <c r="A606" i="18"/>
  <c r="A703" i="18" s="1"/>
  <c r="A506" i="18"/>
  <c r="A610" i="18"/>
  <c r="A707" i="18" s="1"/>
  <c r="A510" i="18"/>
  <c r="A456" i="18"/>
  <c r="A356" i="18"/>
  <c r="A460" i="18"/>
  <c r="A360" i="18"/>
  <c r="A472" i="18"/>
  <c r="A372" i="18"/>
  <c r="A480" i="18"/>
  <c r="A380" i="18"/>
  <c r="A484" i="18"/>
  <c r="A384" i="18"/>
  <c r="A500" i="19"/>
  <c r="A600" i="19"/>
  <c r="A697" i="19" s="1"/>
  <c r="A508" i="19"/>
  <c r="A608" i="19"/>
  <c r="A705" i="19" s="1"/>
  <c r="A516" i="19"/>
  <c r="A616" i="19"/>
  <c r="A713" i="19" s="1"/>
  <c r="A524" i="19"/>
  <c r="A624" i="19"/>
  <c r="A721" i="19" s="1"/>
  <c r="A532" i="19"/>
  <c r="A632" i="19"/>
  <c r="A729" i="19" s="1"/>
  <c r="A540" i="19"/>
  <c r="A640" i="19"/>
  <c r="A737" i="19" s="1"/>
  <c r="A548" i="19"/>
  <c r="A648" i="19"/>
  <c r="A745" i="19" s="1"/>
  <c r="A556" i="19"/>
  <c r="A656" i="19"/>
  <c r="A753" i="19" s="1"/>
  <c r="A564" i="19"/>
  <c r="A664" i="19"/>
  <c r="A761" i="19" s="1"/>
  <c r="A572" i="19"/>
  <c r="A672" i="19"/>
  <c r="A769" i="19" s="1"/>
  <c r="A580" i="19"/>
  <c r="A680" i="19"/>
  <c r="A777" i="19" s="1"/>
  <c r="A303" i="19"/>
  <c r="A307" i="19"/>
  <c r="A311" i="19"/>
  <c r="A315" i="19"/>
  <c r="A319" i="19"/>
  <c r="A323" i="19"/>
  <c r="A327" i="19"/>
  <c r="A331" i="19"/>
  <c r="A335" i="19"/>
  <c r="A339" i="19"/>
  <c r="A343" i="19"/>
  <c r="A347" i="19"/>
  <c r="A351" i="19"/>
  <c r="A355" i="19"/>
  <c r="A359" i="19"/>
  <c r="A363" i="19"/>
  <c r="A367" i="19"/>
  <c r="A371" i="19"/>
  <c r="A375" i="19"/>
  <c r="A379" i="19"/>
  <c r="A383" i="19"/>
  <c r="A502" i="19"/>
  <c r="A518" i="19"/>
  <c r="A534" i="19"/>
  <c r="A550" i="19"/>
  <c r="A566" i="19"/>
  <c r="A582" i="19"/>
  <c r="A543" i="18"/>
  <c r="A643" i="18"/>
  <c r="A740" i="18" s="1"/>
  <c r="A633" i="19"/>
  <c r="A730" i="19" s="1"/>
  <c r="A641" i="19"/>
  <c r="A738" i="19" s="1"/>
  <c r="A649" i="19"/>
  <c r="A746" i="19" s="1"/>
  <c r="A657" i="19"/>
  <c r="A754" i="19" s="1"/>
  <c r="A665" i="19"/>
  <c r="A762" i="19" s="1"/>
  <c r="A673" i="19"/>
  <c r="A770" i="19" s="1"/>
  <c r="A681" i="19"/>
  <c r="A778" i="19" s="1"/>
  <c r="A604" i="18"/>
  <c r="A701" i="18" s="1"/>
  <c r="A504" i="18"/>
  <c r="A612" i="18"/>
  <c r="A709" i="18" s="1"/>
  <c r="A512" i="18"/>
  <c r="A600" i="18"/>
  <c r="A697" i="18" s="1"/>
  <c r="A500" i="18"/>
  <c r="A616" i="18"/>
  <c r="A713" i="18" s="1"/>
  <c r="A516" i="18"/>
  <c r="A614" i="18"/>
  <c r="A711" i="18" s="1"/>
  <c r="A514" i="18"/>
  <c r="A658" i="18"/>
  <c r="A755" i="18" s="1"/>
  <c r="A558" i="18"/>
  <c r="A674" i="18"/>
  <c r="A771" i="18" s="1"/>
  <c r="A574" i="18"/>
  <c r="A608" i="18"/>
  <c r="A705" i="18" s="1"/>
  <c r="A508" i="18"/>
  <c r="A527" i="18"/>
  <c r="A627" i="18"/>
  <c r="A724" i="18" s="1"/>
  <c r="A306" i="18"/>
  <c r="A406" i="18"/>
  <c r="A312" i="18"/>
  <c r="A412" i="18"/>
  <c r="A420" i="18"/>
  <c r="A320" i="18"/>
  <c r="A623" i="18"/>
  <c r="A720" i="18" s="1"/>
  <c r="A523" i="18"/>
  <c r="A428" i="18"/>
  <c r="A328" i="18"/>
  <c r="A631" i="18"/>
  <c r="A728" i="18" s="1"/>
  <c r="A531" i="18"/>
  <c r="A436" i="18"/>
  <c r="A336" i="18"/>
  <c r="A639" i="18"/>
  <c r="A736" i="18" s="1"/>
  <c r="A539" i="18"/>
  <c r="A444" i="18"/>
  <c r="A344" i="18"/>
  <c r="A647" i="18"/>
  <c r="A744" i="18" s="1"/>
  <c r="A547" i="18"/>
  <c r="A619" i="18"/>
  <c r="A716" i="18" s="1"/>
  <c r="A425" i="18"/>
  <c r="A433" i="18"/>
  <c r="A441" i="18"/>
  <c r="A449" i="18"/>
  <c r="A457" i="18"/>
  <c r="A473" i="18"/>
  <c r="A620" i="18"/>
  <c r="A717" i="18" s="1"/>
  <c r="A520" i="18"/>
  <c r="A624" i="18"/>
  <c r="A721" i="18" s="1"/>
  <c r="A524" i="18"/>
  <c r="A628" i="18"/>
  <c r="A725" i="18" s="1"/>
  <c r="A528" i="18"/>
  <c r="A632" i="18"/>
  <c r="A729" i="18" s="1"/>
  <c r="A532" i="18"/>
  <c r="A636" i="18"/>
  <c r="A733" i="18" s="1"/>
  <c r="A536" i="18"/>
  <c r="A640" i="18"/>
  <c r="A737" i="18" s="1"/>
  <c r="A540" i="18"/>
  <c r="A644" i="18"/>
  <c r="A741" i="18" s="1"/>
  <c r="A544" i="18"/>
  <c r="A648" i="18"/>
  <c r="A745" i="18" s="1"/>
  <c r="A548" i="18"/>
  <c r="A652" i="18"/>
  <c r="A749" i="18" s="1"/>
  <c r="A552" i="18"/>
  <c r="A656" i="18"/>
  <c r="A753" i="18" s="1"/>
  <c r="A556" i="18"/>
  <c r="A660" i="18"/>
  <c r="A757" i="18" s="1"/>
  <c r="A560" i="18"/>
  <c r="A664" i="18"/>
  <c r="A761" i="18" s="1"/>
  <c r="A564" i="18"/>
  <c r="A668" i="18"/>
  <c r="A765" i="18" s="1"/>
  <c r="A568" i="18"/>
  <c r="A672" i="18"/>
  <c r="A769" i="18" s="1"/>
  <c r="A572" i="18"/>
  <c r="A676" i="18"/>
  <c r="A773" i="18" s="1"/>
  <c r="A576" i="18"/>
  <c r="A680" i="18"/>
  <c r="A777" i="18" s="1"/>
  <c r="A580" i="18"/>
  <c r="A404" i="18"/>
  <c r="A408" i="18"/>
  <c r="A414" i="18"/>
  <c r="A418" i="18"/>
  <c r="A421" i="18"/>
  <c r="A429" i="18"/>
  <c r="A437" i="18"/>
  <c r="A445" i="18"/>
  <c r="A465" i="18"/>
  <c r="A481" i="18"/>
  <c r="A667" i="18"/>
  <c r="A764" i="18" s="1"/>
  <c r="A655" i="18"/>
  <c r="A752" i="18" s="1"/>
  <c r="A555" i="18"/>
  <c r="A559" i="18"/>
  <c r="A659" i="18"/>
  <c r="A756" i="18" s="1"/>
  <c r="A663" i="18"/>
  <c r="A760" i="18" s="1"/>
  <c r="A563" i="18"/>
  <c r="A671" i="18"/>
  <c r="A768" i="18" s="1"/>
  <c r="A571" i="18"/>
  <c r="A575" i="18"/>
  <c r="A675" i="18"/>
  <c r="A772" i="18" s="1"/>
  <c r="A679" i="18"/>
  <c r="A776" i="18" s="1"/>
  <c r="A579" i="18"/>
  <c r="A305" i="18"/>
  <c r="A309" i="18"/>
  <c r="A313" i="18"/>
  <c r="A317" i="18"/>
  <c r="A323" i="18"/>
  <c r="A326" i="18"/>
  <c r="A327" i="18"/>
  <c r="A331" i="18"/>
  <c r="A334" i="18"/>
  <c r="A335" i="18"/>
  <c r="A339" i="18"/>
  <c r="A342" i="18"/>
  <c r="A343" i="18"/>
  <c r="A347" i="18"/>
  <c r="A350" i="18"/>
  <c r="A351" i="18"/>
  <c r="A354" i="18"/>
  <c r="A355" i="18"/>
  <c r="A358" i="18"/>
  <c r="A359" i="18"/>
  <c r="A361" i="18"/>
  <c r="A362" i="18"/>
  <c r="A363" i="18"/>
  <c r="A366" i="18"/>
  <c r="A367" i="18"/>
  <c r="A370" i="18"/>
  <c r="A371" i="18"/>
  <c r="A374" i="18"/>
  <c r="A375" i="18"/>
  <c r="A377" i="18"/>
  <c r="A378" i="18"/>
  <c r="A379" i="18"/>
  <c r="A382" i="18"/>
  <c r="A383" i="18"/>
  <c r="A386" i="18"/>
  <c r="A651" i="18"/>
  <c r="A748" i="18" s="1"/>
  <c r="A402" i="17"/>
  <c r="A302" i="17"/>
  <c r="A406" i="17"/>
  <c r="A306" i="17"/>
  <c r="A410" i="17"/>
  <c r="A310" i="17"/>
  <c r="A412" i="17"/>
  <c r="A312" i="17"/>
  <c r="A416" i="17"/>
  <c r="A316" i="17"/>
  <c r="A420" i="17"/>
  <c r="A320" i="17"/>
  <c r="A424" i="17"/>
  <c r="A324" i="17"/>
  <c r="A428" i="17"/>
  <c r="A328" i="17"/>
  <c r="A432" i="17"/>
  <c r="A332" i="17"/>
  <c r="A436" i="17"/>
  <c r="A336" i="17"/>
  <c r="A440" i="17"/>
  <c r="A340" i="17"/>
  <c r="A444" i="17"/>
  <c r="A344" i="17"/>
  <c r="A448" i="17"/>
  <c r="A348" i="17"/>
  <c r="A452" i="17"/>
  <c r="A352" i="17"/>
  <c r="A456" i="17"/>
  <c r="A356" i="17"/>
  <c r="A460" i="17"/>
  <c r="A360" i="17"/>
  <c r="A464" i="17"/>
  <c r="A364" i="17"/>
  <c r="A468" i="17"/>
  <c r="A368" i="17"/>
  <c r="A472" i="17"/>
  <c r="A372" i="17"/>
  <c r="A476" i="17"/>
  <c r="A376" i="17"/>
  <c r="A480" i="17"/>
  <c r="A380" i="17"/>
  <c r="A405" i="17"/>
  <c r="A305" i="17"/>
  <c r="A485" i="17"/>
  <c r="A385" i="17"/>
  <c r="A634" i="17"/>
  <c r="A731" i="17" s="1"/>
  <c r="A534" i="17"/>
  <c r="A304" i="17"/>
  <c r="A404" i="17"/>
  <c r="A308" i="17"/>
  <c r="A408" i="17"/>
  <c r="A414" i="17"/>
  <c r="A314" i="17"/>
  <c r="A318" i="17"/>
  <c r="A418" i="17"/>
  <c r="A422" i="17"/>
  <c r="A322" i="17"/>
  <c r="A326" i="17"/>
  <c r="A426" i="17"/>
  <c r="A430" i="17"/>
  <c r="A330" i="17"/>
  <c r="A334" i="17"/>
  <c r="A434" i="17"/>
  <c r="A438" i="17"/>
  <c r="A338" i="17"/>
  <c r="A342" i="17"/>
  <c r="A442" i="17"/>
  <c r="A446" i="17"/>
  <c r="A346" i="17"/>
  <c r="A350" i="17"/>
  <c r="A450" i="17"/>
  <c r="A458" i="17"/>
  <c r="A358" i="17"/>
  <c r="A462" i="17"/>
  <c r="A362" i="17"/>
  <c r="A466" i="17"/>
  <c r="A366" i="17"/>
  <c r="A470" i="17"/>
  <c r="A370" i="17"/>
  <c r="A474" i="17"/>
  <c r="A374" i="17"/>
  <c r="A478" i="17"/>
  <c r="A378" i="17"/>
  <c r="A481" i="17"/>
  <c r="A381" i="17"/>
  <c r="A484" i="17"/>
  <c r="A384" i="17"/>
  <c r="A407" i="17"/>
  <c r="A421" i="17"/>
  <c r="A454" i="17"/>
  <c r="A409" i="17"/>
  <c r="A309" i="17"/>
  <c r="A417" i="17"/>
  <c r="A317" i="17"/>
  <c r="A425" i="17"/>
  <c r="A325" i="17"/>
  <c r="A433" i="17"/>
  <c r="A333" i="17"/>
  <c r="A441" i="17"/>
  <c r="A341" i="17"/>
  <c r="A445" i="17"/>
  <c r="A345" i="17"/>
  <c r="A449" i="17"/>
  <c r="A349" i="17"/>
  <c r="A453" i="17"/>
  <c r="A353" i="17"/>
  <c r="A457" i="17"/>
  <c r="A357" i="17"/>
  <c r="A461" i="17"/>
  <c r="A361" i="17"/>
  <c r="A465" i="17"/>
  <c r="A365" i="17"/>
  <c r="A469" i="17"/>
  <c r="A369" i="17"/>
  <c r="A473" i="17"/>
  <c r="A373" i="17"/>
  <c r="A477" i="17"/>
  <c r="A377" i="17"/>
  <c r="A483" i="17"/>
  <c r="A383" i="17"/>
  <c r="A413" i="17"/>
  <c r="A411" i="17"/>
  <c r="A311" i="17"/>
  <c r="A415" i="17"/>
  <c r="A315" i="17"/>
  <c r="A419" i="17"/>
  <c r="A319" i="17"/>
  <c r="A423" i="17"/>
  <c r="A323" i="17"/>
  <c r="A427" i="17"/>
  <c r="A327" i="17"/>
  <c r="A431" i="17"/>
  <c r="A331" i="17"/>
  <c r="A435" i="17"/>
  <c r="A335" i="17"/>
  <c r="A439" i="17"/>
  <c r="A339" i="17"/>
  <c r="A443" i="17"/>
  <c r="A343" i="17"/>
  <c r="A447" i="17"/>
  <c r="A347" i="17"/>
  <c r="A451" i="17"/>
  <c r="A351" i="17"/>
  <c r="A455" i="17"/>
  <c r="A355" i="17"/>
  <c r="A459" i="17"/>
  <c r="A359" i="17"/>
  <c r="A463" i="17"/>
  <c r="A363" i="17"/>
  <c r="A467" i="17"/>
  <c r="A367" i="17"/>
  <c r="A471" i="17"/>
  <c r="A371" i="17"/>
  <c r="A475" i="17"/>
  <c r="A375" i="17"/>
  <c r="A479" i="17"/>
  <c r="A379" i="17"/>
  <c r="A403" i="17"/>
  <c r="A429" i="17"/>
  <c r="A679" i="17"/>
  <c r="A776" i="17" s="1"/>
  <c r="A579" i="17"/>
  <c r="A683" i="17"/>
  <c r="A780" i="17" s="1"/>
  <c r="A583" i="17"/>
  <c r="A382" i="17"/>
  <c r="A386" i="17"/>
  <c r="A668" i="17" l="1"/>
  <c r="A765" i="17" s="1"/>
  <c r="A568" i="17"/>
  <c r="A652" i="17"/>
  <c r="A749" i="17" s="1"/>
  <c r="A552" i="17"/>
  <c r="A628" i="17"/>
  <c r="A725" i="17" s="1"/>
  <c r="A528" i="17"/>
  <c r="A520" i="17"/>
  <c r="A620" i="17"/>
  <c r="A717" i="17" s="1"/>
  <c r="A612" i="17"/>
  <c r="A709" i="17" s="1"/>
  <c r="A512" i="17"/>
  <c r="A646" i="17"/>
  <c r="A743" i="17" s="1"/>
  <c r="A546" i="17"/>
  <c r="A661" i="17"/>
  <c r="A758" i="17" s="1"/>
  <c r="A561" i="17"/>
  <c r="A649" i="17"/>
  <c r="A746" i="17" s="1"/>
  <c r="A549" i="17"/>
  <c r="A637" i="17"/>
  <c r="A734" i="17" s="1"/>
  <c r="A537" i="17"/>
  <c r="A607" i="17"/>
  <c r="A704" i="17" s="1"/>
  <c r="A507" i="17"/>
  <c r="A634" i="18"/>
  <c r="A731" i="18" s="1"/>
  <c r="A534" i="18"/>
  <c r="A646" i="18"/>
  <c r="A743" i="18" s="1"/>
  <c r="A546" i="18"/>
  <c r="A500" i="17"/>
  <c r="A600" i="17"/>
  <c r="A697" i="17" s="1"/>
  <c r="A672" i="17"/>
  <c r="A769" i="17" s="1"/>
  <c r="A572" i="17"/>
  <c r="A656" i="17"/>
  <c r="A753" i="17" s="1"/>
  <c r="A556" i="17"/>
  <c r="A640" i="17"/>
  <c r="A737" i="17" s="1"/>
  <c r="A540" i="17"/>
  <c r="A532" i="17"/>
  <c r="A632" i="17"/>
  <c r="A729" i="17" s="1"/>
  <c r="A674" i="17"/>
  <c r="A771" i="17" s="1"/>
  <c r="A574" i="17"/>
  <c r="A662" i="17"/>
  <c r="A759" i="17" s="1"/>
  <c r="A562" i="17"/>
  <c r="A642" i="17"/>
  <c r="A739" i="17" s="1"/>
  <c r="A542" i="17"/>
  <c r="A614" i="17"/>
  <c r="A711" i="17" s="1"/>
  <c r="A514" i="17"/>
  <c r="A675" i="17"/>
  <c r="A772" i="17" s="1"/>
  <c r="A575" i="17"/>
  <c r="A555" i="17"/>
  <c r="A655" i="17"/>
  <c r="A752" i="17" s="1"/>
  <c r="A682" i="17"/>
  <c r="A779" i="17" s="1"/>
  <c r="A582" i="17"/>
  <c r="A633" i="17"/>
  <c r="A730" i="17" s="1"/>
  <c r="A533" i="17"/>
  <c r="A629" i="17"/>
  <c r="A726" i="17" s="1"/>
  <c r="A529" i="17"/>
  <c r="A662" i="18"/>
  <c r="A759" i="18" s="1"/>
  <c r="A562" i="18"/>
  <c r="A642" i="18"/>
  <c r="A739" i="18" s="1"/>
  <c r="A542" i="18"/>
  <c r="A511" i="18"/>
  <c r="A611" i="18"/>
  <c r="A708" i="18" s="1"/>
  <c r="A638" i="18"/>
  <c r="A735" i="18" s="1"/>
  <c r="A538" i="18"/>
  <c r="A617" i="18"/>
  <c r="A714" i="18" s="1"/>
  <c r="A517" i="18"/>
  <c r="A609" i="18"/>
  <c r="A706" i="18" s="1"/>
  <c r="A509" i="18"/>
  <c r="A681" i="18"/>
  <c r="A778" i="18" s="1"/>
  <c r="A581" i="18"/>
  <c r="A557" i="15"/>
  <c r="A657" i="15"/>
  <c r="A754" i="15" s="1"/>
  <c r="A545" i="15"/>
  <c r="A645" i="15"/>
  <c r="A742" i="15" s="1"/>
  <c r="A666" i="17"/>
  <c r="A763" i="17" s="1"/>
  <c r="A566" i="17"/>
  <c r="A663" i="17"/>
  <c r="A760" i="17" s="1"/>
  <c r="A563" i="17"/>
  <c r="A665" i="17"/>
  <c r="A762" i="17" s="1"/>
  <c r="A565" i="17"/>
  <c r="A653" i="17"/>
  <c r="A750" i="17" s="1"/>
  <c r="A553" i="17"/>
  <c r="A641" i="17"/>
  <c r="A738" i="17" s="1"/>
  <c r="A541" i="17"/>
  <c r="A615" i="18"/>
  <c r="A712" i="18" s="1"/>
  <c r="A515" i="18"/>
  <c r="A626" i="17"/>
  <c r="A723" i="17" s="1"/>
  <c r="A526" i="17"/>
  <c r="A676" i="17"/>
  <c r="A773" i="17" s="1"/>
  <c r="A576" i="17"/>
  <c r="A660" i="17"/>
  <c r="A757" i="17" s="1"/>
  <c r="A560" i="17"/>
  <c r="A644" i="17"/>
  <c r="A741" i="17" s="1"/>
  <c r="A544" i="17"/>
  <c r="A524" i="17"/>
  <c r="A624" i="17"/>
  <c r="A721" i="17" s="1"/>
  <c r="A516" i="17"/>
  <c r="A616" i="17"/>
  <c r="A713" i="17" s="1"/>
  <c r="A508" i="17"/>
  <c r="A608" i="17"/>
  <c r="A705" i="17" s="1"/>
  <c r="A680" i="17"/>
  <c r="A777" i="17" s="1"/>
  <c r="A580" i="17"/>
  <c r="A670" i="17"/>
  <c r="A767" i="17" s="1"/>
  <c r="A570" i="17"/>
  <c r="A658" i="17"/>
  <c r="A755" i="17" s="1"/>
  <c r="A558" i="17"/>
  <c r="A638" i="17"/>
  <c r="A735" i="17" s="1"/>
  <c r="A538" i="17"/>
  <c r="A618" i="17"/>
  <c r="A715" i="17" s="1"/>
  <c r="A518" i="17"/>
  <c r="A571" i="17"/>
  <c r="A671" i="17"/>
  <c r="A768" i="17" s="1"/>
  <c r="A647" i="17"/>
  <c r="A744" i="17" s="1"/>
  <c r="A547" i="17"/>
  <c r="A643" i="17"/>
  <c r="A740" i="17" s="1"/>
  <c r="A543" i="17"/>
  <c r="A639" i="17"/>
  <c r="A736" i="17" s="1"/>
  <c r="A539" i="17"/>
  <c r="A627" i="17"/>
  <c r="A724" i="17" s="1"/>
  <c r="A527" i="17"/>
  <c r="A623" i="17"/>
  <c r="A720" i="17" s="1"/>
  <c r="A523" i="17"/>
  <c r="A601" i="17"/>
  <c r="A698" i="17" s="1"/>
  <c r="A501" i="17"/>
  <c r="A625" i="17"/>
  <c r="A722" i="17" s="1"/>
  <c r="A525" i="17"/>
  <c r="A621" i="17"/>
  <c r="A718" i="17" s="1"/>
  <c r="A521" i="17"/>
  <c r="A678" i="18"/>
  <c r="A775" i="18" s="1"/>
  <c r="A578" i="18"/>
  <c r="A618" i="18"/>
  <c r="A715" i="18" s="1"/>
  <c r="A518" i="18"/>
  <c r="A605" i="18"/>
  <c r="A702" i="18" s="1"/>
  <c r="A505" i="18"/>
  <c r="A654" i="18"/>
  <c r="A751" i="18" s="1"/>
  <c r="A554" i="18"/>
  <c r="A630" i="18"/>
  <c r="A727" i="18" s="1"/>
  <c r="A530" i="18"/>
  <c r="A673" i="18"/>
  <c r="A770" i="18" s="1"/>
  <c r="A573" i="18"/>
  <c r="A565" i="15"/>
  <c r="A665" i="15"/>
  <c r="A762" i="15" s="1"/>
  <c r="A650" i="17"/>
  <c r="A747" i="17" s="1"/>
  <c r="A550" i="17"/>
  <c r="A622" i="17"/>
  <c r="A719" i="17" s="1"/>
  <c r="A522" i="17"/>
  <c r="A606" i="17"/>
  <c r="A703" i="17" s="1"/>
  <c r="A506" i="17"/>
  <c r="A635" i="17"/>
  <c r="A732" i="17" s="1"/>
  <c r="A535" i="17"/>
  <c r="A631" i="17"/>
  <c r="A728" i="17" s="1"/>
  <c r="A531" i="17"/>
  <c r="A619" i="17"/>
  <c r="A716" i="17" s="1"/>
  <c r="A519" i="17"/>
  <c r="A615" i="17"/>
  <c r="A712" i="17" s="1"/>
  <c r="A515" i="17"/>
  <c r="A605" i="17"/>
  <c r="A702" i="17" s="1"/>
  <c r="A505" i="17"/>
  <c r="A657" i="17"/>
  <c r="A754" i="17" s="1"/>
  <c r="A557" i="17"/>
  <c r="A645" i="17"/>
  <c r="A742" i="17" s="1"/>
  <c r="A545" i="17"/>
  <c r="A609" i="17"/>
  <c r="A706" i="17" s="1"/>
  <c r="A509" i="17"/>
  <c r="A621" i="18"/>
  <c r="A718" i="18" s="1"/>
  <c r="A521" i="18"/>
  <c r="A529" i="15"/>
  <c r="A629" i="15"/>
  <c r="A726" i="15" s="1"/>
  <c r="A664" i="17"/>
  <c r="A761" i="17" s="1"/>
  <c r="A564" i="17"/>
  <c r="A648" i="17"/>
  <c r="A745" i="17" s="1"/>
  <c r="A548" i="17"/>
  <c r="A636" i="17"/>
  <c r="A733" i="17" s="1"/>
  <c r="A536" i="17"/>
  <c r="A610" i="17"/>
  <c r="A707" i="17" s="1"/>
  <c r="A510" i="17"/>
  <c r="A654" i="17"/>
  <c r="A751" i="17" s="1"/>
  <c r="A554" i="17"/>
  <c r="A630" i="17"/>
  <c r="A727" i="17" s="1"/>
  <c r="A530" i="17"/>
  <c r="A651" i="17"/>
  <c r="A748" i="17" s="1"/>
  <c r="A551" i="17"/>
  <c r="A604" i="17"/>
  <c r="A701" i="17" s="1"/>
  <c r="A504" i="17"/>
  <c r="A681" i="17"/>
  <c r="A778" i="17" s="1"/>
  <c r="A581" i="17"/>
  <c r="A678" i="17"/>
  <c r="A775" i="17" s="1"/>
  <c r="A578" i="17"/>
  <c r="A667" i="17"/>
  <c r="A764" i="17" s="1"/>
  <c r="A567" i="17"/>
  <c r="A659" i="17"/>
  <c r="A756" i="17" s="1"/>
  <c r="A559" i="17"/>
  <c r="A611" i="17"/>
  <c r="A708" i="17" s="1"/>
  <c r="A511" i="17"/>
  <c r="A602" i="17"/>
  <c r="A699" i="17" s="1"/>
  <c r="A502" i="17"/>
  <c r="A677" i="17"/>
  <c r="A774" i="17" s="1"/>
  <c r="A577" i="17"/>
  <c r="A673" i="17"/>
  <c r="A770" i="17" s="1"/>
  <c r="A573" i="17"/>
  <c r="A669" i="17"/>
  <c r="A766" i="17" s="1"/>
  <c r="A569" i="17"/>
  <c r="A617" i="17"/>
  <c r="A714" i="17" s="1"/>
  <c r="A517" i="17"/>
  <c r="A613" i="17"/>
  <c r="A710" i="17" s="1"/>
  <c r="A513" i="17"/>
  <c r="A603" i="17"/>
  <c r="A700" i="17" s="1"/>
  <c r="A503" i="17"/>
  <c r="A599" i="17"/>
  <c r="A696" i="17" s="1"/>
  <c r="A499" i="17"/>
  <c r="A626" i="18"/>
  <c r="A723" i="18" s="1"/>
  <c r="A526" i="18"/>
  <c r="A501" i="18"/>
  <c r="A601" i="18"/>
  <c r="A698" i="18" s="1"/>
  <c r="A670" i="18"/>
  <c r="A767" i="18" s="1"/>
  <c r="A570" i="18"/>
  <c r="A622" i="18"/>
  <c r="A719" i="18" s="1"/>
  <c r="A522" i="18"/>
  <c r="A641" i="18"/>
  <c r="A738" i="18" s="1"/>
  <c r="A541" i="18"/>
  <c r="A613" i="18"/>
  <c r="A710" i="18" s="1"/>
  <c r="A513" i="18"/>
  <c r="A607" i="18"/>
  <c r="A704" i="18" s="1"/>
  <c r="A507" i="18"/>
  <c r="A627" i="19"/>
  <c r="A724" i="19" s="1"/>
  <c r="A527" i="19"/>
  <c r="A681" i="15"/>
  <c r="A778" i="15" s="1"/>
  <c r="A581" i="15"/>
  <c r="A573" i="15"/>
  <c r="A673" i="15"/>
  <c r="A770" i="15" s="1"/>
  <c r="A513" i="15"/>
  <c r="A613" i="15"/>
  <c r="A710" i="15" s="1"/>
  <c r="A669" i="18"/>
  <c r="A766" i="18" s="1"/>
  <c r="A569" i="18"/>
  <c r="A653" i="18"/>
  <c r="A750" i="18" s="1"/>
  <c r="A553" i="18"/>
  <c r="A645" i="18"/>
  <c r="A742" i="18" s="1"/>
  <c r="A545" i="18"/>
  <c r="A661" i="18"/>
  <c r="A758" i="18" s="1"/>
  <c r="A561" i="18"/>
  <c r="A649" i="18"/>
  <c r="A746" i="18" s="1"/>
  <c r="A549" i="18"/>
  <c r="A604" i="15"/>
  <c r="A701" i="15" s="1"/>
  <c r="A504" i="15"/>
  <c r="A541" i="15"/>
  <c r="A641" i="15"/>
  <c r="A738" i="15" s="1"/>
  <c r="A525" i="15"/>
  <c r="A625" i="15"/>
  <c r="A722" i="15" s="1"/>
  <c r="A509" i="15"/>
  <c r="A609" i="15"/>
  <c r="A706" i="15" s="1"/>
  <c r="A607" i="15"/>
  <c r="A704" i="15" s="1"/>
  <c r="A507" i="15"/>
  <c r="A499" i="15"/>
  <c r="A599" i="15"/>
  <c r="A696" i="15" s="1"/>
  <c r="A625" i="18"/>
  <c r="A722" i="18" s="1"/>
  <c r="A525" i="18"/>
  <c r="A603" i="18"/>
  <c r="A700" i="18" s="1"/>
  <c r="A503" i="18"/>
  <c r="A677" i="18"/>
  <c r="A774" i="18" s="1"/>
  <c r="A577" i="18"/>
  <c r="A637" i="18"/>
  <c r="A734" i="18" s="1"/>
  <c r="A537" i="18"/>
  <c r="A677" i="15"/>
  <c r="A774" i="15" s="1"/>
  <c r="A577" i="15"/>
  <c r="A569" i="15"/>
  <c r="A669" i="15"/>
  <c r="A766" i="15" s="1"/>
  <c r="A661" i="15"/>
  <c r="A758" i="15" s="1"/>
  <c r="A561" i="15"/>
  <c r="A553" i="15"/>
  <c r="A653" i="15"/>
  <c r="A750" i="15" s="1"/>
  <c r="A537" i="15"/>
  <c r="A637" i="15"/>
  <c r="A734" i="15" s="1"/>
  <c r="A521" i="15"/>
  <c r="A621" i="15"/>
  <c r="A718" i="15" s="1"/>
  <c r="A633" i="18"/>
  <c r="A730" i="18" s="1"/>
  <c r="A533" i="18"/>
  <c r="A657" i="18"/>
  <c r="A754" i="18" s="1"/>
  <c r="A557" i="18"/>
  <c r="A629" i="18"/>
  <c r="A726" i="18" s="1"/>
  <c r="A529" i="18"/>
  <c r="A599" i="18"/>
  <c r="A696" i="18" s="1"/>
  <c r="A499" i="18"/>
  <c r="A665" i="18"/>
  <c r="A762" i="18" s="1"/>
  <c r="A565" i="18"/>
  <c r="A549" i="15"/>
  <c r="A649" i="15"/>
  <c r="A746" i="15" s="1"/>
  <c r="A533" i="15"/>
  <c r="A633" i="15"/>
  <c r="A730" i="15" s="1"/>
  <c r="A517" i="15"/>
  <c r="A617" i="15"/>
  <c r="A714" i="15" s="1"/>
  <c r="A603" i="15"/>
  <c r="A700" i="15" s="1"/>
  <c r="A503" i="15"/>
  <c r="B705" i="16" l="1"/>
  <c r="C705" i="16" s="1"/>
  <c r="B706" i="16"/>
  <c r="C706" i="16" s="1"/>
  <c r="B707" i="16"/>
  <c r="C707" i="16" s="1"/>
  <c r="B708" i="16"/>
  <c r="C708" i="16" s="1"/>
  <c r="B709" i="16"/>
  <c r="C709" i="16" s="1"/>
  <c r="B710" i="16"/>
  <c r="C710" i="16" s="1"/>
  <c r="B711" i="16"/>
  <c r="C711" i="16" s="1"/>
  <c r="B712" i="16"/>
  <c r="C712" i="16" s="1"/>
  <c r="B713" i="16"/>
  <c r="C713" i="16" s="1"/>
  <c r="B714" i="16"/>
  <c r="C714" i="16" s="1"/>
  <c r="B715" i="16"/>
  <c r="C715" i="16" s="1"/>
  <c r="B716" i="16"/>
  <c r="C716" i="16" s="1"/>
  <c r="B717" i="16"/>
  <c r="C717" i="16" s="1"/>
  <c r="B718" i="16"/>
  <c r="C718" i="16" s="1"/>
  <c r="B719" i="16"/>
  <c r="C719" i="16" s="1"/>
  <c r="B720" i="16"/>
  <c r="C720" i="16" s="1"/>
  <c r="B721" i="16"/>
  <c r="C721" i="16" s="1"/>
  <c r="B722" i="16"/>
  <c r="C722" i="16" s="1"/>
  <c r="B723" i="16"/>
  <c r="C723" i="16" s="1"/>
  <c r="B724" i="16"/>
  <c r="C724" i="16" s="1"/>
  <c r="B725" i="16"/>
  <c r="C725" i="16" s="1"/>
  <c r="B726" i="16"/>
  <c r="C726" i="16" s="1"/>
  <c r="B727" i="16"/>
  <c r="C727" i="16" s="1"/>
  <c r="B728" i="16"/>
  <c r="C728" i="16" s="1"/>
  <c r="B729" i="16"/>
  <c r="C729" i="16" s="1"/>
  <c r="B730" i="16"/>
  <c r="C730" i="16" s="1"/>
  <c r="B731" i="16"/>
  <c r="C731" i="16" s="1"/>
  <c r="B732" i="16"/>
  <c r="C732" i="16" s="1"/>
  <c r="B733" i="16"/>
  <c r="C733" i="16" s="1"/>
  <c r="B734" i="16"/>
  <c r="C734" i="16" s="1"/>
  <c r="B735" i="16"/>
  <c r="C735" i="16" s="1"/>
  <c r="B736" i="16"/>
  <c r="C736" i="16" s="1"/>
  <c r="B737" i="16"/>
  <c r="C737" i="16" s="1"/>
  <c r="B738" i="16"/>
  <c r="C738" i="16" s="1"/>
  <c r="B739" i="16"/>
  <c r="C739" i="16" s="1"/>
  <c r="B740" i="16"/>
  <c r="C740" i="16" s="1"/>
  <c r="B741" i="16"/>
  <c r="C741" i="16" s="1"/>
  <c r="B742" i="16"/>
  <c r="C742" i="16" s="1"/>
  <c r="B743" i="16"/>
  <c r="C743" i="16" s="1"/>
  <c r="B744" i="16"/>
  <c r="C744" i="16" s="1"/>
  <c r="B745" i="16"/>
  <c r="C745" i="16" s="1"/>
  <c r="B746" i="16"/>
  <c r="C746" i="16" s="1"/>
  <c r="B747" i="16"/>
  <c r="C747" i="16" s="1"/>
  <c r="B748" i="16"/>
  <c r="C748" i="16" s="1"/>
  <c r="B749" i="16"/>
  <c r="C749" i="16" s="1"/>
  <c r="B750" i="16"/>
  <c r="C750" i="16" s="1"/>
  <c r="B751" i="16"/>
  <c r="C751" i="16" s="1"/>
  <c r="B752" i="16"/>
  <c r="C752" i="16" s="1"/>
  <c r="B753" i="16"/>
  <c r="C753" i="16" s="1"/>
  <c r="B754" i="16"/>
  <c r="C754" i="16" s="1"/>
  <c r="B755" i="16"/>
  <c r="C755" i="16" s="1"/>
  <c r="B756" i="16"/>
  <c r="C756" i="16" s="1"/>
  <c r="B757" i="16"/>
  <c r="C757" i="16" s="1"/>
  <c r="B758" i="16"/>
  <c r="C758" i="16" s="1"/>
  <c r="B759" i="16"/>
  <c r="C759" i="16" s="1"/>
  <c r="B760" i="16"/>
  <c r="C760" i="16" s="1"/>
  <c r="B761" i="16"/>
  <c r="C761" i="16" s="1"/>
  <c r="B762" i="16"/>
  <c r="C762" i="16" s="1"/>
  <c r="B763" i="16"/>
  <c r="C763" i="16" s="1"/>
  <c r="B764" i="16"/>
  <c r="C764" i="16" s="1"/>
  <c r="B765" i="16"/>
  <c r="C765" i="16" s="1"/>
  <c r="B766" i="16"/>
  <c r="C766" i="16" s="1"/>
  <c r="B767" i="16"/>
  <c r="C767" i="16" s="1"/>
  <c r="B768" i="16"/>
  <c r="C768" i="16" s="1"/>
  <c r="B769" i="16"/>
  <c r="C769" i="16" s="1"/>
  <c r="B770" i="16"/>
  <c r="C770" i="16" s="1"/>
  <c r="B771" i="16"/>
  <c r="C771" i="16" s="1"/>
  <c r="B772" i="16"/>
  <c r="C772" i="16" s="1"/>
  <c r="B773" i="16"/>
  <c r="C773" i="16" s="1"/>
  <c r="B774" i="16"/>
  <c r="C774" i="16" s="1"/>
  <c r="B775" i="16"/>
  <c r="C775" i="16" s="1"/>
  <c r="B776" i="16"/>
  <c r="C776" i="16" s="1"/>
  <c r="B777" i="16"/>
  <c r="C777" i="16" s="1"/>
  <c r="B778" i="16"/>
  <c r="C778" i="16" s="1"/>
  <c r="B779" i="16"/>
  <c r="C779" i="16" s="1"/>
  <c r="B780" i="16"/>
  <c r="C780" i="16" s="1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365" i="16" s="1"/>
  <c r="A269" i="16"/>
  <c r="A268" i="16"/>
  <c r="A267" i="16"/>
  <c r="A266" i="16"/>
  <c r="A265" i="16"/>
  <c r="A264" i="16"/>
  <c r="A263" i="16"/>
  <c r="A262" i="16"/>
  <c r="A261" i="16"/>
  <c r="A260" i="16"/>
  <c r="A259" i="16"/>
  <c r="A454" i="16" s="1"/>
  <c r="A651" i="16" s="1"/>
  <c r="A258" i="16"/>
  <c r="A257" i="16"/>
  <c r="A256" i="16"/>
  <c r="A255" i="16"/>
  <c r="A450" i="16" s="1"/>
  <c r="A647" i="16" s="1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327" i="16" s="1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311" i="16" s="1"/>
  <c r="O215" i="16"/>
  <c r="O410" i="16" s="1"/>
  <c r="H215" i="16"/>
  <c r="H410" i="16" s="1"/>
  <c r="H607" i="16" s="1"/>
  <c r="O607" i="16" s="1"/>
  <c r="A215" i="16"/>
  <c r="O214" i="16"/>
  <c r="O409" i="16" s="1"/>
  <c r="H214" i="16"/>
  <c r="H409" i="16" s="1"/>
  <c r="H606" i="16" s="1"/>
  <c r="O606" i="16" s="1"/>
  <c r="A214" i="16"/>
  <c r="O213" i="16"/>
  <c r="O408" i="16" s="1"/>
  <c r="H213" i="16"/>
  <c r="H408" i="16" s="1"/>
  <c r="H605" i="16" s="1"/>
  <c r="O605" i="16" s="1"/>
  <c r="A213" i="16"/>
  <c r="O212" i="16"/>
  <c r="O407" i="16" s="1"/>
  <c r="H212" i="16"/>
  <c r="H407" i="16" s="1"/>
  <c r="H604" i="16" s="1"/>
  <c r="O604" i="16" s="1"/>
  <c r="A212" i="16"/>
  <c r="A307" i="16" s="1"/>
  <c r="O211" i="16"/>
  <c r="O406" i="16" s="1"/>
  <c r="H211" i="16"/>
  <c r="H406" i="16" s="1"/>
  <c r="H603" i="16" s="1"/>
  <c r="O603" i="16" s="1"/>
  <c r="A211" i="16"/>
  <c r="O210" i="16"/>
  <c r="O405" i="16" s="1"/>
  <c r="H210" i="16"/>
  <c r="H405" i="16" s="1"/>
  <c r="H602" i="16" s="1"/>
  <c r="O602" i="16" s="1"/>
  <c r="A210" i="16"/>
  <c r="O209" i="16"/>
  <c r="O404" i="16" s="1"/>
  <c r="H209" i="16"/>
  <c r="H404" i="16" s="1"/>
  <c r="H601" i="16" s="1"/>
  <c r="O601" i="16" s="1"/>
  <c r="A209" i="16"/>
  <c r="O208" i="16"/>
  <c r="O403" i="16" s="1"/>
  <c r="H208" i="16"/>
  <c r="H403" i="16" s="1"/>
  <c r="H600" i="16" s="1"/>
  <c r="O600" i="16" s="1"/>
  <c r="A208" i="16"/>
  <c r="O207" i="16"/>
  <c r="O402" i="16" s="1"/>
  <c r="H207" i="16"/>
  <c r="H402" i="16" s="1"/>
  <c r="H599" i="16" s="1"/>
  <c r="O599" i="16" s="1"/>
  <c r="A207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CK212" i="3"/>
  <c r="B96" i="16" s="1"/>
  <c r="B193" i="16" s="1"/>
  <c r="B96" i="19"/>
  <c r="B291" i="19" s="1"/>
  <c r="CK8" i="3"/>
  <c r="B386" i="19" l="1"/>
  <c r="B486" i="19"/>
  <c r="A551" i="16"/>
  <c r="A547" i="16"/>
  <c r="B291" i="16"/>
  <c r="B386" i="16" s="1"/>
  <c r="A303" i="16"/>
  <c r="A403" i="16"/>
  <c r="A405" i="16"/>
  <c r="A305" i="16"/>
  <c r="A427" i="16"/>
  <c r="A402" i="16"/>
  <c r="A302" i="16"/>
  <c r="A404" i="16"/>
  <c r="A304" i="16"/>
  <c r="A409" i="16"/>
  <c r="A309" i="16"/>
  <c r="A413" i="16"/>
  <c r="A313" i="16"/>
  <c r="A415" i="16"/>
  <c r="A315" i="16"/>
  <c r="A417" i="16"/>
  <c r="A317" i="16"/>
  <c r="A319" i="16"/>
  <c r="A419" i="16"/>
  <c r="A421" i="16"/>
  <c r="A321" i="16"/>
  <c r="A423" i="16"/>
  <c r="A323" i="16"/>
  <c r="A425" i="16"/>
  <c r="A325" i="16"/>
  <c r="A429" i="16"/>
  <c r="A329" i="16"/>
  <c r="A431" i="16"/>
  <c r="A331" i="16"/>
  <c r="A433" i="16"/>
  <c r="A333" i="16"/>
  <c r="A335" i="16"/>
  <c r="A435" i="16"/>
  <c r="A437" i="16"/>
  <c r="A337" i="16"/>
  <c r="A439" i="16"/>
  <c r="A339" i="16"/>
  <c r="A341" i="16"/>
  <c r="A441" i="16"/>
  <c r="A443" i="16"/>
  <c r="A343" i="16"/>
  <c r="A445" i="16"/>
  <c r="A345" i="16"/>
  <c r="A447" i="16"/>
  <c r="A347" i="16"/>
  <c r="A451" i="16"/>
  <c r="A351" i="16"/>
  <c r="A455" i="16"/>
  <c r="A355" i="16"/>
  <c r="A459" i="16"/>
  <c r="A359" i="16"/>
  <c r="A463" i="16"/>
  <c r="A363" i="16"/>
  <c r="A411" i="16"/>
  <c r="A407" i="16"/>
  <c r="A408" i="16"/>
  <c r="A308" i="16"/>
  <c r="A414" i="16"/>
  <c r="A314" i="16"/>
  <c r="A418" i="16"/>
  <c r="A318" i="16"/>
  <c r="A422" i="16"/>
  <c r="A322" i="16"/>
  <c r="A426" i="16"/>
  <c r="A326" i="16"/>
  <c r="A430" i="16"/>
  <c r="A330" i="16"/>
  <c r="A434" i="16"/>
  <c r="A334" i="16"/>
  <c r="A438" i="16"/>
  <c r="A338" i="16"/>
  <c r="A442" i="16"/>
  <c r="A342" i="16"/>
  <c r="A446" i="16"/>
  <c r="A346" i="16"/>
  <c r="A449" i="16"/>
  <c r="A349" i="16"/>
  <c r="A452" i="16"/>
  <c r="A352" i="16"/>
  <c r="A357" i="16"/>
  <c r="A457" i="16"/>
  <c r="A460" i="16"/>
  <c r="A360" i="16"/>
  <c r="A467" i="16"/>
  <c r="A367" i="16"/>
  <c r="A469" i="16"/>
  <c r="A369" i="16"/>
  <c r="A471" i="16"/>
  <c r="A371" i="16"/>
  <c r="A373" i="16"/>
  <c r="A473" i="16"/>
  <c r="A475" i="16"/>
  <c r="A375" i="16"/>
  <c r="A477" i="16"/>
  <c r="A377" i="16"/>
  <c r="A479" i="16"/>
  <c r="A379" i="16"/>
  <c r="A481" i="16"/>
  <c r="A381" i="16"/>
  <c r="A483" i="16"/>
  <c r="A383" i="16"/>
  <c r="A485" i="16"/>
  <c r="A385" i="16"/>
  <c r="A406" i="16"/>
  <c r="A306" i="16"/>
  <c r="A410" i="16"/>
  <c r="A310" i="16"/>
  <c r="A412" i="16"/>
  <c r="A312" i="16"/>
  <c r="A416" i="16"/>
  <c r="A316" i="16"/>
  <c r="A420" i="16"/>
  <c r="A320" i="16"/>
  <c r="A424" i="16"/>
  <c r="A324" i="16"/>
  <c r="A428" i="16"/>
  <c r="A328" i="16"/>
  <c r="A432" i="16"/>
  <c r="A332" i="16"/>
  <c r="A436" i="16"/>
  <c r="A336" i="16"/>
  <c r="A440" i="16"/>
  <c r="A340" i="16"/>
  <c r="A444" i="16"/>
  <c r="A344" i="16"/>
  <c r="A448" i="16"/>
  <c r="A348" i="16"/>
  <c r="A453" i="16"/>
  <c r="A353" i="16"/>
  <c r="A456" i="16"/>
  <c r="A356" i="16"/>
  <c r="A461" i="16"/>
  <c r="A361" i="16"/>
  <c r="A464" i="16"/>
  <c r="A364" i="16"/>
  <c r="A465" i="16"/>
  <c r="A458" i="16"/>
  <c r="A358" i="16"/>
  <c r="A462" i="16"/>
  <c r="A362" i="16"/>
  <c r="A466" i="16"/>
  <c r="A366" i="16"/>
  <c r="A470" i="16"/>
  <c r="A370" i="16"/>
  <c r="A474" i="16"/>
  <c r="A374" i="16"/>
  <c r="A478" i="16"/>
  <c r="A378" i="16"/>
  <c r="A482" i="16"/>
  <c r="A382" i="16"/>
  <c r="A486" i="16"/>
  <c r="A386" i="16"/>
  <c r="A350" i="16"/>
  <c r="A354" i="16"/>
  <c r="A468" i="16"/>
  <c r="A368" i="16"/>
  <c r="A472" i="16"/>
  <c r="A372" i="16"/>
  <c r="A476" i="16"/>
  <c r="A376" i="16"/>
  <c r="A480" i="16"/>
  <c r="A380" i="16"/>
  <c r="A484" i="16"/>
  <c r="A384" i="16"/>
  <c r="B96" i="18"/>
  <c r="B291" i="18" s="1"/>
  <c r="B96" i="17"/>
  <c r="B291" i="17" s="1"/>
  <c r="B96" i="15"/>
  <c r="B291" i="15" s="1"/>
  <c r="BS9" i="3"/>
  <c r="BT9" i="3"/>
  <c r="BU9" i="3"/>
  <c r="BV9" i="3"/>
  <c r="BW9" i="3"/>
  <c r="BS10" i="3"/>
  <c r="BT10" i="3"/>
  <c r="BU10" i="3"/>
  <c r="BV10" i="3"/>
  <c r="BW10" i="3"/>
  <c r="BS11" i="3"/>
  <c r="BT11" i="3"/>
  <c r="BU11" i="3"/>
  <c r="BV11" i="3"/>
  <c r="BW11" i="3"/>
  <c r="BS12" i="3"/>
  <c r="BT12" i="3"/>
  <c r="BU12" i="3"/>
  <c r="BV12" i="3"/>
  <c r="BW12" i="3"/>
  <c r="BS13" i="3"/>
  <c r="BT13" i="3"/>
  <c r="BU13" i="3"/>
  <c r="BV13" i="3"/>
  <c r="BW13" i="3"/>
  <c r="BS14" i="3"/>
  <c r="BT14" i="3"/>
  <c r="BU14" i="3"/>
  <c r="BV14" i="3"/>
  <c r="BW14" i="3"/>
  <c r="BS15" i="3"/>
  <c r="BT15" i="3"/>
  <c r="BU15" i="3"/>
  <c r="BV15" i="3"/>
  <c r="BW15" i="3"/>
  <c r="BS16" i="3"/>
  <c r="BT16" i="3"/>
  <c r="BU16" i="3"/>
  <c r="BV16" i="3"/>
  <c r="BW16" i="3"/>
  <c r="BS17" i="3"/>
  <c r="BT17" i="3"/>
  <c r="BU17" i="3"/>
  <c r="BV17" i="3"/>
  <c r="BW17" i="3"/>
  <c r="BS18" i="3"/>
  <c r="BT18" i="3"/>
  <c r="BU18" i="3"/>
  <c r="BV18" i="3"/>
  <c r="BW18" i="3"/>
  <c r="BS19" i="3"/>
  <c r="BT19" i="3"/>
  <c r="BU19" i="3"/>
  <c r="BV19" i="3"/>
  <c r="BW19" i="3"/>
  <c r="BS20" i="3"/>
  <c r="BT20" i="3"/>
  <c r="BU20" i="3"/>
  <c r="BV20" i="3"/>
  <c r="BW20" i="3"/>
  <c r="BS21" i="3"/>
  <c r="BT21" i="3"/>
  <c r="BU21" i="3"/>
  <c r="BV21" i="3"/>
  <c r="BW21" i="3"/>
  <c r="BS22" i="3"/>
  <c r="BT22" i="3"/>
  <c r="BU22" i="3"/>
  <c r="BV22" i="3"/>
  <c r="BW22" i="3"/>
  <c r="BS23" i="3"/>
  <c r="BT23" i="3"/>
  <c r="BU23" i="3"/>
  <c r="BV23" i="3"/>
  <c r="BW23" i="3"/>
  <c r="BS24" i="3"/>
  <c r="BT24" i="3"/>
  <c r="BU24" i="3"/>
  <c r="BV24" i="3"/>
  <c r="BW24" i="3"/>
  <c r="BS25" i="3"/>
  <c r="BT25" i="3"/>
  <c r="BU25" i="3"/>
  <c r="BV25" i="3"/>
  <c r="BW25" i="3"/>
  <c r="BS26" i="3"/>
  <c r="BT26" i="3"/>
  <c r="BU26" i="3"/>
  <c r="BV26" i="3"/>
  <c r="BW26" i="3"/>
  <c r="BS27" i="3"/>
  <c r="BT27" i="3"/>
  <c r="BU27" i="3"/>
  <c r="BV27" i="3"/>
  <c r="BW27" i="3"/>
  <c r="BS28" i="3"/>
  <c r="BT28" i="3"/>
  <c r="BU28" i="3"/>
  <c r="BV28" i="3"/>
  <c r="BW28" i="3"/>
  <c r="BS29" i="3"/>
  <c r="BT29" i="3"/>
  <c r="BU29" i="3"/>
  <c r="BV29" i="3"/>
  <c r="BW29" i="3"/>
  <c r="BS30" i="3"/>
  <c r="BT30" i="3"/>
  <c r="BU30" i="3"/>
  <c r="BV30" i="3"/>
  <c r="BW30" i="3"/>
  <c r="BS31" i="3"/>
  <c r="BT31" i="3"/>
  <c r="BU31" i="3"/>
  <c r="BV31" i="3"/>
  <c r="BW31" i="3"/>
  <c r="BS32" i="3"/>
  <c r="BT32" i="3"/>
  <c r="BU32" i="3"/>
  <c r="BV32" i="3"/>
  <c r="BW32" i="3"/>
  <c r="BS33" i="3"/>
  <c r="BT33" i="3"/>
  <c r="BU33" i="3"/>
  <c r="BV33" i="3"/>
  <c r="BW33" i="3"/>
  <c r="BS34" i="3"/>
  <c r="BT34" i="3"/>
  <c r="BU34" i="3"/>
  <c r="BV34" i="3"/>
  <c r="BW34" i="3"/>
  <c r="BS35" i="3"/>
  <c r="BT35" i="3"/>
  <c r="BU35" i="3"/>
  <c r="BV35" i="3"/>
  <c r="BW35" i="3"/>
  <c r="BS36" i="3"/>
  <c r="BT36" i="3"/>
  <c r="BU36" i="3"/>
  <c r="BV36" i="3"/>
  <c r="BW36" i="3"/>
  <c r="BS37" i="3"/>
  <c r="BT37" i="3"/>
  <c r="BU37" i="3"/>
  <c r="BV37" i="3"/>
  <c r="BW37" i="3"/>
  <c r="BS38" i="3"/>
  <c r="BT38" i="3"/>
  <c r="BU38" i="3"/>
  <c r="BV38" i="3"/>
  <c r="BW38" i="3"/>
  <c r="BS39" i="3"/>
  <c r="BT39" i="3"/>
  <c r="BU39" i="3"/>
  <c r="BV39" i="3"/>
  <c r="BW39" i="3"/>
  <c r="BS40" i="3"/>
  <c r="BT40" i="3"/>
  <c r="BU40" i="3"/>
  <c r="BV40" i="3"/>
  <c r="BW40" i="3"/>
  <c r="BS41" i="3"/>
  <c r="BT41" i="3"/>
  <c r="BU41" i="3"/>
  <c r="BV41" i="3"/>
  <c r="BW41" i="3"/>
  <c r="BS42" i="3"/>
  <c r="BT42" i="3"/>
  <c r="BU42" i="3"/>
  <c r="BV42" i="3"/>
  <c r="BW42" i="3"/>
  <c r="BS43" i="3"/>
  <c r="BT43" i="3"/>
  <c r="BU43" i="3"/>
  <c r="BV43" i="3"/>
  <c r="BW43" i="3"/>
  <c r="BS44" i="3"/>
  <c r="BT44" i="3"/>
  <c r="BU44" i="3"/>
  <c r="BV44" i="3"/>
  <c r="BW44" i="3"/>
  <c r="BS45" i="3"/>
  <c r="BT45" i="3"/>
  <c r="BU45" i="3"/>
  <c r="BV45" i="3"/>
  <c r="BW45" i="3"/>
  <c r="BS46" i="3"/>
  <c r="BT46" i="3"/>
  <c r="BU46" i="3"/>
  <c r="BV46" i="3"/>
  <c r="BW46" i="3"/>
  <c r="BS47" i="3"/>
  <c r="BT47" i="3"/>
  <c r="BU47" i="3"/>
  <c r="BV47" i="3"/>
  <c r="BW47" i="3"/>
  <c r="BS48" i="3"/>
  <c r="BT48" i="3"/>
  <c r="BU48" i="3"/>
  <c r="BV48" i="3"/>
  <c r="BW48" i="3"/>
  <c r="BS49" i="3"/>
  <c r="BT49" i="3"/>
  <c r="BU49" i="3"/>
  <c r="BV49" i="3"/>
  <c r="BW49" i="3"/>
  <c r="BS50" i="3"/>
  <c r="BT50" i="3"/>
  <c r="BU50" i="3"/>
  <c r="BV50" i="3"/>
  <c r="BW50" i="3"/>
  <c r="BS51" i="3"/>
  <c r="BT51" i="3"/>
  <c r="BU51" i="3"/>
  <c r="BV51" i="3"/>
  <c r="BW51" i="3"/>
  <c r="BS52" i="3"/>
  <c r="BT52" i="3"/>
  <c r="BU52" i="3"/>
  <c r="BV52" i="3"/>
  <c r="BW52" i="3"/>
  <c r="BS53" i="3"/>
  <c r="BT53" i="3"/>
  <c r="BU53" i="3"/>
  <c r="BV53" i="3"/>
  <c r="BW53" i="3"/>
  <c r="BS54" i="3"/>
  <c r="BT54" i="3"/>
  <c r="BU54" i="3"/>
  <c r="BV54" i="3"/>
  <c r="BW54" i="3"/>
  <c r="BS55" i="3"/>
  <c r="BT55" i="3"/>
  <c r="BU55" i="3"/>
  <c r="BV55" i="3"/>
  <c r="BW55" i="3"/>
  <c r="BS56" i="3"/>
  <c r="BT56" i="3"/>
  <c r="BU56" i="3"/>
  <c r="BV56" i="3"/>
  <c r="BW56" i="3"/>
  <c r="BS57" i="3"/>
  <c r="BT57" i="3"/>
  <c r="BU57" i="3"/>
  <c r="BV57" i="3"/>
  <c r="BW57" i="3"/>
  <c r="BS58" i="3"/>
  <c r="BT58" i="3"/>
  <c r="BU58" i="3"/>
  <c r="BV58" i="3"/>
  <c r="BW58" i="3"/>
  <c r="BS59" i="3"/>
  <c r="BT59" i="3"/>
  <c r="BU59" i="3"/>
  <c r="BV59" i="3"/>
  <c r="BW59" i="3"/>
  <c r="BS60" i="3"/>
  <c r="BT60" i="3"/>
  <c r="BU60" i="3"/>
  <c r="BV60" i="3"/>
  <c r="BW60" i="3"/>
  <c r="BS61" i="3"/>
  <c r="BT61" i="3"/>
  <c r="BU61" i="3"/>
  <c r="BV61" i="3"/>
  <c r="BW61" i="3"/>
  <c r="BS62" i="3"/>
  <c r="BT62" i="3"/>
  <c r="BU62" i="3"/>
  <c r="BV62" i="3"/>
  <c r="BW62" i="3"/>
  <c r="BS63" i="3"/>
  <c r="BT63" i="3"/>
  <c r="BU63" i="3"/>
  <c r="BV63" i="3"/>
  <c r="BW63" i="3"/>
  <c r="BS64" i="3"/>
  <c r="BT64" i="3"/>
  <c r="BU64" i="3"/>
  <c r="BV64" i="3"/>
  <c r="BW64" i="3"/>
  <c r="BS65" i="3"/>
  <c r="BT65" i="3"/>
  <c r="BU65" i="3"/>
  <c r="BV65" i="3"/>
  <c r="BW65" i="3"/>
  <c r="BS66" i="3"/>
  <c r="BT66" i="3"/>
  <c r="BU66" i="3"/>
  <c r="BV66" i="3"/>
  <c r="BW66" i="3"/>
  <c r="BS67" i="3"/>
  <c r="BT67" i="3"/>
  <c r="BU67" i="3"/>
  <c r="BV67" i="3"/>
  <c r="BW67" i="3"/>
  <c r="BS68" i="3"/>
  <c r="BT68" i="3"/>
  <c r="BU68" i="3"/>
  <c r="BV68" i="3"/>
  <c r="BW68" i="3"/>
  <c r="BS69" i="3"/>
  <c r="BT69" i="3"/>
  <c r="BU69" i="3"/>
  <c r="BV69" i="3"/>
  <c r="BW69" i="3"/>
  <c r="BS70" i="3"/>
  <c r="BT70" i="3"/>
  <c r="BU70" i="3"/>
  <c r="BV70" i="3"/>
  <c r="BW70" i="3"/>
  <c r="BS71" i="3"/>
  <c r="BT71" i="3"/>
  <c r="BU71" i="3"/>
  <c r="BV71" i="3"/>
  <c r="BW71" i="3"/>
  <c r="BS72" i="3"/>
  <c r="BT72" i="3"/>
  <c r="BU72" i="3"/>
  <c r="BV72" i="3"/>
  <c r="BW72" i="3"/>
  <c r="BS73" i="3"/>
  <c r="BT73" i="3"/>
  <c r="BU73" i="3"/>
  <c r="BV73" i="3"/>
  <c r="BW73" i="3"/>
  <c r="BS74" i="3"/>
  <c r="BT74" i="3"/>
  <c r="BU74" i="3"/>
  <c r="BV74" i="3"/>
  <c r="BW74" i="3"/>
  <c r="BS75" i="3"/>
  <c r="BT75" i="3"/>
  <c r="BU75" i="3"/>
  <c r="BV75" i="3"/>
  <c r="BW75" i="3"/>
  <c r="BS76" i="3"/>
  <c r="BT76" i="3"/>
  <c r="BU76" i="3"/>
  <c r="BV76" i="3"/>
  <c r="BW76" i="3"/>
  <c r="BS77" i="3"/>
  <c r="BT77" i="3"/>
  <c r="BU77" i="3"/>
  <c r="BV77" i="3"/>
  <c r="BW77" i="3"/>
  <c r="BS78" i="3"/>
  <c r="BT78" i="3"/>
  <c r="BU78" i="3"/>
  <c r="BV78" i="3"/>
  <c r="BW78" i="3"/>
  <c r="BS79" i="3"/>
  <c r="BT79" i="3"/>
  <c r="BU79" i="3"/>
  <c r="BV79" i="3"/>
  <c r="BW79" i="3"/>
  <c r="BS80" i="3"/>
  <c r="BT80" i="3"/>
  <c r="BU80" i="3"/>
  <c r="BV80" i="3"/>
  <c r="BW80" i="3"/>
  <c r="BS81" i="3"/>
  <c r="BT81" i="3"/>
  <c r="BU81" i="3"/>
  <c r="BV81" i="3"/>
  <c r="BW81" i="3"/>
  <c r="BS82" i="3"/>
  <c r="BT82" i="3"/>
  <c r="BU82" i="3"/>
  <c r="BV82" i="3"/>
  <c r="BW82" i="3"/>
  <c r="BS83" i="3"/>
  <c r="BT83" i="3"/>
  <c r="BU83" i="3"/>
  <c r="BV83" i="3"/>
  <c r="BW83" i="3"/>
  <c r="BS84" i="3"/>
  <c r="BT84" i="3"/>
  <c r="BU84" i="3"/>
  <c r="BV84" i="3"/>
  <c r="BW84" i="3"/>
  <c r="BS85" i="3"/>
  <c r="BT85" i="3"/>
  <c r="BU85" i="3"/>
  <c r="BV85" i="3"/>
  <c r="BW85" i="3"/>
  <c r="BS86" i="3"/>
  <c r="BT86" i="3"/>
  <c r="BU86" i="3"/>
  <c r="BV86" i="3"/>
  <c r="BW86" i="3"/>
  <c r="BS87" i="3"/>
  <c r="BT87" i="3"/>
  <c r="BU87" i="3"/>
  <c r="BV87" i="3"/>
  <c r="BW87" i="3"/>
  <c r="BS88" i="3"/>
  <c r="BT88" i="3"/>
  <c r="BU88" i="3"/>
  <c r="BV88" i="3"/>
  <c r="BW88" i="3"/>
  <c r="BS89" i="3"/>
  <c r="BT89" i="3"/>
  <c r="BU89" i="3"/>
  <c r="BV89" i="3"/>
  <c r="BW89" i="3"/>
  <c r="BS90" i="3"/>
  <c r="BT90" i="3"/>
  <c r="BU90" i="3"/>
  <c r="BV90" i="3"/>
  <c r="BW90" i="3"/>
  <c r="BS91" i="3"/>
  <c r="BT91" i="3"/>
  <c r="BU91" i="3"/>
  <c r="BV91" i="3"/>
  <c r="BW91" i="3"/>
  <c r="BS92" i="3"/>
  <c r="BT92" i="3"/>
  <c r="BU92" i="3"/>
  <c r="BV92" i="3"/>
  <c r="BW92" i="3"/>
  <c r="BS93" i="3"/>
  <c r="BT93" i="3"/>
  <c r="BU93" i="3"/>
  <c r="BV93" i="3"/>
  <c r="BW93" i="3"/>
  <c r="BS94" i="3"/>
  <c r="BT94" i="3"/>
  <c r="BU94" i="3"/>
  <c r="BV94" i="3"/>
  <c r="BW94" i="3"/>
  <c r="BS95" i="3"/>
  <c r="BT95" i="3"/>
  <c r="BU95" i="3"/>
  <c r="BV95" i="3"/>
  <c r="BW95" i="3"/>
  <c r="BS96" i="3"/>
  <c r="BT96" i="3"/>
  <c r="BU96" i="3"/>
  <c r="BV96" i="3"/>
  <c r="BW96" i="3"/>
  <c r="BS97" i="3"/>
  <c r="BT97" i="3"/>
  <c r="BU97" i="3"/>
  <c r="BV97" i="3"/>
  <c r="BW97" i="3"/>
  <c r="BS98" i="3"/>
  <c r="BT98" i="3"/>
  <c r="BU98" i="3"/>
  <c r="BV98" i="3"/>
  <c r="BW98" i="3"/>
  <c r="BS99" i="3"/>
  <c r="BT99" i="3"/>
  <c r="BU99" i="3"/>
  <c r="BV99" i="3"/>
  <c r="BW99" i="3"/>
  <c r="BS100" i="3"/>
  <c r="BT100" i="3"/>
  <c r="BU100" i="3"/>
  <c r="BV100" i="3"/>
  <c r="BW100" i="3"/>
  <c r="BS101" i="3"/>
  <c r="BT101" i="3"/>
  <c r="BU101" i="3"/>
  <c r="BV101" i="3"/>
  <c r="BW101" i="3"/>
  <c r="BS102" i="3"/>
  <c r="BT102" i="3"/>
  <c r="BU102" i="3"/>
  <c r="BV102" i="3"/>
  <c r="BW102" i="3"/>
  <c r="BS103" i="3"/>
  <c r="BT103" i="3"/>
  <c r="BU103" i="3"/>
  <c r="BV103" i="3"/>
  <c r="BW103" i="3"/>
  <c r="BS104" i="3"/>
  <c r="BT104" i="3"/>
  <c r="BU104" i="3"/>
  <c r="BV104" i="3"/>
  <c r="BW104" i="3"/>
  <c r="BS105" i="3"/>
  <c r="BT105" i="3"/>
  <c r="BU105" i="3"/>
  <c r="BV105" i="3"/>
  <c r="BW105" i="3"/>
  <c r="BS106" i="3"/>
  <c r="BT106" i="3"/>
  <c r="BU106" i="3"/>
  <c r="BV106" i="3"/>
  <c r="BW106" i="3"/>
  <c r="BS107" i="3"/>
  <c r="BT107" i="3"/>
  <c r="BU107" i="3"/>
  <c r="BV107" i="3"/>
  <c r="BW107" i="3"/>
  <c r="BS108" i="3"/>
  <c r="BT108" i="3"/>
  <c r="BU108" i="3"/>
  <c r="BV108" i="3"/>
  <c r="BW108" i="3"/>
  <c r="BS109" i="3"/>
  <c r="BT109" i="3"/>
  <c r="BU109" i="3"/>
  <c r="BV109" i="3"/>
  <c r="BW109" i="3"/>
  <c r="BS110" i="3"/>
  <c r="BT110" i="3"/>
  <c r="BU110" i="3"/>
  <c r="BV110" i="3"/>
  <c r="BW110" i="3"/>
  <c r="BS111" i="3"/>
  <c r="BT111" i="3"/>
  <c r="BU111" i="3"/>
  <c r="BV111" i="3"/>
  <c r="BW111" i="3"/>
  <c r="BS112" i="3"/>
  <c r="BT112" i="3"/>
  <c r="BU112" i="3"/>
  <c r="BV112" i="3"/>
  <c r="BW112" i="3"/>
  <c r="BS113" i="3"/>
  <c r="BT113" i="3"/>
  <c r="BU113" i="3"/>
  <c r="BV113" i="3"/>
  <c r="BW113" i="3"/>
  <c r="BS114" i="3"/>
  <c r="BT114" i="3"/>
  <c r="BU114" i="3"/>
  <c r="BV114" i="3"/>
  <c r="BW114" i="3"/>
  <c r="BS115" i="3"/>
  <c r="BT115" i="3"/>
  <c r="BU115" i="3"/>
  <c r="BV115" i="3"/>
  <c r="BW115" i="3"/>
  <c r="BS116" i="3"/>
  <c r="BT116" i="3"/>
  <c r="BU116" i="3"/>
  <c r="BV116" i="3"/>
  <c r="BW116" i="3"/>
  <c r="BS117" i="3"/>
  <c r="BT117" i="3"/>
  <c r="BU117" i="3"/>
  <c r="BV117" i="3"/>
  <c r="BW117" i="3"/>
  <c r="BS118" i="3"/>
  <c r="BT118" i="3"/>
  <c r="BU118" i="3"/>
  <c r="BV118" i="3"/>
  <c r="BW118" i="3"/>
  <c r="BS119" i="3"/>
  <c r="BT119" i="3"/>
  <c r="BU119" i="3"/>
  <c r="BV119" i="3"/>
  <c r="BW119" i="3"/>
  <c r="BS120" i="3"/>
  <c r="BT120" i="3"/>
  <c r="BU120" i="3"/>
  <c r="BV120" i="3"/>
  <c r="BW120" i="3"/>
  <c r="BS121" i="3"/>
  <c r="BT121" i="3"/>
  <c r="BU121" i="3"/>
  <c r="BV121" i="3"/>
  <c r="BW121" i="3"/>
  <c r="BS122" i="3"/>
  <c r="BT122" i="3"/>
  <c r="BU122" i="3"/>
  <c r="BV122" i="3"/>
  <c r="BW122" i="3"/>
  <c r="BS123" i="3"/>
  <c r="BT123" i="3"/>
  <c r="BU123" i="3"/>
  <c r="BV123" i="3"/>
  <c r="BW123" i="3"/>
  <c r="BS124" i="3"/>
  <c r="BT124" i="3"/>
  <c r="BU124" i="3"/>
  <c r="BV124" i="3"/>
  <c r="BW124" i="3"/>
  <c r="BS125" i="3"/>
  <c r="BT125" i="3"/>
  <c r="BU125" i="3"/>
  <c r="BV125" i="3"/>
  <c r="BW125" i="3"/>
  <c r="BS126" i="3"/>
  <c r="BT126" i="3"/>
  <c r="BU126" i="3"/>
  <c r="BV126" i="3"/>
  <c r="BW126" i="3"/>
  <c r="BS127" i="3"/>
  <c r="BT127" i="3"/>
  <c r="BU127" i="3"/>
  <c r="BV127" i="3"/>
  <c r="BW127" i="3"/>
  <c r="BS128" i="3"/>
  <c r="BT128" i="3"/>
  <c r="BU128" i="3"/>
  <c r="BV128" i="3"/>
  <c r="BW128" i="3"/>
  <c r="BS129" i="3"/>
  <c r="BT129" i="3"/>
  <c r="BU129" i="3"/>
  <c r="BV129" i="3"/>
  <c r="BW129" i="3"/>
  <c r="BS130" i="3"/>
  <c r="BT130" i="3"/>
  <c r="BU130" i="3"/>
  <c r="BV130" i="3"/>
  <c r="BW130" i="3"/>
  <c r="BS131" i="3"/>
  <c r="BT131" i="3"/>
  <c r="BU131" i="3"/>
  <c r="BV131" i="3"/>
  <c r="BW131" i="3"/>
  <c r="BS132" i="3"/>
  <c r="BT132" i="3"/>
  <c r="BU132" i="3"/>
  <c r="BV132" i="3"/>
  <c r="BW132" i="3"/>
  <c r="BS133" i="3"/>
  <c r="BT133" i="3"/>
  <c r="BU133" i="3"/>
  <c r="BV133" i="3"/>
  <c r="BW133" i="3"/>
  <c r="BS134" i="3"/>
  <c r="BT134" i="3"/>
  <c r="BU134" i="3"/>
  <c r="BV134" i="3"/>
  <c r="BW134" i="3"/>
  <c r="BS135" i="3"/>
  <c r="BT135" i="3"/>
  <c r="BU135" i="3"/>
  <c r="BV135" i="3"/>
  <c r="BW135" i="3"/>
  <c r="BS136" i="3"/>
  <c r="BT136" i="3"/>
  <c r="BU136" i="3"/>
  <c r="BV136" i="3"/>
  <c r="BW136" i="3"/>
  <c r="BS137" i="3"/>
  <c r="BT137" i="3"/>
  <c r="BU137" i="3"/>
  <c r="BV137" i="3"/>
  <c r="BW137" i="3"/>
  <c r="BS138" i="3"/>
  <c r="BT138" i="3"/>
  <c r="BU138" i="3"/>
  <c r="BV138" i="3"/>
  <c r="BW138" i="3"/>
  <c r="BS139" i="3"/>
  <c r="BT139" i="3"/>
  <c r="BU139" i="3"/>
  <c r="BV139" i="3"/>
  <c r="BW139" i="3"/>
  <c r="BS140" i="3"/>
  <c r="BT140" i="3"/>
  <c r="BU140" i="3"/>
  <c r="BV140" i="3"/>
  <c r="BW140" i="3"/>
  <c r="BS141" i="3"/>
  <c r="BT141" i="3"/>
  <c r="BU141" i="3"/>
  <c r="BV141" i="3"/>
  <c r="BW141" i="3"/>
  <c r="BS142" i="3"/>
  <c r="BT142" i="3"/>
  <c r="BU142" i="3"/>
  <c r="BV142" i="3"/>
  <c r="BW142" i="3"/>
  <c r="BS143" i="3"/>
  <c r="BT143" i="3"/>
  <c r="BU143" i="3"/>
  <c r="BV143" i="3"/>
  <c r="BW143" i="3"/>
  <c r="BS144" i="3"/>
  <c r="BT144" i="3"/>
  <c r="BU144" i="3"/>
  <c r="BV144" i="3"/>
  <c r="BW144" i="3"/>
  <c r="BS145" i="3"/>
  <c r="BT145" i="3"/>
  <c r="BU145" i="3"/>
  <c r="BV145" i="3"/>
  <c r="BW145" i="3"/>
  <c r="BS146" i="3"/>
  <c r="BT146" i="3"/>
  <c r="BU146" i="3"/>
  <c r="BV146" i="3"/>
  <c r="BW146" i="3"/>
  <c r="BS147" i="3"/>
  <c r="BT147" i="3"/>
  <c r="BU147" i="3"/>
  <c r="BV147" i="3"/>
  <c r="BW147" i="3"/>
  <c r="BS148" i="3"/>
  <c r="BT148" i="3"/>
  <c r="BU148" i="3"/>
  <c r="BV148" i="3"/>
  <c r="BW148" i="3"/>
  <c r="BS149" i="3"/>
  <c r="BT149" i="3"/>
  <c r="BU149" i="3"/>
  <c r="BV149" i="3"/>
  <c r="BW149" i="3"/>
  <c r="BS150" i="3"/>
  <c r="BT150" i="3"/>
  <c r="BU150" i="3"/>
  <c r="BV150" i="3"/>
  <c r="BW150" i="3"/>
  <c r="BS151" i="3"/>
  <c r="BT151" i="3"/>
  <c r="BU151" i="3"/>
  <c r="BV151" i="3"/>
  <c r="BW151" i="3"/>
  <c r="BS152" i="3"/>
  <c r="BT152" i="3"/>
  <c r="BU152" i="3"/>
  <c r="BV152" i="3"/>
  <c r="BW152" i="3"/>
  <c r="BS153" i="3"/>
  <c r="BT153" i="3"/>
  <c r="BU153" i="3"/>
  <c r="BV153" i="3"/>
  <c r="BW153" i="3"/>
  <c r="BS154" i="3"/>
  <c r="BT154" i="3"/>
  <c r="BU154" i="3"/>
  <c r="BV154" i="3"/>
  <c r="BW154" i="3"/>
  <c r="BS155" i="3"/>
  <c r="BT155" i="3"/>
  <c r="BU155" i="3"/>
  <c r="BV155" i="3"/>
  <c r="BW155" i="3"/>
  <c r="BS156" i="3"/>
  <c r="BT156" i="3"/>
  <c r="BU156" i="3"/>
  <c r="BV156" i="3"/>
  <c r="BW156" i="3"/>
  <c r="BS157" i="3"/>
  <c r="BT157" i="3"/>
  <c r="BU157" i="3"/>
  <c r="BV157" i="3"/>
  <c r="BW157" i="3"/>
  <c r="BS158" i="3"/>
  <c r="BT158" i="3"/>
  <c r="BU158" i="3"/>
  <c r="BV158" i="3"/>
  <c r="BW158" i="3"/>
  <c r="BS159" i="3"/>
  <c r="BT159" i="3"/>
  <c r="BU159" i="3"/>
  <c r="BV159" i="3"/>
  <c r="BW159" i="3"/>
  <c r="BS160" i="3"/>
  <c r="BT160" i="3"/>
  <c r="BU160" i="3"/>
  <c r="BV160" i="3"/>
  <c r="BW160" i="3"/>
  <c r="BS161" i="3"/>
  <c r="BT161" i="3"/>
  <c r="BU161" i="3"/>
  <c r="BV161" i="3"/>
  <c r="BW161" i="3"/>
  <c r="BS162" i="3"/>
  <c r="BT162" i="3"/>
  <c r="BU162" i="3"/>
  <c r="BV162" i="3"/>
  <c r="BW162" i="3"/>
  <c r="BS163" i="3"/>
  <c r="BT163" i="3"/>
  <c r="BU163" i="3"/>
  <c r="BV163" i="3"/>
  <c r="BW163" i="3"/>
  <c r="BS164" i="3"/>
  <c r="BT164" i="3"/>
  <c r="BU164" i="3"/>
  <c r="BV164" i="3"/>
  <c r="BW164" i="3"/>
  <c r="BS165" i="3"/>
  <c r="BT165" i="3"/>
  <c r="BU165" i="3"/>
  <c r="BV165" i="3"/>
  <c r="BW165" i="3"/>
  <c r="BS166" i="3"/>
  <c r="BT166" i="3"/>
  <c r="BU166" i="3"/>
  <c r="BV166" i="3"/>
  <c r="BW166" i="3"/>
  <c r="BS167" i="3"/>
  <c r="BT167" i="3"/>
  <c r="BU167" i="3"/>
  <c r="BV167" i="3"/>
  <c r="BW167" i="3"/>
  <c r="BS168" i="3"/>
  <c r="BT168" i="3"/>
  <c r="BU168" i="3"/>
  <c r="BV168" i="3"/>
  <c r="BW168" i="3"/>
  <c r="BS169" i="3"/>
  <c r="BT169" i="3"/>
  <c r="BU169" i="3"/>
  <c r="BV169" i="3"/>
  <c r="BW169" i="3"/>
  <c r="BS170" i="3"/>
  <c r="BT170" i="3"/>
  <c r="BU170" i="3"/>
  <c r="BV170" i="3"/>
  <c r="BW170" i="3"/>
  <c r="BS171" i="3"/>
  <c r="BT171" i="3"/>
  <c r="BU171" i="3"/>
  <c r="BV171" i="3"/>
  <c r="BW171" i="3"/>
  <c r="BS172" i="3"/>
  <c r="BT172" i="3"/>
  <c r="BU172" i="3"/>
  <c r="BV172" i="3"/>
  <c r="BW172" i="3"/>
  <c r="BS173" i="3"/>
  <c r="BT173" i="3"/>
  <c r="BU173" i="3"/>
  <c r="BV173" i="3"/>
  <c r="BW173" i="3"/>
  <c r="BS174" i="3"/>
  <c r="BT174" i="3"/>
  <c r="BU174" i="3"/>
  <c r="BV174" i="3"/>
  <c r="BW174" i="3"/>
  <c r="BS175" i="3"/>
  <c r="BT175" i="3"/>
  <c r="BU175" i="3"/>
  <c r="BV175" i="3"/>
  <c r="BW175" i="3"/>
  <c r="BS176" i="3"/>
  <c r="BT176" i="3"/>
  <c r="BU176" i="3"/>
  <c r="BV176" i="3"/>
  <c r="BW176" i="3"/>
  <c r="BS177" i="3"/>
  <c r="BT177" i="3"/>
  <c r="BU177" i="3"/>
  <c r="BV177" i="3"/>
  <c r="BW177" i="3"/>
  <c r="BS178" i="3"/>
  <c r="BT178" i="3"/>
  <c r="BU178" i="3"/>
  <c r="BV178" i="3"/>
  <c r="BW178" i="3"/>
  <c r="BS179" i="3"/>
  <c r="BT179" i="3"/>
  <c r="BU179" i="3"/>
  <c r="BV179" i="3"/>
  <c r="BW179" i="3"/>
  <c r="BS180" i="3"/>
  <c r="BT180" i="3"/>
  <c r="BU180" i="3"/>
  <c r="BV180" i="3"/>
  <c r="BW180" i="3"/>
  <c r="BS181" i="3"/>
  <c r="BT181" i="3"/>
  <c r="BU181" i="3"/>
  <c r="BV181" i="3"/>
  <c r="BW181" i="3"/>
  <c r="BS182" i="3"/>
  <c r="BT182" i="3"/>
  <c r="BU182" i="3"/>
  <c r="BV182" i="3"/>
  <c r="BW182" i="3"/>
  <c r="BS183" i="3"/>
  <c r="BT183" i="3"/>
  <c r="BU183" i="3"/>
  <c r="BV183" i="3"/>
  <c r="BW183" i="3"/>
  <c r="BS184" i="3"/>
  <c r="BT184" i="3"/>
  <c r="BU184" i="3"/>
  <c r="BV184" i="3"/>
  <c r="BW184" i="3"/>
  <c r="BS185" i="3"/>
  <c r="BT185" i="3"/>
  <c r="BU185" i="3"/>
  <c r="BV185" i="3"/>
  <c r="BW185" i="3"/>
  <c r="BS186" i="3"/>
  <c r="BT186" i="3"/>
  <c r="BU186" i="3"/>
  <c r="BV186" i="3"/>
  <c r="BW186" i="3"/>
  <c r="BS187" i="3"/>
  <c r="BT187" i="3"/>
  <c r="BU187" i="3"/>
  <c r="BV187" i="3"/>
  <c r="BW187" i="3"/>
  <c r="BS188" i="3"/>
  <c r="BT188" i="3"/>
  <c r="BU188" i="3"/>
  <c r="BV188" i="3"/>
  <c r="BW188" i="3"/>
  <c r="BS189" i="3"/>
  <c r="BT189" i="3"/>
  <c r="BU189" i="3"/>
  <c r="BV189" i="3"/>
  <c r="BW189" i="3"/>
  <c r="BS190" i="3"/>
  <c r="BT190" i="3"/>
  <c r="BU190" i="3"/>
  <c r="BV190" i="3"/>
  <c r="BW190" i="3"/>
  <c r="BS191" i="3"/>
  <c r="BT191" i="3"/>
  <c r="BU191" i="3"/>
  <c r="BV191" i="3"/>
  <c r="BW191" i="3"/>
  <c r="BS192" i="3"/>
  <c r="BT192" i="3"/>
  <c r="BU192" i="3"/>
  <c r="BV192" i="3"/>
  <c r="BW192" i="3"/>
  <c r="BS193" i="3"/>
  <c r="BT193" i="3"/>
  <c r="BU193" i="3"/>
  <c r="BV193" i="3"/>
  <c r="BW193" i="3"/>
  <c r="BS194" i="3"/>
  <c r="BT194" i="3"/>
  <c r="BU194" i="3"/>
  <c r="BV194" i="3"/>
  <c r="BW194" i="3"/>
  <c r="BS195" i="3"/>
  <c r="BT195" i="3"/>
  <c r="BU195" i="3"/>
  <c r="BV195" i="3"/>
  <c r="BW195" i="3"/>
  <c r="BS196" i="3"/>
  <c r="BT196" i="3"/>
  <c r="BU196" i="3"/>
  <c r="BV196" i="3"/>
  <c r="BW196" i="3"/>
  <c r="BS197" i="3"/>
  <c r="BT197" i="3"/>
  <c r="BU197" i="3"/>
  <c r="BV197" i="3"/>
  <c r="BW197" i="3"/>
  <c r="BS198" i="3"/>
  <c r="BT198" i="3"/>
  <c r="BU198" i="3"/>
  <c r="BV198" i="3"/>
  <c r="BW198" i="3"/>
  <c r="BS199" i="3"/>
  <c r="BT199" i="3"/>
  <c r="BU199" i="3"/>
  <c r="BV199" i="3"/>
  <c r="BW199" i="3"/>
  <c r="BS200" i="3"/>
  <c r="BT200" i="3"/>
  <c r="BU200" i="3"/>
  <c r="BV200" i="3"/>
  <c r="BW200" i="3"/>
  <c r="BS201" i="3"/>
  <c r="BT201" i="3"/>
  <c r="BU201" i="3"/>
  <c r="BV201" i="3"/>
  <c r="BW201" i="3"/>
  <c r="BS202" i="3"/>
  <c r="BT202" i="3"/>
  <c r="BU202" i="3"/>
  <c r="BV202" i="3"/>
  <c r="BW202" i="3"/>
  <c r="BS203" i="3"/>
  <c r="BT203" i="3"/>
  <c r="BU203" i="3"/>
  <c r="BV203" i="3"/>
  <c r="BW203" i="3"/>
  <c r="BS204" i="3"/>
  <c r="BT204" i="3"/>
  <c r="BU204" i="3"/>
  <c r="BV204" i="3"/>
  <c r="BW204" i="3"/>
  <c r="BS205" i="3"/>
  <c r="BT205" i="3"/>
  <c r="BU205" i="3"/>
  <c r="BV205" i="3"/>
  <c r="BW205" i="3"/>
  <c r="BS206" i="3"/>
  <c r="BT206" i="3"/>
  <c r="BU206" i="3"/>
  <c r="BV206" i="3"/>
  <c r="BW206" i="3"/>
  <c r="BS207" i="3"/>
  <c r="BT207" i="3"/>
  <c r="BU207" i="3"/>
  <c r="BV207" i="3"/>
  <c r="BW207" i="3"/>
  <c r="BS208" i="3"/>
  <c r="BT208" i="3"/>
  <c r="BU208" i="3"/>
  <c r="BV208" i="3"/>
  <c r="BW208" i="3"/>
  <c r="BS209" i="3"/>
  <c r="BT209" i="3"/>
  <c r="BU209" i="3"/>
  <c r="BV209" i="3"/>
  <c r="BW209" i="3"/>
  <c r="BS210" i="3"/>
  <c r="BT210" i="3"/>
  <c r="BU210" i="3"/>
  <c r="BV210" i="3"/>
  <c r="BW210" i="3"/>
  <c r="BS211" i="3"/>
  <c r="BT211" i="3"/>
  <c r="BU211" i="3"/>
  <c r="BV211" i="3"/>
  <c r="BW211" i="3"/>
  <c r="BS212" i="3"/>
  <c r="BT212" i="3"/>
  <c r="BU212" i="3"/>
  <c r="BV212" i="3"/>
  <c r="BW212" i="3"/>
  <c r="BT8" i="3"/>
  <c r="BU8" i="3"/>
  <c r="BV8" i="3"/>
  <c r="BW8" i="3"/>
  <c r="BS8" i="3"/>
  <c r="BM8" i="3"/>
  <c r="BN8" i="3"/>
  <c r="BO8" i="3"/>
  <c r="BP8" i="3"/>
  <c r="BQ8" i="3"/>
  <c r="BM9" i="3"/>
  <c r="BN9" i="3"/>
  <c r="BO9" i="3"/>
  <c r="BP9" i="3"/>
  <c r="BQ9" i="3"/>
  <c r="BM10" i="3"/>
  <c r="BN10" i="3"/>
  <c r="BO10" i="3"/>
  <c r="BP10" i="3"/>
  <c r="BQ10" i="3"/>
  <c r="BM11" i="3"/>
  <c r="BN11" i="3"/>
  <c r="BO11" i="3"/>
  <c r="BP11" i="3"/>
  <c r="BQ11" i="3"/>
  <c r="BM12" i="3"/>
  <c r="BN12" i="3"/>
  <c r="BO12" i="3"/>
  <c r="BP12" i="3"/>
  <c r="BQ12" i="3"/>
  <c r="BM13" i="3"/>
  <c r="BN13" i="3"/>
  <c r="BO13" i="3"/>
  <c r="BP13" i="3"/>
  <c r="BQ13" i="3"/>
  <c r="BM14" i="3"/>
  <c r="BN14" i="3"/>
  <c r="BO14" i="3"/>
  <c r="BP14" i="3"/>
  <c r="BQ14" i="3"/>
  <c r="BM15" i="3"/>
  <c r="BN15" i="3"/>
  <c r="BO15" i="3"/>
  <c r="BP15" i="3"/>
  <c r="BQ15" i="3"/>
  <c r="BM16" i="3"/>
  <c r="BN16" i="3"/>
  <c r="BO16" i="3"/>
  <c r="BP16" i="3"/>
  <c r="BQ16" i="3"/>
  <c r="BM17" i="3"/>
  <c r="BN17" i="3"/>
  <c r="BO17" i="3"/>
  <c r="BP17" i="3"/>
  <c r="BQ17" i="3"/>
  <c r="BM18" i="3"/>
  <c r="BN18" i="3"/>
  <c r="BO18" i="3"/>
  <c r="BP18" i="3"/>
  <c r="BQ18" i="3"/>
  <c r="BM19" i="3"/>
  <c r="BN19" i="3"/>
  <c r="BO19" i="3"/>
  <c r="BP19" i="3"/>
  <c r="BQ19" i="3"/>
  <c r="BM20" i="3"/>
  <c r="BN20" i="3"/>
  <c r="BO20" i="3"/>
  <c r="BP20" i="3"/>
  <c r="BQ20" i="3"/>
  <c r="BM21" i="3"/>
  <c r="BN21" i="3"/>
  <c r="BO21" i="3"/>
  <c r="BP21" i="3"/>
  <c r="BQ21" i="3"/>
  <c r="BM22" i="3"/>
  <c r="BN22" i="3"/>
  <c r="BO22" i="3"/>
  <c r="BP22" i="3"/>
  <c r="BQ22" i="3"/>
  <c r="BM23" i="3"/>
  <c r="BN23" i="3"/>
  <c r="BO23" i="3"/>
  <c r="BP23" i="3"/>
  <c r="BQ23" i="3"/>
  <c r="BM24" i="3"/>
  <c r="BN24" i="3"/>
  <c r="BO24" i="3"/>
  <c r="BP24" i="3"/>
  <c r="BQ24" i="3"/>
  <c r="BM25" i="3"/>
  <c r="BN25" i="3"/>
  <c r="BO25" i="3"/>
  <c r="BP25" i="3"/>
  <c r="BQ25" i="3"/>
  <c r="BM26" i="3"/>
  <c r="BN26" i="3"/>
  <c r="BO26" i="3"/>
  <c r="BP26" i="3"/>
  <c r="BQ26" i="3"/>
  <c r="BM27" i="3"/>
  <c r="BN27" i="3"/>
  <c r="BO27" i="3"/>
  <c r="BP27" i="3"/>
  <c r="BQ27" i="3"/>
  <c r="BM28" i="3"/>
  <c r="BN28" i="3"/>
  <c r="BO28" i="3"/>
  <c r="BP28" i="3"/>
  <c r="BQ28" i="3"/>
  <c r="BM29" i="3"/>
  <c r="BN29" i="3"/>
  <c r="BO29" i="3"/>
  <c r="BP29" i="3"/>
  <c r="BQ29" i="3"/>
  <c r="BM30" i="3"/>
  <c r="BN30" i="3"/>
  <c r="BO30" i="3"/>
  <c r="BP30" i="3"/>
  <c r="BQ30" i="3"/>
  <c r="BM31" i="3"/>
  <c r="BN31" i="3"/>
  <c r="BO31" i="3"/>
  <c r="BP31" i="3"/>
  <c r="BQ31" i="3"/>
  <c r="BM32" i="3"/>
  <c r="BN32" i="3"/>
  <c r="BO32" i="3"/>
  <c r="BP32" i="3"/>
  <c r="BQ32" i="3"/>
  <c r="BM33" i="3"/>
  <c r="BN33" i="3"/>
  <c r="BO33" i="3"/>
  <c r="BP33" i="3"/>
  <c r="BQ33" i="3"/>
  <c r="BM34" i="3"/>
  <c r="BN34" i="3"/>
  <c r="BO34" i="3"/>
  <c r="BP34" i="3"/>
  <c r="BQ34" i="3"/>
  <c r="BM35" i="3"/>
  <c r="BN35" i="3"/>
  <c r="BO35" i="3"/>
  <c r="BP35" i="3"/>
  <c r="BQ35" i="3"/>
  <c r="BM36" i="3"/>
  <c r="BN36" i="3"/>
  <c r="BO36" i="3"/>
  <c r="BP36" i="3"/>
  <c r="BQ36" i="3"/>
  <c r="BM37" i="3"/>
  <c r="BN37" i="3"/>
  <c r="BO37" i="3"/>
  <c r="BP37" i="3"/>
  <c r="BQ37" i="3"/>
  <c r="BM38" i="3"/>
  <c r="BN38" i="3"/>
  <c r="BO38" i="3"/>
  <c r="BP38" i="3"/>
  <c r="BQ38" i="3"/>
  <c r="BM39" i="3"/>
  <c r="BN39" i="3"/>
  <c r="BO39" i="3"/>
  <c r="BP39" i="3"/>
  <c r="BQ39" i="3"/>
  <c r="BM40" i="3"/>
  <c r="BN40" i="3"/>
  <c r="BO40" i="3"/>
  <c r="BP40" i="3"/>
  <c r="BQ40" i="3"/>
  <c r="BM41" i="3"/>
  <c r="BN41" i="3"/>
  <c r="BO41" i="3"/>
  <c r="BP41" i="3"/>
  <c r="BQ41" i="3"/>
  <c r="BM42" i="3"/>
  <c r="BN42" i="3"/>
  <c r="BO42" i="3"/>
  <c r="BP42" i="3"/>
  <c r="BQ42" i="3"/>
  <c r="BM43" i="3"/>
  <c r="BN43" i="3"/>
  <c r="BO43" i="3"/>
  <c r="BP43" i="3"/>
  <c r="BQ43" i="3"/>
  <c r="BM44" i="3"/>
  <c r="BN44" i="3"/>
  <c r="BO44" i="3"/>
  <c r="BP44" i="3"/>
  <c r="BQ44" i="3"/>
  <c r="BM45" i="3"/>
  <c r="BN45" i="3"/>
  <c r="BO45" i="3"/>
  <c r="BP45" i="3"/>
  <c r="BQ45" i="3"/>
  <c r="BM46" i="3"/>
  <c r="BN46" i="3"/>
  <c r="BO46" i="3"/>
  <c r="BP46" i="3"/>
  <c r="BQ46" i="3"/>
  <c r="BM47" i="3"/>
  <c r="BN47" i="3"/>
  <c r="BO47" i="3"/>
  <c r="BP47" i="3"/>
  <c r="BQ47" i="3"/>
  <c r="BM48" i="3"/>
  <c r="BN48" i="3"/>
  <c r="BO48" i="3"/>
  <c r="BP48" i="3"/>
  <c r="BQ48" i="3"/>
  <c r="BM49" i="3"/>
  <c r="BN49" i="3"/>
  <c r="BO49" i="3"/>
  <c r="BP49" i="3"/>
  <c r="BQ49" i="3"/>
  <c r="BM50" i="3"/>
  <c r="BN50" i="3"/>
  <c r="BO50" i="3"/>
  <c r="BP50" i="3"/>
  <c r="BQ50" i="3"/>
  <c r="BM51" i="3"/>
  <c r="BN51" i="3"/>
  <c r="BO51" i="3"/>
  <c r="BP51" i="3"/>
  <c r="BQ51" i="3"/>
  <c r="BM52" i="3"/>
  <c r="BN52" i="3"/>
  <c r="BO52" i="3"/>
  <c r="BP52" i="3"/>
  <c r="BQ52" i="3"/>
  <c r="BM53" i="3"/>
  <c r="BN53" i="3"/>
  <c r="BO53" i="3"/>
  <c r="BP53" i="3"/>
  <c r="BQ53" i="3"/>
  <c r="BM54" i="3"/>
  <c r="BN54" i="3"/>
  <c r="BO54" i="3"/>
  <c r="BP54" i="3"/>
  <c r="BQ54" i="3"/>
  <c r="BM55" i="3"/>
  <c r="BN55" i="3"/>
  <c r="BO55" i="3"/>
  <c r="BP55" i="3"/>
  <c r="BQ55" i="3"/>
  <c r="BM56" i="3"/>
  <c r="BN56" i="3"/>
  <c r="BO56" i="3"/>
  <c r="BP56" i="3"/>
  <c r="BQ56" i="3"/>
  <c r="BM57" i="3"/>
  <c r="BN57" i="3"/>
  <c r="BO57" i="3"/>
  <c r="BP57" i="3"/>
  <c r="BQ57" i="3"/>
  <c r="BM58" i="3"/>
  <c r="BN58" i="3"/>
  <c r="BO58" i="3"/>
  <c r="BP58" i="3"/>
  <c r="BQ58" i="3"/>
  <c r="BM59" i="3"/>
  <c r="BN59" i="3"/>
  <c r="BO59" i="3"/>
  <c r="BP59" i="3"/>
  <c r="BQ59" i="3"/>
  <c r="BM60" i="3"/>
  <c r="BN60" i="3"/>
  <c r="BO60" i="3"/>
  <c r="BP60" i="3"/>
  <c r="BQ60" i="3"/>
  <c r="BM61" i="3"/>
  <c r="BN61" i="3"/>
  <c r="BO61" i="3"/>
  <c r="BP61" i="3"/>
  <c r="BQ61" i="3"/>
  <c r="BM62" i="3"/>
  <c r="BN62" i="3"/>
  <c r="BO62" i="3"/>
  <c r="BP62" i="3"/>
  <c r="BQ62" i="3"/>
  <c r="BM63" i="3"/>
  <c r="BN63" i="3"/>
  <c r="BO63" i="3"/>
  <c r="BP63" i="3"/>
  <c r="BQ63" i="3"/>
  <c r="BM64" i="3"/>
  <c r="BN64" i="3"/>
  <c r="BO64" i="3"/>
  <c r="BP64" i="3"/>
  <c r="BQ64" i="3"/>
  <c r="BM65" i="3"/>
  <c r="BN65" i="3"/>
  <c r="BO65" i="3"/>
  <c r="BP65" i="3"/>
  <c r="BQ65" i="3"/>
  <c r="BM66" i="3"/>
  <c r="BN66" i="3"/>
  <c r="BO66" i="3"/>
  <c r="BP66" i="3"/>
  <c r="BQ66" i="3"/>
  <c r="BM67" i="3"/>
  <c r="BN67" i="3"/>
  <c r="BO67" i="3"/>
  <c r="BP67" i="3"/>
  <c r="BQ67" i="3"/>
  <c r="BM68" i="3"/>
  <c r="BN68" i="3"/>
  <c r="BO68" i="3"/>
  <c r="BP68" i="3"/>
  <c r="BQ68" i="3"/>
  <c r="BM69" i="3"/>
  <c r="BN69" i="3"/>
  <c r="BO69" i="3"/>
  <c r="BP69" i="3"/>
  <c r="BQ69" i="3"/>
  <c r="BM70" i="3"/>
  <c r="BN70" i="3"/>
  <c r="BO70" i="3"/>
  <c r="BP70" i="3"/>
  <c r="BQ70" i="3"/>
  <c r="BM71" i="3"/>
  <c r="BN71" i="3"/>
  <c r="BO71" i="3"/>
  <c r="BP71" i="3"/>
  <c r="BQ71" i="3"/>
  <c r="BM72" i="3"/>
  <c r="BN72" i="3"/>
  <c r="BO72" i="3"/>
  <c r="BP72" i="3"/>
  <c r="BQ72" i="3"/>
  <c r="BM73" i="3"/>
  <c r="BN73" i="3"/>
  <c r="BO73" i="3"/>
  <c r="BP73" i="3"/>
  <c r="BQ73" i="3"/>
  <c r="BM74" i="3"/>
  <c r="BN74" i="3"/>
  <c r="BO74" i="3"/>
  <c r="BP74" i="3"/>
  <c r="BQ74" i="3"/>
  <c r="BM75" i="3"/>
  <c r="BN75" i="3"/>
  <c r="BO75" i="3"/>
  <c r="BP75" i="3"/>
  <c r="BQ75" i="3"/>
  <c r="BM76" i="3"/>
  <c r="BN76" i="3"/>
  <c r="BO76" i="3"/>
  <c r="BP76" i="3"/>
  <c r="BQ76" i="3"/>
  <c r="BM77" i="3"/>
  <c r="BN77" i="3"/>
  <c r="BO77" i="3"/>
  <c r="BP77" i="3"/>
  <c r="BQ77" i="3"/>
  <c r="BM78" i="3"/>
  <c r="BN78" i="3"/>
  <c r="BO78" i="3"/>
  <c r="BP78" i="3"/>
  <c r="BQ78" i="3"/>
  <c r="BM79" i="3"/>
  <c r="BN79" i="3"/>
  <c r="BO79" i="3"/>
  <c r="BP79" i="3"/>
  <c r="BQ79" i="3"/>
  <c r="BM80" i="3"/>
  <c r="BN80" i="3"/>
  <c r="BO80" i="3"/>
  <c r="BP80" i="3"/>
  <c r="BQ80" i="3"/>
  <c r="BM81" i="3"/>
  <c r="BN81" i="3"/>
  <c r="BO81" i="3"/>
  <c r="BP81" i="3"/>
  <c r="BQ81" i="3"/>
  <c r="BM82" i="3"/>
  <c r="BN82" i="3"/>
  <c r="BO82" i="3"/>
  <c r="BP82" i="3"/>
  <c r="BQ82" i="3"/>
  <c r="BM83" i="3"/>
  <c r="BN83" i="3"/>
  <c r="BO83" i="3"/>
  <c r="BP83" i="3"/>
  <c r="BQ83" i="3"/>
  <c r="BM84" i="3"/>
  <c r="BN84" i="3"/>
  <c r="BO84" i="3"/>
  <c r="BP84" i="3"/>
  <c r="BQ84" i="3"/>
  <c r="BM85" i="3"/>
  <c r="BN85" i="3"/>
  <c r="BO85" i="3"/>
  <c r="BP85" i="3"/>
  <c r="BQ85" i="3"/>
  <c r="BM86" i="3"/>
  <c r="BN86" i="3"/>
  <c r="BO86" i="3"/>
  <c r="BP86" i="3"/>
  <c r="BQ86" i="3"/>
  <c r="BM87" i="3"/>
  <c r="BN87" i="3"/>
  <c r="BO87" i="3"/>
  <c r="BP87" i="3"/>
  <c r="BQ87" i="3"/>
  <c r="BM88" i="3"/>
  <c r="BN88" i="3"/>
  <c r="BO88" i="3"/>
  <c r="BP88" i="3"/>
  <c r="BQ88" i="3"/>
  <c r="BM89" i="3"/>
  <c r="BN89" i="3"/>
  <c r="BO89" i="3"/>
  <c r="BP89" i="3"/>
  <c r="BQ89" i="3"/>
  <c r="BM90" i="3"/>
  <c r="BN90" i="3"/>
  <c r="BO90" i="3"/>
  <c r="BP90" i="3"/>
  <c r="BQ90" i="3"/>
  <c r="BM91" i="3"/>
  <c r="BN91" i="3"/>
  <c r="BO91" i="3"/>
  <c r="BP91" i="3"/>
  <c r="BQ91" i="3"/>
  <c r="BM92" i="3"/>
  <c r="BN92" i="3"/>
  <c r="BO92" i="3"/>
  <c r="BP92" i="3"/>
  <c r="BQ92" i="3"/>
  <c r="BM93" i="3"/>
  <c r="BN93" i="3"/>
  <c r="BO93" i="3"/>
  <c r="BP93" i="3"/>
  <c r="BQ93" i="3"/>
  <c r="BM94" i="3"/>
  <c r="BN94" i="3"/>
  <c r="BO94" i="3"/>
  <c r="BP94" i="3"/>
  <c r="BQ94" i="3"/>
  <c r="BM95" i="3"/>
  <c r="BN95" i="3"/>
  <c r="BO95" i="3"/>
  <c r="BP95" i="3"/>
  <c r="BQ95" i="3"/>
  <c r="BM96" i="3"/>
  <c r="BN96" i="3"/>
  <c r="BO96" i="3"/>
  <c r="BP96" i="3"/>
  <c r="BQ96" i="3"/>
  <c r="BM97" i="3"/>
  <c r="BN97" i="3"/>
  <c r="BO97" i="3"/>
  <c r="BP97" i="3"/>
  <c r="BQ97" i="3"/>
  <c r="BM98" i="3"/>
  <c r="BN98" i="3"/>
  <c r="BO98" i="3"/>
  <c r="BP98" i="3"/>
  <c r="BQ98" i="3"/>
  <c r="BM99" i="3"/>
  <c r="BN99" i="3"/>
  <c r="BO99" i="3"/>
  <c r="BP99" i="3"/>
  <c r="BQ99" i="3"/>
  <c r="BM100" i="3"/>
  <c r="BN100" i="3"/>
  <c r="BO100" i="3"/>
  <c r="BP100" i="3"/>
  <c r="BQ100" i="3"/>
  <c r="BM101" i="3"/>
  <c r="BN101" i="3"/>
  <c r="BO101" i="3"/>
  <c r="BP101" i="3"/>
  <c r="BQ101" i="3"/>
  <c r="BM102" i="3"/>
  <c r="BN102" i="3"/>
  <c r="BO102" i="3"/>
  <c r="BP102" i="3"/>
  <c r="BQ102" i="3"/>
  <c r="BM103" i="3"/>
  <c r="BN103" i="3"/>
  <c r="BO103" i="3"/>
  <c r="BP103" i="3"/>
  <c r="BQ103" i="3"/>
  <c r="BM104" i="3"/>
  <c r="BN104" i="3"/>
  <c r="BO104" i="3"/>
  <c r="BP104" i="3"/>
  <c r="BQ104" i="3"/>
  <c r="BM105" i="3"/>
  <c r="BN105" i="3"/>
  <c r="BO105" i="3"/>
  <c r="BP105" i="3"/>
  <c r="BQ105" i="3"/>
  <c r="BM106" i="3"/>
  <c r="BN106" i="3"/>
  <c r="BO106" i="3"/>
  <c r="BP106" i="3"/>
  <c r="BQ106" i="3"/>
  <c r="BM107" i="3"/>
  <c r="BN107" i="3"/>
  <c r="BO107" i="3"/>
  <c r="BP107" i="3"/>
  <c r="BQ107" i="3"/>
  <c r="BM108" i="3"/>
  <c r="BN108" i="3"/>
  <c r="BO108" i="3"/>
  <c r="BP108" i="3"/>
  <c r="BQ108" i="3"/>
  <c r="BM109" i="3"/>
  <c r="BN109" i="3"/>
  <c r="BO109" i="3"/>
  <c r="BP109" i="3"/>
  <c r="BQ109" i="3"/>
  <c r="BM110" i="3"/>
  <c r="BN110" i="3"/>
  <c r="BO110" i="3"/>
  <c r="BP110" i="3"/>
  <c r="BQ110" i="3"/>
  <c r="BM111" i="3"/>
  <c r="BN111" i="3"/>
  <c r="BO111" i="3"/>
  <c r="BP111" i="3"/>
  <c r="BQ111" i="3"/>
  <c r="BM112" i="3"/>
  <c r="BN112" i="3"/>
  <c r="BO112" i="3"/>
  <c r="BP112" i="3"/>
  <c r="BQ112" i="3"/>
  <c r="BM113" i="3"/>
  <c r="BN113" i="3"/>
  <c r="BO113" i="3"/>
  <c r="BP113" i="3"/>
  <c r="BQ113" i="3"/>
  <c r="BM114" i="3"/>
  <c r="BN114" i="3"/>
  <c r="BO114" i="3"/>
  <c r="BP114" i="3"/>
  <c r="BQ114" i="3"/>
  <c r="BM115" i="3"/>
  <c r="BN115" i="3"/>
  <c r="BO115" i="3"/>
  <c r="BP115" i="3"/>
  <c r="BQ115" i="3"/>
  <c r="BM116" i="3"/>
  <c r="BN116" i="3"/>
  <c r="BO116" i="3"/>
  <c r="BP116" i="3"/>
  <c r="BQ116" i="3"/>
  <c r="BM117" i="3"/>
  <c r="BN117" i="3"/>
  <c r="BO117" i="3"/>
  <c r="BP117" i="3"/>
  <c r="BQ117" i="3"/>
  <c r="BM118" i="3"/>
  <c r="BN118" i="3"/>
  <c r="BO118" i="3"/>
  <c r="BP118" i="3"/>
  <c r="BQ118" i="3"/>
  <c r="BM119" i="3"/>
  <c r="BN119" i="3"/>
  <c r="BO119" i="3"/>
  <c r="BP119" i="3"/>
  <c r="BQ119" i="3"/>
  <c r="BM120" i="3"/>
  <c r="BN120" i="3"/>
  <c r="BO120" i="3"/>
  <c r="BP120" i="3"/>
  <c r="BQ120" i="3"/>
  <c r="BM121" i="3"/>
  <c r="BN121" i="3"/>
  <c r="BO121" i="3"/>
  <c r="BP121" i="3"/>
  <c r="BQ121" i="3"/>
  <c r="BM122" i="3"/>
  <c r="BN122" i="3"/>
  <c r="BO122" i="3"/>
  <c r="BP122" i="3"/>
  <c r="BQ122" i="3"/>
  <c r="BM123" i="3"/>
  <c r="BN123" i="3"/>
  <c r="BO123" i="3"/>
  <c r="BP123" i="3"/>
  <c r="BQ123" i="3"/>
  <c r="BM124" i="3"/>
  <c r="BN124" i="3"/>
  <c r="BO124" i="3"/>
  <c r="BP124" i="3"/>
  <c r="BQ124" i="3"/>
  <c r="BM125" i="3"/>
  <c r="BN125" i="3"/>
  <c r="BO125" i="3"/>
  <c r="BP125" i="3"/>
  <c r="BQ125" i="3"/>
  <c r="BM126" i="3"/>
  <c r="BN126" i="3"/>
  <c r="BO126" i="3"/>
  <c r="BP126" i="3"/>
  <c r="BQ126" i="3"/>
  <c r="BM127" i="3"/>
  <c r="BN127" i="3"/>
  <c r="BO127" i="3"/>
  <c r="BP127" i="3"/>
  <c r="BQ127" i="3"/>
  <c r="BM128" i="3"/>
  <c r="BN128" i="3"/>
  <c r="BO128" i="3"/>
  <c r="BP128" i="3"/>
  <c r="BQ128" i="3"/>
  <c r="BM129" i="3"/>
  <c r="BN129" i="3"/>
  <c r="BO129" i="3"/>
  <c r="BP129" i="3"/>
  <c r="BQ129" i="3"/>
  <c r="BM130" i="3"/>
  <c r="BN130" i="3"/>
  <c r="BO130" i="3"/>
  <c r="BP130" i="3"/>
  <c r="BQ130" i="3"/>
  <c r="BM131" i="3"/>
  <c r="BN131" i="3"/>
  <c r="BO131" i="3"/>
  <c r="BP131" i="3"/>
  <c r="BQ131" i="3"/>
  <c r="BM132" i="3"/>
  <c r="BN132" i="3"/>
  <c r="BO132" i="3"/>
  <c r="BP132" i="3"/>
  <c r="BQ132" i="3"/>
  <c r="BM133" i="3"/>
  <c r="BN133" i="3"/>
  <c r="BO133" i="3"/>
  <c r="BP133" i="3"/>
  <c r="BQ133" i="3"/>
  <c r="BM134" i="3"/>
  <c r="BN134" i="3"/>
  <c r="BO134" i="3"/>
  <c r="BP134" i="3"/>
  <c r="BQ134" i="3"/>
  <c r="BM135" i="3"/>
  <c r="BN135" i="3"/>
  <c r="BO135" i="3"/>
  <c r="BP135" i="3"/>
  <c r="BQ135" i="3"/>
  <c r="BM136" i="3"/>
  <c r="BN136" i="3"/>
  <c r="BO136" i="3"/>
  <c r="BP136" i="3"/>
  <c r="BQ136" i="3"/>
  <c r="BM137" i="3"/>
  <c r="BN137" i="3"/>
  <c r="BO137" i="3"/>
  <c r="BP137" i="3"/>
  <c r="BQ137" i="3"/>
  <c r="BM138" i="3"/>
  <c r="BN138" i="3"/>
  <c r="BO138" i="3"/>
  <c r="BP138" i="3"/>
  <c r="BQ138" i="3"/>
  <c r="BM139" i="3"/>
  <c r="BN139" i="3"/>
  <c r="BO139" i="3"/>
  <c r="BP139" i="3"/>
  <c r="BQ139" i="3"/>
  <c r="BM140" i="3"/>
  <c r="BN140" i="3"/>
  <c r="BO140" i="3"/>
  <c r="BP140" i="3"/>
  <c r="BQ140" i="3"/>
  <c r="BM141" i="3"/>
  <c r="BN141" i="3"/>
  <c r="BO141" i="3"/>
  <c r="BP141" i="3"/>
  <c r="BQ141" i="3"/>
  <c r="BM142" i="3"/>
  <c r="BN142" i="3"/>
  <c r="BO142" i="3"/>
  <c r="BP142" i="3"/>
  <c r="BQ142" i="3"/>
  <c r="BM143" i="3"/>
  <c r="BN143" i="3"/>
  <c r="BO143" i="3"/>
  <c r="BP143" i="3"/>
  <c r="BQ143" i="3"/>
  <c r="BM144" i="3"/>
  <c r="BN144" i="3"/>
  <c r="BO144" i="3"/>
  <c r="BP144" i="3"/>
  <c r="BQ144" i="3"/>
  <c r="BM145" i="3"/>
  <c r="BN145" i="3"/>
  <c r="BO145" i="3"/>
  <c r="BP145" i="3"/>
  <c r="BQ145" i="3"/>
  <c r="BM146" i="3"/>
  <c r="BN146" i="3"/>
  <c r="BO146" i="3"/>
  <c r="BP146" i="3"/>
  <c r="BQ146" i="3"/>
  <c r="BM147" i="3"/>
  <c r="BN147" i="3"/>
  <c r="BO147" i="3"/>
  <c r="BP147" i="3"/>
  <c r="BQ147" i="3"/>
  <c r="BM148" i="3"/>
  <c r="BN148" i="3"/>
  <c r="BO148" i="3"/>
  <c r="BP148" i="3"/>
  <c r="BQ148" i="3"/>
  <c r="BM149" i="3"/>
  <c r="BN149" i="3"/>
  <c r="BO149" i="3"/>
  <c r="BP149" i="3"/>
  <c r="BQ149" i="3"/>
  <c r="BM150" i="3"/>
  <c r="BN150" i="3"/>
  <c r="BO150" i="3"/>
  <c r="BP150" i="3"/>
  <c r="BQ150" i="3"/>
  <c r="BM151" i="3"/>
  <c r="BN151" i="3"/>
  <c r="BO151" i="3"/>
  <c r="BP151" i="3"/>
  <c r="BQ151" i="3"/>
  <c r="BM152" i="3"/>
  <c r="BN152" i="3"/>
  <c r="BO152" i="3"/>
  <c r="BP152" i="3"/>
  <c r="BQ152" i="3"/>
  <c r="BM153" i="3"/>
  <c r="BN153" i="3"/>
  <c r="BO153" i="3"/>
  <c r="BP153" i="3"/>
  <c r="BQ153" i="3"/>
  <c r="BM154" i="3"/>
  <c r="BN154" i="3"/>
  <c r="BO154" i="3"/>
  <c r="BP154" i="3"/>
  <c r="BQ154" i="3"/>
  <c r="BM155" i="3"/>
  <c r="BN155" i="3"/>
  <c r="BO155" i="3"/>
  <c r="BP155" i="3"/>
  <c r="BQ155" i="3"/>
  <c r="BM156" i="3"/>
  <c r="BN156" i="3"/>
  <c r="BO156" i="3"/>
  <c r="BP156" i="3"/>
  <c r="BQ156" i="3"/>
  <c r="BM157" i="3"/>
  <c r="BN157" i="3"/>
  <c r="BO157" i="3"/>
  <c r="BP157" i="3"/>
  <c r="BQ157" i="3"/>
  <c r="BM158" i="3"/>
  <c r="BN158" i="3"/>
  <c r="BO158" i="3"/>
  <c r="BP158" i="3"/>
  <c r="BQ158" i="3"/>
  <c r="BM159" i="3"/>
  <c r="BN159" i="3"/>
  <c r="BO159" i="3"/>
  <c r="BP159" i="3"/>
  <c r="BQ159" i="3"/>
  <c r="BM160" i="3"/>
  <c r="BN160" i="3"/>
  <c r="BO160" i="3"/>
  <c r="BP160" i="3"/>
  <c r="BQ160" i="3"/>
  <c r="BM161" i="3"/>
  <c r="BN161" i="3"/>
  <c r="BO161" i="3"/>
  <c r="BP161" i="3"/>
  <c r="BQ161" i="3"/>
  <c r="BM162" i="3"/>
  <c r="BN162" i="3"/>
  <c r="BO162" i="3"/>
  <c r="BP162" i="3"/>
  <c r="BQ162" i="3"/>
  <c r="BM163" i="3"/>
  <c r="BN163" i="3"/>
  <c r="BO163" i="3"/>
  <c r="BP163" i="3"/>
  <c r="BQ163" i="3"/>
  <c r="BM164" i="3"/>
  <c r="BN164" i="3"/>
  <c r="BO164" i="3"/>
  <c r="BP164" i="3"/>
  <c r="BQ164" i="3"/>
  <c r="BM165" i="3"/>
  <c r="BN165" i="3"/>
  <c r="BO165" i="3"/>
  <c r="BP165" i="3"/>
  <c r="BQ165" i="3"/>
  <c r="BM166" i="3"/>
  <c r="BN166" i="3"/>
  <c r="BO166" i="3"/>
  <c r="BP166" i="3"/>
  <c r="BQ166" i="3"/>
  <c r="BM167" i="3"/>
  <c r="BN167" i="3"/>
  <c r="BO167" i="3"/>
  <c r="BP167" i="3"/>
  <c r="BQ167" i="3"/>
  <c r="BM168" i="3"/>
  <c r="BN168" i="3"/>
  <c r="BO168" i="3"/>
  <c r="BP168" i="3"/>
  <c r="BQ168" i="3"/>
  <c r="BM169" i="3"/>
  <c r="BN169" i="3"/>
  <c r="BO169" i="3"/>
  <c r="BP169" i="3"/>
  <c r="BQ169" i="3"/>
  <c r="BM170" i="3"/>
  <c r="BN170" i="3"/>
  <c r="BO170" i="3"/>
  <c r="BP170" i="3"/>
  <c r="BQ170" i="3"/>
  <c r="BM171" i="3"/>
  <c r="BN171" i="3"/>
  <c r="BO171" i="3"/>
  <c r="BP171" i="3"/>
  <c r="BQ171" i="3"/>
  <c r="BM172" i="3"/>
  <c r="BN172" i="3"/>
  <c r="BO172" i="3"/>
  <c r="BP172" i="3"/>
  <c r="BQ172" i="3"/>
  <c r="BM173" i="3"/>
  <c r="BN173" i="3"/>
  <c r="BO173" i="3"/>
  <c r="BP173" i="3"/>
  <c r="BQ173" i="3"/>
  <c r="BM174" i="3"/>
  <c r="BN174" i="3"/>
  <c r="BO174" i="3"/>
  <c r="BP174" i="3"/>
  <c r="BQ174" i="3"/>
  <c r="BM175" i="3"/>
  <c r="BN175" i="3"/>
  <c r="BO175" i="3"/>
  <c r="BP175" i="3"/>
  <c r="BQ175" i="3"/>
  <c r="BM176" i="3"/>
  <c r="BN176" i="3"/>
  <c r="BO176" i="3"/>
  <c r="BP176" i="3"/>
  <c r="BQ176" i="3"/>
  <c r="BM177" i="3"/>
  <c r="BN177" i="3"/>
  <c r="BO177" i="3"/>
  <c r="BP177" i="3"/>
  <c r="BQ177" i="3"/>
  <c r="BM178" i="3"/>
  <c r="BN178" i="3"/>
  <c r="BO178" i="3"/>
  <c r="BP178" i="3"/>
  <c r="BQ178" i="3"/>
  <c r="BM179" i="3"/>
  <c r="BN179" i="3"/>
  <c r="BO179" i="3"/>
  <c r="BP179" i="3"/>
  <c r="BQ179" i="3"/>
  <c r="BM180" i="3"/>
  <c r="BN180" i="3"/>
  <c r="BO180" i="3"/>
  <c r="BP180" i="3"/>
  <c r="BQ180" i="3"/>
  <c r="BM181" i="3"/>
  <c r="BN181" i="3"/>
  <c r="BO181" i="3"/>
  <c r="BP181" i="3"/>
  <c r="BQ181" i="3"/>
  <c r="BM182" i="3"/>
  <c r="BN182" i="3"/>
  <c r="BO182" i="3"/>
  <c r="BP182" i="3"/>
  <c r="BQ182" i="3"/>
  <c r="BM183" i="3"/>
  <c r="BN183" i="3"/>
  <c r="BO183" i="3"/>
  <c r="BP183" i="3"/>
  <c r="BQ183" i="3"/>
  <c r="BM184" i="3"/>
  <c r="BN184" i="3"/>
  <c r="BO184" i="3"/>
  <c r="BP184" i="3"/>
  <c r="BQ184" i="3"/>
  <c r="BM185" i="3"/>
  <c r="BN185" i="3"/>
  <c r="BO185" i="3"/>
  <c r="BP185" i="3"/>
  <c r="BQ185" i="3"/>
  <c r="BM186" i="3"/>
  <c r="BN186" i="3"/>
  <c r="BO186" i="3"/>
  <c r="BP186" i="3"/>
  <c r="BQ186" i="3"/>
  <c r="BM187" i="3"/>
  <c r="BN187" i="3"/>
  <c r="BO187" i="3"/>
  <c r="BP187" i="3"/>
  <c r="BQ187" i="3"/>
  <c r="BM188" i="3"/>
  <c r="BN188" i="3"/>
  <c r="BO188" i="3"/>
  <c r="BP188" i="3"/>
  <c r="BQ188" i="3"/>
  <c r="BM189" i="3"/>
  <c r="BN189" i="3"/>
  <c r="BO189" i="3"/>
  <c r="BP189" i="3"/>
  <c r="BQ189" i="3"/>
  <c r="BM190" i="3"/>
  <c r="BN190" i="3"/>
  <c r="BO190" i="3"/>
  <c r="BP190" i="3"/>
  <c r="BQ190" i="3"/>
  <c r="BM191" i="3"/>
  <c r="BN191" i="3"/>
  <c r="BO191" i="3"/>
  <c r="BP191" i="3"/>
  <c r="BQ191" i="3"/>
  <c r="BM192" i="3"/>
  <c r="BN192" i="3"/>
  <c r="BO192" i="3"/>
  <c r="BP192" i="3"/>
  <c r="BQ192" i="3"/>
  <c r="BM193" i="3"/>
  <c r="BN193" i="3"/>
  <c r="BO193" i="3"/>
  <c r="BP193" i="3"/>
  <c r="BQ193" i="3"/>
  <c r="BM194" i="3"/>
  <c r="BN194" i="3"/>
  <c r="BO194" i="3"/>
  <c r="BP194" i="3"/>
  <c r="BQ194" i="3"/>
  <c r="BM195" i="3"/>
  <c r="BN195" i="3"/>
  <c r="BO195" i="3"/>
  <c r="BP195" i="3"/>
  <c r="BQ195" i="3"/>
  <c r="BM196" i="3"/>
  <c r="BN196" i="3"/>
  <c r="BO196" i="3"/>
  <c r="BP196" i="3"/>
  <c r="BQ196" i="3"/>
  <c r="BM197" i="3"/>
  <c r="BN197" i="3"/>
  <c r="BO197" i="3"/>
  <c r="BP197" i="3"/>
  <c r="BQ197" i="3"/>
  <c r="BM198" i="3"/>
  <c r="BN198" i="3"/>
  <c r="BO198" i="3"/>
  <c r="BP198" i="3"/>
  <c r="BQ198" i="3"/>
  <c r="BM199" i="3"/>
  <c r="BN199" i="3"/>
  <c r="BO199" i="3"/>
  <c r="BP199" i="3"/>
  <c r="BQ199" i="3"/>
  <c r="BM200" i="3"/>
  <c r="BN200" i="3"/>
  <c r="BO200" i="3"/>
  <c r="BP200" i="3"/>
  <c r="BQ200" i="3"/>
  <c r="BM201" i="3"/>
  <c r="BN201" i="3"/>
  <c r="BO201" i="3"/>
  <c r="BP201" i="3"/>
  <c r="BQ201" i="3"/>
  <c r="BM202" i="3"/>
  <c r="BN202" i="3"/>
  <c r="BO202" i="3"/>
  <c r="BP202" i="3"/>
  <c r="BQ202" i="3"/>
  <c r="BM203" i="3"/>
  <c r="BN203" i="3"/>
  <c r="BO203" i="3"/>
  <c r="BP203" i="3"/>
  <c r="BQ203" i="3"/>
  <c r="BM204" i="3"/>
  <c r="BN204" i="3"/>
  <c r="BO204" i="3"/>
  <c r="BP204" i="3"/>
  <c r="BQ204" i="3"/>
  <c r="BM205" i="3"/>
  <c r="BN205" i="3"/>
  <c r="BO205" i="3"/>
  <c r="BP205" i="3"/>
  <c r="BQ205" i="3"/>
  <c r="BM206" i="3"/>
  <c r="BN206" i="3"/>
  <c r="BO206" i="3"/>
  <c r="BP206" i="3"/>
  <c r="BQ206" i="3"/>
  <c r="BM207" i="3"/>
  <c r="BN207" i="3"/>
  <c r="BO207" i="3"/>
  <c r="BP207" i="3"/>
  <c r="BQ207" i="3"/>
  <c r="BM208" i="3"/>
  <c r="BN208" i="3"/>
  <c r="BO208" i="3"/>
  <c r="BP208" i="3"/>
  <c r="BQ208" i="3"/>
  <c r="BM209" i="3"/>
  <c r="BN209" i="3"/>
  <c r="BO209" i="3"/>
  <c r="BP209" i="3"/>
  <c r="BQ209" i="3"/>
  <c r="BM210" i="3"/>
  <c r="BN210" i="3"/>
  <c r="BO210" i="3"/>
  <c r="BP210" i="3"/>
  <c r="BQ210" i="3"/>
  <c r="BM211" i="3"/>
  <c r="BN211" i="3"/>
  <c r="BO211" i="3"/>
  <c r="BP211" i="3"/>
  <c r="BQ211" i="3"/>
  <c r="BN212" i="3"/>
  <c r="BO212" i="3"/>
  <c r="BP212" i="3"/>
  <c r="BQ212" i="3"/>
  <c r="BM21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B9" i="3"/>
  <c r="AC9" i="3"/>
  <c r="AD9" i="3"/>
  <c r="AE9" i="3"/>
  <c r="AF9" i="3"/>
  <c r="AB10" i="3"/>
  <c r="AC10" i="3"/>
  <c r="AD10" i="3"/>
  <c r="AE10" i="3"/>
  <c r="AF10" i="3"/>
  <c r="AB11" i="3"/>
  <c r="AC11" i="3"/>
  <c r="AD11" i="3"/>
  <c r="AE11" i="3"/>
  <c r="AF11" i="3"/>
  <c r="AB12" i="3"/>
  <c r="AC12" i="3"/>
  <c r="AD12" i="3"/>
  <c r="AE12" i="3"/>
  <c r="AF12" i="3"/>
  <c r="AB13" i="3"/>
  <c r="AC13" i="3"/>
  <c r="AD13" i="3"/>
  <c r="AE13" i="3"/>
  <c r="AF13" i="3"/>
  <c r="AB14" i="3"/>
  <c r="AC14" i="3"/>
  <c r="AD14" i="3"/>
  <c r="AE14" i="3"/>
  <c r="AF14" i="3"/>
  <c r="AB15" i="3"/>
  <c r="AC15" i="3"/>
  <c r="AD15" i="3"/>
  <c r="AE15" i="3"/>
  <c r="AF15" i="3"/>
  <c r="AB16" i="3"/>
  <c r="AC16" i="3"/>
  <c r="AD16" i="3"/>
  <c r="AE16" i="3"/>
  <c r="AF16" i="3"/>
  <c r="AB17" i="3"/>
  <c r="AC17" i="3"/>
  <c r="AD17" i="3"/>
  <c r="AE17" i="3"/>
  <c r="AF17" i="3"/>
  <c r="AB18" i="3"/>
  <c r="AC18" i="3"/>
  <c r="AD18" i="3"/>
  <c r="AE18" i="3"/>
  <c r="AF18" i="3"/>
  <c r="AB19" i="3"/>
  <c r="AC19" i="3"/>
  <c r="AD19" i="3"/>
  <c r="AE19" i="3"/>
  <c r="AF19" i="3"/>
  <c r="AB20" i="3"/>
  <c r="AC20" i="3"/>
  <c r="AD20" i="3"/>
  <c r="AE20" i="3"/>
  <c r="AF20" i="3"/>
  <c r="AB21" i="3"/>
  <c r="AC21" i="3"/>
  <c r="AD21" i="3"/>
  <c r="AE21" i="3"/>
  <c r="AF21" i="3"/>
  <c r="AB22" i="3"/>
  <c r="AC22" i="3"/>
  <c r="AD22" i="3"/>
  <c r="AE22" i="3"/>
  <c r="AF22" i="3"/>
  <c r="AB23" i="3"/>
  <c r="AC23" i="3"/>
  <c r="AD23" i="3"/>
  <c r="AE23" i="3"/>
  <c r="AF23" i="3"/>
  <c r="AB24" i="3"/>
  <c r="AC24" i="3"/>
  <c r="AD24" i="3"/>
  <c r="AE24" i="3"/>
  <c r="AF24" i="3"/>
  <c r="AB25" i="3"/>
  <c r="AC25" i="3"/>
  <c r="AD25" i="3"/>
  <c r="AE25" i="3"/>
  <c r="AF25" i="3"/>
  <c r="AB26" i="3"/>
  <c r="AC26" i="3"/>
  <c r="AD26" i="3"/>
  <c r="AE26" i="3"/>
  <c r="AF26" i="3"/>
  <c r="AB27" i="3"/>
  <c r="AC27" i="3"/>
  <c r="AD27" i="3"/>
  <c r="AE27" i="3"/>
  <c r="AF27" i="3"/>
  <c r="AB28" i="3"/>
  <c r="AC28" i="3"/>
  <c r="AD28" i="3"/>
  <c r="AE28" i="3"/>
  <c r="AF28" i="3"/>
  <c r="AB29" i="3"/>
  <c r="AC29" i="3"/>
  <c r="AD29" i="3"/>
  <c r="AE29" i="3"/>
  <c r="AF29" i="3"/>
  <c r="AB30" i="3"/>
  <c r="AC30" i="3"/>
  <c r="AD30" i="3"/>
  <c r="AE30" i="3"/>
  <c r="AF30" i="3"/>
  <c r="AB31" i="3"/>
  <c r="AC31" i="3"/>
  <c r="AD31" i="3"/>
  <c r="AE31" i="3"/>
  <c r="AF31" i="3"/>
  <c r="AB32" i="3"/>
  <c r="AC32" i="3"/>
  <c r="AD32" i="3"/>
  <c r="AE32" i="3"/>
  <c r="AF32" i="3"/>
  <c r="AB33" i="3"/>
  <c r="AC33" i="3"/>
  <c r="AD33" i="3"/>
  <c r="AE33" i="3"/>
  <c r="AF33" i="3"/>
  <c r="AB34" i="3"/>
  <c r="AC34" i="3"/>
  <c r="AD34" i="3"/>
  <c r="AE34" i="3"/>
  <c r="AF34" i="3"/>
  <c r="AB35" i="3"/>
  <c r="AC35" i="3"/>
  <c r="AD35" i="3"/>
  <c r="AE35" i="3"/>
  <c r="AF35" i="3"/>
  <c r="AB36" i="3"/>
  <c r="AC36" i="3"/>
  <c r="AD36" i="3"/>
  <c r="AE36" i="3"/>
  <c r="AF36" i="3"/>
  <c r="AB37" i="3"/>
  <c r="AC37" i="3"/>
  <c r="AD37" i="3"/>
  <c r="AE37" i="3"/>
  <c r="AF37" i="3"/>
  <c r="AB38" i="3"/>
  <c r="AC38" i="3"/>
  <c r="AD38" i="3"/>
  <c r="AE38" i="3"/>
  <c r="AF38" i="3"/>
  <c r="AB39" i="3"/>
  <c r="AC39" i="3"/>
  <c r="AD39" i="3"/>
  <c r="AE39" i="3"/>
  <c r="AF39" i="3"/>
  <c r="AB40" i="3"/>
  <c r="AC40" i="3"/>
  <c r="AD40" i="3"/>
  <c r="AE40" i="3"/>
  <c r="AF40" i="3"/>
  <c r="AB41" i="3"/>
  <c r="AC41" i="3"/>
  <c r="AD41" i="3"/>
  <c r="AE41" i="3"/>
  <c r="AF41" i="3"/>
  <c r="AB42" i="3"/>
  <c r="AC42" i="3"/>
  <c r="AD42" i="3"/>
  <c r="AE42" i="3"/>
  <c r="AF42" i="3"/>
  <c r="AB43" i="3"/>
  <c r="AC43" i="3"/>
  <c r="AD43" i="3"/>
  <c r="AE43" i="3"/>
  <c r="AF43" i="3"/>
  <c r="AB44" i="3"/>
  <c r="AC44" i="3"/>
  <c r="AD44" i="3"/>
  <c r="AE44" i="3"/>
  <c r="AF44" i="3"/>
  <c r="AB45" i="3"/>
  <c r="AC45" i="3"/>
  <c r="AD45" i="3"/>
  <c r="AE45" i="3"/>
  <c r="AF45" i="3"/>
  <c r="AB46" i="3"/>
  <c r="AC46" i="3"/>
  <c r="AD46" i="3"/>
  <c r="AE46" i="3"/>
  <c r="AF46" i="3"/>
  <c r="AB47" i="3"/>
  <c r="AC47" i="3"/>
  <c r="AD47" i="3"/>
  <c r="AE47" i="3"/>
  <c r="AF47" i="3"/>
  <c r="AB48" i="3"/>
  <c r="AC48" i="3"/>
  <c r="AD48" i="3"/>
  <c r="AE48" i="3"/>
  <c r="AF48" i="3"/>
  <c r="AB49" i="3"/>
  <c r="AC49" i="3"/>
  <c r="AD49" i="3"/>
  <c r="AE49" i="3"/>
  <c r="AF49" i="3"/>
  <c r="AB50" i="3"/>
  <c r="AC50" i="3"/>
  <c r="AD50" i="3"/>
  <c r="AE50" i="3"/>
  <c r="AF50" i="3"/>
  <c r="AB51" i="3"/>
  <c r="AC51" i="3"/>
  <c r="AD51" i="3"/>
  <c r="AE51" i="3"/>
  <c r="AF51" i="3"/>
  <c r="AB52" i="3"/>
  <c r="AC52" i="3"/>
  <c r="AD52" i="3"/>
  <c r="AE52" i="3"/>
  <c r="AF52" i="3"/>
  <c r="AB53" i="3"/>
  <c r="AC53" i="3"/>
  <c r="AD53" i="3"/>
  <c r="AE53" i="3"/>
  <c r="AF53" i="3"/>
  <c r="AB54" i="3"/>
  <c r="AC54" i="3"/>
  <c r="AD54" i="3"/>
  <c r="AE54" i="3"/>
  <c r="AF54" i="3"/>
  <c r="AB55" i="3"/>
  <c r="AC55" i="3"/>
  <c r="AD55" i="3"/>
  <c r="AE55" i="3"/>
  <c r="AF55" i="3"/>
  <c r="AB56" i="3"/>
  <c r="AC56" i="3"/>
  <c r="AD56" i="3"/>
  <c r="AE56" i="3"/>
  <c r="AF56" i="3"/>
  <c r="AB57" i="3"/>
  <c r="AC57" i="3"/>
  <c r="AD57" i="3"/>
  <c r="AE57" i="3"/>
  <c r="AF57" i="3"/>
  <c r="AB58" i="3"/>
  <c r="AC58" i="3"/>
  <c r="AD58" i="3"/>
  <c r="AE58" i="3"/>
  <c r="AF58" i="3"/>
  <c r="AB59" i="3"/>
  <c r="AC59" i="3"/>
  <c r="AD59" i="3"/>
  <c r="AE59" i="3"/>
  <c r="AF59" i="3"/>
  <c r="AB60" i="3"/>
  <c r="AC60" i="3"/>
  <c r="AD60" i="3"/>
  <c r="AE60" i="3"/>
  <c r="AF60" i="3"/>
  <c r="AB61" i="3"/>
  <c r="AC61" i="3"/>
  <c r="AD61" i="3"/>
  <c r="AE61" i="3"/>
  <c r="AF61" i="3"/>
  <c r="AB62" i="3"/>
  <c r="AC62" i="3"/>
  <c r="AD62" i="3"/>
  <c r="AE62" i="3"/>
  <c r="AF62" i="3"/>
  <c r="AB63" i="3"/>
  <c r="AC63" i="3"/>
  <c r="AD63" i="3"/>
  <c r="AE63" i="3"/>
  <c r="AF63" i="3"/>
  <c r="AB64" i="3"/>
  <c r="AC64" i="3"/>
  <c r="AD64" i="3"/>
  <c r="AE64" i="3"/>
  <c r="AF64" i="3"/>
  <c r="AB65" i="3"/>
  <c r="AC65" i="3"/>
  <c r="AD65" i="3"/>
  <c r="AE65" i="3"/>
  <c r="AF65" i="3"/>
  <c r="AB66" i="3"/>
  <c r="AC66" i="3"/>
  <c r="AD66" i="3"/>
  <c r="AE66" i="3"/>
  <c r="AF66" i="3"/>
  <c r="AB67" i="3"/>
  <c r="AC67" i="3"/>
  <c r="AD67" i="3"/>
  <c r="AE67" i="3"/>
  <c r="AF67" i="3"/>
  <c r="AB68" i="3"/>
  <c r="AC68" i="3"/>
  <c r="AD68" i="3"/>
  <c r="AE68" i="3"/>
  <c r="AF68" i="3"/>
  <c r="AB69" i="3"/>
  <c r="AC69" i="3"/>
  <c r="AD69" i="3"/>
  <c r="AE69" i="3"/>
  <c r="AF69" i="3"/>
  <c r="AB70" i="3"/>
  <c r="AC70" i="3"/>
  <c r="AD70" i="3"/>
  <c r="AE70" i="3"/>
  <c r="AF70" i="3"/>
  <c r="AB71" i="3"/>
  <c r="AC71" i="3"/>
  <c r="AD71" i="3"/>
  <c r="AE71" i="3"/>
  <c r="AF71" i="3"/>
  <c r="AB72" i="3"/>
  <c r="AC72" i="3"/>
  <c r="AD72" i="3"/>
  <c r="AE72" i="3"/>
  <c r="AF72" i="3"/>
  <c r="AB73" i="3"/>
  <c r="AC73" i="3"/>
  <c r="AD73" i="3"/>
  <c r="AE73" i="3"/>
  <c r="AF73" i="3"/>
  <c r="AB74" i="3"/>
  <c r="AC74" i="3"/>
  <c r="AD74" i="3"/>
  <c r="AE74" i="3"/>
  <c r="AF74" i="3"/>
  <c r="AB75" i="3"/>
  <c r="AC75" i="3"/>
  <c r="AD75" i="3"/>
  <c r="AE75" i="3"/>
  <c r="AF75" i="3"/>
  <c r="AB76" i="3"/>
  <c r="AC76" i="3"/>
  <c r="AD76" i="3"/>
  <c r="AE76" i="3"/>
  <c r="AF76" i="3"/>
  <c r="AB77" i="3"/>
  <c r="AC77" i="3"/>
  <c r="AD77" i="3"/>
  <c r="AE77" i="3"/>
  <c r="AF77" i="3"/>
  <c r="AB78" i="3"/>
  <c r="AC78" i="3"/>
  <c r="AD78" i="3"/>
  <c r="AE78" i="3"/>
  <c r="AF78" i="3"/>
  <c r="AB79" i="3"/>
  <c r="AC79" i="3"/>
  <c r="AD79" i="3"/>
  <c r="AE79" i="3"/>
  <c r="AF79" i="3"/>
  <c r="AB80" i="3"/>
  <c r="AC80" i="3"/>
  <c r="AD80" i="3"/>
  <c r="AE80" i="3"/>
  <c r="AF80" i="3"/>
  <c r="AB81" i="3"/>
  <c r="AC81" i="3"/>
  <c r="AD81" i="3"/>
  <c r="AE81" i="3"/>
  <c r="AF81" i="3"/>
  <c r="AB82" i="3"/>
  <c r="AC82" i="3"/>
  <c r="AD82" i="3"/>
  <c r="AE82" i="3"/>
  <c r="AF82" i="3"/>
  <c r="AB83" i="3"/>
  <c r="AC83" i="3"/>
  <c r="AD83" i="3"/>
  <c r="AE83" i="3"/>
  <c r="AF83" i="3"/>
  <c r="AB84" i="3"/>
  <c r="AC84" i="3"/>
  <c r="AD84" i="3"/>
  <c r="AE84" i="3"/>
  <c r="AF84" i="3"/>
  <c r="AB85" i="3"/>
  <c r="AC85" i="3"/>
  <c r="AD85" i="3"/>
  <c r="AE85" i="3"/>
  <c r="AF85" i="3"/>
  <c r="AB86" i="3"/>
  <c r="AC86" i="3"/>
  <c r="AD86" i="3"/>
  <c r="AE86" i="3"/>
  <c r="AF86" i="3"/>
  <c r="AB87" i="3"/>
  <c r="AC87" i="3"/>
  <c r="AD87" i="3"/>
  <c r="AE87" i="3"/>
  <c r="AF87" i="3"/>
  <c r="AB88" i="3"/>
  <c r="AC88" i="3"/>
  <c r="AD88" i="3"/>
  <c r="AE88" i="3"/>
  <c r="AF88" i="3"/>
  <c r="AB89" i="3"/>
  <c r="AC89" i="3"/>
  <c r="AD89" i="3"/>
  <c r="AE89" i="3"/>
  <c r="AF89" i="3"/>
  <c r="AB90" i="3"/>
  <c r="AC90" i="3"/>
  <c r="AD90" i="3"/>
  <c r="AE90" i="3"/>
  <c r="AF90" i="3"/>
  <c r="AB91" i="3"/>
  <c r="AC91" i="3"/>
  <c r="AD91" i="3"/>
  <c r="AE91" i="3"/>
  <c r="AF91" i="3"/>
  <c r="AB92" i="3"/>
  <c r="AC92" i="3"/>
  <c r="AD92" i="3"/>
  <c r="AE92" i="3"/>
  <c r="AF92" i="3"/>
  <c r="AB93" i="3"/>
  <c r="AC93" i="3"/>
  <c r="AD93" i="3"/>
  <c r="AE93" i="3"/>
  <c r="AF93" i="3"/>
  <c r="AB94" i="3"/>
  <c r="AC94" i="3"/>
  <c r="AD94" i="3"/>
  <c r="AE94" i="3"/>
  <c r="AF94" i="3"/>
  <c r="AB95" i="3"/>
  <c r="AC95" i="3"/>
  <c r="AD95" i="3"/>
  <c r="AE95" i="3"/>
  <c r="AF95" i="3"/>
  <c r="AB96" i="3"/>
  <c r="AC96" i="3"/>
  <c r="AD96" i="3"/>
  <c r="AE96" i="3"/>
  <c r="AF96" i="3"/>
  <c r="AB97" i="3"/>
  <c r="AC97" i="3"/>
  <c r="AD97" i="3"/>
  <c r="AE97" i="3"/>
  <c r="AF97" i="3"/>
  <c r="AB98" i="3"/>
  <c r="AC98" i="3"/>
  <c r="AD98" i="3"/>
  <c r="AE98" i="3"/>
  <c r="AF98" i="3"/>
  <c r="AB99" i="3"/>
  <c r="AC99" i="3"/>
  <c r="AD99" i="3"/>
  <c r="AE99" i="3"/>
  <c r="AF99" i="3"/>
  <c r="AB100" i="3"/>
  <c r="AC100" i="3"/>
  <c r="AD100" i="3"/>
  <c r="AE100" i="3"/>
  <c r="AF100" i="3"/>
  <c r="AB101" i="3"/>
  <c r="AC101" i="3"/>
  <c r="AD101" i="3"/>
  <c r="AE101" i="3"/>
  <c r="AF101" i="3"/>
  <c r="AB102" i="3"/>
  <c r="AC102" i="3"/>
  <c r="AD102" i="3"/>
  <c r="AE102" i="3"/>
  <c r="AF102" i="3"/>
  <c r="AB103" i="3"/>
  <c r="AC103" i="3"/>
  <c r="AD103" i="3"/>
  <c r="AE103" i="3"/>
  <c r="AF103" i="3"/>
  <c r="AB104" i="3"/>
  <c r="AC104" i="3"/>
  <c r="AD104" i="3"/>
  <c r="AE104" i="3"/>
  <c r="AF104" i="3"/>
  <c r="AB105" i="3"/>
  <c r="AC105" i="3"/>
  <c r="AD105" i="3"/>
  <c r="AE105" i="3"/>
  <c r="AF105" i="3"/>
  <c r="AB106" i="3"/>
  <c r="AC106" i="3"/>
  <c r="AD106" i="3"/>
  <c r="AE106" i="3"/>
  <c r="AF106" i="3"/>
  <c r="AB107" i="3"/>
  <c r="AC107" i="3"/>
  <c r="AD107" i="3"/>
  <c r="AE107" i="3"/>
  <c r="AF107" i="3"/>
  <c r="AB108" i="3"/>
  <c r="AC108" i="3"/>
  <c r="AD108" i="3"/>
  <c r="AE108" i="3"/>
  <c r="AF108" i="3"/>
  <c r="AB109" i="3"/>
  <c r="AC109" i="3"/>
  <c r="AD109" i="3"/>
  <c r="AE109" i="3"/>
  <c r="AF109" i="3"/>
  <c r="AB110" i="3"/>
  <c r="AC110" i="3"/>
  <c r="AD110" i="3"/>
  <c r="AE110" i="3"/>
  <c r="AF110" i="3"/>
  <c r="AB111" i="3"/>
  <c r="AC111" i="3"/>
  <c r="AD111" i="3"/>
  <c r="AE111" i="3"/>
  <c r="AF111" i="3"/>
  <c r="AB112" i="3"/>
  <c r="AC112" i="3"/>
  <c r="AD112" i="3"/>
  <c r="AE112" i="3"/>
  <c r="AF112" i="3"/>
  <c r="AB113" i="3"/>
  <c r="AC113" i="3"/>
  <c r="AD113" i="3"/>
  <c r="AE113" i="3"/>
  <c r="AF113" i="3"/>
  <c r="AB114" i="3"/>
  <c r="AC114" i="3"/>
  <c r="AD114" i="3"/>
  <c r="AE114" i="3"/>
  <c r="AF114" i="3"/>
  <c r="AB115" i="3"/>
  <c r="AC115" i="3"/>
  <c r="AD115" i="3"/>
  <c r="AE115" i="3"/>
  <c r="AF115" i="3"/>
  <c r="AB116" i="3"/>
  <c r="AC116" i="3"/>
  <c r="AD116" i="3"/>
  <c r="AE116" i="3"/>
  <c r="AF116" i="3"/>
  <c r="AB117" i="3"/>
  <c r="AC117" i="3"/>
  <c r="AD117" i="3"/>
  <c r="AE117" i="3"/>
  <c r="AF117" i="3"/>
  <c r="AB118" i="3"/>
  <c r="AC118" i="3"/>
  <c r="AD118" i="3"/>
  <c r="AE118" i="3"/>
  <c r="AF118" i="3"/>
  <c r="AB119" i="3"/>
  <c r="AC119" i="3"/>
  <c r="AD119" i="3"/>
  <c r="AE119" i="3"/>
  <c r="AF119" i="3"/>
  <c r="AB120" i="3"/>
  <c r="AC120" i="3"/>
  <c r="AD120" i="3"/>
  <c r="AE120" i="3"/>
  <c r="AF120" i="3"/>
  <c r="AB121" i="3"/>
  <c r="AC121" i="3"/>
  <c r="AD121" i="3"/>
  <c r="AE121" i="3"/>
  <c r="AF121" i="3"/>
  <c r="AB122" i="3"/>
  <c r="AC122" i="3"/>
  <c r="AD122" i="3"/>
  <c r="AE122" i="3"/>
  <c r="AF122" i="3"/>
  <c r="AB123" i="3"/>
  <c r="AC123" i="3"/>
  <c r="AD123" i="3"/>
  <c r="AE123" i="3"/>
  <c r="AF123" i="3"/>
  <c r="AB124" i="3"/>
  <c r="AC124" i="3"/>
  <c r="AD124" i="3"/>
  <c r="AE124" i="3"/>
  <c r="AF124" i="3"/>
  <c r="AB125" i="3"/>
  <c r="AC125" i="3"/>
  <c r="AD125" i="3"/>
  <c r="AE125" i="3"/>
  <c r="AF125" i="3"/>
  <c r="AB126" i="3"/>
  <c r="AC126" i="3"/>
  <c r="AD126" i="3"/>
  <c r="AE126" i="3"/>
  <c r="AF126" i="3"/>
  <c r="AB127" i="3"/>
  <c r="AC127" i="3"/>
  <c r="AD127" i="3"/>
  <c r="AE127" i="3"/>
  <c r="AF127" i="3"/>
  <c r="AB128" i="3"/>
  <c r="AC128" i="3"/>
  <c r="AD128" i="3"/>
  <c r="AE128" i="3"/>
  <c r="AF128" i="3"/>
  <c r="AB129" i="3"/>
  <c r="AC129" i="3"/>
  <c r="AD129" i="3"/>
  <c r="AE129" i="3"/>
  <c r="AF129" i="3"/>
  <c r="AB130" i="3"/>
  <c r="AC130" i="3"/>
  <c r="AD130" i="3"/>
  <c r="AE130" i="3"/>
  <c r="AF130" i="3"/>
  <c r="AB131" i="3"/>
  <c r="AC131" i="3"/>
  <c r="AD131" i="3"/>
  <c r="AE131" i="3"/>
  <c r="AF131" i="3"/>
  <c r="AB132" i="3"/>
  <c r="AC132" i="3"/>
  <c r="AD132" i="3"/>
  <c r="AE132" i="3"/>
  <c r="AF132" i="3"/>
  <c r="AB133" i="3"/>
  <c r="AC133" i="3"/>
  <c r="AD133" i="3"/>
  <c r="AE133" i="3"/>
  <c r="AF133" i="3"/>
  <c r="AB134" i="3"/>
  <c r="AC134" i="3"/>
  <c r="AD134" i="3"/>
  <c r="AE134" i="3"/>
  <c r="AF134" i="3"/>
  <c r="AB135" i="3"/>
  <c r="AC135" i="3"/>
  <c r="AD135" i="3"/>
  <c r="AE135" i="3"/>
  <c r="AF135" i="3"/>
  <c r="AB136" i="3"/>
  <c r="AC136" i="3"/>
  <c r="AD136" i="3"/>
  <c r="AE136" i="3"/>
  <c r="AF136" i="3"/>
  <c r="AB137" i="3"/>
  <c r="AC137" i="3"/>
  <c r="AD137" i="3"/>
  <c r="AE137" i="3"/>
  <c r="AF137" i="3"/>
  <c r="AB138" i="3"/>
  <c r="AC138" i="3"/>
  <c r="AD138" i="3"/>
  <c r="AE138" i="3"/>
  <c r="AF138" i="3"/>
  <c r="AB139" i="3"/>
  <c r="AC139" i="3"/>
  <c r="AD139" i="3"/>
  <c r="AE139" i="3"/>
  <c r="AF139" i="3"/>
  <c r="AB140" i="3"/>
  <c r="AC140" i="3"/>
  <c r="AD140" i="3"/>
  <c r="AE140" i="3"/>
  <c r="AF140" i="3"/>
  <c r="AB141" i="3"/>
  <c r="AC141" i="3"/>
  <c r="AD141" i="3"/>
  <c r="AE141" i="3"/>
  <c r="AF141" i="3"/>
  <c r="AB142" i="3"/>
  <c r="AC142" i="3"/>
  <c r="AD142" i="3"/>
  <c r="AE142" i="3"/>
  <c r="AF142" i="3"/>
  <c r="AB143" i="3"/>
  <c r="AC143" i="3"/>
  <c r="AD143" i="3"/>
  <c r="AE143" i="3"/>
  <c r="AF143" i="3"/>
  <c r="AB144" i="3"/>
  <c r="AC144" i="3"/>
  <c r="AD144" i="3"/>
  <c r="AE144" i="3"/>
  <c r="AF144" i="3"/>
  <c r="AB145" i="3"/>
  <c r="AC145" i="3"/>
  <c r="AD145" i="3"/>
  <c r="AE145" i="3"/>
  <c r="AF145" i="3"/>
  <c r="AB146" i="3"/>
  <c r="AC146" i="3"/>
  <c r="AD146" i="3"/>
  <c r="AE146" i="3"/>
  <c r="AF146" i="3"/>
  <c r="AB147" i="3"/>
  <c r="AC147" i="3"/>
  <c r="AD147" i="3"/>
  <c r="AE147" i="3"/>
  <c r="AF147" i="3"/>
  <c r="AB148" i="3"/>
  <c r="AC148" i="3"/>
  <c r="AD148" i="3"/>
  <c r="AE148" i="3"/>
  <c r="AF148" i="3"/>
  <c r="AB149" i="3"/>
  <c r="AC149" i="3"/>
  <c r="AD149" i="3"/>
  <c r="AE149" i="3"/>
  <c r="AF149" i="3"/>
  <c r="AB150" i="3"/>
  <c r="AC150" i="3"/>
  <c r="AD150" i="3"/>
  <c r="AE150" i="3"/>
  <c r="AF150" i="3"/>
  <c r="AB151" i="3"/>
  <c r="AC151" i="3"/>
  <c r="AD151" i="3"/>
  <c r="AE151" i="3"/>
  <c r="AF151" i="3"/>
  <c r="AB152" i="3"/>
  <c r="AC152" i="3"/>
  <c r="AD152" i="3"/>
  <c r="AE152" i="3"/>
  <c r="AF152" i="3"/>
  <c r="AB153" i="3"/>
  <c r="AC153" i="3"/>
  <c r="AD153" i="3"/>
  <c r="AE153" i="3"/>
  <c r="AF153" i="3"/>
  <c r="AB154" i="3"/>
  <c r="AC154" i="3"/>
  <c r="AD154" i="3"/>
  <c r="AE154" i="3"/>
  <c r="AF154" i="3"/>
  <c r="AB155" i="3"/>
  <c r="AC155" i="3"/>
  <c r="AD155" i="3"/>
  <c r="AE155" i="3"/>
  <c r="AF155" i="3"/>
  <c r="AB156" i="3"/>
  <c r="AC156" i="3"/>
  <c r="AD156" i="3"/>
  <c r="AE156" i="3"/>
  <c r="AF156" i="3"/>
  <c r="AB157" i="3"/>
  <c r="AC157" i="3"/>
  <c r="AD157" i="3"/>
  <c r="AE157" i="3"/>
  <c r="AF157" i="3"/>
  <c r="AB158" i="3"/>
  <c r="AC158" i="3"/>
  <c r="AD158" i="3"/>
  <c r="AE158" i="3"/>
  <c r="AF158" i="3"/>
  <c r="AB159" i="3"/>
  <c r="AC159" i="3"/>
  <c r="AD159" i="3"/>
  <c r="AE159" i="3"/>
  <c r="AF159" i="3"/>
  <c r="AB160" i="3"/>
  <c r="AC160" i="3"/>
  <c r="AD160" i="3"/>
  <c r="AE160" i="3"/>
  <c r="AF160" i="3"/>
  <c r="AB161" i="3"/>
  <c r="AC161" i="3"/>
  <c r="AD161" i="3"/>
  <c r="AE161" i="3"/>
  <c r="AF161" i="3"/>
  <c r="AB162" i="3"/>
  <c r="AC162" i="3"/>
  <c r="AD162" i="3"/>
  <c r="AE162" i="3"/>
  <c r="AF162" i="3"/>
  <c r="AB163" i="3"/>
  <c r="AC163" i="3"/>
  <c r="AD163" i="3"/>
  <c r="AE163" i="3"/>
  <c r="AF163" i="3"/>
  <c r="AB164" i="3"/>
  <c r="AC164" i="3"/>
  <c r="AD164" i="3"/>
  <c r="AE164" i="3"/>
  <c r="AF164" i="3"/>
  <c r="AB165" i="3"/>
  <c r="AC165" i="3"/>
  <c r="AD165" i="3"/>
  <c r="AE165" i="3"/>
  <c r="AF165" i="3"/>
  <c r="AB166" i="3"/>
  <c r="AC166" i="3"/>
  <c r="AD166" i="3"/>
  <c r="AE166" i="3"/>
  <c r="AF166" i="3"/>
  <c r="AB167" i="3"/>
  <c r="AC167" i="3"/>
  <c r="AD167" i="3"/>
  <c r="AE167" i="3"/>
  <c r="AF167" i="3"/>
  <c r="AB168" i="3"/>
  <c r="AC168" i="3"/>
  <c r="AD168" i="3"/>
  <c r="AE168" i="3"/>
  <c r="AF168" i="3"/>
  <c r="AB169" i="3"/>
  <c r="AC169" i="3"/>
  <c r="AD169" i="3"/>
  <c r="AE169" i="3"/>
  <c r="AF169" i="3"/>
  <c r="AB170" i="3"/>
  <c r="AC170" i="3"/>
  <c r="AD170" i="3"/>
  <c r="AE170" i="3"/>
  <c r="AF170" i="3"/>
  <c r="AB171" i="3"/>
  <c r="AC171" i="3"/>
  <c r="AD171" i="3"/>
  <c r="AE171" i="3"/>
  <c r="AF171" i="3"/>
  <c r="AB172" i="3"/>
  <c r="AC172" i="3"/>
  <c r="AD172" i="3"/>
  <c r="AE172" i="3"/>
  <c r="AF172" i="3"/>
  <c r="AB173" i="3"/>
  <c r="AC173" i="3"/>
  <c r="AD173" i="3"/>
  <c r="AE173" i="3"/>
  <c r="AF173" i="3"/>
  <c r="AB174" i="3"/>
  <c r="AC174" i="3"/>
  <c r="AD174" i="3"/>
  <c r="AE174" i="3"/>
  <c r="AF174" i="3"/>
  <c r="AB175" i="3"/>
  <c r="AC175" i="3"/>
  <c r="AD175" i="3"/>
  <c r="AE175" i="3"/>
  <c r="AF175" i="3"/>
  <c r="AB176" i="3"/>
  <c r="AC176" i="3"/>
  <c r="AD176" i="3"/>
  <c r="AE176" i="3"/>
  <c r="AF176" i="3"/>
  <c r="AB177" i="3"/>
  <c r="AC177" i="3"/>
  <c r="AD177" i="3"/>
  <c r="AE177" i="3"/>
  <c r="AF177" i="3"/>
  <c r="AB178" i="3"/>
  <c r="AC178" i="3"/>
  <c r="AD178" i="3"/>
  <c r="AE178" i="3"/>
  <c r="AF178" i="3"/>
  <c r="AB179" i="3"/>
  <c r="AC179" i="3"/>
  <c r="AD179" i="3"/>
  <c r="AE179" i="3"/>
  <c r="AF179" i="3"/>
  <c r="AB180" i="3"/>
  <c r="AC180" i="3"/>
  <c r="AD180" i="3"/>
  <c r="AE180" i="3"/>
  <c r="AF180" i="3"/>
  <c r="AB181" i="3"/>
  <c r="AC181" i="3"/>
  <c r="AD181" i="3"/>
  <c r="AE181" i="3"/>
  <c r="AF181" i="3"/>
  <c r="AB182" i="3"/>
  <c r="AC182" i="3"/>
  <c r="AD182" i="3"/>
  <c r="AE182" i="3"/>
  <c r="AF182" i="3"/>
  <c r="AB183" i="3"/>
  <c r="AC183" i="3"/>
  <c r="AD183" i="3"/>
  <c r="AE183" i="3"/>
  <c r="AF183" i="3"/>
  <c r="AB184" i="3"/>
  <c r="AC184" i="3"/>
  <c r="AD184" i="3"/>
  <c r="AE184" i="3"/>
  <c r="AF184" i="3"/>
  <c r="AB185" i="3"/>
  <c r="AC185" i="3"/>
  <c r="AD185" i="3"/>
  <c r="AE185" i="3"/>
  <c r="AF185" i="3"/>
  <c r="AB186" i="3"/>
  <c r="AC186" i="3"/>
  <c r="AD186" i="3"/>
  <c r="AE186" i="3"/>
  <c r="AF186" i="3"/>
  <c r="AB187" i="3"/>
  <c r="AC187" i="3"/>
  <c r="AD187" i="3"/>
  <c r="AE187" i="3"/>
  <c r="AF187" i="3"/>
  <c r="AB188" i="3"/>
  <c r="AC188" i="3"/>
  <c r="AD188" i="3"/>
  <c r="AE188" i="3"/>
  <c r="AF188" i="3"/>
  <c r="AB189" i="3"/>
  <c r="AC189" i="3"/>
  <c r="AD189" i="3"/>
  <c r="AE189" i="3"/>
  <c r="AF189" i="3"/>
  <c r="AB190" i="3"/>
  <c r="AC190" i="3"/>
  <c r="AD190" i="3"/>
  <c r="AE190" i="3"/>
  <c r="AF190" i="3"/>
  <c r="AB191" i="3"/>
  <c r="AC191" i="3"/>
  <c r="AD191" i="3"/>
  <c r="AE191" i="3"/>
  <c r="AF191" i="3"/>
  <c r="AB192" i="3"/>
  <c r="AC192" i="3"/>
  <c r="AD192" i="3"/>
  <c r="AE192" i="3"/>
  <c r="AF192" i="3"/>
  <c r="AB193" i="3"/>
  <c r="AC193" i="3"/>
  <c r="AD193" i="3"/>
  <c r="AE193" i="3"/>
  <c r="AF193" i="3"/>
  <c r="AB194" i="3"/>
  <c r="AC194" i="3"/>
  <c r="AD194" i="3"/>
  <c r="AE194" i="3"/>
  <c r="AF194" i="3"/>
  <c r="AB195" i="3"/>
  <c r="AC195" i="3"/>
  <c r="AD195" i="3"/>
  <c r="AE195" i="3"/>
  <c r="AF195" i="3"/>
  <c r="AB196" i="3"/>
  <c r="AC196" i="3"/>
  <c r="AD196" i="3"/>
  <c r="AE196" i="3"/>
  <c r="AF196" i="3"/>
  <c r="AB197" i="3"/>
  <c r="AC197" i="3"/>
  <c r="AD197" i="3"/>
  <c r="AE197" i="3"/>
  <c r="AF197" i="3"/>
  <c r="AB198" i="3"/>
  <c r="AC198" i="3"/>
  <c r="AD198" i="3"/>
  <c r="AE198" i="3"/>
  <c r="AF198" i="3"/>
  <c r="AB199" i="3"/>
  <c r="AC199" i="3"/>
  <c r="AD199" i="3"/>
  <c r="AE199" i="3"/>
  <c r="AF199" i="3"/>
  <c r="AB200" i="3"/>
  <c r="AC200" i="3"/>
  <c r="AD200" i="3"/>
  <c r="AE200" i="3"/>
  <c r="AF200" i="3"/>
  <c r="AB201" i="3"/>
  <c r="AC201" i="3"/>
  <c r="AD201" i="3"/>
  <c r="AE201" i="3"/>
  <c r="AF201" i="3"/>
  <c r="AB202" i="3"/>
  <c r="AC202" i="3"/>
  <c r="AD202" i="3"/>
  <c r="AE202" i="3"/>
  <c r="AF202" i="3"/>
  <c r="AB203" i="3"/>
  <c r="AC203" i="3"/>
  <c r="AD203" i="3"/>
  <c r="AE203" i="3"/>
  <c r="AF203" i="3"/>
  <c r="AB204" i="3"/>
  <c r="AC204" i="3"/>
  <c r="AD204" i="3"/>
  <c r="AE204" i="3"/>
  <c r="AF204" i="3"/>
  <c r="AB205" i="3"/>
  <c r="AC205" i="3"/>
  <c r="AD205" i="3"/>
  <c r="AE205" i="3"/>
  <c r="AF205" i="3"/>
  <c r="AB206" i="3"/>
  <c r="AC206" i="3"/>
  <c r="AD206" i="3"/>
  <c r="AE206" i="3"/>
  <c r="AF206" i="3"/>
  <c r="AB207" i="3"/>
  <c r="AC207" i="3"/>
  <c r="AD207" i="3"/>
  <c r="AE207" i="3"/>
  <c r="AF207" i="3"/>
  <c r="AB208" i="3"/>
  <c r="AC208" i="3"/>
  <c r="AD208" i="3"/>
  <c r="AE208" i="3"/>
  <c r="AF208" i="3"/>
  <c r="AB209" i="3"/>
  <c r="AC209" i="3"/>
  <c r="AD209" i="3"/>
  <c r="AE209" i="3"/>
  <c r="AF209" i="3"/>
  <c r="AB210" i="3"/>
  <c r="AC210" i="3"/>
  <c r="AD210" i="3"/>
  <c r="AE210" i="3"/>
  <c r="AF210" i="3"/>
  <c r="AB211" i="3"/>
  <c r="AC211" i="3"/>
  <c r="AD211" i="3"/>
  <c r="AE211" i="3"/>
  <c r="AF211" i="3"/>
  <c r="AB212" i="3"/>
  <c r="AC212" i="3"/>
  <c r="AD212" i="3"/>
  <c r="AE212" i="3"/>
  <c r="AF212" i="3"/>
  <c r="AC8" i="3"/>
  <c r="AD8" i="3"/>
  <c r="AE8" i="3"/>
  <c r="AF8" i="3"/>
  <c r="AB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8" i="3"/>
  <c r="A19" i="3"/>
  <c r="A275" i="3"/>
  <c r="A388" i="3"/>
  <c r="B9" i="3"/>
  <c r="A9" i="3" s="1"/>
  <c r="B10" i="3"/>
  <c r="A10" i="3" s="1"/>
  <c r="B11" i="3"/>
  <c r="A11" i="3" s="1"/>
  <c r="B12" i="3"/>
  <c r="A12" i="3" s="1"/>
  <c r="B13" i="3"/>
  <c r="A13" i="3" s="1"/>
  <c r="B14" i="3"/>
  <c r="A14" i="3" s="1"/>
  <c r="B15" i="3"/>
  <c r="A15" i="3" s="1"/>
  <c r="B16" i="3"/>
  <c r="A16" i="3" s="1"/>
  <c r="B17" i="3"/>
  <c r="A17" i="3" s="1"/>
  <c r="B18" i="3"/>
  <c r="A18" i="3" s="1"/>
  <c r="B19" i="3"/>
  <c r="B20" i="3"/>
  <c r="A20" i="3" s="1"/>
  <c r="B21" i="3"/>
  <c r="A21" i="3" s="1"/>
  <c r="B22" i="3"/>
  <c r="A22" i="3" s="1"/>
  <c r="B23" i="3"/>
  <c r="A23" i="3" s="1"/>
  <c r="B24" i="3"/>
  <c r="A24" i="3" s="1"/>
  <c r="B25" i="3"/>
  <c r="A25" i="3" s="1"/>
  <c r="B26" i="3"/>
  <c r="A26" i="3" s="1"/>
  <c r="B27" i="3"/>
  <c r="A27" i="3" s="1"/>
  <c r="B28" i="3"/>
  <c r="A28" i="3" s="1"/>
  <c r="B29" i="3"/>
  <c r="A29" i="3" s="1"/>
  <c r="B30" i="3"/>
  <c r="A30" i="3" s="1"/>
  <c r="B31" i="3"/>
  <c r="A31" i="3" s="1"/>
  <c r="B32" i="3"/>
  <c r="A32" i="3" s="1"/>
  <c r="B33" i="3"/>
  <c r="A33" i="3" s="1"/>
  <c r="B34" i="3"/>
  <c r="A34" i="3" s="1"/>
  <c r="B35" i="3"/>
  <c r="A35" i="3" s="1"/>
  <c r="B36" i="3"/>
  <c r="A36" i="3" s="1"/>
  <c r="B37" i="3"/>
  <c r="A37" i="3" s="1"/>
  <c r="B38" i="3"/>
  <c r="A38" i="3" s="1"/>
  <c r="B39" i="3"/>
  <c r="A39" i="3" s="1"/>
  <c r="B40" i="3"/>
  <c r="A40" i="3" s="1"/>
  <c r="B41" i="3"/>
  <c r="A41" i="3" s="1"/>
  <c r="B42" i="3"/>
  <c r="A42" i="3" s="1"/>
  <c r="B43" i="3"/>
  <c r="A43" i="3" s="1"/>
  <c r="B44" i="3"/>
  <c r="A44" i="3" s="1"/>
  <c r="B45" i="3"/>
  <c r="A45" i="3" s="1"/>
  <c r="B46" i="3"/>
  <c r="A46" i="3" s="1"/>
  <c r="B47" i="3"/>
  <c r="A47" i="3" s="1"/>
  <c r="B48" i="3"/>
  <c r="A48" i="3" s="1"/>
  <c r="B49" i="3"/>
  <c r="A49" i="3" s="1"/>
  <c r="B50" i="3"/>
  <c r="A50" i="3" s="1"/>
  <c r="B51" i="3"/>
  <c r="A51" i="3" s="1"/>
  <c r="B52" i="3"/>
  <c r="A52" i="3" s="1"/>
  <c r="B53" i="3"/>
  <c r="A53" i="3" s="1"/>
  <c r="B54" i="3"/>
  <c r="A54" i="3" s="1"/>
  <c r="B55" i="3"/>
  <c r="A55" i="3" s="1"/>
  <c r="B56" i="3"/>
  <c r="A56" i="3" s="1"/>
  <c r="B57" i="3"/>
  <c r="A57" i="3" s="1"/>
  <c r="B58" i="3"/>
  <c r="A58" i="3" s="1"/>
  <c r="B59" i="3"/>
  <c r="A59" i="3" s="1"/>
  <c r="B60" i="3"/>
  <c r="A60" i="3" s="1"/>
  <c r="B61" i="3"/>
  <c r="A61" i="3" s="1"/>
  <c r="B62" i="3"/>
  <c r="A62" i="3" s="1"/>
  <c r="B63" i="3"/>
  <c r="A63" i="3" s="1"/>
  <c r="B64" i="3"/>
  <c r="A64" i="3" s="1"/>
  <c r="B65" i="3"/>
  <c r="A65" i="3" s="1"/>
  <c r="B66" i="3"/>
  <c r="A66" i="3" s="1"/>
  <c r="B67" i="3"/>
  <c r="A67" i="3" s="1"/>
  <c r="B68" i="3"/>
  <c r="A68" i="3" s="1"/>
  <c r="B69" i="3"/>
  <c r="A69" i="3" s="1"/>
  <c r="B70" i="3"/>
  <c r="A70" i="3" s="1"/>
  <c r="B71" i="3"/>
  <c r="A71" i="3" s="1"/>
  <c r="B72" i="3"/>
  <c r="A72" i="3" s="1"/>
  <c r="B73" i="3"/>
  <c r="A73" i="3" s="1"/>
  <c r="B74" i="3"/>
  <c r="A74" i="3" s="1"/>
  <c r="B75" i="3"/>
  <c r="A75" i="3" s="1"/>
  <c r="B76" i="3"/>
  <c r="A76" i="3" s="1"/>
  <c r="B77" i="3"/>
  <c r="A77" i="3" s="1"/>
  <c r="B78" i="3"/>
  <c r="A78" i="3" s="1"/>
  <c r="B79" i="3"/>
  <c r="A79" i="3" s="1"/>
  <c r="B80" i="3"/>
  <c r="A80" i="3" s="1"/>
  <c r="B81" i="3"/>
  <c r="A81" i="3" s="1"/>
  <c r="B82" i="3"/>
  <c r="A82" i="3" s="1"/>
  <c r="B83" i="3"/>
  <c r="A83" i="3" s="1"/>
  <c r="B84" i="3"/>
  <c r="A84" i="3" s="1"/>
  <c r="B85" i="3"/>
  <c r="A85" i="3" s="1"/>
  <c r="B86" i="3"/>
  <c r="A86" i="3" s="1"/>
  <c r="B87" i="3"/>
  <c r="A87" i="3" s="1"/>
  <c r="B88" i="3"/>
  <c r="A88" i="3" s="1"/>
  <c r="B89" i="3"/>
  <c r="A89" i="3" s="1"/>
  <c r="B90" i="3"/>
  <c r="A90" i="3" s="1"/>
  <c r="B91" i="3"/>
  <c r="A91" i="3" s="1"/>
  <c r="B92" i="3"/>
  <c r="A92" i="3" s="1"/>
  <c r="B93" i="3"/>
  <c r="A93" i="3" s="1"/>
  <c r="B94" i="3"/>
  <c r="A94" i="3" s="1"/>
  <c r="B95" i="3"/>
  <c r="A95" i="3" s="1"/>
  <c r="B96" i="3"/>
  <c r="A96" i="3" s="1"/>
  <c r="B97" i="3"/>
  <c r="A97" i="3" s="1"/>
  <c r="B98" i="3"/>
  <c r="A98" i="3" s="1"/>
  <c r="B99" i="3"/>
  <c r="A99" i="3" s="1"/>
  <c r="B100" i="3"/>
  <c r="A100" i="3" s="1"/>
  <c r="B101" i="3"/>
  <c r="A101" i="3" s="1"/>
  <c r="B102" i="3"/>
  <c r="A102" i="3" s="1"/>
  <c r="B103" i="3"/>
  <c r="A103" i="3" s="1"/>
  <c r="B104" i="3"/>
  <c r="A104" i="3" s="1"/>
  <c r="B105" i="3"/>
  <c r="A105" i="3" s="1"/>
  <c r="B106" i="3"/>
  <c r="A106" i="3" s="1"/>
  <c r="B107" i="3"/>
  <c r="A107" i="3" s="1"/>
  <c r="B108" i="3"/>
  <c r="A108" i="3" s="1"/>
  <c r="B109" i="3"/>
  <c r="A109" i="3" s="1"/>
  <c r="B110" i="3"/>
  <c r="A110" i="3" s="1"/>
  <c r="B111" i="3"/>
  <c r="A111" i="3" s="1"/>
  <c r="B112" i="3"/>
  <c r="A112" i="3" s="1"/>
  <c r="B113" i="3"/>
  <c r="A113" i="3" s="1"/>
  <c r="B114" i="3"/>
  <c r="A114" i="3" s="1"/>
  <c r="B115" i="3"/>
  <c r="A115" i="3" s="1"/>
  <c r="B116" i="3"/>
  <c r="A116" i="3" s="1"/>
  <c r="B117" i="3"/>
  <c r="A117" i="3" s="1"/>
  <c r="B118" i="3"/>
  <c r="A118" i="3" s="1"/>
  <c r="B119" i="3"/>
  <c r="A119" i="3" s="1"/>
  <c r="B120" i="3"/>
  <c r="A120" i="3" s="1"/>
  <c r="B121" i="3"/>
  <c r="A121" i="3" s="1"/>
  <c r="B122" i="3"/>
  <c r="A122" i="3" s="1"/>
  <c r="B123" i="3"/>
  <c r="A123" i="3" s="1"/>
  <c r="B124" i="3"/>
  <c r="A124" i="3" s="1"/>
  <c r="B125" i="3"/>
  <c r="A125" i="3" s="1"/>
  <c r="B126" i="3"/>
  <c r="A126" i="3" s="1"/>
  <c r="B127" i="3"/>
  <c r="A127" i="3" s="1"/>
  <c r="B128" i="3"/>
  <c r="A128" i="3" s="1"/>
  <c r="B129" i="3"/>
  <c r="A129" i="3" s="1"/>
  <c r="B130" i="3"/>
  <c r="A130" i="3" s="1"/>
  <c r="B131" i="3"/>
  <c r="A131" i="3" s="1"/>
  <c r="B132" i="3"/>
  <c r="A132" i="3" s="1"/>
  <c r="B133" i="3"/>
  <c r="A133" i="3" s="1"/>
  <c r="B134" i="3"/>
  <c r="A134" i="3" s="1"/>
  <c r="B135" i="3"/>
  <c r="A135" i="3" s="1"/>
  <c r="B136" i="3"/>
  <c r="A136" i="3" s="1"/>
  <c r="B137" i="3"/>
  <c r="A137" i="3" s="1"/>
  <c r="B138" i="3"/>
  <c r="A138" i="3" s="1"/>
  <c r="B139" i="3"/>
  <c r="A139" i="3" s="1"/>
  <c r="B140" i="3"/>
  <c r="A140" i="3" s="1"/>
  <c r="B141" i="3"/>
  <c r="A141" i="3" s="1"/>
  <c r="B142" i="3"/>
  <c r="A142" i="3" s="1"/>
  <c r="B143" i="3"/>
  <c r="A143" i="3" s="1"/>
  <c r="B144" i="3"/>
  <c r="A144" i="3" s="1"/>
  <c r="B145" i="3"/>
  <c r="A145" i="3" s="1"/>
  <c r="B146" i="3"/>
  <c r="A146" i="3" s="1"/>
  <c r="B147" i="3"/>
  <c r="A147" i="3" s="1"/>
  <c r="B148" i="3"/>
  <c r="A148" i="3" s="1"/>
  <c r="B149" i="3"/>
  <c r="A149" i="3" s="1"/>
  <c r="B150" i="3"/>
  <c r="A150" i="3" s="1"/>
  <c r="B151" i="3"/>
  <c r="A151" i="3" s="1"/>
  <c r="B152" i="3"/>
  <c r="A152" i="3" s="1"/>
  <c r="B153" i="3"/>
  <c r="A153" i="3" s="1"/>
  <c r="B154" i="3"/>
  <c r="A154" i="3" s="1"/>
  <c r="B155" i="3"/>
  <c r="A155" i="3" s="1"/>
  <c r="B156" i="3"/>
  <c r="A156" i="3" s="1"/>
  <c r="B157" i="3"/>
  <c r="A157" i="3" s="1"/>
  <c r="B158" i="3"/>
  <c r="A158" i="3" s="1"/>
  <c r="B159" i="3"/>
  <c r="A159" i="3" s="1"/>
  <c r="B160" i="3"/>
  <c r="A160" i="3" s="1"/>
  <c r="B161" i="3"/>
  <c r="A161" i="3" s="1"/>
  <c r="B162" i="3"/>
  <c r="A162" i="3" s="1"/>
  <c r="B163" i="3"/>
  <c r="A163" i="3" s="1"/>
  <c r="B164" i="3"/>
  <c r="A164" i="3" s="1"/>
  <c r="B165" i="3"/>
  <c r="A165" i="3" s="1"/>
  <c r="B166" i="3"/>
  <c r="A166" i="3" s="1"/>
  <c r="B167" i="3"/>
  <c r="A167" i="3" s="1"/>
  <c r="B168" i="3"/>
  <c r="A168" i="3" s="1"/>
  <c r="B169" i="3"/>
  <c r="A169" i="3" s="1"/>
  <c r="B170" i="3"/>
  <c r="A170" i="3" s="1"/>
  <c r="B171" i="3"/>
  <c r="A171" i="3" s="1"/>
  <c r="B172" i="3"/>
  <c r="A172" i="3" s="1"/>
  <c r="B173" i="3"/>
  <c r="A173" i="3" s="1"/>
  <c r="B174" i="3"/>
  <c r="A174" i="3" s="1"/>
  <c r="B175" i="3"/>
  <c r="A175" i="3" s="1"/>
  <c r="B176" i="3"/>
  <c r="A176" i="3" s="1"/>
  <c r="B177" i="3"/>
  <c r="A177" i="3" s="1"/>
  <c r="B178" i="3"/>
  <c r="A178" i="3" s="1"/>
  <c r="B179" i="3"/>
  <c r="A179" i="3" s="1"/>
  <c r="B180" i="3"/>
  <c r="A180" i="3" s="1"/>
  <c r="B181" i="3"/>
  <c r="A181" i="3" s="1"/>
  <c r="B182" i="3"/>
  <c r="A182" i="3" s="1"/>
  <c r="B183" i="3"/>
  <c r="A183" i="3" s="1"/>
  <c r="B184" i="3"/>
  <c r="A184" i="3" s="1"/>
  <c r="B185" i="3"/>
  <c r="A185" i="3" s="1"/>
  <c r="B186" i="3"/>
  <c r="A186" i="3" s="1"/>
  <c r="B187" i="3"/>
  <c r="A187" i="3" s="1"/>
  <c r="B188" i="3"/>
  <c r="A188" i="3" s="1"/>
  <c r="B189" i="3"/>
  <c r="A189" i="3" s="1"/>
  <c r="B190" i="3"/>
  <c r="A190" i="3" s="1"/>
  <c r="B191" i="3"/>
  <c r="A191" i="3" s="1"/>
  <c r="B192" i="3"/>
  <c r="A192" i="3" s="1"/>
  <c r="B193" i="3"/>
  <c r="A193" i="3" s="1"/>
  <c r="B194" i="3"/>
  <c r="A194" i="3" s="1"/>
  <c r="B195" i="3"/>
  <c r="A195" i="3" s="1"/>
  <c r="B196" i="3"/>
  <c r="A196" i="3" s="1"/>
  <c r="B197" i="3"/>
  <c r="A197" i="3" s="1"/>
  <c r="B198" i="3"/>
  <c r="A198" i="3" s="1"/>
  <c r="B199" i="3"/>
  <c r="A199" i="3" s="1"/>
  <c r="B200" i="3"/>
  <c r="A200" i="3" s="1"/>
  <c r="B201" i="3"/>
  <c r="A201" i="3" s="1"/>
  <c r="B202" i="3"/>
  <c r="A202" i="3" s="1"/>
  <c r="B203" i="3"/>
  <c r="A203" i="3" s="1"/>
  <c r="B204" i="3"/>
  <c r="A204" i="3" s="1"/>
  <c r="B205" i="3"/>
  <c r="A205" i="3" s="1"/>
  <c r="B206" i="3"/>
  <c r="A206" i="3" s="1"/>
  <c r="B207" i="3"/>
  <c r="A207" i="3" s="1"/>
  <c r="B208" i="3"/>
  <c r="A208" i="3" s="1"/>
  <c r="B209" i="3"/>
  <c r="A209" i="3" s="1"/>
  <c r="B210" i="3"/>
  <c r="A210" i="3" s="1"/>
  <c r="B211" i="3"/>
  <c r="A211" i="3" s="1"/>
  <c r="B212" i="3"/>
  <c r="A212" i="3" s="1"/>
  <c r="B213" i="3"/>
  <c r="A213" i="3" s="1"/>
  <c r="B214" i="3"/>
  <c r="A214" i="3" s="1"/>
  <c r="B215" i="3"/>
  <c r="A215" i="3" s="1"/>
  <c r="B216" i="3"/>
  <c r="A216" i="3" s="1"/>
  <c r="B217" i="3"/>
  <c r="A217" i="3" s="1"/>
  <c r="B218" i="3"/>
  <c r="A218" i="3" s="1"/>
  <c r="B219" i="3"/>
  <c r="A219" i="3" s="1"/>
  <c r="B220" i="3"/>
  <c r="A220" i="3" s="1"/>
  <c r="B221" i="3"/>
  <c r="A221" i="3" s="1"/>
  <c r="B222" i="3"/>
  <c r="A222" i="3" s="1"/>
  <c r="B223" i="3"/>
  <c r="A223" i="3" s="1"/>
  <c r="B224" i="3"/>
  <c r="A224" i="3" s="1"/>
  <c r="B225" i="3"/>
  <c r="A225" i="3" s="1"/>
  <c r="B226" i="3"/>
  <c r="A226" i="3" s="1"/>
  <c r="B227" i="3"/>
  <c r="A227" i="3" s="1"/>
  <c r="B228" i="3"/>
  <c r="A228" i="3" s="1"/>
  <c r="B229" i="3"/>
  <c r="A229" i="3" s="1"/>
  <c r="B230" i="3"/>
  <c r="A230" i="3" s="1"/>
  <c r="B231" i="3"/>
  <c r="A231" i="3" s="1"/>
  <c r="B232" i="3"/>
  <c r="A232" i="3" s="1"/>
  <c r="B233" i="3"/>
  <c r="A233" i="3" s="1"/>
  <c r="B234" i="3"/>
  <c r="A234" i="3" s="1"/>
  <c r="B235" i="3"/>
  <c r="A235" i="3" s="1"/>
  <c r="B236" i="3"/>
  <c r="A236" i="3" s="1"/>
  <c r="B237" i="3"/>
  <c r="A237" i="3" s="1"/>
  <c r="B238" i="3"/>
  <c r="A238" i="3" s="1"/>
  <c r="B239" i="3"/>
  <c r="A239" i="3" s="1"/>
  <c r="B240" i="3"/>
  <c r="A240" i="3" s="1"/>
  <c r="B241" i="3"/>
  <c r="A241" i="3" s="1"/>
  <c r="B242" i="3"/>
  <c r="A242" i="3" s="1"/>
  <c r="B243" i="3"/>
  <c r="A243" i="3" s="1"/>
  <c r="B244" i="3"/>
  <c r="A244" i="3" s="1"/>
  <c r="B245" i="3"/>
  <c r="A245" i="3" s="1"/>
  <c r="B246" i="3"/>
  <c r="A246" i="3" s="1"/>
  <c r="B247" i="3"/>
  <c r="A247" i="3" s="1"/>
  <c r="B248" i="3"/>
  <c r="A248" i="3" s="1"/>
  <c r="B249" i="3"/>
  <c r="A249" i="3" s="1"/>
  <c r="B250" i="3"/>
  <c r="A250" i="3" s="1"/>
  <c r="B251" i="3"/>
  <c r="A251" i="3" s="1"/>
  <c r="B252" i="3"/>
  <c r="A252" i="3" s="1"/>
  <c r="B253" i="3"/>
  <c r="A253" i="3" s="1"/>
  <c r="B254" i="3"/>
  <c r="A254" i="3" s="1"/>
  <c r="B255" i="3"/>
  <c r="A255" i="3" s="1"/>
  <c r="B256" i="3"/>
  <c r="A256" i="3" s="1"/>
  <c r="B257" i="3"/>
  <c r="A257" i="3" s="1"/>
  <c r="B258" i="3"/>
  <c r="A258" i="3" s="1"/>
  <c r="B259" i="3"/>
  <c r="A259" i="3" s="1"/>
  <c r="B260" i="3"/>
  <c r="A260" i="3" s="1"/>
  <c r="B261" i="3"/>
  <c r="A261" i="3" s="1"/>
  <c r="B262" i="3"/>
  <c r="A262" i="3" s="1"/>
  <c r="B263" i="3"/>
  <c r="A263" i="3" s="1"/>
  <c r="B264" i="3"/>
  <c r="A264" i="3" s="1"/>
  <c r="B265" i="3"/>
  <c r="A265" i="3" s="1"/>
  <c r="B266" i="3"/>
  <c r="A266" i="3" s="1"/>
  <c r="B267" i="3"/>
  <c r="A267" i="3" s="1"/>
  <c r="B268" i="3"/>
  <c r="A268" i="3" s="1"/>
  <c r="B269" i="3"/>
  <c r="A269" i="3" s="1"/>
  <c r="B270" i="3"/>
  <c r="A270" i="3" s="1"/>
  <c r="B271" i="3"/>
  <c r="A271" i="3" s="1"/>
  <c r="B272" i="3"/>
  <c r="A272" i="3" s="1"/>
  <c r="B273" i="3"/>
  <c r="A273" i="3" s="1"/>
  <c r="B274" i="3"/>
  <c r="A274" i="3" s="1"/>
  <c r="B275" i="3"/>
  <c r="B276" i="3"/>
  <c r="A276" i="3" s="1"/>
  <c r="B277" i="3"/>
  <c r="A277" i="3" s="1"/>
  <c r="B278" i="3"/>
  <c r="A278" i="3" s="1"/>
  <c r="B279" i="3"/>
  <c r="A279" i="3" s="1"/>
  <c r="B280" i="3"/>
  <c r="A280" i="3" s="1"/>
  <c r="B281" i="3"/>
  <c r="A281" i="3" s="1"/>
  <c r="B282" i="3"/>
  <c r="A282" i="3" s="1"/>
  <c r="B283" i="3"/>
  <c r="A283" i="3" s="1"/>
  <c r="B284" i="3"/>
  <c r="A284" i="3" s="1"/>
  <c r="B285" i="3"/>
  <c r="A285" i="3" s="1"/>
  <c r="B286" i="3"/>
  <c r="A286" i="3" s="1"/>
  <c r="B287" i="3"/>
  <c r="A287" i="3" s="1"/>
  <c r="B288" i="3"/>
  <c r="A288" i="3" s="1"/>
  <c r="B289" i="3"/>
  <c r="A289" i="3" s="1"/>
  <c r="B290" i="3"/>
  <c r="A290" i="3" s="1"/>
  <c r="B291" i="3"/>
  <c r="A291" i="3" s="1"/>
  <c r="B292" i="3"/>
  <c r="A292" i="3" s="1"/>
  <c r="B293" i="3"/>
  <c r="A293" i="3" s="1"/>
  <c r="B294" i="3"/>
  <c r="A294" i="3" s="1"/>
  <c r="B295" i="3"/>
  <c r="A295" i="3" s="1"/>
  <c r="B296" i="3"/>
  <c r="A296" i="3" s="1"/>
  <c r="B297" i="3"/>
  <c r="A297" i="3" s="1"/>
  <c r="B298" i="3"/>
  <c r="A298" i="3" s="1"/>
  <c r="B299" i="3"/>
  <c r="A299" i="3" s="1"/>
  <c r="B300" i="3"/>
  <c r="A300" i="3" s="1"/>
  <c r="B301" i="3"/>
  <c r="A301" i="3" s="1"/>
  <c r="B302" i="3"/>
  <c r="A302" i="3" s="1"/>
  <c r="B303" i="3"/>
  <c r="A303" i="3" s="1"/>
  <c r="B304" i="3"/>
  <c r="A304" i="3" s="1"/>
  <c r="B305" i="3"/>
  <c r="A305" i="3" s="1"/>
  <c r="B306" i="3"/>
  <c r="A306" i="3" s="1"/>
  <c r="B307" i="3"/>
  <c r="A307" i="3" s="1"/>
  <c r="B308" i="3"/>
  <c r="A308" i="3" s="1"/>
  <c r="B309" i="3"/>
  <c r="A309" i="3" s="1"/>
  <c r="B310" i="3"/>
  <c r="A310" i="3" s="1"/>
  <c r="B311" i="3"/>
  <c r="A311" i="3" s="1"/>
  <c r="B312" i="3"/>
  <c r="A312" i="3" s="1"/>
  <c r="B313" i="3"/>
  <c r="A313" i="3" s="1"/>
  <c r="B314" i="3"/>
  <c r="A314" i="3" s="1"/>
  <c r="B315" i="3"/>
  <c r="A315" i="3" s="1"/>
  <c r="B316" i="3"/>
  <c r="A316" i="3" s="1"/>
  <c r="B317" i="3"/>
  <c r="A317" i="3" s="1"/>
  <c r="B318" i="3"/>
  <c r="A318" i="3" s="1"/>
  <c r="B319" i="3"/>
  <c r="A319" i="3" s="1"/>
  <c r="B320" i="3"/>
  <c r="A320" i="3" s="1"/>
  <c r="B321" i="3"/>
  <c r="A321" i="3" s="1"/>
  <c r="B322" i="3"/>
  <c r="A322" i="3" s="1"/>
  <c r="B323" i="3"/>
  <c r="A323" i="3" s="1"/>
  <c r="B324" i="3"/>
  <c r="A324" i="3" s="1"/>
  <c r="B325" i="3"/>
  <c r="A325" i="3" s="1"/>
  <c r="B326" i="3"/>
  <c r="A326" i="3" s="1"/>
  <c r="B327" i="3"/>
  <c r="A327" i="3" s="1"/>
  <c r="B328" i="3"/>
  <c r="A328" i="3" s="1"/>
  <c r="B329" i="3"/>
  <c r="A329" i="3" s="1"/>
  <c r="B330" i="3"/>
  <c r="A330" i="3" s="1"/>
  <c r="B331" i="3"/>
  <c r="A331" i="3" s="1"/>
  <c r="B332" i="3"/>
  <c r="A332" i="3" s="1"/>
  <c r="B333" i="3"/>
  <c r="A333" i="3" s="1"/>
  <c r="B334" i="3"/>
  <c r="A334" i="3" s="1"/>
  <c r="B335" i="3"/>
  <c r="A335" i="3" s="1"/>
  <c r="B336" i="3"/>
  <c r="A336" i="3" s="1"/>
  <c r="B337" i="3"/>
  <c r="A337" i="3" s="1"/>
  <c r="B338" i="3"/>
  <c r="A338" i="3" s="1"/>
  <c r="B339" i="3"/>
  <c r="A339" i="3" s="1"/>
  <c r="B340" i="3"/>
  <c r="A340" i="3" s="1"/>
  <c r="B341" i="3"/>
  <c r="A341" i="3" s="1"/>
  <c r="B342" i="3"/>
  <c r="A342" i="3" s="1"/>
  <c r="B343" i="3"/>
  <c r="A343" i="3" s="1"/>
  <c r="B344" i="3"/>
  <c r="A344" i="3" s="1"/>
  <c r="B345" i="3"/>
  <c r="A345" i="3" s="1"/>
  <c r="B346" i="3"/>
  <c r="A346" i="3" s="1"/>
  <c r="B347" i="3"/>
  <c r="A347" i="3" s="1"/>
  <c r="B348" i="3"/>
  <c r="A348" i="3" s="1"/>
  <c r="B349" i="3"/>
  <c r="A349" i="3" s="1"/>
  <c r="B350" i="3"/>
  <c r="A350" i="3" s="1"/>
  <c r="B351" i="3"/>
  <c r="A351" i="3" s="1"/>
  <c r="B352" i="3"/>
  <c r="A352" i="3" s="1"/>
  <c r="B353" i="3"/>
  <c r="A353" i="3" s="1"/>
  <c r="B354" i="3"/>
  <c r="A354" i="3" s="1"/>
  <c r="B355" i="3"/>
  <c r="A355" i="3" s="1"/>
  <c r="B356" i="3"/>
  <c r="A356" i="3" s="1"/>
  <c r="B357" i="3"/>
  <c r="A357" i="3" s="1"/>
  <c r="B358" i="3"/>
  <c r="A358" i="3" s="1"/>
  <c r="B359" i="3"/>
  <c r="A359" i="3" s="1"/>
  <c r="B360" i="3"/>
  <c r="A360" i="3" s="1"/>
  <c r="B361" i="3"/>
  <c r="A361" i="3" s="1"/>
  <c r="B362" i="3"/>
  <c r="A362" i="3" s="1"/>
  <c r="B363" i="3"/>
  <c r="A363" i="3" s="1"/>
  <c r="B364" i="3"/>
  <c r="A364" i="3" s="1"/>
  <c r="B365" i="3"/>
  <c r="A365" i="3" s="1"/>
  <c r="B366" i="3"/>
  <c r="A366" i="3" s="1"/>
  <c r="B367" i="3"/>
  <c r="A367" i="3" s="1"/>
  <c r="B368" i="3"/>
  <c r="A368" i="3" s="1"/>
  <c r="B369" i="3"/>
  <c r="A369" i="3" s="1"/>
  <c r="B370" i="3"/>
  <c r="A370" i="3" s="1"/>
  <c r="B371" i="3"/>
  <c r="A371" i="3" s="1"/>
  <c r="B372" i="3"/>
  <c r="A372" i="3" s="1"/>
  <c r="B373" i="3"/>
  <c r="A373" i="3" s="1"/>
  <c r="B374" i="3"/>
  <c r="A374" i="3" s="1"/>
  <c r="B375" i="3"/>
  <c r="A375" i="3" s="1"/>
  <c r="B376" i="3"/>
  <c r="A376" i="3" s="1"/>
  <c r="B377" i="3"/>
  <c r="A377" i="3" s="1"/>
  <c r="B378" i="3"/>
  <c r="A378" i="3" s="1"/>
  <c r="B379" i="3"/>
  <c r="A379" i="3" s="1"/>
  <c r="B380" i="3"/>
  <c r="A380" i="3" s="1"/>
  <c r="B381" i="3"/>
  <c r="A381" i="3" s="1"/>
  <c r="B382" i="3"/>
  <c r="A382" i="3" s="1"/>
  <c r="B383" i="3"/>
  <c r="A383" i="3" s="1"/>
  <c r="B384" i="3"/>
  <c r="A384" i="3" s="1"/>
  <c r="B385" i="3"/>
  <c r="A385" i="3" s="1"/>
  <c r="B386" i="3"/>
  <c r="A386" i="3" s="1"/>
  <c r="B387" i="3"/>
  <c r="A387" i="3" s="1"/>
  <c r="B388" i="3"/>
  <c r="B389" i="3"/>
  <c r="A389" i="3" s="1"/>
  <c r="B390" i="3"/>
  <c r="A390" i="3" s="1"/>
  <c r="B391" i="3"/>
  <c r="A391" i="3" s="1"/>
  <c r="B392" i="3"/>
  <c r="A392" i="3" s="1"/>
  <c r="B393" i="3"/>
  <c r="A393" i="3" s="1"/>
  <c r="B394" i="3"/>
  <c r="A394" i="3" s="1"/>
  <c r="B395" i="3"/>
  <c r="A395" i="3" s="1"/>
  <c r="B396" i="3"/>
  <c r="A396" i="3" s="1"/>
  <c r="B397" i="3"/>
  <c r="A397" i="3" s="1"/>
  <c r="B398" i="3"/>
  <c r="A398" i="3" s="1"/>
  <c r="B399" i="3"/>
  <c r="A399" i="3" s="1"/>
  <c r="B400" i="3"/>
  <c r="A400" i="3" s="1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A977" i="3" s="1"/>
  <c r="B978" i="3"/>
  <c r="A978" i="3" s="1"/>
  <c r="B979" i="3"/>
  <c r="A979" i="3" s="1"/>
  <c r="B980" i="3"/>
  <c r="A980" i="3" s="1"/>
  <c r="B8" i="3"/>
  <c r="A8" i="3" s="1"/>
  <c r="B486" i="18" l="1"/>
  <c r="B386" i="18"/>
  <c r="B683" i="19"/>
  <c r="F780" i="19" s="1"/>
  <c r="B583" i="19"/>
  <c r="B386" i="17"/>
  <c r="B486" i="17"/>
  <c r="B386" i="15"/>
  <c r="B486" i="15"/>
  <c r="A677" i="16"/>
  <c r="A577" i="16"/>
  <c r="A669" i="16"/>
  <c r="A569" i="16"/>
  <c r="A679" i="16"/>
  <c r="A579" i="16"/>
  <c r="A671" i="16"/>
  <c r="A571" i="16"/>
  <c r="A663" i="16"/>
  <c r="A563" i="16"/>
  <c r="A655" i="16"/>
  <c r="A555" i="16"/>
  <c r="A654" i="16"/>
  <c r="A554" i="16"/>
  <c r="A632" i="16"/>
  <c r="A532" i="16"/>
  <c r="A624" i="16"/>
  <c r="A524" i="16"/>
  <c r="A662" i="16"/>
  <c r="A562" i="16"/>
  <c r="A658" i="16"/>
  <c r="A558" i="16"/>
  <c r="A650" i="16"/>
  <c r="A550" i="16"/>
  <c r="A641" i="16"/>
  <c r="A541" i="16"/>
  <c r="A633" i="16"/>
  <c r="A533" i="16"/>
  <c r="A625" i="16"/>
  <c r="A525" i="16"/>
  <c r="A617" i="16"/>
  <c r="A517" i="16"/>
  <c r="A609" i="16"/>
  <c r="A509" i="16"/>
  <c r="A603" i="16"/>
  <c r="A503" i="16"/>
  <c r="A680" i="16"/>
  <c r="A580" i="16"/>
  <c r="A676" i="16"/>
  <c r="A576" i="16"/>
  <c r="A672" i="16"/>
  <c r="A572" i="16"/>
  <c r="A668" i="16"/>
  <c r="A568" i="16"/>
  <c r="A664" i="16"/>
  <c r="A564" i="16"/>
  <c r="A646" i="16"/>
  <c r="A546" i="16"/>
  <c r="A639" i="16"/>
  <c r="A539" i="16"/>
  <c r="A631" i="16"/>
  <c r="A531" i="16"/>
  <c r="A623" i="16"/>
  <c r="A523" i="16"/>
  <c r="A615" i="16"/>
  <c r="A515" i="16"/>
  <c r="A605" i="16"/>
  <c r="A505" i="16"/>
  <c r="A660" i="16"/>
  <c r="A560" i="16"/>
  <c r="A652" i="16"/>
  <c r="A552" i="16"/>
  <c r="A644" i="16"/>
  <c r="A544" i="16"/>
  <c r="A640" i="16"/>
  <c r="A540" i="16"/>
  <c r="A636" i="16"/>
  <c r="A536" i="16"/>
  <c r="A628" i="16"/>
  <c r="A528" i="16"/>
  <c r="A622" i="16"/>
  <c r="A522" i="16"/>
  <c r="A618" i="16"/>
  <c r="A518" i="16"/>
  <c r="A614" i="16"/>
  <c r="A514" i="16"/>
  <c r="A610" i="16"/>
  <c r="A510" i="16"/>
  <c r="A601" i="16"/>
  <c r="A501" i="16"/>
  <c r="A681" i="16"/>
  <c r="A581" i="16"/>
  <c r="A673" i="16"/>
  <c r="A573" i="16"/>
  <c r="A665" i="16"/>
  <c r="A565" i="16"/>
  <c r="A683" i="16"/>
  <c r="A583" i="16"/>
  <c r="A675" i="16"/>
  <c r="A575" i="16"/>
  <c r="A667" i="16"/>
  <c r="A567" i="16"/>
  <c r="A659" i="16"/>
  <c r="A559" i="16"/>
  <c r="A670" i="16"/>
  <c r="A570" i="16"/>
  <c r="A604" i="16"/>
  <c r="A504" i="16"/>
  <c r="A638" i="16"/>
  <c r="A538" i="16"/>
  <c r="A616" i="16"/>
  <c r="A516" i="16"/>
  <c r="A602" i="16"/>
  <c r="A502" i="16"/>
  <c r="A661" i="16"/>
  <c r="A561" i="16"/>
  <c r="A653" i="16"/>
  <c r="A553" i="16"/>
  <c r="A645" i="16"/>
  <c r="A545" i="16"/>
  <c r="A637" i="16"/>
  <c r="A537" i="16"/>
  <c r="A629" i="16"/>
  <c r="A529" i="16"/>
  <c r="A621" i="16"/>
  <c r="A521" i="16"/>
  <c r="A613" i="16"/>
  <c r="A513" i="16"/>
  <c r="A607" i="16"/>
  <c r="A507" i="16"/>
  <c r="A682" i="16"/>
  <c r="A582" i="16"/>
  <c r="A678" i="16"/>
  <c r="A578" i="16"/>
  <c r="A674" i="16"/>
  <c r="A574" i="16"/>
  <c r="A666" i="16"/>
  <c r="A566" i="16"/>
  <c r="A657" i="16"/>
  <c r="A557" i="16"/>
  <c r="A649" i="16"/>
  <c r="A549" i="16"/>
  <c r="A643" i="16"/>
  <c r="A543" i="16"/>
  <c r="A635" i="16"/>
  <c r="A535" i="16"/>
  <c r="A627" i="16"/>
  <c r="A527" i="16"/>
  <c r="A619" i="16"/>
  <c r="A519" i="16"/>
  <c r="A611" i="16"/>
  <c r="A511" i="16"/>
  <c r="A608" i="16"/>
  <c r="A508" i="16"/>
  <c r="A656" i="16"/>
  <c r="A556" i="16"/>
  <c r="A648" i="16"/>
  <c r="A548" i="16"/>
  <c r="A642" i="16"/>
  <c r="A542" i="16"/>
  <c r="A634" i="16"/>
  <c r="A534" i="16"/>
  <c r="A630" i="16"/>
  <c r="A530" i="16"/>
  <c r="A626" i="16"/>
  <c r="A526" i="16"/>
  <c r="A620" i="16"/>
  <c r="A520" i="16"/>
  <c r="A612" i="16"/>
  <c r="A512" i="16"/>
  <c r="A606" i="16"/>
  <c r="A506" i="16"/>
  <c r="A599" i="16"/>
  <c r="A499" i="16"/>
  <c r="A600" i="16"/>
  <c r="A500" i="16"/>
  <c r="B486" i="16"/>
  <c r="B683" i="16" s="1"/>
  <c r="F780" i="16" s="1"/>
  <c r="AI123" i="3"/>
  <c r="AK49" i="3"/>
  <c r="AI170" i="3"/>
  <c r="AJ209" i="3"/>
  <c r="AI206" i="3"/>
  <c r="AH203" i="3"/>
  <c r="AL199" i="3"/>
  <c r="AK196" i="3"/>
  <c r="AJ193" i="3"/>
  <c r="AI190" i="3"/>
  <c r="AI186" i="3"/>
  <c r="AI182" i="3"/>
  <c r="AL179" i="3"/>
  <c r="AJ177" i="3"/>
  <c r="AL175" i="3"/>
  <c r="AH175" i="3"/>
  <c r="AJ173" i="3"/>
  <c r="AK172" i="3"/>
  <c r="AL171" i="3"/>
  <c r="AJ169" i="3"/>
  <c r="AK168" i="3"/>
  <c r="AL167" i="3"/>
  <c r="AJ166" i="3"/>
  <c r="AL161" i="3"/>
  <c r="AK158" i="3"/>
  <c r="AJ155" i="3"/>
  <c r="AI152" i="3"/>
  <c r="AH149" i="3"/>
  <c r="AL145" i="3"/>
  <c r="AK142" i="3"/>
  <c r="AJ139" i="3"/>
  <c r="AI136" i="3"/>
  <c r="AH133" i="3"/>
  <c r="AL129" i="3"/>
  <c r="AK126" i="3"/>
  <c r="AL116" i="3"/>
  <c r="AJ110" i="3"/>
  <c r="AH104" i="3"/>
  <c r="AK97" i="3"/>
  <c r="AI91" i="3"/>
  <c r="AL84" i="3"/>
  <c r="AL68" i="3"/>
  <c r="AH24" i="3"/>
  <c r="AL211" i="3"/>
  <c r="AK208" i="3"/>
  <c r="AJ205" i="3"/>
  <c r="AI202" i="3"/>
  <c r="AH199" i="3"/>
  <c r="AL195" i="3"/>
  <c r="AK192" i="3"/>
  <c r="AJ189" i="3"/>
  <c r="AH187" i="3"/>
  <c r="AL183" i="3"/>
  <c r="AK180" i="3"/>
  <c r="AI178" i="3"/>
  <c r="AK176" i="3"/>
  <c r="AI174" i="3"/>
  <c r="AL164" i="3"/>
  <c r="AK212" i="3"/>
  <c r="AK211" i="3"/>
  <c r="AL210" i="3"/>
  <c r="AH210" i="3"/>
  <c r="AI209" i="3"/>
  <c r="AJ208" i="3"/>
  <c r="AK207" i="3"/>
  <c r="AL206" i="3"/>
  <c r="AH206" i="3"/>
  <c r="AI205" i="3"/>
  <c r="AJ204" i="3"/>
  <c r="AK203" i="3"/>
  <c r="AL202" i="3"/>
  <c r="AH202" i="3"/>
  <c r="AI201" i="3"/>
  <c r="AJ200" i="3"/>
  <c r="AK199" i="3"/>
  <c r="AL198" i="3"/>
  <c r="AH198" i="3"/>
  <c r="AI197" i="3"/>
  <c r="AJ196" i="3"/>
  <c r="AK195" i="3"/>
  <c r="AL194" i="3"/>
  <c r="AH194" i="3"/>
  <c r="AI193" i="3"/>
  <c r="AJ192" i="3"/>
  <c r="AK191" i="3"/>
  <c r="AL190" i="3"/>
  <c r="AH190" i="3"/>
  <c r="AI189" i="3"/>
  <c r="AJ188" i="3"/>
  <c r="AK187" i="3"/>
  <c r="AL186" i="3"/>
  <c r="AH186" i="3"/>
  <c r="AI185" i="3"/>
  <c r="AJ184" i="3"/>
  <c r="AK183" i="3"/>
  <c r="AL182" i="3"/>
  <c r="AH182" i="3"/>
  <c r="AI181" i="3"/>
  <c r="AJ180" i="3"/>
  <c r="AK179" i="3"/>
  <c r="AL178" i="3"/>
  <c r="AH178" i="3"/>
  <c r="AI177" i="3"/>
  <c r="AJ176" i="3"/>
  <c r="AK175" i="3"/>
  <c r="AL174" i="3"/>
  <c r="AH174" i="3"/>
  <c r="AI173" i="3"/>
  <c r="AJ172" i="3"/>
  <c r="AK171" i="3"/>
  <c r="AL170" i="3"/>
  <c r="AH170" i="3"/>
  <c r="AI169" i="3"/>
  <c r="AJ168" i="3"/>
  <c r="AJ167" i="3"/>
  <c r="AL165" i="3"/>
  <c r="AI164" i="3"/>
  <c r="AH161" i="3"/>
  <c r="AL157" i="3"/>
  <c r="AK154" i="3"/>
  <c r="AJ151" i="3"/>
  <c r="AI148" i="3"/>
  <c r="AH145" i="3"/>
  <c r="AL141" i="3"/>
  <c r="AK138" i="3"/>
  <c r="AJ135" i="3"/>
  <c r="AI132" i="3"/>
  <c r="AH129" i="3"/>
  <c r="AL125" i="3"/>
  <c r="AK121" i="3"/>
  <c r="AI115" i="3"/>
  <c r="AL108" i="3"/>
  <c r="AJ102" i="3"/>
  <c r="AH96" i="3"/>
  <c r="AK89" i="3"/>
  <c r="AK81" i="3"/>
  <c r="AJ62" i="3"/>
  <c r="AI11" i="3"/>
  <c r="AL212" i="3"/>
  <c r="AI210" i="3"/>
  <c r="AH207" i="3"/>
  <c r="AL203" i="3"/>
  <c r="AK200" i="3"/>
  <c r="AJ197" i="3"/>
  <c r="AI194" i="3"/>
  <c r="AH191" i="3"/>
  <c r="AL187" i="3"/>
  <c r="AK184" i="3"/>
  <c r="AJ181" i="3"/>
  <c r="AH171" i="3"/>
  <c r="AJ212" i="3"/>
  <c r="AJ211" i="3"/>
  <c r="AK210" i="3"/>
  <c r="AL209" i="3"/>
  <c r="AH209" i="3"/>
  <c r="AI208" i="3"/>
  <c r="AJ207" i="3"/>
  <c r="AK206" i="3"/>
  <c r="AL205" i="3"/>
  <c r="AH205" i="3"/>
  <c r="AI204" i="3"/>
  <c r="AJ203" i="3"/>
  <c r="AK202" i="3"/>
  <c r="AL201" i="3"/>
  <c r="AH201" i="3"/>
  <c r="AI200" i="3"/>
  <c r="AJ199" i="3"/>
  <c r="AK198" i="3"/>
  <c r="AL197" i="3"/>
  <c r="AH197" i="3"/>
  <c r="AI196" i="3"/>
  <c r="AJ195" i="3"/>
  <c r="AK194" i="3"/>
  <c r="AL193" i="3"/>
  <c r="AH193" i="3"/>
  <c r="AI192" i="3"/>
  <c r="AJ191" i="3"/>
  <c r="AK190" i="3"/>
  <c r="AL189" i="3"/>
  <c r="AH189" i="3"/>
  <c r="AI188" i="3"/>
  <c r="AJ187" i="3"/>
  <c r="AK186" i="3"/>
  <c r="AL185" i="3"/>
  <c r="AH185" i="3"/>
  <c r="AI184" i="3"/>
  <c r="AJ183" i="3"/>
  <c r="AK182" i="3"/>
  <c r="AL181" i="3"/>
  <c r="AH181" i="3"/>
  <c r="AI180" i="3"/>
  <c r="AJ179" i="3"/>
  <c r="AK178" i="3"/>
  <c r="AL177" i="3"/>
  <c r="AH177" i="3"/>
  <c r="AI176" i="3"/>
  <c r="AJ175" i="3"/>
  <c r="AK174" i="3"/>
  <c r="AL173" i="3"/>
  <c r="AH173" i="3"/>
  <c r="AI172" i="3"/>
  <c r="AJ171" i="3"/>
  <c r="AK170" i="3"/>
  <c r="AL169" i="3"/>
  <c r="AH169" i="3"/>
  <c r="AI168" i="3"/>
  <c r="AI167" i="3"/>
  <c r="AK165" i="3"/>
  <c r="AJ163" i="3"/>
  <c r="AI160" i="3"/>
  <c r="AH157" i="3"/>
  <c r="AL153" i="3"/>
  <c r="AK150" i="3"/>
  <c r="AJ147" i="3"/>
  <c r="AI144" i="3"/>
  <c r="AH141" i="3"/>
  <c r="AL137" i="3"/>
  <c r="AK134" i="3"/>
  <c r="AJ131" i="3"/>
  <c r="AI128" i="3"/>
  <c r="AH125" i="3"/>
  <c r="AH120" i="3"/>
  <c r="AK113" i="3"/>
  <c r="AI107" i="3"/>
  <c r="AL100" i="3"/>
  <c r="AJ94" i="3"/>
  <c r="AH88" i="3"/>
  <c r="AJ78" i="3"/>
  <c r="AH211" i="3"/>
  <c r="AL207" i="3"/>
  <c r="AK204" i="3"/>
  <c r="AJ201" i="3"/>
  <c r="AI198" i="3"/>
  <c r="AH195" i="3"/>
  <c r="AL191" i="3"/>
  <c r="AK188" i="3"/>
  <c r="AJ185" i="3"/>
  <c r="AH183" i="3"/>
  <c r="AH179" i="3"/>
  <c r="AI8" i="3"/>
  <c r="AH9" i="3"/>
  <c r="AL9" i="3"/>
  <c r="AK10" i="3"/>
  <c r="AJ11" i="3"/>
  <c r="AI12" i="3"/>
  <c r="AH13" i="3"/>
  <c r="AL13" i="3"/>
  <c r="AK14" i="3"/>
  <c r="AJ15" i="3"/>
  <c r="AI16" i="3"/>
  <c r="AH17" i="3"/>
  <c r="AL17" i="3"/>
  <c r="AK18" i="3"/>
  <c r="AJ19" i="3"/>
  <c r="AI20" i="3"/>
  <c r="AH21" i="3"/>
  <c r="AL21" i="3"/>
  <c r="AK22" i="3"/>
  <c r="AJ23" i="3"/>
  <c r="AI24" i="3"/>
  <c r="AH25" i="3"/>
  <c r="AL25" i="3"/>
  <c r="AK26" i="3"/>
  <c r="AJ27" i="3"/>
  <c r="AI28" i="3"/>
  <c r="AH29" i="3"/>
  <c r="AL29" i="3"/>
  <c r="AK30" i="3"/>
  <c r="AJ31" i="3"/>
  <c r="AI32" i="3"/>
  <c r="AH33" i="3"/>
  <c r="AL33" i="3"/>
  <c r="AK34" i="3"/>
  <c r="AJ35" i="3"/>
  <c r="AI36" i="3"/>
  <c r="AH37" i="3"/>
  <c r="AL37" i="3"/>
  <c r="AK38" i="3"/>
  <c r="AJ39" i="3"/>
  <c r="AI40" i="3"/>
  <c r="AH41" i="3"/>
  <c r="AL41" i="3"/>
  <c r="AK42" i="3"/>
  <c r="AJ43" i="3"/>
  <c r="AI44" i="3"/>
  <c r="AH45" i="3"/>
  <c r="AL45" i="3"/>
  <c r="AK46" i="3"/>
  <c r="AJ47" i="3"/>
  <c r="AI48" i="3"/>
  <c r="AH49" i="3"/>
  <c r="AL49" i="3"/>
  <c r="AK50" i="3"/>
  <c r="AJ51" i="3"/>
  <c r="AI52" i="3"/>
  <c r="AH53" i="3"/>
  <c r="AL53" i="3"/>
  <c r="AK54" i="3"/>
  <c r="AJ55" i="3"/>
  <c r="AI56" i="3"/>
  <c r="AH57" i="3"/>
  <c r="AL57" i="3"/>
  <c r="AK58" i="3"/>
  <c r="AJ59" i="3"/>
  <c r="AI60" i="3"/>
  <c r="AH61" i="3"/>
  <c r="AL61" i="3"/>
  <c r="AK62" i="3"/>
  <c r="AJ63" i="3"/>
  <c r="AI64" i="3"/>
  <c r="AH65" i="3"/>
  <c r="AL65" i="3"/>
  <c r="AK66" i="3"/>
  <c r="AJ67" i="3"/>
  <c r="AI68" i="3"/>
  <c r="AH69" i="3"/>
  <c r="AL69" i="3"/>
  <c r="AK70" i="3"/>
  <c r="AJ71" i="3"/>
  <c r="AI72" i="3"/>
  <c r="AH73" i="3"/>
  <c r="AL73" i="3"/>
  <c r="AK74" i="3"/>
  <c r="AJ8" i="3"/>
  <c r="AI9" i="3"/>
  <c r="AH10" i="3"/>
  <c r="AL10" i="3"/>
  <c r="AK11" i="3"/>
  <c r="AJ12" i="3"/>
  <c r="AI13" i="3"/>
  <c r="AH14" i="3"/>
  <c r="AL14" i="3"/>
  <c r="AK15" i="3"/>
  <c r="AJ16" i="3"/>
  <c r="AI17" i="3"/>
  <c r="AH18" i="3"/>
  <c r="AL18" i="3"/>
  <c r="AK19" i="3"/>
  <c r="AJ20" i="3"/>
  <c r="AI21" i="3"/>
  <c r="AH22" i="3"/>
  <c r="AL22" i="3"/>
  <c r="AK23" i="3"/>
  <c r="AJ24" i="3"/>
  <c r="AI25" i="3"/>
  <c r="AH26" i="3"/>
  <c r="AL26" i="3"/>
  <c r="AK27" i="3"/>
  <c r="AJ28" i="3"/>
  <c r="AI29" i="3"/>
  <c r="AH30" i="3"/>
  <c r="AL30" i="3"/>
  <c r="AK31" i="3"/>
  <c r="AJ32" i="3"/>
  <c r="AI33" i="3"/>
  <c r="AH34" i="3"/>
  <c r="AL34" i="3"/>
  <c r="AK35" i="3"/>
  <c r="AJ36" i="3"/>
  <c r="AI37" i="3"/>
  <c r="AH38" i="3"/>
  <c r="AL38" i="3"/>
  <c r="AK39" i="3"/>
  <c r="AJ40" i="3"/>
  <c r="AI41" i="3"/>
  <c r="AH42" i="3"/>
  <c r="AL42" i="3"/>
  <c r="AK43" i="3"/>
  <c r="AJ44" i="3"/>
  <c r="AI45" i="3"/>
  <c r="AH46" i="3"/>
  <c r="AL46" i="3"/>
  <c r="AK47" i="3"/>
  <c r="AJ48" i="3"/>
  <c r="AI49" i="3"/>
  <c r="AH50" i="3"/>
  <c r="AL50" i="3"/>
  <c r="AK51" i="3"/>
  <c r="AJ52" i="3"/>
  <c r="AI53" i="3"/>
  <c r="AH54" i="3"/>
  <c r="AL54" i="3"/>
  <c r="AK55" i="3"/>
  <c r="AJ56" i="3"/>
  <c r="AI57" i="3"/>
  <c r="AH58" i="3"/>
  <c r="AL58" i="3"/>
  <c r="AK59" i="3"/>
  <c r="AJ60" i="3"/>
  <c r="AI61" i="3"/>
  <c r="AH62" i="3"/>
  <c r="AL62" i="3"/>
  <c r="AK63" i="3"/>
  <c r="AJ64" i="3"/>
  <c r="AI65" i="3"/>
  <c r="AH66" i="3"/>
  <c r="AL66" i="3"/>
  <c r="AK67" i="3"/>
  <c r="AJ68" i="3"/>
  <c r="AI69" i="3"/>
  <c r="AH70" i="3"/>
  <c r="AL70" i="3"/>
  <c r="AK71" i="3"/>
  <c r="AJ72" i="3"/>
  <c r="AI73" i="3"/>
  <c r="AH74" i="3"/>
  <c r="AL74" i="3"/>
  <c r="AK8" i="3"/>
  <c r="AJ9" i="3"/>
  <c r="AI10" i="3"/>
  <c r="AH11" i="3"/>
  <c r="AL11" i="3"/>
  <c r="AK12" i="3"/>
  <c r="AJ13" i="3"/>
  <c r="AI14" i="3"/>
  <c r="AH15" i="3"/>
  <c r="AL15" i="3"/>
  <c r="AK16" i="3"/>
  <c r="AJ17" i="3"/>
  <c r="AI18" i="3"/>
  <c r="AH19" i="3"/>
  <c r="AL19" i="3"/>
  <c r="AK20" i="3"/>
  <c r="AJ21" i="3"/>
  <c r="AI22" i="3"/>
  <c r="AH23" i="3"/>
  <c r="AL23" i="3"/>
  <c r="AK24" i="3"/>
  <c r="AJ25" i="3"/>
  <c r="AI26" i="3"/>
  <c r="AH27" i="3"/>
  <c r="AL27" i="3"/>
  <c r="AK28" i="3"/>
  <c r="AJ29" i="3"/>
  <c r="AI30" i="3"/>
  <c r="AH31" i="3"/>
  <c r="AL31" i="3"/>
  <c r="AK32" i="3"/>
  <c r="AJ33" i="3"/>
  <c r="AI34" i="3"/>
  <c r="AH35" i="3"/>
  <c r="AL35" i="3"/>
  <c r="AK36" i="3"/>
  <c r="AJ37" i="3"/>
  <c r="AI38" i="3"/>
  <c r="AH39" i="3"/>
  <c r="AL39" i="3"/>
  <c r="AK40" i="3"/>
  <c r="AJ41" i="3"/>
  <c r="AI42" i="3"/>
  <c r="AH43" i="3"/>
  <c r="AL43" i="3"/>
  <c r="AK44" i="3"/>
  <c r="AJ45" i="3"/>
  <c r="AI46" i="3"/>
  <c r="AH47" i="3"/>
  <c r="AL47" i="3"/>
  <c r="AK48" i="3"/>
  <c r="AJ49" i="3"/>
  <c r="AI50" i="3"/>
  <c r="AH51" i="3"/>
  <c r="AL51" i="3"/>
  <c r="AK52" i="3"/>
  <c r="AJ53" i="3"/>
  <c r="AI54" i="3"/>
  <c r="AH55" i="3"/>
  <c r="AL55" i="3"/>
  <c r="AK56" i="3"/>
  <c r="AJ57" i="3"/>
  <c r="AI58" i="3"/>
  <c r="AH59" i="3"/>
  <c r="AL59" i="3"/>
  <c r="AK60" i="3"/>
  <c r="AJ61" i="3"/>
  <c r="AI62" i="3"/>
  <c r="AL8" i="3"/>
  <c r="AH12" i="3"/>
  <c r="AI15" i="3"/>
  <c r="AJ18" i="3"/>
  <c r="AK21" i="3"/>
  <c r="AL24" i="3"/>
  <c r="AH28" i="3"/>
  <c r="AI31" i="3"/>
  <c r="AJ34" i="3"/>
  <c r="AK37" i="3"/>
  <c r="AL40" i="3"/>
  <c r="AH44" i="3"/>
  <c r="AI47" i="3"/>
  <c r="AJ50" i="3"/>
  <c r="AK53" i="3"/>
  <c r="AL56" i="3"/>
  <c r="AH60" i="3"/>
  <c r="AH63" i="3"/>
  <c r="AK64" i="3"/>
  <c r="AI66" i="3"/>
  <c r="AL67" i="3"/>
  <c r="AJ69" i="3"/>
  <c r="AH71" i="3"/>
  <c r="AK72" i="3"/>
  <c r="AI74" i="3"/>
  <c r="AJ75" i="3"/>
  <c r="AI76" i="3"/>
  <c r="AH77" i="3"/>
  <c r="AL77" i="3"/>
  <c r="AK78" i="3"/>
  <c r="AJ79" i="3"/>
  <c r="AI80" i="3"/>
  <c r="AH81" i="3"/>
  <c r="AL81" i="3"/>
  <c r="AK82" i="3"/>
  <c r="AJ83" i="3"/>
  <c r="AI84" i="3"/>
  <c r="AH85" i="3"/>
  <c r="AL85" i="3"/>
  <c r="AK86" i="3"/>
  <c r="AJ87" i="3"/>
  <c r="AI88" i="3"/>
  <c r="AH89" i="3"/>
  <c r="AL89" i="3"/>
  <c r="AK90" i="3"/>
  <c r="AJ91" i="3"/>
  <c r="AI92" i="3"/>
  <c r="AH93" i="3"/>
  <c r="AL93" i="3"/>
  <c r="AK94" i="3"/>
  <c r="AJ95" i="3"/>
  <c r="AI96" i="3"/>
  <c r="AH97" i="3"/>
  <c r="AL97" i="3"/>
  <c r="AK98" i="3"/>
  <c r="AJ99" i="3"/>
  <c r="AI100" i="3"/>
  <c r="AH101" i="3"/>
  <c r="AL101" i="3"/>
  <c r="AK102" i="3"/>
  <c r="AJ103" i="3"/>
  <c r="AI104" i="3"/>
  <c r="AH105" i="3"/>
  <c r="AL105" i="3"/>
  <c r="AK106" i="3"/>
  <c r="AJ107" i="3"/>
  <c r="AI108" i="3"/>
  <c r="AH109" i="3"/>
  <c r="AL109" i="3"/>
  <c r="AK110" i="3"/>
  <c r="AJ111" i="3"/>
  <c r="AI112" i="3"/>
  <c r="AH113" i="3"/>
  <c r="AL113" i="3"/>
  <c r="AK114" i="3"/>
  <c r="AJ115" i="3"/>
  <c r="AI116" i="3"/>
  <c r="AH117" i="3"/>
  <c r="AL117" i="3"/>
  <c r="AK118" i="3"/>
  <c r="AJ119" i="3"/>
  <c r="AI120" i="3"/>
  <c r="AH121" i="3"/>
  <c r="AL121" i="3"/>
  <c r="AK122" i="3"/>
  <c r="AJ123" i="3"/>
  <c r="AK9" i="3"/>
  <c r="AL12" i="3"/>
  <c r="AH16" i="3"/>
  <c r="AI19" i="3"/>
  <c r="AJ22" i="3"/>
  <c r="AK25" i="3"/>
  <c r="AL28" i="3"/>
  <c r="AH32" i="3"/>
  <c r="AI35" i="3"/>
  <c r="AJ38" i="3"/>
  <c r="AK41" i="3"/>
  <c r="AL44" i="3"/>
  <c r="AH48" i="3"/>
  <c r="AI51" i="3"/>
  <c r="AJ54" i="3"/>
  <c r="AK57" i="3"/>
  <c r="AL60" i="3"/>
  <c r="AI63" i="3"/>
  <c r="AL64" i="3"/>
  <c r="AJ66" i="3"/>
  <c r="AH68" i="3"/>
  <c r="AK69" i="3"/>
  <c r="AI71" i="3"/>
  <c r="AL72" i="3"/>
  <c r="AJ74" i="3"/>
  <c r="AK75" i="3"/>
  <c r="AJ76" i="3"/>
  <c r="AI77" i="3"/>
  <c r="AH78" i="3"/>
  <c r="AL78" i="3"/>
  <c r="AK79" i="3"/>
  <c r="AJ80" i="3"/>
  <c r="AI81" i="3"/>
  <c r="AH82" i="3"/>
  <c r="AL82" i="3"/>
  <c r="AK83" i="3"/>
  <c r="AJ84" i="3"/>
  <c r="AI85" i="3"/>
  <c r="AH86" i="3"/>
  <c r="AL86" i="3"/>
  <c r="AK87" i="3"/>
  <c r="AJ88" i="3"/>
  <c r="AI89" i="3"/>
  <c r="AH90" i="3"/>
  <c r="AL90" i="3"/>
  <c r="AK91" i="3"/>
  <c r="AJ92" i="3"/>
  <c r="AI93" i="3"/>
  <c r="AH94" i="3"/>
  <c r="AL94" i="3"/>
  <c r="AK95" i="3"/>
  <c r="AJ96" i="3"/>
  <c r="AI97" i="3"/>
  <c r="AH98" i="3"/>
  <c r="AL98" i="3"/>
  <c r="AK99" i="3"/>
  <c r="AJ100" i="3"/>
  <c r="AI101" i="3"/>
  <c r="AH102" i="3"/>
  <c r="AL102" i="3"/>
  <c r="AK103" i="3"/>
  <c r="AJ104" i="3"/>
  <c r="AI105" i="3"/>
  <c r="AH106" i="3"/>
  <c r="AL106" i="3"/>
  <c r="AK107" i="3"/>
  <c r="AJ108" i="3"/>
  <c r="AI109" i="3"/>
  <c r="AH110" i="3"/>
  <c r="AL110" i="3"/>
  <c r="AK111" i="3"/>
  <c r="AJ112" i="3"/>
  <c r="AI113" i="3"/>
  <c r="AH114" i="3"/>
  <c r="AL114" i="3"/>
  <c r="AK115" i="3"/>
  <c r="AJ116" i="3"/>
  <c r="AI117" i="3"/>
  <c r="AH118" i="3"/>
  <c r="AL118" i="3"/>
  <c r="AK119" i="3"/>
  <c r="AJ120" i="3"/>
  <c r="AI121" i="3"/>
  <c r="AH122" i="3"/>
  <c r="AL122" i="3"/>
  <c r="AJ10" i="3"/>
  <c r="AK13" i="3"/>
  <c r="AL16" i="3"/>
  <c r="AH20" i="3"/>
  <c r="AI23" i="3"/>
  <c r="AJ26" i="3"/>
  <c r="AK29" i="3"/>
  <c r="AL32" i="3"/>
  <c r="AH36" i="3"/>
  <c r="AI39" i="3"/>
  <c r="AJ42" i="3"/>
  <c r="AK45" i="3"/>
  <c r="AL48" i="3"/>
  <c r="AH52" i="3"/>
  <c r="AI55" i="3"/>
  <c r="AJ58" i="3"/>
  <c r="AK61" i="3"/>
  <c r="AL63" i="3"/>
  <c r="AJ65" i="3"/>
  <c r="AH67" i="3"/>
  <c r="AK68" i="3"/>
  <c r="AI70" i="3"/>
  <c r="AL71" i="3"/>
  <c r="AJ73" i="3"/>
  <c r="AH75" i="3"/>
  <c r="AL75" i="3"/>
  <c r="AK76" i="3"/>
  <c r="AJ77" i="3"/>
  <c r="AI78" i="3"/>
  <c r="AH79" i="3"/>
  <c r="AL79" i="3"/>
  <c r="AK80" i="3"/>
  <c r="AJ81" i="3"/>
  <c r="AI82" i="3"/>
  <c r="AH83" i="3"/>
  <c r="AL83" i="3"/>
  <c r="AK84" i="3"/>
  <c r="AJ14" i="3"/>
  <c r="AI27" i="3"/>
  <c r="AH40" i="3"/>
  <c r="AL52" i="3"/>
  <c r="AH64" i="3"/>
  <c r="AJ70" i="3"/>
  <c r="AH76" i="3"/>
  <c r="AI79" i="3"/>
  <c r="AJ82" i="3"/>
  <c r="AJ85" i="3"/>
  <c r="AH87" i="3"/>
  <c r="AK88" i="3"/>
  <c r="AI90" i="3"/>
  <c r="AL91" i="3"/>
  <c r="AJ93" i="3"/>
  <c r="AH95" i="3"/>
  <c r="AK96" i="3"/>
  <c r="AI98" i="3"/>
  <c r="AL99" i="3"/>
  <c r="AJ101" i="3"/>
  <c r="AH103" i="3"/>
  <c r="AK104" i="3"/>
  <c r="AI106" i="3"/>
  <c r="AL107" i="3"/>
  <c r="AJ109" i="3"/>
  <c r="AH111" i="3"/>
  <c r="AK112" i="3"/>
  <c r="AI114" i="3"/>
  <c r="AL115" i="3"/>
  <c r="AJ117" i="3"/>
  <c r="AH119" i="3"/>
  <c r="AK120" i="3"/>
  <c r="AI122" i="3"/>
  <c r="AK123" i="3"/>
  <c r="AJ124" i="3"/>
  <c r="AI125" i="3"/>
  <c r="AH126" i="3"/>
  <c r="AL126" i="3"/>
  <c r="AK127" i="3"/>
  <c r="AJ128" i="3"/>
  <c r="AI129" i="3"/>
  <c r="AH130" i="3"/>
  <c r="AL130" i="3"/>
  <c r="AK131" i="3"/>
  <c r="AJ132" i="3"/>
  <c r="AI133" i="3"/>
  <c r="AH134" i="3"/>
  <c r="AL134" i="3"/>
  <c r="AK135" i="3"/>
  <c r="AJ136" i="3"/>
  <c r="AI137" i="3"/>
  <c r="AH138" i="3"/>
  <c r="AL138" i="3"/>
  <c r="AK139" i="3"/>
  <c r="AJ140" i="3"/>
  <c r="AI141" i="3"/>
  <c r="AH142" i="3"/>
  <c r="AL142" i="3"/>
  <c r="AK143" i="3"/>
  <c r="AJ144" i="3"/>
  <c r="AI145" i="3"/>
  <c r="AH146" i="3"/>
  <c r="AL146" i="3"/>
  <c r="AK147" i="3"/>
  <c r="AJ148" i="3"/>
  <c r="AI149" i="3"/>
  <c r="AH150" i="3"/>
  <c r="AL150" i="3"/>
  <c r="AK151" i="3"/>
  <c r="AJ152" i="3"/>
  <c r="AI153" i="3"/>
  <c r="AH154" i="3"/>
  <c r="AL154" i="3"/>
  <c r="AK155" i="3"/>
  <c r="AJ156" i="3"/>
  <c r="AI157" i="3"/>
  <c r="AH158" i="3"/>
  <c r="AL158" i="3"/>
  <c r="AK159" i="3"/>
  <c r="AJ160" i="3"/>
  <c r="AI161" i="3"/>
  <c r="AH162" i="3"/>
  <c r="AL162" i="3"/>
  <c r="AK163" i="3"/>
  <c r="AJ164" i="3"/>
  <c r="AI165" i="3"/>
  <c r="AH166" i="3"/>
  <c r="AL166" i="3"/>
  <c r="AK167" i="3"/>
  <c r="AK17" i="3"/>
  <c r="AJ30" i="3"/>
  <c r="AI43" i="3"/>
  <c r="AH56" i="3"/>
  <c r="AK65" i="3"/>
  <c r="AH72" i="3"/>
  <c r="AL76" i="3"/>
  <c r="AH80" i="3"/>
  <c r="AI83" i="3"/>
  <c r="AK85" i="3"/>
  <c r="AI87" i="3"/>
  <c r="AL88" i="3"/>
  <c r="AJ90" i="3"/>
  <c r="AH92" i="3"/>
  <c r="AK93" i="3"/>
  <c r="AI95" i="3"/>
  <c r="AL96" i="3"/>
  <c r="AJ98" i="3"/>
  <c r="AH100" i="3"/>
  <c r="AK101" i="3"/>
  <c r="AI103" i="3"/>
  <c r="AL104" i="3"/>
  <c r="AJ106" i="3"/>
  <c r="AH108" i="3"/>
  <c r="AK109" i="3"/>
  <c r="AI111" i="3"/>
  <c r="AL112" i="3"/>
  <c r="AJ114" i="3"/>
  <c r="AH116" i="3"/>
  <c r="AK117" i="3"/>
  <c r="AI119" i="3"/>
  <c r="AL120" i="3"/>
  <c r="AJ122" i="3"/>
  <c r="AL123" i="3"/>
  <c r="AK124" i="3"/>
  <c r="AJ125" i="3"/>
  <c r="AI126" i="3"/>
  <c r="AH127" i="3"/>
  <c r="AL127" i="3"/>
  <c r="AK128" i="3"/>
  <c r="AJ129" i="3"/>
  <c r="AI130" i="3"/>
  <c r="AH131" i="3"/>
  <c r="AL131" i="3"/>
  <c r="AK132" i="3"/>
  <c r="AJ133" i="3"/>
  <c r="AI134" i="3"/>
  <c r="AH135" i="3"/>
  <c r="AL135" i="3"/>
  <c r="AK136" i="3"/>
  <c r="AJ137" i="3"/>
  <c r="AI138" i="3"/>
  <c r="AH139" i="3"/>
  <c r="AL139" i="3"/>
  <c r="AK140" i="3"/>
  <c r="AJ141" i="3"/>
  <c r="AI142" i="3"/>
  <c r="AH143" i="3"/>
  <c r="AL143" i="3"/>
  <c r="AK144" i="3"/>
  <c r="AJ145" i="3"/>
  <c r="AI146" i="3"/>
  <c r="AH147" i="3"/>
  <c r="AL147" i="3"/>
  <c r="AK148" i="3"/>
  <c r="AJ149" i="3"/>
  <c r="AI150" i="3"/>
  <c r="AH151" i="3"/>
  <c r="AL151" i="3"/>
  <c r="AK152" i="3"/>
  <c r="AJ153" i="3"/>
  <c r="AI154" i="3"/>
  <c r="AH155" i="3"/>
  <c r="AL155" i="3"/>
  <c r="AK156" i="3"/>
  <c r="AJ157" i="3"/>
  <c r="AI158" i="3"/>
  <c r="AH159" i="3"/>
  <c r="AL159" i="3"/>
  <c r="AK160" i="3"/>
  <c r="AJ161" i="3"/>
  <c r="AI162" i="3"/>
  <c r="AH163" i="3"/>
  <c r="AL163" i="3"/>
  <c r="AK164" i="3"/>
  <c r="AJ165" i="3"/>
  <c r="AI166" i="3"/>
  <c r="AH167" i="3"/>
  <c r="AH8" i="3"/>
  <c r="AL20" i="3"/>
  <c r="AK33" i="3"/>
  <c r="AJ46" i="3"/>
  <c r="AI59" i="3"/>
  <c r="AI67" i="3"/>
  <c r="AK73" i="3"/>
  <c r="AK77" i="3"/>
  <c r="AL80" i="3"/>
  <c r="AH84" i="3"/>
  <c r="AI86" i="3"/>
  <c r="AL87" i="3"/>
  <c r="AJ89" i="3"/>
  <c r="AH91" i="3"/>
  <c r="AK92" i="3"/>
  <c r="AI94" i="3"/>
  <c r="AL95" i="3"/>
  <c r="AJ97" i="3"/>
  <c r="AH99" i="3"/>
  <c r="AK100" i="3"/>
  <c r="AI102" i="3"/>
  <c r="AL103" i="3"/>
  <c r="AJ105" i="3"/>
  <c r="AH107" i="3"/>
  <c r="AK108" i="3"/>
  <c r="AI110" i="3"/>
  <c r="AL111" i="3"/>
  <c r="AJ113" i="3"/>
  <c r="AH115" i="3"/>
  <c r="AK116" i="3"/>
  <c r="AI118" i="3"/>
  <c r="AL119" i="3"/>
  <c r="AJ121" i="3"/>
  <c r="AH123" i="3"/>
  <c r="AH124" i="3"/>
  <c r="AL124" i="3"/>
  <c r="AK125" i="3"/>
  <c r="AJ126" i="3"/>
  <c r="AI127" i="3"/>
  <c r="AH128" i="3"/>
  <c r="AL128" i="3"/>
  <c r="AK129" i="3"/>
  <c r="AJ130" i="3"/>
  <c r="AI131" i="3"/>
  <c r="AH132" i="3"/>
  <c r="AL132" i="3"/>
  <c r="AK133" i="3"/>
  <c r="AJ134" i="3"/>
  <c r="AI135" i="3"/>
  <c r="AH136" i="3"/>
  <c r="AL136" i="3"/>
  <c r="AK137" i="3"/>
  <c r="AJ138" i="3"/>
  <c r="AI139" i="3"/>
  <c r="AH140" i="3"/>
  <c r="AL140" i="3"/>
  <c r="AK141" i="3"/>
  <c r="AJ142" i="3"/>
  <c r="AI143" i="3"/>
  <c r="AH144" i="3"/>
  <c r="AL144" i="3"/>
  <c r="AK145" i="3"/>
  <c r="AJ146" i="3"/>
  <c r="AI147" i="3"/>
  <c r="AH148" i="3"/>
  <c r="AL148" i="3"/>
  <c r="AK149" i="3"/>
  <c r="AJ150" i="3"/>
  <c r="AI151" i="3"/>
  <c r="AH152" i="3"/>
  <c r="AL152" i="3"/>
  <c r="AK153" i="3"/>
  <c r="AJ154" i="3"/>
  <c r="AI155" i="3"/>
  <c r="AH156" i="3"/>
  <c r="AL156" i="3"/>
  <c r="AK157" i="3"/>
  <c r="AJ158" i="3"/>
  <c r="AI159" i="3"/>
  <c r="AH160" i="3"/>
  <c r="AL160" i="3"/>
  <c r="AK161" i="3"/>
  <c r="AJ162" i="3"/>
  <c r="AI163" i="3"/>
  <c r="AH164" i="3"/>
  <c r="AH212" i="3"/>
  <c r="AI212" i="3"/>
  <c r="AI211" i="3"/>
  <c r="AJ210" i="3"/>
  <c r="AK209" i="3"/>
  <c r="AL208" i="3"/>
  <c r="AH208" i="3"/>
  <c r="AI207" i="3"/>
  <c r="AJ206" i="3"/>
  <c r="AK205" i="3"/>
  <c r="AL204" i="3"/>
  <c r="AH204" i="3"/>
  <c r="AI203" i="3"/>
  <c r="AJ202" i="3"/>
  <c r="AK201" i="3"/>
  <c r="AL200" i="3"/>
  <c r="AH200" i="3"/>
  <c r="AI199" i="3"/>
  <c r="AJ198" i="3"/>
  <c r="AK197" i="3"/>
  <c r="AL196" i="3"/>
  <c r="AH196" i="3"/>
  <c r="AI195" i="3"/>
  <c r="AJ194" i="3"/>
  <c r="AK193" i="3"/>
  <c r="AL192" i="3"/>
  <c r="AH192" i="3"/>
  <c r="AI191" i="3"/>
  <c r="AJ190" i="3"/>
  <c r="AK189" i="3"/>
  <c r="AL188" i="3"/>
  <c r="AH188" i="3"/>
  <c r="AI187" i="3"/>
  <c r="AJ186" i="3"/>
  <c r="AK185" i="3"/>
  <c r="AL184" i="3"/>
  <c r="AH184" i="3"/>
  <c r="AI183" i="3"/>
  <c r="AJ182" i="3"/>
  <c r="AK181" i="3"/>
  <c r="AL180" i="3"/>
  <c r="AH180" i="3"/>
  <c r="AI179" i="3"/>
  <c r="AJ178" i="3"/>
  <c r="AK177" i="3"/>
  <c r="AL176" i="3"/>
  <c r="AH176" i="3"/>
  <c r="AI175" i="3"/>
  <c r="AJ174" i="3"/>
  <c r="AK173" i="3"/>
  <c r="AL172" i="3"/>
  <c r="AH172" i="3"/>
  <c r="AI171" i="3"/>
  <c r="AJ170" i="3"/>
  <c r="AK169" i="3"/>
  <c r="AL168" i="3"/>
  <c r="AH168" i="3"/>
  <c r="AK166" i="3"/>
  <c r="AH165" i="3"/>
  <c r="AK162" i="3"/>
  <c r="AJ159" i="3"/>
  <c r="AI156" i="3"/>
  <c r="AH153" i="3"/>
  <c r="AL149" i="3"/>
  <c r="AK146" i="3"/>
  <c r="AJ143" i="3"/>
  <c r="AI140" i="3"/>
  <c r="AH137" i="3"/>
  <c r="AL133" i="3"/>
  <c r="AK130" i="3"/>
  <c r="AJ127" i="3"/>
  <c r="AI124" i="3"/>
  <c r="AJ118" i="3"/>
  <c r="AH112" i="3"/>
  <c r="AK105" i="3"/>
  <c r="AI99" i="3"/>
  <c r="AL92" i="3"/>
  <c r="AJ86" i="3"/>
  <c r="AI75" i="3"/>
  <c r="AL36" i="3"/>
  <c r="B683" i="15" l="1"/>
  <c r="F780" i="15" s="1"/>
  <c r="B583" i="15"/>
  <c r="B683" i="17"/>
  <c r="F780" i="17" s="1"/>
  <c r="B583" i="17"/>
  <c r="B583" i="18"/>
  <c r="B683" i="18"/>
  <c r="F780" i="18" s="1"/>
  <c r="B583" i="16"/>
  <c r="AH214" i="3"/>
  <c r="AL214" i="3"/>
  <c r="AK214" i="3"/>
  <c r="AJ214" i="3"/>
  <c r="AI214" i="3"/>
  <c r="L981" i="3" l="1"/>
  <c r="M981" i="3"/>
  <c r="N981" i="3"/>
  <c r="O981" i="3"/>
  <c r="K981" i="3"/>
  <c r="H583" i="16" l="1"/>
  <c r="A193" i="19" l="1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D1" i="19"/>
  <c r="D1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D780" i="16"/>
  <c r="A764" i="16" l="1"/>
  <c r="A748" i="16"/>
  <c r="A768" i="16"/>
  <c r="A752" i="16"/>
  <c r="A739" i="16"/>
  <c r="A704" i="16" l="1"/>
  <c r="A740" i="16"/>
  <c r="A729" i="16"/>
  <c r="A731" i="16"/>
  <c r="A769" i="16"/>
  <c r="A741" i="16"/>
  <c r="A772" i="16"/>
  <c r="A773" i="16"/>
  <c r="A761" i="16"/>
  <c r="A753" i="16"/>
  <c r="A720" i="16"/>
  <c r="A723" i="16"/>
  <c r="A737" i="16"/>
  <c r="A712" i="16"/>
  <c r="A780" i="16"/>
  <c r="A777" i="16"/>
  <c r="A756" i="16"/>
  <c r="A744" i="16"/>
  <c r="A776" i="16"/>
  <c r="A732" i="16"/>
  <c r="A696" i="16"/>
  <c r="A728" i="16"/>
  <c r="A760" i="16"/>
  <c r="A766" i="16"/>
  <c r="A733" i="16"/>
  <c r="A750" i="16"/>
  <c r="A719" i="16" l="1"/>
  <c r="A697" i="16"/>
  <c r="A751" i="16"/>
  <c r="A716" i="16"/>
  <c r="A727" i="16"/>
  <c r="A754" i="16"/>
  <c r="A774" i="16"/>
  <c r="A778" i="16"/>
  <c r="A722" i="16"/>
  <c r="A706" i="16"/>
  <c r="A734" i="16"/>
  <c r="A745" i="16"/>
  <c r="A770" i="16"/>
  <c r="A725" i="16"/>
  <c r="A735" i="16"/>
  <c r="A711" i="16"/>
  <c r="A758" i="16"/>
  <c r="A759" i="16"/>
  <c r="A757" i="16"/>
  <c r="A771" i="16"/>
  <c r="A700" i="16"/>
  <c r="A713" i="16"/>
  <c r="A709" i="16"/>
  <c r="A743" i="16"/>
  <c r="A763" i="16"/>
  <c r="A726" i="16"/>
  <c r="A721" i="16"/>
  <c r="A762" i="16"/>
  <c r="A715" i="16"/>
  <c r="A767" i="16"/>
  <c r="A747" i="16"/>
  <c r="A724" i="16"/>
  <c r="A707" i="16"/>
  <c r="A705" i="16"/>
  <c r="A765" i="16"/>
  <c r="A701" i="16"/>
  <c r="A779" i="16"/>
  <c r="A775" i="16"/>
  <c r="A703" i="16"/>
  <c r="A742" i="16"/>
  <c r="A736" i="16"/>
  <c r="A702" i="16"/>
  <c r="A755" i="16"/>
  <c r="A708" i="16"/>
  <c r="A738" i="16"/>
  <c r="A714" i="16"/>
  <c r="A746" i="16"/>
  <c r="A730" i="16"/>
  <c r="A710" i="16"/>
  <c r="A749" i="16"/>
  <c r="A718" i="16"/>
  <c r="A698" i="16"/>
  <c r="A699" i="16"/>
  <c r="A717" i="16"/>
  <c r="CL9" i="3" l="1"/>
  <c r="CM9" i="3"/>
  <c r="CN9" i="3"/>
  <c r="CO9" i="3"/>
  <c r="CP9" i="3"/>
  <c r="CL10" i="3"/>
  <c r="CM10" i="3"/>
  <c r="CN10" i="3"/>
  <c r="CO10" i="3"/>
  <c r="CP10" i="3"/>
  <c r="CL11" i="3"/>
  <c r="CM11" i="3"/>
  <c r="CN11" i="3"/>
  <c r="CO11" i="3"/>
  <c r="CP11" i="3"/>
  <c r="CL12" i="3"/>
  <c r="CM12" i="3"/>
  <c r="CN12" i="3"/>
  <c r="CO12" i="3"/>
  <c r="CP12" i="3"/>
  <c r="CL13" i="3"/>
  <c r="CM13" i="3"/>
  <c r="CN13" i="3"/>
  <c r="CO13" i="3"/>
  <c r="CP13" i="3"/>
  <c r="CL14" i="3"/>
  <c r="CM14" i="3"/>
  <c r="CN14" i="3"/>
  <c r="CO14" i="3"/>
  <c r="CP14" i="3"/>
  <c r="CL15" i="3"/>
  <c r="CM15" i="3"/>
  <c r="CN15" i="3"/>
  <c r="CO15" i="3"/>
  <c r="CP15" i="3"/>
  <c r="CL16" i="3"/>
  <c r="CM16" i="3"/>
  <c r="CN16" i="3"/>
  <c r="CO16" i="3"/>
  <c r="CP16" i="3"/>
  <c r="CL17" i="3"/>
  <c r="CM17" i="3"/>
  <c r="CN17" i="3"/>
  <c r="CO17" i="3"/>
  <c r="CP17" i="3"/>
  <c r="CL18" i="3"/>
  <c r="CM18" i="3"/>
  <c r="CN18" i="3"/>
  <c r="CO18" i="3"/>
  <c r="CP18" i="3"/>
  <c r="CL19" i="3"/>
  <c r="CM19" i="3"/>
  <c r="CN19" i="3"/>
  <c r="CO19" i="3"/>
  <c r="CP19" i="3"/>
  <c r="CL20" i="3"/>
  <c r="CM20" i="3"/>
  <c r="CN20" i="3"/>
  <c r="CO20" i="3"/>
  <c r="CP20" i="3"/>
  <c r="CL21" i="3"/>
  <c r="CM21" i="3"/>
  <c r="CN21" i="3"/>
  <c r="CO21" i="3"/>
  <c r="CP21" i="3"/>
  <c r="CL22" i="3"/>
  <c r="CM22" i="3"/>
  <c r="CN22" i="3"/>
  <c r="CO22" i="3"/>
  <c r="CP22" i="3"/>
  <c r="CL23" i="3"/>
  <c r="CM23" i="3"/>
  <c r="CN23" i="3"/>
  <c r="CO23" i="3"/>
  <c r="CP23" i="3"/>
  <c r="CL24" i="3"/>
  <c r="CO24" i="3"/>
  <c r="CP24" i="3"/>
  <c r="CM25" i="3"/>
  <c r="CN25" i="3"/>
  <c r="CO25" i="3"/>
  <c r="CP25" i="3"/>
  <c r="CL26" i="3"/>
  <c r="CM26" i="3"/>
  <c r="CN26" i="3"/>
  <c r="CO26" i="3"/>
  <c r="CP26" i="3"/>
  <c r="CL27" i="3"/>
  <c r="CM27" i="3"/>
  <c r="CN27" i="3"/>
  <c r="CO27" i="3"/>
  <c r="CP27" i="3"/>
  <c r="CL28" i="3"/>
  <c r="CM28" i="3"/>
  <c r="CN28" i="3"/>
  <c r="CO28" i="3"/>
  <c r="CP28" i="3"/>
  <c r="CL29" i="3"/>
  <c r="CM29" i="3"/>
  <c r="CN29" i="3"/>
  <c r="CO29" i="3"/>
  <c r="CP29" i="3"/>
  <c r="CL30" i="3"/>
  <c r="CM30" i="3"/>
  <c r="CN30" i="3"/>
  <c r="CO30" i="3"/>
  <c r="CP30" i="3"/>
  <c r="CL31" i="3"/>
  <c r="CM31" i="3"/>
  <c r="CN31" i="3"/>
  <c r="CO31" i="3"/>
  <c r="CP31" i="3"/>
  <c r="CL32" i="3"/>
  <c r="CM32" i="3"/>
  <c r="CN32" i="3"/>
  <c r="CO32" i="3"/>
  <c r="CP32" i="3"/>
  <c r="CL33" i="3"/>
  <c r="CM33" i="3"/>
  <c r="CN33" i="3"/>
  <c r="CO33" i="3"/>
  <c r="CP33" i="3"/>
  <c r="CL34" i="3"/>
  <c r="CM34" i="3"/>
  <c r="CN34" i="3"/>
  <c r="CO34" i="3"/>
  <c r="CP34" i="3"/>
  <c r="CL35" i="3"/>
  <c r="CM35" i="3"/>
  <c r="CN35" i="3"/>
  <c r="CO35" i="3"/>
  <c r="CP35" i="3"/>
  <c r="CL36" i="3"/>
  <c r="CM36" i="3"/>
  <c r="CN36" i="3"/>
  <c r="CO36" i="3"/>
  <c r="CP36" i="3"/>
  <c r="CL37" i="3"/>
  <c r="CM37" i="3"/>
  <c r="CN37" i="3"/>
  <c r="CO37" i="3"/>
  <c r="CP37" i="3"/>
  <c r="CL38" i="3"/>
  <c r="CM38" i="3"/>
  <c r="CN38" i="3"/>
  <c r="CO38" i="3"/>
  <c r="CP38" i="3"/>
  <c r="CL39" i="3"/>
  <c r="CM39" i="3"/>
  <c r="CN39" i="3"/>
  <c r="CO39" i="3"/>
  <c r="CP39" i="3"/>
  <c r="CL40" i="3"/>
  <c r="CM40" i="3"/>
  <c r="CN40" i="3"/>
  <c r="CO40" i="3"/>
  <c r="CP40" i="3"/>
  <c r="CL41" i="3"/>
  <c r="CM41" i="3"/>
  <c r="CN41" i="3"/>
  <c r="CO41" i="3"/>
  <c r="CP41" i="3"/>
  <c r="CL42" i="3"/>
  <c r="CM42" i="3"/>
  <c r="CN42" i="3"/>
  <c r="CO42" i="3"/>
  <c r="CP42" i="3"/>
  <c r="CL43" i="3"/>
  <c r="CM43" i="3"/>
  <c r="CN43" i="3"/>
  <c r="CO43" i="3"/>
  <c r="CP43" i="3"/>
  <c r="CL44" i="3"/>
  <c r="CN44" i="3"/>
  <c r="CO44" i="3"/>
  <c r="CP44" i="3"/>
  <c r="CL45" i="3"/>
  <c r="CM45" i="3"/>
  <c r="CN45" i="3"/>
  <c r="CO45" i="3"/>
  <c r="CP45" i="3"/>
  <c r="CL46" i="3"/>
  <c r="CM46" i="3"/>
  <c r="CN46" i="3"/>
  <c r="CO46" i="3"/>
  <c r="CL47" i="3"/>
  <c r="CM47" i="3"/>
  <c r="CN47" i="3"/>
  <c r="CO47" i="3"/>
  <c r="CP47" i="3"/>
  <c r="CL48" i="3"/>
  <c r="CM48" i="3"/>
  <c r="CN48" i="3"/>
  <c r="CO48" i="3"/>
  <c r="CP48" i="3"/>
  <c r="CL49" i="3"/>
  <c r="CM49" i="3"/>
  <c r="CN49" i="3"/>
  <c r="CO49" i="3"/>
  <c r="CP49" i="3"/>
  <c r="CL50" i="3"/>
  <c r="CM50" i="3"/>
  <c r="CN50" i="3"/>
  <c r="CO50" i="3"/>
  <c r="CP50" i="3"/>
  <c r="CL51" i="3"/>
  <c r="CM51" i="3"/>
  <c r="CN51" i="3"/>
  <c r="CO51" i="3"/>
  <c r="CP51" i="3"/>
  <c r="CL52" i="3"/>
  <c r="CM52" i="3"/>
  <c r="CN52" i="3"/>
  <c r="CO52" i="3"/>
  <c r="CP52" i="3"/>
  <c r="CL53" i="3"/>
  <c r="CM53" i="3"/>
  <c r="CN53" i="3"/>
  <c r="CO53" i="3"/>
  <c r="CP53" i="3"/>
  <c r="CL54" i="3"/>
  <c r="CM54" i="3"/>
  <c r="CN54" i="3"/>
  <c r="CO54" i="3"/>
  <c r="CP54" i="3"/>
  <c r="CL55" i="3"/>
  <c r="CM55" i="3"/>
  <c r="CN55" i="3"/>
  <c r="CO55" i="3"/>
  <c r="CP55" i="3"/>
  <c r="CL56" i="3"/>
  <c r="CM56" i="3"/>
  <c r="CN56" i="3"/>
  <c r="CO56" i="3"/>
  <c r="CP56" i="3"/>
  <c r="CL57" i="3"/>
  <c r="CM57" i="3"/>
  <c r="CN57" i="3"/>
  <c r="CO57" i="3"/>
  <c r="CL58" i="3"/>
  <c r="CM58" i="3"/>
  <c r="CN58" i="3"/>
  <c r="CO58" i="3"/>
  <c r="CP58" i="3"/>
  <c r="CL59" i="3"/>
  <c r="CM59" i="3"/>
  <c r="CN59" i="3"/>
  <c r="CO59" i="3"/>
  <c r="CP59" i="3"/>
  <c r="CL60" i="3"/>
  <c r="CM60" i="3"/>
  <c r="CN60" i="3"/>
  <c r="CO60" i="3"/>
  <c r="CP60" i="3"/>
  <c r="CL61" i="3"/>
  <c r="CM61" i="3"/>
  <c r="CN61" i="3"/>
  <c r="CO61" i="3"/>
  <c r="CP61" i="3"/>
  <c r="CL62" i="3"/>
  <c r="CM62" i="3"/>
  <c r="CN62" i="3"/>
  <c r="CO62" i="3"/>
  <c r="CP62" i="3"/>
  <c r="CL63" i="3"/>
  <c r="CM63" i="3"/>
  <c r="CN63" i="3"/>
  <c r="CO63" i="3"/>
  <c r="CP63" i="3"/>
  <c r="CL64" i="3"/>
  <c r="CM64" i="3"/>
  <c r="CN64" i="3"/>
  <c r="CO64" i="3"/>
  <c r="CP64" i="3"/>
  <c r="CL65" i="3"/>
  <c r="CM65" i="3"/>
  <c r="CN65" i="3"/>
  <c r="CO65" i="3"/>
  <c r="CP65" i="3"/>
  <c r="CL66" i="3"/>
  <c r="CM66" i="3"/>
  <c r="CN66" i="3"/>
  <c r="CO66" i="3"/>
  <c r="CP66" i="3"/>
  <c r="CL67" i="3"/>
  <c r="CM67" i="3"/>
  <c r="CN67" i="3"/>
  <c r="CO67" i="3"/>
  <c r="CP67" i="3"/>
  <c r="CL68" i="3"/>
  <c r="CM68" i="3"/>
  <c r="CN68" i="3"/>
  <c r="CO68" i="3"/>
  <c r="CP68" i="3"/>
  <c r="CL69" i="3"/>
  <c r="CM69" i="3"/>
  <c r="CN69" i="3"/>
  <c r="CO69" i="3"/>
  <c r="CP69" i="3"/>
  <c r="CL70" i="3"/>
  <c r="CM70" i="3"/>
  <c r="CN70" i="3"/>
  <c r="CO70" i="3"/>
  <c r="CP70" i="3"/>
  <c r="CL71" i="3"/>
  <c r="CM71" i="3"/>
  <c r="CN71" i="3"/>
  <c r="CO71" i="3"/>
  <c r="CP71" i="3"/>
  <c r="CL72" i="3"/>
  <c r="CM72" i="3"/>
  <c r="CN72" i="3"/>
  <c r="CO72" i="3"/>
  <c r="CP72" i="3"/>
  <c r="CL73" i="3"/>
  <c r="CM73" i="3"/>
  <c r="CN73" i="3"/>
  <c r="CO73" i="3"/>
  <c r="CP73" i="3"/>
  <c r="CL74" i="3"/>
  <c r="CM74" i="3"/>
  <c r="CN74" i="3"/>
  <c r="CP74" i="3"/>
  <c r="CL75" i="3"/>
  <c r="CM75" i="3"/>
  <c r="CN75" i="3"/>
  <c r="CO75" i="3"/>
  <c r="CP75" i="3"/>
  <c r="CL76" i="3"/>
  <c r="CM76" i="3"/>
  <c r="CO76" i="3"/>
  <c r="CP76" i="3"/>
  <c r="CL77" i="3"/>
  <c r="CM77" i="3"/>
  <c r="CN77" i="3"/>
  <c r="CO77" i="3"/>
  <c r="CP77" i="3"/>
  <c r="CL78" i="3"/>
  <c r="CM78" i="3"/>
  <c r="CN78" i="3"/>
  <c r="CO78" i="3"/>
  <c r="CP78" i="3"/>
  <c r="CL79" i="3"/>
  <c r="CM79" i="3"/>
  <c r="CN79" i="3"/>
  <c r="CO79" i="3"/>
  <c r="CP79" i="3"/>
  <c r="CL80" i="3"/>
  <c r="CM80" i="3"/>
  <c r="CN80" i="3"/>
  <c r="CO80" i="3"/>
  <c r="CP80" i="3"/>
  <c r="CL81" i="3"/>
  <c r="CM81" i="3"/>
  <c r="CN81" i="3"/>
  <c r="CO81" i="3"/>
  <c r="CP81" i="3"/>
  <c r="CL82" i="3"/>
  <c r="CM82" i="3"/>
  <c r="CN82" i="3"/>
  <c r="CO82" i="3"/>
  <c r="CP82" i="3"/>
  <c r="CL83" i="3"/>
  <c r="CM83" i="3"/>
  <c r="CN83" i="3"/>
  <c r="CO83" i="3"/>
  <c r="CP83" i="3"/>
  <c r="CL84" i="3"/>
  <c r="CM84" i="3"/>
  <c r="CN84" i="3"/>
  <c r="CO84" i="3"/>
  <c r="CP84" i="3"/>
  <c r="CL85" i="3"/>
  <c r="CM85" i="3"/>
  <c r="CN85" i="3"/>
  <c r="CO85" i="3"/>
  <c r="CP85" i="3"/>
  <c r="CL86" i="3"/>
  <c r="CM86" i="3"/>
  <c r="CN86" i="3"/>
  <c r="CO86" i="3"/>
  <c r="CP86" i="3"/>
  <c r="CL87" i="3"/>
  <c r="CM87" i="3"/>
  <c r="CN87" i="3"/>
  <c r="CO87" i="3"/>
  <c r="CP87" i="3"/>
  <c r="CL88" i="3"/>
  <c r="CM88" i="3"/>
  <c r="CN88" i="3"/>
  <c r="CO88" i="3"/>
  <c r="CP88" i="3"/>
  <c r="CL89" i="3"/>
  <c r="CM89" i="3"/>
  <c r="CN89" i="3"/>
  <c r="CO89" i="3"/>
  <c r="CP89" i="3"/>
  <c r="CL90" i="3"/>
  <c r="CM90" i="3"/>
  <c r="CN90" i="3"/>
  <c r="CO90" i="3"/>
  <c r="CP90" i="3"/>
  <c r="CL91" i="3"/>
  <c r="CM91" i="3"/>
  <c r="CN91" i="3"/>
  <c r="CO91" i="3"/>
  <c r="CP91" i="3"/>
  <c r="CL92" i="3"/>
  <c r="CM92" i="3"/>
  <c r="CN92" i="3"/>
  <c r="CO92" i="3"/>
  <c r="CP92" i="3"/>
  <c r="CM93" i="3"/>
  <c r="CN93" i="3"/>
  <c r="CO93" i="3"/>
  <c r="CP93" i="3"/>
  <c r="CM94" i="3"/>
  <c r="CN94" i="3"/>
  <c r="CO94" i="3"/>
  <c r="CP94" i="3"/>
  <c r="CL95" i="3"/>
  <c r="CM95" i="3"/>
  <c r="CN95" i="3"/>
  <c r="CO95" i="3"/>
  <c r="CP95" i="3"/>
  <c r="CL96" i="3"/>
  <c r="CM96" i="3"/>
  <c r="CN96" i="3"/>
  <c r="CO96" i="3"/>
  <c r="CP96" i="3"/>
  <c r="CL97" i="3"/>
  <c r="CM97" i="3"/>
  <c r="CN97" i="3"/>
  <c r="CO97" i="3"/>
  <c r="CP97" i="3"/>
  <c r="CL98" i="3"/>
  <c r="CM98" i="3"/>
  <c r="CN98" i="3"/>
  <c r="CO98" i="3"/>
  <c r="CP98" i="3"/>
  <c r="CL99" i="3"/>
  <c r="CM99" i="3"/>
  <c r="CN99" i="3"/>
  <c r="CO99" i="3"/>
  <c r="CP99" i="3"/>
  <c r="CL100" i="3"/>
  <c r="CM100" i="3"/>
  <c r="CN100" i="3"/>
  <c r="CO100" i="3"/>
  <c r="CP100" i="3"/>
  <c r="CL101" i="3"/>
  <c r="CM101" i="3"/>
  <c r="CN101" i="3"/>
  <c r="CO101" i="3"/>
  <c r="CP101" i="3"/>
  <c r="CL102" i="3"/>
  <c r="CM102" i="3"/>
  <c r="CN102" i="3"/>
  <c r="CO102" i="3"/>
  <c r="CP102" i="3"/>
  <c r="CL103" i="3"/>
  <c r="CM103" i="3"/>
  <c r="CN103" i="3"/>
  <c r="CO103" i="3"/>
  <c r="CP103" i="3"/>
  <c r="CL104" i="3"/>
  <c r="CM104" i="3"/>
  <c r="CN104" i="3"/>
  <c r="CO104" i="3"/>
  <c r="CP104" i="3"/>
  <c r="CL105" i="3"/>
  <c r="CM105" i="3"/>
  <c r="CN105" i="3"/>
  <c r="CO105" i="3"/>
  <c r="CP105" i="3"/>
  <c r="CL106" i="3"/>
  <c r="CM106" i="3"/>
  <c r="CN106" i="3"/>
  <c r="CO106" i="3"/>
  <c r="CP106" i="3"/>
  <c r="CL107" i="3"/>
  <c r="CM107" i="3"/>
  <c r="CN107" i="3"/>
  <c r="CO107" i="3"/>
  <c r="CP107" i="3"/>
  <c r="CL108" i="3"/>
  <c r="CM108" i="3"/>
  <c r="CN108" i="3"/>
  <c r="CO108" i="3"/>
  <c r="CP108" i="3"/>
  <c r="CM109" i="3"/>
  <c r="CN109" i="3"/>
  <c r="CO109" i="3"/>
  <c r="CP109" i="3"/>
  <c r="CL110" i="3"/>
  <c r="CM110" i="3"/>
  <c r="CN110" i="3"/>
  <c r="CO110" i="3"/>
  <c r="CP110" i="3"/>
  <c r="CL111" i="3"/>
  <c r="CM111" i="3"/>
  <c r="CN111" i="3"/>
  <c r="CO111" i="3"/>
  <c r="CP111" i="3"/>
  <c r="CL112" i="3"/>
  <c r="CM112" i="3"/>
  <c r="CN112" i="3"/>
  <c r="CO112" i="3"/>
  <c r="CP112" i="3"/>
  <c r="CL113" i="3"/>
  <c r="CN113" i="3"/>
  <c r="CO113" i="3"/>
  <c r="CP113" i="3"/>
  <c r="CL114" i="3"/>
  <c r="CM114" i="3"/>
  <c r="CN114" i="3"/>
  <c r="CO114" i="3"/>
  <c r="CP114" i="3"/>
  <c r="CL115" i="3"/>
  <c r="CM115" i="3"/>
  <c r="CN115" i="3"/>
  <c r="CO115" i="3"/>
  <c r="CP115" i="3"/>
  <c r="CL116" i="3"/>
  <c r="CM116" i="3"/>
  <c r="CN116" i="3"/>
  <c r="CO116" i="3"/>
  <c r="CP116" i="3"/>
  <c r="CL117" i="3"/>
  <c r="CM117" i="3"/>
  <c r="CN117" i="3"/>
  <c r="CO117" i="3"/>
  <c r="CP117" i="3"/>
  <c r="CL118" i="3"/>
  <c r="CM118" i="3"/>
  <c r="CN118" i="3"/>
  <c r="CO118" i="3"/>
  <c r="CP118" i="3"/>
  <c r="CL119" i="3"/>
  <c r="CM119" i="3"/>
  <c r="CN119" i="3"/>
  <c r="CO119" i="3"/>
  <c r="CP119" i="3"/>
  <c r="CL120" i="3"/>
  <c r="CM120" i="3"/>
  <c r="CN120" i="3"/>
  <c r="CO120" i="3"/>
  <c r="CP120" i="3"/>
  <c r="CL121" i="3"/>
  <c r="CM121" i="3"/>
  <c r="CN121" i="3"/>
  <c r="CO121" i="3"/>
  <c r="CP121" i="3"/>
  <c r="CL122" i="3"/>
  <c r="CM122" i="3"/>
  <c r="CN122" i="3"/>
  <c r="CO122" i="3"/>
  <c r="CP122" i="3"/>
  <c r="CL123" i="3"/>
  <c r="CM123" i="3"/>
  <c r="CN123" i="3"/>
  <c r="CO123" i="3"/>
  <c r="CP123" i="3"/>
  <c r="CL124" i="3"/>
  <c r="CM124" i="3"/>
  <c r="CO124" i="3"/>
  <c r="CP124" i="3"/>
  <c r="CL125" i="3"/>
  <c r="CM125" i="3"/>
  <c r="CN125" i="3"/>
  <c r="CO125" i="3"/>
  <c r="CL126" i="3"/>
  <c r="CM126" i="3"/>
  <c r="CN126" i="3"/>
  <c r="CO126" i="3"/>
  <c r="CP126" i="3"/>
  <c r="CL127" i="3"/>
  <c r="CM127" i="3"/>
  <c r="CN127" i="3"/>
  <c r="CO127" i="3"/>
  <c r="CP127" i="3"/>
  <c r="CL128" i="3"/>
  <c r="CM128" i="3"/>
  <c r="CN128" i="3"/>
  <c r="CO128" i="3"/>
  <c r="CP128" i="3"/>
  <c r="CL129" i="3"/>
  <c r="CM129" i="3"/>
  <c r="CN129" i="3"/>
  <c r="CO129" i="3"/>
  <c r="CP129" i="3"/>
  <c r="CL130" i="3"/>
  <c r="CM130" i="3"/>
  <c r="CN130" i="3"/>
  <c r="CO130" i="3"/>
  <c r="CP130" i="3"/>
  <c r="CL131" i="3"/>
  <c r="CM131" i="3"/>
  <c r="CN131" i="3"/>
  <c r="CO131" i="3"/>
  <c r="CP131" i="3"/>
  <c r="CL132" i="3"/>
  <c r="CM132" i="3"/>
  <c r="CN132" i="3"/>
  <c r="CO132" i="3"/>
  <c r="CP132" i="3"/>
  <c r="CL133" i="3"/>
  <c r="CM133" i="3"/>
  <c r="CN133" i="3"/>
  <c r="CO133" i="3"/>
  <c r="CP133" i="3"/>
  <c r="CL134" i="3"/>
  <c r="CM134" i="3"/>
  <c r="CN134" i="3"/>
  <c r="CO134" i="3"/>
  <c r="CP134" i="3"/>
  <c r="CL135" i="3"/>
  <c r="CM135" i="3"/>
  <c r="CN135" i="3"/>
  <c r="CO135" i="3"/>
  <c r="CP135" i="3"/>
  <c r="CL136" i="3"/>
  <c r="CM136" i="3"/>
  <c r="CN136" i="3"/>
  <c r="CO136" i="3"/>
  <c r="CP136" i="3"/>
  <c r="CL137" i="3"/>
  <c r="CM137" i="3"/>
  <c r="CN137" i="3"/>
  <c r="CO137" i="3"/>
  <c r="CP137" i="3"/>
  <c r="CL138" i="3"/>
  <c r="CM138" i="3"/>
  <c r="CN138" i="3"/>
  <c r="CO138" i="3"/>
  <c r="CP138" i="3"/>
  <c r="CL139" i="3"/>
  <c r="CM139" i="3"/>
  <c r="CN139" i="3"/>
  <c r="CO139" i="3"/>
  <c r="CP139" i="3"/>
  <c r="CL140" i="3"/>
  <c r="CM140" i="3"/>
  <c r="CN140" i="3"/>
  <c r="CO140" i="3"/>
  <c r="CP140" i="3"/>
  <c r="CL141" i="3"/>
  <c r="CN141" i="3"/>
  <c r="CO141" i="3"/>
  <c r="CP141" i="3"/>
  <c r="CL142" i="3"/>
  <c r="CM142" i="3"/>
  <c r="CN142" i="3"/>
  <c r="CO142" i="3"/>
  <c r="CP142" i="3"/>
  <c r="CL143" i="3"/>
  <c r="CM143" i="3"/>
  <c r="CN143" i="3"/>
  <c r="CO143" i="3"/>
  <c r="CP143" i="3"/>
  <c r="CL144" i="3"/>
  <c r="CM144" i="3"/>
  <c r="CN144" i="3"/>
  <c r="CO144" i="3"/>
  <c r="CP144" i="3"/>
  <c r="CL145" i="3"/>
  <c r="CM145" i="3"/>
  <c r="CN145" i="3"/>
  <c r="CO145" i="3"/>
  <c r="CP145" i="3"/>
  <c r="CL146" i="3"/>
  <c r="CM146" i="3"/>
  <c r="CN146" i="3"/>
  <c r="CO146" i="3"/>
  <c r="CP146" i="3"/>
  <c r="CL147" i="3"/>
  <c r="CM147" i="3"/>
  <c r="CN147" i="3"/>
  <c r="CO147" i="3"/>
  <c r="CP147" i="3"/>
  <c r="CL148" i="3"/>
  <c r="CM148" i="3"/>
  <c r="CN148" i="3"/>
  <c r="CO148" i="3"/>
  <c r="CP148" i="3"/>
  <c r="CL149" i="3"/>
  <c r="CM149" i="3"/>
  <c r="CN149" i="3"/>
  <c r="CO149" i="3"/>
  <c r="CP149" i="3"/>
  <c r="CL150" i="3"/>
  <c r="CM150" i="3"/>
  <c r="CN150" i="3"/>
  <c r="CO150" i="3"/>
  <c r="CP150" i="3"/>
  <c r="CL151" i="3"/>
  <c r="CM151" i="3"/>
  <c r="CN151" i="3"/>
  <c r="CO151" i="3"/>
  <c r="CP151" i="3"/>
  <c r="CL152" i="3"/>
  <c r="CM152" i="3"/>
  <c r="CN152" i="3"/>
  <c r="CO152" i="3"/>
  <c r="CP152" i="3"/>
  <c r="CL153" i="3"/>
  <c r="CM153" i="3"/>
  <c r="CN153" i="3"/>
  <c r="CO153" i="3"/>
  <c r="CP153" i="3"/>
  <c r="CL154" i="3"/>
  <c r="CM154" i="3"/>
  <c r="CN154" i="3"/>
  <c r="CO154" i="3"/>
  <c r="CP154" i="3"/>
  <c r="CL155" i="3"/>
  <c r="CM155" i="3"/>
  <c r="CN155" i="3"/>
  <c r="CO155" i="3"/>
  <c r="CP155" i="3"/>
  <c r="CL156" i="3"/>
  <c r="CM156" i="3"/>
  <c r="CN156" i="3"/>
  <c r="CO156" i="3"/>
  <c r="CP156" i="3"/>
  <c r="CL157" i="3"/>
  <c r="CM157" i="3"/>
  <c r="CN157" i="3"/>
  <c r="CO157" i="3"/>
  <c r="CL158" i="3"/>
  <c r="CM158" i="3"/>
  <c r="CN158" i="3"/>
  <c r="CO158" i="3"/>
  <c r="CP158" i="3"/>
  <c r="CL159" i="3"/>
  <c r="CM159" i="3"/>
  <c r="CN159" i="3"/>
  <c r="CO159" i="3"/>
  <c r="CP159" i="3"/>
  <c r="CL160" i="3"/>
  <c r="CM160" i="3"/>
  <c r="CN160" i="3"/>
  <c r="CO160" i="3"/>
  <c r="CP160" i="3"/>
  <c r="CL161" i="3"/>
  <c r="CM161" i="3"/>
  <c r="CN161" i="3"/>
  <c r="CO161" i="3"/>
  <c r="CP161" i="3"/>
  <c r="CL162" i="3"/>
  <c r="CM162" i="3"/>
  <c r="CN162" i="3"/>
  <c r="CO162" i="3"/>
  <c r="CP162" i="3"/>
  <c r="CL163" i="3"/>
  <c r="CM163" i="3"/>
  <c r="CN163" i="3"/>
  <c r="CO163" i="3"/>
  <c r="CP163" i="3"/>
  <c r="CL164" i="3"/>
  <c r="CM164" i="3"/>
  <c r="CN164" i="3"/>
  <c r="CO164" i="3"/>
  <c r="CP164" i="3"/>
  <c r="CL165" i="3"/>
  <c r="CM165" i="3"/>
  <c r="CN165" i="3"/>
  <c r="CO165" i="3"/>
  <c r="CP165" i="3"/>
  <c r="CL166" i="3"/>
  <c r="CM166" i="3"/>
  <c r="CN166" i="3"/>
  <c r="CO166" i="3"/>
  <c r="CP166" i="3"/>
  <c r="CL167" i="3"/>
  <c r="CM167" i="3"/>
  <c r="CN167" i="3"/>
  <c r="CO167" i="3"/>
  <c r="CP167" i="3"/>
  <c r="CL168" i="3"/>
  <c r="CM168" i="3"/>
  <c r="CN168" i="3"/>
  <c r="CO168" i="3"/>
  <c r="CP168" i="3"/>
  <c r="CL169" i="3"/>
  <c r="CM169" i="3"/>
  <c r="CN169" i="3"/>
  <c r="CO169" i="3"/>
  <c r="CP169" i="3"/>
  <c r="CL170" i="3"/>
  <c r="CM170" i="3"/>
  <c r="CN170" i="3"/>
  <c r="CO170" i="3"/>
  <c r="CP170" i="3"/>
  <c r="CL171" i="3"/>
  <c r="CM171" i="3"/>
  <c r="CN171" i="3"/>
  <c r="CO171" i="3"/>
  <c r="CP171" i="3"/>
  <c r="CL172" i="3"/>
  <c r="CM172" i="3"/>
  <c r="CN172" i="3"/>
  <c r="CO172" i="3"/>
  <c r="CP172" i="3"/>
  <c r="CL173" i="3"/>
  <c r="CM173" i="3"/>
  <c r="CN173" i="3"/>
  <c r="CO173" i="3"/>
  <c r="CP173" i="3"/>
  <c r="CL174" i="3"/>
  <c r="CM174" i="3"/>
  <c r="CN174" i="3"/>
  <c r="CP174" i="3"/>
  <c r="CL175" i="3"/>
  <c r="CM175" i="3"/>
  <c r="CN175" i="3"/>
  <c r="CO175" i="3"/>
  <c r="CP175" i="3"/>
  <c r="CL176" i="3"/>
  <c r="CM176" i="3"/>
  <c r="CN176" i="3"/>
  <c r="CO176" i="3"/>
  <c r="CP176" i="3"/>
  <c r="CL177" i="3"/>
  <c r="CM177" i="3"/>
  <c r="CN177" i="3"/>
  <c r="CO177" i="3"/>
  <c r="CP177" i="3"/>
  <c r="CL178" i="3"/>
  <c r="CM178" i="3"/>
  <c r="CN178" i="3"/>
  <c r="CO178" i="3"/>
  <c r="CP178" i="3"/>
  <c r="CL179" i="3"/>
  <c r="CM179" i="3"/>
  <c r="CN179" i="3"/>
  <c r="CO179" i="3"/>
  <c r="CP179" i="3"/>
  <c r="CL180" i="3"/>
  <c r="CM180" i="3"/>
  <c r="CN180" i="3"/>
  <c r="CO180" i="3"/>
  <c r="CP180" i="3"/>
  <c r="CL181" i="3"/>
  <c r="CM181" i="3"/>
  <c r="CN181" i="3"/>
  <c r="CO181" i="3"/>
  <c r="CP181" i="3"/>
  <c r="CL182" i="3"/>
  <c r="CM182" i="3"/>
  <c r="CN182" i="3"/>
  <c r="CO182" i="3"/>
  <c r="CP182" i="3"/>
  <c r="CL183" i="3"/>
  <c r="CM183" i="3"/>
  <c r="CN183" i="3"/>
  <c r="CO183" i="3"/>
  <c r="CP183" i="3"/>
  <c r="CL184" i="3"/>
  <c r="CM184" i="3"/>
  <c r="CN184" i="3"/>
  <c r="CO184" i="3"/>
  <c r="CP184" i="3"/>
  <c r="CL185" i="3"/>
  <c r="CM185" i="3"/>
  <c r="CN185" i="3"/>
  <c r="CO185" i="3"/>
  <c r="CP185" i="3"/>
  <c r="CL186" i="3"/>
  <c r="CM186" i="3"/>
  <c r="CN186" i="3"/>
  <c r="CO186" i="3"/>
  <c r="CP186" i="3"/>
  <c r="CL187" i="3"/>
  <c r="CM187" i="3"/>
  <c r="CN187" i="3"/>
  <c r="CO187" i="3"/>
  <c r="CP187" i="3"/>
  <c r="CL188" i="3"/>
  <c r="CM188" i="3"/>
  <c r="CN188" i="3"/>
  <c r="CO188" i="3"/>
  <c r="CP188" i="3"/>
  <c r="CL189" i="3"/>
  <c r="CM189" i="3"/>
  <c r="CN189" i="3"/>
  <c r="CO189" i="3"/>
  <c r="CP189" i="3"/>
  <c r="CL190" i="3"/>
  <c r="CM190" i="3"/>
  <c r="CN190" i="3"/>
  <c r="CO190" i="3"/>
  <c r="CP190" i="3"/>
  <c r="CL191" i="3"/>
  <c r="CM191" i="3"/>
  <c r="CN191" i="3"/>
  <c r="CO191" i="3"/>
  <c r="CP191" i="3"/>
  <c r="CL192" i="3"/>
  <c r="CM192" i="3"/>
  <c r="CN192" i="3"/>
  <c r="CO192" i="3"/>
  <c r="CP192" i="3"/>
  <c r="CM193" i="3"/>
  <c r="CN193" i="3"/>
  <c r="CO193" i="3"/>
  <c r="CP193" i="3"/>
  <c r="CL194" i="3"/>
  <c r="CM194" i="3"/>
  <c r="CN194" i="3"/>
  <c r="CO194" i="3"/>
  <c r="CP194" i="3"/>
  <c r="CL195" i="3"/>
  <c r="CM195" i="3"/>
  <c r="CN195" i="3"/>
  <c r="CO195" i="3"/>
  <c r="CP195" i="3"/>
  <c r="CL196" i="3"/>
  <c r="CM196" i="3"/>
  <c r="CN196" i="3"/>
  <c r="CO196" i="3"/>
  <c r="CP196" i="3"/>
  <c r="CL197" i="3"/>
  <c r="CM197" i="3"/>
  <c r="CN197" i="3"/>
  <c r="CO197" i="3"/>
  <c r="CP197" i="3"/>
  <c r="CL198" i="3"/>
  <c r="CM198" i="3"/>
  <c r="CN198" i="3"/>
  <c r="CO198" i="3"/>
  <c r="CP198" i="3"/>
  <c r="CL199" i="3"/>
  <c r="CM199" i="3"/>
  <c r="CN199" i="3"/>
  <c r="CO199" i="3"/>
  <c r="CP199" i="3"/>
  <c r="CL200" i="3"/>
  <c r="CM200" i="3"/>
  <c r="CN200" i="3"/>
  <c r="CO200" i="3"/>
  <c r="CP200" i="3"/>
  <c r="CL201" i="3"/>
  <c r="CM201" i="3"/>
  <c r="CN201" i="3"/>
  <c r="CO201" i="3"/>
  <c r="CP201" i="3"/>
  <c r="CL202" i="3"/>
  <c r="CM202" i="3"/>
  <c r="CN202" i="3"/>
  <c r="CO202" i="3"/>
  <c r="CP202" i="3"/>
  <c r="CL203" i="3"/>
  <c r="CM203" i="3"/>
  <c r="CN203" i="3"/>
  <c r="CO203" i="3"/>
  <c r="CP203" i="3"/>
  <c r="CL204" i="3"/>
  <c r="CM204" i="3"/>
  <c r="CN204" i="3"/>
  <c r="CO204" i="3"/>
  <c r="CP204" i="3"/>
  <c r="CL205" i="3"/>
  <c r="CM205" i="3"/>
  <c r="CN205" i="3"/>
  <c r="CO205" i="3"/>
  <c r="CP205" i="3"/>
  <c r="CL206" i="3"/>
  <c r="CM206" i="3"/>
  <c r="CN206" i="3"/>
  <c r="CO206" i="3"/>
  <c r="CP206" i="3"/>
  <c r="CL207" i="3"/>
  <c r="CM207" i="3"/>
  <c r="CN207" i="3"/>
  <c r="CO207" i="3"/>
  <c r="CP207" i="3"/>
  <c r="CL208" i="3"/>
  <c r="CM208" i="3"/>
  <c r="CN208" i="3"/>
  <c r="CO208" i="3"/>
  <c r="CP208" i="3"/>
  <c r="CM209" i="3"/>
  <c r="CN209" i="3"/>
  <c r="CO209" i="3"/>
  <c r="CP209" i="3"/>
  <c r="CL210" i="3"/>
  <c r="CM210" i="3"/>
  <c r="CN210" i="3"/>
  <c r="CO210" i="3"/>
  <c r="CP210" i="3"/>
  <c r="CL211" i="3"/>
  <c r="CM211" i="3"/>
  <c r="CN211" i="3"/>
  <c r="CO211" i="3"/>
  <c r="CP211" i="3"/>
  <c r="CL212" i="3"/>
  <c r="CM212" i="3"/>
  <c r="CN212" i="3"/>
  <c r="CO212" i="3"/>
  <c r="CP212" i="3"/>
  <c r="CM8" i="3"/>
  <c r="CN8" i="3"/>
  <c r="CO8" i="3"/>
  <c r="CP8" i="3"/>
  <c r="CM24" i="3"/>
  <c r="CL25" i="3"/>
  <c r="CM44" i="3"/>
  <c r="CP57" i="3"/>
  <c r="CO74" i="3"/>
  <c r="CL93" i="3"/>
  <c r="CL109" i="3"/>
  <c r="CP125" i="3"/>
  <c r="CL8" i="3"/>
  <c r="C8" i="3"/>
  <c r="D8" i="3" s="1"/>
  <c r="CN24" i="3"/>
  <c r="CP46" i="3"/>
  <c r="CN76" i="3"/>
  <c r="CL94" i="3"/>
  <c r="CM113" i="3"/>
  <c r="CN124" i="3"/>
  <c r="CM141" i="3"/>
  <c r="CP157" i="3"/>
  <c r="CO174" i="3"/>
  <c r="CL193" i="3"/>
  <c r="CL209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Z8" i="3" l="1"/>
  <c r="CK500" i="3"/>
  <c r="CK416" i="3"/>
  <c r="CK412" i="3"/>
  <c r="CK408" i="3"/>
  <c r="CK404" i="3"/>
  <c r="CK400" i="3"/>
  <c r="CK396" i="3"/>
  <c r="CK392" i="3"/>
  <c r="CK388" i="3"/>
  <c r="CK384" i="3"/>
  <c r="CK380" i="3"/>
  <c r="CK376" i="3"/>
  <c r="CK372" i="3"/>
  <c r="CK368" i="3"/>
  <c r="CK364" i="3"/>
  <c r="CK360" i="3"/>
  <c r="CK356" i="3"/>
  <c r="CK352" i="3"/>
  <c r="CK348" i="3"/>
  <c r="CK344" i="3"/>
  <c r="CK340" i="3"/>
  <c r="CK336" i="3"/>
  <c r="CK332" i="3"/>
  <c r="CK328" i="3"/>
  <c r="CK324" i="3"/>
  <c r="CK320" i="3"/>
  <c r="CK316" i="3"/>
  <c r="CK312" i="3"/>
  <c r="CK308" i="3"/>
  <c r="CK304" i="3"/>
  <c r="CK300" i="3"/>
  <c r="CK296" i="3"/>
  <c r="CK292" i="3"/>
  <c r="CK288" i="3"/>
  <c r="CK284" i="3"/>
  <c r="CK280" i="3"/>
  <c r="CK276" i="3"/>
  <c r="CK272" i="3"/>
  <c r="CK268" i="3"/>
  <c r="CK264" i="3"/>
  <c r="CK260" i="3"/>
  <c r="CK256" i="3"/>
  <c r="CK252" i="3"/>
  <c r="CK248" i="3"/>
  <c r="CK244" i="3"/>
  <c r="CK240" i="3"/>
  <c r="CK236" i="3"/>
  <c r="CK232" i="3"/>
  <c r="CK228" i="3"/>
  <c r="CK224" i="3"/>
  <c r="CK220" i="3"/>
  <c r="CK216" i="3"/>
  <c r="Z212" i="3"/>
  <c r="Z208" i="3"/>
  <c r="CK208" i="3" s="1"/>
  <c r="Z204" i="3"/>
  <c r="CK204" i="3" s="1"/>
  <c r="Z200" i="3"/>
  <c r="CK200" i="3" s="1"/>
  <c r="Z196" i="3"/>
  <c r="CK196" i="3" s="1"/>
  <c r="Z192" i="3"/>
  <c r="CK192" i="3" s="1"/>
  <c r="Z188" i="3"/>
  <c r="CK188" i="3" s="1"/>
  <c r="Z184" i="3"/>
  <c r="CK184" i="3" s="1"/>
  <c r="Z180" i="3"/>
  <c r="CK180" i="3" s="1"/>
  <c r="Z176" i="3"/>
  <c r="CK176" i="3" s="1"/>
  <c r="Z172" i="3"/>
  <c r="CK172" i="3" s="1"/>
  <c r="Z168" i="3"/>
  <c r="CK168" i="3" s="1"/>
  <c r="Z164" i="3"/>
  <c r="CK164" i="3" s="1"/>
  <c r="Z160" i="3"/>
  <c r="CK160" i="3" s="1"/>
  <c r="Z156" i="3"/>
  <c r="CK156" i="3" s="1"/>
  <c r="Z152" i="3"/>
  <c r="CK152" i="3" s="1"/>
  <c r="Z148" i="3"/>
  <c r="CK148" i="3" s="1"/>
  <c r="Z144" i="3"/>
  <c r="CK144" i="3" s="1"/>
  <c r="Z140" i="3"/>
  <c r="CK140" i="3" s="1"/>
  <c r="Z136" i="3"/>
  <c r="CK136" i="3" s="1"/>
  <c r="Z132" i="3"/>
  <c r="CK132" i="3" s="1"/>
  <c r="Z128" i="3"/>
  <c r="CK128" i="3" s="1"/>
  <c r="Z124" i="3"/>
  <c r="CK124" i="3" s="1"/>
  <c r="Z120" i="3"/>
  <c r="CK120" i="3" s="1"/>
  <c r="Z116" i="3"/>
  <c r="CK116" i="3" s="1"/>
  <c r="Z112" i="3"/>
  <c r="CK112" i="3" s="1"/>
  <c r="Z108" i="3"/>
  <c r="CK108" i="3" s="1"/>
  <c r="Z104" i="3"/>
  <c r="CK104" i="3" s="1"/>
  <c r="Z100" i="3"/>
  <c r="CK100" i="3" s="1"/>
  <c r="Z96" i="3"/>
  <c r="CK96" i="3" s="1"/>
  <c r="Z92" i="3"/>
  <c r="CK92" i="3" s="1"/>
  <c r="Z88" i="3"/>
  <c r="CK88" i="3" s="1"/>
  <c r="Z84" i="3"/>
  <c r="CK84" i="3" s="1"/>
  <c r="Z80" i="3"/>
  <c r="CK80" i="3" s="1"/>
  <c r="Z76" i="3"/>
  <c r="CK76" i="3" s="1"/>
  <c r="Z72" i="3"/>
  <c r="CK72" i="3" s="1"/>
  <c r="Z68" i="3"/>
  <c r="CK68" i="3" s="1"/>
  <c r="Z64" i="3"/>
  <c r="CK64" i="3" s="1"/>
  <c r="Z60" i="3"/>
  <c r="CK60" i="3" s="1"/>
  <c r="Z56" i="3"/>
  <c r="CK56" i="3" s="1"/>
  <c r="Z52" i="3"/>
  <c r="CK52" i="3" s="1"/>
  <c r="Z48" i="3"/>
  <c r="CK48" i="3" s="1"/>
  <c r="Z44" i="3"/>
  <c r="CK44" i="3" s="1"/>
  <c r="Z40" i="3"/>
  <c r="CK40" i="3" s="1"/>
  <c r="Z36" i="3"/>
  <c r="CK36" i="3" s="1"/>
  <c r="Z32" i="3"/>
  <c r="CK32" i="3" s="1"/>
  <c r="Z28" i="3"/>
  <c r="CK28" i="3" s="1"/>
  <c r="Z24" i="3"/>
  <c r="CK24" i="3" s="1"/>
  <c r="Z20" i="3"/>
  <c r="CK20" i="3" s="1"/>
  <c r="Z16" i="3"/>
  <c r="CK16" i="3" s="1"/>
  <c r="Z12" i="3"/>
  <c r="CK12" i="3" s="1"/>
  <c r="CK415" i="3"/>
  <c r="CK411" i="3"/>
  <c r="CK407" i="3"/>
  <c r="CK403" i="3"/>
  <c r="CK399" i="3"/>
  <c r="CK395" i="3"/>
  <c r="CK391" i="3"/>
  <c r="CK387" i="3"/>
  <c r="CK383" i="3"/>
  <c r="CK379" i="3"/>
  <c r="CK375" i="3"/>
  <c r="CK371" i="3"/>
  <c r="CK367" i="3"/>
  <c r="CK363" i="3"/>
  <c r="CK359" i="3"/>
  <c r="CK355" i="3"/>
  <c r="CK351" i="3"/>
  <c r="CK347" i="3"/>
  <c r="CK343" i="3"/>
  <c r="CK339" i="3"/>
  <c r="CK335" i="3"/>
  <c r="CK331" i="3"/>
  <c r="CK327" i="3"/>
  <c r="CK323" i="3"/>
  <c r="CK319" i="3"/>
  <c r="CK315" i="3"/>
  <c r="CK311" i="3"/>
  <c r="CK307" i="3"/>
  <c r="CK303" i="3"/>
  <c r="CK299" i="3"/>
  <c r="CK295" i="3"/>
  <c r="CK291" i="3"/>
  <c r="CK287" i="3"/>
  <c r="CK283" i="3"/>
  <c r="CK279" i="3"/>
  <c r="CK275" i="3"/>
  <c r="CK271" i="3"/>
  <c r="CK267" i="3"/>
  <c r="CK263" i="3"/>
  <c r="CK259" i="3"/>
  <c r="CK255" i="3"/>
  <c r="CK251" i="3"/>
  <c r="CK247" i="3"/>
  <c r="CK243" i="3"/>
  <c r="CK239" i="3"/>
  <c r="CK235" i="3"/>
  <c r="CK231" i="3"/>
  <c r="CK227" i="3"/>
  <c r="CK223" i="3"/>
  <c r="CK219" i="3"/>
  <c r="CK215" i="3"/>
  <c r="Z211" i="3"/>
  <c r="CK211" i="3" s="1"/>
  <c r="Z207" i="3"/>
  <c r="CK207" i="3" s="1"/>
  <c r="Z203" i="3"/>
  <c r="CK203" i="3" s="1"/>
  <c r="Z199" i="3"/>
  <c r="CK199" i="3" s="1"/>
  <c r="Z195" i="3"/>
  <c r="CK195" i="3" s="1"/>
  <c r="Z191" i="3"/>
  <c r="CK191" i="3" s="1"/>
  <c r="Z187" i="3"/>
  <c r="CK187" i="3" s="1"/>
  <c r="Z183" i="3"/>
  <c r="CK183" i="3" s="1"/>
  <c r="Z179" i="3"/>
  <c r="CK179" i="3" s="1"/>
  <c r="Z175" i="3"/>
  <c r="CK175" i="3" s="1"/>
  <c r="Z171" i="3"/>
  <c r="CK171" i="3" s="1"/>
  <c r="Z167" i="3"/>
  <c r="CK167" i="3" s="1"/>
  <c r="Z163" i="3"/>
  <c r="CK163" i="3" s="1"/>
  <c r="Z159" i="3"/>
  <c r="CK159" i="3" s="1"/>
  <c r="Z155" i="3"/>
  <c r="CK155" i="3" s="1"/>
  <c r="Z151" i="3"/>
  <c r="CK151" i="3" s="1"/>
  <c r="Z147" i="3"/>
  <c r="CK147" i="3" s="1"/>
  <c r="Z143" i="3"/>
  <c r="CK143" i="3" s="1"/>
  <c r="Z139" i="3"/>
  <c r="CK139" i="3" s="1"/>
  <c r="Z135" i="3"/>
  <c r="CK135" i="3" s="1"/>
  <c r="Z131" i="3"/>
  <c r="CK131" i="3" s="1"/>
  <c r="Z127" i="3"/>
  <c r="CK127" i="3" s="1"/>
  <c r="Z123" i="3"/>
  <c r="CK123" i="3" s="1"/>
  <c r="Z119" i="3"/>
  <c r="CK119" i="3" s="1"/>
  <c r="Z115" i="3"/>
  <c r="CK115" i="3" s="1"/>
  <c r="Z111" i="3"/>
  <c r="CK111" i="3" s="1"/>
  <c r="Z107" i="3"/>
  <c r="CK107" i="3" s="1"/>
  <c r="Z103" i="3"/>
  <c r="CK103" i="3" s="1"/>
  <c r="Z99" i="3"/>
  <c r="CK99" i="3" s="1"/>
  <c r="Z95" i="3"/>
  <c r="CK95" i="3" s="1"/>
  <c r="Z91" i="3"/>
  <c r="CK91" i="3" s="1"/>
  <c r="Z87" i="3"/>
  <c r="CK87" i="3" s="1"/>
  <c r="Z83" i="3"/>
  <c r="CK83" i="3" s="1"/>
  <c r="Z79" i="3"/>
  <c r="CK79" i="3" s="1"/>
  <c r="Z75" i="3"/>
  <c r="CK75" i="3" s="1"/>
  <c r="Z71" i="3"/>
  <c r="CK71" i="3" s="1"/>
  <c r="Z67" i="3"/>
  <c r="CK67" i="3" s="1"/>
  <c r="Z63" i="3"/>
  <c r="CK63" i="3" s="1"/>
  <c r="Z59" i="3"/>
  <c r="CK59" i="3" s="1"/>
  <c r="Z55" i="3"/>
  <c r="CK55" i="3" s="1"/>
  <c r="Z51" i="3"/>
  <c r="CK51" i="3" s="1"/>
  <c r="Z47" i="3"/>
  <c r="CK47" i="3" s="1"/>
  <c r="Z43" i="3"/>
  <c r="CK43" i="3" s="1"/>
  <c r="Z39" i="3"/>
  <c r="CK39" i="3" s="1"/>
  <c r="Z35" i="3"/>
  <c r="CK35" i="3" s="1"/>
  <c r="Z31" i="3"/>
  <c r="CK31" i="3" s="1"/>
  <c r="Z27" i="3"/>
  <c r="CK27" i="3" s="1"/>
  <c r="Z23" i="3"/>
  <c r="CK23" i="3" s="1"/>
  <c r="Z19" i="3"/>
  <c r="CK19" i="3" s="1"/>
  <c r="Z15" i="3"/>
  <c r="CK15" i="3" s="1"/>
  <c r="Z11" i="3"/>
  <c r="CK11" i="3" s="1"/>
  <c r="CK414" i="3"/>
  <c r="CK410" i="3"/>
  <c r="CK406" i="3"/>
  <c r="CK402" i="3"/>
  <c r="CK398" i="3"/>
  <c r="CK394" i="3"/>
  <c r="CK390" i="3"/>
  <c r="CK386" i="3"/>
  <c r="CK382" i="3"/>
  <c r="CK378" i="3"/>
  <c r="CK374" i="3"/>
  <c r="CK370" i="3"/>
  <c r="CK366" i="3"/>
  <c r="CK362" i="3"/>
  <c r="CK358" i="3"/>
  <c r="CK354" i="3"/>
  <c r="CK350" i="3"/>
  <c r="CK346" i="3"/>
  <c r="CK342" i="3"/>
  <c r="CK338" i="3"/>
  <c r="CK334" i="3"/>
  <c r="CK330" i="3"/>
  <c r="CK326" i="3"/>
  <c r="CK322" i="3"/>
  <c r="CK318" i="3"/>
  <c r="CK314" i="3"/>
  <c r="CK310" i="3"/>
  <c r="CK306" i="3"/>
  <c r="CK302" i="3"/>
  <c r="CK298" i="3"/>
  <c r="CK294" i="3"/>
  <c r="CK290" i="3"/>
  <c r="CK286" i="3"/>
  <c r="CK282" i="3"/>
  <c r="CK278" i="3"/>
  <c r="CK274" i="3"/>
  <c r="CK270" i="3"/>
  <c r="CK266" i="3"/>
  <c r="CK262" i="3"/>
  <c r="CK258" i="3"/>
  <c r="CK254" i="3"/>
  <c r="CK250" i="3"/>
  <c r="CK246" i="3"/>
  <c r="CK242" i="3"/>
  <c r="CK238" i="3"/>
  <c r="CK234" i="3"/>
  <c r="CK230" i="3"/>
  <c r="CK226" i="3"/>
  <c r="CK222" i="3"/>
  <c r="CK218" i="3"/>
  <c r="CK214" i="3"/>
  <c r="Z210" i="3"/>
  <c r="CK210" i="3" s="1"/>
  <c r="Z206" i="3"/>
  <c r="CK206" i="3" s="1"/>
  <c r="Z202" i="3"/>
  <c r="CK202" i="3" s="1"/>
  <c r="Z198" i="3"/>
  <c r="CK198" i="3" s="1"/>
  <c r="Z194" i="3"/>
  <c r="CK194" i="3" s="1"/>
  <c r="Z190" i="3"/>
  <c r="CK190" i="3" s="1"/>
  <c r="Z186" i="3"/>
  <c r="CK186" i="3" s="1"/>
  <c r="Z182" i="3"/>
  <c r="CK182" i="3" s="1"/>
  <c r="Z178" i="3"/>
  <c r="CK178" i="3" s="1"/>
  <c r="Z174" i="3"/>
  <c r="CK174" i="3" s="1"/>
  <c r="Z170" i="3"/>
  <c r="CK170" i="3" s="1"/>
  <c r="Z166" i="3"/>
  <c r="CK166" i="3" s="1"/>
  <c r="Z162" i="3"/>
  <c r="CK162" i="3" s="1"/>
  <c r="Z158" i="3"/>
  <c r="CK158" i="3" s="1"/>
  <c r="Z154" i="3"/>
  <c r="CK154" i="3" s="1"/>
  <c r="Z150" i="3"/>
  <c r="CK150" i="3" s="1"/>
  <c r="Z146" i="3"/>
  <c r="CK146" i="3" s="1"/>
  <c r="Z142" i="3"/>
  <c r="CK142" i="3" s="1"/>
  <c r="Z138" i="3"/>
  <c r="CK138" i="3" s="1"/>
  <c r="Z134" i="3"/>
  <c r="CK134" i="3" s="1"/>
  <c r="Z130" i="3"/>
  <c r="CK130" i="3" s="1"/>
  <c r="Z126" i="3"/>
  <c r="CK126" i="3" s="1"/>
  <c r="Z122" i="3"/>
  <c r="CK122" i="3" s="1"/>
  <c r="Z118" i="3"/>
  <c r="CK118" i="3" s="1"/>
  <c r="Z114" i="3"/>
  <c r="CK114" i="3" s="1"/>
  <c r="Z110" i="3"/>
  <c r="CK110" i="3" s="1"/>
  <c r="Z106" i="3"/>
  <c r="CK106" i="3" s="1"/>
  <c r="Z102" i="3"/>
  <c r="CK102" i="3" s="1"/>
  <c r="Z98" i="3"/>
  <c r="CK98" i="3" s="1"/>
  <c r="Z94" i="3"/>
  <c r="CK94" i="3" s="1"/>
  <c r="Z90" i="3"/>
  <c r="CK90" i="3" s="1"/>
  <c r="Z86" i="3"/>
  <c r="CK86" i="3" s="1"/>
  <c r="Z82" i="3"/>
  <c r="CK82" i="3" s="1"/>
  <c r="Z78" i="3"/>
  <c r="CK78" i="3" s="1"/>
  <c r="Z74" i="3"/>
  <c r="CK74" i="3" s="1"/>
  <c r="Z70" i="3"/>
  <c r="CK70" i="3" s="1"/>
  <c r="Z66" i="3"/>
  <c r="CK66" i="3" s="1"/>
  <c r="Z62" i="3"/>
  <c r="CK62" i="3" s="1"/>
  <c r="Z58" i="3"/>
  <c r="CK58" i="3" s="1"/>
  <c r="Z54" i="3"/>
  <c r="CK54" i="3" s="1"/>
  <c r="Z50" i="3"/>
  <c r="CK50" i="3" s="1"/>
  <c r="Z46" i="3"/>
  <c r="CK46" i="3" s="1"/>
  <c r="Z42" i="3"/>
  <c r="CK42" i="3" s="1"/>
  <c r="Z38" i="3"/>
  <c r="CK38" i="3" s="1"/>
  <c r="Z34" i="3"/>
  <c r="CK34" i="3" s="1"/>
  <c r="Z30" i="3"/>
  <c r="CK30" i="3" s="1"/>
  <c r="Z26" i="3"/>
  <c r="CK26" i="3" s="1"/>
  <c r="Z22" i="3"/>
  <c r="CK22" i="3" s="1"/>
  <c r="Z18" i="3"/>
  <c r="CK18" i="3" s="1"/>
  <c r="Z14" i="3"/>
  <c r="CK14" i="3" s="1"/>
  <c r="Z10" i="3"/>
  <c r="CK10" i="3" s="1"/>
  <c r="CK413" i="3"/>
  <c r="CK409" i="3"/>
  <c r="CK405" i="3"/>
  <c r="CK401" i="3"/>
  <c r="CK397" i="3"/>
  <c r="CK393" i="3"/>
  <c r="CK389" i="3"/>
  <c r="CK385" i="3"/>
  <c r="CK381" i="3"/>
  <c r="CK377" i="3"/>
  <c r="CK373" i="3"/>
  <c r="CK369" i="3"/>
  <c r="CK365" i="3"/>
  <c r="CK361" i="3"/>
  <c r="CK357" i="3"/>
  <c r="CK353" i="3"/>
  <c r="CK349" i="3"/>
  <c r="CK345" i="3"/>
  <c r="CK341" i="3"/>
  <c r="CK337" i="3"/>
  <c r="CK333" i="3"/>
  <c r="CK329" i="3"/>
  <c r="CK325" i="3"/>
  <c r="CK321" i="3"/>
  <c r="CK317" i="3"/>
  <c r="CK313" i="3"/>
  <c r="CK309" i="3"/>
  <c r="CK305" i="3"/>
  <c r="CK301" i="3"/>
  <c r="CK297" i="3"/>
  <c r="CK293" i="3"/>
  <c r="CK289" i="3"/>
  <c r="CK285" i="3"/>
  <c r="CK281" i="3"/>
  <c r="CK277" i="3"/>
  <c r="CK273" i="3"/>
  <c r="CK269" i="3"/>
  <c r="CK265" i="3"/>
  <c r="CK261" i="3"/>
  <c r="CK257" i="3"/>
  <c r="CK253" i="3"/>
  <c r="CK249" i="3"/>
  <c r="CK245" i="3"/>
  <c r="CK241" i="3"/>
  <c r="CK237" i="3"/>
  <c r="CK233" i="3"/>
  <c r="CK229" i="3"/>
  <c r="CK225" i="3"/>
  <c r="CK221" i="3"/>
  <c r="CK217" i="3"/>
  <c r="CK213" i="3"/>
  <c r="Z209" i="3"/>
  <c r="CK209" i="3" s="1"/>
  <c r="Z205" i="3"/>
  <c r="CK205" i="3" s="1"/>
  <c r="Z201" i="3"/>
  <c r="CK201" i="3" s="1"/>
  <c r="Z197" i="3"/>
  <c r="CK197" i="3" s="1"/>
  <c r="Z193" i="3"/>
  <c r="CK193" i="3" s="1"/>
  <c r="Z189" i="3"/>
  <c r="CK189" i="3" s="1"/>
  <c r="Z185" i="3"/>
  <c r="CK185" i="3" s="1"/>
  <c r="Z181" i="3"/>
  <c r="CK181" i="3" s="1"/>
  <c r="Z177" i="3"/>
  <c r="CK177" i="3" s="1"/>
  <c r="Z173" i="3"/>
  <c r="CK173" i="3" s="1"/>
  <c r="Z169" i="3"/>
  <c r="CK169" i="3" s="1"/>
  <c r="Z165" i="3"/>
  <c r="CK165" i="3" s="1"/>
  <c r="Z161" i="3"/>
  <c r="CK161" i="3" s="1"/>
  <c r="Z157" i="3"/>
  <c r="CK157" i="3" s="1"/>
  <c r="Z153" i="3"/>
  <c r="CK153" i="3" s="1"/>
  <c r="Z149" i="3"/>
  <c r="CK149" i="3" s="1"/>
  <c r="Z145" i="3"/>
  <c r="CK145" i="3" s="1"/>
  <c r="Z141" i="3"/>
  <c r="CK141" i="3" s="1"/>
  <c r="Z137" i="3"/>
  <c r="CK137" i="3" s="1"/>
  <c r="Z133" i="3"/>
  <c r="CK133" i="3" s="1"/>
  <c r="Z129" i="3"/>
  <c r="CK129" i="3" s="1"/>
  <c r="Z125" i="3"/>
  <c r="CK125" i="3" s="1"/>
  <c r="Z121" i="3"/>
  <c r="CK121" i="3" s="1"/>
  <c r="Z117" i="3"/>
  <c r="CK117" i="3" s="1"/>
  <c r="Z113" i="3"/>
  <c r="CK113" i="3" s="1"/>
  <c r="Z109" i="3"/>
  <c r="CK109" i="3" s="1"/>
  <c r="Z105" i="3"/>
  <c r="CK105" i="3" s="1"/>
  <c r="Z101" i="3"/>
  <c r="CK101" i="3" s="1"/>
  <c r="Z97" i="3"/>
  <c r="CK97" i="3" s="1"/>
  <c r="Z93" i="3"/>
  <c r="CK93" i="3" s="1"/>
  <c r="Z89" i="3"/>
  <c r="CK89" i="3" s="1"/>
  <c r="Z85" i="3"/>
  <c r="CK85" i="3" s="1"/>
  <c r="Z81" i="3"/>
  <c r="CK81" i="3" s="1"/>
  <c r="Z77" i="3"/>
  <c r="CK77" i="3" s="1"/>
  <c r="Z73" i="3"/>
  <c r="CK73" i="3" s="1"/>
  <c r="Z69" i="3"/>
  <c r="CK69" i="3" s="1"/>
  <c r="Z65" i="3"/>
  <c r="CK65" i="3" s="1"/>
  <c r="Z61" i="3"/>
  <c r="CK61" i="3" s="1"/>
  <c r="Z57" i="3"/>
  <c r="CK57" i="3" s="1"/>
  <c r="Z53" i="3"/>
  <c r="CK53" i="3" s="1"/>
  <c r="Z49" i="3"/>
  <c r="CK49" i="3" s="1"/>
  <c r="Z45" i="3"/>
  <c r="CK45" i="3" s="1"/>
  <c r="Z41" i="3"/>
  <c r="CK41" i="3" s="1"/>
  <c r="Z37" i="3"/>
  <c r="CK37" i="3" s="1"/>
  <c r="Z33" i="3"/>
  <c r="CK33" i="3" s="1"/>
  <c r="Z29" i="3"/>
  <c r="CK29" i="3" s="1"/>
  <c r="Z25" i="3"/>
  <c r="CK25" i="3" s="1"/>
  <c r="Z21" i="3"/>
  <c r="CK21" i="3" s="1"/>
  <c r="Z17" i="3"/>
  <c r="CK17" i="3" s="1"/>
  <c r="Z13" i="3"/>
  <c r="CK13" i="3" s="1"/>
  <c r="Z9" i="3"/>
  <c r="CK9" i="3" s="1"/>
  <c r="E25" i="19" l="1"/>
  <c r="E220" i="19" s="1"/>
  <c r="B95" i="19"/>
  <c r="B290" i="19" s="1"/>
  <c r="B94" i="19"/>
  <c r="B289" i="19" s="1"/>
  <c r="B93" i="19"/>
  <c r="B288" i="19" s="1"/>
  <c r="B92" i="19"/>
  <c r="B287" i="19" s="1"/>
  <c r="B91" i="19"/>
  <c r="B286" i="19" s="1"/>
  <c r="B90" i="19"/>
  <c r="B285" i="19" s="1"/>
  <c r="B89" i="19"/>
  <c r="B284" i="19" s="1"/>
  <c r="B88" i="19"/>
  <c r="B283" i="19" s="1"/>
  <c r="B87" i="19"/>
  <c r="B282" i="19" s="1"/>
  <c r="B86" i="19"/>
  <c r="B281" i="19" s="1"/>
  <c r="B85" i="19"/>
  <c r="B280" i="19" s="1"/>
  <c r="B84" i="19"/>
  <c r="B279" i="19" s="1"/>
  <c r="B83" i="19"/>
  <c r="B278" i="19" s="1"/>
  <c r="B82" i="19"/>
  <c r="B277" i="19" s="1"/>
  <c r="B81" i="19"/>
  <c r="B276" i="19" s="1"/>
  <c r="B80" i="19"/>
  <c r="B275" i="19" s="1"/>
  <c r="B79" i="19"/>
  <c r="B274" i="19" s="1"/>
  <c r="B78" i="19"/>
  <c r="B273" i="19" s="1"/>
  <c r="B77" i="19"/>
  <c r="B272" i="19" s="1"/>
  <c r="B76" i="19"/>
  <c r="B271" i="19" s="1"/>
  <c r="B75" i="19"/>
  <c r="B270" i="19" s="1"/>
  <c r="B74" i="19"/>
  <c r="B269" i="19" s="1"/>
  <c r="B73" i="19"/>
  <c r="B268" i="19" s="1"/>
  <c r="B72" i="19"/>
  <c r="B267" i="19" s="1"/>
  <c r="B71" i="19"/>
  <c r="B266" i="19" s="1"/>
  <c r="B70" i="19"/>
  <c r="B265" i="19" s="1"/>
  <c r="B69" i="19"/>
  <c r="B264" i="19" s="1"/>
  <c r="B68" i="19"/>
  <c r="B263" i="19" s="1"/>
  <c r="B67" i="19"/>
  <c r="B262" i="19" s="1"/>
  <c r="B66" i="19"/>
  <c r="B261" i="19" s="1"/>
  <c r="B65" i="19"/>
  <c r="B260" i="19" s="1"/>
  <c r="B64" i="19"/>
  <c r="B259" i="19" s="1"/>
  <c r="B63" i="19"/>
  <c r="B258" i="19" s="1"/>
  <c r="B62" i="19"/>
  <c r="B257" i="19" s="1"/>
  <c r="B61" i="19"/>
  <c r="B256" i="19" s="1"/>
  <c r="B60" i="19"/>
  <c r="B255" i="19" s="1"/>
  <c r="B59" i="19"/>
  <c r="B254" i="19" s="1"/>
  <c r="B58" i="19"/>
  <c r="B253" i="19" s="1"/>
  <c r="B57" i="19"/>
  <c r="B252" i="19" s="1"/>
  <c r="B56" i="19"/>
  <c r="B251" i="19" s="1"/>
  <c r="B55" i="19"/>
  <c r="B250" i="19" s="1"/>
  <c r="B54" i="19"/>
  <c r="B249" i="19" s="1"/>
  <c r="B53" i="19"/>
  <c r="B248" i="19" s="1"/>
  <c r="B52" i="19"/>
  <c r="B247" i="19" s="1"/>
  <c r="B51" i="19"/>
  <c r="B246" i="19" s="1"/>
  <c r="B50" i="19"/>
  <c r="B245" i="19" s="1"/>
  <c r="B49" i="19"/>
  <c r="B244" i="19" s="1"/>
  <c r="B48" i="19"/>
  <c r="B243" i="19" s="1"/>
  <c r="B47" i="19"/>
  <c r="B242" i="19" s="1"/>
  <c r="B46" i="19"/>
  <c r="B241" i="19" s="1"/>
  <c r="B45" i="19"/>
  <c r="B240" i="19" s="1"/>
  <c r="B44" i="19"/>
  <c r="B239" i="19" s="1"/>
  <c r="B43" i="19"/>
  <c r="B238" i="19" s="1"/>
  <c r="B42" i="19"/>
  <c r="B237" i="19" s="1"/>
  <c r="B41" i="19"/>
  <c r="B236" i="19" s="1"/>
  <c r="B40" i="19"/>
  <c r="B235" i="19" s="1"/>
  <c r="B39" i="19"/>
  <c r="B234" i="19" s="1"/>
  <c r="B38" i="19"/>
  <c r="B233" i="19" s="1"/>
  <c r="B37" i="19"/>
  <c r="B232" i="19" s="1"/>
  <c r="B36" i="19"/>
  <c r="B231" i="19" s="1"/>
  <c r="B35" i="19"/>
  <c r="B230" i="19" s="1"/>
  <c r="B34" i="19"/>
  <c r="B229" i="19" s="1"/>
  <c r="B33" i="19"/>
  <c r="B228" i="19" s="1"/>
  <c r="B32" i="19"/>
  <c r="B227" i="19" s="1"/>
  <c r="B31" i="19"/>
  <c r="B226" i="19" s="1"/>
  <c r="B30" i="19"/>
  <c r="B225" i="19" s="1"/>
  <c r="B29" i="19"/>
  <c r="B224" i="19" s="1"/>
  <c r="E94" i="19"/>
  <c r="E289" i="19" s="1"/>
  <c r="E92" i="19"/>
  <c r="E287" i="19" s="1"/>
  <c r="E90" i="19"/>
  <c r="E285" i="19" s="1"/>
  <c r="E88" i="19"/>
  <c r="E283" i="19" s="1"/>
  <c r="E86" i="19"/>
  <c r="E281" i="19" s="1"/>
  <c r="E82" i="19"/>
  <c r="E277" i="19" s="1"/>
  <c r="E78" i="19"/>
  <c r="E273" i="19" s="1"/>
  <c r="E74" i="19"/>
  <c r="E269" i="19" s="1"/>
  <c r="E70" i="19"/>
  <c r="E265" i="19" s="1"/>
  <c r="E95" i="19"/>
  <c r="E290" i="19" s="1"/>
  <c r="E93" i="19"/>
  <c r="E288" i="19" s="1"/>
  <c r="E91" i="19"/>
  <c r="E286" i="19" s="1"/>
  <c r="E89" i="19"/>
  <c r="E284" i="19" s="1"/>
  <c r="E87" i="19"/>
  <c r="E282" i="19" s="1"/>
  <c r="E85" i="19"/>
  <c r="E280" i="19" s="1"/>
  <c r="E84" i="19"/>
  <c r="E279" i="19" s="1"/>
  <c r="E80" i="19"/>
  <c r="E275" i="19" s="1"/>
  <c r="E76" i="19"/>
  <c r="E271" i="19" s="1"/>
  <c r="E72" i="19"/>
  <c r="E267" i="19" s="1"/>
  <c r="E81" i="19"/>
  <c r="E276" i="19" s="1"/>
  <c r="E73" i="19"/>
  <c r="E268" i="19" s="1"/>
  <c r="E69" i="19"/>
  <c r="E264" i="19" s="1"/>
  <c r="E65" i="19"/>
  <c r="E260" i="19" s="1"/>
  <c r="E61" i="19"/>
  <c r="E256" i="19" s="1"/>
  <c r="E57" i="19"/>
  <c r="E252" i="19" s="1"/>
  <c r="E53" i="19"/>
  <c r="E248" i="19" s="1"/>
  <c r="E49" i="19"/>
  <c r="E244" i="19" s="1"/>
  <c r="E45" i="19"/>
  <c r="E240" i="19" s="1"/>
  <c r="E41" i="19"/>
  <c r="E236" i="19" s="1"/>
  <c r="E37" i="19"/>
  <c r="E232" i="19" s="1"/>
  <c r="E77" i="19"/>
  <c r="E272" i="19" s="1"/>
  <c r="E67" i="19"/>
  <c r="E262" i="19" s="1"/>
  <c r="E63" i="19"/>
  <c r="E258" i="19" s="1"/>
  <c r="E59" i="19"/>
  <c r="E254" i="19" s="1"/>
  <c r="E55" i="19"/>
  <c r="E250" i="19" s="1"/>
  <c r="E51" i="19"/>
  <c r="E246" i="19" s="1"/>
  <c r="E47" i="19"/>
  <c r="E242" i="19" s="1"/>
  <c r="E43" i="19"/>
  <c r="E238" i="19" s="1"/>
  <c r="E39" i="19"/>
  <c r="E234" i="19" s="1"/>
  <c r="E35" i="19"/>
  <c r="E230" i="19" s="1"/>
  <c r="E71" i="19"/>
  <c r="E266" i="19" s="1"/>
  <c r="E68" i="19"/>
  <c r="E263" i="19" s="1"/>
  <c r="E60" i="19"/>
  <c r="E255" i="19" s="1"/>
  <c r="E52" i="19"/>
  <c r="E247" i="19" s="1"/>
  <c r="E44" i="19"/>
  <c r="E239" i="19" s="1"/>
  <c r="E36" i="19"/>
  <c r="E231" i="19" s="1"/>
  <c r="E31" i="19"/>
  <c r="E226" i="19" s="1"/>
  <c r="E24" i="19"/>
  <c r="E219" i="19" s="1"/>
  <c r="E23" i="19"/>
  <c r="E218" i="19" s="1"/>
  <c r="E22" i="19"/>
  <c r="E217" i="19" s="1"/>
  <c r="E21" i="19"/>
  <c r="E216" i="19" s="1"/>
  <c r="S20" i="19"/>
  <c r="S215" i="19" s="1"/>
  <c r="L20" i="19"/>
  <c r="L215" i="19" s="1"/>
  <c r="E20" i="19"/>
  <c r="E215" i="19" s="1"/>
  <c r="S19" i="19"/>
  <c r="S214" i="19" s="1"/>
  <c r="L19" i="19"/>
  <c r="L214" i="19" s="1"/>
  <c r="E19" i="19"/>
  <c r="E214" i="19" s="1"/>
  <c r="S18" i="19"/>
  <c r="S213" i="19" s="1"/>
  <c r="L18" i="19"/>
  <c r="L213" i="19" s="1"/>
  <c r="E18" i="19"/>
  <c r="E213" i="19" s="1"/>
  <c r="S17" i="19"/>
  <c r="S212" i="19" s="1"/>
  <c r="L17" i="19"/>
  <c r="L212" i="19" s="1"/>
  <c r="E17" i="19"/>
  <c r="E212" i="19" s="1"/>
  <c r="S16" i="19"/>
  <c r="S211" i="19" s="1"/>
  <c r="L16" i="19"/>
  <c r="L211" i="19" s="1"/>
  <c r="E16" i="19"/>
  <c r="E211" i="19" s="1"/>
  <c r="S15" i="19"/>
  <c r="S210" i="19" s="1"/>
  <c r="L15" i="19"/>
  <c r="L210" i="19" s="1"/>
  <c r="E15" i="19"/>
  <c r="E210" i="19" s="1"/>
  <c r="S14" i="19"/>
  <c r="S209" i="19" s="1"/>
  <c r="L14" i="19"/>
  <c r="L209" i="19" s="1"/>
  <c r="E14" i="19"/>
  <c r="E209" i="19" s="1"/>
  <c r="S13" i="19"/>
  <c r="S208" i="19" s="1"/>
  <c r="L13" i="19"/>
  <c r="L208" i="19" s="1"/>
  <c r="E13" i="19"/>
  <c r="E208" i="19" s="1"/>
  <c r="S12" i="19"/>
  <c r="S207" i="19" s="1"/>
  <c r="L12" i="19"/>
  <c r="L207" i="19" s="1"/>
  <c r="B12" i="19"/>
  <c r="B207" i="19" s="1"/>
  <c r="B95" i="18"/>
  <c r="B290" i="18" s="1"/>
  <c r="B94" i="18"/>
  <c r="B289" i="18" s="1"/>
  <c r="B93" i="18"/>
  <c r="B288" i="18" s="1"/>
  <c r="B92" i="18"/>
  <c r="B287" i="18" s="1"/>
  <c r="B91" i="18"/>
  <c r="B286" i="18" s="1"/>
  <c r="B90" i="18"/>
  <c r="B285" i="18" s="1"/>
  <c r="B89" i="18"/>
  <c r="B284" i="18" s="1"/>
  <c r="B88" i="18"/>
  <c r="B283" i="18" s="1"/>
  <c r="B87" i="18"/>
  <c r="B282" i="18" s="1"/>
  <c r="B86" i="18"/>
  <c r="B281" i="18" s="1"/>
  <c r="B85" i="18"/>
  <c r="B280" i="18" s="1"/>
  <c r="B84" i="18"/>
  <c r="B279" i="18" s="1"/>
  <c r="B83" i="18"/>
  <c r="B278" i="18" s="1"/>
  <c r="B82" i="18"/>
  <c r="B277" i="18" s="1"/>
  <c r="B81" i="18"/>
  <c r="B276" i="18" s="1"/>
  <c r="B80" i="18"/>
  <c r="B275" i="18" s="1"/>
  <c r="B79" i="18"/>
  <c r="B274" i="18" s="1"/>
  <c r="B78" i="18"/>
  <c r="B273" i="18" s="1"/>
  <c r="B77" i="18"/>
  <c r="B272" i="18" s="1"/>
  <c r="B76" i="18"/>
  <c r="B271" i="18" s="1"/>
  <c r="B75" i="18"/>
  <c r="B270" i="18" s="1"/>
  <c r="B74" i="18"/>
  <c r="B269" i="18" s="1"/>
  <c r="B73" i="18"/>
  <c r="B268" i="18" s="1"/>
  <c r="B72" i="18"/>
  <c r="B267" i="18" s="1"/>
  <c r="B71" i="18"/>
  <c r="B266" i="18" s="1"/>
  <c r="B70" i="18"/>
  <c r="B265" i="18" s="1"/>
  <c r="B69" i="18"/>
  <c r="B264" i="18" s="1"/>
  <c r="B68" i="18"/>
  <c r="B263" i="18" s="1"/>
  <c r="B67" i="18"/>
  <c r="B262" i="18" s="1"/>
  <c r="B66" i="18"/>
  <c r="B261" i="18" s="1"/>
  <c r="B65" i="18"/>
  <c r="B260" i="18" s="1"/>
  <c r="B64" i="18"/>
  <c r="B259" i="18" s="1"/>
  <c r="B63" i="18"/>
  <c r="B258" i="18" s="1"/>
  <c r="E79" i="19"/>
  <c r="E274" i="19" s="1"/>
  <c r="E64" i="19"/>
  <c r="E259" i="19" s="1"/>
  <c r="E56" i="19"/>
  <c r="E251" i="19" s="1"/>
  <c r="E48" i="19"/>
  <c r="E243" i="19" s="1"/>
  <c r="E40" i="19"/>
  <c r="E235" i="19" s="1"/>
  <c r="E33" i="19"/>
  <c r="E228" i="19" s="1"/>
  <c r="E29" i="19"/>
  <c r="E224" i="19" s="1"/>
  <c r="B28" i="19"/>
  <c r="B223" i="19" s="1"/>
  <c r="B27" i="19"/>
  <c r="B222" i="19" s="1"/>
  <c r="B26" i="19"/>
  <c r="B221" i="19" s="1"/>
  <c r="E66" i="19"/>
  <c r="E261" i="19" s="1"/>
  <c r="E50" i="19"/>
  <c r="E245" i="19" s="1"/>
  <c r="E34" i="19"/>
  <c r="E229" i="19" s="1"/>
  <c r="E12" i="19"/>
  <c r="E207" i="19" s="1"/>
  <c r="E12" i="18"/>
  <c r="E207" i="18" s="1"/>
  <c r="E83" i="19"/>
  <c r="E278" i="19" s="1"/>
  <c r="E58" i="19"/>
  <c r="E253" i="19" s="1"/>
  <c r="E42" i="19"/>
  <c r="E237" i="19" s="1"/>
  <c r="E30" i="19"/>
  <c r="E225" i="19" s="1"/>
  <c r="B62" i="18"/>
  <c r="B257" i="18" s="1"/>
  <c r="B61" i="18"/>
  <c r="B256" i="18" s="1"/>
  <c r="B60" i="18"/>
  <c r="B255" i="18" s="1"/>
  <c r="B59" i="18"/>
  <c r="B254" i="18" s="1"/>
  <c r="B58" i="18"/>
  <c r="B253" i="18" s="1"/>
  <c r="B57" i="18"/>
  <c r="B252" i="18" s="1"/>
  <c r="B56" i="18"/>
  <c r="B251" i="18" s="1"/>
  <c r="B55" i="18"/>
  <c r="B250" i="18" s="1"/>
  <c r="B54" i="18"/>
  <c r="B249" i="18" s="1"/>
  <c r="B53" i="18"/>
  <c r="B248" i="18" s="1"/>
  <c r="B52" i="18"/>
  <c r="B247" i="18" s="1"/>
  <c r="B51" i="18"/>
  <c r="B246" i="18" s="1"/>
  <c r="B50" i="18"/>
  <c r="B245" i="18" s="1"/>
  <c r="B49" i="18"/>
  <c r="B244" i="18" s="1"/>
  <c r="B48" i="18"/>
  <c r="B243" i="18" s="1"/>
  <c r="B47" i="18"/>
  <c r="B242" i="18" s="1"/>
  <c r="B46" i="18"/>
  <c r="B241" i="18" s="1"/>
  <c r="B45" i="18"/>
  <c r="B240" i="18" s="1"/>
  <c r="B44" i="18"/>
  <c r="B239" i="18" s="1"/>
  <c r="B43" i="18"/>
  <c r="B238" i="18" s="1"/>
  <c r="B42" i="18"/>
  <c r="B237" i="18" s="1"/>
  <c r="B41" i="18"/>
  <c r="B236" i="18" s="1"/>
  <c r="B40" i="18"/>
  <c r="B235" i="18" s="1"/>
  <c r="B39" i="18"/>
  <c r="B234" i="18" s="1"/>
  <c r="B38" i="18"/>
  <c r="B233" i="18" s="1"/>
  <c r="B37" i="18"/>
  <c r="B232" i="18" s="1"/>
  <c r="B36" i="18"/>
  <c r="B231" i="18" s="1"/>
  <c r="B35" i="18"/>
  <c r="B230" i="18" s="1"/>
  <c r="B34" i="18"/>
  <c r="B229" i="18" s="1"/>
  <c r="B33" i="18"/>
  <c r="B228" i="18" s="1"/>
  <c r="B32" i="18"/>
  <c r="B227" i="18" s="1"/>
  <c r="B31" i="18"/>
  <c r="B226" i="18" s="1"/>
  <c r="B30" i="18"/>
  <c r="B225" i="18" s="1"/>
  <c r="B29" i="18"/>
  <c r="B224" i="18" s="1"/>
  <c r="B28" i="18"/>
  <c r="B223" i="18" s="1"/>
  <c r="B27" i="18"/>
  <c r="B222" i="18" s="1"/>
  <c r="B26" i="18"/>
  <c r="B221" i="18" s="1"/>
  <c r="B25" i="18"/>
  <c r="B220" i="18" s="1"/>
  <c r="B24" i="18"/>
  <c r="B219" i="18" s="1"/>
  <c r="B23" i="18"/>
  <c r="B218" i="18" s="1"/>
  <c r="B22" i="18"/>
  <c r="B217" i="18" s="1"/>
  <c r="B21" i="18"/>
  <c r="B216" i="18" s="1"/>
  <c r="P20" i="18"/>
  <c r="P215" i="18" s="1"/>
  <c r="I20" i="18"/>
  <c r="I215" i="18" s="1"/>
  <c r="B20" i="18"/>
  <c r="B215" i="18" s="1"/>
  <c r="P19" i="18"/>
  <c r="P214" i="18" s="1"/>
  <c r="I19" i="18"/>
  <c r="I214" i="18" s="1"/>
  <c r="B19" i="18"/>
  <c r="B214" i="18" s="1"/>
  <c r="P18" i="18"/>
  <c r="P213" i="18" s="1"/>
  <c r="I18" i="18"/>
  <c r="I213" i="18" s="1"/>
  <c r="B18" i="18"/>
  <c r="B213" i="18" s="1"/>
  <c r="P17" i="18"/>
  <c r="P212" i="18" s="1"/>
  <c r="I17" i="18"/>
  <c r="I212" i="18" s="1"/>
  <c r="B17" i="18"/>
  <c r="B212" i="18" s="1"/>
  <c r="P16" i="18"/>
  <c r="P211" i="18" s="1"/>
  <c r="I16" i="18"/>
  <c r="I211" i="18" s="1"/>
  <c r="B16" i="18"/>
  <c r="B211" i="18" s="1"/>
  <c r="P15" i="18"/>
  <c r="P210" i="18" s="1"/>
  <c r="I15" i="18"/>
  <c r="I210" i="18" s="1"/>
  <c r="B15" i="18"/>
  <c r="B210" i="18" s="1"/>
  <c r="P14" i="18"/>
  <c r="P209" i="18" s="1"/>
  <c r="I14" i="18"/>
  <c r="I209" i="18" s="1"/>
  <c r="B14" i="18"/>
  <c r="B209" i="18" s="1"/>
  <c r="P13" i="18"/>
  <c r="P208" i="18" s="1"/>
  <c r="I13" i="18"/>
  <c r="I208" i="18" s="1"/>
  <c r="B13" i="18"/>
  <c r="B208" i="18" s="1"/>
  <c r="P12" i="18"/>
  <c r="P207" i="18" s="1"/>
  <c r="I12" i="18"/>
  <c r="I207" i="18" s="1"/>
  <c r="E95" i="17"/>
  <c r="E290" i="17" s="1"/>
  <c r="E94" i="17"/>
  <c r="E289" i="17" s="1"/>
  <c r="E93" i="17"/>
  <c r="E288" i="17" s="1"/>
  <c r="E92" i="17"/>
  <c r="E287" i="17" s="1"/>
  <c r="E91" i="17"/>
  <c r="E286" i="17" s="1"/>
  <c r="E90" i="17"/>
  <c r="E285" i="17" s="1"/>
  <c r="E89" i="17"/>
  <c r="E284" i="17" s="1"/>
  <c r="E88" i="17"/>
  <c r="E283" i="17" s="1"/>
  <c r="E87" i="17"/>
  <c r="E282" i="17" s="1"/>
  <c r="E86" i="17"/>
  <c r="E281" i="17" s="1"/>
  <c r="E85" i="17"/>
  <c r="E280" i="17" s="1"/>
  <c r="E84" i="17"/>
  <c r="E279" i="17" s="1"/>
  <c r="E83" i="17"/>
  <c r="E278" i="17" s="1"/>
  <c r="E82" i="17"/>
  <c r="E277" i="17" s="1"/>
  <c r="E81" i="17"/>
  <c r="E276" i="17" s="1"/>
  <c r="E80" i="17"/>
  <c r="E275" i="17" s="1"/>
  <c r="E79" i="17"/>
  <c r="E274" i="17" s="1"/>
  <c r="E78" i="17"/>
  <c r="E273" i="17" s="1"/>
  <c r="E77" i="17"/>
  <c r="E272" i="17" s="1"/>
  <c r="E76" i="17"/>
  <c r="E271" i="17" s="1"/>
  <c r="E75" i="17"/>
  <c r="E270" i="17" s="1"/>
  <c r="E74" i="17"/>
  <c r="E269" i="17" s="1"/>
  <c r="E73" i="17"/>
  <c r="E268" i="17" s="1"/>
  <c r="E72" i="17"/>
  <c r="E267" i="17" s="1"/>
  <c r="E71" i="17"/>
  <c r="E266" i="17" s="1"/>
  <c r="E70" i="17"/>
  <c r="E265" i="17" s="1"/>
  <c r="E69" i="17"/>
  <c r="E264" i="17" s="1"/>
  <c r="E68" i="17"/>
  <c r="E263" i="17" s="1"/>
  <c r="E67" i="17"/>
  <c r="E262" i="17" s="1"/>
  <c r="E66" i="17"/>
  <c r="E261" i="17" s="1"/>
  <c r="E65" i="17"/>
  <c r="E260" i="17" s="1"/>
  <c r="E64" i="17"/>
  <c r="E259" i="17" s="1"/>
  <c r="E63" i="17"/>
  <c r="E258" i="17" s="1"/>
  <c r="E62" i="17"/>
  <c r="E257" i="17" s="1"/>
  <c r="E61" i="17"/>
  <c r="E256" i="17" s="1"/>
  <c r="E60" i="17"/>
  <c r="E255" i="17" s="1"/>
  <c r="E59" i="17"/>
  <c r="E254" i="17" s="1"/>
  <c r="E58" i="17"/>
  <c r="E253" i="17" s="1"/>
  <c r="E57" i="17"/>
  <c r="E252" i="17" s="1"/>
  <c r="E56" i="17"/>
  <c r="E251" i="17" s="1"/>
  <c r="E55" i="17"/>
  <c r="E250" i="17" s="1"/>
  <c r="E54" i="17"/>
  <c r="E249" i="17" s="1"/>
  <c r="E53" i="17"/>
  <c r="E248" i="17" s="1"/>
  <c r="E52" i="17"/>
  <c r="E247" i="17" s="1"/>
  <c r="E51" i="17"/>
  <c r="E246" i="17" s="1"/>
  <c r="E50" i="17"/>
  <c r="E245" i="17" s="1"/>
  <c r="E49" i="17"/>
  <c r="E244" i="17" s="1"/>
  <c r="E48" i="17"/>
  <c r="E243" i="17" s="1"/>
  <c r="E47" i="17"/>
  <c r="E242" i="17" s="1"/>
  <c r="E46" i="17"/>
  <c r="E241" i="17" s="1"/>
  <c r="E45" i="17"/>
  <c r="E240" i="17" s="1"/>
  <c r="E44" i="17"/>
  <c r="E239" i="17" s="1"/>
  <c r="E43" i="17"/>
  <c r="E238" i="17" s="1"/>
  <c r="E42" i="17"/>
  <c r="E237" i="17" s="1"/>
  <c r="E41" i="17"/>
  <c r="E236" i="17" s="1"/>
  <c r="E62" i="19"/>
  <c r="E257" i="19" s="1"/>
  <c r="B25" i="19"/>
  <c r="B220" i="19" s="1"/>
  <c r="B21" i="19"/>
  <c r="B216" i="19" s="1"/>
  <c r="P19" i="19"/>
  <c r="P214" i="19" s="1"/>
  <c r="I18" i="19"/>
  <c r="I213" i="19" s="1"/>
  <c r="B17" i="19"/>
  <c r="B212" i="19" s="1"/>
  <c r="P15" i="19"/>
  <c r="P210" i="19" s="1"/>
  <c r="I14" i="19"/>
  <c r="I209" i="19" s="1"/>
  <c r="B13" i="19"/>
  <c r="B208" i="19" s="1"/>
  <c r="E93" i="18"/>
  <c r="E288" i="18" s="1"/>
  <c r="E89" i="18"/>
  <c r="E284" i="18" s="1"/>
  <c r="E85" i="18"/>
  <c r="E280" i="18" s="1"/>
  <c r="E81" i="18"/>
  <c r="E276" i="18" s="1"/>
  <c r="E77" i="18"/>
  <c r="E272" i="18" s="1"/>
  <c r="E73" i="18"/>
  <c r="E268" i="18" s="1"/>
  <c r="E69" i="18"/>
  <c r="E264" i="18" s="1"/>
  <c r="E65" i="18"/>
  <c r="E260" i="18" s="1"/>
  <c r="E61" i="18"/>
  <c r="E256" i="18" s="1"/>
  <c r="E59" i="18"/>
  <c r="E254" i="18" s="1"/>
  <c r="E57" i="18"/>
  <c r="E252" i="18" s="1"/>
  <c r="E55" i="18"/>
  <c r="E250" i="18" s="1"/>
  <c r="E53" i="18"/>
  <c r="E248" i="18" s="1"/>
  <c r="E51" i="18"/>
  <c r="E246" i="18" s="1"/>
  <c r="E49" i="18"/>
  <c r="E244" i="18" s="1"/>
  <c r="E47" i="18"/>
  <c r="E242" i="18" s="1"/>
  <c r="E45" i="18"/>
  <c r="E240" i="18" s="1"/>
  <c r="E43" i="18"/>
  <c r="E238" i="18" s="1"/>
  <c r="E41" i="18"/>
  <c r="E236" i="18" s="1"/>
  <c r="E39" i="18"/>
  <c r="E234" i="18" s="1"/>
  <c r="E37" i="18"/>
  <c r="E232" i="18" s="1"/>
  <c r="E35" i="18"/>
  <c r="E230" i="18" s="1"/>
  <c r="E33" i="18"/>
  <c r="E228" i="18" s="1"/>
  <c r="E31" i="18"/>
  <c r="E226" i="18" s="1"/>
  <c r="E29" i="18"/>
  <c r="E224" i="18" s="1"/>
  <c r="E27" i="18"/>
  <c r="E222" i="18" s="1"/>
  <c r="E25" i="18"/>
  <c r="E220" i="18" s="1"/>
  <c r="E23" i="18"/>
  <c r="E218" i="18" s="1"/>
  <c r="E21" i="18"/>
  <c r="E216" i="18" s="1"/>
  <c r="L20" i="18"/>
  <c r="L215" i="18" s="1"/>
  <c r="S19" i="18"/>
  <c r="S214" i="18" s="1"/>
  <c r="E19" i="18"/>
  <c r="E214" i="18" s="1"/>
  <c r="L18" i="18"/>
  <c r="L213" i="18" s="1"/>
  <c r="S17" i="18"/>
  <c r="S212" i="18" s="1"/>
  <c r="E17" i="18"/>
  <c r="E212" i="18" s="1"/>
  <c r="L16" i="18"/>
  <c r="L211" i="18" s="1"/>
  <c r="S15" i="18"/>
  <c r="S210" i="18" s="1"/>
  <c r="E15" i="18"/>
  <c r="E210" i="18" s="1"/>
  <c r="L14" i="18"/>
  <c r="L209" i="18" s="1"/>
  <c r="S13" i="18"/>
  <c r="S208" i="18" s="1"/>
  <c r="E13" i="18"/>
  <c r="E208" i="18" s="1"/>
  <c r="L12" i="18"/>
  <c r="L207" i="18" s="1"/>
  <c r="B94" i="17"/>
  <c r="B289" i="17" s="1"/>
  <c r="B92" i="17"/>
  <c r="B287" i="17" s="1"/>
  <c r="B90" i="17"/>
  <c r="B285" i="17" s="1"/>
  <c r="B88" i="17"/>
  <c r="B283" i="17" s="1"/>
  <c r="B86" i="17"/>
  <c r="B281" i="17" s="1"/>
  <c r="B84" i="17"/>
  <c r="B279" i="17" s="1"/>
  <c r="B82" i="17"/>
  <c r="B277" i="17" s="1"/>
  <c r="B80" i="17"/>
  <c r="B275" i="17" s="1"/>
  <c r="B78" i="17"/>
  <c r="B273" i="17" s="1"/>
  <c r="B76" i="17"/>
  <c r="B271" i="17" s="1"/>
  <c r="B74" i="17"/>
  <c r="B269" i="17" s="1"/>
  <c r="B72" i="17"/>
  <c r="B267" i="17" s="1"/>
  <c r="B70" i="17"/>
  <c r="B265" i="17" s="1"/>
  <c r="B68" i="17"/>
  <c r="B263" i="17" s="1"/>
  <c r="B66" i="17"/>
  <c r="B261" i="17" s="1"/>
  <c r="B64" i="17"/>
  <c r="B259" i="17" s="1"/>
  <c r="B62" i="17"/>
  <c r="B257" i="17" s="1"/>
  <c r="B60" i="17"/>
  <c r="B255" i="17" s="1"/>
  <c r="B58" i="17"/>
  <c r="B253" i="17" s="1"/>
  <c r="B56" i="17"/>
  <c r="B251" i="17" s="1"/>
  <c r="B54" i="17"/>
  <c r="B249" i="17" s="1"/>
  <c r="B52" i="17"/>
  <c r="B247" i="17" s="1"/>
  <c r="B50" i="17"/>
  <c r="B245" i="17" s="1"/>
  <c r="B48" i="17"/>
  <c r="B243" i="17" s="1"/>
  <c r="B46" i="17"/>
  <c r="B241" i="17" s="1"/>
  <c r="B44" i="17"/>
  <c r="B239" i="17" s="1"/>
  <c r="B42" i="17"/>
  <c r="B237" i="17" s="1"/>
  <c r="B40" i="17"/>
  <c r="B235" i="17" s="1"/>
  <c r="B39" i="17"/>
  <c r="B234" i="17" s="1"/>
  <c r="B38" i="17"/>
  <c r="B233" i="17" s="1"/>
  <c r="B37" i="17"/>
  <c r="B232" i="17" s="1"/>
  <c r="B36" i="17"/>
  <c r="B231" i="17" s="1"/>
  <c r="B35" i="17"/>
  <c r="B230" i="17" s="1"/>
  <c r="B34" i="17"/>
  <c r="B229" i="17" s="1"/>
  <c r="B33" i="17"/>
  <c r="B228" i="17" s="1"/>
  <c r="B32" i="17"/>
  <c r="B227" i="17" s="1"/>
  <c r="B31" i="17"/>
  <c r="B226" i="17" s="1"/>
  <c r="B30" i="17"/>
  <c r="B225" i="17" s="1"/>
  <c r="B29" i="17"/>
  <c r="B224" i="17" s="1"/>
  <c r="B28" i="17"/>
  <c r="B223" i="17" s="1"/>
  <c r="B27" i="17"/>
  <c r="B222" i="17" s="1"/>
  <c r="B26" i="17"/>
  <c r="B221" i="17" s="1"/>
  <c r="B25" i="17"/>
  <c r="B220" i="17" s="1"/>
  <c r="B24" i="17"/>
  <c r="B219" i="17" s="1"/>
  <c r="B23" i="17"/>
  <c r="B218" i="17" s="1"/>
  <c r="B22" i="17"/>
  <c r="B217" i="17" s="1"/>
  <c r="B21" i="17"/>
  <c r="B216" i="17" s="1"/>
  <c r="P20" i="17"/>
  <c r="P215" i="17" s="1"/>
  <c r="I20" i="17"/>
  <c r="I215" i="17" s="1"/>
  <c r="B20" i="17"/>
  <c r="B215" i="17" s="1"/>
  <c r="P19" i="17"/>
  <c r="P214" i="17" s="1"/>
  <c r="I19" i="17"/>
  <c r="I214" i="17" s="1"/>
  <c r="B19" i="17"/>
  <c r="B214" i="17" s="1"/>
  <c r="P18" i="17"/>
  <c r="P213" i="17" s="1"/>
  <c r="I18" i="17"/>
  <c r="I213" i="17" s="1"/>
  <c r="B18" i="17"/>
  <c r="B213" i="17" s="1"/>
  <c r="P17" i="17"/>
  <c r="P212" i="17" s="1"/>
  <c r="I17" i="17"/>
  <c r="I212" i="17" s="1"/>
  <c r="B17" i="17"/>
  <c r="B212" i="17" s="1"/>
  <c r="P16" i="17"/>
  <c r="P211" i="17" s="1"/>
  <c r="I16" i="17"/>
  <c r="I211" i="17" s="1"/>
  <c r="B16" i="17"/>
  <c r="B211" i="17" s="1"/>
  <c r="P15" i="17"/>
  <c r="P210" i="17" s="1"/>
  <c r="I15" i="17"/>
  <c r="I210" i="17" s="1"/>
  <c r="B15" i="17"/>
  <c r="B210" i="17" s="1"/>
  <c r="P14" i="17"/>
  <c r="P209" i="17" s="1"/>
  <c r="I14" i="17"/>
  <c r="I209" i="17" s="1"/>
  <c r="B14" i="17"/>
  <c r="B209" i="17" s="1"/>
  <c r="P13" i="17"/>
  <c r="P208" i="17" s="1"/>
  <c r="I13" i="17"/>
  <c r="I208" i="17" s="1"/>
  <c r="B13" i="17"/>
  <c r="B208" i="17" s="1"/>
  <c r="P12" i="17"/>
  <c r="P207" i="17" s="1"/>
  <c r="I12" i="17"/>
  <c r="I207" i="17" s="1"/>
  <c r="E46" i="19"/>
  <c r="E241" i="19" s="1"/>
  <c r="E32" i="19"/>
  <c r="E227" i="19" s="1"/>
  <c r="E27" i="19"/>
  <c r="E222" i="19" s="1"/>
  <c r="B23" i="19"/>
  <c r="B218" i="19" s="1"/>
  <c r="I20" i="19"/>
  <c r="I215" i="19" s="1"/>
  <c r="B19" i="19"/>
  <c r="B214" i="19" s="1"/>
  <c r="P17" i="19"/>
  <c r="P212" i="19" s="1"/>
  <c r="I16" i="19"/>
  <c r="I211" i="19" s="1"/>
  <c r="B15" i="19"/>
  <c r="B210" i="19" s="1"/>
  <c r="P13" i="19"/>
  <c r="P208" i="19" s="1"/>
  <c r="I12" i="19"/>
  <c r="I207" i="19" s="1"/>
  <c r="E95" i="18"/>
  <c r="E290" i="18" s="1"/>
  <c r="E91" i="18"/>
  <c r="E286" i="18" s="1"/>
  <c r="E87" i="18"/>
  <c r="E282" i="18" s="1"/>
  <c r="E83" i="18"/>
  <c r="E278" i="18" s="1"/>
  <c r="E79" i="18"/>
  <c r="E274" i="18" s="1"/>
  <c r="E75" i="18"/>
  <c r="E270" i="18" s="1"/>
  <c r="E71" i="18"/>
  <c r="E266" i="18" s="1"/>
  <c r="E67" i="18"/>
  <c r="E262" i="18" s="1"/>
  <c r="E63" i="18"/>
  <c r="E258" i="18" s="1"/>
  <c r="E62" i="18"/>
  <c r="E257" i="18" s="1"/>
  <c r="E60" i="18"/>
  <c r="E255" i="18" s="1"/>
  <c r="E58" i="18"/>
  <c r="E253" i="18" s="1"/>
  <c r="E56" i="18"/>
  <c r="E251" i="18" s="1"/>
  <c r="E54" i="18"/>
  <c r="E249" i="18" s="1"/>
  <c r="E52" i="18"/>
  <c r="E247" i="18" s="1"/>
  <c r="E50" i="18"/>
  <c r="E245" i="18" s="1"/>
  <c r="E48" i="18"/>
  <c r="E243" i="18" s="1"/>
  <c r="E46" i="18"/>
  <c r="E241" i="18" s="1"/>
  <c r="E44" i="18"/>
  <c r="E239" i="18" s="1"/>
  <c r="E42" i="18"/>
  <c r="E237" i="18" s="1"/>
  <c r="E40" i="18"/>
  <c r="E235" i="18" s="1"/>
  <c r="E38" i="18"/>
  <c r="E233" i="18" s="1"/>
  <c r="E36" i="18"/>
  <c r="E231" i="18" s="1"/>
  <c r="E34" i="18"/>
  <c r="E229" i="18" s="1"/>
  <c r="E32" i="18"/>
  <c r="E227" i="18" s="1"/>
  <c r="E30" i="18"/>
  <c r="E225" i="18" s="1"/>
  <c r="E28" i="18"/>
  <c r="E223" i="18" s="1"/>
  <c r="E26" i="18"/>
  <c r="E221" i="18" s="1"/>
  <c r="E24" i="18"/>
  <c r="E219" i="18" s="1"/>
  <c r="E22" i="18"/>
  <c r="E217" i="18" s="1"/>
  <c r="S20" i="18"/>
  <c r="S215" i="18" s="1"/>
  <c r="E20" i="18"/>
  <c r="E215" i="18" s="1"/>
  <c r="L19" i="18"/>
  <c r="L214" i="18" s="1"/>
  <c r="S18" i="18"/>
  <c r="S213" i="18" s="1"/>
  <c r="E18" i="18"/>
  <c r="E213" i="18" s="1"/>
  <c r="L17" i="18"/>
  <c r="L212" i="18" s="1"/>
  <c r="S16" i="18"/>
  <c r="S211" i="18" s="1"/>
  <c r="E16" i="18"/>
  <c r="E211" i="18" s="1"/>
  <c r="L15" i="18"/>
  <c r="L210" i="18" s="1"/>
  <c r="S14" i="18"/>
  <c r="S209" i="18" s="1"/>
  <c r="E14" i="18"/>
  <c r="E209" i="18" s="1"/>
  <c r="L13" i="18"/>
  <c r="L208" i="18" s="1"/>
  <c r="S12" i="18"/>
  <c r="S207" i="18" s="1"/>
  <c r="B12" i="18"/>
  <c r="B207" i="18" s="1"/>
  <c r="B95" i="17"/>
  <c r="B290" i="17" s="1"/>
  <c r="B93" i="17"/>
  <c r="B288" i="17" s="1"/>
  <c r="B91" i="17"/>
  <c r="B286" i="17" s="1"/>
  <c r="B89" i="17"/>
  <c r="B284" i="17" s="1"/>
  <c r="B87" i="17"/>
  <c r="B282" i="17" s="1"/>
  <c r="B85" i="17"/>
  <c r="B280" i="17" s="1"/>
  <c r="B83" i="17"/>
  <c r="B278" i="17" s="1"/>
  <c r="B81" i="17"/>
  <c r="B276" i="17" s="1"/>
  <c r="B79" i="17"/>
  <c r="B274" i="17" s="1"/>
  <c r="B77" i="17"/>
  <c r="B272" i="17" s="1"/>
  <c r="B75" i="17"/>
  <c r="B270" i="17" s="1"/>
  <c r="B73" i="17"/>
  <c r="B268" i="17" s="1"/>
  <c r="B71" i="17"/>
  <c r="B266" i="17" s="1"/>
  <c r="B69" i="17"/>
  <c r="B264" i="17" s="1"/>
  <c r="B67" i="17"/>
  <c r="B262" i="17" s="1"/>
  <c r="B65" i="17"/>
  <c r="B260" i="17" s="1"/>
  <c r="B63" i="17"/>
  <c r="B258" i="17" s="1"/>
  <c r="B61" i="17"/>
  <c r="B256" i="17" s="1"/>
  <c r="B59" i="17"/>
  <c r="B254" i="17" s="1"/>
  <c r="B57" i="17"/>
  <c r="B252" i="17" s="1"/>
  <c r="B55" i="17"/>
  <c r="B250" i="17" s="1"/>
  <c r="B53" i="17"/>
  <c r="B248" i="17" s="1"/>
  <c r="B51" i="17"/>
  <c r="B246" i="17" s="1"/>
  <c r="B49" i="17"/>
  <c r="B244" i="17" s="1"/>
  <c r="B47" i="17"/>
  <c r="B242" i="17" s="1"/>
  <c r="B45" i="17"/>
  <c r="B240" i="17" s="1"/>
  <c r="B43" i="17"/>
  <c r="B238" i="17" s="1"/>
  <c r="B41" i="17"/>
  <c r="B236" i="17" s="1"/>
  <c r="E12" i="17"/>
  <c r="E207" i="17" s="1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22" i="19"/>
  <c r="B217" i="19" s="1"/>
  <c r="B20" i="19"/>
  <c r="B215" i="19" s="1"/>
  <c r="I17" i="19"/>
  <c r="I212" i="19" s="1"/>
  <c r="P14" i="19"/>
  <c r="P209" i="19" s="1"/>
  <c r="E92" i="18"/>
  <c r="E287" i="18" s="1"/>
  <c r="E84" i="18"/>
  <c r="E279" i="18" s="1"/>
  <c r="E76" i="18"/>
  <c r="E271" i="18" s="1"/>
  <c r="E68" i="18"/>
  <c r="E263" i="18" s="1"/>
  <c r="E75" i="19"/>
  <c r="E270" i="19" s="1"/>
  <c r="E38" i="19"/>
  <c r="E233" i="19" s="1"/>
  <c r="E28" i="19"/>
  <c r="E223" i="19" s="1"/>
  <c r="I19" i="19"/>
  <c r="I214" i="19" s="1"/>
  <c r="P16" i="19"/>
  <c r="P211" i="19" s="1"/>
  <c r="B14" i="19"/>
  <c r="B209" i="19" s="1"/>
  <c r="E90" i="18"/>
  <c r="E285" i="18" s="1"/>
  <c r="E82" i="18"/>
  <c r="E277" i="18" s="1"/>
  <c r="E74" i="18"/>
  <c r="E269" i="18" s="1"/>
  <c r="E66" i="18"/>
  <c r="E261" i="18" s="1"/>
  <c r="E40" i="17"/>
  <c r="E235" i="17" s="1"/>
  <c r="E38" i="17"/>
  <c r="E233" i="17" s="1"/>
  <c r="E36" i="17"/>
  <c r="E231" i="17" s="1"/>
  <c r="E34" i="17"/>
  <c r="E229" i="17" s="1"/>
  <c r="E32" i="17"/>
  <c r="E227" i="17" s="1"/>
  <c r="E30" i="17"/>
  <c r="E225" i="17" s="1"/>
  <c r="E28" i="17"/>
  <c r="E223" i="17" s="1"/>
  <c r="E26" i="17"/>
  <c r="E221" i="17" s="1"/>
  <c r="E24" i="17"/>
  <c r="E219" i="17" s="1"/>
  <c r="E22" i="17"/>
  <c r="E217" i="17" s="1"/>
  <c r="S20" i="17"/>
  <c r="S215" i="17" s="1"/>
  <c r="E20" i="17"/>
  <c r="E215" i="17" s="1"/>
  <c r="L19" i="17"/>
  <c r="L214" i="17" s="1"/>
  <c r="S18" i="17"/>
  <c r="S213" i="17" s="1"/>
  <c r="E18" i="17"/>
  <c r="E213" i="17" s="1"/>
  <c r="L17" i="17"/>
  <c r="L212" i="17" s="1"/>
  <c r="S16" i="17"/>
  <c r="S211" i="17" s="1"/>
  <c r="E16" i="17"/>
  <c r="E211" i="17" s="1"/>
  <c r="L15" i="17"/>
  <c r="L210" i="17" s="1"/>
  <c r="S14" i="17"/>
  <c r="S209" i="17" s="1"/>
  <c r="E14" i="17"/>
  <c r="E209" i="17" s="1"/>
  <c r="L13" i="17"/>
  <c r="L208" i="17" s="1"/>
  <c r="S12" i="17"/>
  <c r="S207" i="17" s="1"/>
  <c r="B12" i="17"/>
  <c r="B207" i="17" s="1"/>
  <c r="E95" i="16"/>
  <c r="E93" i="16"/>
  <c r="E91" i="16"/>
  <c r="E89" i="16"/>
  <c r="E87" i="16"/>
  <c r="E85" i="16"/>
  <c r="E83" i="16"/>
  <c r="E81" i="16"/>
  <c r="E79" i="16"/>
  <c r="E77" i="16"/>
  <c r="E75" i="16"/>
  <c r="E73" i="16"/>
  <c r="E71" i="16"/>
  <c r="E69" i="16"/>
  <c r="E67" i="16"/>
  <c r="E65" i="16"/>
  <c r="E63" i="16"/>
  <c r="E61" i="16"/>
  <c r="E59" i="16"/>
  <c r="E57" i="16"/>
  <c r="E55" i="16"/>
  <c r="E12" i="16"/>
  <c r="E54" i="19"/>
  <c r="E249" i="19" s="1"/>
  <c r="E26" i="19"/>
  <c r="E221" i="19" s="1"/>
  <c r="P18" i="19"/>
  <c r="P213" i="19" s="1"/>
  <c r="B16" i="19"/>
  <c r="B211" i="19" s="1"/>
  <c r="I13" i="19"/>
  <c r="I208" i="19" s="1"/>
  <c r="E88" i="18"/>
  <c r="E283" i="18" s="1"/>
  <c r="E80" i="18"/>
  <c r="E275" i="18" s="1"/>
  <c r="E72" i="18"/>
  <c r="E267" i="18" s="1"/>
  <c r="E64" i="18"/>
  <c r="E259" i="18" s="1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S20" i="16"/>
  <c r="L20" i="16"/>
  <c r="E20" i="16"/>
  <c r="S19" i="16"/>
  <c r="L19" i="16"/>
  <c r="E19" i="16"/>
  <c r="S18" i="16"/>
  <c r="L18" i="16"/>
  <c r="E18" i="16"/>
  <c r="S17" i="16"/>
  <c r="L17" i="16"/>
  <c r="E17" i="16"/>
  <c r="S16" i="16"/>
  <c r="L16" i="16"/>
  <c r="E16" i="16"/>
  <c r="S15" i="16"/>
  <c r="L15" i="16"/>
  <c r="E15" i="16"/>
  <c r="S14" i="16"/>
  <c r="L14" i="16"/>
  <c r="E14" i="16"/>
  <c r="S13" i="16"/>
  <c r="L13" i="16"/>
  <c r="E13" i="16"/>
  <c r="S12" i="16"/>
  <c r="L12" i="16"/>
  <c r="L207" i="16" s="1"/>
  <c r="B12" i="16"/>
  <c r="B24" i="19"/>
  <c r="B219" i="19" s="1"/>
  <c r="P20" i="19"/>
  <c r="P215" i="19" s="1"/>
  <c r="B18" i="19"/>
  <c r="B213" i="19" s="1"/>
  <c r="I15" i="19"/>
  <c r="I210" i="19" s="1"/>
  <c r="P12" i="19"/>
  <c r="P207" i="19" s="1"/>
  <c r="E94" i="18"/>
  <c r="E289" i="18" s="1"/>
  <c r="E86" i="18"/>
  <c r="E281" i="18" s="1"/>
  <c r="E78" i="18"/>
  <c r="E273" i="18" s="1"/>
  <c r="E70" i="18"/>
  <c r="E265" i="18" s="1"/>
  <c r="E39" i="17"/>
  <c r="E234" i="17" s="1"/>
  <c r="E37" i="17"/>
  <c r="E232" i="17" s="1"/>
  <c r="E35" i="17"/>
  <c r="E230" i="17" s="1"/>
  <c r="E33" i="17"/>
  <c r="E228" i="17" s="1"/>
  <c r="E31" i="17"/>
  <c r="E226" i="17" s="1"/>
  <c r="E29" i="17"/>
  <c r="E224" i="17" s="1"/>
  <c r="E27" i="17"/>
  <c r="E222" i="17" s="1"/>
  <c r="E25" i="17"/>
  <c r="E220" i="17" s="1"/>
  <c r="E23" i="17"/>
  <c r="E218" i="17" s="1"/>
  <c r="E21" i="17"/>
  <c r="E216" i="17" s="1"/>
  <c r="L20" i="17"/>
  <c r="L215" i="17" s="1"/>
  <c r="S19" i="17"/>
  <c r="S214" i="17" s="1"/>
  <c r="E19" i="17"/>
  <c r="E214" i="17" s="1"/>
  <c r="L18" i="17"/>
  <c r="L213" i="17" s="1"/>
  <c r="S17" i="17"/>
  <c r="S212" i="17" s="1"/>
  <c r="E17" i="17"/>
  <c r="E212" i="17" s="1"/>
  <c r="L16" i="17"/>
  <c r="L211" i="17" s="1"/>
  <c r="S15" i="17"/>
  <c r="S210" i="17" s="1"/>
  <c r="E15" i="17"/>
  <c r="E210" i="17" s="1"/>
  <c r="L14" i="17"/>
  <c r="L209" i="17" s="1"/>
  <c r="S13" i="17"/>
  <c r="S208" i="17" s="1"/>
  <c r="E13" i="17"/>
  <c r="E208" i="17" s="1"/>
  <c r="L12" i="17"/>
  <c r="L207" i="17" s="1"/>
  <c r="E94" i="16"/>
  <c r="E92" i="16"/>
  <c r="E90" i="16"/>
  <c r="E88" i="16"/>
  <c r="E86" i="16"/>
  <c r="E84" i="16"/>
  <c r="E82" i="16"/>
  <c r="E80" i="16"/>
  <c r="E78" i="16"/>
  <c r="E76" i="16"/>
  <c r="E74" i="16"/>
  <c r="E72" i="16"/>
  <c r="E70" i="16"/>
  <c r="E68" i="16"/>
  <c r="E66" i="16"/>
  <c r="E64" i="16"/>
  <c r="E62" i="16"/>
  <c r="E60" i="16"/>
  <c r="E58" i="16"/>
  <c r="E56" i="16"/>
  <c r="E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P20" i="16"/>
  <c r="I20" i="16"/>
  <c r="B20" i="16"/>
  <c r="P19" i="16"/>
  <c r="I19" i="16"/>
  <c r="B19" i="16"/>
  <c r="P18" i="16"/>
  <c r="I18" i="16"/>
  <c r="B18" i="16"/>
  <c r="P17" i="16"/>
  <c r="I17" i="16"/>
  <c r="B17" i="16"/>
  <c r="P16" i="16"/>
  <c r="I16" i="16"/>
  <c r="B16" i="16"/>
  <c r="P15" i="16"/>
  <c r="I15" i="16"/>
  <c r="B15" i="16"/>
  <c r="P14" i="16"/>
  <c r="I14" i="16"/>
  <c r="B14" i="16"/>
  <c r="P13" i="16"/>
  <c r="I13" i="16"/>
  <c r="B13" i="16"/>
  <c r="P12" i="16"/>
  <c r="I12" i="16"/>
  <c r="I207" i="16" s="1"/>
  <c r="S17" i="15"/>
  <c r="S212" i="15" s="1"/>
  <c r="S13" i="15"/>
  <c r="S208" i="15" s="1"/>
  <c r="P20" i="15"/>
  <c r="P215" i="15" s="1"/>
  <c r="P410" i="15" s="1"/>
  <c r="P16" i="15"/>
  <c r="P211" i="15" s="1"/>
  <c r="P406" i="15" s="1"/>
  <c r="P12" i="15"/>
  <c r="P207" i="15" s="1"/>
  <c r="P402" i="15" s="1"/>
  <c r="L17" i="15"/>
  <c r="L212" i="15" s="1"/>
  <c r="L13" i="15"/>
  <c r="L208" i="15" s="1"/>
  <c r="I13" i="15"/>
  <c r="I208" i="15" s="1"/>
  <c r="I17" i="15"/>
  <c r="I212" i="15" s="1"/>
  <c r="S20" i="15"/>
  <c r="S215" i="15" s="1"/>
  <c r="S16" i="15"/>
  <c r="S211" i="15" s="1"/>
  <c r="S12" i="15"/>
  <c r="S207" i="15" s="1"/>
  <c r="P19" i="15"/>
  <c r="P214" i="15" s="1"/>
  <c r="P15" i="15"/>
  <c r="P210" i="15" s="1"/>
  <c r="L20" i="15"/>
  <c r="L215" i="15" s="1"/>
  <c r="L16" i="15"/>
  <c r="L211" i="15" s="1"/>
  <c r="L12" i="15"/>
  <c r="L207" i="15" s="1"/>
  <c r="I14" i="15"/>
  <c r="I209" i="15" s="1"/>
  <c r="I18" i="15"/>
  <c r="I213" i="15" s="1"/>
  <c r="S18" i="15"/>
  <c r="S213" i="15" s="1"/>
  <c r="P17" i="15"/>
  <c r="P212" i="15" s="1"/>
  <c r="L14" i="15"/>
  <c r="L209" i="15" s="1"/>
  <c r="I12" i="15"/>
  <c r="I207" i="15" s="1"/>
  <c r="I20" i="15"/>
  <c r="I215" i="15" s="1"/>
  <c r="P13" i="15"/>
  <c r="P208" i="15" s="1"/>
  <c r="L18" i="15"/>
  <c r="L213" i="15" s="1"/>
  <c r="S15" i="15"/>
  <c r="S210" i="15" s="1"/>
  <c r="P14" i="15"/>
  <c r="P209" i="15" s="1"/>
  <c r="L19" i="15"/>
  <c r="L214" i="15" s="1"/>
  <c r="I15" i="15"/>
  <c r="I210" i="15" s="1"/>
  <c r="S14" i="15"/>
  <c r="S209" i="15" s="1"/>
  <c r="I16" i="15"/>
  <c r="I211" i="15" s="1"/>
  <c r="S19" i="15"/>
  <c r="S214" i="15" s="1"/>
  <c r="L15" i="15"/>
  <c r="L210" i="15" s="1"/>
  <c r="P18" i="15"/>
  <c r="P213" i="15" s="1"/>
  <c r="I19" i="15"/>
  <c r="I214" i="15" s="1"/>
  <c r="B13" i="15"/>
  <c r="B208" i="15" s="1"/>
  <c r="B15" i="15"/>
  <c r="B210" i="15" s="1"/>
  <c r="E14" i="15"/>
  <c r="E209" i="15" s="1"/>
  <c r="E12" i="15"/>
  <c r="E207" i="15" s="1"/>
  <c r="B14" i="15"/>
  <c r="B209" i="15" s="1"/>
  <c r="B16" i="15"/>
  <c r="B211" i="15" s="1"/>
  <c r="E15" i="15"/>
  <c r="E210" i="15" s="1"/>
  <c r="E405" i="15" s="1"/>
  <c r="E19" i="15"/>
  <c r="E214" i="15" s="1"/>
  <c r="E409" i="15" s="1"/>
  <c r="E23" i="15"/>
  <c r="E218" i="15" s="1"/>
  <c r="E413" i="15" s="1"/>
  <c r="E27" i="15"/>
  <c r="E222" i="15" s="1"/>
  <c r="E31" i="15"/>
  <c r="E226" i="15" s="1"/>
  <c r="E35" i="15"/>
  <c r="E230" i="15" s="1"/>
  <c r="E425" i="15" s="1"/>
  <c r="E39" i="15"/>
  <c r="E234" i="15" s="1"/>
  <c r="E429" i="15" s="1"/>
  <c r="E43" i="15"/>
  <c r="E238" i="15" s="1"/>
  <c r="E433" i="15" s="1"/>
  <c r="E47" i="15"/>
  <c r="E242" i="15" s="1"/>
  <c r="E437" i="15" s="1"/>
  <c r="E51" i="15"/>
  <c r="E246" i="15" s="1"/>
  <c r="E55" i="15"/>
  <c r="E250" i="15" s="1"/>
  <c r="E445" i="15" s="1"/>
  <c r="E59" i="15"/>
  <c r="E254" i="15" s="1"/>
  <c r="E449" i="15" s="1"/>
  <c r="E63" i="15"/>
  <c r="E258" i="15" s="1"/>
  <c r="E453" i="15" s="1"/>
  <c r="E67" i="15"/>
  <c r="E262" i="15" s="1"/>
  <c r="E457" i="15" s="1"/>
  <c r="E71" i="15"/>
  <c r="E266" i="15" s="1"/>
  <c r="E461" i="15" s="1"/>
  <c r="E75" i="15"/>
  <c r="E270" i="15" s="1"/>
  <c r="E465" i="15" s="1"/>
  <c r="E79" i="15"/>
  <c r="E274" i="15" s="1"/>
  <c r="E469" i="15" s="1"/>
  <c r="E83" i="15"/>
  <c r="E278" i="15" s="1"/>
  <c r="E473" i="15" s="1"/>
  <c r="E87" i="15"/>
  <c r="E282" i="15" s="1"/>
  <c r="E91" i="15"/>
  <c r="E286" i="15" s="1"/>
  <c r="E95" i="15"/>
  <c r="E290" i="15" s="1"/>
  <c r="E485" i="15" s="1"/>
  <c r="E16" i="15"/>
  <c r="E211" i="15" s="1"/>
  <c r="E20" i="15"/>
  <c r="E215" i="15" s="1"/>
  <c r="E24" i="15"/>
  <c r="E219" i="15" s="1"/>
  <c r="E28" i="15"/>
  <c r="E223" i="15" s="1"/>
  <c r="E32" i="15"/>
  <c r="E227" i="15" s="1"/>
  <c r="E36" i="15"/>
  <c r="E231" i="15" s="1"/>
  <c r="E40" i="15"/>
  <c r="E235" i="15" s="1"/>
  <c r="E44" i="15"/>
  <c r="E239" i="15" s="1"/>
  <c r="E48" i="15"/>
  <c r="E243" i="15" s="1"/>
  <c r="E52" i="15"/>
  <c r="E247" i="15" s="1"/>
  <c r="E56" i="15"/>
  <c r="E251" i="15" s="1"/>
  <c r="E60" i="15"/>
  <c r="E255" i="15" s="1"/>
  <c r="E64" i="15"/>
  <c r="E259" i="15" s="1"/>
  <c r="E68" i="15"/>
  <c r="E263" i="15" s="1"/>
  <c r="E72" i="15"/>
  <c r="E267" i="15" s="1"/>
  <c r="E76" i="15"/>
  <c r="E271" i="15" s="1"/>
  <c r="E80" i="15"/>
  <c r="E275" i="15" s="1"/>
  <c r="E84" i="15"/>
  <c r="E279" i="15" s="1"/>
  <c r="E88" i="15"/>
  <c r="E283" i="15" s="1"/>
  <c r="E92" i="15"/>
  <c r="E287" i="15" s="1"/>
  <c r="B18" i="15"/>
  <c r="B213" i="15" s="1"/>
  <c r="B20" i="15"/>
  <c r="B215" i="15" s="1"/>
  <c r="B22" i="15"/>
  <c r="B217" i="15" s="1"/>
  <c r="B24" i="15"/>
  <c r="B219" i="15" s="1"/>
  <c r="B26" i="15"/>
  <c r="B221" i="15" s="1"/>
  <c r="B28" i="15"/>
  <c r="B223" i="15" s="1"/>
  <c r="B30" i="15"/>
  <c r="B225" i="15" s="1"/>
  <c r="B32" i="15"/>
  <c r="B227" i="15" s="1"/>
  <c r="B34" i="15"/>
  <c r="B229" i="15" s="1"/>
  <c r="B36" i="15"/>
  <c r="B231" i="15" s="1"/>
  <c r="B38" i="15"/>
  <c r="B233" i="15" s="1"/>
  <c r="B40" i="15"/>
  <c r="B235" i="15" s="1"/>
  <c r="B42" i="15"/>
  <c r="B237" i="15" s="1"/>
  <c r="B44" i="15"/>
  <c r="B239" i="15" s="1"/>
  <c r="B46" i="15"/>
  <c r="B241" i="15" s="1"/>
  <c r="B48" i="15"/>
  <c r="B243" i="15" s="1"/>
  <c r="B50" i="15"/>
  <c r="B245" i="15" s="1"/>
  <c r="B52" i="15"/>
  <c r="B247" i="15" s="1"/>
  <c r="B54" i="15"/>
  <c r="B249" i="15" s="1"/>
  <c r="B56" i="15"/>
  <c r="B251" i="15" s="1"/>
  <c r="B58" i="15"/>
  <c r="B253" i="15" s="1"/>
  <c r="B60" i="15"/>
  <c r="B255" i="15" s="1"/>
  <c r="B62" i="15"/>
  <c r="B257" i="15" s="1"/>
  <c r="B64" i="15"/>
  <c r="B259" i="15" s="1"/>
  <c r="B66" i="15"/>
  <c r="B261" i="15" s="1"/>
  <c r="B68" i="15"/>
  <c r="B263" i="15" s="1"/>
  <c r="B70" i="15"/>
  <c r="B265" i="15" s="1"/>
  <c r="B72" i="15"/>
  <c r="B267" i="15" s="1"/>
  <c r="B74" i="15"/>
  <c r="B269" i="15" s="1"/>
  <c r="B76" i="15"/>
  <c r="B271" i="15" s="1"/>
  <c r="B78" i="15"/>
  <c r="B273" i="15" s="1"/>
  <c r="B80" i="15"/>
  <c r="B275" i="15" s="1"/>
  <c r="B82" i="15"/>
  <c r="B277" i="15" s="1"/>
  <c r="B84" i="15"/>
  <c r="B279" i="15" s="1"/>
  <c r="B86" i="15"/>
  <c r="B281" i="15" s="1"/>
  <c r="B88" i="15"/>
  <c r="B283" i="15" s="1"/>
  <c r="B90" i="15"/>
  <c r="B285" i="15" s="1"/>
  <c r="B92" i="15"/>
  <c r="B287" i="15" s="1"/>
  <c r="B94" i="15"/>
  <c r="B289" i="15" s="1"/>
  <c r="E18" i="15"/>
  <c r="E213" i="15" s="1"/>
  <c r="E26" i="15"/>
  <c r="E221" i="15" s="1"/>
  <c r="E34" i="15"/>
  <c r="E229" i="15" s="1"/>
  <c r="E42" i="15"/>
  <c r="E237" i="15" s="1"/>
  <c r="E50" i="15"/>
  <c r="E245" i="15" s="1"/>
  <c r="E58" i="15"/>
  <c r="E253" i="15" s="1"/>
  <c r="E66" i="15"/>
  <c r="E261" i="15" s="1"/>
  <c r="E74" i="15"/>
  <c r="E269" i="15" s="1"/>
  <c r="E82" i="15"/>
  <c r="E277" i="15" s="1"/>
  <c r="E90" i="15"/>
  <c r="E285" i="15" s="1"/>
  <c r="B19" i="15"/>
  <c r="B214" i="15" s="1"/>
  <c r="B23" i="15"/>
  <c r="B218" i="15" s="1"/>
  <c r="B27" i="15"/>
  <c r="B222" i="15" s="1"/>
  <c r="B31" i="15"/>
  <c r="B226" i="15" s="1"/>
  <c r="B35" i="15"/>
  <c r="B230" i="15" s="1"/>
  <c r="B39" i="15"/>
  <c r="B234" i="15" s="1"/>
  <c r="B43" i="15"/>
  <c r="B238" i="15" s="1"/>
  <c r="B47" i="15"/>
  <c r="B242" i="15" s="1"/>
  <c r="B51" i="15"/>
  <c r="B246" i="15" s="1"/>
  <c r="B55" i="15"/>
  <c r="B250" i="15" s="1"/>
  <c r="B59" i="15"/>
  <c r="B254" i="15" s="1"/>
  <c r="B63" i="15"/>
  <c r="B258" i="15" s="1"/>
  <c r="B67" i="15"/>
  <c r="B262" i="15" s="1"/>
  <c r="B71" i="15"/>
  <c r="B266" i="15" s="1"/>
  <c r="B75" i="15"/>
  <c r="B270" i="15" s="1"/>
  <c r="B79" i="15"/>
  <c r="B274" i="15" s="1"/>
  <c r="B83" i="15"/>
  <c r="B278" i="15" s="1"/>
  <c r="B87" i="15"/>
  <c r="B282" i="15" s="1"/>
  <c r="B91" i="15"/>
  <c r="B286" i="15" s="1"/>
  <c r="E21" i="15"/>
  <c r="E216" i="15" s="1"/>
  <c r="E29" i="15"/>
  <c r="E224" i="15" s="1"/>
  <c r="E37" i="15"/>
  <c r="E232" i="15" s="1"/>
  <c r="E45" i="15"/>
  <c r="E240" i="15" s="1"/>
  <c r="E53" i="15"/>
  <c r="E248" i="15" s="1"/>
  <c r="E61" i="15"/>
  <c r="E256" i="15" s="1"/>
  <c r="E69" i="15"/>
  <c r="E264" i="15" s="1"/>
  <c r="E77" i="15"/>
  <c r="E272" i="15" s="1"/>
  <c r="E85" i="15"/>
  <c r="E280" i="15" s="1"/>
  <c r="E93" i="15"/>
  <c r="E288" i="15" s="1"/>
  <c r="E25" i="15"/>
  <c r="E220" i="15" s="1"/>
  <c r="E41" i="15"/>
  <c r="E236" i="15" s="1"/>
  <c r="E57" i="15"/>
  <c r="E252" i="15" s="1"/>
  <c r="E73" i="15"/>
  <c r="E268" i="15" s="1"/>
  <c r="E89" i="15"/>
  <c r="E284" i="15" s="1"/>
  <c r="E13" i="15"/>
  <c r="E208" i="15" s="1"/>
  <c r="E30" i="15"/>
  <c r="E225" i="15" s="1"/>
  <c r="E46" i="15"/>
  <c r="E241" i="15" s="1"/>
  <c r="E62" i="15"/>
  <c r="E257" i="15" s="1"/>
  <c r="E78" i="15"/>
  <c r="E273" i="15" s="1"/>
  <c r="E94" i="15"/>
  <c r="E289" i="15" s="1"/>
  <c r="B21" i="15"/>
  <c r="B216" i="15" s="1"/>
  <c r="B29" i="15"/>
  <c r="B224" i="15" s="1"/>
  <c r="B37" i="15"/>
  <c r="B232" i="15" s="1"/>
  <c r="B45" i="15"/>
  <c r="B240" i="15" s="1"/>
  <c r="B53" i="15"/>
  <c r="B248" i="15" s="1"/>
  <c r="B61" i="15"/>
  <c r="B256" i="15" s="1"/>
  <c r="B69" i="15"/>
  <c r="B264" i="15" s="1"/>
  <c r="B77" i="15"/>
  <c r="B272" i="15" s="1"/>
  <c r="B85" i="15"/>
  <c r="B280" i="15" s="1"/>
  <c r="E22" i="15"/>
  <c r="E217" i="15" s="1"/>
  <c r="E54" i="15"/>
  <c r="E249" i="15" s="1"/>
  <c r="E86" i="15"/>
  <c r="E281" i="15" s="1"/>
  <c r="B25" i="15"/>
  <c r="B220" i="15" s="1"/>
  <c r="B41" i="15"/>
  <c r="B236" i="15" s="1"/>
  <c r="B57" i="15"/>
  <c r="B252" i="15" s="1"/>
  <c r="B73" i="15"/>
  <c r="B268" i="15" s="1"/>
  <c r="B89" i="15"/>
  <c r="B284" i="15" s="1"/>
  <c r="E33" i="15"/>
  <c r="E228" i="15" s="1"/>
  <c r="E65" i="15"/>
  <c r="E260" i="15" s="1"/>
  <c r="B12" i="15"/>
  <c r="B207" i="15" s="1"/>
  <c r="B93" i="15"/>
  <c r="B288" i="15" s="1"/>
  <c r="E49" i="15"/>
  <c r="E244" i="15" s="1"/>
  <c r="E70" i="15"/>
  <c r="E265" i="15" s="1"/>
  <c r="B33" i="15"/>
  <c r="B228" i="15" s="1"/>
  <c r="B65" i="15"/>
  <c r="B260" i="15" s="1"/>
  <c r="B95" i="15"/>
  <c r="B290" i="15" s="1"/>
  <c r="E17" i="15"/>
  <c r="E212" i="15" s="1"/>
  <c r="E81" i="15"/>
  <c r="E276" i="15" s="1"/>
  <c r="B49" i="15"/>
  <c r="B244" i="15" s="1"/>
  <c r="B81" i="15"/>
  <c r="B276" i="15" s="1"/>
  <c r="E38" i="15"/>
  <c r="E233" i="15" s="1"/>
  <c r="B17" i="15"/>
  <c r="B212" i="15" s="1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A401" i="3" s="1"/>
  <c r="D402" i="3"/>
  <c r="A402" i="3" s="1"/>
  <c r="D403" i="3"/>
  <c r="A403" i="3" s="1"/>
  <c r="D404" i="3"/>
  <c r="A404" i="3" s="1"/>
  <c r="D405" i="3"/>
  <c r="A405" i="3" s="1"/>
  <c r="D406" i="3"/>
  <c r="A406" i="3" s="1"/>
  <c r="D407" i="3"/>
  <c r="A407" i="3" s="1"/>
  <c r="D408" i="3"/>
  <c r="A408" i="3" s="1"/>
  <c r="D409" i="3"/>
  <c r="A409" i="3" s="1"/>
  <c r="D410" i="3"/>
  <c r="A410" i="3" s="1"/>
  <c r="D411" i="3"/>
  <c r="A411" i="3" s="1"/>
  <c r="D412" i="3"/>
  <c r="A412" i="3" s="1"/>
  <c r="D413" i="3"/>
  <c r="A413" i="3" s="1"/>
  <c r="D414" i="3"/>
  <c r="A414" i="3" s="1"/>
  <c r="D415" i="3"/>
  <c r="A415" i="3" s="1"/>
  <c r="D416" i="3"/>
  <c r="A416" i="3" s="1"/>
  <c r="D417" i="3"/>
  <c r="A417" i="3" s="1"/>
  <c r="D418" i="3"/>
  <c r="A418" i="3" s="1"/>
  <c r="D419" i="3"/>
  <c r="A419" i="3" s="1"/>
  <c r="D420" i="3"/>
  <c r="A420" i="3" s="1"/>
  <c r="D421" i="3"/>
  <c r="A421" i="3" s="1"/>
  <c r="D422" i="3"/>
  <c r="A422" i="3" s="1"/>
  <c r="D423" i="3"/>
  <c r="A423" i="3" s="1"/>
  <c r="D424" i="3"/>
  <c r="A424" i="3" s="1"/>
  <c r="D425" i="3"/>
  <c r="A425" i="3" s="1"/>
  <c r="D426" i="3"/>
  <c r="A426" i="3" s="1"/>
  <c r="D427" i="3"/>
  <c r="A427" i="3" s="1"/>
  <c r="D428" i="3"/>
  <c r="A428" i="3" s="1"/>
  <c r="D429" i="3"/>
  <c r="A429" i="3" s="1"/>
  <c r="D430" i="3"/>
  <c r="A430" i="3" s="1"/>
  <c r="D431" i="3"/>
  <c r="A431" i="3" s="1"/>
  <c r="D432" i="3"/>
  <c r="A432" i="3" s="1"/>
  <c r="D433" i="3"/>
  <c r="A433" i="3" s="1"/>
  <c r="D434" i="3"/>
  <c r="A434" i="3" s="1"/>
  <c r="D435" i="3"/>
  <c r="A435" i="3" s="1"/>
  <c r="D436" i="3"/>
  <c r="A436" i="3" s="1"/>
  <c r="D437" i="3"/>
  <c r="A437" i="3" s="1"/>
  <c r="D438" i="3"/>
  <c r="A438" i="3" s="1"/>
  <c r="D439" i="3"/>
  <c r="A439" i="3" s="1"/>
  <c r="D440" i="3"/>
  <c r="A440" i="3" s="1"/>
  <c r="D441" i="3"/>
  <c r="A441" i="3" s="1"/>
  <c r="D442" i="3"/>
  <c r="A442" i="3" s="1"/>
  <c r="D443" i="3"/>
  <c r="A443" i="3" s="1"/>
  <c r="D444" i="3"/>
  <c r="A444" i="3" s="1"/>
  <c r="D445" i="3"/>
  <c r="A445" i="3" s="1"/>
  <c r="D446" i="3"/>
  <c r="A446" i="3" s="1"/>
  <c r="D447" i="3"/>
  <c r="A447" i="3" s="1"/>
  <c r="D448" i="3"/>
  <c r="A448" i="3" s="1"/>
  <c r="D449" i="3"/>
  <c r="A449" i="3" s="1"/>
  <c r="D450" i="3"/>
  <c r="A450" i="3" s="1"/>
  <c r="D451" i="3"/>
  <c r="A451" i="3" s="1"/>
  <c r="D452" i="3"/>
  <c r="A452" i="3" s="1"/>
  <c r="D453" i="3"/>
  <c r="A453" i="3" s="1"/>
  <c r="D454" i="3"/>
  <c r="A454" i="3" s="1"/>
  <c r="D455" i="3"/>
  <c r="A455" i="3" s="1"/>
  <c r="D456" i="3"/>
  <c r="A456" i="3" s="1"/>
  <c r="D457" i="3"/>
  <c r="A457" i="3" s="1"/>
  <c r="D458" i="3"/>
  <c r="A458" i="3" s="1"/>
  <c r="D459" i="3"/>
  <c r="A459" i="3" s="1"/>
  <c r="D460" i="3"/>
  <c r="A460" i="3" s="1"/>
  <c r="D461" i="3"/>
  <c r="A461" i="3" s="1"/>
  <c r="D462" i="3"/>
  <c r="A462" i="3" s="1"/>
  <c r="D463" i="3"/>
  <c r="A463" i="3" s="1"/>
  <c r="D464" i="3"/>
  <c r="A464" i="3" s="1"/>
  <c r="D465" i="3"/>
  <c r="A465" i="3" s="1"/>
  <c r="D466" i="3"/>
  <c r="A466" i="3" s="1"/>
  <c r="D467" i="3"/>
  <c r="A467" i="3" s="1"/>
  <c r="D468" i="3"/>
  <c r="A468" i="3" s="1"/>
  <c r="D469" i="3"/>
  <c r="A469" i="3" s="1"/>
  <c r="D470" i="3"/>
  <c r="A470" i="3" s="1"/>
  <c r="D471" i="3"/>
  <c r="A471" i="3" s="1"/>
  <c r="D472" i="3"/>
  <c r="A472" i="3" s="1"/>
  <c r="D473" i="3"/>
  <c r="A473" i="3" s="1"/>
  <c r="D474" i="3"/>
  <c r="A474" i="3" s="1"/>
  <c r="D475" i="3"/>
  <c r="A475" i="3" s="1"/>
  <c r="D476" i="3"/>
  <c r="A476" i="3" s="1"/>
  <c r="D477" i="3"/>
  <c r="A477" i="3" s="1"/>
  <c r="D478" i="3"/>
  <c r="A478" i="3" s="1"/>
  <c r="D479" i="3"/>
  <c r="A479" i="3" s="1"/>
  <c r="D480" i="3"/>
  <c r="A480" i="3" s="1"/>
  <c r="D481" i="3"/>
  <c r="A481" i="3" s="1"/>
  <c r="D482" i="3"/>
  <c r="A482" i="3" s="1"/>
  <c r="D483" i="3"/>
  <c r="A483" i="3" s="1"/>
  <c r="D484" i="3"/>
  <c r="A484" i="3" s="1"/>
  <c r="D485" i="3"/>
  <c r="A485" i="3" s="1"/>
  <c r="D486" i="3"/>
  <c r="A486" i="3" s="1"/>
  <c r="D487" i="3"/>
  <c r="A487" i="3" s="1"/>
  <c r="D488" i="3"/>
  <c r="A488" i="3" s="1"/>
  <c r="D489" i="3"/>
  <c r="A489" i="3" s="1"/>
  <c r="D490" i="3"/>
  <c r="A490" i="3" s="1"/>
  <c r="D491" i="3"/>
  <c r="A491" i="3" s="1"/>
  <c r="D492" i="3"/>
  <c r="A492" i="3" s="1"/>
  <c r="D493" i="3"/>
  <c r="A493" i="3" s="1"/>
  <c r="D494" i="3"/>
  <c r="A494" i="3" s="1"/>
  <c r="D495" i="3"/>
  <c r="A495" i="3" s="1"/>
  <c r="D496" i="3"/>
  <c r="A496" i="3" s="1"/>
  <c r="D497" i="3"/>
  <c r="A497" i="3" s="1"/>
  <c r="D498" i="3"/>
  <c r="A498" i="3" s="1"/>
  <c r="D499" i="3"/>
  <c r="A499" i="3" s="1"/>
  <c r="D500" i="3"/>
  <c r="A500" i="3" s="1"/>
  <c r="D501" i="3"/>
  <c r="A501" i="3" s="1"/>
  <c r="D502" i="3"/>
  <c r="A502" i="3" s="1"/>
  <c r="D503" i="3"/>
  <c r="A503" i="3" s="1"/>
  <c r="D504" i="3"/>
  <c r="A504" i="3" s="1"/>
  <c r="D505" i="3"/>
  <c r="A505" i="3" s="1"/>
  <c r="D506" i="3"/>
  <c r="A506" i="3" s="1"/>
  <c r="D507" i="3"/>
  <c r="A507" i="3" s="1"/>
  <c r="D508" i="3"/>
  <c r="A508" i="3" s="1"/>
  <c r="D509" i="3"/>
  <c r="A509" i="3" s="1"/>
  <c r="D510" i="3"/>
  <c r="A510" i="3" s="1"/>
  <c r="D511" i="3"/>
  <c r="A511" i="3" s="1"/>
  <c r="D512" i="3"/>
  <c r="A512" i="3" s="1"/>
  <c r="D513" i="3"/>
  <c r="A513" i="3" s="1"/>
  <c r="D514" i="3"/>
  <c r="A514" i="3" s="1"/>
  <c r="D515" i="3"/>
  <c r="A515" i="3" s="1"/>
  <c r="D516" i="3"/>
  <c r="A516" i="3" s="1"/>
  <c r="D517" i="3"/>
  <c r="A517" i="3" s="1"/>
  <c r="D518" i="3"/>
  <c r="A518" i="3" s="1"/>
  <c r="D519" i="3"/>
  <c r="A519" i="3" s="1"/>
  <c r="D520" i="3"/>
  <c r="A520" i="3" s="1"/>
  <c r="D521" i="3"/>
  <c r="A521" i="3" s="1"/>
  <c r="D522" i="3"/>
  <c r="A522" i="3" s="1"/>
  <c r="D523" i="3"/>
  <c r="A523" i="3" s="1"/>
  <c r="D524" i="3"/>
  <c r="A524" i="3" s="1"/>
  <c r="D525" i="3"/>
  <c r="A525" i="3" s="1"/>
  <c r="D526" i="3"/>
  <c r="A526" i="3" s="1"/>
  <c r="D527" i="3"/>
  <c r="A527" i="3" s="1"/>
  <c r="D528" i="3"/>
  <c r="A528" i="3" s="1"/>
  <c r="D529" i="3"/>
  <c r="A529" i="3" s="1"/>
  <c r="D530" i="3"/>
  <c r="A530" i="3" s="1"/>
  <c r="D531" i="3"/>
  <c r="A531" i="3" s="1"/>
  <c r="D532" i="3"/>
  <c r="A532" i="3" s="1"/>
  <c r="D533" i="3"/>
  <c r="A533" i="3" s="1"/>
  <c r="D534" i="3"/>
  <c r="A534" i="3" s="1"/>
  <c r="D535" i="3"/>
  <c r="A535" i="3" s="1"/>
  <c r="D536" i="3"/>
  <c r="A536" i="3" s="1"/>
  <c r="D537" i="3"/>
  <c r="A537" i="3" s="1"/>
  <c r="D538" i="3"/>
  <c r="A538" i="3" s="1"/>
  <c r="D539" i="3"/>
  <c r="A539" i="3" s="1"/>
  <c r="D540" i="3"/>
  <c r="A540" i="3" s="1"/>
  <c r="D541" i="3"/>
  <c r="A541" i="3" s="1"/>
  <c r="D542" i="3"/>
  <c r="A542" i="3" s="1"/>
  <c r="D543" i="3"/>
  <c r="A543" i="3" s="1"/>
  <c r="D544" i="3"/>
  <c r="A544" i="3" s="1"/>
  <c r="D545" i="3"/>
  <c r="A545" i="3" s="1"/>
  <c r="D546" i="3"/>
  <c r="A546" i="3" s="1"/>
  <c r="D547" i="3"/>
  <c r="A547" i="3" s="1"/>
  <c r="D548" i="3"/>
  <c r="A548" i="3" s="1"/>
  <c r="D549" i="3"/>
  <c r="A549" i="3" s="1"/>
  <c r="D550" i="3"/>
  <c r="A550" i="3" s="1"/>
  <c r="D551" i="3"/>
  <c r="A551" i="3" s="1"/>
  <c r="D552" i="3"/>
  <c r="A552" i="3" s="1"/>
  <c r="D553" i="3"/>
  <c r="A553" i="3" s="1"/>
  <c r="D554" i="3"/>
  <c r="A554" i="3" s="1"/>
  <c r="D555" i="3"/>
  <c r="A555" i="3" s="1"/>
  <c r="D556" i="3"/>
  <c r="A556" i="3" s="1"/>
  <c r="D557" i="3"/>
  <c r="A557" i="3" s="1"/>
  <c r="D558" i="3"/>
  <c r="A558" i="3" s="1"/>
  <c r="D559" i="3"/>
  <c r="A559" i="3" s="1"/>
  <c r="D560" i="3"/>
  <c r="A560" i="3" s="1"/>
  <c r="D561" i="3"/>
  <c r="A561" i="3" s="1"/>
  <c r="D562" i="3"/>
  <c r="A562" i="3" s="1"/>
  <c r="D563" i="3"/>
  <c r="A563" i="3" s="1"/>
  <c r="D564" i="3"/>
  <c r="A564" i="3" s="1"/>
  <c r="D565" i="3"/>
  <c r="A565" i="3" s="1"/>
  <c r="D566" i="3"/>
  <c r="A566" i="3" s="1"/>
  <c r="D567" i="3"/>
  <c r="A567" i="3" s="1"/>
  <c r="D568" i="3"/>
  <c r="A568" i="3" s="1"/>
  <c r="D569" i="3"/>
  <c r="A569" i="3" s="1"/>
  <c r="D570" i="3"/>
  <c r="A570" i="3" s="1"/>
  <c r="D571" i="3"/>
  <c r="A571" i="3" s="1"/>
  <c r="D572" i="3"/>
  <c r="A572" i="3" s="1"/>
  <c r="D573" i="3"/>
  <c r="A573" i="3" s="1"/>
  <c r="D574" i="3"/>
  <c r="A574" i="3" s="1"/>
  <c r="D575" i="3"/>
  <c r="A575" i="3" s="1"/>
  <c r="D576" i="3"/>
  <c r="A576" i="3" s="1"/>
  <c r="D577" i="3"/>
  <c r="A577" i="3" s="1"/>
  <c r="D578" i="3"/>
  <c r="A578" i="3" s="1"/>
  <c r="D579" i="3"/>
  <c r="A579" i="3" s="1"/>
  <c r="D580" i="3"/>
  <c r="A580" i="3" s="1"/>
  <c r="D581" i="3"/>
  <c r="A581" i="3" s="1"/>
  <c r="D582" i="3"/>
  <c r="A582" i="3" s="1"/>
  <c r="D583" i="3"/>
  <c r="A583" i="3" s="1"/>
  <c r="D584" i="3"/>
  <c r="A584" i="3" s="1"/>
  <c r="D585" i="3"/>
  <c r="A585" i="3" s="1"/>
  <c r="D586" i="3"/>
  <c r="A586" i="3" s="1"/>
  <c r="D587" i="3"/>
  <c r="A587" i="3" s="1"/>
  <c r="D588" i="3"/>
  <c r="A588" i="3" s="1"/>
  <c r="D589" i="3"/>
  <c r="A589" i="3" s="1"/>
  <c r="D590" i="3"/>
  <c r="A590" i="3" s="1"/>
  <c r="D591" i="3"/>
  <c r="A591" i="3" s="1"/>
  <c r="D592" i="3"/>
  <c r="A592" i="3" s="1"/>
  <c r="D593" i="3"/>
  <c r="A593" i="3" s="1"/>
  <c r="D594" i="3"/>
  <c r="A594" i="3" s="1"/>
  <c r="D595" i="3"/>
  <c r="A595" i="3" s="1"/>
  <c r="D596" i="3"/>
  <c r="A596" i="3" s="1"/>
  <c r="D597" i="3"/>
  <c r="A597" i="3" s="1"/>
  <c r="D598" i="3"/>
  <c r="A598" i="3" s="1"/>
  <c r="D599" i="3"/>
  <c r="A599" i="3" s="1"/>
  <c r="D600" i="3"/>
  <c r="A600" i="3" s="1"/>
  <c r="D601" i="3"/>
  <c r="A601" i="3" s="1"/>
  <c r="D602" i="3"/>
  <c r="A602" i="3" s="1"/>
  <c r="D603" i="3"/>
  <c r="A603" i="3" s="1"/>
  <c r="D604" i="3"/>
  <c r="A604" i="3" s="1"/>
  <c r="D605" i="3"/>
  <c r="A605" i="3" s="1"/>
  <c r="D606" i="3"/>
  <c r="A606" i="3" s="1"/>
  <c r="D607" i="3"/>
  <c r="A607" i="3" s="1"/>
  <c r="D608" i="3"/>
  <c r="A608" i="3" s="1"/>
  <c r="D609" i="3"/>
  <c r="A609" i="3" s="1"/>
  <c r="D610" i="3"/>
  <c r="A610" i="3" s="1"/>
  <c r="D611" i="3"/>
  <c r="A611" i="3" s="1"/>
  <c r="D612" i="3"/>
  <c r="A612" i="3" s="1"/>
  <c r="D613" i="3"/>
  <c r="A613" i="3" s="1"/>
  <c r="D614" i="3"/>
  <c r="A614" i="3" s="1"/>
  <c r="D615" i="3"/>
  <c r="A615" i="3" s="1"/>
  <c r="D616" i="3"/>
  <c r="A616" i="3" s="1"/>
  <c r="D617" i="3"/>
  <c r="A617" i="3" s="1"/>
  <c r="D618" i="3"/>
  <c r="A618" i="3" s="1"/>
  <c r="D619" i="3"/>
  <c r="A619" i="3" s="1"/>
  <c r="D620" i="3"/>
  <c r="A620" i="3" s="1"/>
  <c r="D621" i="3"/>
  <c r="A621" i="3" s="1"/>
  <c r="D622" i="3"/>
  <c r="A622" i="3" s="1"/>
  <c r="D623" i="3"/>
  <c r="A623" i="3" s="1"/>
  <c r="D624" i="3"/>
  <c r="A624" i="3" s="1"/>
  <c r="D625" i="3"/>
  <c r="A625" i="3" s="1"/>
  <c r="D626" i="3"/>
  <c r="A626" i="3" s="1"/>
  <c r="D627" i="3"/>
  <c r="A627" i="3" s="1"/>
  <c r="D628" i="3"/>
  <c r="A628" i="3" s="1"/>
  <c r="D629" i="3"/>
  <c r="A629" i="3" s="1"/>
  <c r="D630" i="3"/>
  <c r="A630" i="3" s="1"/>
  <c r="D631" i="3"/>
  <c r="A631" i="3" s="1"/>
  <c r="D632" i="3"/>
  <c r="A632" i="3" s="1"/>
  <c r="D633" i="3"/>
  <c r="A633" i="3" s="1"/>
  <c r="D634" i="3"/>
  <c r="A634" i="3" s="1"/>
  <c r="D635" i="3"/>
  <c r="A635" i="3" s="1"/>
  <c r="D636" i="3"/>
  <c r="A636" i="3" s="1"/>
  <c r="D637" i="3"/>
  <c r="A637" i="3" s="1"/>
  <c r="D638" i="3"/>
  <c r="A638" i="3" s="1"/>
  <c r="D639" i="3"/>
  <c r="A639" i="3" s="1"/>
  <c r="D640" i="3"/>
  <c r="A640" i="3" s="1"/>
  <c r="D641" i="3"/>
  <c r="A641" i="3" s="1"/>
  <c r="D642" i="3"/>
  <c r="A642" i="3" s="1"/>
  <c r="D643" i="3"/>
  <c r="A643" i="3" s="1"/>
  <c r="D644" i="3"/>
  <c r="A644" i="3" s="1"/>
  <c r="D645" i="3"/>
  <c r="A645" i="3" s="1"/>
  <c r="D646" i="3"/>
  <c r="A646" i="3" s="1"/>
  <c r="D647" i="3"/>
  <c r="A647" i="3" s="1"/>
  <c r="D648" i="3"/>
  <c r="A648" i="3" s="1"/>
  <c r="D649" i="3"/>
  <c r="A649" i="3" s="1"/>
  <c r="D650" i="3"/>
  <c r="A650" i="3" s="1"/>
  <c r="D651" i="3"/>
  <c r="A651" i="3" s="1"/>
  <c r="D652" i="3"/>
  <c r="A652" i="3" s="1"/>
  <c r="D653" i="3"/>
  <c r="A653" i="3" s="1"/>
  <c r="D654" i="3"/>
  <c r="A654" i="3" s="1"/>
  <c r="D655" i="3"/>
  <c r="A655" i="3" s="1"/>
  <c r="D656" i="3"/>
  <c r="A656" i="3" s="1"/>
  <c r="D657" i="3"/>
  <c r="A657" i="3" s="1"/>
  <c r="D658" i="3"/>
  <c r="A658" i="3" s="1"/>
  <c r="D659" i="3"/>
  <c r="A659" i="3" s="1"/>
  <c r="D660" i="3"/>
  <c r="A660" i="3" s="1"/>
  <c r="D661" i="3"/>
  <c r="A661" i="3" s="1"/>
  <c r="D662" i="3"/>
  <c r="A662" i="3" s="1"/>
  <c r="D663" i="3"/>
  <c r="A663" i="3" s="1"/>
  <c r="D664" i="3"/>
  <c r="A664" i="3" s="1"/>
  <c r="D665" i="3"/>
  <c r="A665" i="3" s="1"/>
  <c r="D666" i="3"/>
  <c r="A666" i="3" s="1"/>
  <c r="D667" i="3"/>
  <c r="A667" i="3" s="1"/>
  <c r="D668" i="3"/>
  <c r="A668" i="3" s="1"/>
  <c r="D669" i="3"/>
  <c r="A669" i="3" s="1"/>
  <c r="D670" i="3"/>
  <c r="A670" i="3" s="1"/>
  <c r="D671" i="3"/>
  <c r="A671" i="3" s="1"/>
  <c r="D672" i="3"/>
  <c r="A672" i="3" s="1"/>
  <c r="D673" i="3"/>
  <c r="A673" i="3" s="1"/>
  <c r="D674" i="3"/>
  <c r="A674" i="3" s="1"/>
  <c r="D675" i="3"/>
  <c r="A675" i="3" s="1"/>
  <c r="D676" i="3"/>
  <c r="A676" i="3" s="1"/>
  <c r="D677" i="3"/>
  <c r="A677" i="3" s="1"/>
  <c r="D678" i="3"/>
  <c r="A678" i="3" s="1"/>
  <c r="D679" i="3"/>
  <c r="A679" i="3" s="1"/>
  <c r="D680" i="3"/>
  <c r="A680" i="3" s="1"/>
  <c r="D681" i="3"/>
  <c r="A681" i="3" s="1"/>
  <c r="D682" i="3"/>
  <c r="A682" i="3" s="1"/>
  <c r="D683" i="3"/>
  <c r="A683" i="3" s="1"/>
  <c r="D684" i="3"/>
  <c r="A684" i="3" s="1"/>
  <c r="D685" i="3"/>
  <c r="A685" i="3" s="1"/>
  <c r="D686" i="3"/>
  <c r="A686" i="3" s="1"/>
  <c r="D687" i="3"/>
  <c r="A687" i="3" s="1"/>
  <c r="D688" i="3"/>
  <c r="A688" i="3" s="1"/>
  <c r="D689" i="3"/>
  <c r="A689" i="3" s="1"/>
  <c r="D690" i="3"/>
  <c r="A690" i="3" s="1"/>
  <c r="D691" i="3"/>
  <c r="A691" i="3" s="1"/>
  <c r="D692" i="3"/>
  <c r="A692" i="3" s="1"/>
  <c r="D693" i="3"/>
  <c r="A693" i="3" s="1"/>
  <c r="D694" i="3"/>
  <c r="A694" i="3" s="1"/>
  <c r="D695" i="3"/>
  <c r="A695" i="3" s="1"/>
  <c r="D696" i="3"/>
  <c r="A696" i="3" s="1"/>
  <c r="D697" i="3"/>
  <c r="A697" i="3" s="1"/>
  <c r="D698" i="3"/>
  <c r="A698" i="3" s="1"/>
  <c r="D699" i="3"/>
  <c r="A699" i="3" s="1"/>
  <c r="D700" i="3"/>
  <c r="A700" i="3" s="1"/>
  <c r="D701" i="3"/>
  <c r="A701" i="3" s="1"/>
  <c r="D702" i="3"/>
  <c r="A702" i="3" s="1"/>
  <c r="D703" i="3"/>
  <c r="A703" i="3" s="1"/>
  <c r="D704" i="3"/>
  <c r="A704" i="3" s="1"/>
  <c r="D705" i="3"/>
  <c r="A705" i="3" s="1"/>
  <c r="D706" i="3"/>
  <c r="A706" i="3" s="1"/>
  <c r="D707" i="3"/>
  <c r="A707" i="3" s="1"/>
  <c r="D708" i="3"/>
  <c r="A708" i="3" s="1"/>
  <c r="D709" i="3"/>
  <c r="A709" i="3" s="1"/>
  <c r="D710" i="3"/>
  <c r="A710" i="3" s="1"/>
  <c r="D711" i="3"/>
  <c r="A711" i="3" s="1"/>
  <c r="D712" i="3"/>
  <c r="A712" i="3" s="1"/>
  <c r="D713" i="3"/>
  <c r="A713" i="3" s="1"/>
  <c r="D714" i="3"/>
  <c r="A714" i="3" s="1"/>
  <c r="D715" i="3"/>
  <c r="A715" i="3" s="1"/>
  <c r="D716" i="3"/>
  <c r="A716" i="3" s="1"/>
  <c r="D717" i="3"/>
  <c r="A717" i="3" s="1"/>
  <c r="D718" i="3"/>
  <c r="A718" i="3" s="1"/>
  <c r="D719" i="3"/>
  <c r="A719" i="3" s="1"/>
  <c r="D720" i="3"/>
  <c r="A720" i="3" s="1"/>
  <c r="D721" i="3"/>
  <c r="A721" i="3" s="1"/>
  <c r="D722" i="3"/>
  <c r="A722" i="3" s="1"/>
  <c r="D723" i="3"/>
  <c r="A723" i="3" s="1"/>
  <c r="D724" i="3"/>
  <c r="A724" i="3" s="1"/>
  <c r="D725" i="3"/>
  <c r="A725" i="3" s="1"/>
  <c r="D726" i="3"/>
  <c r="A726" i="3" s="1"/>
  <c r="D727" i="3"/>
  <c r="A727" i="3" s="1"/>
  <c r="D728" i="3"/>
  <c r="A728" i="3" s="1"/>
  <c r="D729" i="3"/>
  <c r="A729" i="3" s="1"/>
  <c r="D730" i="3"/>
  <c r="A730" i="3" s="1"/>
  <c r="D731" i="3"/>
  <c r="A731" i="3" s="1"/>
  <c r="D732" i="3"/>
  <c r="A732" i="3" s="1"/>
  <c r="D733" i="3"/>
  <c r="A733" i="3" s="1"/>
  <c r="D734" i="3"/>
  <c r="A734" i="3" s="1"/>
  <c r="D735" i="3"/>
  <c r="A735" i="3" s="1"/>
  <c r="D736" i="3"/>
  <c r="A736" i="3" s="1"/>
  <c r="D737" i="3"/>
  <c r="A737" i="3" s="1"/>
  <c r="D738" i="3"/>
  <c r="A738" i="3" s="1"/>
  <c r="D739" i="3"/>
  <c r="A739" i="3" s="1"/>
  <c r="D740" i="3"/>
  <c r="A740" i="3" s="1"/>
  <c r="D741" i="3"/>
  <c r="A741" i="3" s="1"/>
  <c r="D742" i="3"/>
  <c r="A742" i="3" s="1"/>
  <c r="D743" i="3"/>
  <c r="A743" i="3" s="1"/>
  <c r="D744" i="3"/>
  <c r="A744" i="3" s="1"/>
  <c r="D745" i="3"/>
  <c r="A745" i="3" s="1"/>
  <c r="D746" i="3"/>
  <c r="A746" i="3" s="1"/>
  <c r="D747" i="3"/>
  <c r="A747" i="3" s="1"/>
  <c r="D748" i="3"/>
  <c r="A748" i="3" s="1"/>
  <c r="D749" i="3"/>
  <c r="A749" i="3" s="1"/>
  <c r="D750" i="3"/>
  <c r="A750" i="3" s="1"/>
  <c r="D751" i="3"/>
  <c r="A751" i="3" s="1"/>
  <c r="D752" i="3"/>
  <c r="A752" i="3" s="1"/>
  <c r="D753" i="3"/>
  <c r="A753" i="3" s="1"/>
  <c r="D754" i="3"/>
  <c r="A754" i="3" s="1"/>
  <c r="D755" i="3"/>
  <c r="A755" i="3" s="1"/>
  <c r="D756" i="3"/>
  <c r="A756" i="3" s="1"/>
  <c r="D757" i="3"/>
  <c r="A757" i="3" s="1"/>
  <c r="D758" i="3"/>
  <c r="A758" i="3" s="1"/>
  <c r="D759" i="3"/>
  <c r="A759" i="3" s="1"/>
  <c r="D760" i="3"/>
  <c r="A760" i="3" s="1"/>
  <c r="D761" i="3"/>
  <c r="A761" i="3" s="1"/>
  <c r="D762" i="3"/>
  <c r="A762" i="3" s="1"/>
  <c r="D763" i="3"/>
  <c r="A763" i="3" s="1"/>
  <c r="D764" i="3"/>
  <c r="A764" i="3" s="1"/>
  <c r="D765" i="3"/>
  <c r="A765" i="3" s="1"/>
  <c r="D766" i="3"/>
  <c r="A766" i="3" s="1"/>
  <c r="D767" i="3"/>
  <c r="A767" i="3" s="1"/>
  <c r="D768" i="3"/>
  <c r="A768" i="3" s="1"/>
  <c r="D769" i="3"/>
  <c r="A769" i="3" s="1"/>
  <c r="D770" i="3"/>
  <c r="A770" i="3" s="1"/>
  <c r="D771" i="3"/>
  <c r="A771" i="3" s="1"/>
  <c r="D772" i="3"/>
  <c r="A772" i="3" s="1"/>
  <c r="D773" i="3"/>
  <c r="A773" i="3" s="1"/>
  <c r="D774" i="3"/>
  <c r="A774" i="3" s="1"/>
  <c r="D775" i="3"/>
  <c r="A775" i="3" s="1"/>
  <c r="D776" i="3"/>
  <c r="A776" i="3" s="1"/>
  <c r="D777" i="3"/>
  <c r="A777" i="3" s="1"/>
  <c r="D778" i="3"/>
  <c r="A778" i="3" s="1"/>
  <c r="D779" i="3"/>
  <c r="A779" i="3" s="1"/>
  <c r="D780" i="3"/>
  <c r="A780" i="3" s="1"/>
  <c r="D781" i="3"/>
  <c r="A781" i="3" s="1"/>
  <c r="D782" i="3"/>
  <c r="A782" i="3" s="1"/>
  <c r="D783" i="3"/>
  <c r="A783" i="3" s="1"/>
  <c r="D784" i="3"/>
  <c r="A784" i="3" s="1"/>
  <c r="D785" i="3"/>
  <c r="A785" i="3" s="1"/>
  <c r="D786" i="3"/>
  <c r="A786" i="3" s="1"/>
  <c r="D787" i="3"/>
  <c r="A787" i="3" s="1"/>
  <c r="D788" i="3"/>
  <c r="A788" i="3" s="1"/>
  <c r="D789" i="3"/>
  <c r="A789" i="3" s="1"/>
  <c r="D790" i="3"/>
  <c r="A790" i="3" s="1"/>
  <c r="D791" i="3"/>
  <c r="A791" i="3" s="1"/>
  <c r="D792" i="3"/>
  <c r="A792" i="3" s="1"/>
  <c r="D793" i="3"/>
  <c r="A793" i="3" s="1"/>
  <c r="D794" i="3"/>
  <c r="A794" i="3" s="1"/>
  <c r="D795" i="3"/>
  <c r="A795" i="3" s="1"/>
  <c r="D796" i="3"/>
  <c r="A796" i="3" s="1"/>
  <c r="D797" i="3"/>
  <c r="A797" i="3" s="1"/>
  <c r="D798" i="3"/>
  <c r="A798" i="3" s="1"/>
  <c r="D799" i="3"/>
  <c r="A799" i="3" s="1"/>
  <c r="D800" i="3"/>
  <c r="A800" i="3" s="1"/>
  <c r="D801" i="3"/>
  <c r="A801" i="3" s="1"/>
  <c r="D802" i="3"/>
  <c r="A802" i="3" s="1"/>
  <c r="D803" i="3"/>
  <c r="A803" i="3" s="1"/>
  <c r="D804" i="3"/>
  <c r="A804" i="3" s="1"/>
  <c r="D805" i="3"/>
  <c r="A805" i="3" s="1"/>
  <c r="D806" i="3"/>
  <c r="A806" i="3" s="1"/>
  <c r="D807" i="3"/>
  <c r="A807" i="3" s="1"/>
  <c r="D808" i="3"/>
  <c r="A808" i="3" s="1"/>
  <c r="D809" i="3"/>
  <c r="A809" i="3" s="1"/>
  <c r="D810" i="3"/>
  <c r="A810" i="3" s="1"/>
  <c r="D811" i="3"/>
  <c r="A811" i="3" s="1"/>
  <c r="D812" i="3"/>
  <c r="A812" i="3" s="1"/>
  <c r="D813" i="3"/>
  <c r="A813" i="3" s="1"/>
  <c r="D814" i="3"/>
  <c r="A814" i="3" s="1"/>
  <c r="D815" i="3"/>
  <c r="A815" i="3" s="1"/>
  <c r="D816" i="3"/>
  <c r="A816" i="3" s="1"/>
  <c r="D817" i="3"/>
  <c r="A817" i="3" s="1"/>
  <c r="D818" i="3"/>
  <c r="A818" i="3" s="1"/>
  <c r="D819" i="3"/>
  <c r="A819" i="3" s="1"/>
  <c r="D820" i="3"/>
  <c r="A820" i="3" s="1"/>
  <c r="D821" i="3"/>
  <c r="A821" i="3" s="1"/>
  <c r="D822" i="3"/>
  <c r="A822" i="3" s="1"/>
  <c r="D823" i="3"/>
  <c r="A823" i="3" s="1"/>
  <c r="D824" i="3"/>
  <c r="A824" i="3" s="1"/>
  <c r="D825" i="3"/>
  <c r="A825" i="3" s="1"/>
  <c r="D826" i="3"/>
  <c r="A826" i="3" s="1"/>
  <c r="D827" i="3"/>
  <c r="A827" i="3" s="1"/>
  <c r="D828" i="3"/>
  <c r="A828" i="3" s="1"/>
  <c r="D829" i="3"/>
  <c r="A829" i="3" s="1"/>
  <c r="D830" i="3"/>
  <c r="A830" i="3" s="1"/>
  <c r="D831" i="3"/>
  <c r="A831" i="3" s="1"/>
  <c r="D832" i="3"/>
  <c r="A832" i="3" s="1"/>
  <c r="D833" i="3"/>
  <c r="A833" i="3" s="1"/>
  <c r="D834" i="3"/>
  <c r="A834" i="3" s="1"/>
  <c r="D835" i="3"/>
  <c r="A835" i="3" s="1"/>
  <c r="D836" i="3"/>
  <c r="A836" i="3" s="1"/>
  <c r="D837" i="3"/>
  <c r="A837" i="3" s="1"/>
  <c r="D838" i="3"/>
  <c r="A838" i="3" s="1"/>
  <c r="D839" i="3"/>
  <c r="A839" i="3" s="1"/>
  <c r="D840" i="3"/>
  <c r="A840" i="3" s="1"/>
  <c r="D841" i="3"/>
  <c r="A841" i="3" s="1"/>
  <c r="D842" i="3"/>
  <c r="A842" i="3" s="1"/>
  <c r="D843" i="3"/>
  <c r="A843" i="3" s="1"/>
  <c r="D844" i="3"/>
  <c r="A844" i="3" s="1"/>
  <c r="D845" i="3"/>
  <c r="A845" i="3" s="1"/>
  <c r="D846" i="3"/>
  <c r="A846" i="3" s="1"/>
  <c r="D847" i="3"/>
  <c r="A847" i="3" s="1"/>
  <c r="D848" i="3"/>
  <c r="A848" i="3" s="1"/>
  <c r="D849" i="3"/>
  <c r="A849" i="3" s="1"/>
  <c r="D850" i="3"/>
  <c r="A850" i="3" s="1"/>
  <c r="D851" i="3"/>
  <c r="A851" i="3" s="1"/>
  <c r="D852" i="3"/>
  <c r="A852" i="3" s="1"/>
  <c r="D853" i="3"/>
  <c r="A853" i="3" s="1"/>
  <c r="D854" i="3"/>
  <c r="A854" i="3" s="1"/>
  <c r="D855" i="3"/>
  <c r="A855" i="3" s="1"/>
  <c r="D856" i="3"/>
  <c r="A856" i="3" s="1"/>
  <c r="D857" i="3"/>
  <c r="A857" i="3" s="1"/>
  <c r="D858" i="3"/>
  <c r="A858" i="3" s="1"/>
  <c r="D859" i="3"/>
  <c r="A859" i="3" s="1"/>
  <c r="D860" i="3"/>
  <c r="A860" i="3" s="1"/>
  <c r="D861" i="3"/>
  <c r="A861" i="3" s="1"/>
  <c r="D862" i="3"/>
  <c r="A862" i="3" s="1"/>
  <c r="D863" i="3"/>
  <c r="A863" i="3" s="1"/>
  <c r="D864" i="3"/>
  <c r="A864" i="3" s="1"/>
  <c r="D865" i="3"/>
  <c r="A865" i="3" s="1"/>
  <c r="D866" i="3"/>
  <c r="A866" i="3" s="1"/>
  <c r="D867" i="3"/>
  <c r="A867" i="3" s="1"/>
  <c r="D868" i="3"/>
  <c r="A868" i="3" s="1"/>
  <c r="D869" i="3"/>
  <c r="A869" i="3" s="1"/>
  <c r="D870" i="3"/>
  <c r="A870" i="3" s="1"/>
  <c r="D871" i="3"/>
  <c r="A871" i="3" s="1"/>
  <c r="D872" i="3"/>
  <c r="A872" i="3" s="1"/>
  <c r="D873" i="3"/>
  <c r="A873" i="3" s="1"/>
  <c r="D874" i="3"/>
  <c r="A874" i="3" s="1"/>
  <c r="D875" i="3"/>
  <c r="A875" i="3" s="1"/>
  <c r="D876" i="3"/>
  <c r="A876" i="3" s="1"/>
  <c r="D877" i="3"/>
  <c r="A877" i="3" s="1"/>
  <c r="D878" i="3"/>
  <c r="A878" i="3" s="1"/>
  <c r="D879" i="3"/>
  <c r="A879" i="3" s="1"/>
  <c r="D880" i="3"/>
  <c r="A880" i="3" s="1"/>
  <c r="D881" i="3"/>
  <c r="A881" i="3" s="1"/>
  <c r="D882" i="3"/>
  <c r="A882" i="3" s="1"/>
  <c r="D883" i="3"/>
  <c r="A883" i="3" s="1"/>
  <c r="D884" i="3"/>
  <c r="A884" i="3" s="1"/>
  <c r="D885" i="3"/>
  <c r="A885" i="3" s="1"/>
  <c r="D886" i="3"/>
  <c r="A886" i="3" s="1"/>
  <c r="D887" i="3"/>
  <c r="A887" i="3" s="1"/>
  <c r="D888" i="3"/>
  <c r="A888" i="3" s="1"/>
  <c r="D889" i="3"/>
  <c r="A889" i="3" s="1"/>
  <c r="D890" i="3"/>
  <c r="A890" i="3" s="1"/>
  <c r="D891" i="3"/>
  <c r="A891" i="3" s="1"/>
  <c r="D892" i="3"/>
  <c r="A892" i="3" s="1"/>
  <c r="D893" i="3"/>
  <c r="A893" i="3" s="1"/>
  <c r="D894" i="3"/>
  <c r="A894" i="3" s="1"/>
  <c r="D895" i="3"/>
  <c r="A895" i="3" s="1"/>
  <c r="D896" i="3"/>
  <c r="A896" i="3" s="1"/>
  <c r="D897" i="3"/>
  <c r="A897" i="3" s="1"/>
  <c r="D898" i="3"/>
  <c r="A898" i="3" s="1"/>
  <c r="D899" i="3"/>
  <c r="A899" i="3" s="1"/>
  <c r="D900" i="3"/>
  <c r="A900" i="3" s="1"/>
  <c r="D901" i="3"/>
  <c r="A901" i="3" s="1"/>
  <c r="D902" i="3"/>
  <c r="A902" i="3" s="1"/>
  <c r="D903" i="3"/>
  <c r="A903" i="3" s="1"/>
  <c r="D904" i="3"/>
  <c r="A904" i="3" s="1"/>
  <c r="D905" i="3"/>
  <c r="A905" i="3" s="1"/>
  <c r="D906" i="3"/>
  <c r="A906" i="3" s="1"/>
  <c r="D907" i="3"/>
  <c r="A907" i="3" s="1"/>
  <c r="D908" i="3"/>
  <c r="A908" i="3" s="1"/>
  <c r="D909" i="3"/>
  <c r="A909" i="3" s="1"/>
  <c r="D910" i="3"/>
  <c r="A910" i="3" s="1"/>
  <c r="D911" i="3"/>
  <c r="A911" i="3" s="1"/>
  <c r="D912" i="3"/>
  <c r="A912" i="3" s="1"/>
  <c r="D913" i="3"/>
  <c r="A913" i="3" s="1"/>
  <c r="D914" i="3"/>
  <c r="A914" i="3" s="1"/>
  <c r="D915" i="3"/>
  <c r="A915" i="3" s="1"/>
  <c r="D916" i="3"/>
  <c r="A916" i="3" s="1"/>
  <c r="D917" i="3"/>
  <c r="A917" i="3" s="1"/>
  <c r="D918" i="3"/>
  <c r="A918" i="3" s="1"/>
  <c r="D919" i="3"/>
  <c r="A919" i="3" s="1"/>
  <c r="D920" i="3"/>
  <c r="A920" i="3" s="1"/>
  <c r="D921" i="3"/>
  <c r="A921" i="3" s="1"/>
  <c r="D922" i="3"/>
  <c r="A922" i="3" s="1"/>
  <c r="D923" i="3"/>
  <c r="A923" i="3" s="1"/>
  <c r="D924" i="3"/>
  <c r="A924" i="3" s="1"/>
  <c r="D925" i="3"/>
  <c r="A925" i="3" s="1"/>
  <c r="D926" i="3"/>
  <c r="A926" i="3" s="1"/>
  <c r="D927" i="3"/>
  <c r="A927" i="3" s="1"/>
  <c r="D928" i="3"/>
  <c r="A928" i="3" s="1"/>
  <c r="D929" i="3"/>
  <c r="A929" i="3" s="1"/>
  <c r="D930" i="3"/>
  <c r="A930" i="3" s="1"/>
  <c r="D931" i="3"/>
  <c r="A931" i="3" s="1"/>
  <c r="D932" i="3"/>
  <c r="A932" i="3" s="1"/>
  <c r="D933" i="3"/>
  <c r="A933" i="3" s="1"/>
  <c r="D934" i="3"/>
  <c r="A934" i="3" s="1"/>
  <c r="D935" i="3"/>
  <c r="A935" i="3" s="1"/>
  <c r="D936" i="3"/>
  <c r="A936" i="3" s="1"/>
  <c r="D937" i="3"/>
  <c r="A937" i="3" s="1"/>
  <c r="D938" i="3"/>
  <c r="A938" i="3" s="1"/>
  <c r="D939" i="3"/>
  <c r="A939" i="3" s="1"/>
  <c r="D940" i="3"/>
  <c r="A940" i="3" s="1"/>
  <c r="D941" i="3"/>
  <c r="A941" i="3" s="1"/>
  <c r="D942" i="3"/>
  <c r="A942" i="3" s="1"/>
  <c r="D943" i="3"/>
  <c r="A943" i="3" s="1"/>
  <c r="D944" i="3"/>
  <c r="A944" i="3" s="1"/>
  <c r="D945" i="3"/>
  <c r="A945" i="3" s="1"/>
  <c r="D946" i="3"/>
  <c r="A946" i="3" s="1"/>
  <c r="D947" i="3"/>
  <c r="A947" i="3" s="1"/>
  <c r="D948" i="3"/>
  <c r="A948" i="3" s="1"/>
  <c r="D949" i="3"/>
  <c r="A949" i="3" s="1"/>
  <c r="D950" i="3"/>
  <c r="A950" i="3" s="1"/>
  <c r="D951" i="3"/>
  <c r="A951" i="3" s="1"/>
  <c r="D952" i="3"/>
  <c r="A952" i="3" s="1"/>
  <c r="D953" i="3"/>
  <c r="A953" i="3" s="1"/>
  <c r="D954" i="3"/>
  <c r="A954" i="3" s="1"/>
  <c r="D955" i="3"/>
  <c r="A955" i="3" s="1"/>
  <c r="D956" i="3"/>
  <c r="A956" i="3" s="1"/>
  <c r="D957" i="3"/>
  <c r="A957" i="3" s="1"/>
  <c r="D958" i="3"/>
  <c r="A958" i="3" s="1"/>
  <c r="D959" i="3"/>
  <c r="A959" i="3" s="1"/>
  <c r="D960" i="3"/>
  <c r="A960" i="3" s="1"/>
  <c r="D961" i="3"/>
  <c r="A961" i="3" s="1"/>
  <c r="D962" i="3"/>
  <c r="A962" i="3" s="1"/>
  <c r="D963" i="3"/>
  <c r="A963" i="3" s="1"/>
  <c r="D964" i="3"/>
  <c r="A964" i="3" s="1"/>
  <c r="D965" i="3"/>
  <c r="A965" i="3" s="1"/>
  <c r="D966" i="3"/>
  <c r="A966" i="3" s="1"/>
  <c r="D967" i="3"/>
  <c r="A967" i="3" s="1"/>
  <c r="D968" i="3"/>
  <c r="A968" i="3" s="1"/>
  <c r="D969" i="3"/>
  <c r="A969" i="3" s="1"/>
  <c r="D970" i="3"/>
  <c r="A970" i="3" s="1"/>
  <c r="D971" i="3"/>
  <c r="A971" i="3" s="1"/>
  <c r="D972" i="3"/>
  <c r="A972" i="3" s="1"/>
  <c r="D973" i="3"/>
  <c r="A973" i="3" s="1"/>
  <c r="D974" i="3"/>
  <c r="A974" i="3" s="1"/>
  <c r="D975" i="3"/>
  <c r="A975" i="3" s="1"/>
  <c r="D976" i="3"/>
  <c r="A976" i="3" s="1"/>
  <c r="D977" i="3"/>
  <c r="D978" i="3"/>
  <c r="D979" i="3"/>
  <c r="D980" i="3"/>
  <c r="E428" i="15" l="1"/>
  <c r="E455" i="15"/>
  <c r="B347" i="15"/>
  <c r="B447" i="15"/>
  <c r="E468" i="15"/>
  <c r="E403" i="15"/>
  <c r="E467" i="15"/>
  <c r="E435" i="15"/>
  <c r="B449" i="15"/>
  <c r="B349" i="15"/>
  <c r="E472" i="15"/>
  <c r="E408" i="15"/>
  <c r="B362" i="15"/>
  <c r="B462" i="15"/>
  <c r="B346" i="15"/>
  <c r="B446" i="15"/>
  <c r="B322" i="15"/>
  <c r="B422" i="15"/>
  <c r="E482" i="15"/>
  <c r="E450" i="15"/>
  <c r="E434" i="15"/>
  <c r="E418" i="15"/>
  <c r="F550" i="15"/>
  <c r="E650" i="15"/>
  <c r="E421" i="15"/>
  <c r="P408" i="15"/>
  <c r="I408" i="15"/>
  <c r="L410" i="15"/>
  <c r="L403" i="15"/>
  <c r="E403" i="17"/>
  <c r="L408" i="17"/>
  <c r="E419" i="17"/>
  <c r="B408" i="19"/>
  <c r="B308" i="19"/>
  <c r="B306" i="19"/>
  <c r="B406" i="19"/>
  <c r="S408" i="17"/>
  <c r="E412" i="17"/>
  <c r="E428" i="17"/>
  <c r="E472" i="18"/>
  <c r="P404" i="19"/>
  <c r="B341" i="17"/>
  <c r="B441" i="17"/>
  <c r="B357" i="17"/>
  <c r="B457" i="17"/>
  <c r="B373" i="17"/>
  <c r="B473" i="17"/>
  <c r="S402" i="18"/>
  <c r="S410" i="18"/>
  <c r="E418" i="18"/>
  <c r="E442" i="18"/>
  <c r="E450" i="18"/>
  <c r="E477" i="18"/>
  <c r="E422" i="19"/>
  <c r="P405" i="17"/>
  <c r="B407" i="17"/>
  <c r="B307" i="17"/>
  <c r="P409" i="17"/>
  <c r="B415" i="17"/>
  <c r="B315" i="17"/>
  <c r="B423" i="17"/>
  <c r="B323" i="17"/>
  <c r="B327" i="17"/>
  <c r="B427" i="17"/>
  <c r="B448" i="17"/>
  <c r="B348" i="17"/>
  <c r="B456" i="17"/>
  <c r="B356" i="17"/>
  <c r="B464" i="17"/>
  <c r="B364" i="17"/>
  <c r="B480" i="17"/>
  <c r="B380" i="17"/>
  <c r="S405" i="18"/>
  <c r="L408" i="18"/>
  <c r="E419" i="18"/>
  <c r="E427" i="18"/>
  <c r="E443" i="18"/>
  <c r="E451" i="18"/>
  <c r="E467" i="18"/>
  <c r="B407" i="19"/>
  <c r="B307" i="19"/>
  <c r="E433" i="17"/>
  <c r="E437" i="17"/>
  <c r="E445" i="17"/>
  <c r="E449" i="17"/>
  <c r="E453" i="17"/>
  <c r="E461" i="17"/>
  <c r="E465" i="17"/>
  <c r="E473" i="17"/>
  <c r="E477" i="17"/>
  <c r="E485" i="17"/>
  <c r="I403" i="18"/>
  <c r="B306" i="18"/>
  <c r="B406" i="18"/>
  <c r="I407" i="18"/>
  <c r="B410" i="18"/>
  <c r="B310" i="18"/>
  <c r="B416" i="18"/>
  <c r="B316" i="18"/>
  <c r="B420" i="18"/>
  <c r="B320" i="18"/>
  <c r="B424" i="18"/>
  <c r="B324" i="18"/>
  <c r="B432" i="18"/>
  <c r="B332" i="18"/>
  <c r="B436" i="18"/>
  <c r="B336" i="18"/>
  <c r="B440" i="18"/>
  <c r="B340" i="18"/>
  <c r="B448" i="18"/>
  <c r="B348" i="18"/>
  <c r="B452" i="18"/>
  <c r="B352" i="18"/>
  <c r="E440" i="19"/>
  <c r="E438" i="19"/>
  <c r="B353" i="18"/>
  <c r="B453" i="18"/>
  <c r="B461" i="18"/>
  <c r="B361" i="18"/>
  <c r="B465" i="18"/>
  <c r="B365" i="18"/>
  <c r="B373" i="18"/>
  <c r="B473" i="18"/>
  <c r="B377" i="18"/>
  <c r="B477" i="18"/>
  <c r="B485" i="18"/>
  <c r="B385" i="18"/>
  <c r="E403" i="19"/>
  <c r="L404" i="19"/>
  <c r="S405" i="19"/>
  <c r="L408" i="19"/>
  <c r="S409" i="19"/>
  <c r="E421" i="19"/>
  <c r="E450" i="19"/>
  <c r="E429" i="19"/>
  <c r="E467" i="19"/>
  <c r="E439" i="19"/>
  <c r="E455" i="19"/>
  <c r="E462" i="19"/>
  <c r="E483" i="19"/>
  <c r="E480" i="19"/>
  <c r="B320" i="19"/>
  <c r="B420" i="19"/>
  <c r="B428" i="19"/>
  <c r="B328" i="19"/>
  <c r="B432" i="19"/>
  <c r="B332" i="19"/>
  <c r="B336" i="19"/>
  <c r="B436" i="19"/>
  <c r="B344" i="19"/>
  <c r="B444" i="19"/>
  <c r="B452" i="19"/>
  <c r="B352" i="19"/>
  <c r="B356" i="19"/>
  <c r="B456" i="19"/>
  <c r="B364" i="19"/>
  <c r="B464" i="19"/>
  <c r="B468" i="19"/>
  <c r="B368" i="19"/>
  <c r="B472" i="19"/>
  <c r="B372" i="19"/>
  <c r="B376" i="19"/>
  <c r="B476" i="19"/>
  <c r="B384" i="19"/>
  <c r="B484" i="19"/>
  <c r="B385" i="15"/>
  <c r="B485" i="15"/>
  <c r="E423" i="15"/>
  <c r="B331" i="15"/>
  <c r="B431" i="15"/>
  <c r="B351" i="15"/>
  <c r="B451" i="15"/>
  <c r="B319" i="15"/>
  <c r="B419" i="15"/>
  <c r="E479" i="15"/>
  <c r="E415" i="15"/>
  <c r="E459" i="15"/>
  <c r="E427" i="15"/>
  <c r="B361" i="15"/>
  <c r="B461" i="15"/>
  <c r="B345" i="15"/>
  <c r="B445" i="15"/>
  <c r="B313" i="15"/>
  <c r="B413" i="15"/>
  <c r="E464" i="15"/>
  <c r="E432" i="15"/>
  <c r="B476" i="15"/>
  <c r="B376" i="15"/>
  <c r="B468" i="15"/>
  <c r="B368" i="15"/>
  <c r="B452" i="15"/>
  <c r="B352" i="15"/>
  <c r="B444" i="15"/>
  <c r="B344" i="15"/>
  <c r="B428" i="15"/>
  <c r="B328" i="15"/>
  <c r="E478" i="15"/>
  <c r="E462" i="15"/>
  <c r="E430" i="15"/>
  <c r="E414" i="15"/>
  <c r="E481" i="15"/>
  <c r="F546" i="15"/>
  <c r="E646" i="15"/>
  <c r="F530" i="15"/>
  <c r="E630" i="15"/>
  <c r="E417" i="15"/>
  <c r="B405" i="15"/>
  <c r="B305" i="15"/>
  <c r="L405" i="15"/>
  <c r="L408" i="15"/>
  <c r="L404" i="15"/>
  <c r="I404" i="15"/>
  <c r="P405" i="15"/>
  <c r="L407" i="15"/>
  <c r="S403" i="15"/>
  <c r="S403" i="17"/>
  <c r="E409" i="17"/>
  <c r="E413" i="17"/>
  <c r="E421" i="17"/>
  <c r="E429" i="17"/>
  <c r="P410" i="19"/>
  <c r="P408" i="19"/>
  <c r="E404" i="17"/>
  <c r="L409" i="17"/>
  <c r="E422" i="17"/>
  <c r="E480" i="18"/>
  <c r="E418" i="19"/>
  <c r="I407" i="19"/>
  <c r="B435" i="17"/>
  <c r="B335" i="17"/>
  <c r="B343" i="17"/>
  <c r="B443" i="17"/>
  <c r="B359" i="17"/>
  <c r="B459" i="17"/>
  <c r="B367" i="17"/>
  <c r="B467" i="17"/>
  <c r="B483" i="17"/>
  <c r="B383" i="17"/>
  <c r="L403" i="18"/>
  <c r="S408" i="18"/>
  <c r="E412" i="18"/>
  <c r="E420" i="18"/>
  <c r="E436" i="18"/>
  <c r="E444" i="18"/>
  <c r="E452" i="18"/>
  <c r="E481" i="18"/>
  <c r="I410" i="19"/>
  <c r="I403" i="17"/>
  <c r="P404" i="17"/>
  <c r="I407" i="17"/>
  <c r="B410" i="17"/>
  <c r="B310" i="17"/>
  <c r="B412" i="17"/>
  <c r="B312" i="17"/>
  <c r="B420" i="17"/>
  <c r="B320" i="17"/>
  <c r="B424" i="17"/>
  <c r="B324" i="17"/>
  <c r="B434" i="17"/>
  <c r="B334" i="17"/>
  <c r="B442" i="17"/>
  <c r="B342" i="17"/>
  <c r="B358" i="17"/>
  <c r="B458" i="17"/>
  <c r="B366" i="17"/>
  <c r="B466" i="17"/>
  <c r="B382" i="17"/>
  <c r="B482" i="17"/>
  <c r="S403" i="18"/>
  <c r="E409" i="18"/>
  <c r="E413" i="18"/>
  <c r="E421" i="18"/>
  <c r="E437" i="18"/>
  <c r="E445" i="18"/>
  <c r="E471" i="18"/>
  <c r="I408" i="19"/>
  <c r="E434" i="17"/>
  <c r="E438" i="17"/>
  <c r="E446" i="17"/>
  <c r="E450" i="17"/>
  <c r="E454" i="17"/>
  <c r="E462" i="17"/>
  <c r="E470" i="17"/>
  <c r="E474" i="17"/>
  <c r="E482" i="17"/>
  <c r="I402" i="18"/>
  <c r="P403" i="18"/>
  <c r="I406" i="18"/>
  <c r="P407" i="18"/>
  <c r="B309" i="18"/>
  <c r="B409" i="18"/>
  <c r="B413" i="18"/>
  <c r="B313" i="18"/>
  <c r="B421" i="18"/>
  <c r="B321" i="18"/>
  <c r="B425" i="18"/>
  <c r="B325" i="18"/>
  <c r="B333" i="18"/>
  <c r="B433" i="18"/>
  <c r="B437" i="18"/>
  <c r="B337" i="18"/>
  <c r="B341" i="18"/>
  <c r="B441" i="18"/>
  <c r="B449" i="18"/>
  <c r="B349" i="18"/>
  <c r="E456" i="19"/>
  <c r="E419" i="19"/>
  <c r="B454" i="18"/>
  <c r="B354" i="18"/>
  <c r="B458" i="18"/>
  <c r="B358" i="18"/>
  <c r="B462" i="18"/>
  <c r="B362" i="18"/>
  <c r="B470" i="18"/>
  <c r="B370" i="18"/>
  <c r="B474" i="18"/>
  <c r="B374" i="18"/>
  <c r="B478" i="18"/>
  <c r="B378" i="18"/>
  <c r="B302" i="19"/>
  <c r="B402" i="19"/>
  <c r="L403" i="19"/>
  <c r="S404" i="19"/>
  <c r="L407" i="19"/>
  <c r="E410" i="19"/>
  <c r="E426" i="19"/>
  <c r="E458" i="19"/>
  <c r="E449" i="19"/>
  <c r="E443" i="19"/>
  <c r="E459" i="19"/>
  <c r="E477" i="19"/>
  <c r="E485" i="19"/>
  <c r="E482" i="19"/>
  <c r="B421" i="19"/>
  <c r="B321" i="19"/>
  <c r="B329" i="19"/>
  <c r="B429" i="19"/>
  <c r="B433" i="19"/>
  <c r="B333" i="19"/>
  <c r="B441" i="19"/>
  <c r="B341" i="19"/>
  <c r="B445" i="19"/>
  <c r="B345" i="19"/>
  <c r="B453" i="19"/>
  <c r="B353" i="19"/>
  <c r="B457" i="19"/>
  <c r="B357" i="19"/>
  <c r="B465" i="19"/>
  <c r="B365" i="19"/>
  <c r="B469" i="19"/>
  <c r="B369" i="19"/>
  <c r="B473" i="19"/>
  <c r="B373" i="19"/>
  <c r="B481" i="19"/>
  <c r="B381" i="19"/>
  <c r="B355" i="15"/>
  <c r="B455" i="15"/>
  <c r="B383" i="15"/>
  <c r="B483" i="15"/>
  <c r="B315" i="15"/>
  <c r="B415" i="15"/>
  <c r="B375" i="15"/>
  <c r="B475" i="15"/>
  <c r="B311" i="15"/>
  <c r="B411" i="15"/>
  <c r="E436" i="15"/>
  <c r="E483" i="15"/>
  <c r="E451" i="15"/>
  <c r="E419" i="15"/>
  <c r="B457" i="15"/>
  <c r="B357" i="15"/>
  <c r="B441" i="15"/>
  <c r="B341" i="15"/>
  <c r="B425" i="15"/>
  <c r="B325" i="15"/>
  <c r="E456" i="15"/>
  <c r="E424" i="15"/>
  <c r="B382" i="15"/>
  <c r="B482" i="15"/>
  <c r="B366" i="15"/>
  <c r="B466" i="15"/>
  <c r="B358" i="15"/>
  <c r="B458" i="15"/>
  <c r="B342" i="15"/>
  <c r="B442" i="15"/>
  <c r="B326" i="15"/>
  <c r="B426" i="15"/>
  <c r="B410" i="15"/>
  <c r="B310" i="15"/>
  <c r="E474" i="15"/>
  <c r="E442" i="15"/>
  <c r="E410" i="15"/>
  <c r="E477" i="15"/>
  <c r="F542" i="15"/>
  <c r="E642" i="15"/>
  <c r="F526" i="15"/>
  <c r="E626" i="15"/>
  <c r="F510" i="15"/>
  <c r="E610" i="15"/>
  <c r="B304" i="15"/>
  <c r="B404" i="15"/>
  <c r="B303" i="15"/>
  <c r="B403" i="15"/>
  <c r="L409" i="15"/>
  <c r="P407" i="15"/>
  <c r="L402" i="15"/>
  <c r="P409" i="15"/>
  <c r="S407" i="15"/>
  <c r="L404" i="17"/>
  <c r="S409" i="17"/>
  <c r="E415" i="17"/>
  <c r="E460" i="18"/>
  <c r="P402" i="19"/>
  <c r="E478" i="18"/>
  <c r="E416" i="19"/>
  <c r="B302" i="17"/>
  <c r="B402" i="17"/>
  <c r="S404" i="17"/>
  <c r="E410" i="17"/>
  <c r="E416" i="17"/>
  <c r="E424" i="17"/>
  <c r="B404" i="19"/>
  <c r="B304" i="19"/>
  <c r="E428" i="19"/>
  <c r="B410" i="19"/>
  <c r="B310" i="19"/>
  <c r="E402" i="17"/>
  <c r="B337" i="17"/>
  <c r="B437" i="17"/>
  <c r="B353" i="17"/>
  <c r="B453" i="17"/>
  <c r="B461" i="17"/>
  <c r="B361" i="17"/>
  <c r="S406" i="18"/>
  <c r="B307" i="15"/>
  <c r="B407" i="15"/>
  <c r="E471" i="15"/>
  <c r="B323" i="15"/>
  <c r="B423" i="15"/>
  <c r="B302" i="15"/>
  <c r="B402" i="15"/>
  <c r="B363" i="15"/>
  <c r="B463" i="15"/>
  <c r="E476" i="15"/>
  <c r="B367" i="15"/>
  <c r="B467" i="15"/>
  <c r="B335" i="15"/>
  <c r="B435" i="15"/>
  <c r="E484" i="15"/>
  <c r="E420" i="15"/>
  <c r="E447" i="15"/>
  <c r="E475" i="15"/>
  <c r="E443" i="15"/>
  <c r="E411" i="15"/>
  <c r="B469" i="15"/>
  <c r="B369" i="15"/>
  <c r="B353" i="15"/>
  <c r="B453" i="15"/>
  <c r="B337" i="15"/>
  <c r="B437" i="15"/>
  <c r="B321" i="15"/>
  <c r="B421" i="15"/>
  <c r="E480" i="15"/>
  <c r="E448" i="15"/>
  <c r="E416" i="15"/>
  <c r="B380" i="15"/>
  <c r="B480" i="15"/>
  <c r="B472" i="15"/>
  <c r="B372" i="15"/>
  <c r="B464" i="15"/>
  <c r="B364" i="15"/>
  <c r="B356" i="15"/>
  <c r="B456" i="15"/>
  <c r="B448" i="15"/>
  <c r="B348" i="15"/>
  <c r="B440" i="15"/>
  <c r="B340" i="15"/>
  <c r="B432" i="15"/>
  <c r="B332" i="15"/>
  <c r="B424" i="15"/>
  <c r="B324" i="15"/>
  <c r="B316" i="15"/>
  <c r="B416" i="15"/>
  <c r="B408" i="15"/>
  <c r="B308" i="15"/>
  <c r="E470" i="15"/>
  <c r="E454" i="15"/>
  <c r="E438" i="15"/>
  <c r="E422" i="15"/>
  <c r="E406" i="15"/>
  <c r="E670" i="15"/>
  <c r="F570" i="15"/>
  <c r="F554" i="15"/>
  <c r="E654" i="15"/>
  <c r="E441" i="15"/>
  <c r="F522" i="15"/>
  <c r="E622" i="15"/>
  <c r="E606" i="15"/>
  <c r="E402" i="15"/>
  <c r="I409" i="15"/>
  <c r="I406" i="15"/>
  <c r="P404" i="15"/>
  <c r="I410" i="15"/>
  <c r="S408" i="15"/>
  <c r="L406" i="15"/>
  <c r="S402" i="15"/>
  <c r="I403" i="15"/>
  <c r="P603" i="15"/>
  <c r="L402" i="17"/>
  <c r="E405" i="17"/>
  <c r="S407" i="17"/>
  <c r="L410" i="17"/>
  <c r="E417" i="17"/>
  <c r="E425" i="17"/>
  <c r="E468" i="18"/>
  <c r="I405" i="19"/>
  <c r="E454" i="18"/>
  <c r="I403" i="19"/>
  <c r="E444" i="19"/>
  <c r="S402" i="17"/>
  <c r="L405" i="17"/>
  <c r="E408" i="17"/>
  <c r="S410" i="17"/>
  <c r="E418" i="17"/>
  <c r="E426" i="17"/>
  <c r="E464" i="18"/>
  <c r="P406" i="19"/>
  <c r="E465" i="19"/>
  <c r="E482" i="18"/>
  <c r="B412" i="19"/>
  <c r="B312" i="19"/>
  <c r="B431" i="17"/>
  <c r="B331" i="17"/>
  <c r="B439" i="17"/>
  <c r="B339" i="17"/>
  <c r="B347" i="17"/>
  <c r="B447" i="17"/>
  <c r="B355" i="17"/>
  <c r="B455" i="17"/>
  <c r="B363" i="17"/>
  <c r="B463" i="17"/>
  <c r="B371" i="17"/>
  <c r="B471" i="17"/>
  <c r="B479" i="17"/>
  <c r="B379" i="17"/>
  <c r="B402" i="18"/>
  <c r="B302" i="18"/>
  <c r="S404" i="18"/>
  <c r="L407" i="18"/>
  <c r="E410" i="18"/>
  <c r="E416" i="18"/>
  <c r="E424" i="18"/>
  <c r="E432" i="18"/>
  <c r="E440" i="18"/>
  <c r="E448" i="18"/>
  <c r="E457" i="18"/>
  <c r="E473" i="18"/>
  <c r="I402" i="19"/>
  <c r="P407" i="19"/>
  <c r="E417" i="19"/>
  <c r="P402" i="17"/>
  <c r="B304" i="17"/>
  <c r="B404" i="17"/>
  <c r="I405" i="17"/>
  <c r="P406" i="17"/>
  <c r="B408" i="17"/>
  <c r="B308" i="17"/>
  <c r="I409" i="17"/>
  <c r="P410" i="17"/>
  <c r="B414" i="17"/>
  <c r="B314" i="17"/>
  <c r="B318" i="17"/>
  <c r="B418" i="17"/>
  <c r="B322" i="17"/>
  <c r="B422" i="17"/>
  <c r="B426" i="17"/>
  <c r="B326" i="17"/>
  <c r="B330" i="17"/>
  <c r="B430" i="17"/>
  <c r="B338" i="17"/>
  <c r="B438" i="17"/>
  <c r="B446" i="17"/>
  <c r="B346" i="17"/>
  <c r="B454" i="17"/>
  <c r="B354" i="17"/>
  <c r="B362" i="17"/>
  <c r="B462" i="17"/>
  <c r="B370" i="17"/>
  <c r="B470" i="17"/>
  <c r="B378" i="17"/>
  <c r="B478" i="17"/>
  <c r="L402" i="18"/>
  <c r="E405" i="18"/>
  <c r="S407" i="18"/>
  <c r="L410" i="18"/>
  <c r="E417" i="18"/>
  <c r="E425" i="18"/>
  <c r="E433" i="18"/>
  <c r="E441" i="18"/>
  <c r="E449" i="18"/>
  <c r="E463" i="18"/>
  <c r="E479" i="18"/>
  <c r="P405" i="19"/>
  <c r="B311" i="19"/>
  <c r="B411" i="19"/>
  <c r="E432" i="17"/>
  <c r="E436" i="17"/>
  <c r="E440" i="17"/>
  <c r="E444" i="17"/>
  <c r="E448" i="17"/>
  <c r="E452" i="17"/>
  <c r="E456" i="17"/>
  <c r="E460" i="17"/>
  <c r="E464" i="17"/>
  <c r="E468" i="17"/>
  <c r="E472" i="17"/>
  <c r="E476" i="17"/>
  <c r="E480" i="17"/>
  <c r="E484" i="17"/>
  <c r="B403" i="18"/>
  <c r="B303" i="18"/>
  <c r="I404" i="18"/>
  <c r="P405" i="18"/>
  <c r="B407" i="18"/>
  <c r="B307" i="18"/>
  <c r="I408" i="18"/>
  <c r="P409" i="18"/>
  <c r="B411" i="18"/>
  <c r="B311" i="18"/>
  <c r="B415" i="18"/>
  <c r="B315" i="18"/>
  <c r="B419" i="18"/>
  <c r="B319" i="18"/>
  <c r="B323" i="18"/>
  <c r="B423" i="18"/>
  <c r="B427" i="18"/>
  <c r="B327" i="18"/>
  <c r="B331" i="18"/>
  <c r="B431" i="18"/>
  <c r="B435" i="18"/>
  <c r="B335" i="18"/>
  <c r="B339" i="18"/>
  <c r="B439" i="18"/>
  <c r="B443" i="18"/>
  <c r="B343" i="18"/>
  <c r="B347" i="18"/>
  <c r="B447" i="18"/>
  <c r="B451" i="18"/>
  <c r="B351" i="18"/>
  <c r="E448" i="19"/>
  <c r="E424" i="19"/>
  <c r="B317" i="19"/>
  <c r="B417" i="19"/>
  <c r="E430" i="19"/>
  <c r="E469" i="19"/>
  <c r="B456" i="18"/>
  <c r="B356" i="18"/>
  <c r="B460" i="18"/>
  <c r="B360" i="18"/>
  <c r="B464" i="18"/>
  <c r="B364" i="18"/>
  <c r="B468" i="18"/>
  <c r="B368" i="18"/>
  <c r="B472" i="18"/>
  <c r="B372" i="18"/>
  <c r="B476" i="18"/>
  <c r="B376" i="18"/>
  <c r="B480" i="18"/>
  <c r="B380" i="18"/>
  <c r="B484" i="18"/>
  <c r="B384" i="18"/>
  <c r="S402" i="19"/>
  <c r="E404" i="19"/>
  <c r="L405" i="19"/>
  <c r="S406" i="19"/>
  <c r="E408" i="19"/>
  <c r="L409" i="19"/>
  <c r="S410" i="19"/>
  <c r="E414" i="19"/>
  <c r="E442" i="19"/>
  <c r="E425" i="19"/>
  <c r="E441" i="19"/>
  <c r="E457" i="19"/>
  <c r="E435" i="19"/>
  <c r="E451" i="19"/>
  <c r="E471" i="19"/>
  <c r="E474" i="19"/>
  <c r="E481" i="19"/>
  <c r="E464" i="19"/>
  <c r="E478" i="19"/>
  <c r="B419" i="19"/>
  <c r="B319" i="19"/>
  <c r="B423" i="19"/>
  <c r="B323" i="19"/>
  <c r="B427" i="19"/>
  <c r="B327" i="19"/>
  <c r="B331" i="19"/>
  <c r="B431" i="19"/>
  <c r="B335" i="19"/>
  <c r="B435" i="19"/>
  <c r="B439" i="19"/>
  <c r="B339" i="19"/>
  <c r="B343" i="19"/>
  <c r="B443" i="19"/>
  <c r="B447" i="19"/>
  <c r="B347" i="19"/>
  <c r="B351" i="19"/>
  <c r="B451" i="19"/>
  <c r="B455" i="19"/>
  <c r="B355" i="19"/>
  <c r="B359" i="19"/>
  <c r="B459" i="19"/>
  <c r="B463" i="19"/>
  <c r="B363" i="19"/>
  <c r="B367" i="19"/>
  <c r="B467" i="19"/>
  <c r="B371" i="19"/>
  <c r="B471" i="19"/>
  <c r="B375" i="19"/>
  <c r="B475" i="19"/>
  <c r="B479" i="19"/>
  <c r="B379" i="19"/>
  <c r="B383" i="19"/>
  <c r="B483" i="19"/>
  <c r="E407" i="15"/>
  <c r="E444" i="15"/>
  <c r="B327" i="15"/>
  <c r="B427" i="15"/>
  <c r="B481" i="15"/>
  <c r="B381" i="15"/>
  <c r="B433" i="15"/>
  <c r="B333" i="15"/>
  <c r="B378" i="15"/>
  <c r="B478" i="15"/>
  <c r="B354" i="15"/>
  <c r="B454" i="15"/>
  <c r="B330" i="15"/>
  <c r="B430" i="15"/>
  <c r="B314" i="15"/>
  <c r="B414" i="15"/>
  <c r="F582" i="15"/>
  <c r="E682" i="15"/>
  <c r="F534" i="15"/>
  <c r="E634" i="15"/>
  <c r="E404" i="15"/>
  <c r="S404" i="15"/>
  <c r="I402" i="15"/>
  <c r="S406" i="15"/>
  <c r="E411" i="17"/>
  <c r="E427" i="17"/>
  <c r="E462" i="18"/>
  <c r="E406" i="17"/>
  <c r="E420" i="17"/>
  <c r="E458" i="18"/>
  <c r="B449" i="17"/>
  <c r="B349" i="17"/>
  <c r="B481" i="17"/>
  <c r="B381" i="17"/>
  <c r="L405" i="18"/>
  <c r="E426" i="18"/>
  <c r="E461" i="18"/>
  <c r="P403" i="19"/>
  <c r="I404" i="17"/>
  <c r="I408" i="17"/>
  <c r="B419" i="17"/>
  <c r="B319" i="17"/>
  <c r="B432" i="17"/>
  <c r="B332" i="17"/>
  <c r="E403" i="18"/>
  <c r="B485" i="19"/>
  <c r="B385" i="19"/>
  <c r="E460" i="15"/>
  <c r="B359" i="15"/>
  <c r="B459" i="15"/>
  <c r="E431" i="15"/>
  <c r="B465" i="15"/>
  <c r="B365" i="15"/>
  <c r="B417" i="15"/>
  <c r="B317" i="15"/>
  <c r="E440" i="15"/>
  <c r="B370" i="15"/>
  <c r="B470" i="15"/>
  <c r="B338" i="15"/>
  <c r="B438" i="15"/>
  <c r="E466" i="15"/>
  <c r="F566" i="15"/>
  <c r="E666" i="15"/>
  <c r="E602" i="15"/>
  <c r="S405" i="15"/>
  <c r="P607" i="15"/>
  <c r="S405" i="17"/>
  <c r="E476" i="18"/>
  <c r="L403" i="17"/>
  <c r="I409" i="19"/>
  <c r="B433" i="17"/>
  <c r="B333" i="17"/>
  <c r="B465" i="17"/>
  <c r="B365" i="17"/>
  <c r="E408" i="18"/>
  <c r="E434" i="18"/>
  <c r="B409" i="19"/>
  <c r="B309" i="19"/>
  <c r="B403" i="17"/>
  <c r="B303" i="17"/>
  <c r="B411" i="17"/>
  <c r="B311" i="17"/>
  <c r="B440" i="17"/>
  <c r="B340" i="17"/>
  <c r="B472" i="17"/>
  <c r="B372" i="17"/>
  <c r="E411" i="18"/>
  <c r="E435" i="18"/>
  <c r="E483" i="18"/>
  <c r="B315" i="19"/>
  <c r="B415" i="19"/>
  <c r="E441" i="17"/>
  <c r="E457" i="17"/>
  <c r="E469" i="17"/>
  <c r="E481" i="17"/>
  <c r="P404" i="18"/>
  <c r="P408" i="18"/>
  <c r="B312" i="18"/>
  <c r="B412" i="18"/>
  <c r="B428" i="18"/>
  <c r="B328" i="18"/>
  <c r="B444" i="18"/>
  <c r="B344" i="18"/>
  <c r="E473" i="19"/>
  <c r="B418" i="19"/>
  <c r="B318" i="19"/>
  <c r="B457" i="18"/>
  <c r="B357" i="18"/>
  <c r="B469" i="18"/>
  <c r="B369" i="18"/>
  <c r="B381" i="18"/>
  <c r="B481" i="18"/>
  <c r="E407" i="19"/>
  <c r="E411" i="19"/>
  <c r="E445" i="19"/>
  <c r="E475" i="19"/>
  <c r="E468" i="19"/>
  <c r="B424" i="19"/>
  <c r="B324" i="19"/>
  <c r="B440" i="19"/>
  <c r="B340" i="19"/>
  <c r="B448" i="19"/>
  <c r="B348" i="19"/>
  <c r="B360" i="19"/>
  <c r="B460" i="19"/>
  <c r="B480" i="19"/>
  <c r="B380" i="19"/>
  <c r="B371" i="15"/>
  <c r="B471" i="15"/>
  <c r="E439" i="15"/>
  <c r="E412" i="15"/>
  <c r="E452" i="15"/>
  <c r="B377" i="15"/>
  <c r="B477" i="15"/>
  <c r="B329" i="15"/>
  <c r="B429" i="15"/>
  <c r="B384" i="15"/>
  <c r="B484" i="15"/>
  <c r="B460" i="15"/>
  <c r="B360" i="15"/>
  <c r="B436" i="15"/>
  <c r="B336" i="15"/>
  <c r="B420" i="15"/>
  <c r="B320" i="15"/>
  <c r="B412" i="15"/>
  <c r="B312" i="15"/>
  <c r="E446" i="15"/>
  <c r="F562" i="15"/>
  <c r="E662" i="15"/>
  <c r="B406" i="15"/>
  <c r="B306" i="15"/>
  <c r="I405" i="15"/>
  <c r="S410" i="15"/>
  <c r="L406" i="17"/>
  <c r="E484" i="18"/>
  <c r="E470" i="18"/>
  <c r="S406" i="17"/>
  <c r="E414" i="17"/>
  <c r="E430" i="17"/>
  <c r="E466" i="18"/>
  <c r="B451" i="17"/>
  <c r="B351" i="17"/>
  <c r="B475" i="17"/>
  <c r="B375" i="17"/>
  <c r="E406" i="18"/>
  <c r="E428" i="18"/>
  <c r="E465" i="18"/>
  <c r="B405" i="19"/>
  <c r="B305" i="19"/>
  <c r="E436" i="19"/>
  <c r="B406" i="17"/>
  <c r="B306" i="17"/>
  <c r="P408" i="17"/>
  <c r="B416" i="17"/>
  <c r="B316" i="17"/>
  <c r="B328" i="17"/>
  <c r="B428" i="17"/>
  <c r="B450" i="17"/>
  <c r="B350" i="17"/>
  <c r="B374" i="17"/>
  <c r="B474" i="17"/>
  <c r="L406" i="18"/>
  <c r="E429" i="18"/>
  <c r="E455" i="18"/>
  <c r="B303" i="19"/>
  <c r="B403" i="19"/>
  <c r="E452" i="19"/>
  <c r="E442" i="17"/>
  <c r="E458" i="17"/>
  <c r="E466" i="17"/>
  <c r="E478" i="17"/>
  <c r="B405" i="18"/>
  <c r="B305" i="18"/>
  <c r="I410" i="18"/>
  <c r="B417" i="18"/>
  <c r="B317" i="18"/>
  <c r="B429" i="18"/>
  <c r="B329" i="18"/>
  <c r="B445" i="18"/>
  <c r="B345" i="18"/>
  <c r="E420" i="19"/>
  <c r="E402" i="18"/>
  <c r="E446" i="19"/>
  <c r="B366" i="18"/>
  <c r="B466" i="18"/>
  <c r="B382" i="18"/>
  <c r="B482" i="18"/>
  <c r="E406" i="19"/>
  <c r="S408" i="19"/>
  <c r="E412" i="19"/>
  <c r="E433" i="19"/>
  <c r="E427" i="19"/>
  <c r="E466" i="19"/>
  <c r="E472" i="19"/>
  <c r="B425" i="19"/>
  <c r="B325" i="19"/>
  <c r="B437" i="19"/>
  <c r="B337" i="19"/>
  <c r="B449" i="19"/>
  <c r="B349" i="19"/>
  <c r="B461" i="19"/>
  <c r="B361" i="19"/>
  <c r="B477" i="19"/>
  <c r="B377" i="19"/>
  <c r="B339" i="15"/>
  <c r="B439" i="15"/>
  <c r="B379" i="15"/>
  <c r="B479" i="15"/>
  <c r="B343" i="15"/>
  <c r="B443" i="15"/>
  <c r="E463" i="15"/>
  <c r="B473" i="15"/>
  <c r="B373" i="15"/>
  <c r="B309" i="15"/>
  <c r="B409" i="15"/>
  <c r="B374" i="15"/>
  <c r="B474" i="15"/>
  <c r="B350" i="15"/>
  <c r="B450" i="15"/>
  <c r="B334" i="15"/>
  <c r="B434" i="15"/>
  <c r="B318" i="15"/>
  <c r="B418" i="15"/>
  <c r="E458" i="15"/>
  <c r="E426" i="15"/>
  <c r="E658" i="15"/>
  <c r="F558" i="15"/>
  <c r="S409" i="15"/>
  <c r="P403" i="15"/>
  <c r="P600" i="15" s="1"/>
  <c r="I407" i="15"/>
  <c r="P599" i="15"/>
  <c r="E407" i="17"/>
  <c r="E423" i="17"/>
  <c r="B414" i="19"/>
  <c r="B314" i="19"/>
  <c r="L407" i="17"/>
  <c r="E456" i="18"/>
  <c r="E474" i="18"/>
  <c r="B445" i="17"/>
  <c r="B345" i="17"/>
  <c r="B369" i="17"/>
  <c r="B469" i="17"/>
  <c r="B477" i="17"/>
  <c r="B377" i="17"/>
  <c r="B385" i="17"/>
  <c r="B485" i="17"/>
  <c r="E404" i="18"/>
  <c r="L409" i="18"/>
  <c r="E414" i="18"/>
  <c r="E422" i="18"/>
  <c r="E430" i="18"/>
  <c r="E438" i="18"/>
  <c r="E446" i="18"/>
  <c r="E453" i="18"/>
  <c r="E469" i="18"/>
  <c r="E485" i="18"/>
  <c r="I406" i="19"/>
  <c r="B313" i="19"/>
  <c r="B413" i="19"/>
  <c r="I402" i="17"/>
  <c r="P403" i="17"/>
  <c r="B405" i="17"/>
  <c r="B305" i="17"/>
  <c r="I406" i="17"/>
  <c r="P407" i="17"/>
  <c r="B409" i="17"/>
  <c r="B309" i="17"/>
  <c r="I410" i="17"/>
  <c r="B413" i="17"/>
  <c r="B313" i="17"/>
  <c r="B417" i="17"/>
  <c r="B317" i="17"/>
  <c r="B321" i="17"/>
  <c r="B421" i="17"/>
  <c r="B325" i="17"/>
  <c r="B425" i="17"/>
  <c r="B429" i="17"/>
  <c r="B329" i="17"/>
  <c r="B436" i="17"/>
  <c r="B336" i="17"/>
  <c r="B344" i="17"/>
  <c r="B444" i="17"/>
  <c r="B352" i="17"/>
  <c r="B452" i="17"/>
  <c r="B360" i="17"/>
  <c r="B460" i="17"/>
  <c r="B368" i="17"/>
  <c r="B468" i="17"/>
  <c r="B476" i="17"/>
  <c r="B376" i="17"/>
  <c r="B484" i="17"/>
  <c r="B384" i="17"/>
  <c r="L404" i="18"/>
  <c r="E407" i="18"/>
  <c r="S409" i="18"/>
  <c r="E415" i="18"/>
  <c r="E423" i="18"/>
  <c r="E431" i="18"/>
  <c r="E439" i="18"/>
  <c r="E447" i="18"/>
  <c r="E459" i="18"/>
  <c r="E475" i="18"/>
  <c r="I404" i="19"/>
  <c r="P409" i="19"/>
  <c r="E431" i="17"/>
  <c r="E435" i="17"/>
  <c r="E439" i="17"/>
  <c r="E443" i="17"/>
  <c r="E447" i="17"/>
  <c r="E451" i="17"/>
  <c r="E455" i="17"/>
  <c r="E459" i="17"/>
  <c r="E463" i="17"/>
  <c r="E467" i="17"/>
  <c r="E471" i="17"/>
  <c r="E475" i="17"/>
  <c r="E479" i="17"/>
  <c r="E483" i="17"/>
  <c r="P402" i="18"/>
  <c r="B404" i="18"/>
  <c r="B304" i="18"/>
  <c r="I405" i="18"/>
  <c r="P406" i="18"/>
  <c r="B408" i="18"/>
  <c r="B308" i="18"/>
  <c r="I409" i="18"/>
  <c r="P410" i="18"/>
  <c r="B414" i="18"/>
  <c r="B314" i="18"/>
  <c r="B418" i="18"/>
  <c r="B318" i="18"/>
  <c r="B422" i="18"/>
  <c r="B322" i="18"/>
  <c r="B426" i="18"/>
  <c r="B326" i="18"/>
  <c r="B430" i="18"/>
  <c r="B330" i="18"/>
  <c r="B434" i="18"/>
  <c r="B334" i="18"/>
  <c r="B438" i="18"/>
  <c r="B338" i="18"/>
  <c r="B442" i="18"/>
  <c r="B342" i="18"/>
  <c r="B446" i="18"/>
  <c r="B346" i="18"/>
  <c r="B450" i="18"/>
  <c r="B350" i="18"/>
  <c r="E432" i="19"/>
  <c r="E402" i="19"/>
  <c r="B316" i="19"/>
  <c r="B416" i="19"/>
  <c r="E423" i="19"/>
  <c r="E454" i="19"/>
  <c r="B455" i="18"/>
  <c r="B355" i="18"/>
  <c r="B459" i="18"/>
  <c r="B359" i="18"/>
  <c r="B463" i="18"/>
  <c r="B363" i="18"/>
  <c r="B467" i="18"/>
  <c r="B367" i="18"/>
  <c r="B471" i="18"/>
  <c r="B371" i="18"/>
  <c r="B475" i="18"/>
  <c r="B375" i="18"/>
  <c r="B479" i="18"/>
  <c r="B379" i="18"/>
  <c r="B483" i="18"/>
  <c r="B383" i="18"/>
  <c r="L402" i="19"/>
  <c r="S403" i="19"/>
  <c r="E405" i="19"/>
  <c r="L406" i="19"/>
  <c r="S407" i="19"/>
  <c r="E409" i="19"/>
  <c r="L410" i="19"/>
  <c r="E413" i="19"/>
  <c r="E434" i="19"/>
  <c r="E461" i="19"/>
  <c r="E437" i="19"/>
  <c r="E453" i="19"/>
  <c r="E431" i="19"/>
  <c r="E447" i="19"/>
  <c r="E463" i="19"/>
  <c r="E470" i="19"/>
  <c r="E479" i="19"/>
  <c r="E460" i="19"/>
  <c r="E476" i="19"/>
  <c r="E484" i="19"/>
  <c r="B422" i="19"/>
  <c r="B322" i="19"/>
  <c r="B426" i="19"/>
  <c r="B326" i="19"/>
  <c r="B430" i="19"/>
  <c r="B330" i="19"/>
  <c r="B434" i="19"/>
  <c r="B334" i="19"/>
  <c r="B438" i="19"/>
  <c r="B338" i="19"/>
  <c r="B442" i="19"/>
  <c r="B342" i="19"/>
  <c r="B446" i="19"/>
  <c r="B346" i="19"/>
  <c r="B450" i="19"/>
  <c r="B350" i="19"/>
  <c r="B454" i="19"/>
  <c r="B354" i="19"/>
  <c r="B458" i="19"/>
  <c r="B358" i="19"/>
  <c r="B462" i="19"/>
  <c r="B362" i="19"/>
  <c r="B466" i="19"/>
  <c r="B366" i="19"/>
  <c r="B470" i="19"/>
  <c r="B370" i="19"/>
  <c r="B474" i="19"/>
  <c r="B374" i="19"/>
  <c r="B478" i="19"/>
  <c r="B378" i="19"/>
  <c r="B482" i="19"/>
  <c r="B382" i="19"/>
  <c r="E415" i="19"/>
  <c r="I402" i="16"/>
  <c r="I599" i="16" s="1"/>
  <c r="P208" i="16"/>
  <c r="I215" i="16"/>
  <c r="B222" i="16"/>
  <c r="B124" i="16"/>
  <c r="B234" i="16"/>
  <c r="B136" i="16"/>
  <c r="B242" i="16"/>
  <c r="B144" i="16"/>
  <c r="E251" i="16"/>
  <c r="E153" i="16"/>
  <c r="E283" i="16"/>
  <c r="E478" i="16" s="1"/>
  <c r="E675" i="16" s="1"/>
  <c r="E185" i="16"/>
  <c r="E113" i="16"/>
  <c r="E211" i="16"/>
  <c r="E406" i="16" s="1"/>
  <c r="E603" i="16" s="1"/>
  <c r="S213" i="16"/>
  <c r="E123" i="16"/>
  <c r="E221" i="16"/>
  <c r="E139" i="16"/>
  <c r="E237" i="16"/>
  <c r="E258" i="16"/>
  <c r="E160" i="16"/>
  <c r="E282" i="16"/>
  <c r="E184" i="16"/>
  <c r="B252" i="16"/>
  <c r="B154" i="16"/>
  <c r="B260" i="16"/>
  <c r="B162" i="16"/>
  <c r="B276" i="16"/>
  <c r="B178" i="16"/>
  <c r="B280" i="16"/>
  <c r="B182" i="16"/>
  <c r="I208" i="16"/>
  <c r="P209" i="16"/>
  <c r="B211" i="16"/>
  <c r="B113" i="16"/>
  <c r="I212" i="16"/>
  <c r="P213" i="16"/>
  <c r="B215" i="16"/>
  <c r="B117" i="16"/>
  <c r="B217" i="16"/>
  <c r="B119" i="16"/>
  <c r="B221" i="16"/>
  <c r="B123" i="16"/>
  <c r="B225" i="16"/>
  <c r="B127" i="16"/>
  <c r="B229" i="16"/>
  <c r="B131" i="16"/>
  <c r="B233" i="16"/>
  <c r="B135" i="16"/>
  <c r="B237" i="16"/>
  <c r="B139" i="16"/>
  <c r="B241" i="16"/>
  <c r="B143" i="16"/>
  <c r="B245" i="16"/>
  <c r="B147" i="16"/>
  <c r="E249" i="16"/>
  <c r="E151" i="16"/>
  <c r="E159" i="16"/>
  <c r="E257" i="16"/>
  <c r="E167" i="16"/>
  <c r="E265" i="16"/>
  <c r="E175" i="16"/>
  <c r="E273" i="16"/>
  <c r="E183" i="16"/>
  <c r="E281" i="16"/>
  <c r="E191" i="16"/>
  <c r="E289" i="16"/>
  <c r="E208" i="16"/>
  <c r="E110" i="16"/>
  <c r="L209" i="16"/>
  <c r="L404" i="16" s="1"/>
  <c r="L601" i="16" s="1"/>
  <c r="S210" i="16"/>
  <c r="E212" i="16"/>
  <c r="E114" i="16"/>
  <c r="L213" i="16"/>
  <c r="S214" i="16"/>
  <c r="E216" i="16"/>
  <c r="E118" i="16"/>
  <c r="E220" i="16"/>
  <c r="E122" i="16"/>
  <c r="E224" i="16"/>
  <c r="E126" i="16"/>
  <c r="E228" i="16"/>
  <c r="E130" i="16"/>
  <c r="E232" i="16"/>
  <c r="E134" i="16"/>
  <c r="E236" i="16"/>
  <c r="E138" i="16"/>
  <c r="E240" i="16"/>
  <c r="E142" i="16"/>
  <c r="E244" i="16"/>
  <c r="E146" i="16"/>
  <c r="E248" i="16"/>
  <c r="E150" i="16"/>
  <c r="E256" i="16"/>
  <c r="E158" i="16"/>
  <c r="E264" i="16"/>
  <c r="E166" i="16"/>
  <c r="E272" i="16"/>
  <c r="E174" i="16"/>
  <c r="E280" i="16"/>
  <c r="E182" i="16"/>
  <c r="E288" i="16"/>
  <c r="E190" i="16"/>
  <c r="B153" i="16"/>
  <c r="B251" i="16"/>
  <c r="B255" i="16"/>
  <c r="B157" i="16"/>
  <c r="B161" i="16"/>
  <c r="B259" i="16"/>
  <c r="B165" i="16"/>
  <c r="B263" i="16"/>
  <c r="B169" i="16"/>
  <c r="B267" i="16"/>
  <c r="B173" i="16"/>
  <c r="B271" i="16"/>
  <c r="B177" i="16"/>
  <c r="B275" i="16"/>
  <c r="B181" i="16"/>
  <c r="B279" i="16"/>
  <c r="B185" i="16"/>
  <c r="B283" i="16"/>
  <c r="B189" i="16"/>
  <c r="B287" i="16"/>
  <c r="I211" i="16"/>
  <c r="P212" i="16"/>
  <c r="P407" i="16" s="1"/>
  <c r="P604" i="16" s="1"/>
  <c r="B226" i="16"/>
  <c r="B128" i="16"/>
  <c r="B230" i="16"/>
  <c r="B132" i="16"/>
  <c r="B246" i="16"/>
  <c r="B148" i="16"/>
  <c r="E267" i="16"/>
  <c r="E169" i="16"/>
  <c r="S209" i="16"/>
  <c r="L212" i="16"/>
  <c r="E217" i="16"/>
  <c r="E119" i="16"/>
  <c r="E233" i="16"/>
  <c r="E135" i="16"/>
  <c r="E241" i="16"/>
  <c r="E143" i="16"/>
  <c r="E250" i="16"/>
  <c r="E152" i="16"/>
  <c r="E274" i="16"/>
  <c r="E176" i="16"/>
  <c r="B256" i="16"/>
  <c r="B158" i="16"/>
  <c r="B268" i="16"/>
  <c r="B170" i="16"/>
  <c r="B288" i="16"/>
  <c r="B190" i="16"/>
  <c r="P207" i="16"/>
  <c r="P402" i="16" s="1"/>
  <c r="P599" i="16" s="1"/>
  <c r="B209" i="16"/>
  <c r="B111" i="16"/>
  <c r="I210" i="16"/>
  <c r="P211" i="16"/>
  <c r="B213" i="16"/>
  <c r="B115" i="16"/>
  <c r="I214" i="16"/>
  <c r="P215" i="16"/>
  <c r="B121" i="16"/>
  <c r="B219" i="16"/>
  <c r="B223" i="16"/>
  <c r="B125" i="16"/>
  <c r="B129" i="16"/>
  <c r="B227" i="16"/>
  <c r="B231" i="16"/>
  <c r="B133" i="16"/>
  <c r="B137" i="16"/>
  <c r="B235" i="16"/>
  <c r="B239" i="16"/>
  <c r="B141" i="16"/>
  <c r="B145" i="16"/>
  <c r="B243" i="16"/>
  <c r="B247" i="16"/>
  <c r="B149" i="16"/>
  <c r="E155" i="16"/>
  <c r="E253" i="16"/>
  <c r="E163" i="16"/>
  <c r="E261" i="16"/>
  <c r="E171" i="16"/>
  <c r="E269" i="16"/>
  <c r="E179" i="16"/>
  <c r="E277" i="16"/>
  <c r="E187" i="16"/>
  <c r="E285" i="16"/>
  <c r="L402" i="16"/>
  <c r="L599" i="16" s="1"/>
  <c r="S208" i="16"/>
  <c r="E210" i="16"/>
  <c r="E112" i="16"/>
  <c r="L211" i="16"/>
  <c r="S212" i="16"/>
  <c r="E214" i="16"/>
  <c r="E116" i="16"/>
  <c r="L215" i="16"/>
  <c r="E218" i="16"/>
  <c r="E120" i="16"/>
  <c r="E222" i="16"/>
  <c r="E124" i="16"/>
  <c r="E226" i="16"/>
  <c r="E128" i="16"/>
  <c r="E230" i="16"/>
  <c r="E132" i="16"/>
  <c r="E234" i="16"/>
  <c r="E136" i="16"/>
  <c r="E238" i="16"/>
  <c r="E140" i="16"/>
  <c r="E242" i="16"/>
  <c r="E144" i="16"/>
  <c r="E246" i="16"/>
  <c r="E148" i="16"/>
  <c r="E252" i="16"/>
  <c r="E154" i="16"/>
  <c r="E260" i="16"/>
  <c r="E162" i="16"/>
  <c r="E268" i="16"/>
  <c r="E170" i="16"/>
  <c r="E276" i="16"/>
  <c r="E178" i="16"/>
  <c r="E284" i="16"/>
  <c r="E186" i="16"/>
  <c r="B249" i="16"/>
  <c r="B151" i="16"/>
  <c r="B253" i="16"/>
  <c r="B155" i="16"/>
  <c r="B257" i="16"/>
  <c r="B159" i="16"/>
  <c r="B261" i="16"/>
  <c r="B163" i="16"/>
  <c r="B265" i="16"/>
  <c r="B167" i="16"/>
  <c r="B269" i="16"/>
  <c r="B171" i="16"/>
  <c r="B273" i="16"/>
  <c r="B175" i="16"/>
  <c r="B277" i="16"/>
  <c r="B179" i="16"/>
  <c r="B281" i="16"/>
  <c r="B183" i="16"/>
  <c r="B285" i="16"/>
  <c r="B187" i="16"/>
  <c r="B289" i="16"/>
  <c r="B191" i="16"/>
  <c r="B210" i="16"/>
  <c r="B112" i="16"/>
  <c r="B116" i="16"/>
  <c r="B214" i="16"/>
  <c r="B218" i="16"/>
  <c r="B120" i="16"/>
  <c r="B238" i="16"/>
  <c r="B140" i="16"/>
  <c r="E259" i="16"/>
  <c r="E161" i="16"/>
  <c r="E275" i="16"/>
  <c r="E177" i="16"/>
  <c r="B207" i="16"/>
  <c r="B109" i="16"/>
  <c r="L208" i="16"/>
  <c r="E215" i="16"/>
  <c r="E410" i="16" s="1"/>
  <c r="E607" i="16" s="1"/>
  <c r="E117" i="16"/>
  <c r="E225" i="16"/>
  <c r="E127" i="16"/>
  <c r="E131" i="16"/>
  <c r="E229" i="16"/>
  <c r="E424" i="16" s="1"/>
  <c r="E621" i="16" s="1"/>
  <c r="E147" i="16"/>
  <c r="E245" i="16"/>
  <c r="E266" i="16"/>
  <c r="E168" i="16"/>
  <c r="E290" i="16"/>
  <c r="E192" i="16"/>
  <c r="B264" i="16"/>
  <c r="B166" i="16"/>
  <c r="B272" i="16"/>
  <c r="B174" i="16"/>
  <c r="B284" i="16"/>
  <c r="B186" i="16"/>
  <c r="B208" i="16"/>
  <c r="B110" i="16"/>
  <c r="I209" i="16"/>
  <c r="P210" i="16"/>
  <c r="B212" i="16"/>
  <c r="B114" i="16"/>
  <c r="I213" i="16"/>
  <c r="P214" i="16"/>
  <c r="B216" i="16"/>
  <c r="B118" i="16"/>
  <c r="B220" i="16"/>
  <c r="B122" i="16"/>
  <c r="B224" i="16"/>
  <c r="B126" i="16"/>
  <c r="B228" i="16"/>
  <c r="B130" i="16"/>
  <c r="B232" i="16"/>
  <c r="B134" i="16"/>
  <c r="B236" i="16"/>
  <c r="B138" i="16"/>
  <c r="B240" i="16"/>
  <c r="B142" i="16"/>
  <c r="B244" i="16"/>
  <c r="B146" i="16"/>
  <c r="B248" i="16"/>
  <c r="B150" i="16"/>
  <c r="E255" i="16"/>
  <c r="E157" i="16"/>
  <c r="E263" i="16"/>
  <c r="E165" i="16"/>
  <c r="E271" i="16"/>
  <c r="E173" i="16"/>
  <c r="E279" i="16"/>
  <c r="E181" i="16"/>
  <c r="E287" i="16"/>
  <c r="E189" i="16"/>
  <c r="S207" i="16"/>
  <c r="E209" i="16"/>
  <c r="E111" i="16"/>
  <c r="L210" i="16"/>
  <c r="S211" i="16"/>
  <c r="E213" i="16"/>
  <c r="E115" i="16"/>
  <c r="L214" i="16"/>
  <c r="S215" i="16"/>
  <c r="E219" i="16"/>
  <c r="E121" i="16"/>
  <c r="E223" i="16"/>
  <c r="E125" i="16"/>
  <c r="E227" i="16"/>
  <c r="E129" i="16"/>
  <c r="E231" i="16"/>
  <c r="E133" i="16"/>
  <c r="E235" i="16"/>
  <c r="E137" i="16"/>
  <c r="E239" i="16"/>
  <c r="E141" i="16"/>
  <c r="E243" i="16"/>
  <c r="E145" i="16"/>
  <c r="E247" i="16"/>
  <c r="E149" i="16"/>
  <c r="E207" i="16"/>
  <c r="E109" i="16"/>
  <c r="E254" i="16"/>
  <c r="E156" i="16"/>
  <c r="E262" i="16"/>
  <c r="E164" i="16"/>
  <c r="E270" i="16"/>
  <c r="E172" i="16"/>
  <c r="E278" i="16"/>
  <c r="E180" i="16"/>
  <c r="E286" i="16"/>
  <c r="E188" i="16"/>
  <c r="B250" i="16"/>
  <c r="B152" i="16"/>
  <c r="B254" i="16"/>
  <c r="B156" i="16"/>
  <c r="B258" i="16"/>
  <c r="B160" i="16"/>
  <c r="B262" i="16"/>
  <c r="B164" i="16"/>
  <c r="B266" i="16"/>
  <c r="B168" i="16"/>
  <c r="B270" i="16"/>
  <c r="B172" i="16"/>
  <c r="B274" i="16"/>
  <c r="B176" i="16"/>
  <c r="B278" i="16"/>
  <c r="B180" i="16"/>
  <c r="B282" i="16"/>
  <c r="B184" i="16"/>
  <c r="B286" i="16"/>
  <c r="B188" i="16"/>
  <c r="B290" i="16"/>
  <c r="B192" i="16"/>
  <c r="E161" i="18"/>
  <c r="E111" i="17"/>
  <c r="E133" i="17"/>
  <c r="B111" i="19"/>
  <c r="B119" i="19"/>
  <c r="B142" i="17"/>
  <c r="B158" i="17"/>
  <c r="B190" i="17"/>
  <c r="E117" i="18"/>
  <c r="E119" i="18"/>
  <c r="E127" i="18"/>
  <c r="E143" i="18"/>
  <c r="B111" i="17"/>
  <c r="B125" i="17"/>
  <c r="B133" i="17"/>
  <c r="B137" i="17"/>
  <c r="B141" i="17"/>
  <c r="B149" i="17"/>
  <c r="B173" i="17"/>
  <c r="B189" i="17"/>
  <c r="E110" i="18"/>
  <c r="E118" i="18"/>
  <c r="E126" i="18"/>
  <c r="E134" i="18"/>
  <c r="E142" i="18"/>
  <c r="E150" i="18"/>
  <c r="E158" i="18"/>
  <c r="E166" i="18"/>
  <c r="E182" i="18"/>
  <c r="B118" i="19"/>
  <c r="E159" i="19"/>
  <c r="E140" i="17"/>
  <c r="E144" i="17"/>
  <c r="E148" i="17"/>
  <c r="E152" i="17"/>
  <c r="E156" i="17"/>
  <c r="E160" i="17"/>
  <c r="E164" i="17"/>
  <c r="E168" i="17"/>
  <c r="E172" i="17"/>
  <c r="E176" i="17"/>
  <c r="E180" i="17"/>
  <c r="E184" i="17"/>
  <c r="E188" i="17"/>
  <c r="E192" i="17"/>
  <c r="B113" i="18"/>
  <c r="B117" i="18"/>
  <c r="B119" i="18"/>
  <c r="B123" i="18"/>
  <c r="B127" i="18"/>
  <c r="B131" i="18"/>
  <c r="B135" i="18"/>
  <c r="B139" i="18"/>
  <c r="B143" i="18"/>
  <c r="B147" i="18"/>
  <c r="B151" i="18"/>
  <c r="B155" i="18"/>
  <c r="B159" i="18"/>
  <c r="E155" i="19"/>
  <c r="E110" i="17"/>
  <c r="E118" i="17"/>
  <c r="E126" i="17"/>
  <c r="E134" i="17"/>
  <c r="E132" i="17"/>
  <c r="E125" i="17"/>
  <c r="E187" i="18"/>
  <c r="B150" i="17"/>
  <c r="B166" i="17"/>
  <c r="E151" i="18"/>
  <c r="E168" i="18"/>
  <c r="E184" i="18"/>
  <c r="B121" i="17"/>
  <c r="B129" i="17"/>
  <c r="B157" i="17"/>
  <c r="B181" i="17"/>
  <c r="E120" i="17"/>
  <c r="E121" i="17"/>
  <c r="E137" i="17"/>
  <c r="E171" i="18"/>
  <c r="E189" i="18"/>
  <c r="B138" i="17"/>
  <c r="B146" i="17"/>
  <c r="B154" i="17"/>
  <c r="B162" i="17"/>
  <c r="B170" i="17"/>
  <c r="B178" i="17"/>
  <c r="B186" i="17"/>
  <c r="E113" i="18"/>
  <c r="E123" i="18"/>
  <c r="E131" i="18"/>
  <c r="E139" i="18"/>
  <c r="E147" i="18"/>
  <c r="E155" i="18"/>
  <c r="E160" i="18"/>
  <c r="E176" i="18"/>
  <c r="E192" i="18"/>
  <c r="B112" i="19"/>
  <c r="E124" i="19"/>
  <c r="B113" i="17"/>
  <c r="B117" i="17"/>
  <c r="B119" i="17"/>
  <c r="B123" i="17"/>
  <c r="B127" i="17"/>
  <c r="B131" i="17"/>
  <c r="B135" i="17"/>
  <c r="B145" i="17"/>
  <c r="B153" i="17"/>
  <c r="B161" i="17"/>
  <c r="B169" i="17"/>
  <c r="B177" i="17"/>
  <c r="B185" i="17"/>
  <c r="B193" i="17"/>
  <c r="E114" i="18"/>
  <c r="E122" i="18"/>
  <c r="E130" i="18"/>
  <c r="E138" i="18"/>
  <c r="E146" i="18"/>
  <c r="E154" i="18"/>
  <c r="E174" i="18"/>
  <c r="E190" i="18"/>
  <c r="B110" i="19"/>
  <c r="E138" i="17"/>
  <c r="E142" i="17"/>
  <c r="E146" i="17"/>
  <c r="E150" i="17"/>
  <c r="E154" i="17"/>
  <c r="E158" i="17"/>
  <c r="E162" i="17"/>
  <c r="E166" i="17"/>
  <c r="E170" i="17"/>
  <c r="E174" i="17"/>
  <c r="E178" i="17"/>
  <c r="E182" i="17"/>
  <c r="E186" i="17"/>
  <c r="E190" i="17"/>
  <c r="B111" i="18"/>
  <c r="B115" i="18"/>
  <c r="B121" i="18"/>
  <c r="B125" i="18"/>
  <c r="B129" i="18"/>
  <c r="B133" i="18"/>
  <c r="B137" i="18"/>
  <c r="B141" i="18"/>
  <c r="B145" i="18"/>
  <c r="B149" i="18"/>
  <c r="B153" i="18"/>
  <c r="B157" i="18"/>
  <c r="E112" i="17"/>
  <c r="E124" i="17"/>
  <c r="E175" i="18"/>
  <c r="E173" i="18"/>
  <c r="E109" i="17"/>
  <c r="B174" i="17"/>
  <c r="B182" i="17"/>
  <c r="B109" i="18"/>
  <c r="E135" i="18"/>
  <c r="E159" i="18"/>
  <c r="B115" i="17"/>
  <c r="B165" i="17"/>
  <c r="E116" i="17"/>
  <c r="E128" i="17"/>
  <c r="E136" i="17"/>
  <c r="E191" i="18"/>
  <c r="B115" i="19"/>
  <c r="E177" i="18"/>
  <c r="E123" i="19"/>
  <c r="E115" i="17"/>
  <c r="E129" i="17"/>
  <c r="E114" i="17"/>
  <c r="E122" i="17"/>
  <c r="E130" i="17"/>
  <c r="E167" i="18"/>
  <c r="E185" i="18"/>
  <c r="E151" i="19"/>
  <c r="E113" i="17"/>
  <c r="E123" i="17"/>
  <c r="E131" i="17"/>
  <c r="E179" i="18"/>
  <c r="E125" i="19"/>
  <c r="E135" i="19"/>
  <c r="E172" i="19"/>
  <c r="E165" i="18"/>
  <c r="B117" i="19"/>
  <c r="B140" i="17"/>
  <c r="B148" i="17"/>
  <c r="B156" i="17"/>
  <c r="B164" i="17"/>
  <c r="B172" i="17"/>
  <c r="B180" i="17"/>
  <c r="B188" i="17"/>
  <c r="E111" i="18"/>
  <c r="E125" i="18"/>
  <c r="E133" i="18"/>
  <c r="E141" i="18"/>
  <c r="E149" i="18"/>
  <c r="E157" i="18"/>
  <c r="E164" i="18"/>
  <c r="B125" i="19"/>
  <c r="E126" i="19"/>
  <c r="E137" i="19"/>
  <c r="E176" i="19"/>
  <c r="B162" i="18"/>
  <c r="B166" i="18"/>
  <c r="B170" i="18"/>
  <c r="B174" i="18"/>
  <c r="B178" i="18"/>
  <c r="B182" i="18"/>
  <c r="B186" i="18"/>
  <c r="B190" i="18"/>
  <c r="B109" i="19"/>
  <c r="E113" i="19"/>
  <c r="E117" i="19"/>
  <c r="E119" i="19"/>
  <c r="E149" i="19"/>
  <c r="E140" i="19"/>
  <c r="E156" i="19"/>
  <c r="E134" i="19"/>
  <c r="E150" i="19"/>
  <c r="E166" i="19"/>
  <c r="E170" i="19"/>
  <c r="E177" i="19"/>
  <c r="E186" i="19"/>
  <c r="E167" i="19"/>
  <c r="E187" i="19"/>
  <c r="B127" i="19"/>
  <c r="B131" i="19"/>
  <c r="B135" i="19"/>
  <c r="B139" i="19"/>
  <c r="B143" i="19"/>
  <c r="B147" i="19"/>
  <c r="B151" i="19"/>
  <c r="B155" i="19"/>
  <c r="B159" i="19"/>
  <c r="B163" i="19"/>
  <c r="B167" i="19"/>
  <c r="B171" i="19"/>
  <c r="B175" i="19"/>
  <c r="B179" i="19"/>
  <c r="B183" i="19"/>
  <c r="B187" i="19"/>
  <c r="B191" i="19"/>
  <c r="E183" i="18"/>
  <c r="B121" i="19"/>
  <c r="E169" i="18"/>
  <c r="B113" i="19"/>
  <c r="B109" i="17"/>
  <c r="E117" i="17"/>
  <c r="E119" i="17"/>
  <c r="E127" i="17"/>
  <c r="E135" i="17"/>
  <c r="E163" i="18"/>
  <c r="E181" i="18"/>
  <c r="B144" i="17"/>
  <c r="B152" i="17"/>
  <c r="B160" i="17"/>
  <c r="B168" i="17"/>
  <c r="B176" i="17"/>
  <c r="B184" i="17"/>
  <c r="B192" i="17"/>
  <c r="E115" i="18"/>
  <c r="E121" i="18"/>
  <c r="E129" i="18"/>
  <c r="E137" i="18"/>
  <c r="E145" i="18"/>
  <c r="E153" i="18"/>
  <c r="E172" i="18"/>
  <c r="E188" i="18"/>
  <c r="B116" i="19"/>
  <c r="B120" i="19"/>
  <c r="B110" i="17"/>
  <c r="B114" i="17"/>
  <c r="B118" i="17"/>
  <c r="B122" i="17"/>
  <c r="B126" i="17"/>
  <c r="B130" i="17"/>
  <c r="B134" i="17"/>
  <c r="B143" i="17"/>
  <c r="B151" i="17"/>
  <c r="B159" i="17"/>
  <c r="B167" i="17"/>
  <c r="B175" i="17"/>
  <c r="B183" i="17"/>
  <c r="B191" i="17"/>
  <c r="E116" i="18"/>
  <c r="E120" i="18"/>
  <c r="E128" i="18"/>
  <c r="E136" i="18"/>
  <c r="E144" i="18"/>
  <c r="E152" i="18"/>
  <c r="E170" i="18"/>
  <c r="E186" i="18"/>
  <c r="B114" i="19"/>
  <c r="B122" i="19"/>
  <c r="E141" i="17"/>
  <c r="E145" i="17"/>
  <c r="E149" i="17"/>
  <c r="E153" i="17"/>
  <c r="E157" i="17"/>
  <c r="E161" i="17"/>
  <c r="E165" i="17"/>
  <c r="E169" i="17"/>
  <c r="E173" i="17"/>
  <c r="E177" i="17"/>
  <c r="E181" i="17"/>
  <c r="E185" i="17"/>
  <c r="E189" i="17"/>
  <c r="B112" i="18"/>
  <c r="B116" i="18"/>
  <c r="B120" i="18"/>
  <c r="B124" i="18"/>
  <c r="B128" i="18"/>
  <c r="B132" i="18"/>
  <c r="B136" i="18"/>
  <c r="B140" i="18"/>
  <c r="B144" i="18"/>
  <c r="B148" i="18"/>
  <c r="B152" i="18"/>
  <c r="B156" i="18"/>
  <c r="E127" i="19"/>
  <c r="E139" i="19"/>
  <c r="E180" i="19"/>
  <c r="E109" i="19"/>
  <c r="E161" i="19"/>
  <c r="B163" i="18"/>
  <c r="B167" i="18"/>
  <c r="B171" i="18"/>
  <c r="B175" i="18"/>
  <c r="B179" i="18"/>
  <c r="B183" i="18"/>
  <c r="B187" i="18"/>
  <c r="B191" i="18"/>
  <c r="E112" i="19"/>
  <c r="E116" i="19"/>
  <c r="E120" i="19"/>
  <c r="E128" i="19"/>
  <c r="E141" i="19"/>
  <c r="E136" i="19"/>
  <c r="E152" i="19"/>
  <c r="E174" i="19"/>
  <c r="E146" i="19"/>
  <c r="E162" i="19"/>
  <c r="E173" i="19"/>
  <c r="E188" i="19"/>
  <c r="E179" i="19"/>
  <c r="E189" i="19"/>
  <c r="B128" i="19"/>
  <c r="B132" i="19"/>
  <c r="B136" i="19"/>
  <c r="B140" i="19"/>
  <c r="B144" i="19"/>
  <c r="B148" i="19"/>
  <c r="B152" i="19"/>
  <c r="B156" i="19"/>
  <c r="B160" i="19"/>
  <c r="B164" i="19"/>
  <c r="B168" i="19"/>
  <c r="B172" i="19"/>
  <c r="B176" i="19"/>
  <c r="B180" i="19"/>
  <c r="B184" i="19"/>
  <c r="B188" i="19"/>
  <c r="B192" i="19"/>
  <c r="E122" i="19"/>
  <c r="E109" i="18"/>
  <c r="E163" i="19"/>
  <c r="B123" i="19"/>
  <c r="E153" i="19"/>
  <c r="B160" i="18"/>
  <c r="B164" i="18"/>
  <c r="B168" i="18"/>
  <c r="B172" i="18"/>
  <c r="B176" i="18"/>
  <c r="B180" i="18"/>
  <c r="B184" i="18"/>
  <c r="B188" i="18"/>
  <c r="B192" i="18"/>
  <c r="E111" i="19"/>
  <c r="E115" i="19"/>
  <c r="E121" i="19"/>
  <c r="E133" i="19"/>
  <c r="E165" i="19"/>
  <c r="E168" i="19"/>
  <c r="E132" i="19"/>
  <c r="E148" i="19"/>
  <c r="E164" i="19"/>
  <c r="E142" i="19"/>
  <c r="E158" i="19"/>
  <c r="E169" i="19"/>
  <c r="E182" i="19"/>
  <c r="E190" i="19"/>
  <c r="E175" i="19"/>
  <c r="E183" i="19"/>
  <c r="E191" i="19"/>
  <c r="B129" i="19"/>
  <c r="B133" i="19"/>
  <c r="B137" i="19"/>
  <c r="B141" i="19"/>
  <c r="B145" i="19"/>
  <c r="B149" i="19"/>
  <c r="B153" i="19"/>
  <c r="B157" i="19"/>
  <c r="B161" i="19"/>
  <c r="B165" i="19"/>
  <c r="B169" i="19"/>
  <c r="B173" i="19"/>
  <c r="B177" i="19"/>
  <c r="B181" i="19"/>
  <c r="B185" i="19"/>
  <c r="B189" i="19"/>
  <c r="B193" i="19"/>
  <c r="E180" i="18"/>
  <c r="E129" i="19"/>
  <c r="E143" i="19"/>
  <c r="B112" i="17"/>
  <c r="B116" i="17"/>
  <c r="B120" i="17"/>
  <c r="B124" i="17"/>
  <c r="B128" i="17"/>
  <c r="B132" i="17"/>
  <c r="B136" i="17"/>
  <c r="B139" i="17"/>
  <c r="B147" i="17"/>
  <c r="B155" i="17"/>
  <c r="B163" i="17"/>
  <c r="B171" i="17"/>
  <c r="B179" i="17"/>
  <c r="B187" i="17"/>
  <c r="E112" i="18"/>
  <c r="E124" i="18"/>
  <c r="E132" i="18"/>
  <c r="E140" i="18"/>
  <c r="E148" i="18"/>
  <c r="E156" i="18"/>
  <c r="E162" i="18"/>
  <c r="E178" i="18"/>
  <c r="E139" i="17"/>
  <c r="E143" i="17"/>
  <c r="E147" i="17"/>
  <c r="E151" i="17"/>
  <c r="E155" i="17"/>
  <c r="E159" i="17"/>
  <c r="E163" i="17"/>
  <c r="E167" i="17"/>
  <c r="E171" i="17"/>
  <c r="E175" i="17"/>
  <c r="E179" i="17"/>
  <c r="E183" i="17"/>
  <c r="E187" i="17"/>
  <c r="E191" i="17"/>
  <c r="B110" i="18"/>
  <c r="B114" i="18"/>
  <c r="B118" i="18"/>
  <c r="B122" i="18"/>
  <c r="B126" i="18"/>
  <c r="B130" i="18"/>
  <c r="B134" i="18"/>
  <c r="B138" i="18"/>
  <c r="B142" i="18"/>
  <c r="B146" i="18"/>
  <c r="B150" i="18"/>
  <c r="B154" i="18"/>
  <c r="B158" i="18"/>
  <c r="E131" i="19"/>
  <c r="E147" i="19"/>
  <c r="B124" i="19"/>
  <c r="E130" i="19"/>
  <c r="E145" i="19"/>
  <c r="B161" i="18"/>
  <c r="B165" i="18"/>
  <c r="B169" i="18"/>
  <c r="B173" i="18"/>
  <c r="B177" i="18"/>
  <c r="B181" i="18"/>
  <c r="B185" i="18"/>
  <c r="B189" i="18"/>
  <c r="B193" i="18"/>
  <c r="E110" i="19"/>
  <c r="E114" i="19"/>
  <c r="E118" i="19"/>
  <c r="E157" i="19"/>
  <c r="E144" i="19"/>
  <c r="E160" i="19"/>
  <c r="E138" i="19"/>
  <c r="E154" i="19"/>
  <c r="E178" i="19"/>
  <c r="E181" i="19"/>
  <c r="E184" i="19"/>
  <c r="E192" i="19"/>
  <c r="E171" i="19"/>
  <c r="E185" i="19"/>
  <c r="B126" i="19"/>
  <c r="B130" i="19"/>
  <c r="B134" i="19"/>
  <c r="B138" i="19"/>
  <c r="B142" i="19"/>
  <c r="B146" i="19"/>
  <c r="B150" i="19"/>
  <c r="B154" i="19"/>
  <c r="B158" i="19"/>
  <c r="B162" i="19"/>
  <c r="B166" i="19"/>
  <c r="B170" i="19"/>
  <c r="B174" i="19"/>
  <c r="B178" i="19"/>
  <c r="B182" i="19"/>
  <c r="B186" i="19"/>
  <c r="B190" i="19"/>
  <c r="F506" i="15" l="1"/>
  <c r="B567" i="19"/>
  <c r="B667" i="19"/>
  <c r="B563" i="19"/>
  <c r="B663" i="19"/>
  <c r="B651" i="19"/>
  <c r="B551" i="19"/>
  <c r="B647" i="19"/>
  <c r="B547" i="19"/>
  <c r="F560" i="19"/>
  <c r="E660" i="19"/>
  <c r="B580" i="18"/>
  <c r="B680" i="18"/>
  <c r="F520" i="19"/>
  <c r="E620" i="19"/>
  <c r="F529" i="19"/>
  <c r="E629" i="19"/>
  <c r="B501" i="18"/>
  <c r="B601" i="18"/>
  <c r="F572" i="17"/>
  <c r="E672" i="17"/>
  <c r="E656" i="17"/>
  <c r="F556" i="17"/>
  <c r="E640" i="17"/>
  <c r="F540" i="17"/>
  <c r="P606" i="19"/>
  <c r="F544" i="18"/>
  <c r="E644" i="18"/>
  <c r="B510" i="19"/>
  <c r="B610" i="19"/>
  <c r="E604" i="17"/>
  <c r="F504" i="17"/>
  <c r="B671" i="15"/>
  <c r="B571" i="15"/>
  <c r="B546" i="19"/>
  <c r="B646" i="19"/>
  <c r="F569" i="19"/>
  <c r="E669" i="19"/>
  <c r="E609" i="19"/>
  <c r="F509" i="19"/>
  <c r="B563" i="18"/>
  <c r="B663" i="18"/>
  <c r="F575" i="17"/>
  <c r="E675" i="17"/>
  <c r="B525" i="17"/>
  <c r="B625" i="17"/>
  <c r="F533" i="19"/>
  <c r="E633" i="19"/>
  <c r="B574" i="15"/>
  <c r="B674" i="15"/>
  <c r="F549" i="15"/>
  <c r="E649" i="15"/>
  <c r="F565" i="19"/>
  <c r="E665" i="19"/>
  <c r="E642" i="19"/>
  <c r="F542" i="19"/>
  <c r="B615" i="19"/>
  <c r="B515" i="19"/>
  <c r="B525" i="18"/>
  <c r="B625" i="18"/>
  <c r="B600" i="17"/>
  <c r="B500" i="17"/>
  <c r="F502" i="15"/>
  <c r="S602" i="15"/>
  <c r="E663" i="15"/>
  <c r="F563" i="15"/>
  <c r="B567" i="15"/>
  <c r="B667" i="15"/>
  <c r="B582" i="19"/>
  <c r="B682" i="19"/>
  <c r="E655" i="18"/>
  <c r="F555" i="18"/>
  <c r="E624" i="17"/>
  <c r="F524" i="17"/>
  <c r="S603" i="15"/>
  <c r="S601" i="15"/>
  <c r="B527" i="15"/>
  <c r="B627" i="15"/>
  <c r="B678" i="15"/>
  <c r="B578" i="15"/>
  <c r="B540" i="19"/>
  <c r="B640" i="19"/>
  <c r="B520" i="19"/>
  <c r="B620" i="19"/>
  <c r="F532" i="19"/>
  <c r="E632" i="19"/>
  <c r="L602" i="19"/>
  <c r="S599" i="19"/>
  <c r="B681" i="18"/>
  <c r="B581" i="18"/>
  <c r="F545" i="19"/>
  <c r="E645" i="19"/>
  <c r="I601" i="18"/>
  <c r="E657" i="17"/>
  <c r="F557" i="17"/>
  <c r="E641" i="17"/>
  <c r="F541" i="17"/>
  <c r="B608" i="19"/>
  <c r="B508" i="19"/>
  <c r="E660" i="18"/>
  <c r="F560" i="18"/>
  <c r="F522" i="18"/>
  <c r="E622" i="18"/>
  <c r="E602" i="18"/>
  <c r="F502" i="18"/>
  <c r="B519" i="17"/>
  <c r="B619" i="17"/>
  <c r="P603" i="17"/>
  <c r="F554" i="18"/>
  <c r="E654" i="18"/>
  <c r="E661" i="18"/>
  <c r="F561" i="18"/>
  <c r="E605" i="17"/>
  <c r="F505" i="17"/>
  <c r="S599" i="17"/>
  <c r="I602" i="19"/>
  <c r="E619" i="15"/>
  <c r="F519" i="15"/>
  <c r="F551" i="15"/>
  <c r="E651" i="15"/>
  <c r="B605" i="15"/>
  <c r="B505" i="15"/>
  <c r="F513" i="15"/>
  <c r="E613" i="15"/>
  <c r="B566" i="15"/>
  <c r="B666" i="15"/>
  <c r="F763" i="15" s="1"/>
  <c r="F544" i="15"/>
  <c r="E644" i="15"/>
  <c r="E599" i="17"/>
  <c r="F499" i="17"/>
  <c r="B501" i="19"/>
  <c r="B601" i="19"/>
  <c r="S601" i="17"/>
  <c r="E607" i="15"/>
  <c r="F507" i="15"/>
  <c r="B608" i="15"/>
  <c r="B508" i="15"/>
  <c r="B680" i="15"/>
  <c r="B580" i="15"/>
  <c r="B578" i="19"/>
  <c r="B678" i="19"/>
  <c r="F574" i="19"/>
  <c r="E674" i="19"/>
  <c r="E607" i="19"/>
  <c r="F507" i="19"/>
  <c r="S601" i="19"/>
  <c r="B659" i="18"/>
  <c r="B559" i="18"/>
  <c r="F516" i="19"/>
  <c r="E616" i="19"/>
  <c r="B538" i="18"/>
  <c r="B638" i="18"/>
  <c r="B504" i="18"/>
  <c r="P604" i="18"/>
  <c r="B631" i="17"/>
  <c r="B531" i="17"/>
  <c r="P601" i="17"/>
  <c r="E633" i="18"/>
  <c r="F533" i="18"/>
  <c r="B564" i="17"/>
  <c r="B664" i="17"/>
  <c r="F577" i="18"/>
  <c r="E677" i="18"/>
  <c r="P605" i="19"/>
  <c r="B565" i="15"/>
  <c r="B665" i="15"/>
  <c r="F529" i="15"/>
  <c r="E629" i="15"/>
  <c r="B610" i="15"/>
  <c r="F707" i="15" s="1"/>
  <c r="B510" i="15"/>
  <c r="B648" i="15"/>
  <c r="B548" i="15"/>
  <c r="B628" i="15"/>
  <c r="B528" i="15"/>
  <c r="B582" i="15"/>
  <c r="B682" i="15"/>
  <c r="F779" i="15" s="1"/>
  <c r="F577" i="19"/>
  <c r="E677" i="19"/>
  <c r="F526" i="19"/>
  <c r="E626" i="19"/>
  <c r="F537" i="19"/>
  <c r="E637" i="19"/>
  <c r="B613" i="18"/>
  <c r="B513" i="18"/>
  <c r="I604" i="18"/>
  <c r="E682" i="17"/>
  <c r="F582" i="17"/>
  <c r="E646" i="17"/>
  <c r="F546" i="17"/>
  <c r="B624" i="17"/>
  <c r="B524" i="17"/>
  <c r="B612" i="17"/>
  <c r="B512" i="17"/>
  <c r="F519" i="19"/>
  <c r="E619" i="19"/>
  <c r="B638" i="17"/>
  <c r="B538" i="17"/>
  <c r="F516" i="17"/>
  <c r="E616" i="17"/>
  <c r="L607" i="15"/>
  <c r="E669" i="15"/>
  <c r="F569" i="15"/>
  <c r="E665" i="15"/>
  <c r="F565" i="15"/>
  <c r="B519" i="19"/>
  <c r="B619" i="19"/>
  <c r="F528" i="19"/>
  <c r="E628" i="19"/>
  <c r="S604" i="19"/>
  <c r="E602" i="19"/>
  <c r="F502" i="19"/>
  <c r="L599" i="19"/>
  <c r="B639" i="18"/>
  <c r="B539" i="18"/>
  <c r="B523" i="18"/>
  <c r="B623" i="18"/>
  <c r="B505" i="18"/>
  <c r="B605" i="18"/>
  <c r="I601" i="19"/>
  <c r="L601" i="18"/>
  <c r="B526" i="17"/>
  <c r="B626" i="17"/>
  <c r="E650" i="18"/>
  <c r="F550" i="18"/>
  <c r="E619" i="18"/>
  <c r="F519" i="18"/>
  <c r="L604" i="17"/>
  <c r="E652" i="18"/>
  <c r="F552" i="18"/>
  <c r="E611" i="17"/>
  <c r="F511" i="17"/>
  <c r="B626" i="15"/>
  <c r="F723" i="15" s="1"/>
  <c r="B526" i="15"/>
  <c r="B578" i="18"/>
  <c r="B678" i="18"/>
  <c r="B654" i="18"/>
  <c r="B554" i="18"/>
  <c r="B641" i="18"/>
  <c r="B541" i="18"/>
  <c r="F578" i="17"/>
  <c r="E678" i="17"/>
  <c r="B512" i="19"/>
  <c r="B612" i="19"/>
  <c r="F531" i="18"/>
  <c r="E631" i="18"/>
  <c r="B530" i="17"/>
  <c r="B630" i="17"/>
  <c r="S602" i="17"/>
  <c r="B635" i="15"/>
  <c r="B535" i="15"/>
  <c r="B662" i="15"/>
  <c r="F759" i="15" s="1"/>
  <c r="B562" i="15"/>
  <c r="E657" i="15"/>
  <c r="F557" i="15"/>
  <c r="I599" i="15"/>
  <c r="E601" i="15"/>
  <c r="F501" i="15"/>
  <c r="B664" i="19"/>
  <c r="B564" i="19"/>
  <c r="B648" i="19"/>
  <c r="B548" i="19"/>
  <c r="B532" i="19"/>
  <c r="B632" i="19"/>
  <c r="B628" i="19"/>
  <c r="B528" i="19"/>
  <c r="B524" i="19"/>
  <c r="B624" i="19"/>
  <c r="E675" i="19"/>
  <c r="F575" i="19"/>
  <c r="E638" i="19"/>
  <c r="F538" i="19"/>
  <c r="B644" i="18"/>
  <c r="F741" i="18" s="1"/>
  <c r="B544" i="18"/>
  <c r="B540" i="18"/>
  <c r="B640" i="18"/>
  <c r="B508" i="18"/>
  <c r="B608" i="18"/>
  <c r="I605" i="18"/>
  <c r="B651" i="17"/>
  <c r="B551" i="17"/>
  <c r="I599" i="19"/>
  <c r="E607" i="18"/>
  <c r="F507" i="18"/>
  <c r="S601" i="18"/>
  <c r="B544" i="17"/>
  <c r="B644" i="17"/>
  <c r="E665" i="18"/>
  <c r="F565" i="18"/>
  <c r="E614" i="17"/>
  <c r="F514" i="17"/>
  <c r="L599" i="17"/>
  <c r="E603" i="15"/>
  <c r="F503" i="15"/>
  <c r="B513" i="15"/>
  <c r="B613" i="15"/>
  <c r="B621" i="15"/>
  <c r="B521" i="15"/>
  <c r="B629" i="15"/>
  <c r="B529" i="15"/>
  <c r="B661" i="15"/>
  <c r="B561" i="15"/>
  <c r="E681" i="15"/>
  <c r="F581" i="15"/>
  <c r="S603" i="18"/>
  <c r="B634" i="17"/>
  <c r="B534" i="17"/>
  <c r="E625" i="19"/>
  <c r="F525" i="19"/>
  <c r="E607" i="17"/>
  <c r="F507" i="17"/>
  <c r="E613" i="19"/>
  <c r="F513" i="19"/>
  <c r="E612" i="17"/>
  <c r="F512" i="17"/>
  <c r="B563" i="15"/>
  <c r="B663" i="15"/>
  <c r="B654" i="15"/>
  <c r="F751" i="15" s="1"/>
  <c r="B554" i="15"/>
  <c r="F548" i="15"/>
  <c r="E648" i="15"/>
  <c r="F533" i="15"/>
  <c r="E633" i="15"/>
  <c r="B562" i="19"/>
  <c r="B662" i="19"/>
  <c r="E623" i="19"/>
  <c r="F523" i="19"/>
  <c r="B522" i="18"/>
  <c r="B622" i="18"/>
  <c r="F579" i="17"/>
  <c r="E679" i="17"/>
  <c r="E651" i="17"/>
  <c r="F551" i="17"/>
  <c r="E631" i="17"/>
  <c r="F531" i="17"/>
  <c r="F534" i="18"/>
  <c r="E634" i="18"/>
  <c r="E610" i="18"/>
  <c r="F510" i="18"/>
  <c r="S600" i="18"/>
  <c r="B663" i="17"/>
  <c r="B563" i="17"/>
  <c r="B555" i="17"/>
  <c r="B655" i="17"/>
  <c r="B639" i="17"/>
  <c r="B539" i="17"/>
  <c r="B617" i="17"/>
  <c r="B517" i="17"/>
  <c r="E610" i="17"/>
  <c r="F510" i="17"/>
  <c r="L604" i="15"/>
  <c r="B649" i="15"/>
  <c r="B549" i="15"/>
  <c r="F524" i="15"/>
  <c r="E624" i="15"/>
  <c r="B616" i="15"/>
  <c r="B516" i="15"/>
  <c r="B617" i="19"/>
  <c r="B517" i="19"/>
  <c r="S606" i="19"/>
  <c r="F500" i="19"/>
  <c r="E600" i="19"/>
  <c r="B570" i="18"/>
  <c r="B670" i="18"/>
  <c r="B537" i="18"/>
  <c r="B637" i="18"/>
  <c r="B617" i="18"/>
  <c r="B517" i="18"/>
  <c r="B504" i="19"/>
  <c r="B604" i="19"/>
  <c r="E624" i="18"/>
  <c r="F524" i="18"/>
  <c r="B677" i="17"/>
  <c r="B577" i="17"/>
  <c r="B604" i="17"/>
  <c r="B504" i="17"/>
  <c r="E609" i="17"/>
  <c r="F509" i="17"/>
  <c r="B603" i="19"/>
  <c r="B503" i="19"/>
  <c r="I605" i="15"/>
  <c r="E631" i="15"/>
  <c r="F531" i="15"/>
  <c r="F579" i="15"/>
  <c r="E679" i="15"/>
  <c r="E600" i="15"/>
  <c r="F500" i="15"/>
  <c r="B575" i="19"/>
  <c r="B675" i="19"/>
  <c r="F772" i="19" s="1"/>
  <c r="B571" i="19"/>
  <c r="B671" i="19"/>
  <c r="B659" i="19"/>
  <c r="B559" i="19"/>
  <c r="B555" i="19"/>
  <c r="B655" i="19"/>
  <c r="B643" i="19"/>
  <c r="B543" i="19"/>
  <c r="B639" i="19"/>
  <c r="B539" i="19"/>
  <c r="B527" i="19"/>
  <c r="B627" i="19"/>
  <c r="B623" i="19"/>
  <c r="F720" i="19" s="1"/>
  <c r="B523" i="19"/>
  <c r="F567" i="19"/>
  <c r="E667" i="19"/>
  <c r="B572" i="18"/>
  <c r="B672" i="18"/>
  <c r="B556" i="18"/>
  <c r="B656" i="18"/>
  <c r="B613" i="19"/>
  <c r="B513" i="19"/>
  <c r="E599" i="19"/>
  <c r="F499" i="19"/>
  <c r="B547" i="18"/>
  <c r="B647" i="18"/>
  <c r="B543" i="18"/>
  <c r="B643" i="18"/>
  <c r="B527" i="18"/>
  <c r="B627" i="18"/>
  <c r="B611" i="18"/>
  <c r="B511" i="18"/>
  <c r="I606" i="18"/>
  <c r="P599" i="18"/>
  <c r="F576" i="17"/>
  <c r="E676" i="17"/>
  <c r="E668" i="17"/>
  <c r="F568" i="17"/>
  <c r="F560" i="17"/>
  <c r="E660" i="17"/>
  <c r="E652" i="17"/>
  <c r="F552" i="17"/>
  <c r="E644" i="17"/>
  <c r="F544" i="17"/>
  <c r="F536" i="17"/>
  <c r="E636" i="17"/>
  <c r="F528" i="17"/>
  <c r="E628" i="17"/>
  <c r="E656" i="18"/>
  <c r="F556" i="18"/>
  <c r="E636" i="18"/>
  <c r="F536" i="18"/>
  <c r="E620" i="18"/>
  <c r="F520" i="18"/>
  <c r="B641" i="17"/>
  <c r="B541" i="17"/>
  <c r="B533" i="17"/>
  <c r="B633" i="17"/>
  <c r="B610" i="17"/>
  <c r="B510" i="17"/>
  <c r="B602" i="17"/>
  <c r="B502" i="17"/>
  <c r="I599" i="17"/>
  <c r="B666" i="17"/>
  <c r="B566" i="17"/>
  <c r="B542" i="17"/>
  <c r="B642" i="17"/>
  <c r="E653" i="18"/>
  <c r="F553" i="18"/>
  <c r="E620" i="17"/>
  <c r="F520" i="17"/>
  <c r="E655" i="15"/>
  <c r="F555" i="15"/>
  <c r="B531" i="15"/>
  <c r="B631" i="15"/>
  <c r="B636" i="15"/>
  <c r="B536" i="15"/>
  <c r="B574" i="19"/>
  <c r="B674" i="19"/>
  <c r="B522" i="19"/>
  <c r="B622" i="19"/>
  <c r="S605" i="19"/>
  <c r="F499" i="18"/>
  <c r="E599" i="18"/>
  <c r="B626" i="18"/>
  <c r="B526" i="18"/>
  <c r="I607" i="18"/>
  <c r="B602" i="18"/>
  <c r="F699" i="18" s="1"/>
  <c r="B502" i="18"/>
  <c r="E663" i="17"/>
  <c r="F563" i="17"/>
  <c r="F539" i="17"/>
  <c r="E639" i="17"/>
  <c r="B671" i="17"/>
  <c r="B571" i="17"/>
  <c r="B603" i="17"/>
  <c r="B503" i="17"/>
  <c r="F525" i="18"/>
  <c r="E625" i="18"/>
  <c r="B548" i="17"/>
  <c r="B648" i="17"/>
  <c r="S607" i="15"/>
  <c r="B633" i="15"/>
  <c r="B533" i="15"/>
  <c r="B581" i="15"/>
  <c r="B681" i="15"/>
  <c r="F778" i="15" s="1"/>
  <c r="E609" i="15"/>
  <c r="F509" i="15"/>
  <c r="B668" i="15"/>
  <c r="B568" i="15"/>
  <c r="F572" i="19"/>
  <c r="E672" i="19"/>
  <c r="E608" i="19"/>
  <c r="F508" i="19"/>
  <c r="E670" i="19"/>
  <c r="F570" i="19"/>
  <c r="B609" i="18"/>
  <c r="B509" i="18"/>
  <c r="P601" i="18"/>
  <c r="F538" i="17"/>
  <c r="E638" i="17"/>
  <c r="E632" i="18"/>
  <c r="F532" i="18"/>
  <c r="B569" i="17"/>
  <c r="B669" i="17"/>
  <c r="B662" i="17"/>
  <c r="B562" i="17"/>
  <c r="B514" i="15"/>
  <c r="B614" i="15"/>
  <c r="B556" i="15"/>
  <c r="B656" i="15"/>
  <c r="I605" i="17"/>
  <c r="P600" i="19"/>
  <c r="F523" i="18"/>
  <c r="E623" i="18"/>
  <c r="B546" i="17"/>
  <c r="B646" i="17"/>
  <c r="F559" i="18"/>
  <c r="E659" i="18"/>
  <c r="F508" i="17"/>
  <c r="E608" i="17"/>
  <c r="B675" i="15"/>
  <c r="B575" i="15"/>
  <c r="E641" i="15"/>
  <c r="F541" i="15"/>
  <c r="B680" i="19"/>
  <c r="B580" i="19"/>
  <c r="B576" i="19"/>
  <c r="B676" i="19"/>
  <c r="B668" i="19"/>
  <c r="B568" i="19"/>
  <c r="B660" i="19"/>
  <c r="B560" i="19"/>
  <c r="B644" i="19"/>
  <c r="B544" i="19"/>
  <c r="B616" i="19"/>
  <c r="B516" i="19"/>
  <c r="F571" i="19"/>
  <c r="E671" i="19"/>
  <c r="F548" i="19"/>
  <c r="E648" i="19"/>
  <c r="E622" i="19"/>
  <c r="F522" i="19"/>
  <c r="L606" i="19"/>
  <c r="F501" i="19"/>
  <c r="E601" i="19"/>
  <c r="B673" i="18"/>
  <c r="B573" i="18"/>
  <c r="B557" i="18"/>
  <c r="B657" i="18"/>
  <c r="E621" i="19"/>
  <c r="F521" i="19"/>
  <c r="B636" i="18"/>
  <c r="B536" i="18"/>
  <c r="B620" i="18"/>
  <c r="B520" i="18"/>
  <c r="B612" i="18"/>
  <c r="B512" i="18"/>
  <c r="P602" i="18"/>
  <c r="F561" i="17"/>
  <c r="E661" i="17"/>
  <c r="E653" i="17"/>
  <c r="F553" i="17"/>
  <c r="F545" i="17"/>
  <c r="E645" i="17"/>
  <c r="F537" i="17"/>
  <c r="E637" i="17"/>
  <c r="E629" i="17"/>
  <c r="F529" i="17"/>
  <c r="F576" i="18"/>
  <c r="E676" i="18"/>
  <c r="E646" i="18"/>
  <c r="F546" i="18"/>
  <c r="E630" i="18"/>
  <c r="F530" i="18"/>
  <c r="E614" i="18"/>
  <c r="F514" i="18"/>
  <c r="S604" i="18"/>
  <c r="L599" i="18"/>
  <c r="B523" i="17"/>
  <c r="B623" i="17"/>
  <c r="B615" i="17"/>
  <c r="B515" i="17"/>
  <c r="B605" i="17"/>
  <c r="B505" i="17"/>
  <c r="P599" i="17"/>
  <c r="E670" i="18"/>
  <c r="F570" i="18"/>
  <c r="E629" i="18"/>
  <c r="F529" i="18"/>
  <c r="F513" i="18"/>
  <c r="E613" i="18"/>
  <c r="B652" i="17"/>
  <c r="B552" i="17"/>
  <c r="F579" i="18"/>
  <c r="E679" i="18"/>
  <c r="P603" i="19"/>
  <c r="F523" i="17"/>
  <c r="E623" i="17"/>
  <c r="S607" i="17"/>
  <c r="L602" i="17"/>
  <c r="F541" i="19"/>
  <c r="E641" i="19"/>
  <c r="E651" i="18"/>
  <c r="F551" i="18"/>
  <c r="S604" i="17"/>
  <c r="L603" i="15"/>
  <c r="I603" i="15"/>
  <c r="F538" i="15"/>
  <c r="E638" i="15"/>
  <c r="E635" i="15"/>
  <c r="F535" i="15"/>
  <c r="F567" i="15"/>
  <c r="E667" i="15"/>
  <c r="B677" i="15"/>
  <c r="B577" i="15"/>
  <c r="F545" i="15"/>
  <c r="E645" i="15"/>
  <c r="B518" i="15"/>
  <c r="B618" i="15"/>
  <c r="F508" i="15"/>
  <c r="E608" i="15"/>
  <c r="E672" i="15"/>
  <c r="F572" i="15"/>
  <c r="F517" i="15"/>
  <c r="E617" i="15"/>
  <c r="B632" i="15"/>
  <c r="B532" i="15"/>
  <c r="B499" i="15"/>
  <c r="B599" i="15"/>
  <c r="B604" i="15"/>
  <c r="B504" i="15"/>
  <c r="B599" i="17"/>
  <c r="B499" i="17"/>
  <c r="E657" i="18"/>
  <c r="F557" i="18"/>
  <c r="E639" i="15"/>
  <c r="F539" i="15"/>
  <c r="B655" i="15"/>
  <c r="B555" i="15"/>
  <c r="F521" i="15"/>
  <c r="E621" i="15"/>
  <c r="B538" i="15"/>
  <c r="B638" i="15"/>
  <c r="B612" i="15"/>
  <c r="B512" i="15"/>
  <c r="B566" i="19"/>
  <c r="B666" i="19"/>
  <c r="B542" i="19"/>
  <c r="B642" i="19"/>
  <c r="B526" i="19"/>
  <c r="B626" i="19"/>
  <c r="F723" i="19" s="1"/>
  <c r="B518" i="19"/>
  <c r="B618" i="19"/>
  <c r="F582" i="19"/>
  <c r="E682" i="19"/>
  <c r="E656" i="19"/>
  <c r="F556" i="19"/>
  <c r="F546" i="19"/>
  <c r="E646" i="19"/>
  <c r="L604" i="19"/>
  <c r="L600" i="19"/>
  <c r="B667" i="18"/>
  <c r="B567" i="18"/>
  <c r="B646" i="18"/>
  <c r="B546" i="18"/>
  <c r="I603" i="18"/>
  <c r="I605" i="19"/>
  <c r="B679" i="17"/>
  <c r="B579" i="17"/>
  <c r="B521" i="17"/>
  <c r="B621" i="17"/>
  <c r="I604" i="17"/>
  <c r="I600" i="17"/>
  <c r="F578" i="18"/>
  <c r="E678" i="18"/>
  <c r="E641" i="18"/>
  <c r="F541" i="18"/>
  <c r="E617" i="18"/>
  <c r="F517" i="18"/>
  <c r="S605" i="18"/>
  <c r="B640" i="17"/>
  <c r="B540" i="17"/>
  <c r="B632" i="17"/>
  <c r="B532" i="17"/>
  <c r="F515" i="19"/>
  <c r="E615" i="19"/>
  <c r="L601" i="15"/>
  <c r="L602" i="15"/>
  <c r="B602" i="15"/>
  <c r="F699" i="15" s="1"/>
  <c r="B502" i="15"/>
  <c r="E611" i="15"/>
  <c r="F511" i="15"/>
  <c r="E659" i="15"/>
  <c r="F559" i="15"/>
  <c r="B641" i="15"/>
  <c r="B541" i="15"/>
  <c r="F561" i="15"/>
  <c r="E661" i="15"/>
  <c r="B658" i="15"/>
  <c r="F755" i="15" s="1"/>
  <c r="B558" i="15"/>
  <c r="F520" i="15"/>
  <c r="E620" i="15"/>
  <c r="B573" i="19"/>
  <c r="B673" i="19"/>
  <c r="B553" i="19"/>
  <c r="B653" i="19"/>
  <c r="F580" i="19"/>
  <c r="E680" i="19"/>
  <c r="F564" i="19"/>
  <c r="E664" i="19"/>
  <c r="S602" i="19"/>
  <c r="B550" i="18"/>
  <c r="B650" i="18"/>
  <c r="B645" i="18"/>
  <c r="B545" i="18"/>
  <c r="B521" i="18"/>
  <c r="B621" i="18"/>
  <c r="E674" i="17"/>
  <c r="F574" i="17"/>
  <c r="E662" i="17"/>
  <c r="F562" i="17"/>
  <c r="F550" i="17"/>
  <c r="E650" i="17"/>
  <c r="E642" i="17"/>
  <c r="F542" i="17"/>
  <c r="F530" i="17"/>
  <c r="E630" i="17"/>
  <c r="S602" i="18"/>
  <c r="B545" i="17"/>
  <c r="B645" i="17"/>
  <c r="P606" i="17"/>
  <c r="F574" i="18"/>
  <c r="E674" i="18"/>
  <c r="F539" i="18"/>
  <c r="E639" i="18"/>
  <c r="B670" i="17"/>
  <c r="B570" i="17"/>
  <c r="B605" i="19"/>
  <c r="B505" i="19"/>
  <c r="L605" i="17"/>
  <c r="L600" i="15"/>
  <c r="F518" i="15"/>
  <c r="E618" i="15"/>
  <c r="B619" i="15"/>
  <c r="F716" i="15" s="1"/>
  <c r="B519" i="15"/>
  <c r="B644" i="15"/>
  <c r="B544" i="15"/>
  <c r="F512" i="19"/>
  <c r="E612" i="19"/>
  <c r="B579" i="19"/>
  <c r="B679" i="19"/>
  <c r="B535" i="19"/>
  <c r="B635" i="19"/>
  <c r="B631" i="19"/>
  <c r="B531" i="19"/>
  <c r="F576" i="19"/>
  <c r="E676" i="19"/>
  <c r="E631" i="19"/>
  <c r="F531" i="19"/>
  <c r="B564" i="18"/>
  <c r="B664" i="18"/>
  <c r="B535" i="18"/>
  <c r="B635" i="18"/>
  <c r="B519" i="18"/>
  <c r="B619" i="18"/>
  <c r="P607" i="18"/>
  <c r="E680" i="17"/>
  <c r="F580" i="17"/>
  <c r="E664" i="17"/>
  <c r="F564" i="17"/>
  <c r="F548" i="17"/>
  <c r="E648" i="17"/>
  <c r="F532" i="17"/>
  <c r="E632" i="17"/>
  <c r="F572" i="18"/>
  <c r="E672" i="18"/>
  <c r="F528" i="18"/>
  <c r="E628" i="18"/>
  <c r="B557" i="17"/>
  <c r="B657" i="17"/>
  <c r="P604" i="17"/>
  <c r="B582" i="17"/>
  <c r="B682" i="17"/>
  <c r="B674" i="17"/>
  <c r="B574" i="17"/>
  <c r="B511" i="19"/>
  <c r="B611" i="19"/>
  <c r="E623" i="15"/>
  <c r="F523" i="15"/>
  <c r="B515" i="15"/>
  <c r="B615" i="15"/>
  <c r="B640" i="15"/>
  <c r="B540" i="15"/>
  <c r="E603" i="19"/>
  <c r="F503" i="19"/>
  <c r="F543" i="19"/>
  <c r="E643" i="19"/>
  <c r="F517" i="19"/>
  <c r="E617" i="19"/>
  <c r="F549" i="19"/>
  <c r="E649" i="19"/>
  <c r="B603" i="15"/>
  <c r="B503" i="15"/>
  <c r="E643" i="15"/>
  <c r="F543" i="15"/>
  <c r="B609" i="15"/>
  <c r="F706" i="15" s="1"/>
  <c r="B509" i="15"/>
  <c r="B657" i="15"/>
  <c r="B557" i="15"/>
  <c r="P605" i="18"/>
  <c r="F580" i="18"/>
  <c r="E680" i="18"/>
  <c r="B529" i="17"/>
  <c r="B629" i="17"/>
  <c r="I601" i="17"/>
  <c r="L602" i="18"/>
  <c r="B572" i="19"/>
  <c r="B672" i="19"/>
  <c r="B652" i="19"/>
  <c r="B552" i="19"/>
  <c r="B636" i="19"/>
  <c r="B536" i="19"/>
  <c r="E668" i="19"/>
  <c r="F568" i="19"/>
  <c r="F539" i="19"/>
  <c r="E639" i="19"/>
  <c r="F505" i="19"/>
  <c r="E605" i="19"/>
  <c r="B565" i="18"/>
  <c r="B665" i="18"/>
  <c r="F762" i="18" s="1"/>
  <c r="B628" i="18"/>
  <c r="B528" i="18"/>
  <c r="B604" i="18"/>
  <c r="E681" i="17"/>
  <c r="F581" i="17"/>
  <c r="E665" i="17"/>
  <c r="F565" i="17"/>
  <c r="F549" i="17"/>
  <c r="E649" i="17"/>
  <c r="F533" i="17"/>
  <c r="E633" i="17"/>
  <c r="F538" i="18"/>
  <c r="E638" i="18"/>
  <c r="L607" i="18"/>
  <c r="E637" i="18"/>
  <c r="F537" i="18"/>
  <c r="E621" i="18"/>
  <c r="F521" i="18"/>
  <c r="B499" i="18"/>
  <c r="B599" i="18"/>
  <c r="B668" i="17"/>
  <c r="B568" i="17"/>
  <c r="B528" i="17"/>
  <c r="B628" i="17"/>
  <c r="E662" i="19"/>
  <c r="F562" i="19"/>
  <c r="E615" i="17"/>
  <c r="F515" i="17"/>
  <c r="I606" i="15"/>
  <c r="B637" i="15"/>
  <c r="B537" i="15"/>
  <c r="B653" i="15"/>
  <c r="B553" i="15"/>
  <c r="B569" i="15"/>
  <c r="B669" i="15"/>
  <c r="E677" i="15"/>
  <c r="F577" i="15"/>
  <c r="B550" i="15"/>
  <c r="B650" i="15"/>
  <c r="F747" i="15" s="1"/>
  <c r="F540" i="15"/>
  <c r="E640" i="15"/>
  <c r="E673" i="15"/>
  <c r="F573" i="15"/>
  <c r="B620" i="15"/>
  <c r="F717" i="15" s="1"/>
  <c r="B520" i="15"/>
  <c r="P604" i="15"/>
  <c r="E671" i="15"/>
  <c r="F571" i="15"/>
  <c r="B607" i="15"/>
  <c r="B507" i="15"/>
  <c r="B639" i="15"/>
  <c r="B539" i="15"/>
  <c r="B679" i="15"/>
  <c r="B579" i="15"/>
  <c r="F553" i="15"/>
  <c r="E653" i="15"/>
  <c r="B554" i="19"/>
  <c r="B654" i="19"/>
  <c r="B530" i="19"/>
  <c r="B630" i="19"/>
  <c r="B555" i="18"/>
  <c r="B655" i="18"/>
  <c r="B634" i="18"/>
  <c r="B534" i="18"/>
  <c r="B607" i="17"/>
  <c r="B507" i="17"/>
  <c r="I607" i="19"/>
  <c r="I604" i="19"/>
  <c r="L605" i="15"/>
  <c r="F514" i="15"/>
  <c r="E614" i="15"/>
  <c r="F578" i="15"/>
  <c r="E678" i="15"/>
  <c r="E675" i="15"/>
  <c r="F575" i="15"/>
  <c r="B541" i="19"/>
  <c r="B641" i="19"/>
  <c r="B629" i="19"/>
  <c r="F726" i="19" s="1"/>
  <c r="B529" i="19"/>
  <c r="E636" i="19"/>
  <c r="F536" i="19"/>
  <c r="E618" i="19"/>
  <c r="F518" i="19"/>
  <c r="B658" i="18"/>
  <c r="B558" i="18"/>
  <c r="B533" i="18"/>
  <c r="B633" i="18"/>
  <c r="F570" i="17"/>
  <c r="E670" i="17"/>
  <c r="E658" i="17"/>
  <c r="F558" i="17"/>
  <c r="E634" i="17"/>
  <c r="F534" i="17"/>
  <c r="L605" i="18"/>
  <c r="B561" i="17"/>
  <c r="B661" i="17"/>
  <c r="B620" i="17"/>
  <c r="B520" i="17"/>
  <c r="E600" i="17"/>
  <c r="F500" i="17"/>
  <c r="B643" i="15"/>
  <c r="B543" i="15"/>
  <c r="F552" i="15"/>
  <c r="E652" i="15"/>
  <c r="F573" i="19"/>
  <c r="E673" i="19"/>
  <c r="E634" i="19"/>
  <c r="F534" i="19"/>
  <c r="L607" i="19"/>
  <c r="B568" i="18"/>
  <c r="B668" i="18"/>
  <c r="B652" i="18"/>
  <c r="B552" i="18"/>
  <c r="I602" i="18"/>
  <c r="S606" i="18"/>
  <c r="B681" i="17"/>
  <c r="F778" i="17" s="1"/>
  <c r="B581" i="17"/>
  <c r="B665" i="17"/>
  <c r="B565" i="17"/>
  <c r="F582" i="18"/>
  <c r="E682" i="18"/>
  <c r="F535" i="18"/>
  <c r="E635" i="18"/>
  <c r="L606" i="18"/>
  <c r="E671" i="18"/>
  <c r="F571" i="18"/>
  <c r="B547" i="15"/>
  <c r="B647" i="15"/>
  <c r="E660" i="15"/>
  <c r="F560" i="15"/>
  <c r="B558" i="19"/>
  <c r="B658" i="19"/>
  <c r="E663" i="19"/>
  <c r="F563" i="19"/>
  <c r="E630" i="19"/>
  <c r="F530" i="19"/>
  <c r="B579" i="18"/>
  <c r="B679" i="18"/>
  <c r="B614" i="18"/>
  <c r="B514" i="18"/>
  <c r="B600" i="19"/>
  <c r="B500" i="19"/>
  <c r="L603" i="18"/>
  <c r="B513" i="17"/>
  <c r="B613" i="17"/>
  <c r="F562" i="18"/>
  <c r="E662" i="18"/>
  <c r="E603" i="18"/>
  <c r="F503" i="18"/>
  <c r="E663" i="18"/>
  <c r="F563" i="18"/>
  <c r="F567" i="18"/>
  <c r="E667" i="18"/>
  <c r="L603" i="17"/>
  <c r="I602" i="15"/>
  <c r="B577" i="19"/>
  <c r="B677" i="19"/>
  <c r="B521" i="19"/>
  <c r="B621" i="19"/>
  <c r="B666" i="18"/>
  <c r="B566" i="18"/>
  <c r="E654" i="17"/>
  <c r="F554" i="17"/>
  <c r="B637" i="17"/>
  <c r="F734" i="17" s="1"/>
  <c r="B537" i="17"/>
  <c r="B508" i="17"/>
  <c r="B608" i="17"/>
  <c r="L600" i="17"/>
  <c r="E600" i="18"/>
  <c r="E617" i="17"/>
  <c r="F517" i="17"/>
  <c r="B611" i="15"/>
  <c r="B511" i="15"/>
  <c r="B530" i="15"/>
  <c r="B630" i="15"/>
  <c r="F727" i="15" s="1"/>
  <c r="F578" i="19"/>
  <c r="E678" i="19"/>
  <c r="S607" i="19"/>
  <c r="B569" i="18"/>
  <c r="B669" i="18"/>
  <c r="B553" i="18"/>
  <c r="B653" i="18"/>
  <c r="F527" i="19"/>
  <c r="E627" i="19"/>
  <c r="B624" i="18"/>
  <c r="B524" i="18"/>
  <c r="F573" i="17"/>
  <c r="E673" i="17"/>
  <c r="B659" i="17"/>
  <c r="B559" i="17"/>
  <c r="B643" i="17"/>
  <c r="B543" i="17"/>
  <c r="B527" i="17"/>
  <c r="B627" i="17"/>
  <c r="P607" i="17"/>
  <c r="I602" i="17"/>
  <c r="F514" i="19"/>
  <c r="E614" i="19"/>
  <c r="B536" i="17"/>
  <c r="B636" i="17"/>
  <c r="I600" i="15"/>
  <c r="I607" i="15"/>
  <c r="E599" i="15"/>
  <c r="F499" i="15"/>
  <c r="B634" i="15"/>
  <c r="F731" i="15" s="1"/>
  <c r="B534" i="15"/>
  <c r="B664" i="15"/>
  <c r="B564" i="15"/>
  <c r="B550" i="17"/>
  <c r="B650" i="17"/>
  <c r="E621" i="17"/>
  <c r="F521" i="17"/>
  <c r="P599" i="19"/>
  <c r="L601" i="17"/>
  <c r="P606" i="15"/>
  <c r="B500" i="15"/>
  <c r="B600" i="15"/>
  <c r="B623" i="15"/>
  <c r="F720" i="15" s="1"/>
  <c r="B523" i="15"/>
  <c r="B538" i="19"/>
  <c r="B638" i="19"/>
  <c r="B530" i="18"/>
  <c r="B630" i="18"/>
  <c r="B518" i="18"/>
  <c r="B618" i="18"/>
  <c r="B606" i="18"/>
  <c r="B506" i="18"/>
  <c r="P600" i="18"/>
  <c r="E667" i="17"/>
  <c r="F567" i="17"/>
  <c r="F543" i="17"/>
  <c r="E643" i="17"/>
  <c r="E668" i="18"/>
  <c r="F568" i="18"/>
  <c r="B509" i="17"/>
  <c r="B609" i="17"/>
  <c r="L606" i="17"/>
  <c r="F526" i="17"/>
  <c r="E626" i="17"/>
  <c r="S600" i="17"/>
  <c r="I601" i="15"/>
  <c r="F512" i="15"/>
  <c r="E612" i="15"/>
  <c r="B665" i="19"/>
  <c r="B565" i="19"/>
  <c r="E652" i="19"/>
  <c r="F552" i="19"/>
  <c r="E647" i="19"/>
  <c r="F547" i="19"/>
  <c r="B682" i="18"/>
  <c r="B582" i="18"/>
  <c r="B662" i="18"/>
  <c r="B562" i="18"/>
  <c r="E635" i="19"/>
  <c r="F535" i="19"/>
  <c r="I600" i="18"/>
  <c r="F548" i="18"/>
  <c r="E648" i="18"/>
  <c r="E647" i="18"/>
  <c r="F547" i="18"/>
  <c r="E615" i="18"/>
  <c r="F515" i="18"/>
  <c r="S599" i="18"/>
  <c r="B654" i="17"/>
  <c r="B554" i="17"/>
  <c r="E669" i="18"/>
  <c r="F569" i="18"/>
  <c r="F532" i="15"/>
  <c r="E632" i="15"/>
  <c r="F581" i="19"/>
  <c r="E681" i="19"/>
  <c r="F557" i="19"/>
  <c r="E657" i="19"/>
  <c r="F544" i="19"/>
  <c r="E644" i="19"/>
  <c r="E650" i="19"/>
  <c r="F550" i="19"/>
  <c r="F558" i="19"/>
  <c r="E658" i="19"/>
  <c r="F510" i="19"/>
  <c r="E610" i="19"/>
  <c r="E606" i="19"/>
  <c r="F506" i="19"/>
  <c r="L603" i="19"/>
  <c r="S600" i="19"/>
  <c r="B676" i="18"/>
  <c r="B576" i="18"/>
  <c r="B560" i="18"/>
  <c r="B660" i="18"/>
  <c r="F757" i="18" s="1"/>
  <c r="F551" i="19"/>
  <c r="E651" i="19"/>
  <c r="B631" i="18"/>
  <c r="B531" i="18"/>
  <c r="B515" i="18"/>
  <c r="B615" i="18"/>
  <c r="P603" i="18"/>
  <c r="E612" i="18"/>
  <c r="F512" i="18"/>
  <c r="E604" i="18"/>
  <c r="F504" i="18"/>
  <c r="B573" i="17"/>
  <c r="B673" i="17"/>
  <c r="B549" i="17"/>
  <c r="B649" i="17"/>
  <c r="B622" i="17"/>
  <c r="B522" i="17"/>
  <c r="B518" i="17"/>
  <c r="B618" i="17"/>
  <c r="B614" i="17"/>
  <c r="B514" i="17"/>
  <c r="I607" i="17"/>
  <c r="B606" i="17"/>
  <c r="B506" i="17"/>
  <c r="I603" i="17"/>
  <c r="P600" i="17"/>
  <c r="I603" i="19"/>
  <c r="E666" i="18"/>
  <c r="F566" i="18"/>
  <c r="E643" i="18"/>
  <c r="F543" i="18"/>
  <c r="F527" i="18"/>
  <c r="E627" i="18"/>
  <c r="F511" i="18"/>
  <c r="E611" i="18"/>
  <c r="E601" i="18"/>
  <c r="F501" i="18"/>
  <c r="I604" i="15"/>
  <c r="S606" i="15"/>
  <c r="B506" i="15"/>
  <c r="B606" i="15"/>
  <c r="F703" i="15" s="1"/>
  <c r="B570" i="15"/>
  <c r="B670" i="15"/>
  <c r="B676" i="15"/>
  <c r="B576" i="15"/>
  <c r="B534" i="19"/>
  <c r="B634" i="19"/>
  <c r="E624" i="19"/>
  <c r="F524" i="19"/>
  <c r="B642" i="18"/>
  <c r="B542" i="18"/>
  <c r="E655" i="17"/>
  <c r="F555" i="17"/>
  <c r="F526" i="18"/>
  <c r="E626" i="18"/>
  <c r="B547" i="17"/>
  <c r="B647" i="17"/>
  <c r="P605" i="17"/>
  <c r="B502" i="19"/>
  <c r="B602" i="19"/>
  <c r="B672" i="17"/>
  <c r="B572" i="17"/>
  <c r="F527" i="17"/>
  <c r="E627" i="17"/>
  <c r="S603" i="17"/>
  <c r="E681" i="18"/>
  <c r="F581" i="18"/>
  <c r="B617" i="15"/>
  <c r="B517" i="15"/>
  <c r="E636" i="15"/>
  <c r="F536" i="15"/>
  <c r="B557" i="19"/>
  <c r="B657" i="19"/>
  <c r="B645" i="19"/>
  <c r="B545" i="19"/>
  <c r="B537" i="19"/>
  <c r="B637" i="19"/>
  <c r="E604" i="19"/>
  <c r="F504" i="19"/>
  <c r="F566" i="17"/>
  <c r="E666" i="17"/>
  <c r="F508" i="18"/>
  <c r="E608" i="18"/>
  <c r="B506" i="19"/>
  <c r="B606" i="19"/>
  <c r="E605" i="18"/>
  <c r="F505" i="18"/>
  <c r="I606" i="19"/>
  <c r="E673" i="18"/>
  <c r="F573" i="18"/>
  <c r="F537" i="15"/>
  <c r="E637" i="15"/>
  <c r="F528" i="15"/>
  <c r="E628" i="15"/>
  <c r="B516" i="17"/>
  <c r="B616" i="17"/>
  <c r="E658" i="18"/>
  <c r="F558" i="18"/>
  <c r="B678" i="17"/>
  <c r="B578" i="17"/>
  <c r="F503" i="17"/>
  <c r="E603" i="17"/>
  <c r="B651" i="15"/>
  <c r="B551" i="15"/>
  <c r="B624" i="15"/>
  <c r="B524" i="15"/>
  <c r="E604" i="15"/>
  <c r="F504" i="15"/>
  <c r="B556" i="19"/>
  <c r="B656" i="19"/>
  <c r="F561" i="19"/>
  <c r="E661" i="19"/>
  <c r="F554" i="19"/>
  <c r="E654" i="19"/>
  <c r="E611" i="19"/>
  <c r="F511" i="19"/>
  <c r="S603" i="19"/>
  <c r="B677" i="18"/>
  <c r="B577" i="18"/>
  <c r="B561" i="18"/>
  <c r="B661" i="18"/>
  <c r="F566" i="19"/>
  <c r="E666" i="19"/>
  <c r="B514" i="19"/>
  <c r="B614" i="19"/>
  <c r="F711" i="19" s="1"/>
  <c r="B648" i="18"/>
  <c r="B548" i="18"/>
  <c r="B532" i="18"/>
  <c r="B632" i="18"/>
  <c r="B616" i="18"/>
  <c r="B516" i="18"/>
  <c r="P606" i="18"/>
  <c r="B600" i="18"/>
  <c r="B500" i="18"/>
  <c r="E677" i="17"/>
  <c r="F577" i="17"/>
  <c r="E669" i="17"/>
  <c r="F569" i="17"/>
  <c r="P602" i="19"/>
  <c r="B675" i="17"/>
  <c r="F772" i="17" s="1"/>
  <c r="B575" i="17"/>
  <c r="B567" i="17"/>
  <c r="B667" i="17"/>
  <c r="B535" i="17"/>
  <c r="B635" i="17"/>
  <c r="B511" i="17"/>
  <c r="B611" i="17"/>
  <c r="I606" i="17"/>
  <c r="B501" i="17"/>
  <c r="B601" i="17"/>
  <c r="P604" i="19"/>
  <c r="E645" i="18"/>
  <c r="F545" i="18"/>
  <c r="L604" i="18"/>
  <c r="B676" i="17"/>
  <c r="B576" i="17"/>
  <c r="B660" i="17"/>
  <c r="B560" i="17"/>
  <c r="B509" i="19"/>
  <c r="B609" i="19"/>
  <c r="I600" i="19"/>
  <c r="F522" i="17"/>
  <c r="E622" i="17"/>
  <c r="L607" i="17"/>
  <c r="E602" i="17"/>
  <c r="F502" i="17"/>
  <c r="S599" i="15"/>
  <c r="S605" i="15"/>
  <c r="P601" i="15"/>
  <c r="B645" i="15"/>
  <c r="F742" i="15" s="1"/>
  <c r="B545" i="15"/>
  <c r="B660" i="15"/>
  <c r="F757" i="15" s="1"/>
  <c r="B560" i="15"/>
  <c r="E668" i="15"/>
  <c r="F568" i="15"/>
  <c r="B558" i="17"/>
  <c r="B658" i="17"/>
  <c r="F755" i="17" s="1"/>
  <c r="B507" i="19"/>
  <c r="B607" i="19"/>
  <c r="E613" i="17"/>
  <c r="F710" i="17" s="1"/>
  <c r="F513" i="17"/>
  <c r="E675" i="18"/>
  <c r="F575" i="18"/>
  <c r="S606" i="17"/>
  <c r="S604" i="15"/>
  <c r="L599" i="15"/>
  <c r="L606" i="15"/>
  <c r="B601" i="15"/>
  <c r="F698" i="15" s="1"/>
  <c r="B501" i="15"/>
  <c r="F574" i="15"/>
  <c r="E674" i="15"/>
  <c r="B522" i="15"/>
  <c r="B622" i="15"/>
  <c r="F719" i="15" s="1"/>
  <c r="F516" i="15"/>
  <c r="E616" i="15"/>
  <c r="F580" i="15"/>
  <c r="E680" i="15"/>
  <c r="B572" i="15"/>
  <c r="B672" i="15"/>
  <c r="F769" i="15" s="1"/>
  <c r="B652" i="15"/>
  <c r="B552" i="15"/>
  <c r="B570" i="19"/>
  <c r="B670" i="19"/>
  <c r="F767" i="19" s="1"/>
  <c r="B550" i="19"/>
  <c r="B650" i="19"/>
  <c r="E679" i="19"/>
  <c r="F579" i="19"/>
  <c r="E640" i="19"/>
  <c r="F540" i="19"/>
  <c r="F555" i="19"/>
  <c r="E655" i="19"/>
  <c r="B499" i="19"/>
  <c r="B599" i="19"/>
  <c r="B575" i="18"/>
  <c r="B675" i="18"/>
  <c r="B571" i="18"/>
  <c r="B671" i="18"/>
  <c r="B651" i="18"/>
  <c r="B551" i="18"/>
  <c r="F553" i="19"/>
  <c r="E653" i="19"/>
  <c r="B610" i="18"/>
  <c r="B510" i="18"/>
  <c r="I599" i="18"/>
  <c r="E671" i="17"/>
  <c r="F571" i="17"/>
  <c r="F559" i="17"/>
  <c r="E659" i="17"/>
  <c r="F547" i="17"/>
  <c r="E647" i="17"/>
  <c r="F535" i="17"/>
  <c r="E635" i="17"/>
  <c r="E642" i="18"/>
  <c r="F542" i="18"/>
  <c r="E618" i="18"/>
  <c r="F518" i="18"/>
  <c r="E606" i="18"/>
  <c r="F506" i="18"/>
  <c r="E649" i="18"/>
  <c r="F549" i="18"/>
  <c r="F509" i="18"/>
  <c r="E609" i="18"/>
  <c r="F500" i="18"/>
  <c r="L600" i="18"/>
  <c r="B580" i="17"/>
  <c r="B680" i="17"/>
  <c r="B556" i="17"/>
  <c r="B656" i="17"/>
  <c r="F519" i="17"/>
  <c r="E619" i="17"/>
  <c r="E601" i="17"/>
  <c r="F501" i="17"/>
  <c r="P607" i="19"/>
  <c r="E618" i="17"/>
  <c r="F518" i="17"/>
  <c r="E606" i="17"/>
  <c r="F506" i="17"/>
  <c r="S600" i="15"/>
  <c r="P602" i="15"/>
  <c r="E627" i="15"/>
  <c r="F527" i="15"/>
  <c r="B625" i="15"/>
  <c r="B525" i="15"/>
  <c r="B573" i="15"/>
  <c r="B673" i="15"/>
  <c r="B642" i="15"/>
  <c r="F739" i="15" s="1"/>
  <c r="B542" i="15"/>
  <c r="F556" i="15"/>
  <c r="E656" i="15"/>
  <c r="F576" i="15"/>
  <c r="E676" i="15"/>
  <c r="B581" i="19"/>
  <c r="B681" i="19"/>
  <c r="B669" i="19"/>
  <c r="B569" i="19"/>
  <c r="B561" i="19"/>
  <c r="B661" i="19"/>
  <c r="B549" i="19"/>
  <c r="B649" i="19"/>
  <c r="B533" i="19"/>
  <c r="B633" i="19"/>
  <c r="B625" i="19"/>
  <c r="B525" i="19"/>
  <c r="E659" i="19"/>
  <c r="F559" i="19"/>
  <c r="L605" i="19"/>
  <c r="L601" i="19"/>
  <c r="B674" i="18"/>
  <c r="B574" i="18"/>
  <c r="B649" i="18"/>
  <c r="B549" i="18"/>
  <c r="B629" i="18"/>
  <c r="B529" i="18"/>
  <c r="B607" i="18"/>
  <c r="F704" i="18" s="1"/>
  <c r="B507" i="18"/>
  <c r="B503" i="18"/>
  <c r="B603" i="18"/>
  <c r="E664" i="18"/>
  <c r="F564" i="18"/>
  <c r="F540" i="18"/>
  <c r="E640" i="18"/>
  <c r="F516" i="18"/>
  <c r="E616" i="18"/>
  <c r="B653" i="17"/>
  <c r="B553" i="17"/>
  <c r="P602" i="17"/>
  <c r="S607" i="18"/>
  <c r="P601" i="19"/>
  <c r="F525" i="17"/>
  <c r="E625" i="17"/>
  <c r="S605" i="17"/>
  <c r="P605" i="15"/>
  <c r="E615" i="15"/>
  <c r="F515" i="15"/>
  <c r="E647" i="15"/>
  <c r="F547" i="15"/>
  <c r="B559" i="15"/>
  <c r="B659" i="15"/>
  <c r="F505" i="15"/>
  <c r="E605" i="15"/>
  <c r="B546" i="15"/>
  <c r="B646" i="15"/>
  <c r="F743" i="15" s="1"/>
  <c r="F564" i="15"/>
  <c r="E664" i="15"/>
  <c r="E625" i="15"/>
  <c r="F525" i="15"/>
  <c r="F521" i="16"/>
  <c r="F575" i="16"/>
  <c r="B481" i="16"/>
  <c r="B678" i="16" s="1"/>
  <c r="B381" i="16"/>
  <c r="B457" i="16"/>
  <c r="B654" i="16" s="1"/>
  <c r="B357" i="16"/>
  <c r="E449" i="16"/>
  <c r="E646" i="16" s="1"/>
  <c r="E474" i="16"/>
  <c r="E671" i="16" s="1"/>
  <c r="B443" i="16"/>
  <c r="B640" i="16" s="1"/>
  <c r="B343" i="16"/>
  <c r="B419" i="16"/>
  <c r="B616" i="16" s="1"/>
  <c r="B319" i="16"/>
  <c r="B467" i="16"/>
  <c r="B664" i="16" s="1"/>
  <c r="B367" i="16"/>
  <c r="E470" i="16"/>
  <c r="E667" i="16" s="1"/>
  <c r="B484" i="16"/>
  <c r="B681" i="16" s="1"/>
  <c r="B384" i="16"/>
  <c r="B468" i="16"/>
  <c r="B665" i="16" s="1"/>
  <c r="B368" i="16"/>
  <c r="E471" i="16"/>
  <c r="E668" i="16" s="1"/>
  <c r="E441" i="16"/>
  <c r="E638" i="16" s="1"/>
  <c r="B326" i="16"/>
  <c r="B426" i="16"/>
  <c r="B623" i="16" s="1"/>
  <c r="B451" i="16"/>
  <c r="B648" i="16" s="1"/>
  <c r="B351" i="16"/>
  <c r="E428" i="16"/>
  <c r="E625" i="16" s="1"/>
  <c r="B425" i="16"/>
  <c r="B622" i="16" s="1"/>
  <c r="B325" i="16"/>
  <c r="B475" i="16"/>
  <c r="B672" i="16" s="1"/>
  <c r="B375" i="16"/>
  <c r="E477" i="16"/>
  <c r="E674" i="16" s="1"/>
  <c r="B417" i="16"/>
  <c r="B614" i="16" s="1"/>
  <c r="B317" i="16"/>
  <c r="S410" i="16"/>
  <c r="S607" i="16" s="1"/>
  <c r="L405" i="16"/>
  <c r="L602" i="16" s="1"/>
  <c r="S402" i="16"/>
  <c r="S599" i="16" s="1"/>
  <c r="I408" i="16"/>
  <c r="I605" i="16" s="1"/>
  <c r="P405" i="16"/>
  <c r="P602" i="16" s="1"/>
  <c r="E440" i="16"/>
  <c r="E637" i="16" s="1"/>
  <c r="L403" i="16"/>
  <c r="L600" i="16" s="1"/>
  <c r="B409" i="16"/>
  <c r="B606" i="16" s="1"/>
  <c r="B309" i="16"/>
  <c r="L410" i="16"/>
  <c r="S407" i="16"/>
  <c r="S604" i="16" s="1"/>
  <c r="E472" i="16"/>
  <c r="E669" i="16" s="1"/>
  <c r="E456" i="16"/>
  <c r="E653" i="16" s="1"/>
  <c r="P410" i="16"/>
  <c r="P607" i="16" s="1"/>
  <c r="I405" i="16"/>
  <c r="I602" i="16" s="1"/>
  <c r="L407" i="16"/>
  <c r="L604" i="16" s="1"/>
  <c r="B382" i="16"/>
  <c r="B482" i="16"/>
  <c r="B679" i="16" s="1"/>
  <c r="B474" i="16"/>
  <c r="B671" i="16" s="1"/>
  <c r="F768" i="16" s="1"/>
  <c r="B374" i="16"/>
  <c r="B366" i="16"/>
  <c r="B466" i="16"/>
  <c r="B663" i="16" s="1"/>
  <c r="B358" i="16"/>
  <c r="B458" i="16"/>
  <c r="B655" i="16" s="1"/>
  <c r="S409" i="16"/>
  <c r="S606" i="16" s="1"/>
  <c r="E484" i="16"/>
  <c r="E681" i="16" s="1"/>
  <c r="E468" i="16"/>
  <c r="E665" i="16" s="1"/>
  <c r="E452" i="16"/>
  <c r="E649" i="16" s="1"/>
  <c r="I407" i="16"/>
  <c r="I604" i="16" s="1"/>
  <c r="P404" i="16"/>
  <c r="P601" i="16" s="1"/>
  <c r="E432" i="16"/>
  <c r="E629" i="16" s="1"/>
  <c r="S408" i="16"/>
  <c r="S605" i="16" s="1"/>
  <c r="P403" i="16"/>
  <c r="P600" i="16" s="1"/>
  <c r="B465" i="16"/>
  <c r="B662" i="16" s="1"/>
  <c r="B365" i="16"/>
  <c r="B449" i="16"/>
  <c r="B646" i="16" s="1"/>
  <c r="B349" i="16"/>
  <c r="E465" i="16"/>
  <c r="E662" i="16" s="1"/>
  <c r="E442" i="16"/>
  <c r="E639" i="16" s="1"/>
  <c r="E426" i="16"/>
  <c r="E623" i="16" s="1"/>
  <c r="E418" i="16"/>
  <c r="E615" i="16" s="1"/>
  <c r="E408" i="16"/>
  <c r="E605" i="16" s="1"/>
  <c r="E485" i="16"/>
  <c r="E682" i="16" s="1"/>
  <c r="B433" i="16"/>
  <c r="B630" i="16" s="1"/>
  <c r="B333" i="16"/>
  <c r="B476" i="16"/>
  <c r="B673" i="16" s="1"/>
  <c r="B376" i="16"/>
  <c r="B460" i="16"/>
  <c r="B657" i="16" s="1"/>
  <c r="B360" i="16"/>
  <c r="B444" i="16"/>
  <c r="B641" i="16" s="1"/>
  <c r="B344" i="16"/>
  <c r="E455" i="16"/>
  <c r="E652" i="16" s="1"/>
  <c r="E425" i="16"/>
  <c r="E622" i="16" s="1"/>
  <c r="E417" i="16"/>
  <c r="E614" i="16" s="1"/>
  <c r="E405" i="16"/>
  <c r="E602" i="16" s="1"/>
  <c r="B308" i="16"/>
  <c r="B408" i="16"/>
  <c r="B605" i="16" s="1"/>
  <c r="B483" i="16"/>
  <c r="B680" i="16" s="1"/>
  <c r="B383" i="16"/>
  <c r="E483" i="16"/>
  <c r="E680" i="16" s="1"/>
  <c r="E451" i="16"/>
  <c r="E648" i="16" s="1"/>
  <c r="E423" i="16"/>
  <c r="E620" i="16" s="1"/>
  <c r="B324" i="16"/>
  <c r="B424" i="16"/>
  <c r="B621" i="16" s="1"/>
  <c r="F718" i="16" s="1"/>
  <c r="L409" i="16"/>
  <c r="L606" i="16" s="1"/>
  <c r="S406" i="16"/>
  <c r="S603" i="16" s="1"/>
  <c r="P409" i="16"/>
  <c r="P606" i="16" s="1"/>
  <c r="I404" i="16"/>
  <c r="I601" i="16" s="1"/>
  <c r="L406" i="16"/>
  <c r="L603" i="16" s="1"/>
  <c r="S403" i="16"/>
  <c r="S600" i="16" s="1"/>
  <c r="E480" i="16"/>
  <c r="E677" i="16" s="1"/>
  <c r="E464" i="16"/>
  <c r="E661" i="16" s="1"/>
  <c r="E448" i="16"/>
  <c r="E645" i="16" s="1"/>
  <c r="B338" i="16"/>
  <c r="B438" i="16"/>
  <c r="B635" i="16" s="1"/>
  <c r="B430" i="16"/>
  <c r="B627" i="16" s="1"/>
  <c r="B330" i="16"/>
  <c r="B322" i="16"/>
  <c r="B422" i="16"/>
  <c r="B619" i="16" s="1"/>
  <c r="B314" i="16"/>
  <c r="B414" i="16"/>
  <c r="B611" i="16" s="1"/>
  <c r="I409" i="16"/>
  <c r="I606" i="16" s="1"/>
  <c r="P406" i="16"/>
  <c r="P603" i="16" s="1"/>
  <c r="S404" i="16"/>
  <c r="S601" i="16" s="1"/>
  <c r="I406" i="16"/>
  <c r="I603" i="16" s="1"/>
  <c r="B378" i="16"/>
  <c r="B478" i="16"/>
  <c r="B675" i="16" s="1"/>
  <c r="F772" i="16" s="1"/>
  <c r="B370" i="16"/>
  <c r="B470" i="16"/>
  <c r="B667" i="16" s="1"/>
  <c r="B462" i="16"/>
  <c r="B659" i="16" s="1"/>
  <c r="B362" i="16"/>
  <c r="B454" i="16"/>
  <c r="B651" i="16" s="1"/>
  <c r="B354" i="16"/>
  <c r="B346" i="16"/>
  <c r="B446" i="16"/>
  <c r="B643" i="16" s="1"/>
  <c r="L408" i="16"/>
  <c r="L605" i="16" s="1"/>
  <c r="S405" i="16"/>
  <c r="S602" i="16" s="1"/>
  <c r="E476" i="16"/>
  <c r="E673" i="16" s="1"/>
  <c r="E460" i="16"/>
  <c r="E657" i="16" s="1"/>
  <c r="P408" i="16"/>
  <c r="P605" i="16" s="1"/>
  <c r="I403" i="16"/>
  <c r="I600" i="16" s="1"/>
  <c r="E416" i="16"/>
  <c r="E613" i="16" s="1"/>
  <c r="I410" i="16"/>
  <c r="I607" i="16" s="1"/>
  <c r="B473" i="16"/>
  <c r="B670" i="16" s="1"/>
  <c r="B373" i="16"/>
  <c r="E481" i="16"/>
  <c r="E678" i="16" s="1"/>
  <c r="E434" i="16"/>
  <c r="E631" i="16" s="1"/>
  <c r="E458" i="16"/>
  <c r="E655" i="16" s="1"/>
  <c r="B435" i="16"/>
  <c r="B632" i="16" s="1"/>
  <c r="B335" i="16"/>
  <c r="B427" i="16"/>
  <c r="B624" i="16" s="1"/>
  <c r="B327" i="16"/>
  <c r="B411" i="16"/>
  <c r="B608" i="16" s="1"/>
  <c r="B311" i="16"/>
  <c r="B303" i="16"/>
  <c r="B403" i="16"/>
  <c r="B600" i="16" s="1"/>
  <c r="E420" i="16"/>
  <c r="E617" i="16" s="1"/>
  <c r="B452" i="16"/>
  <c r="B649" i="16" s="1"/>
  <c r="B352" i="16"/>
  <c r="E433" i="16"/>
  <c r="E630" i="16" s="1"/>
  <c r="B442" i="16"/>
  <c r="B639" i="16" s="1"/>
  <c r="B342" i="16"/>
  <c r="B334" i="16"/>
  <c r="B434" i="16"/>
  <c r="B631" i="16" s="1"/>
  <c r="B418" i="16"/>
  <c r="B615" i="16" s="1"/>
  <c r="B318" i="16"/>
  <c r="E445" i="16"/>
  <c r="E642" i="16" s="1"/>
  <c r="E462" i="16"/>
  <c r="E659" i="16" s="1"/>
  <c r="B350" i="16"/>
  <c r="B450" i="16"/>
  <c r="B647" i="16" s="1"/>
  <c r="E467" i="16"/>
  <c r="E664" i="16" s="1"/>
  <c r="E439" i="16"/>
  <c r="E636" i="16" s="1"/>
  <c r="E431" i="16"/>
  <c r="E628" i="16" s="1"/>
  <c r="E415" i="16"/>
  <c r="E612" i="16" s="1"/>
  <c r="E407" i="16"/>
  <c r="E604" i="16" s="1"/>
  <c r="B340" i="16"/>
  <c r="B440" i="16"/>
  <c r="B637" i="16" s="1"/>
  <c r="B432" i="16"/>
  <c r="B629" i="16" s="1"/>
  <c r="B332" i="16"/>
  <c r="B316" i="16"/>
  <c r="B416" i="16"/>
  <c r="B613" i="16" s="1"/>
  <c r="B410" i="16"/>
  <c r="B607" i="16" s="1"/>
  <c r="F704" i="16" s="1"/>
  <c r="B310" i="16"/>
  <c r="B455" i="16"/>
  <c r="B652" i="16" s="1"/>
  <c r="F749" i="16" s="1"/>
  <c r="B355" i="16"/>
  <c r="B437" i="16"/>
  <c r="B634" i="16" s="1"/>
  <c r="B337" i="16"/>
  <c r="B485" i="16"/>
  <c r="B682" i="16" s="1"/>
  <c r="B385" i="16"/>
  <c r="B477" i="16"/>
  <c r="B674" i="16" s="1"/>
  <c r="F771" i="16" s="1"/>
  <c r="B377" i="16"/>
  <c r="B469" i="16"/>
  <c r="B666" i="16" s="1"/>
  <c r="B369" i="16"/>
  <c r="B361" i="16"/>
  <c r="B461" i="16"/>
  <c r="B658" i="16" s="1"/>
  <c r="B453" i="16"/>
  <c r="B650" i="16" s="1"/>
  <c r="B353" i="16"/>
  <c r="B445" i="16"/>
  <c r="B642" i="16" s="1"/>
  <c r="B345" i="16"/>
  <c r="E473" i="16"/>
  <c r="E670" i="16" s="1"/>
  <c r="E457" i="16"/>
  <c r="E654" i="16" s="1"/>
  <c r="E402" i="16"/>
  <c r="E599" i="16" s="1"/>
  <c r="E438" i="16"/>
  <c r="E635" i="16" s="1"/>
  <c r="E430" i="16"/>
  <c r="E627" i="16" s="1"/>
  <c r="E422" i="16"/>
  <c r="E619" i="16" s="1"/>
  <c r="E414" i="16"/>
  <c r="E611" i="16" s="1"/>
  <c r="E404" i="16"/>
  <c r="E601" i="16" s="1"/>
  <c r="E482" i="16"/>
  <c r="E679" i="16" s="1"/>
  <c r="E466" i="16"/>
  <c r="E663" i="16" s="1"/>
  <c r="E450" i="16"/>
  <c r="E647" i="16" s="1"/>
  <c r="B439" i="16"/>
  <c r="B636" i="16" s="1"/>
  <c r="B339" i="16"/>
  <c r="B431" i="16"/>
  <c r="B628" i="16" s="1"/>
  <c r="F725" i="16" s="1"/>
  <c r="B331" i="16"/>
  <c r="B423" i="16"/>
  <c r="B620" i="16" s="1"/>
  <c r="B323" i="16"/>
  <c r="B415" i="16"/>
  <c r="B612" i="16" s="1"/>
  <c r="B315" i="16"/>
  <c r="B407" i="16"/>
  <c r="B604" i="16" s="1"/>
  <c r="F701" i="16" s="1"/>
  <c r="B307" i="16"/>
  <c r="B479" i="16"/>
  <c r="B676" i="16" s="1"/>
  <c r="B379" i="16"/>
  <c r="B459" i="16"/>
  <c r="B656" i="16" s="1"/>
  <c r="B359" i="16"/>
  <c r="E461" i="16"/>
  <c r="E658" i="16" s="1"/>
  <c r="B402" i="16"/>
  <c r="B599" i="16" s="1"/>
  <c r="F696" i="16" s="1"/>
  <c r="B302" i="16"/>
  <c r="E454" i="16"/>
  <c r="E651" i="16" s="1"/>
  <c r="B413" i="16"/>
  <c r="B610" i="16" s="1"/>
  <c r="B313" i="16"/>
  <c r="B405" i="16"/>
  <c r="B602" i="16" s="1"/>
  <c r="F699" i="16" s="1"/>
  <c r="B305" i="16"/>
  <c r="B380" i="16"/>
  <c r="B480" i="16"/>
  <c r="B677" i="16" s="1"/>
  <c r="B472" i="16"/>
  <c r="B669" i="16" s="1"/>
  <c r="B372" i="16"/>
  <c r="B464" i="16"/>
  <c r="B661" i="16" s="1"/>
  <c r="B364" i="16"/>
  <c r="B456" i="16"/>
  <c r="B653" i="16" s="1"/>
  <c r="B356" i="16"/>
  <c r="B348" i="16"/>
  <c r="B448" i="16"/>
  <c r="B645" i="16" s="1"/>
  <c r="E479" i="16"/>
  <c r="E676" i="16" s="1"/>
  <c r="E463" i="16"/>
  <c r="E660" i="16" s="1"/>
  <c r="E447" i="16"/>
  <c r="E644" i="16" s="1"/>
  <c r="E437" i="16"/>
  <c r="E634" i="16" s="1"/>
  <c r="E429" i="16"/>
  <c r="E626" i="16" s="1"/>
  <c r="E421" i="16"/>
  <c r="E618" i="16" s="1"/>
  <c r="E413" i="16"/>
  <c r="E610" i="16" s="1"/>
  <c r="E409" i="16"/>
  <c r="E606" i="16" s="1"/>
  <c r="B304" i="16"/>
  <c r="B404" i="16"/>
  <c r="B601" i="16" s="1"/>
  <c r="B463" i="16"/>
  <c r="B660" i="16" s="1"/>
  <c r="B363" i="16"/>
  <c r="E469" i="16"/>
  <c r="E666" i="16" s="1"/>
  <c r="E436" i="16"/>
  <c r="E633" i="16" s="1"/>
  <c r="E412" i="16"/>
  <c r="E609" i="16" s="1"/>
  <c r="B441" i="16"/>
  <c r="B638" i="16" s="1"/>
  <c r="B341" i="16"/>
  <c r="B421" i="16"/>
  <c r="B618" i="16" s="1"/>
  <c r="F715" i="16" s="1"/>
  <c r="B321" i="16"/>
  <c r="E475" i="16"/>
  <c r="E672" i="16" s="1"/>
  <c r="E459" i="16"/>
  <c r="E656" i="16" s="1"/>
  <c r="E443" i="16"/>
  <c r="E640" i="16" s="1"/>
  <c r="E435" i="16"/>
  <c r="E632" i="16" s="1"/>
  <c r="E427" i="16"/>
  <c r="E624" i="16" s="1"/>
  <c r="E419" i="16"/>
  <c r="E616" i="16" s="1"/>
  <c r="E411" i="16"/>
  <c r="E608" i="16" s="1"/>
  <c r="E403" i="16"/>
  <c r="E600" i="16" s="1"/>
  <c r="E444" i="16"/>
  <c r="E641" i="16" s="1"/>
  <c r="B336" i="16"/>
  <c r="B436" i="16"/>
  <c r="B633" i="16" s="1"/>
  <c r="F730" i="16" s="1"/>
  <c r="B328" i="16"/>
  <c r="B428" i="16"/>
  <c r="B625" i="16" s="1"/>
  <c r="B320" i="16"/>
  <c r="B420" i="16"/>
  <c r="B617" i="16" s="1"/>
  <c r="B312" i="16"/>
  <c r="B412" i="16"/>
  <c r="B609" i="16" s="1"/>
  <c r="B306" i="16"/>
  <c r="B406" i="16"/>
  <c r="B603" i="16" s="1"/>
  <c r="F700" i="16" s="1"/>
  <c r="B471" i="16"/>
  <c r="B668" i="16" s="1"/>
  <c r="B371" i="16"/>
  <c r="B447" i="16"/>
  <c r="B644" i="16" s="1"/>
  <c r="B347" i="16"/>
  <c r="E453" i="16"/>
  <c r="E650" i="16" s="1"/>
  <c r="E446" i="16"/>
  <c r="E643" i="16" s="1"/>
  <c r="B429" i="16"/>
  <c r="B626" i="16" s="1"/>
  <c r="F723" i="16" s="1"/>
  <c r="B329" i="16"/>
  <c r="AP47" i="3"/>
  <c r="AV47" i="3" l="1"/>
  <c r="BB47" i="3" s="1"/>
  <c r="F758" i="16"/>
  <c r="F706" i="19"/>
  <c r="F713" i="17"/>
  <c r="F729" i="15"/>
  <c r="F738" i="19"/>
  <c r="F725" i="18"/>
  <c r="F757" i="19"/>
  <c r="F719" i="18"/>
  <c r="F717" i="19"/>
  <c r="F753" i="17"/>
  <c r="F699" i="19"/>
  <c r="F735" i="19"/>
  <c r="F721" i="18"/>
  <c r="F704" i="15"/>
  <c r="F779" i="17"/>
  <c r="F713" i="19"/>
  <c r="F765" i="16"/>
  <c r="F736" i="16"/>
  <c r="F771" i="18"/>
  <c r="F714" i="15"/>
  <c r="F735" i="15"/>
  <c r="F779" i="16"/>
  <c r="F746" i="19"/>
  <c r="F731" i="19"/>
  <c r="F759" i="18"/>
  <c r="F778" i="19"/>
  <c r="F729" i="18"/>
  <c r="F721" i="15"/>
  <c r="F734" i="19"/>
  <c r="F776" i="17"/>
  <c r="B697" i="15"/>
  <c r="F732" i="18"/>
  <c r="B702" i="19"/>
  <c r="F763" i="19"/>
  <c r="F700" i="17"/>
  <c r="F733" i="15"/>
  <c r="F774" i="17"/>
  <c r="F705" i="15"/>
  <c r="F698" i="19"/>
  <c r="F735" i="16"/>
  <c r="F726" i="16"/>
  <c r="F746" i="16"/>
  <c r="F700" i="18"/>
  <c r="F696" i="19"/>
  <c r="F770" i="17"/>
  <c r="F773" i="18"/>
  <c r="F752" i="18"/>
  <c r="F771" i="17"/>
  <c r="F710" i="19"/>
  <c r="F766" i="16"/>
  <c r="F746" i="18"/>
  <c r="F722" i="19"/>
  <c r="F774" i="18"/>
  <c r="F718" i="19"/>
  <c r="F739" i="19"/>
  <c r="F701" i="17"/>
  <c r="F716" i="19"/>
  <c r="F734" i="15"/>
  <c r="F765" i="17"/>
  <c r="F702" i="17"/>
  <c r="F763" i="17"/>
  <c r="F736" i="17"/>
  <c r="F745" i="19"/>
  <c r="F728" i="18"/>
  <c r="F751" i="17"/>
  <c r="F758" i="17"/>
  <c r="F717" i="18"/>
  <c r="F728" i="15"/>
  <c r="F726" i="18"/>
  <c r="F711" i="17"/>
  <c r="F697" i="19"/>
  <c r="F740" i="15"/>
  <c r="F760" i="15"/>
  <c r="F709" i="17"/>
  <c r="F707" i="18"/>
  <c r="F745" i="18"/>
  <c r="F778" i="18"/>
  <c r="F705" i="17"/>
  <c r="F736" i="15"/>
  <c r="F766" i="15"/>
  <c r="F716" i="18"/>
  <c r="F721" i="17"/>
  <c r="F730" i="19"/>
  <c r="F758" i="19"/>
  <c r="F768" i="18"/>
  <c r="F697" i="18"/>
  <c r="F754" i="19"/>
  <c r="B700" i="17"/>
  <c r="F779" i="18"/>
  <c r="F703" i="18"/>
  <c r="F776" i="18"/>
  <c r="F767" i="17"/>
  <c r="F709" i="18"/>
  <c r="F743" i="17"/>
  <c r="F705" i="18"/>
  <c r="F702" i="15"/>
  <c r="B703" i="17"/>
  <c r="F756" i="17"/>
  <c r="F715" i="15"/>
  <c r="F759" i="19"/>
  <c r="B699" i="19"/>
  <c r="F704" i="19"/>
  <c r="F773" i="17"/>
  <c r="F748" i="15"/>
  <c r="B700" i="19"/>
  <c r="F746" i="17"/>
  <c r="F706" i="17"/>
  <c r="F708" i="15"/>
  <c r="F749" i="18"/>
  <c r="B701" i="19"/>
  <c r="F727" i="19"/>
  <c r="F750" i="15"/>
  <c r="F725" i="17"/>
  <c r="F769" i="19"/>
  <c r="F726" i="17"/>
  <c r="F700" i="15"/>
  <c r="F741" i="15"/>
  <c r="F764" i="18"/>
  <c r="F752" i="15"/>
  <c r="F770" i="18"/>
  <c r="F722" i="18"/>
  <c r="F739" i="17"/>
  <c r="B696" i="17"/>
  <c r="F740" i="19"/>
  <c r="F713" i="15"/>
  <c r="F746" i="15"/>
  <c r="F737" i="18"/>
  <c r="B696" i="15"/>
  <c r="F775" i="18"/>
  <c r="F758" i="18"/>
  <c r="F716" i="17"/>
  <c r="F777" i="17"/>
  <c r="F748" i="18"/>
  <c r="F712" i="18"/>
  <c r="F711" i="18"/>
  <c r="B704" i="19"/>
  <c r="F732" i="19"/>
  <c r="F718" i="18"/>
  <c r="F715" i="19"/>
  <c r="F741" i="19"/>
  <c r="F772" i="15"/>
  <c r="F768" i="17"/>
  <c r="F744" i="18"/>
  <c r="F700" i="19"/>
  <c r="F726" i="15"/>
  <c r="F761" i="19"/>
  <c r="F737" i="19"/>
  <c r="F779" i="19"/>
  <c r="F760" i="18"/>
  <c r="F732" i="17"/>
  <c r="F724" i="17"/>
  <c r="F701" i="18"/>
  <c r="F770" i="19"/>
  <c r="B701" i="17"/>
  <c r="F711" i="15"/>
  <c r="F714" i="19"/>
  <c r="F745" i="15"/>
  <c r="F750" i="17"/>
  <c r="B697" i="19"/>
  <c r="F757" i="17"/>
  <c r="F698" i="17"/>
  <c r="F764" i="17"/>
  <c r="F753" i="19"/>
  <c r="F739" i="18"/>
  <c r="F773" i="15"/>
  <c r="F766" i="18"/>
  <c r="F744" i="15"/>
  <c r="F696" i="15"/>
  <c r="F710" i="18"/>
  <c r="F753" i="15"/>
  <c r="F771" i="19"/>
  <c r="F714" i="17"/>
  <c r="B696" i="19"/>
  <c r="B698" i="19"/>
  <c r="F725" i="15"/>
  <c r="F775" i="19"/>
  <c r="F775" i="15"/>
  <c r="F748" i="19"/>
  <c r="F770" i="15"/>
  <c r="F772" i="18"/>
  <c r="B701" i="18"/>
  <c r="F708" i="17"/>
  <c r="B703" i="19"/>
  <c r="F744" i="17"/>
  <c r="F767" i="15"/>
  <c r="F715" i="17"/>
  <c r="F719" i="17"/>
  <c r="F727" i="18"/>
  <c r="F747" i="17"/>
  <c r="F761" i="15"/>
  <c r="B704" i="15"/>
  <c r="F733" i="17"/>
  <c r="F763" i="18"/>
  <c r="F774" i="19"/>
  <c r="B699" i="15"/>
  <c r="F762" i="17"/>
  <c r="F717" i="17"/>
  <c r="F730" i="18"/>
  <c r="F696" i="18"/>
  <c r="F749" i="19"/>
  <c r="B698" i="17"/>
  <c r="F754" i="15"/>
  <c r="F754" i="17"/>
  <c r="F776" i="19"/>
  <c r="F702" i="19"/>
  <c r="F738" i="15"/>
  <c r="F729" i="17"/>
  <c r="F714" i="18"/>
  <c r="B697" i="17"/>
  <c r="B700" i="18"/>
  <c r="F743" i="18"/>
  <c r="F701" i="15"/>
  <c r="B700" i="15"/>
  <c r="F749" i="17"/>
  <c r="F720" i="17"/>
  <c r="F733" i="18"/>
  <c r="F773" i="19"/>
  <c r="F777" i="19"/>
  <c r="F723" i="18"/>
  <c r="F719" i="19"/>
  <c r="F750" i="18"/>
  <c r="F707" i="17"/>
  <c r="F738" i="17"/>
  <c r="B703" i="18"/>
  <c r="F740" i="18"/>
  <c r="F753" i="18"/>
  <c r="F769" i="18"/>
  <c r="F768" i="19"/>
  <c r="F697" i="15"/>
  <c r="B702" i="15"/>
  <c r="F767" i="18"/>
  <c r="F752" i="17"/>
  <c r="F760" i="17"/>
  <c r="F731" i="17"/>
  <c r="F758" i="15"/>
  <c r="F710" i="15"/>
  <c r="F732" i="15"/>
  <c r="F727" i="17"/>
  <c r="F720" i="18"/>
  <c r="F736" i="18"/>
  <c r="F728" i="17"/>
  <c r="F735" i="18"/>
  <c r="F756" i="18"/>
  <c r="F705" i="19"/>
  <c r="B698" i="18"/>
  <c r="F771" i="15"/>
  <c r="F777" i="18"/>
  <c r="F744" i="19"/>
  <c r="F760" i="19"/>
  <c r="F756" i="15"/>
  <c r="F761" i="18"/>
  <c r="F737" i="17"/>
  <c r="F712" i="17"/>
  <c r="F765" i="19"/>
  <c r="F759" i="17"/>
  <c r="F745" i="17"/>
  <c r="F724" i="19"/>
  <c r="F718" i="15"/>
  <c r="F729" i="19"/>
  <c r="F762" i="15"/>
  <c r="F768" i="15"/>
  <c r="F713" i="18"/>
  <c r="B704" i="17"/>
  <c r="F762" i="19"/>
  <c r="B699" i="17"/>
  <c r="F740" i="17"/>
  <c r="B699" i="18"/>
  <c r="B703" i="15"/>
  <c r="F712" i="15"/>
  <c r="F742" i="18"/>
  <c r="F750" i="19"/>
  <c r="F738" i="18"/>
  <c r="F718" i="17"/>
  <c r="F696" i="17"/>
  <c r="B702" i="17"/>
  <c r="F708" i="18"/>
  <c r="F736" i="19"/>
  <c r="F701" i="19"/>
  <c r="F730" i="15"/>
  <c r="F748" i="17"/>
  <c r="F709" i="19"/>
  <c r="F761" i="17"/>
  <c r="F777" i="15"/>
  <c r="F697" i="17"/>
  <c r="F707" i="19"/>
  <c r="F764" i="19"/>
  <c r="F766" i="19"/>
  <c r="F722" i="15"/>
  <c r="B696" i="18"/>
  <c r="F747" i="19"/>
  <c r="F749" i="15"/>
  <c r="F775" i="17"/>
  <c r="F703" i="19"/>
  <c r="F742" i="19"/>
  <c r="F769" i="17"/>
  <c r="B701" i="15"/>
  <c r="F703" i="17"/>
  <c r="B697" i="18"/>
  <c r="B698" i="15"/>
  <c r="F715" i="18"/>
  <c r="F755" i="19"/>
  <c r="F765" i="18"/>
  <c r="F755" i="18"/>
  <c r="F704" i="17"/>
  <c r="F731" i="18"/>
  <c r="F751" i="19"/>
  <c r="F776" i="15"/>
  <c r="F733" i="19"/>
  <c r="F737" i="15"/>
  <c r="F708" i="19"/>
  <c r="F728" i="19"/>
  <c r="F742" i="17"/>
  <c r="F747" i="18"/>
  <c r="F709" i="15"/>
  <c r="F774" i="15"/>
  <c r="F754" i="18"/>
  <c r="F766" i="17"/>
  <c r="F706" i="18"/>
  <c r="F765" i="15"/>
  <c r="B704" i="18"/>
  <c r="F699" i="17"/>
  <c r="F730" i="17"/>
  <c r="F724" i="18"/>
  <c r="F752" i="19"/>
  <c r="F756" i="19"/>
  <c r="F734" i="18"/>
  <c r="F741" i="17"/>
  <c r="B702" i="18"/>
  <c r="F721" i="19"/>
  <c r="F725" i="19"/>
  <c r="F751" i="18"/>
  <c r="F723" i="17"/>
  <c r="F702" i="18"/>
  <c r="F735" i="17"/>
  <c r="F724" i="15"/>
  <c r="F764" i="15"/>
  <c r="F712" i="19"/>
  <c r="F722" i="17"/>
  <c r="F743" i="19"/>
  <c r="F698" i="18"/>
  <c r="F706" i="16"/>
  <c r="F742" i="16"/>
  <c r="F714" i="16"/>
  <c r="F741" i="16"/>
  <c r="F750" i="16"/>
  <c r="F698" i="16"/>
  <c r="F728" i="16"/>
  <c r="F722" i="16"/>
  <c r="F774" i="16"/>
  <c r="F739" i="16"/>
  <c r="F712" i="16"/>
  <c r="F717" i="16"/>
  <c r="F733" i="16"/>
  <c r="F709" i="16"/>
  <c r="F710" i="16"/>
  <c r="F734" i="16"/>
  <c r="F764" i="16"/>
  <c r="B700" i="16"/>
  <c r="F702" i="16"/>
  <c r="F743" i="16"/>
  <c r="F753" i="16"/>
  <c r="F755" i="16"/>
  <c r="F721" i="16"/>
  <c r="F740" i="16"/>
  <c r="F716" i="16"/>
  <c r="F732" i="16"/>
  <c r="B699" i="16"/>
  <c r="F711" i="16"/>
  <c r="F745" i="16"/>
  <c r="F778" i="16"/>
  <c r="F731" i="16"/>
  <c r="F744" i="16"/>
  <c r="F756" i="16"/>
  <c r="B703" i="16"/>
  <c r="F777" i="16"/>
  <c r="F738" i="16"/>
  <c r="F770" i="16"/>
  <c r="F759" i="16"/>
  <c r="F760" i="16"/>
  <c r="F776" i="16"/>
  <c r="F719" i="16"/>
  <c r="F720" i="16"/>
  <c r="F713" i="16"/>
  <c r="F775" i="16"/>
  <c r="F757" i="16"/>
  <c r="F707" i="16"/>
  <c r="F773" i="16"/>
  <c r="F705" i="16"/>
  <c r="F729" i="16"/>
  <c r="B697" i="16"/>
  <c r="F708" i="16"/>
  <c r="B701" i="16"/>
  <c r="F762" i="16"/>
  <c r="F747" i="16"/>
  <c r="F763" i="16"/>
  <c r="F697" i="16"/>
  <c r="F767" i="16"/>
  <c r="F748" i="16"/>
  <c r="F724" i="16"/>
  <c r="B698" i="16"/>
  <c r="F754" i="16"/>
  <c r="F727" i="16"/>
  <c r="F752" i="16"/>
  <c r="F703" i="16"/>
  <c r="B702" i="16"/>
  <c r="F769" i="16"/>
  <c r="F761" i="16"/>
  <c r="F737" i="16"/>
  <c r="F751" i="16"/>
  <c r="B696" i="16"/>
  <c r="F507" i="16"/>
  <c r="L607" i="16"/>
  <c r="B704" i="16" s="1"/>
  <c r="B517" i="16"/>
  <c r="B533" i="16"/>
  <c r="F508" i="16"/>
  <c r="B518" i="16"/>
  <c r="F533" i="16"/>
  <c r="B501" i="16"/>
  <c r="F518" i="16"/>
  <c r="F560" i="16"/>
  <c r="F551" i="16"/>
  <c r="F579" i="16"/>
  <c r="F527" i="16"/>
  <c r="F570" i="16"/>
  <c r="B550" i="16"/>
  <c r="B566" i="16"/>
  <c r="B582" i="16"/>
  <c r="B552" i="16"/>
  <c r="F536" i="16"/>
  <c r="F559" i="16"/>
  <c r="B531" i="16"/>
  <c r="F530" i="16"/>
  <c r="F555" i="16"/>
  <c r="B570" i="16"/>
  <c r="B551" i="16"/>
  <c r="B527" i="16"/>
  <c r="F561" i="16"/>
  <c r="F520" i="16"/>
  <c r="B580" i="16"/>
  <c r="F514" i="16"/>
  <c r="B541" i="16"/>
  <c r="B573" i="16"/>
  <c r="F562" i="16"/>
  <c r="B562" i="16"/>
  <c r="F581" i="16"/>
  <c r="B563" i="16"/>
  <c r="B579" i="16"/>
  <c r="F537" i="16"/>
  <c r="B514" i="16"/>
  <c r="B548" i="16"/>
  <c r="F568" i="16"/>
  <c r="B581" i="16"/>
  <c r="F571" i="16"/>
  <c r="F550" i="16"/>
  <c r="B568" i="16"/>
  <c r="F500" i="16"/>
  <c r="F532" i="16"/>
  <c r="F509" i="16"/>
  <c r="B560" i="16"/>
  <c r="F510" i="16"/>
  <c r="F544" i="16"/>
  <c r="B561" i="16"/>
  <c r="B510" i="16"/>
  <c r="F558" i="16"/>
  <c r="B576" i="16"/>
  <c r="B512" i="16"/>
  <c r="B528" i="16"/>
  <c r="F563" i="16"/>
  <c r="F519" i="16"/>
  <c r="F554" i="16"/>
  <c r="B513" i="16"/>
  <c r="B537" i="16"/>
  <c r="F528" i="16"/>
  <c r="B515" i="16"/>
  <c r="B539" i="16"/>
  <c r="F517" i="16"/>
  <c r="B508" i="16"/>
  <c r="B532" i="16"/>
  <c r="B567" i="16"/>
  <c r="B511" i="16"/>
  <c r="F545" i="16"/>
  <c r="F503" i="16"/>
  <c r="F582" i="16"/>
  <c r="F539" i="16"/>
  <c r="F529" i="16"/>
  <c r="F565" i="16"/>
  <c r="B571" i="16"/>
  <c r="B572" i="16"/>
  <c r="F538" i="16"/>
  <c r="B564" i="16"/>
  <c r="B540" i="16"/>
  <c r="B554" i="16"/>
  <c r="B526" i="16"/>
  <c r="B544" i="16"/>
  <c r="F516" i="16"/>
  <c r="F556" i="16"/>
  <c r="F566" i="16"/>
  <c r="F526" i="16"/>
  <c r="F576" i="16"/>
  <c r="B553" i="16"/>
  <c r="B569" i="16"/>
  <c r="B556" i="16"/>
  <c r="B504" i="16"/>
  <c r="B520" i="16"/>
  <c r="B536" i="16"/>
  <c r="F501" i="16"/>
  <c r="F535" i="16"/>
  <c r="B558" i="16"/>
  <c r="F564" i="16"/>
  <c r="F542" i="16"/>
  <c r="B524" i="16"/>
  <c r="F531" i="16"/>
  <c r="F557" i="16"/>
  <c r="B543" i="16"/>
  <c r="B575" i="16"/>
  <c r="B519" i="16"/>
  <c r="B535" i="16"/>
  <c r="F577" i="16"/>
  <c r="F548" i="16"/>
  <c r="F522" i="16"/>
  <c r="F515" i="16"/>
  <c r="F553" i="16"/>
  <c r="F574" i="16"/>
  <c r="B522" i="16"/>
  <c r="B523" i="16"/>
  <c r="F567" i="16"/>
  <c r="B516" i="16"/>
  <c r="F546" i="16"/>
  <c r="B578" i="16"/>
  <c r="F543" i="16"/>
  <c r="B509" i="16"/>
  <c r="B525" i="16"/>
  <c r="F541" i="16"/>
  <c r="F524" i="16"/>
  <c r="F572" i="16"/>
  <c r="B538" i="16"/>
  <c r="F534" i="16"/>
  <c r="B545" i="16"/>
  <c r="B577" i="16"/>
  <c r="B499" i="16"/>
  <c r="F547" i="16"/>
  <c r="F511" i="16"/>
  <c r="B542" i="16"/>
  <c r="B574" i="16"/>
  <c r="B534" i="16"/>
  <c r="B507" i="16"/>
  <c r="B529" i="16"/>
  <c r="F512" i="16"/>
  <c r="B547" i="16"/>
  <c r="B549" i="16"/>
  <c r="F578" i="16"/>
  <c r="F513" i="16"/>
  <c r="F573" i="16"/>
  <c r="B559" i="16"/>
  <c r="B521" i="16"/>
  <c r="F580" i="16"/>
  <c r="F552" i="16"/>
  <c r="B557" i="16"/>
  <c r="B530" i="16"/>
  <c r="F523" i="16"/>
  <c r="B546" i="16"/>
  <c r="F549" i="16"/>
  <c r="B555" i="16"/>
  <c r="F569" i="16"/>
  <c r="F525" i="16"/>
  <c r="B565" i="16"/>
  <c r="B502" i="16"/>
  <c r="F504" i="16"/>
  <c r="B505" i="16"/>
  <c r="F506" i="16"/>
  <c r="F499" i="16"/>
  <c r="B506" i="16"/>
  <c r="F502" i="16"/>
  <c r="B503" i="16"/>
  <c r="F540" i="16"/>
  <c r="B500" i="16"/>
  <c r="F505" i="16"/>
  <c r="AQ114" i="3"/>
  <c r="AQ145" i="3"/>
  <c r="AQ93" i="3"/>
  <c r="AQ103" i="3"/>
  <c r="AQ162" i="3"/>
  <c r="AQ107" i="3"/>
  <c r="AQ62" i="3"/>
  <c r="AQ187" i="3"/>
  <c r="AQ56" i="3"/>
  <c r="AQ144" i="3"/>
  <c r="AQ172" i="3"/>
  <c r="AQ130" i="3"/>
  <c r="AQ49" i="3"/>
  <c r="AQ77" i="3"/>
  <c r="AQ185" i="3"/>
  <c r="AQ140" i="3"/>
  <c r="AQ174" i="3"/>
  <c r="AQ57" i="3"/>
  <c r="AQ121" i="3"/>
  <c r="AQ189" i="3"/>
  <c r="AQ182" i="3"/>
  <c r="AQ19" i="3"/>
  <c r="AQ126" i="3"/>
  <c r="AQ98" i="3"/>
  <c r="AQ164" i="3"/>
  <c r="AQ42" i="3"/>
  <c r="AQ171" i="3"/>
  <c r="AQ175" i="3"/>
  <c r="AQ81" i="3"/>
  <c r="AQ68" i="3"/>
  <c r="AQ127" i="3"/>
  <c r="AQ108" i="3"/>
  <c r="AQ14" i="3"/>
  <c r="AQ78" i="3"/>
  <c r="AQ142" i="3"/>
  <c r="AQ136" i="3"/>
  <c r="AQ44" i="3"/>
  <c r="AQ88" i="3"/>
  <c r="AQ168" i="3"/>
  <c r="AQ71" i="3"/>
  <c r="AW71" i="3" s="1"/>
  <c r="BC71" i="3" s="1"/>
  <c r="AQ211" i="3"/>
  <c r="AQ154" i="3"/>
  <c r="AQ53" i="3"/>
  <c r="AQ167" i="3"/>
  <c r="AQ13" i="3"/>
  <c r="AQ45" i="3"/>
  <c r="AQ159" i="3"/>
  <c r="AQ28" i="3"/>
  <c r="AQ80" i="3"/>
  <c r="AQ176" i="3"/>
  <c r="AQ180" i="3"/>
  <c r="AQ131" i="3"/>
  <c r="AQ177" i="3"/>
  <c r="AQ69" i="3"/>
  <c r="AQ133" i="3"/>
  <c r="AQ23" i="3"/>
  <c r="AQ191" i="3"/>
  <c r="AQ122" i="3"/>
  <c r="AQ39" i="3"/>
  <c r="AQ205" i="3"/>
  <c r="AQ198" i="3"/>
  <c r="AQ135" i="3"/>
  <c r="AQ102" i="3"/>
  <c r="AQ97" i="3"/>
  <c r="AQ9" i="3"/>
  <c r="AQ65" i="3"/>
  <c r="AQ209" i="3"/>
  <c r="AQ113" i="3"/>
  <c r="AQ129" i="3"/>
  <c r="AQ141" i="3"/>
  <c r="AQ59" i="3"/>
  <c r="AQ123" i="3"/>
  <c r="AW123" i="3" s="1"/>
  <c r="BC123" i="3" s="1"/>
  <c r="AQ20" i="3"/>
  <c r="AQ72" i="3"/>
  <c r="AQ35" i="3"/>
  <c r="AQ99" i="3"/>
  <c r="AQ163" i="3"/>
  <c r="AQ100" i="3"/>
  <c r="AQ30" i="3"/>
  <c r="AQ94" i="3"/>
  <c r="AQ158" i="3"/>
  <c r="AQ24" i="3"/>
  <c r="AQ112" i="3"/>
  <c r="AQ66" i="3"/>
  <c r="AQ190" i="3"/>
  <c r="AQ95" i="3"/>
  <c r="AQ194" i="3"/>
  <c r="AQ181" i="3"/>
  <c r="AQ138" i="3"/>
  <c r="AQ76" i="3"/>
  <c r="AQ206" i="3"/>
  <c r="AQ197" i="3"/>
  <c r="AW197" i="3" s="1"/>
  <c r="AQ124" i="3"/>
  <c r="AQ84" i="3"/>
  <c r="AQ16" i="3"/>
  <c r="AQ212" i="3"/>
  <c r="AQ199" i="3"/>
  <c r="AQ143" i="3"/>
  <c r="AQ50" i="3"/>
  <c r="AQ25" i="3"/>
  <c r="AQ89" i="3"/>
  <c r="AQ153" i="3"/>
  <c r="AQ18" i="3"/>
  <c r="AQ47" i="3"/>
  <c r="AQ210" i="3"/>
  <c r="AQ67" i="3"/>
  <c r="AQ15" i="3"/>
  <c r="AQ109" i="3"/>
  <c r="AQ79" i="3"/>
  <c r="AQ31" i="3"/>
  <c r="AQ87" i="3"/>
  <c r="AQ52" i="3"/>
  <c r="AQ61" i="3"/>
  <c r="AQ161" i="3"/>
  <c r="AQ116" i="3"/>
  <c r="AQ26" i="3"/>
  <c r="AW26" i="3" s="1"/>
  <c r="BC26" i="3" s="1"/>
  <c r="BJ26" i="3" s="1"/>
  <c r="AQ54" i="3"/>
  <c r="AQ118" i="3"/>
  <c r="AQ186" i="3"/>
  <c r="AQ179" i="3"/>
  <c r="AQ96" i="3"/>
  <c r="AQ178" i="3"/>
  <c r="AQ48" i="3"/>
  <c r="AQ204" i="3"/>
  <c r="AQ184" i="3"/>
  <c r="AQ17" i="3"/>
  <c r="AQ43" i="3"/>
  <c r="AQ38" i="3"/>
  <c r="AQ166" i="3"/>
  <c r="AQ120" i="3"/>
  <c r="AQ188" i="3"/>
  <c r="AQ60" i="3"/>
  <c r="AQ74" i="3"/>
  <c r="AQ160" i="3"/>
  <c r="AQ106" i="3"/>
  <c r="AQ90" i="3"/>
  <c r="AQ37" i="3"/>
  <c r="AQ101" i="3"/>
  <c r="AQ165" i="3"/>
  <c r="AQ195" i="3"/>
  <c r="AQ33" i="3"/>
  <c r="AQ157" i="3"/>
  <c r="AQ119" i="3"/>
  <c r="AQ201" i="3"/>
  <c r="AQ82" i="3"/>
  <c r="AQ111" i="3"/>
  <c r="AQ132" i="3"/>
  <c r="AQ12" i="3"/>
  <c r="AQ34" i="3"/>
  <c r="AQ63" i="3"/>
  <c r="AQ125" i="3"/>
  <c r="AQ29" i="3"/>
  <c r="AQ193" i="3"/>
  <c r="AQ83" i="3"/>
  <c r="AQ147" i="3"/>
  <c r="AQ203" i="3"/>
  <c r="AQ32" i="3"/>
  <c r="AQ192" i="3"/>
  <c r="AQ11" i="3"/>
  <c r="AQ75" i="3"/>
  <c r="AQ139" i="3"/>
  <c r="AQ70" i="3"/>
  <c r="AQ134" i="3"/>
  <c r="AQ202" i="3"/>
  <c r="AW202" i="3" s="1"/>
  <c r="AQ152" i="3"/>
  <c r="AQ196" i="3"/>
  <c r="AQ55" i="3"/>
  <c r="AQ41" i="3"/>
  <c r="AO174" i="3"/>
  <c r="AO114" i="3"/>
  <c r="AO118" i="3"/>
  <c r="AO178" i="3"/>
  <c r="AO208" i="3"/>
  <c r="AO209" i="3"/>
  <c r="AO83" i="3"/>
  <c r="AO162" i="3"/>
  <c r="AO181" i="3"/>
  <c r="AO37" i="3"/>
  <c r="AR100" i="3"/>
  <c r="AR36" i="3"/>
  <c r="AR172" i="3"/>
  <c r="AQ104" i="3"/>
  <c r="AR16" i="3"/>
  <c r="AQ148" i="3"/>
  <c r="AR211" i="3"/>
  <c r="AR194" i="3"/>
  <c r="AQ110" i="3"/>
  <c r="AQ46" i="3"/>
  <c r="AW46" i="3" s="1"/>
  <c r="BC46" i="3" s="1"/>
  <c r="BJ46" i="3" s="1"/>
  <c r="AQ36" i="3"/>
  <c r="AR167" i="3"/>
  <c r="AR103" i="3"/>
  <c r="AR39" i="3"/>
  <c r="AQ151" i="3"/>
  <c r="AQ170" i="3"/>
  <c r="AQ169" i="3"/>
  <c r="AQ105" i="3"/>
  <c r="AR94" i="3"/>
  <c r="AR129" i="3"/>
  <c r="AR153" i="3"/>
  <c r="AR202" i="3"/>
  <c r="AR69" i="3"/>
  <c r="AR186" i="3"/>
  <c r="AR210" i="3"/>
  <c r="AR117" i="3"/>
  <c r="AX117" i="3" s="1"/>
  <c r="BD117" i="3" s="1"/>
  <c r="AR170" i="3"/>
  <c r="AR95" i="3"/>
  <c r="AR114" i="3"/>
  <c r="AR27" i="3"/>
  <c r="AR92" i="3"/>
  <c r="AR102" i="3"/>
  <c r="AR131" i="3"/>
  <c r="AR53" i="3"/>
  <c r="AR205" i="3"/>
  <c r="AR123" i="3"/>
  <c r="AR158" i="3"/>
  <c r="AR77" i="3"/>
  <c r="AR173" i="3"/>
  <c r="AR142" i="3"/>
  <c r="AR101" i="3"/>
  <c r="AR26" i="3"/>
  <c r="AX26" i="3" s="1"/>
  <c r="BD26" i="3" s="1"/>
  <c r="AR203" i="3"/>
  <c r="AR121" i="3"/>
  <c r="AR137" i="3"/>
  <c r="AR125" i="3"/>
  <c r="AR115" i="3"/>
  <c r="AR156" i="3"/>
  <c r="AR118" i="3"/>
  <c r="AR120" i="3"/>
  <c r="AR65" i="3"/>
  <c r="AR81" i="3"/>
  <c r="AR181" i="3"/>
  <c r="AR111" i="3"/>
  <c r="AR191" i="3"/>
  <c r="AR200" i="3"/>
  <c r="AR48" i="3"/>
  <c r="AR23" i="3"/>
  <c r="AR87" i="3"/>
  <c r="AR151" i="3"/>
  <c r="AR18" i="3"/>
  <c r="AR82" i="3"/>
  <c r="AR146" i="3"/>
  <c r="AR88" i="3"/>
  <c r="AR174" i="3"/>
  <c r="AR44" i="3"/>
  <c r="AR73" i="3"/>
  <c r="AR177" i="3"/>
  <c r="AR149" i="3"/>
  <c r="AR119" i="3"/>
  <c r="AR90" i="3"/>
  <c r="AR189" i="3"/>
  <c r="AR134" i="3"/>
  <c r="AR51" i="3"/>
  <c r="AX51" i="3" s="1"/>
  <c r="BD51" i="3" s="1"/>
  <c r="AR28" i="3"/>
  <c r="AR47" i="3"/>
  <c r="AR133" i="3"/>
  <c r="AR55" i="3"/>
  <c r="AR182" i="3"/>
  <c r="AR145" i="3"/>
  <c r="AR46" i="3"/>
  <c r="AR49" i="3"/>
  <c r="AR196" i="3"/>
  <c r="AR109" i="3"/>
  <c r="AR166" i="3"/>
  <c r="AR99" i="3"/>
  <c r="AR206" i="3"/>
  <c r="AR105" i="3"/>
  <c r="AR199" i="3"/>
  <c r="AR29" i="3"/>
  <c r="AR157" i="3"/>
  <c r="AR175" i="3"/>
  <c r="AR212" i="3"/>
  <c r="AR19" i="3"/>
  <c r="AR54" i="3"/>
  <c r="AR35" i="3"/>
  <c r="AR208" i="3"/>
  <c r="AR42" i="3"/>
  <c r="AR106" i="3"/>
  <c r="AR178" i="3"/>
  <c r="AR171" i="3"/>
  <c r="AR180" i="3"/>
  <c r="AR204" i="3"/>
  <c r="AR184" i="3"/>
  <c r="AR164" i="3"/>
  <c r="AR201" i="3"/>
  <c r="AR113" i="3"/>
  <c r="AR209" i="3"/>
  <c r="AR43" i="3"/>
  <c r="AR154" i="3"/>
  <c r="AR96" i="3"/>
  <c r="AR188" i="3"/>
  <c r="AR22" i="3"/>
  <c r="AR11" i="3"/>
  <c r="AR139" i="3"/>
  <c r="AR165" i="3"/>
  <c r="AR97" i="3"/>
  <c r="AR57" i="3"/>
  <c r="AR13" i="3"/>
  <c r="AR141" i="3"/>
  <c r="AR86" i="3"/>
  <c r="AR33" i="3"/>
  <c r="AR30" i="3"/>
  <c r="AR61" i="3"/>
  <c r="AR62" i="3"/>
  <c r="AR25" i="3"/>
  <c r="AR83" i="3"/>
  <c r="AR9" i="3"/>
  <c r="AR169" i="3"/>
  <c r="AR163" i="3"/>
  <c r="AR71" i="3"/>
  <c r="AR135" i="3"/>
  <c r="AR12" i="3"/>
  <c r="AR124" i="3"/>
  <c r="AR63" i="3"/>
  <c r="AR127" i="3"/>
  <c r="AR207" i="3"/>
  <c r="AR160" i="3"/>
  <c r="AR58" i="3"/>
  <c r="AR122" i="3"/>
  <c r="AR195" i="3"/>
  <c r="AR128" i="3"/>
  <c r="AR193" i="3"/>
  <c r="AR126" i="3"/>
  <c r="AR155" i="3"/>
  <c r="AR70" i="3"/>
  <c r="AR108" i="3"/>
  <c r="AR185" i="3"/>
  <c r="AR147" i="3"/>
  <c r="AR89" i="3"/>
  <c r="AR37" i="3"/>
  <c r="AR198" i="3"/>
  <c r="AR38" i="3"/>
  <c r="AR76" i="3"/>
  <c r="AR179" i="3"/>
  <c r="AR192" i="3"/>
  <c r="AR32" i="3"/>
  <c r="AR85" i="3"/>
  <c r="AR14" i="3"/>
  <c r="AR31" i="3"/>
  <c r="AR10" i="3"/>
  <c r="AR17" i="3"/>
  <c r="AR56" i="3"/>
  <c r="AR75" i="3"/>
  <c r="AR78" i="3"/>
  <c r="AR107" i="3"/>
  <c r="AX107" i="3" s="1"/>
  <c r="BD107" i="3" s="1"/>
  <c r="AR168" i="3"/>
  <c r="AR136" i="3"/>
  <c r="AR104" i="3"/>
  <c r="AR50" i="3"/>
  <c r="AR45" i="3"/>
  <c r="AR91" i="3"/>
  <c r="AR21" i="3"/>
  <c r="AR67" i="3"/>
  <c r="AR159" i="3"/>
  <c r="AR161" i="3"/>
  <c r="AR59" i="3"/>
  <c r="AR93" i="3"/>
  <c r="AR41" i="3"/>
  <c r="AR72" i="3"/>
  <c r="AR40" i="3"/>
  <c r="AR66" i="3"/>
  <c r="AR130" i="3"/>
  <c r="AR152" i="3"/>
  <c r="AR112" i="3"/>
  <c r="AR60" i="3"/>
  <c r="AR64" i="3"/>
  <c r="AR150" i="3"/>
  <c r="AR187" i="3"/>
  <c r="AR110" i="3"/>
  <c r="AO92" i="3"/>
  <c r="AO26" i="3"/>
  <c r="AO203" i="3"/>
  <c r="AO194" i="3"/>
  <c r="AO42" i="3"/>
  <c r="AO169" i="3"/>
  <c r="AO93" i="3"/>
  <c r="AR148" i="3"/>
  <c r="AR84" i="3"/>
  <c r="AR20" i="3"/>
  <c r="AQ156" i="3"/>
  <c r="AR80" i="3"/>
  <c r="AQ92" i="3"/>
  <c r="AR162" i="3"/>
  <c r="AR98" i="3"/>
  <c r="AR34" i="3"/>
  <c r="AQ155" i="3"/>
  <c r="AQ91" i="3"/>
  <c r="AQ27" i="3"/>
  <c r="AQ146" i="3"/>
  <c r="AQ149" i="3"/>
  <c r="AQ85" i="3"/>
  <c r="AO103" i="3"/>
  <c r="AO48" i="3"/>
  <c r="AO12" i="3"/>
  <c r="AO124" i="3"/>
  <c r="AO117" i="3"/>
  <c r="AO32" i="3"/>
  <c r="AQ200" i="3"/>
  <c r="AR132" i="3"/>
  <c r="AR68" i="3"/>
  <c r="AR144" i="3"/>
  <c r="AQ64" i="3"/>
  <c r="AR24" i="3"/>
  <c r="AQ150" i="3"/>
  <c r="AQ86" i="3"/>
  <c r="AQ22" i="3"/>
  <c r="AR143" i="3"/>
  <c r="AR79" i="3"/>
  <c r="AR15" i="3"/>
  <c r="AR190" i="3"/>
  <c r="AQ207" i="3"/>
  <c r="AQ58" i="3"/>
  <c r="AR197" i="3"/>
  <c r="AQ137" i="3"/>
  <c r="AQ73" i="3"/>
  <c r="AO59" i="3"/>
  <c r="AO154" i="3"/>
  <c r="AO63" i="3"/>
  <c r="AO172" i="3"/>
  <c r="AO121" i="3"/>
  <c r="AO196" i="3"/>
  <c r="AO198" i="3"/>
  <c r="AO156" i="3"/>
  <c r="AO23" i="3"/>
  <c r="AR176" i="3"/>
  <c r="AR116" i="3"/>
  <c r="AR52" i="3"/>
  <c r="AQ208" i="3"/>
  <c r="AQ128" i="3"/>
  <c r="AQ40" i="3"/>
  <c r="AR138" i="3"/>
  <c r="AR74" i="3"/>
  <c r="AR140" i="3"/>
  <c r="AQ183" i="3"/>
  <c r="AQ115" i="3"/>
  <c r="AQ51" i="3"/>
  <c r="AR183" i="3"/>
  <c r="AQ10" i="3"/>
  <c r="AQ173" i="3"/>
  <c r="AQ117" i="3"/>
  <c r="AQ21" i="3"/>
  <c r="AN184" i="3"/>
  <c r="AN64" i="3"/>
  <c r="AN15" i="3"/>
  <c r="AN61" i="3"/>
  <c r="AN83" i="3"/>
  <c r="AN201" i="3"/>
  <c r="AN14" i="3"/>
  <c r="AN37" i="3"/>
  <c r="AN192" i="3"/>
  <c r="AN71" i="3"/>
  <c r="AN127" i="3"/>
  <c r="AN195" i="3"/>
  <c r="AN109" i="3"/>
  <c r="AN58" i="3"/>
  <c r="AN74" i="3"/>
  <c r="AN212" i="3"/>
  <c r="AO116" i="3"/>
  <c r="AO104" i="3"/>
  <c r="AO155" i="3"/>
  <c r="AN111" i="3"/>
  <c r="AO71" i="3"/>
  <c r="AO27" i="3"/>
  <c r="AO182" i="3"/>
  <c r="AN104" i="3"/>
  <c r="AO67" i="3"/>
  <c r="AN166" i="3"/>
  <c r="AO122" i="3"/>
  <c r="AO82" i="3"/>
  <c r="AN38" i="3"/>
  <c r="AO80" i="3"/>
  <c r="AN91" i="3"/>
  <c r="AO206" i="3"/>
  <c r="AN125" i="3"/>
  <c r="AN68" i="3"/>
  <c r="AO14" i="3"/>
  <c r="AN211" i="3"/>
  <c r="AN41" i="3"/>
  <c r="AN57" i="3"/>
  <c r="AN169" i="3"/>
  <c r="AN120" i="3"/>
  <c r="AO101" i="3"/>
  <c r="AO168" i="3"/>
  <c r="AO76" i="3"/>
  <c r="AN36" i="3"/>
  <c r="AO179" i="3"/>
  <c r="AN78" i="3"/>
  <c r="AN51" i="3"/>
  <c r="AO145" i="3"/>
  <c r="AO57" i="3"/>
  <c r="AO95" i="3"/>
  <c r="AN32" i="3"/>
  <c r="AN146" i="3"/>
  <c r="AN177" i="3"/>
  <c r="AO22" i="3"/>
  <c r="AO40" i="3"/>
  <c r="AN135" i="3"/>
  <c r="AN164" i="3"/>
  <c r="AN187" i="3"/>
  <c r="AN30" i="3"/>
  <c r="AN31" i="3"/>
  <c r="AO34" i="3"/>
  <c r="AO72" i="3"/>
  <c r="AN44" i="3"/>
  <c r="AO20" i="3"/>
  <c r="AN100" i="3"/>
  <c r="AO75" i="3"/>
  <c r="AO35" i="3"/>
  <c r="AO98" i="3"/>
  <c r="AO166" i="3"/>
  <c r="AO158" i="3"/>
  <c r="AO201" i="3"/>
  <c r="AO105" i="3"/>
  <c r="AN21" i="3"/>
  <c r="AO47" i="3"/>
  <c r="AO16" i="3"/>
  <c r="AN77" i="3"/>
  <c r="AN56" i="3"/>
  <c r="AO85" i="3"/>
  <c r="AO102" i="3"/>
  <c r="AO9" i="3"/>
  <c r="AO97" i="3"/>
  <c r="AO137" i="3"/>
  <c r="AO177" i="3"/>
  <c r="AO183" i="3"/>
  <c r="AO142" i="3"/>
  <c r="AO74" i="3"/>
  <c r="AO43" i="3"/>
  <c r="AO164" i="3"/>
  <c r="AO24" i="3"/>
  <c r="AO10" i="3"/>
  <c r="AO11" i="3"/>
  <c r="AO87" i="3"/>
  <c r="AO151" i="3"/>
  <c r="AO147" i="3"/>
  <c r="AO108" i="3"/>
  <c r="AO141" i="3"/>
  <c r="AO46" i="3"/>
  <c r="AO31" i="3"/>
  <c r="AO49" i="3"/>
  <c r="AO89" i="3"/>
  <c r="AO54" i="3"/>
  <c r="AO115" i="3"/>
  <c r="AO56" i="3"/>
  <c r="AO36" i="3"/>
  <c r="AO192" i="3"/>
  <c r="AO134" i="3"/>
  <c r="AO143" i="3"/>
  <c r="AO109" i="3"/>
  <c r="AO69" i="3"/>
  <c r="AO29" i="3"/>
  <c r="AO193" i="3"/>
  <c r="AO53" i="3"/>
  <c r="AO202" i="3"/>
  <c r="AO136" i="3"/>
  <c r="AO187" i="3"/>
  <c r="AO86" i="3"/>
  <c r="AO159" i="3"/>
  <c r="AO33" i="3"/>
  <c r="AO73" i="3"/>
  <c r="AO161" i="3"/>
  <c r="AO127" i="3"/>
  <c r="AO88" i="3"/>
  <c r="AO99" i="3"/>
  <c r="AO107" i="3"/>
  <c r="AO60" i="3"/>
  <c r="AO133" i="3"/>
  <c r="AO130" i="3"/>
  <c r="AO163" i="3"/>
  <c r="AO55" i="3"/>
  <c r="AO119" i="3"/>
  <c r="AO84" i="3"/>
  <c r="AO19" i="3"/>
  <c r="AO200" i="3"/>
  <c r="AO96" i="3"/>
  <c r="AO44" i="3"/>
  <c r="AO180" i="3"/>
  <c r="AO70" i="3"/>
  <c r="AO62" i="3"/>
  <c r="AO64" i="3"/>
  <c r="AO25" i="3"/>
  <c r="AO113" i="3"/>
  <c r="AO153" i="3"/>
  <c r="AO175" i="3"/>
  <c r="AO191" i="3"/>
  <c r="AO100" i="3"/>
  <c r="AO212" i="3"/>
  <c r="AO205" i="3"/>
  <c r="AO13" i="3"/>
  <c r="AO149" i="3"/>
  <c r="AO38" i="3"/>
  <c r="AO94" i="3"/>
  <c r="AO18" i="3"/>
  <c r="AN180" i="3"/>
  <c r="AO52" i="3"/>
  <c r="AO195" i="3"/>
  <c r="AO135" i="3"/>
  <c r="AO91" i="3"/>
  <c r="AN47" i="3"/>
  <c r="AO160" i="3"/>
  <c r="AO207" i="3"/>
  <c r="AO146" i="3"/>
  <c r="AN102" i="3"/>
  <c r="AO58" i="3"/>
  <c r="AO188" i="3"/>
  <c r="AN34" i="3"/>
  <c r="AN209" i="3"/>
  <c r="AO8" i="3"/>
  <c r="AO190" i="3"/>
  <c r="AO79" i="3"/>
  <c r="AO165" i="3"/>
  <c r="AO21" i="3"/>
  <c r="AO125" i="3"/>
  <c r="AN87" i="3"/>
  <c r="AO112" i="3"/>
  <c r="AN175" i="3"/>
  <c r="AN198" i="3"/>
  <c r="AN193" i="3"/>
  <c r="AN101" i="3"/>
  <c r="AO17" i="3"/>
  <c r="AN106" i="3"/>
  <c r="AN107" i="3"/>
  <c r="AN153" i="3"/>
  <c r="AN200" i="3"/>
  <c r="AO152" i="3"/>
  <c r="AO132" i="3"/>
  <c r="AN158" i="3"/>
  <c r="AN108" i="3"/>
  <c r="AN95" i="3"/>
  <c r="AO106" i="3"/>
  <c r="AN162" i="3"/>
  <c r="AO111" i="3"/>
  <c r="AN49" i="3"/>
  <c r="AN17" i="3"/>
  <c r="AN196" i="3"/>
  <c r="AN191" i="3"/>
  <c r="AO120" i="3"/>
  <c r="AO210" i="3"/>
  <c r="AN197" i="3"/>
  <c r="AN137" i="3"/>
  <c r="AN149" i="3"/>
  <c r="AO65" i="3"/>
  <c r="AN59" i="3"/>
  <c r="AN178" i="3"/>
  <c r="AO173" i="3"/>
  <c r="AN161" i="3"/>
  <c r="AN8" i="3"/>
  <c r="AN121" i="3"/>
  <c r="AN113" i="3"/>
  <c r="AN89" i="3"/>
  <c r="AN194" i="3"/>
  <c r="AN81" i="3"/>
  <c r="AN26" i="3"/>
  <c r="AN179" i="3"/>
  <c r="AN53" i="3"/>
  <c r="AN98" i="3"/>
  <c r="AN204" i="3"/>
  <c r="AN114" i="3"/>
  <c r="AN90" i="3"/>
  <c r="AN199" i="3"/>
  <c r="AN150" i="3"/>
  <c r="AN159" i="3"/>
  <c r="AN88" i="3"/>
  <c r="AN12" i="3"/>
  <c r="AN176" i="3"/>
  <c r="AN65" i="3"/>
  <c r="AN141" i="3"/>
  <c r="AN138" i="3"/>
  <c r="AN86" i="3"/>
  <c r="AN203" i="3"/>
  <c r="AN92" i="3"/>
  <c r="AN126" i="3"/>
  <c r="AN144" i="3"/>
  <c r="AN103" i="3"/>
  <c r="AN156" i="3"/>
  <c r="AN97" i="3"/>
  <c r="AN122" i="3"/>
  <c r="AN210" i="3"/>
  <c r="AN66" i="3"/>
  <c r="AN20" i="3"/>
  <c r="AN133" i="3"/>
  <c r="AN181" i="3"/>
  <c r="AN27" i="3"/>
  <c r="AN46" i="3"/>
  <c r="AN186" i="3"/>
  <c r="AN190" i="3"/>
  <c r="AN55" i="3"/>
  <c r="AN171" i="3"/>
  <c r="AN24" i="3"/>
  <c r="AN208" i="3"/>
  <c r="AN132" i="3"/>
  <c r="AN154" i="3"/>
  <c r="AN123" i="3"/>
  <c r="AN35" i="3"/>
  <c r="AN93" i="3"/>
  <c r="AN50" i="3"/>
  <c r="AN145" i="3"/>
  <c r="AN33" i="3"/>
  <c r="AN42" i="3"/>
  <c r="AN148" i="3"/>
  <c r="AN18" i="3"/>
  <c r="AN75" i="3"/>
  <c r="AN117" i="3"/>
  <c r="AN48" i="3"/>
  <c r="AN45" i="3"/>
  <c r="AN22" i="3"/>
  <c r="AN118" i="3"/>
  <c r="AN76" i="3"/>
  <c r="AN10" i="3"/>
  <c r="AN163" i="3"/>
  <c r="AN13" i="3"/>
  <c r="AN54" i="3"/>
  <c r="AN80" i="3"/>
  <c r="AN28" i="3"/>
  <c r="AN140" i="3"/>
  <c r="AN62" i="3"/>
  <c r="AN174" i="3"/>
  <c r="AN40" i="3"/>
  <c r="AN39" i="3"/>
  <c r="AN167" i="3"/>
  <c r="AN160" i="3"/>
  <c r="AN172" i="3"/>
  <c r="AN183" i="3"/>
  <c r="AN19" i="3"/>
  <c r="AN189" i="3"/>
  <c r="AN170" i="3"/>
  <c r="AN182" i="3"/>
  <c r="AN69" i="3"/>
  <c r="AN110" i="3"/>
  <c r="AN119" i="3"/>
  <c r="AN207" i="3"/>
  <c r="AN128" i="3"/>
  <c r="AN105" i="3"/>
  <c r="AN185" i="3"/>
  <c r="AN131" i="3"/>
  <c r="AN129" i="3"/>
  <c r="AN96" i="3"/>
  <c r="AN112" i="3"/>
  <c r="AN72" i="3"/>
  <c r="AN29" i="3"/>
  <c r="AN157" i="3"/>
  <c r="AN115" i="3"/>
  <c r="AN143" i="3"/>
  <c r="AN70" i="3"/>
  <c r="AN11" i="3"/>
  <c r="AN151" i="3"/>
  <c r="AN147" i="3"/>
  <c r="AN52" i="3"/>
  <c r="AN155" i="3"/>
  <c r="AN85" i="3"/>
  <c r="AN173" i="3"/>
  <c r="AN188" i="3"/>
  <c r="AO28" i="3"/>
  <c r="AO184" i="3"/>
  <c r="AO167" i="3"/>
  <c r="AO123" i="3"/>
  <c r="AN79" i="3"/>
  <c r="AO39" i="3"/>
  <c r="AN206" i="3"/>
  <c r="AN116" i="3"/>
  <c r="AO131" i="3"/>
  <c r="AN202" i="3"/>
  <c r="AN134" i="3"/>
  <c r="AO90" i="3"/>
  <c r="AO50" i="3"/>
  <c r="AN136" i="3"/>
  <c r="AO185" i="3"/>
  <c r="AO144" i="3"/>
  <c r="AN168" i="3"/>
  <c r="AN205" i="3"/>
  <c r="AO128" i="3"/>
  <c r="AO157" i="3"/>
  <c r="AN67" i="3"/>
  <c r="AO110" i="3"/>
  <c r="AO140" i="3"/>
  <c r="AO176" i="3"/>
  <c r="AN23" i="3"/>
  <c r="AO170" i="3"/>
  <c r="AN16" i="3"/>
  <c r="AO51" i="3"/>
  <c r="AN142" i="3"/>
  <c r="AO199" i="3"/>
  <c r="AO30" i="3"/>
  <c r="AN165" i="3"/>
  <c r="AO81" i="3"/>
  <c r="AO204" i="3"/>
  <c r="AO186" i="3"/>
  <c r="AO150" i="3"/>
  <c r="AO189" i="3"/>
  <c r="AN25" i="3"/>
  <c r="AO68" i="3"/>
  <c r="AN152" i="3"/>
  <c r="AO211" i="3"/>
  <c r="AN94" i="3"/>
  <c r="AN60" i="3"/>
  <c r="AN63" i="3"/>
  <c r="AO171" i="3"/>
  <c r="AO66" i="3"/>
  <c r="AN130" i="3"/>
  <c r="AN82" i="3"/>
  <c r="AN43" i="3"/>
  <c r="AN124" i="3"/>
  <c r="AO148" i="3"/>
  <c r="AO139" i="3"/>
  <c r="AO138" i="3"/>
  <c r="AN139" i="3"/>
  <c r="AN9" i="3"/>
  <c r="AN84" i="3"/>
  <c r="AO129" i="3"/>
  <c r="AO41" i="3"/>
  <c r="AO126" i="3"/>
  <c r="AN99" i="3"/>
  <c r="AO78" i="3"/>
  <c r="AO197" i="3"/>
  <c r="AO15" i="3"/>
  <c r="AO45" i="3"/>
  <c r="AO61" i="3"/>
  <c r="AN73" i="3"/>
  <c r="AO77" i="3"/>
  <c r="AP178" i="3"/>
  <c r="AP132" i="3"/>
  <c r="AP208" i="3"/>
  <c r="AP103" i="3"/>
  <c r="AP41" i="3"/>
  <c r="AP55" i="3"/>
  <c r="AP25" i="3"/>
  <c r="AP37" i="3"/>
  <c r="AP30" i="3"/>
  <c r="AP161" i="3"/>
  <c r="AP165" i="3"/>
  <c r="AP89" i="3"/>
  <c r="AP156" i="3"/>
  <c r="AP201" i="3"/>
  <c r="AP209" i="3"/>
  <c r="AR8" i="3"/>
  <c r="AP98" i="3"/>
  <c r="AP177" i="3"/>
  <c r="AP149" i="3"/>
  <c r="AP198" i="3"/>
  <c r="AP73" i="3"/>
  <c r="AP109" i="3"/>
  <c r="AP205" i="3"/>
  <c r="AP140" i="3"/>
  <c r="AP173" i="3"/>
  <c r="AP105" i="3"/>
  <c r="AP111" i="3"/>
  <c r="AP158" i="3"/>
  <c r="AP190" i="3"/>
  <c r="AP181" i="3"/>
  <c r="AP202" i="3"/>
  <c r="AP57" i="3"/>
  <c r="AP186" i="3"/>
  <c r="BC202" i="3"/>
  <c r="BJ202" i="3" s="1"/>
  <c r="AQ8" i="3"/>
  <c r="BC197" i="3"/>
  <c r="AP145" i="3"/>
  <c r="AP29" i="3"/>
  <c r="AP52" i="3"/>
  <c r="AP129" i="3"/>
  <c r="AP79" i="3"/>
  <c r="AP45" i="3"/>
  <c r="AP92" i="3"/>
  <c r="AP203" i="3"/>
  <c r="AP188" i="3"/>
  <c r="AP9" i="3"/>
  <c r="AP63" i="3"/>
  <c r="AP23" i="3"/>
  <c r="AP197" i="3"/>
  <c r="AP56" i="3"/>
  <c r="AP43" i="3"/>
  <c r="AP152" i="3"/>
  <c r="AP106" i="3"/>
  <c r="AP100" i="3"/>
  <c r="AP107" i="3"/>
  <c r="AP68" i="3"/>
  <c r="AP128" i="3"/>
  <c r="AP147" i="3"/>
  <c r="AP19" i="3"/>
  <c r="AP174" i="3"/>
  <c r="AP86" i="3"/>
  <c r="AP108" i="3"/>
  <c r="AP127" i="3"/>
  <c r="AP18" i="3"/>
  <c r="AP144" i="3"/>
  <c r="AP16" i="3"/>
  <c r="AP163" i="3"/>
  <c r="AP35" i="3"/>
  <c r="AP102" i="3"/>
  <c r="AP124" i="3"/>
  <c r="AP143" i="3"/>
  <c r="AP15" i="3"/>
  <c r="AP72" i="3"/>
  <c r="AP91" i="3"/>
  <c r="AP78" i="3"/>
  <c r="AP211" i="3"/>
  <c r="AP154" i="3"/>
  <c r="AP26" i="3"/>
  <c r="AP180" i="3"/>
  <c r="AP183" i="3"/>
  <c r="AP22" i="3"/>
  <c r="AP8" i="3"/>
  <c r="AP184" i="3"/>
  <c r="AP80" i="3"/>
  <c r="AP38" i="3"/>
  <c r="AP90" i="3"/>
  <c r="AP20" i="3"/>
  <c r="AP113" i="3"/>
  <c r="AP162" i="3"/>
  <c r="AP32" i="3"/>
  <c r="AP150" i="3"/>
  <c r="AP31" i="3"/>
  <c r="AP61" i="3"/>
  <c r="AP166" i="3"/>
  <c r="AP27" i="3"/>
  <c r="AP114" i="3"/>
  <c r="AP14" i="3"/>
  <c r="AP131" i="3"/>
  <c r="AP133" i="3"/>
  <c r="AP199" i="3"/>
  <c r="AP192" i="3"/>
  <c r="AP81" i="3"/>
  <c r="AP196" i="3"/>
  <c r="AP171" i="3"/>
  <c r="AP42" i="3"/>
  <c r="AP96" i="3"/>
  <c r="AP51" i="3"/>
  <c r="AP126" i="3"/>
  <c r="AP54" i="3"/>
  <c r="AP172" i="3"/>
  <c r="AP12" i="3"/>
  <c r="AP95" i="3"/>
  <c r="AP193" i="3"/>
  <c r="AP112" i="3"/>
  <c r="AP67" i="3"/>
  <c r="AP70" i="3"/>
  <c r="AP168" i="3"/>
  <c r="AP123" i="3"/>
  <c r="AP122" i="3"/>
  <c r="AP84" i="3"/>
  <c r="AP185" i="3"/>
  <c r="AP13" i="3"/>
  <c r="AP46" i="3"/>
  <c r="AP75" i="3"/>
  <c r="AP24" i="3"/>
  <c r="AP191" i="3"/>
  <c r="AP175" i="3"/>
  <c r="AP151" i="3"/>
  <c r="AP120" i="3"/>
  <c r="AP119" i="3"/>
  <c r="AP110" i="3"/>
  <c r="AP204" i="3"/>
  <c r="AP33" i="3"/>
  <c r="AP64" i="3"/>
  <c r="AP62" i="3"/>
  <c r="AP210" i="3"/>
  <c r="AP34" i="3"/>
  <c r="AP141" i="3"/>
  <c r="AP206" i="3"/>
  <c r="AP66" i="3"/>
  <c r="AP136" i="3"/>
  <c r="AP59" i="3"/>
  <c r="AP182" i="3"/>
  <c r="AP135" i="3"/>
  <c r="AP97" i="3"/>
  <c r="AP139" i="3"/>
  <c r="AP74" i="3"/>
  <c r="AP88" i="3"/>
  <c r="AP212" i="3"/>
  <c r="AP115" i="3"/>
  <c r="AP76" i="3"/>
  <c r="AP207" i="3"/>
  <c r="AP117" i="3"/>
  <c r="AP53" i="3"/>
  <c r="AP48" i="3"/>
  <c r="AP77" i="3"/>
  <c r="AP104" i="3"/>
  <c r="AP142" i="3"/>
  <c r="AP58" i="3"/>
  <c r="AP65" i="3"/>
  <c r="AP87" i="3"/>
  <c r="AP160" i="3"/>
  <c r="AP44" i="3"/>
  <c r="AP189" i="3"/>
  <c r="AP146" i="3"/>
  <c r="AP176" i="3"/>
  <c r="AP60" i="3"/>
  <c r="AP155" i="3"/>
  <c r="AP39" i="3"/>
  <c r="AP157" i="3"/>
  <c r="AP179" i="3"/>
  <c r="AP11" i="3"/>
  <c r="AP187" i="3"/>
  <c r="AP134" i="3"/>
  <c r="AP101" i="3"/>
  <c r="AP10" i="3"/>
  <c r="AP49" i="3"/>
  <c r="AP200" i="3"/>
  <c r="AP194" i="3"/>
  <c r="AP137" i="3"/>
  <c r="AP153" i="3"/>
  <c r="AP40" i="3"/>
  <c r="AP69" i="3"/>
  <c r="AP195" i="3"/>
  <c r="AP159" i="3"/>
  <c r="AP50" i="3"/>
  <c r="AP36" i="3"/>
  <c r="AP138" i="3"/>
  <c r="AP83" i="3"/>
  <c r="AP118" i="3"/>
  <c r="AP85" i="3"/>
  <c r="AP99" i="3"/>
  <c r="AP116" i="3"/>
  <c r="AP93" i="3"/>
  <c r="AP17" i="3"/>
  <c r="AP130" i="3"/>
  <c r="AP71" i="3"/>
  <c r="AP82" i="3"/>
  <c r="AP125" i="3"/>
  <c r="AP164" i="3"/>
  <c r="AP169" i="3"/>
  <c r="AP28" i="3"/>
  <c r="AP148" i="3"/>
  <c r="AP21" i="3"/>
  <c r="AP170" i="3"/>
  <c r="AP94" i="3"/>
  <c r="AP167" i="3"/>
  <c r="AP121" i="3"/>
  <c r="BI47" i="3" l="1"/>
  <c r="CA47" i="3" s="1"/>
  <c r="BK51" i="3"/>
  <c r="CC51" i="3" s="1"/>
  <c r="AV21" i="3"/>
  <c r="BB21" i="3" s="1"/>
  <c r="BI21" i="3" s="1"/>
  <c r="AV164" i="3"/>
  <c r="BB164" i="3" s="1"/>
  <c r="AV130" i="3"/>
  <c r="BB130" i="3" s="1"/>
  <c r="BI130" i="3" s="1"/>
  <c r="AV116" i="3"/>
  <c r="BB116" i="3" s="1"/>
  <c r="AV83" i="3"/>
  <c r="BB83" i="3" s="1"/>
  <c r="AV159" i="3"/>
  <c r="BB159" i="3" s="1"/>
  <c r="AV153" i="3"/>
  <c r="BB153" i="3" s="1"/>
  <c r="AV49" i="3"/>
  <c r="BB49" i="3" s="1"/>
  <c r="AV187" i="3"/>
  <c r="BB187" i="3" s="1"/>
  <c r="AV39" i="3"/>
  <c r="BB39" i="3" s="1"/>
  <c r="AV146" i="3"/>
  <c r="BB146" i="3" s="1"/>
  <c r="BI146" i="3" s="1"/>
  <c r="AV87" i="3"/>
  <c r="BB87" i="3" s="1"/>
  <c r="AV104" i="3"/>
  <c r="BB104" i="3" s="1"/>
  <c r="AV117" i="3"/>
  <c r="BB117" i="3" s="1"/>
  <c r="AV212" i="3"/>
  <c r="BB212" i="3" s="1"/>
  <c r="AV97" i="3"/>
  <c r="BB97" i="3" s="1"/>
  <c r="AV136" i="3"/>
  <c r="BB136" i="3" s="1"/>
  <c r="AV34" i="3"/>
  <c r="BB34" i="3" s="1"/>
  <c r="BI34" i="3" s="1"/>
  <c r="I217" i="2" s="1"/>
  <c r="AV33" i="3"/>
  <c r="BB33" i="3" s="1"/>
  <c r="AV120" i="3"/>
  <c r="BB120" i="3" s="1"/>
  <c r="BI120" i="3" s="1"/>
  <c r="AV24" i="3"/>
  <c r="BB24" i="3" s="1"/>
  <c r="AV185" i="3"/>
  <c r="BB185" i="3" s="1"/>
  <c r="AV168" i="3"/>
  <c r="BB168" i="3" s="1"/>
  <c r="AV193" i="3"/>
  <c r="BB193" i="3" s="1"/>
  <c r="BI193" i="3" s="1"/>
  <c r="I209" i="2" s="1"/>
  <c r="AV54" i="3"/>
  <c r="BB54" i="3" s="1"/>
  <c r="BI54" i="3" s="1"/>
  <c r="CA54" i="3" s="1"/>
  <c r="AV42" i="3"/>
  <c r="BB42" i="3" s="1"/>
  <c r="BI42" i="3" s="1"/>
  <c r="CA42" i="3" s="1"/>
  <c r="AV192" i="3"/>
  <c r="BB192" i="3" s="1"/>
  <c r="BI192" i="3" s="1"/>
  <c r="AV14" i="3"/>
  <c r="BB14" i="3" s="1"/>
  <c r="AV61" i="3"/>
  <c r="BB61" i="3" s="1"/>
  <c r="AV162" i="3"/>
  <c r="BB162" i="3" s="1"/>
  <c r="BI162" i="3" s="1"/>
  <c r="CA162" i="3" s="1"/>
  <c r="AV38" i="3"/>
  <c r="BB38" i="3" s="1"/>
  <c r="AV22" i="3"/>
  <c r="BB22" i="3" s="1"/>
  <c r="BI22" i="3" s="1"/>
  <c r="AV154" i="3"/>
  <c r="BB154" i="3" s="1"/>
  <c r="BI154" i="3" s="1"/>
  <c r="CA154" i="3" s="1"/>
  <c r="AV72" i="3"/>
  <c r="BB72" i="3" s="1"/>
  <c r="AV102" i="3"/>
  <c r="BB102" i="3" s="1"/>
  <c r="BI102" i="3" s="1"/>
  <c r="AV144" i="3"/>
  <c r="BB144" i="3" s="1"/>
  <c r="AV86" i="3"/>
  <c r="BB86" i="3" s="1"/>
  <c r="BI86" i="3" s="1"/>
  <c r="CA86" i="3" s="1"/>
  <c r="AV128" i="3"/>
  <c r="BB128" i="3" s="1"/>
  <c r="AV106" i="3"/>
  <c r="BB106" i="3" s="1"/>
  <c r="BI106" i="3" s="1"/>
  <c r="CA106" i="3" s="1"/>
  <c r="AV197" i="3"/>
  <c r="BB197" i="3" s="1"/>
  <c r="BI197" i="3" s="1"/>
  <c r="AV188" i="3"/>
  <c r="BB188" i="3" s="1"/>
  <c r="AV45" i="3"/>
  <c r="BB45" i="3" s="1"/>
  <c r="AV29" i="3"/>
  <c r="BB29" i="3" s="1"/>
  <c r="AW8" i="3"/>
  <c r="BC8" i="3" s="1"/>
  <c r="AV57" i="3"/>
  <c r="BB57" i="3" s="1"/>
  <c r="AV158" i="3"/>
  <c r="BB158" i="3" s="1"/>
  <c r="BI158" i="3" s="1"/>
  <c r="CA158" i="3" s="1"/>
  <c r="AV140" i="3"/>
  <c r="BB140" i="3" s="1"/>
  <c r="BI140" i="3" s="1"/>
  <c r="AV73" i="3"/>
  <c r="BB73" i="3" s="1"/>
  <c r="AV98" i="3"/>
  <c r="BB98" i="3" s="1"/>
  <c r="BI98" i="3" s="1"/>
  <c r="CA98" i="3" s="1"/>
  <c r="AV209" i="3"/>
  <c r="BB209" i="3" s="1"/>
  <c r="AV165" i="3"/>
  <c r="BB165" i="3" s="1"/>
  <c r="AV25" i="3"/>
  <c r="BB25" i="3" s="1"/>
  <c r="AV208" i="3"/>
  <c r="BB208" i="3" s="1"/>
  <c r="BI208" i="3" s="1"/>
  <c r="CA208" i="3" s="1"/>
  <c r="AT73" i="3"/>
  <c r="AZ73" i="3" s="1"/>
  <c r="BG73" i="3" s="1"/>
  <c r="BY73" i="3" s="1"/>
  <c r="AU197" i="3"/>
  <c r="BA197" i="3" s="1"/>
  <c r="BH197" i="3" s="1"/>
  <c r="BZ197" i="3" s="1"/>
  <c r="AU41" i="3"/>
  <c r="BA41" i="3" s="1"/>
  <c r="BH41" i="3" s="1"/>
  <c r="AT139" i="3"/>
  <c r="AZ139" i="3" s="1"/>
  <c r="BG139" i="3" s="1"/>
  <c r="BY139" i="3" s="1"/>
  <c r="AT124" i="3"/>
  <c r="AZ124" i="3" s="1"/>
  <c r="BG124" i="3" s="1"/>
  <c r="I71" i="2" s="1"/>
  <c r="AU66" i="3"/>
  <c r="BA66" i="3" s="1"/>
  <c r="AT94" i="3"/>
  <c r="AZ94" i="3" s="1"/>
  <c r="AT25" i="3"/>
  <c r="AZ25" i="3" s="1"/>
  <c r="BG25" i="3" s="1"/>
  <c r="BY25" i="3" s="1"/>
  <c r="AU204" i="3"/>
  <c r="BA204" i="3" s="1"/>
  <c r="BH204" i="3" s="1"/>
  <c r="AU199" i="3"/>
  <c r="BA199" i="3" s="1"/>
  <c r="BH199" i="3" s="1"/>
  <c r="BZ199" i="3" s="1"/>
  <c r="AU170" i="3"/>
  <c r="BA170" i="3" s="1"/>
  <c r="BH170" i="3" s="1"/>
  <c r="I385" i="2" s="1"/>
  <c r="AU110" i="3"/>
  <c r="BA110" i="3" s="1"/>
  <c r="BH110" i="3" s="1"/>
  <c r="AT205" i="3"/>
  <c r="AZ205" i="3" s="1"/>
  <c r="BG205" i="3" s="1"/>
  <c r="BY205" i="3" s="1"/>
  <c r="AT136" i="3"/>
  <c r="AZ136" i="3" s="1"/>
  <c r="AT202" i="3"/>
  <c r="AZ202" i="3" s="1"/>
  <c r="BG202" i="3" s="1"/>
  <c r="AU39" i="3"/>
  <c r="BA39" i="3" s="1"/>
  <c r="BH39" i="3" s="1"/>
  <c r="BZ39" i="3" s="1"/>
  <c r="AU184" i="3"/>
  <c r="BA184" i="3" s="1"/>
  <c r="BH184" i="3" s="1"/>
  <c r="AT85" i="3"/>
  <c r="AZ85" i="3" s="1"/>
  <c r="BG85" i="3" s="1"/>
  <c r="AT151" i="3"/>
  <c r="AZ151" i="3" s="1"/>
  <c r="BG151" i="3" s="1"/>
  <c r="AT115" i="3"/>
  <c r="AZ115" i="3" s="1"/>
  <c r="BG115" i="3" s="1"/>
  <c r="I8" i="2" s="1"/>
  <c r="AT112" i="3"/>
  <c r="AZ112" i="3" s="1"/>
  <c r="BG112" i="3" s="1"/>
  <c r="I22" i="2" s="1"/>
  <c r="AT185" i="3"/>
  <c r="AZ185" i="3" s="1"/>
  <c r="BG185" i="3" s="1"/>
  <c r="AT119" i="3"/>
  <c r="AZ119" i="3" s="1"/>
  <c r="BG119" i="3" s="1"/>
  <c r="BY119" i="3" s="1"/>
  <c r="AT170" i="3"/>
  <c r="AZ170" i="3" s="1"/>
  <c r="AT172" i="3"/>
  <c r="AZ172" i="3" s="1"/>
  <c r="BG172" i="3" s="1"/>
  <c r="AT40" i="3"/>
  <c r="AZ40" i="3" s="1"/>
  <c r="BG40" i="3" s="1"/>
  <c r="I38" i="2" s="1"/>
  <c r="AT28" i="3"/>
  <c r="AZ28" i="3" s="1"/>
  <c r="BG28" i="3" s="1"/>
  <c r="I35" i="2" s="1"/>
  <c r="AT163" i="3"/>
  <c r="AZ163" i="3" s="1"/>
  <c r="BG163" i="3" s="1"/>
  <c r="BY163" i="3" s="1"/>
  <c r="AT22" i="3"/>
  <c r="AZ22" i="3" s="1"/>
  <c r="BG22" i="3" s="1"/>
  <c r="I32" i="2" s="1"/>
  <c r="AT75" i="3"/>
  <c r="AZ75" i="3" s="1"/>
  <c r="BG75" i="3" s="1"/>
  <c r="BY75" i="3" s="1"/>
  <c r="AT33" i="3"/>
  <c r="AZ33" i="3" s="1"/>
  <c r="BG33" i="3" s="1"/>
  <c r="AT35" i="3"/>
  <c r="AZ35" i="3" s="1"/>
  <c r="BG35" i="3" s="1"/>
  <c r="BY35" i="3" s="1"/>
  <c r="AT208" i="3"/>
  <c r="AZ208" i="3" s="1"/>
  <c r="BG208" i="3" s="1"/>
  <c r="BY208" i="3" s="1"/>
  <c r="AT190" i="3"/>
  <c r="AZ190" i="3" s="1"/>
  <c r="BG190" i="3" s="1"/>
  <c r="AT181" i="3"/>
  <c r="AZ181" i="3" s="1"/>
  <c r="BG181" i="3" s="1"/>
  <c r="AT210" i="3"/>
  <c r="AZ210" i="3" s="1"/>
  <c r="BG210" i="3" s="1"/>
  <c r="I27" i="2" s="1"/>
  <c r="AT103" i="3"/>
  <c r="AZ103" i="3" s="1"/>
  <c r="BG103" i="3" s="1"/>
  <c r="BY103" i="3" s="1"/>
  <c r="AT203" i="3"/>
  <c r="AZ203" i="3" s="1"/>
  <c r="BG203" i="3" s="1"/>
  <c r="AT65" i="3"/>
  <c r="AZ65" i="3" s="1"/>
  <c r="BG65" i="3" s="1"/>
  <c r="AT159" i="3"/>
  <c r="AZ159" i="3" s="1"/>
  <c r="BG159" i="3" s="1"/>
  <c r="BY159" i="3" s="1"/>
  <c r="AT114" i="3"/>
  <c r="AZ114" i="3" s="1"/>
  <c r="BG114" i="3" s="1"/>
  <c r="BY114" i="3" s="1"/>
  <c r="AT179" i="3"/>
  <c r="AZ179" i="3" s="1"/>
  <c r="BG179" i="3" s="1"/>
  <c r="BY179" i="3" s="1"/>
  <c r="AT89" i="3"/>
  <c r="AZ89" i="3" s="1"/>
  <c r="AT161" i="3"/>
  <c r="AZ161" i="3" s="1"/>
  <c r="BG161" i="3" s="1"/>
  <c r="BY161" i="3" s="1"/>
  <c r="AU65" i="3"/>
  <c r="BA65" i="3" s="1"/>
  <c r="BH65" i="3" s="1"/>
  <c r="BZ65" i="3" s="1"/>
  <c r="AU210" i="3"/>
  <c r="BA210" i="3" s="1"/>
  <c r="AT17" i="3"/>
  <c r="AZ17" i="3" s="1"/>
  <c r="BG17" i="3" s="1"/>
  <c r="I15" i="2" s="1"/>
  <c r="AU106" i="3"/>
  <c r="BA106" i="3" s="1"/>
  <c r="BH106" i="3" s="1"/>
  <c r="I362" i="2" s="1"/>
  <c r="AU132" i="3"/>
  <c r="BA132" i="3" s="1"/>
  <c r="BH132" i="3" s="1"/>
  <c r="AT107" i="3"/>
  <c r="AZ107" i="3" s="1"/>
  <c r="BG107" i="3" s="1"/>
  <c r="BY107" i="3" s="1"/>
  <c r="AT193" i="3"/>
  <c r="AZ193" i="3" s="1"/>
  <c r="AT87" i="3"/>
  <c r="AZ87" i="3" s="1"/>
  <c r="BG87" i="3" s="1"/>
  <c r="BY87" i="3" s="1"/>
  <c r="AU79" i="3"/>
  <c r="BA79" i="3" s="1"/>
  <c r="BH79" i="3" s="1"/>
  <c r="BZ79" i="3" s="1"/>
  <c r="AT34" i="3"/>
  <c r="AZ34" i="3" s="1"/>
  <c r="AU146" i="3"/>
  <c r="BA146" i="3" s="1"/>
  <c r="BH146" i="3" s="1"/>
  <c r="AU91" i="3"/>
  <c r="BA91" i="3" s="1"/>
  <c r="BH91" i="3" s="1"/>
  <c r="BZ91" i="3" s="1"/>
  <c r="AT180" i="3"/>
  <c r="AZ180" i="3" s="1"/>
  <c r="BG180" i="3" s="1"/>
  <c r="AU149" i="3"/>
  <c r="BA149" i="3" s="1"/>
  <c r="BH149" i="3" s="1"/>
  <c r="BZ149" i="3" s="1"/>
  <c r="AU100" i="3"/>
  <c r="BA100" i="3" s="1"/>
  <c r="AU113" i="3"/>
  <c r="BA113" i="3" s="1"/>
  <c r="BH113" i="3" s="1"/>
  <c r="BZ113" i="3" s="1"/>
  <c r="AU70" i="3"/>
  <c r="BA70" i="3" s="1"/>
  <c r="BH70" i="3" s="1"/>
  <c r="I347" i="2" s="1"/>
  <c r="AU200" i="3"/>
  <c r="BA200" i="3" s="1"/>
  <c r="AU55" i="3"/>
  <c r="BA55" i="3" s="1"/>
  <c r="BH55" i="3" s="1"/>
  <c r="AU60" i="3"/>
  <c r="BA60" i="3" s="1"/>
  <c r="BH60" i="3" s="1"/>
  <c r="I317" i="2" s="1"/>
  <c r="AU127" i="3"/>
  <c r="BA127" i="3" s="1"/>
  <c r="BH127" i="3" s="1"/>
  <c r="BZ127" i="3" s="1"/>
  <c r="AU159" i="3"/>
  <c r="BA159" i="3" s="1"/>
  <c r="BH159" i="3" s="1"/>
  <c r="AU202" i="3"/>
  <c r="BA202" i="3" s="1"/>
  <c r="AU69" i="3"/>
  <c r="BA69" i="3" s="1"/>
  <c r="BH69" i="3" s="1"/>
  <c r="BZ69" i="3" s="1"/>
  <c r="AU192" i="3"/>
  <c r="BA192" i="3" s="1"/>
  <c r="BH192" i="3" s="1"/>
  <c r="BZ192" i="3" s="1"/>
  <c r="AU54" i="3"/>
  <c r="BA54" i="3" s="1"/>
  <c r="AU46" i="3"/>
  <c r="BA46" i="3" s="1"/>
  <c r="BH46" i="3" s="1"/>
  <c r="I338" i="2" s="1"/>
  <c r="AU151" i="3"/>
  <c r="BA151" i="3" s="1"/>
  <c r="BH151" i="3" s="1"/>
  <c r="BZ151" i="3" s="1"/>
  <c r="AU24" i="3"/>
  <c r="BA24" i="3" s="1"/>
  <c r="BH24" i="3" s="1"/>
  <c r="I330" i="2" s="1"/>
  <c r="AU142" i="3"/>
  <c r="BA142" i="3" s="1"/>
  <c r="BH142" i="3" s="1"/>
  <c r="BZ142" i="3" s="1"/>
  <c r="AU97" i="3"/>
  <c r="BA97" i="3" s="1"/>
  <c r="BH97" i="3" s="1"/>
  <c r="BZ97" i="3" s="1"/>
  <c r="AT56" i="3"/>
  <c r="AZ56" i="3" s="1"/>
  <c r="BG56" i="3" s="1"/>
  <c r="I46" i="2" s="1"/>
  <c r="AT21" i="3"/>
  <c r="AZ21" i="3" s="1"/>
  <c r="BG21" i="3" s="1"/>
  <c r="AU166" i="3"/>
  <c r="BA166" i="3" s="1"/>
  <c r="BH166" i="3" s="1"/>
  <c r="AT100" i="3"/>
  <c r="AZ100" i="3" s="1"/>
  <c r="BG100" i="3" s="1"/>
  <c r="I62" i="2" s="1"/>
  <c r="AU34" i="3"/>
  <c r="BA34" i="3" s="1"/>
  <c r="BH34" i="3" s="1"/>
  <c r="I316" i="2" s="1"/>
  <c r="AT164" i="3"/>
  <c r="AZ164" i="3" s="1"/>
  <c r="BG164" i="3" s="1"/>
  <c r="AT177" i="3"/>
  <c r="AZ177" i="3" s="1"/>
  <c r="BG177" i="3" s="1"/>
  <c r="AU57" i="3"/>
  <c r="BA57" i="3" s="1"/>
  <c r="BH57" i="3" s="1"/>
  <c r="BZ57" i="3" s="1"/>
  <c r="AU179" i="3"/>
  <c r="BA179" i="3" s="1"/>
  <c r="BH179" i="3" s="1"/>
  <c r="BZ179" i="3" s="1"/>
  <c r="AU101" i="3"/>
  <c r="BA101" i="3" s="1"/>
  <c r="BH101" i="3" s="1"/>
  <c r="BZ101" i="3" s="1"/>
  <c r="AT41" i="3"/>
  <c r="AZ41" i="3" s="1"/>
  <c r="BG41" i="3" s="1"/>
  <c r="AT125" i="3"/>
  <c r="AZ125" i="3" s="1"/>
  <c r="BG125" i="3" s="1"/>
  <c r="BY125" i="3" s="1"/>
  <c r="AT38" i="3"/>
  <c r="AZ38" i="3" s="1"/>
  <c r="BG38" i="3" s="1"/>
  <c r="BY38" i="3" s="1"/>
  <c r="AU67" i="3"/>
  <c r="BA67" i="3" s="1"/>
  <c r="BH67" i="3" s="1"/>
  <c r="BZ67" i="3" s="1"/>
  <c r="AU71" i="3"/>
  <c r="BA71" i="3" s="1"/>
  <c r="BH71" i="3" s="1"/>
  <c r="BZ71" i="3" s="1"/>
  <c r="AU116" i="3"/>
  <c r="BA116" i="3" s="1"/>
  <c r="BH116" i="3" s="1"/>
  <c r="BZ116" i="3" s="1"/>
  <c r="AT109" i="3"/>
  <c r="AZ109" i="3" s="1"/>
  <c r="BG109" i="3" s="1"/>
  <c r="BY109" i="3" s="1"/>
  <c r="AT192" i="3"/>
  <c r="AZ192" i="3" s="1"/>
  <c r="BG192" i="3" s="1"/>
  <c r="BY192" i="3" s="1"/>
  <c r="AT83" i="3"/>
  <c r="AZ83" i="3" s="1"/>
  <c r="BG83" i="3" s="1"/>
  <c r="BY83" i="3" s="1"/>
  <c r="AT184" i="3"/>
  <c r="AZ184" i="3" s="1"/>
  <c r="AW10" i="3"/>
  <c r="BC10" i="3" s="1"/>
  <c r="AW183" i="3"/>
  <c r="BC183" i="3" s="1"/>
  <c r="AW40" i="3"/>
  <c r="BC40" i="3" s="1"/>
  <c r="AX116" i="3"/>
  <c r="BD116" i="3" s="1"/>
  <c r="AU198" i="3"/>
  <c r="BA198" i="3" s="1"/>
  <c r="BH198" i="3" s="1"/>
  <c r="AU63" i="3"/>
  <c r="BA63" i="3" s="1"/>
  <c r="BH63" i="3" s="1"/>
  <c r="I303" i="2" s="1"/>
  <c r="AW137" i="3"/>
  <c r="BC137" i="3" s="1"/>
  <c r="AX190" i="3"/>
  <c r="BD190" i="3" s="1"/>
  <c r="AW22" i="3"/>
  <c r="BC22" i="3" s="1"/>
  <c r="BJ22" i="3" s="1"/>
  <c r="AW64" i="3"/>
  <c r="BC64" i="3" s="1"/>
  <c r="AW200" i="3"/>
  <c r="BC200" i="3" s="1"/>
  <c r="AU12" i="3"/>
  <c r="BA12" i="3" s="1"/>
  <c r="AW149" i="3"/>
  <c r="BC149" i="3" s="1"/>
  <c r="AW155" i="3"/>
  <c r="BC155" i="3" s="1"/>
  <c r="AW92" i="3"/>
  <c r="BC92" i="3" s="1"/>
  <c r="AX84" i="3"/>
  <c r="BD84" i="3" s="1"/>
  <c r="AU42" i="3"/>
  <c r="BA42" i="3" s="1"/>
  <c r="BH42" i="3" s="1"/>
  <c r="I336" i="2" s="1"/>
  <c r="AU92" i="3"/>
  <c r="BA92" i="3" s="1"/>
  <c r="BH92" i="3" s="1"/>
  <c r="BZ92" i="3" s="1"/>
  <c r="AX64" i="3"/>
  <c r="BD64" i="3" s="1"/>
  <c r="AX130" i="3"/>
  <c r="BD130" i="3" s="1"/>
  <c r="AX41" i="3"/>
  <c r="BD41" i="3" s="1"/>
  <c r="AX159" i="3"/>
  <c r="BD159" i="3" s="1"/>
  <c r="AX45" i="3"/>
  <c r="BD45" i="3" s="1"/>
  <c r="AX168" i="3"/>
  <c r="BD168" i="3" s="1"/>
  <c r="AX56" i="3"/>
  <c r="BD56" i="3" s="1"/>
  <c r="AX14" i="3"/>
  <c r="BD14" i="3" s="1"/>
  <c r="AX179" i="3"/>
  <c r="BD179" i="3" s="1"/>
  <c r="AX37" i="3"/>
  <c r="BD37" i="3" s="1"/>
  <c r="AX108" i="3"/>
  <c r="BD108" i="3" s="1"/>
  <c r="AX193" i="3"/>
  <c r="BD193" i="3" s="1"/>
  <c r="AX58" i="3"/>
  <c r="BD58" i="3" s="1"/>
  <c r="AX63" i="3"/>
  <c r="BD63" i="3" s="1"/>
  <c r="AX71" i="3"/>
  <c r="BD71" i="3" s="1"/>
  <c r="AX83" i="3"/>
  <c r="BD83" i="3" s="1"/>
  <c r="AX30" i="3"/>
  <c r="BD30" i="3" s="1"/>
  <c r="AX13" i="3"/>
  <c r="BD13" i="3" s="1"/>
  <c r="AX139" i="3"/>
  <c r="BD139" i="3" s="1"/>
  <c r="AX96" i="3"/>
  <c r="BD96" i="3" s="1"/>
  <c r="AX113" i="3"/>
  <c r="BD113" i="3" s="1"/>
  <c r="AX204" i="3"/>
  <c r="BD204" i="3" s="1"/>
  <c r="AX106" i="3"/>
  <c r="BD106" i="3" s="1"/>
  <c r="AX54" i="3"/>
  <c r="BD54" i="3" s="1"/>
  <c r="AX157" i="3"/>
  <c r="BD157" i="3" s="1"/>
  <c r="AX206" i="3"/>
  <c r="BD206" i="3" s="1"/>
  <c r="AX196" i="3"/>
  <c r="BD196" i="3" s="1"/>
  <c r="AX182" i="3"/>
  <c r="BD182" i="3" s="1"/>
  <c r="AX28" i="3"/>
  <c r="BD28" i="3" s="1"/>
  <c r="AX90" i="3"/>
  <c r="BD90" i="3" s="1"/>
  <c r="AX73" i="3"/>
  <c r="BD73" i="3" s="1"/>
  <c r="AX146" i="3"/>
  <c r="BD146" i="3" s="1"/>
  <c r="AX87" i="3"/>
  <c r="BD87" i="3" s="1"/>
  <c r="AX191" i="3"/>
  <c r="BD191" i="3" s="1"/>
  <c r="AX65" i="3"/>
  <c r="BD65" i="3" s="1"/>
  <c r="AX115" i="3"/>
  <c r="BD115" i="3" s="1"/>
  <c r="AX203" i="3"/>
  <c r="BD203" i="3" s="1"/>
  <c r="AX173" i="3"/>
  <c r="BD173" i="3" s="1"/>
  <c r="BK173" i="3" s="1"/>
  <c r="CC173" i="3" s="1"/>
  <c r="AX205" i="3"/>
  <c r="BD205" i="3" s="1"/>
  <c r="AX92" i="3"/>
  <c r="BD92" i="3" s="1"/>
  <c r="AX170" i="3"/>
  <c r="BD170" i="3" s="1"/>
  <c r="AX69" i="3"/>
  <c r="BD69" i="3" s="1"/>
  <c r="BK69" i="3" s="1"/>
  <c r="CC69" i="3" s="1"/>
  <c r="AX94" i="3"/>
  <c r="BD94" i="3" s="1"/>
  <c r="AW151" i="3"/>
  <c r="BC151" i="3" s="1"/>
  <c r="AW36" i="3"/>
  <c r="BC36" i="3" s="1"/>
  <c r="BJ36" i="3" s="1"/>
  <c r="CB36" i="3" s="1"/>
  <c r="AX211" i="3"/>
  <c r="BD211" i="3" s="1"/>
  <c r="AX172" i="3"/>
  <c r="BD172" i="3" s="1"/>
  <c r="AU181" i="3"/>
  <c r="BA181" i="3" s="1"/>
  <c r="BH181" i="3" s="1"/>
  <c r="BZ181" i="3" s="1"/>
  <c r="AU208" i="3"/>
  <c r="BA208" i="3" s="1"/>
  <c r="BH208" i="3" s="1"/>
  <c r="BZ208" i="3" s="1"/>
  <c r="AU174" i="3"/>
  <c r="BA174" i="3" s="1"/>
  <c r="AW152" i="3"/>
  <c r="BC152" i="3" s="1"/>
  <c r="AW139" i="3"/>
  <c r="BC139" i="3" s="1"/>
  <c r="AW32" i="3"/>
  <c r="BC32" i="3" s="1"/>
  <c r="AW193" i="3"/>
  <c r="BC193" i="3" s="1"/>
  <c r="BJ193" i="3" s="1"/>
  <c r="CB193" i="3" s="1"/>
  <c r="AW34" i="3"/>
  <c r="BC34" i="3" s="1"/>
  <c r="BJ34" i="3" s="1"/>
  <c r="AW82" i="3"/>
  <c r="BC82" i="3" s="1"/>
  <c r="BJ82" i="3" s="1"/>
  <c r="CB82" i="3" s="1"/>
  <c r="AW33" i="3"/>
  <c r="BC33" i="3" s="1"/>
  <c r="AW37" i="3"/>
  <c r="BC37" i="3" s="1"/>
  <c r="BJ37" i="3" s="1"/>
  <c r="CB37" i="3" s="1"/>
  <c r="AW74" i="3"/>
  <c r="BC74" i="3" s="1"/>
  <c r="BJ74" i="3" s="1"/>
  <c r="AW166" i="3"/>
  <c r="BC166" i="3" s="1"/>
  <c r="AW184" i="3"/>
  <c r="BC184" i="3" s="1"/>
  <c r="AW96" i="3"/>
  <c r="BC96" i="3" s="1"/>
  <c r="AW54" i="3"/>
  <c r="BC54" i="3" s="1"/>
  <c r="BJ54" i="3" s="1"/>
  <c r="AW61" i="3"/>
  <c r="BC61" i="3" s="1"/>
  <c r="AW79" i="3"/>
  <c r="BC79" i="3" s="1"/>
  <c r="AW210" i="3"/>
  <c r="BC210" i="3" s="1"/>
  <c r="BJ210" i="3" s="1"/>
  <c r="CB210" i="3" s="1"/>
  <c r="AW89" i="3"/>
  <c r="BC89" i="3" s="1"/>
  <c r="BJ89" i="3" s="1"/>
  <c r="AW199" i="3"/>
  <c r="BC199" i="3" s="1"/>
  <c r="AW124" i="3"/>
  <c r="BC124" i="3" s="1"/>
  <c r="AW138" i="3"/>
  <c r="BC138" i="3" s="1"/>
  <c r="BJ138" i="3" s="1"/>
  <c r="CB138" i="3" s="1"/>
  <c r="AW190" i="3"/>
  <c r="BC190" i="3" s="1"/>
  <c r="BJ190" i="3" s="1"/>
  <c r="AW158" i="3"/>
  <c r="BC158" i="3" s="1"/>
  <c r="BJ158" i="3" s="1"/>
  <c r="CB158" i="3" s="1"/>
  <c r="AW163" i="3"/>
  <c r="BC163" i="3" s="1"/>
  <c r="AW20" i="3"/>
  <c r="BC20" i="3" s="1"/>
  <c r="AW129" i="3"/>
  <c r="BC129" i="3" s="1"/>
  <c r="AW9" i="3"/>
  <c r="BC9" i="3" s="1"/>
  <c r="AW198" i="3"/>
  <c r="BC198" i="3" s="1"/>
  <c r="BJ198" i="3" s="1"/>
  <c r="AW191" i="3"/>
  <c r="BC191" i="3" s="1"/>
  <c r="AW177" i="3"/>
  <c r="BC177" i="3" s="1"/>
  <c r="AW80" i="3"/>
  <c r="BC80" i="3" s="1"/>
  <c r="AW13" i="3"/>
  <c r="BC13" i="3" s="1"/>
  <c r="AW211" i="3"/>
  <c r="BC211" i="3" s="1"/>
  <c r="BJ211" i="3" s="1"/>
  <c r="CB211" i="3" s="1"/>
  <c r="AW44" i="3"/>
  <c r="BC44" i="3" s="1"/>
  <c r="AW14" i="3"/>
  <c r="BC14" i="3" s="1"/>
  <c r="AW81" i="3"/>
  <c r="BC81" i="3" s="1"/>
  <c r="AW164" i="3"/>
  <c r="BC164" i="3" s="1"/>
  <c r="AW182" i="3"/>
  <c r="BC182" i="3" s="1"/>
  <c r="BJ182" i="3" s="1"/>
  <c r="AW174" i="3"/>
  <c r="BC174" i="3" s="1"/>
  <c r="BJ174" i="3" s="1"/>
  <c r="I189" i="2" s="1"/>
  <c r="AW49" i="3"/>
  <c r="BC49" i="3" s="1"/>
  <c r="AW56" i="3"/>
  <c r="BC56" i="3" s="1"/>
  <c r="AW162" i="3"/>
  <c r="BC162" i="3" s="1"/>
  <c r="BJ162" i="3" s="1"/>
  <c r="CB162" i="3" s="1"/>
  <c r="AW114" i="3"/>
  <c r="BC114" i="3" s="1"/>
  <c r="AV125" i="3"/>
  <c r="BB125" i="3" s="1"/>
  <c r="AV138" i="3"/>
  <c r="BB138" i="3" s="1"/>
  <c r="BI138" i="3" s="1"/>
  <c r="CA138" i="3" s="1"/>
  <c r="AV155" i="3"/>
  <c r="BB155" i="3" s="1"/>
  <c r="AV207" i="3"/>
  <c r="BB207" i="3" s="1"/>
  <c r="BI207" i="3" s="1"/>
  <c r="CA207" i="3" s="1"/>
  <c r="AV66" i="3"/>
  <c r="BB66" i="3" s="1"/>
  <c r="AV210" i="3"/>
  <c r="BB210" i="3" s="1"/>
  <c r="BI210" i="3" s="1"/>
  <c r="CA210" i="3" s="1"/>
  <c r="AV151" i="3"/>
  <c r="BB151" i="3" s="1"/>
  <c r="AV84" i="3"/>
  <c r="BB84" i="3" s="1"/>
  <c r="AV70" i="3"/>
  <c r="BB70" i="3" s="1"/>
  <c r="BI70" i="3" s="1"/>
  <c r="CA70" i="3" s="1"/>
  <c r="AV95" i="3"/>
  <c r="BB95" i="3" s="1"/>
  <c r="AV126" i="3"/>
  <c r="BB126" i="3" s="1"/>
  <c r="BI126" i="3" s="1"/>
  <c r="AV171" i="3"/>
  <c r="BB171" i="3" s="1"/>
  <c r="AV199" i="3"/>
  <c r="BB199" i="3" s="1"/>
  <c r="AV114" i="3"/>
  <c r="BB114" i="3" s="1"/>
  <c r="AV31" i="3"/>
  <c r="BB31" i="3" s="1"/>
  <c r="BI31" i="3" s="1"/>
  <c r="CA31" i="3" s="1"/>
  <c r="AV113" i="3"/>
  <c r="BB113" i="3" s="1"/>
  <c r="AV80" i="3"/>
  <c r="BB80" i="3" s="1"/>
  <c r="AV183" i="3"/>
  <c r="BB183" i="3" s="1"/>
  <c r="AV211" i="3"/>
  <c r="BB211" i="3" s="1"/>
  <c r="BI211" i="3" s="1"/>
  <c r="AV15" i="3"/>
  <c r="BB15" i="3" s="1"/>
  <c r="BI15" i="3" s="1"/>
  <c r="CA15" i="3" s="1"/>
  <c r="AV35" i="3"/>
  <c r="BB35" i="3" s="1"/>
  <c r="BI35" i="3" s="1"/>
  <c r="CA35" i="3" s="1"/>
  <c r="AV18" i="3"/>
  <c r="BB18" i="3" s="1"/>
  <c r="BI18" i="3" s="1"/>
  <c r="AV174" i="3"/>
  <c r="BB174" i="3" s="1"/>
  <c r="BI174" i="3" s="1"/>
  <c r="AV68" i="3"/>
  <c r="BB68" i="3" s="1"/>
  <c r="BI68" i="3" s="1"/>
  <c r="CA68" i="3" s="1"/>
  <c r="AV152" i="3"/>
  <c r="BB152" i="3" s="1"/>
  <c r="AV23" i="3"/>
  <c r="BB23" i="3" s="1"/>
  <c r="BI23" i="3" s="1"/>
  <c r="AV203" i="3"/>
  <c r="BB203" i="3" s="1"/>
  <c r="BI203" i="3" s="1"/>
  <c r="CA203" i="3" s="1"/>
  <c r="AV79" i="3"/>
  <c r="BB79" i="3" s="1"/>
  <c r="AV145" i="3"/>
  <c r="BB145" i="3" s="1"/>
  <c r="AV202" i="3"/>
  <c r="BB202" i="3" s="1"/>
  <c r="BI202" i="3" s="1"/>
  <c r="AV111" i="3"/>
  <c r="BB111" i="3" s="1"/>
  <c r="AV198" i="3"/>
  <c r="BB198" i="3" s="1"/>
  <c r="BI198" i="3" s="1"/>
  <c r="CA198" i="3" s="1"/>
  <c r="BK26" i="3"/>
  <c r="I430" i="2" s="1"/>
  <c r="AV201" i="3"/>
  <c r="BB201" i="3" s="1"/>
  <c r="AV161" i="3"/>
  <c r="BB161" i="3" s="1"/>
  <c r="AV55" i="3"/>
  <c r="BB55" i="3" s="1"/>
  <c r="AV132" i="3"/>
  <c r="BB132" i="3" s="1"/>
  <c r="AU61" i="3"/>
  <c r="BA61" i="3" s="1"/>
  <c r="BH61" i="3" s="1"/>
  <c r="AU78" i="3"/>
  <c r="BA78" i="3" s="1"/>
  <c r="BH78" i="3" s="1"/>
  <c r="AU129" i="3"/>
  <c r="BA129" i="3" s="1"/>
  <c r="BH129" i="3" s="1"/>
  <c r="BZ129" i="3" s="1"/>
  <c r="AU138" i="3"/>
  <c r="BA138" i="3" s="1"/>
  <c r="BH138" i="3" s="1"/>
  <c r="I320" i="2" s="1"/>
  <c r="AT43" i="3"/>
  <c r="AZ43" i="3" s="1"/>
  <c r="BG43" i="3" s="1"/>
  <c r="AU171" i="3"/>
  <c r="BA171" i="3" s="1"/>
  <c r="BH171" i="3" s="1"/>
  <c r="BZ171" i="3" s="1"/>
  <c r="AU211" i="3"/>
  <c r="BA211" i="3" s="1"/>
  <c r="BH211" i="3" s="1"/>
  <c r="I310" i="2" s="1"/>
  <c r="AU189" i="3"/>
  <c r="BA189" i="3" s="1"/>
  <c r="BH189" i="3" s="1"/>
  <c r="BZ189" i="3" s="1"/>
  <c r="AU81" i="3"/>
  <c r="BA81" i="3" s="1"/>
  <c r="BH81" i="3" s="1"/>
  <c r="AT142" i="3"/>
  <c r="AZ142" i="3" s="1"/>
  <c r="BG142" i="3" s="1"/>
  <c r="BY142" i="3" s="1"/>
  <c r="AT23" i="3"/>
  <c r="AZ23" i="3" s="1"/>
  <c r="BG23" i="3" s="1"/>
  <c r="BY23" i="3" s="1"/>
  <c r="AT67" i="3"/>
  <c r="AZ67" i="3" s="1"/>
  <c r="BG67" i="3" s="1"/>
  <c r="BY67" i="3" s="1"/>
  <c r="AT168" i="3"/>
  <c r="AZ168" i="3" s="1"/>
  <c r="BG168" i="3" s="1"/>
  <c r="AU50" i="3"/>
  <c r="BA50" i="3" s="1"/>
  <c r="BH50" i="3" s="1"/>
  <c r="I340" i="2" s="1"/>
  <c r="AU131" i="3"/>
  <c r="BA131" i="3" s="1"/>
  <c r="BH131" i="3" s="1"/>
  <c r="BZ131" i="3" s="1"/>
  <c r="AT79" i="3"/>
  <c r="AZ79" i="3" s="1"/>
  <c r="BG79" i="3" s="1"/>
  <c r="BY79" i="3" s="1"/>
  <c r="AU28" i="3"/>
  <c r="BA28" i="3" s="1"/>
  <c r="AT155" i="3"/>
  <c r="AZ155" i="3" s="1"/>
  <c r="BG155" i="3" s="1"/>
  <c r="BY155" i="3" s="1"/>
  <c r="AT11" i="3"/>
  <c r="AZ11" i="3" s="1"/>
  <c r="BG11" i="3" s="1"/>
  <c r="I4" i="2" s="1"/>
  <c r="AT157" i="3"/>
  <c r="AZ157" i="3" s="1"/>
  <c r="BG157" i="3" s="1"/>
  <c r="BY157" i="3" s="1"/>
  <c r="AT96" i="3"/>
  <c r="AZ96" i="3" s="1"/>
  <c r="BG96" i="3" s="1"/>
  <c r="I60" i="2" s="1"/>
  <c r="AT105" i="3"/>
  <c r="AZ105" i="3" s="1"/>
  <c r="BG105" i="3" s="1"/>
  <c r="BY105" i="3" s="1"/>
  <c r="AT110" i="3"/>
  <c r="AZ110" i="3" s="1"/>
  <c r="BG110" i="3" s="1"/>
  <c r="I67" i="2" s="1"/>
  <c r="AT189" i="3"/>
  <c r="AZ189" i="3" s="1"/>
  <c r="BG189" i="3" s="1"/>
  <c r="BY189" i="3" s="1"/>
  <c r="AT160" i="3"/>
  <c r="AZ160" i="3" s="1"/>
  <c r="AT174" i="3"/>
  <c r="AZ174" i="3" s="1"/>
  <c r="BG174" i="3" s="1"/>
  <c r="I90" i="2" s="1"/>
  <c r="AT80" i="3"/>
  <c r="AZ80" i="3" s="1"/>
  <c r="BG80" i="3" s="1"/>
  <c r="I55" i="2" s="1"/>
  <c r="AT10" i="3"/>
  <c r="AZ10" i="3" s="1"/>
  <c r="BG10" i="3" s="1"/>
  <c r="AT45" i="3"/>
  <c r="AZ45" i="3" s="1"/>
  <c r="BG45" i="3" s="1"/>
  <c r="BY45" i="3" s="1"/>
  <c r="AT18" i="3"/>
  <c r="AZ18" i="3" s="1"/>
  <c r="BG18" i="3" s="1"/>
  <c r="AT145" i="3"/>
  <c r="AZ145" i="3" s="1"/>
  <c r="BG145" i="3" s="1"/>
  <c r="BY145" i="3" s="1"/>
  <c r="AT123" i="3"/>
  <c r="AZ123" i="3" s="1"/>
  <c r="BG123" i="3" s="1"/>
  <c r="AT24" i="3"/>
  <c r="AZ24" i="3" s="1"/>
  <c r="BG24" i="3" s="1"/>
  <c r="AT186" i="3"/>
  <c r="AZ186" i="3" s="1"/>
  <c r="BG186" i="3" s="1"/>
  <c r="AT133" i="3"/>
  <c r="AZ133" i="3" s="1"/>
  <c r="BG133" i="3" s="1"/>
  <c r="BY133" i="3" s="1"/>
  <c r="AT122" i="3"/>
  <c r="AZ122" i="3" s="1"/>
  <c r="AT144" i="3"/>
  <c r="AZ144" i="3" s="1"/>
  <c r="BG144" i="3" s="1"/>
  <c r="I78" i="2" s="1"/>
  <c r="AT86" i="3"/>
  <c r="AZ86" i="3" s="1"/>
  <c r="BG86" i="3" s="1"/>
  <c r="AT176" i="3"/>
  <c r="AZ176" i="3" s="1"/>
  <c r="BG176" i="3" s="1"/>
  <c r="AT150" i="3"/>
  <c r="AZ150" i="3" s="1"/>
  <c r="BG150" i="3" s="1"/>
  <c r="AT204" i="3"/>
  <c r="AZ204" i="3" s="1"/>
  <c r="BG204" i="3" s="1"/>
  <c r="I26" i="2" s="1"/>
  <c r="AT26" i="3"/>
  <c r="AZ26" i="3" s="1"/>
  <c r="BG26" i="3" s="1"/>
  <c r="AT113" i="3"/>
  <c r="AZ113" i="3" s="1"/>
  <c r="BG113" i="3" s="1"/>
  <c r="BY113" i="3" s="1"/>
  <c r="AU173" i="3"/>
  <c r="BA173" i="3" s="1"/>
  <c r="BH173" i="3" s="1"/>
  <c r="BZ173" i="3" s="1"/>
  <c r="AT149" i="3"/>
  <c r="AZ149" i="3" s="1"/>
  <c r="BG149" i="3" s="1"/>
  <c r="AU120" i="3"/>
  <c r="BA120" i="3" s="1"/>
  <c r="BH120" i="3" s="1"/>
  <c r="AT49" i="3"/>
  <c r="AZ49" i="3" s="1"/>
  <c r="BG49" i="3" s="1"/>
  <c r="BY49" i="3" s="1"/>
  <c r="AT95" i="3"/>
  <c r="AZ95" i="3" s="1"/>
  <c r="BG95" i="3" s="1"/>
  <c r="BY95" i="3" s="1"/>
  <c r="AU152" i="3"/>
  <c r="BA152" i="3" s="1"/>
  <c r="AT106" i="3"/>
  <c r="AZ106" i="3" s="1"/>
  <c r="BG106" i="3" s="1"/>
  <c r="I65" i="2" s="1"/>
  <c r="AT198" i="3"/>
  <c r="AZ198" i="3" s="1"/>
  <c r="BG198" i="3" s="1"/>
  <c r="I99" i="2" s="1"/>
  <c r="AU125" i="3"/>
  <c r="BA125" i="3" s="1"/>
  <c r="BH125" i="3" s="1"/>
  <c r="BZ125" i="3" s="1"/>
  <c r="AU190" i="3"/>
  <c r="BA190" i="3" s="1"/>
  <c r="BH190" i="3" s="1"/>
  <c r="AU188" i="3"/>
  <c r="BA188" i="3" s="1"/>
  <c r="BH188" i="3" s="1"/>
  <c r="I394" i="2" s="1"/>
  <c r="AU207" i="3"/>
  <c r="BA207" i="3" s="1"/>
  <c r="BH207" i="3" s="1"/>
  <c r="AU135" i="3"/>
  <c r="BA135" i="3" s="1"/>
  <c r="BH135" i="3" s="1"/>
  <c r="BZ135" i="3" s="1"/>
  <c r="AU18" i="3"/>
  <c r="BA18" i="3" s="1"/>
  <c r="AU13" i="3"/>
  <c r="BA13" i="3" s="1"/>
  <c r="BH13" i="3" s="1"/>
  <c r="BZ13" i="3" s="1"/>
  <c r="AU191" i="3"/>
  <c r="BA191" i="3" s="1"/>
  <c r="BH191" i="3" s="1"/>
  <c r="BZ191" i="3" s="1"/>
  <c r="AU25" i="3"/>
  <c r="BA25" i="3" s="1"/>
  <c r="BH25" i="3" s="1"/>
  <c r="AU180" i="3"/>
  <c r="BA180" i="3" s="1"/>
  <c r="AU19" i="3"/>
  <c r="BA19" i="3" s="1"/>
  <c r="BH19" i="3" s="1"/>
  <c r="AU163" i="3"/>
  <c r="BA163" i="3" s="1"/>
  <c r="BH163" i="3" s="1"/>
  <c r="BZ163" i="3" s="1"/>
  <c r="AU107" i="3"/>
  <c r="BA107" i="3" s="1"/>
  <c r="BH107" i="3" s="1"/>
  <c r="BZ107" i="3" s="1"/>
  <c r="AU161" i="3"/>
  <c r="BA161" i="3" s="1"/>
  <c r="BH161" i="3" s="1"/>
  <c r="AU86" i="3"/>
  <c r="BA86" i="3" s="1"/>
  <c r="BH86" i="3" s="1"/>
  <c r="I318" i="2" s="1"/>
  <c r="AU53" i="3"/>
  <c r="BA53" i="3" s="1"/>
  <c r="BH53" i="3" s="1"/>
  <c r="BZ53" i="3" s="1"/>
  <c r="AU109" i="3"/>
  <c r="BA109" i="3" s="1"/>
  <c r="BH109" i="3" s="1"/>
  <c r="AU36" i="3"/>
  <c r="BA36" i="3" s="1"/>
  <c r="BH36" i="3" s="1"/>
  <c r="BZ36" i="3" s="1"/>
  <c r="AU89" i="3"/>
  <c r="BA89" i="3" s="1"/>
  <c r="BH89" i="3" s="1"/>
  <c r="I304" i="2" s="1"/>
  <c r="AU141" i="3"/>
  <c r="BA141" i="3" s="1"/>
  <c r="BH141" i="3" s="1"/>
  <c r="AU87" i="3"/>
  <c r="BA87" i="3" s="1"/>
  <c r="BH87" i="3" s="1"/>
  <c r="BZ87" i="3" s="1"/>
  <c r="AU164" i="3"/>
  <c r="BA164" i="3" s="1"/>
  <c r="AU183" i="3"/>
  <c r="BA183" i="3" s="1"/>
  <c r="BH183" i="3" s="1"/>
  <c r="BZ183" i="3" s="1"/>
  <c r="AU9" i="3"/>
  <c r="BA9" i="3" s="1"/>
  <c r="BH9" i="3" s="1"/>
  <c r="BZ9" i="3" s="1"/>
  <c r="AT77" i="3"/>
  <c r="AZ77" i="3" s="1"/>
  <c r="BG77" i="3" s="1"/>
  <c r="AU105" i="3"/>
  <c r="BA105" i="3" s="1"/>
  <c r="BH105" i="3" s="1"/>
  <c r="AU98" i="3"/>
  <c r="BA98" i="3" s="1"/>
  <c r="BH98" i="3" s="1"/>
  <c r="AU20" i="3"/>
  <c r="BA20" i="3" s="1"/>
  <c r="BH20" i="3" s="1"/>
  <c r="I328" i="2" s="1"/>
  <c r="AT31" i="3"/>
  <c r="AZ31" i="3" s="1"/>
  <c r="BG31" i="3" s="1"/>
  <c r="AT135" i="3"/>
  <c r="AZ135" i="3" s="1"/>
  <c r="BG135" i="3" s="1"/>
  <c r="AT146" i="3"/>
  <c r="AZ146" i="3" s="1"/>
  <c r="BG146" i="3" s="1"/>
  <c r="AU145" i="3"/>
  <c r="BA145" i="3" s="1"/>
  <c r="BH145" i="3" s="1"/>
  <c r="BZ145" i="3" s="1"/>
  <c r="AT36" i="3"/>
  <c r="AZ36" i="3" s="1"/>
  <c r="BG36" i="3" s="1"/>
  <c r="AT120" i="3"/>
  <c r="AZ120" i="3" s="1"/>
  <c r="BG120" i="3" s="1"/>
  <c r="I69" i="2" s="1"/>
  <c r="AT211" i="3"/>
  <c r="AZ211" i="3" s="1"/>
  <c r="BG211" i="3" s="1"/>
  <c r="AU206" i="3"/>
  <c r="BA206" i="3" s="1"/>
  <c r="BH206" i="3" s="1"/>
  <c r="BZ206" i="3" s="1"/>
  <c r="AU82" i="3"/>
  <c r="BA82" i="3" s="1"/>
  <c r="BH82" i="3" s="1"/>
  <c r="I353" i="2" s="1"/>
  <c r="AT104" i="3"/>
  <c r="AZ104" i="3" s="1"/>
  <c r="AT111" i="3"/>
  <c r="AZ111" i="3" s="1"/>
  <c r="BG111" i="3" s="1"/>
  <c r="BY111" i="3" s="1"/>
  <c r="AT212" i="3"/>
  <c r="AZ212" i="3" s="1"/>
  <c r="BG212" i="3" s="1"/>
  <c r="AT195" i="3"/>
  <c r="AZ195" i="3" s="1"/>
  <c r="BG195" i="3" s="1"/>
  <c r="AT37" i="3"/>
  <c r="AZ37" i="3" s="1"/>
  <c r="BG37" i="3" s="1"/>
  <c r="I5" i="2" s="1"/>
  <c r="AT61" i="3"/>
  <c r="AZ61" i="3" s="1"/>
  <c r="BG61" i="3" s="1"/>
  <c r="BY61" i="3" s="1"/>
  <c r="AW21" i="3"/>
  <c r="BC21" i="3" s="1"/>
  <c r="BJ21" i="3" s="1"/>
  <c r="CB21" i="3" s="1"/>
  <c r="AX183" i="3"/>
  <c r="BD183" i="3" s="1"/>
  <c r="AX140" i="3"/>
  <c r="BD140" i="3" s="1"/>
  <c r="BK140" i="3" s="1"/>
  <c r="CC140" i="3" s="1"/>
  <c r="AW128" i="3"/>
  <c r="BC128" i="3" s="1"/>
  <c r="AX176" i="3"/>
  <c r="BD176" i="3" s="1"/>
  <c r="AU196" i="3"/>
  <c r="BA196" i="3" s="1"/>
  <c r="AU154" i="3"/>
  <c r="BA154" i="3" s="1"/>
  <c r="BH154" i="3" s="1"/>
  <c r="I380" i="2" s="1"/>
  <c r="AX197" i="3"/>
  <c r="BD197" i="3" s="1"/>
  <c r="AX15" i="3"/>
  <c r="BD15" i="3" s="1"/>
  <c r="AW86" i="3"/>
  <c r="BC86" i="3" s="1"/>
  <c r="BJ86" i="3" s="1"/>
  <c r="I120" i="2" s="1"/>
  <c r="AX144" i="3"/>
  <c r="BD144" i="3" s="1"/>
  <c r="AU32" i="3"/>
  <c r="BA32" i="3" s="1"/>
  <c r="BH32" i="3" s="1"/>
  <c r="AU48" i="3"/>
  <c r="BA48" i="3" s="1"/>
  <c r="BH48" i="3" s="1"/>
  <c r="BZ48" i="3" s="1"/>
  <c r="AW146" i="3"/>
  <c r="BC146" i="3" s="1"/>
  <c r="BJ146" i="3" s="1"/>
  <c r="CB146" i="3" s="1"/>
  <c r="AX34" i="3"/>
  <c r="BD34" i="3" s="1"/>
  <c r="AX80" i="3"/>
  <c r="BD80" i="3" s="1"/>
  <c r="AX148" i="3"/>
  <c r="BD148" i="3" s="1"/>
  <c r="AU194" i="3"/>
  <c r="BA194" i="3" s="1"/>
  <c r="BH194" i="3" s="1"/>
  <c r="BZ194" i="3" s="1"/>
  <c r="AX110" i="3"/>
  <c r="BD110" i="3" s="1"/>
  <c r="AX60" i="3"/>
  <c r="BD60" i="3" s="1"/>
  <c r="AX66" i="3"/>
  <c r="BD66" i="3" s="1"/>
  <c r="AX93" i="3"/>
  <c r="BD93" i="3" s="1"/>
  <c r="AX67" i="3"/>
  <c r="BD67" i="3" s="1"/>
  <c r="AX50" i="3"/>
  <c r="BD50" i="3" s="1"/>
  <c r="AX17" i="3"/>
  <c r="BD17" i="3" s="1"/>
  <c r="AX85" i="3"/>
  <c r="BD85" i="3" s="1"/>
  <c r="AX76" i="3"/>
  <c r="BD76" i="3" s="1"/>
  <c r="AX89" i="3"/>
  <c r="BD89" i="3" s="1"/>
  <c r="AX70" i="3"/>
  <c r="BD70" i="3" s="1"/>
  <c r="AX128" i="3"/>
  <c r="BD128" i="3" s="1"/>
  <c r="AX160" i="3"/>
  <c r="BD160" i="3" s="1"/>
  <c r="AX124" i="3"/>
  <c r="BD124" i="3" s="1"/>
  <c r="AX163" i="3"/>
  <c r="BD163" i="3" s="1"/>
  <c r="AX25" i="3"/>
  <c r="BD25" i="3" s="1"/>
  <c r="AX33" i="3"/>
  <c r="BD33" i="3" s="1"/>
  <c r="AX57" i="3"/>
  <c r="BD57" i="3" s="1"/>
  <c r="AX11" i="3"/>
  <c r="BD11" i="3" s="1"/>
  <c r="AX154" i="3"/>
  <c r="BD154" i="3" s="1"/>
  <c r="AX201" i="3"/>
  <c r="BD201" i="3" s="1"/>
  <c r="AX180" i="3"/>
  <c r="BD180" i="3" s="1"/>
  <c r="AX42" i="3"/>
  <c r="BD42" i="3" s="1"/>
  <c r="AX19" i="3"/>
  <c r="BD19" i="3" s="1"/>
  <c r="AX29" i="3"/>
  <c r="BD29" i="3" s="1"/>
  <c r="AX99" i="3"/>
  <c r="BD99" i="3" s="1"/>
  <c r="AX49" i="3"/>
  <c r="BD49" i="3" s="1"/>
  <c r="AX55" i="3"/>
  <c r="BD55" i="3" s="1"/>
  <c r="AX119" i="3"/>
  <c r="BD119" i="3" s="1"/>
  <c r="AX44" i="3"/>
  <c r="BD44" i="3" s="1"/>
  <c r="AX82" i="3"/>
  <c r="BD82" i="3" s="1"/>
  <c r="AX23" i="3"/>
  <c r="BD23" i="3" s="1"/>
  <c r="BK23" i="3" s="1"/>
  <c r="CC23" i="3" s="1"/>
  <c r="AX111" i="3"/>
  <c r="BD111" i="3" s="1"/>
  <c r="AX120" i="3"/>
  <c r="BD120" i="3" s="1"/>
  <c r="AX125" i="3"/>
  <c r="BD125" i="3" s="1"/>
  <c r="AX77" i="3"/>
  <c r="BD77" i="3" s="1"/>
  <c r="AX53" i="3"/>
  <c r="BD53" i="3" s="1"/>
  <c r="AX27" i="3"/>
  <c r="BD27" i="3" s="1"/>
  <c r="BK27" i="3" s="1"/>
  <c r="CC27" i="3" s="1"/>
  <c r="AX202" i="3"/>
  <c r="BD202" i="3" s="1"/>
  <c r="AW105" i="3"/>
  <c r="BC105" i="3" s="1"/>
  <c r="AX39" i="3"/>
  <c r="BD39" i="3" s="1"/>
  <c r="AW148" i="3"/>
  <c r="BC148" i="3" s="1"/>
  <c r="AX36" i="3"/>
  <c r="BD36" i="3" s="1"/>
  <c r="BK36" i="3" s="1"/>
  <c r="AU162" i="3"/>
  <c r="BA162" i="3" s="1"/>
  <c r="AU178" i="3"/>
  <c r="BA178" i="3" s="1"/>
  <c r="BH178" i="3" s="1"/>
  <c r="I389" i="2" s="1"/>
  <c r="AW41" i="3"/>
  <c r="BC41" i="3" s="1"/>
  <c r="AW75" i="3"/>
  <c r="BC75" i="3" s="1"/>
  <c r="AW203" i="3"/>
  <c r="BC203" i="3" s="1"/>
  <c r="AW29" i="3"/>
  <c r="BC29" i="3" s="1"/>
  <c r="AW12" i="3"/>
  <c r="BC12" i="3" s="1"/>
  <c r="AW201" i="3"/>
  <c r="BC201" i="3" s="1"/>
  <c r="AW195" i="3"/>
  <c r="BC195" i="3" s="1"/>
  <c r="AW90" i="3"/>
  <c r="BC90" i="3" s="1"/>
  <c r="AW60" i="3"/>
  <c r="BC60" i="3" s="1"/>
  <c r="AW38" i="3"/>
  <c r="BC38" i="3" s="1"/>
  <c r="AW204" i="3"/>
  <c r="BC204" i="3" s="1"/>
  <c r="AW179" i="3"/>
  <c r="BC179" i="3" s="1"/>
  <c r="AW52" i="3"/>
  <c r="BC52" i="3" s="1"/>
  <c r="AW109" i="3"/>
  <c r="BC109" i="3" s="1"/>
  <c r="AW47" i="3"/>
  <c r="BC47" i="3" s="1"/>
  <c r="AW25" i="3"/>
  <c r="BC25" i="3" s="1"/>
  <c r="AW212" i="3"/>
  <c r="BC212" i="3" s="1"/>
  <c r="AW181" i="3"/>
  <c r="BC181" i="3" s="1"/>
  <c r="AW66" i="3"/>
  <c r="BC66" i="3" s="1"/>
  <c r="AW94" i="3"/>
  <c r="BC94" i="3" s="1"/>
  <c r="BJ94" i="3" s="1"/>
  <c r="CB94" i="3" s="1"/>
  <c r="AW99" i="3"/>
  <c r="BC99" i="3" s="1"/>
  <c r="AW113" i="3"/>
  <c r="BC113" i="3" s="1"/>
  <c r="AW97" i="3"/>
  <c r="BC97" i="3" s="1"/>
  <c r="AW205" i="3"/>
  <c r="BC205" i="3" s="1"/>
  <c r="AW23" i="3"/>
  <c r="BC23" i="3" s="1"/>
  <c r="BJ23" i="3" s="1"/>
  <c r="CB23" i="3" s="1"/>
  <c r="AW131" i="3"/>
  <c r="BC131" i="3" s="1"/>
  <c r="AW28" i="3"/>
  <c r="BC28" i="3" s="1"/>
  <c r="AW167" i="3"/>
  <c r="BC167" i="3" s="1"/>
  <c r="AW136" i="3"/>
  <c r="BC136" i="3" s="1"/>
  <c r="AW108" i="3"/>
  <c r="BC108" i="3" s="1"/>
  <c r="AW175" i="3"/>
  <c r="BC175" i="3" s="1"/>
  <c r="AW98" i="3"/>
  <c r="BC98" i="3" s="1"/>
  <c r="BJ98" i="3" s="1"/>
  <c r="I160" i="2" s="1"/>
  <c r="AW189" i="3"/>
  <c r="BC189" i="3" s="1"/>
  <c r="AW140" i="3"/>
  <c r="BC140" i="3" s="1"/>
  <c r="BJ140" i="3" s="1"/>
  <c r="CB140" i="3" s="1"/>
  <c r="AW130" i="3"/>
  <c r="BC130" i="3" s="1"/>
  <c r="BJ130" i="3" s="1"/>
  <c r="CB130" i="3" s="1"/>
  <c r="AW187" i="3"/>
  <c r="BC187" i="3" s="1"/>
  <c r="AW103" i="3"/>
  <c r="BC103" i="3" s="1"/>
  <c r="AV148" i="3"/>
  <c r="BB148" i="3" s="1"/>
  <c r="AV99" i="3"/>
  <c r="BB99" i="3" s="1"/>
  <c r="AV137" i="3"/>
  <c r="BB137" i="3" s="1"/>
  <c r="AV11" i="3"/>
  <c r="BB11" i="3" s="1"/>
  <c r="AV65" i="3"/>
  <c r="BB65" i="3" s="1"/>
  <c r="AV88" i="3"/>
  <c r="BB88" i="3" s="1"/>
  <c r="BI88" i="3" s="1"/>
  <c r="CA88" i="3" s="1"/>
  <c r="AV204" i="3"/>
  <c r="BB204" i="3" s="1"/>
  <c r="AV94" i="3"/>
  <c r="BB94" i="3" s="1"/>
  <c r="BI94" i="3" s="1"/>
  <c r="CA94" i="3" s="1"/>
  <c r="AV82" i="3"/>
  <c r="BB82" i="3" s="1"/>
  <c r="BI82" i="3" s="1"/>
  <c r="CA82" i="3" s="1"/>
  <c r="AV85" i="3"/>
  <c r="BB85" i="3" s="1"/>
  <c r="AV69" i="3"/>
  <c r="BB69" i="3" s="1"/>
  <c r="BI69" i="3" s="1"/>
  <c r="CA69" i="3" s="1"/>
  <c r="AV101" i="3"/>
  <c r="BB101" i="3" s="1"/>
  <c r="AV60" i="3"/>
  <c r="BB60" i="3" s="1"/>
  <c r="AV58" i="3"/>
  <c r="BB58" i="3" s="1"/>
  <c r="BI58" i="3" s="1"/>
  <c r="CA58" i="3" s="1"/>
  <c r="AV76" i="3"/>
  <c r="BB76" i="3" s="1"/>
  <c r="AV74" i="3"/>
  <c r="BB74" i="3" s="1"/>
  <c r="BI74" i="3" s="1"/>
  <c r="AV182" i="3"/>
  <c r="BB182" i="3" s="1"/>
  <c r="BI182" i="3" s="1"/>
  <c r="CA182" i="3" s="1"/>
  <c r="AV206" i="3"/>
  <c r="BB206" i="3" s="1"/>
  <c r="AV62" i="3"/>
  <c r="BB62" i="3" s="1"/>
  <c r="AV110" i="3"/>
  <c r="BB110" i="3" s="1"/>
  <c r="BI110" i="3" s="1"/>
  <c r="AV175" i="3"/>
  <c r="BB175" i="3" s="1"/>
  <c r="AV46" i="3"/>
  <c r="BB46" i="3" s="1"/>
  <c r="BI46" i="3" s="1"/>
  <c r="CA46" i="3" s="1"/>
  <c r="AV122" i="3"/>
  <c r="BB122" i="3" s="1"/>
  <c r="BI122" i="3" s="1"/>
  <c r="CA122" i="3" s="1"/>
  <c r="AV67" i="3"/>
  <c r="BB67" i="3" s="1"/>
  <c r="AV12" i="3"/>
  <c r="BB12" i="3" s="1"/>
  <c r="AV51" i="3"/>
  <c r="BB51" i="3" s="1"/>
  <c r="AV196" i="3"/>
  <c r="BB196" i="3" s="1"/>
  <c r="AV133" i="3"/>
  <c r="BB133" i="3" s="1"/>
  <c r="AV27" i="3"/>
  <c r="BB27" i="3" s="1"/>
  <c r="BI27" i="3" s="1"/>
  <c r="CA27" i="3" s="1"/>
  <c r="AV150" i="3"/>
  <c r="BB150" i="3" s="1"/>
  <c r="BI150" i="3" s="1"/>
  <c r="CA150" i="3" s="1"/>
  <c r="AV20" i="3"/>
  <c r="BB20" i="3" s="1"/>
  <c r="AV184" i="3"/>
  <c r="BB184" i="3" s="1"/>
  <c r="AV180" i="3"/>
  <c r="BB180" i="3" s="1"/>
  <c r="AV78" i="3"/>
  <c r="BB78" i="3" s="1"/>
  <c r="BI78" i="3" s="1"/>
  <c r="I252" i="2" s="1"/>
  <c r="AV143" i="3"/>
  <c r="BB143" i="3" s="1"/>
  <c r="AV163" i="3"/>
  <c r="BB163" i="3" s="1"/>
  <c r="AV127" i="3"/>
  <c r="BB127" i="3" s="1"/>
  <c r="AV19" i="3"/>
  <c r="BB19" i="3" s="1"/>
  <c r="BI19" i="3" s="1"/>
  <c r="CA19" i="3" s="1"/>
  <c r="AV107" i="3"/>
  <c r="BB107" i="3" s="1"/>
  <c r="AV43" i="3"/>
  <c r="BB43" i="3" s="1"/>
  <c r="AV63" i="3"/>
  <c r="BB63" i="3" s="1"/>
  <c r="AV92" i="3"/>
  <c r="BB92" i="3" s="1"/>
  <c r="AV129" i="3"/>
  <c r="BB129" i="3" s="1"/>
  <c r="BJ71" i="3"/>
  <c r="CB71" i="3" s="1"/>
  <c r="AV181" i="3"/>
  <c r="BB181" i="3" s="1"/>
  <c r="AV105" i="3"/>
  <c r="BB105" i="3" s="1"/>
  <c r="AV205" i="3"/>
  <c r="BB205" i="3" s="1"/>
  <c r="AV149" i="3"/>
  <c r="BB149" i="3" s="1"/>
  <c r="BK117" i="3"/>
  <c r="CC117" i="3" s="1"/>
  <c r="AV156" i="3"/>
  <c r="BB156" i="3" s="1"/>
  <c r="AV30" i="3"/>
  <c r="BB30" i="3" s="1"/>
  <c r="BI30" i="3" s="1"/>
  <c r="CA30" i="3" s="1"/>
  <c r="AV41" i="3"/>
  <c r="BB41" i="3" s="1"/>
  <c r="AV178" i="3"/>
  <c r="BB178" i="3" s="1"/>
  <c r="BI178" i="3" s="1"/>
  <c r="CA178" i="3" s="1"/>
  <c r="AU45" i="3"/>
  <c r="BA45" i="3" s="1"/>
  <c r="BH45" i="3" s="1"/>
  <c r="BZ45" i="3" s="1"/>
  <c r="AT99" i="3"/>
  <c r="AZ99" i="3" s="1"/>
  <c r="BG99" i="3" s="1"/>
  <c r="AT84" i="3"/>
  <c r="AZ84" i="3" s="1"/>
  <c r="BG84" i="3" s="1"/>
  <c r="I57" i="2" s="1"/>
  <c r="AU139" i="3"/>
  <c r="BA139" i="3" s="1"/>
  <c r="BH139" i="3" s="1"/>
  <c r="BZ139" i="3" s="1"/>
  <c r="AT82" i="3"/>
  <c r="AZ82" i="3" s="1"/>
  <c r="AT63" i="3"/>
  <c r="AZ63" i="3" s="1"/>
  <c r="BG63" i="3" s="1"/>
  <c r="AT152" i="3"/>
  <c r="AZ152" i="3" s="1"/>
  <c r="BG152" i="3" s="1"/>
  <c r="I82" i="2" s="1"/>
  <c r="AU150" i="3"/>
  <c r="BA150" i="3" s="1"/>
  <c r="BH150" i="3" s="1"/>
  <c r="I378" i="2" s="1"/>
  <c r="AT165" i="3"/>
  <c r="AZ165" i="3" s="1"/>
  <c r="BG165" i="3" s="1"/>
  <c r="BY165" i="3" s="1"/>
  <c r="AU51" i="3"/>
  <c r="BA51" i="3" s="1"/>
  <c r="BH51" i="3" s="1"/>
  <c r="AU176" i="3"/>
  <c r="BA176" i="3" s="1"/>
  <c r="BH176" i="3" s="1"/>
  <c r="AU157" i="3"/>
  <c r="BA157" i="3" s="1"/>
  <c r="BH157" i="3" s="1"/>
  <c r="BZ157" i="3" s="1"/>
  <c r="AU144" i="3"/>
  <c r="BA144" i="3" s="1"/>
  <c r="BH144" i="3" s="1"/>
  <c r="AU90" i="3"/>
  <c r="BA90" i="3" s="1"/>
  <c r="BH90" i="3" s="1"/>
  <c r="BZ90" i="3" s="1"/>
  <c r="AT116" i="3"/>
  <c r="AZ116" i="3" s="1"/>
  <c r="BG116" i="3" s="1"/>
  <c r="BY116" i="3" s="1"/>
  <c r="AU123" i="3"/>
  <c r="BA123" i="3" s="1"/>
  <c r="BH123" i="3" s="1"/>
  <c r="BZ123" i="3" s="1"/>
  <c r="AT188" i="3"/>
  <c r="AZ188" i="3" s="1"/>
  <c r="BG188" i="3" s="1"/>
  <c r="BY188" i="3" s="1"/>
  <c r="AT52" i="3"/>
  <c r="AZ52" i="3" s="1"/>
  <c r="BG52" i="3" s="1"/>
  <c r="AT70" i="3"/>
  <c r="AZ70" i="3" s="1"/>
  <c r="BG70" i="3" s="1"/>
  <c r="AT29" i="3"/>
  <c r="AZ29" i="3" s="1"/>
  <c r="BG29" i="3" s="1"/>
  <c r="BY29" i="3" s="1"/>
  <c r="AT129" i="3"/>
  <c r="AZ129" i="3" s="1"/>
  <c r="BG129" i="3" s="1"/>
  <c r="BY129" i="3" s="1"/>
  <c r="AT128" i="3"/>
  <c r="AZ128" i="3" s="1"/>
  <c r="AT69" i="3"/>
  <c r="AZ69" i="3" s="1"/>
  <c r="BG69" i="3" s="1"/>
  <c r="BY69" i="3" s="1"/>
  <c r="AT19" i="3"/>
  <c r="AZ19" i="3" s="1"/>
  <c r="BG19" i="3" s="1"/>
  <c r="I16" i="2" s="1"/>
  <c r="AT167" i="3"/>
  <c r="AZ167" i="3" s="1"/>
  <c r="BG167" i="3" s="1"/>
  <c r="AT62" i="3"/>
  <c r="AZ62" i="3" s="1"/>
  <c r="BG62" i="3" s="1"/>
  <c r="AT54" i="3"/>
  <c r="AZ54" i="3" s="1"/>
  <c r="BG54" i="3" s="1"/>
  <c r="I45" i="2" s="1"/>
  <c r="AT76" i="3"/>
  <c r="AZ76" i="3" s="1"/>
  <c r="BG76" i="3" s="1"/>
  <c r="AT48" i="3"/>
  <c r="AZ48" i="3" s="1"/>
  <c r="BG48" i="3" s="1"/>
  <c r="AT148" i="3"/>
  <c r="AZ148" i="3" s="1"/>
  <c r="BG148" i="3" s="1"/>
  <c r="AT50" i="3"/>
  <c r="AZ50" i="3" s="1"/>
  <c r="BG50" i="3" s="1"/>
  <c r="I43" i="2" s="1"/>
  <c r="AT154" i="3"/>
  <c r="AZ154" i="3" s="1"/>
  <c r="BG154" i="3" s="1"/>
  <c r="I83" i="2" s="1"/>
  <c r="AT171" i="3"/>
  <c r="AZ171" i="3" s="1"/>
  <c r="BG171" i="3" s="1"/>
  <c r="BY171" i="3" s="1"/>
  <c r="AT46" i="3"/>
  <c r="AZ46" i="3" s="1"/>
  <c r="BG46" i="3" s="1"/>
  <c r="I41" i="2" s="1"/>
  <c r="AT20" i="3"/>
  <c r="AZ20" i="3" s="1"/>
  <c r="BG20" i="3" s="1"/>
  <c r="I31" i="2" s="1"/>
  <c r="AT97" i="3"/>
  <c r="AZ97" i="3" s="1"/>
  <c r="BG97" i="3" s="1"/>
  <c r="BY97" i="3" s="1"/>
  <c r="AT126" i="3"/>
  <c r="AZ126" i="3" s="1"/>
  <c r="BG126" i="3" s="1"/>
  <c r="AT138" i="3"/>
  <c r="AZ138" i="3" s="1"/>
  <c r="BG138" i="3" s="1"/>
  <c r="I23" i="2" s="1"/>
  <c r="AT12" i="3"/>
  <c r="AZ12" i="3" s="1"/>
  <c r="BG12" i="3" s="1"/>
  <c r="BY12" i="3" s="1"/>
  <c r="AT199" i="3"/>
  <c r="AZ199" i="3" s="1"/>
  <c r="BG199" i="3" s="1"/>
  <c r="BY199" i="3" s="1"/>
  <c r="AT98" i="3"/>
  <c r="AZ98" i="3" s="1"/>
  <c r="BG98" i="3" s="1"/>
  <c r="AT81" i="3"/>
  <c r="AZ81" i="3" s="1"/>
  <c r="BG81" i="3" s="1"/>
  <c r="AT121" i="3"/>
  <c r="AZ121" i="3" s="1"/>
  <c r="BG121" i="3" s="1"/>
  <c r="BY121" i="3" s="1"/>
  <c r="AT178" i="3"/>
  <c r="AZ178" i="3" s="1"/>
  <c r="BG178" i="3" s="1"/>
  <c r="I92" i="2" s="1"/>
  <c r="AT137" i="3"/>
  <c r="AZ137" i="3" s="1"/>
  <c r="BG137" i="3" s="1"/>
  <c r="BY137" i="3" s="1"/>
  <c r="AT191" i="3"/>
  <c r="AZ191" i="3" s="1"/>
  <c r="BG191" i="3" s="1"/>
  <c r="BY191" i="3" s="1"/>
  <c r="AU111" i="3"/>
  <c r="BA111" i="3" s="1"/>
  <c r="BH111" i="3" s="1"/>
  <c r="BZ111" i="3" s="1"/>
  <c r="AT108" i="3"/>
  <c r="AZ108" i="3" s="1"/>
  <c r="BG108" i="3" s="1"/>
  <c r="AT200" i="3"/>
  <c r="AZ200" i="3" s="1"/>
  <c r="BG200" i="3" s="1"/>
  <c r="I100" i="2" s="1"/>
  <c r="AU17" i="3"/>
  <c r="BA17" i="3" s="1"/>
  <c r="BH17" i="3" s="1"/>
  <c r="I312" i="2" s="1"/>
  <c r="AT175" i="3"/>
  <c r="AZ175" i="3" s="1"/>
  <c r="BG175" i="3" s="1"/>
  <c r="BY175" i="3" s="1"/>
  <c r="AU21" i="3"/>
  <c r="BA21" i="3" s="1"/>
  <c r="BH21" i="3" s="1"/>
  <c r="AU8" i="3"/>
  <c r="BA8" i="3" s="1"/>
  <c r="BH8" i="3" s="1"/>
  <c r="I315" i="2" s="1"/>
  <c r="AU58" i="3"/>
  <c r="BA58" i="3" s="1"/>
  <c r="AU160" i="3"/>
  <c r="BA160" i="3" s="1"/>
  <c r="BH160" i="3" s="1"/>
  <c r="I383" i="2" s="1"/>
  <c r="AU195" i="3"/>
  <c r="BA195" i="3" s="1"/>
  <c r="BH195" i="3" s="1"/>
  <c r="BZ195" i="3" s="1"/>
  <c r="AU94" i="3"/>
  <c r="BA94" i="3" s="1"/>
  <c r="BH94" i="3" s="1"/>
  <c r="I356" i="2" s="1"/>
  <c r="AU205" i="3"/>
  <c r="BA205" i="3" s="1"/>
  <c r="BH205" i="3" s="1"/>
  <c r="AU175" i="3"/>
  <c r="BA175" i="3" s="1"/>
  <c r="BH175" i="3" s="1"/>
  <c r="BZ175" i="3" s="1"/>
  <c r="AU64" i="3"/>
  <c r="BA64" i="3" s="1"/>
  <c r="BH64" i="3" s="1"/>
  <c r="BZ64" i="3" s="1"/>
  <c r="AU44" i="3"/>
  <c r="BA44" i="3" s="1"/>
  <c r="BH44" i="3" s="1"/>
  <c r="AU84" i="3"/>
  <c r="BA84" i="3" s="1"/>
  <c r="BH84" i="3" s="1"/>
  <c r="AU130" i="3"/>
  <c r="BA130" i="3" s="1"/>
  <c r="BH130" i="3" s="1"/>
  <c r="AU99" i="3"/>
  <c r="BA99" i="3" s="1"/>
  <c r="BH99" i="3" s="1"/>
  <c r="BZ99" i="3" s="1"/>
  <c r="AU73" i="3"/>
  <c r="BA73" i="3" s="1"/>
  <c r="BH73" i="3" s="1"/>
  <c r="BZ73" i="3" s="1"/>
  <c r="AU187" i="3"/>
  <c r="BA187" i="3" s="1"/>
  <c r="BH187" i="3" s="1"/>
  <c r="BZ187" i="3" s="1"/>
  <c r="AU193" i="3"/>
  <c r="BA193" i="3" s="1"/>
  <c r="BH193" i="3" s="1"/>
  <c r="I308" i="2" s="1"/>
  <c r="AU143" i="3"/>
  <c r="BA143" i="3" s="1"/>
  <c r="BH143" i="3" s="1"/>
  <c r="BZ143" i="3" s="1"/>
  <c r="AU56" i="3"/>
  <c r="BA56" i="3" s="1"/>
  <c r="BH56" i="3" s="1"/>
  <c r="I343" i="2" s="1"/>
  <c r="AU49" i="3"/>
  <c r="BA49" i="3" s="1"/>
  <c r="BH49" i="3" s="1"/>
  <c r="AU108" i="3"/>
  <c r="BA108" i="3" s="1"/>
  <c r="BH108" i="3" s="1"/>
  <c r="AU11" i="3"/>
  <c r="BA11" i="3" s="1"/>
  <c r="BH11" i="3" s="1"/>
  <c r="AU43" i="3"/>
  <c r="BA43" i="3" s="1"/>
  <c r="BH43" i="3" s="1"/>
  <c r="BZ43" i="3" s="1"/>
  <c r="AU177" i="3"/>
  <c r="BA177" i="3" s="1"/>
  <c r="BH177" i="3" s="1"/>
  <c r="AU102" i="3"/>
  <c r="BA102" i="3" s="1"/>
  <c r="BH102" i="3" s="1"/>
  <c r="I360" i="2" s="1"/>
  <c r="AU16" i="3"/>
  <c r="BA16" i="3" s="1"/>
  <c r="BH16" i="3" s="1"/>
  <c r="AU201" i="3"/>
  <c r="BA201" i="3" s="1"/>
  <c r="BH201" i="3" s="1"/>
  <c r="BZ201" i="3" s="1"/>
  <c r="AU35" i="3"/>
  <c r="BA35" i="3" s="1"/>
  <c r="BH35" i="3" s="1"/>
  <c r="BZ35" i="3" s="1"/>
  <c r="AT44" i="3"/>
  <c r="AZ44" i="3" s="1"/>
  <c r="BG44" i="3" s="1"/>
  <c r="AT30" i="3"/>
  <c r="AZ30" i="3" s="1"/>
  <c r="BG30" i="3" s="1"/>
  <c r="I36" i="2" s="1"/>
  <c r="AU40" i="3"/>
  <c r="BA40" i="3" s="1"/>
  <c r="BH40" i="3" s="1"/>
  <c r="I335" i="2" s="1"/>
  <c r="AT32" i="3"/>
  <c r="AZ32" i="3" s="1"/>
  <c r="BG32" i="3" s="1"/>
  <c r="AT51" i="3"/>
  <c r="AZ51" i="3" s="1"/>
  <c r="BG51" i="3" s="1"/>
  <c r="BY51" i="3" s="1"/>
  <c r="AU76" i="3"/>
  <c r="BA76" i="3" s="1"/>
  <c r="BH76" i="3" s="1"/>
  <c r="I350" i="2" s="1"/>
  <c r="AT169" i="3"/>
  <c r="AZ169" i="3" s="1"/>
  <c r="BG169" i="3" s="1"/>
  <c r="BY169" i="3" s="1"/>
  <c r="AU14" i="3"/>
  <c r="BA14" i="3" s="1"/>
  <c r="BH14" i="3" s="1"/>
  <c r="AT91" i="3"/>
  <c r="AZ91" i="3" s="1"/>
  <c r="BG91" i="3" s="1"/>
  <c r="BY91" i="3" s="1"/>
  <c r="AU122" i="3"/>
  <c r="BA122" i="3" s="1"/>
  <c r="BH122" i="3" s="1"/>
  <c r="I367" i="2" s="1"/>
  <c r="AU182" i="3"/>
  <c r="BA182" i="3" s="1"/>
  <c r="BH182" i="3" s="1"/>
  <c r="I391" i="2" s="1"/>
  <c r="AU155" i="3"/>
  <c r="BA155" i="3" s="1"/>
  <c r="BH155" i="3" s="1"/>
  <c r="AT74" i="3"/>
  <c r="AZ74" i="3" s="1"/>
  <c r="BG74" i="3" s="1"/>
  <c r="I52" i="2" s="1"/>
  <c r="AT127" i="3"/>
  <c r="AZ127" i="3" s="1"/>
  <c r="BG127" i="3" s="1"/>
  <c r="BY127" i="3" s="1"/>
  <c r="AT14" i="3"/>
  <c r="AZ14" i="3" s="1"/>
  <c r="BG14" i="3" s="1"/>
  <c r="AT15" i="3"/>
  <c r="AZ15" i="3" s="1"/>
  <c r="BG15" i="3" s="1"/>
  <c r="I14" i="2" s="1"/>
  <c r="AW117" i="3"/>
  <c r="BC117" i="3" s="1"/>
  <c r="AW51" i="3"/>
  <c r="BC51" i="3" s="1"/>
  <c r="AX74" i="3"/>
  <c r="BD74" i="3" s="1"/>
  <c r="AW208" i="3"/>
  <c r="BC208" i="3" s="1"/>
  <c r="BJ208" i="3" s="1"/>
  <c r="CB208" i="3" s="1"/>
  <c r="AU23" i="3"/>
  <c r="BA23" i="3" s="1"/>
  <c r="BH23" i="3" s="1"/>
  <c r="BZ23" i="3" s="1"/>
  <c r="AU121" i="3"/>
  <c r="BA121" i="3" s="1"/>
  <c r="BH121" i="3" s="1"/>
  <c r="BZ121" i="3" s="1"/>
  <c r="AU59" i="3"/>
  <c r="BA59" i="3" s="1"/>
  <c r="AW58" i="3"/>
  <c r="BC58" i="3" s="1"/>
  <c r="BJ58" i="3" s="1"/>
  <c r="CB58" i="3" s="1"/>
  <c r="AX79" i="3"/>
  <c r="BD79" i="3" s="1"/>
  <c r="AW150" i="3"/>
  <c r="BC150" i="3" s="1"/>
  <c r="BJ150" i="3" s="1"/>
  <c r="CB150" i="3" s="1"/>
  <c r="AX68" i="3"/>
  <c r="BD68" i="3" s="1"/>
  <c r="AU117" i="3"/>
  <c r="BA117" i="3" s="1"/>
  <c r="BH117" i="3" s="1"/>
  <c r="BZ117" i="3" s="1"/>
  <c r="AU103" i="3"/>
  <c r="BA103" i="3" s="1"/>
  <c r="BH103" i="3" s="1"/>
  <c r="BZ103" i="3" s="1"/>
  <c r="AW27" i="3"/>
  <c r="BC27" i="3" s="1"/>
  <c r="BJ27" i="3" s="1"/>
  <c r="CB27" i="3" s="1"/>
  <c r="AX98" i="3"/>
  <c r="BD98" i="3" s="1"/>
  <c r="AW156" i="3"/>
  <c r="BC156" i="3" s="1"/>
  <c r="AU93" i="3"/>
  <c r="BA93" i="3" s="1"/>
  <c r="BH93" i="3" s="1"/>
  <c r="BZ93" i="3" s="1"/>
  <c r="AU203" i="3"/>
  <c r="BA203" i="3" s="1"/>
  <c r="BH203" i="3" s="1"/>
  <c r="BZ203" i="3" s="1"/>
  <c r="AX187" i="3"/>
  <c r="BD187" i="3" s="1"/>
  <c r="AX112" i="3"/>
  <c r="BD112" i="3" s="1"/>
  <c r="AX40" i="3"/>
  <c r="BD40" i="3" s="1"/>
  <c r="AX59" i="3"/>
  <c r="BD59" i="3" s="1"/>
  <c r="AX21" i="3"/>
  <c r="BD21" i="3" s="1"/>
  <c r="AX104" i="3"/>
  <c r="BD104" i="3" s="1"/>
  <c r="AX78" i="3"/>
  <c r="BD78" i="3" s="1"/>
  <c r="AX10" i="3"/>
  <c r="BD10" i="3" s="1"/>
  <c r="AX32" i="3"/>
  <c r="BD32" i="3" s="1"/>
  <c r="AX38" i="3"/>
  <c r="BD38" i="3" s="1"/>
  <c r="AX147" i="3"/>
  <c r="BD147" i="3" s="1"/>
  <c r="AX155" i="3"/>
  <c r="BD155" i="3" s="1"/>
  <c r="AX195" i="3"/>
  <c r="BD195" i="3" s="1"/>
  <c r="AX207" i="3"/>
  <c r="BD207" i="3" s="1"/>
  <c r="AX12" i="3"/>
  <c r="BD12" i="3" s="1"/>
  <c r="AX169" i="3"/>
  <c r="BD169" i="3" s="1"/>
  <c r="AX62" i="3"/>
  <c r="BD62" i="3" s="1"/>
  <c r="AX86" i="3"/>
  <c r="BD86" i="3" s="1"/>
  <c r="AX97" i="3"/>
  <c r="BD97" i="3" s="1"/>
  <c r="AX22" i="3"/>
  <c r="BD22" i="3" s="1"/>
  <c r="AX43" i="3"/>
  <c r="BD43" i="3" s="1"/>
  <c r="AX164" i="3"/>
  <c r="BD164" i="3" s="1"/>
  <c r="AX171" i="3"/>
  <c r="BD171" i="3" s="1"/>
  <c r="AX208" i="3"/>
  <c r="BD208" i="3" s="1"/>
  <c r="BK208" i="3" s="1"/>
  <c r="CC208" i="3" s="1"/>
  <c r="AX212" i="3"/>
  <c r="BD212" i="3" s="1"/>
  <c r="AX199" i="3"/>
  <c r="BD199" i="3" s="1"/>
  <c r="AX166" i="3"/>
  <c r="BD166" i="3" s="1"/>
  <c r="AX46" i="3"/>
  <c r="BD46" i="3" s="1"/>
  <c r="AX133" i="3"/>
  <c r="BD133" i="3" s="1"/>
  <c r="AX134" i="3"/>
  <c r="BD134" i="3" s="1"/>
  <c r="AX149" i="3"/>
  <c r="BD149" i="3" s="1"/>
  <c r="AX174" i="3"/>
  <c r="BD174" i="3" s="1"/>
  <c r="AX18" i="3"/>
  <c r="BD18" i="3" s="1"/>
  <c r="AX48" i="3"/>
  <c r="BD48" i="3" s="1"/>
  <c r="AX181" i="3"/>
  <c r="BD181" i="3" s="1"/>
  <c r="AX118" i="3"/>
  <c r="BD118" i="3" s="1"/>
  <c r="AX137" i="3"/>
  <c r="BD137" i="3" s="1"/>
  <c r="AX101" i="3"/>
  <c r="BD101" i="3" s="1"/>
  <c r="AX158" i="3"/>
  <c r="BD158" i="3" s="1"/>
  <c r="AX131" i="3"/>
  <c r="BD131" i="3" s="1"/>
  <c r="AX114" i="3"/>
  <c r="BD114" i="3" s="1"/>
  <c r="AX210" i="3"/>
  <c r="BD210" i="3" s="1"/>
  <c r="AX153" i="3"/>
  <c r="BD153" i="3" s="1"/>
  <c r="AW169" i="3"/>
  <c r="BC169" i="3" s="1"/>
  <c r="AX103" i="3"/>
  <c r="BD103" i="3" s="1"/>
  <c r="AW110" i="3"/>
  <c r="BC110" i="3" s="1"/>
  <c r="BJ110" i="3" s="1"/>
  <c r="CB110" i="3" s="1"/>
  <c r="AX16" i="3"/>
  <c r="BD16" i="3" s="1"/>
  <c r="AX100" i="3"/>
  <c r="BD100" i="3" s="1"/>
  <c r="AU83" i="3"/>
  <c r="BA83" i="3" s="1"/>
  <c r="BH83" i="3" s="1"/>
  <c r="BZ83" i="3" s="1"/>
  <c r="AU118" i="3"/>
  <c r="BA118" i="3" s="1"/>
  <c r="BH118" i="3" s="1"/>
  <c r="I365" i="2" s="1"/>
  <c r="AW55" i="3"/>
  <c r="BC55" i="3" s="1"/>
  <c r="AW134" i="3"/>
  <c r="BC134" i="3" s="1"/>
  <c r="BJ134" i="3" s="1"/>
  <c r="CB134" i="3" s="1"/>
  <c r="AW11" i="3"/>
  <c r="BC11" i="3" s="1"/>
  <c r="AW147" i="3"/>
  <c r="BC147" i="3" s="1"/>
  <c r="AW125" i="3"/>
  <c r="BC125" i="3" s="1"/>
  <c r="AW132" i="3"/>
  <c r="BC132" i="3" s="1"/>
  <c r="AW119" i="3"/>
  <c r="BC119" i="3" s="1"/>
  <c r="AW165" i="3"/>
  <c r="BC165" i="3" s="1"/>
  <c r="AW106" i="3"/>
  <c r="BC106" i="3" s="1"/>
  <c r="BJ106" i="3" s="1"/>
  <c r="CB106" i="3" s="1"/>
  <c r="AW188" i="3"/>
  <c r="BC188" i="3" s="1"/>
  <c r="AW43" i="3"/>
  <c r="BC43" i="3" s="1"/>
  <c r="AW48" i="3"/>
  <c r="BC48" i="3" s="1"/>
  <c r="AW186" i="3"/>
  <c r="BC186" i="3" s="1"/>
  <c r="BJ186" i="3" s="1"/>
  <c r="CB186" i="3" s="1"/>
  <c r="AW116" i="3"/>
  <c r="BC116" i="3" s="1"/>
  <c r="AW87" i="3"/>
  <c r="BC87" i="3" s="1"/>
  <c r="AW15" i="3"/>
  <c r="BC15" i="3" s="1"/>
  <c r="BJ15" i="3" s="1"/>
  <c r="CB15" i="3" s="1"/>
  <c r="AW18" i="3"/>
  <c r="BC18" i="3" s="1"/>
  <c r="BJ18" i="3" s="1"/>
  <c r="CB18" i="3" s="1"/>
  <c r="AW50" i="3"/>
  <c r="BC50" i="3" s="1"/>
  <c r="BJ50" i="3" s="1"/>
  <c r="I142" i="2" s="1"/>
  <c r="AW16" i="3"/>
  <c r="BC16" i="3" s="1"/>
  <c r="BJ16" i="3" s="1"/>
  <c r="AW206" i="3"/>
  <c r="BC206" i="3" s="1"/>
  <c r="AW194" i="3"/>
  <c r="BC194" i="3" s="1"/>
  <c r="AW112" i="3"/>
  <c r="BC112" i="3" s="1"/>
  <c r="AW30" i="3"/>
  <c r="BC30" i="3" s="1"/>
  <c r="BJ30" i="3" s="1"/>
  <c r="AW35" i="3"/>
  <c r="BC35" i="3" s="1"/>
  <c r="BJ35" i="3" s="1"/>
  <c r="AW59" i="3"/>
  <c r="BC59" i="3" s="1"/>
  <c r="AW209" i="3"/>
  <c r="BC209" i="3" s="1"/>
  <c r="AW102" i="3"/>
  <c r="BC102" i="3" s="1"/>
  <c r="BJ102" i="3" s="1"/>
  <c r="CB102" i="3" s="1"/>
  <c r="AW39" i="3"/>
  <c r="BC39" i="3" s="1"/>
  <c r="AW133" i="3"/>
  <c r="BC133" i="3" s="1"/>
  <c r="AW180" i="3"/>
  <c r="BC180" i="3" s="1"/>
  <c r="AW159" i="3"/>
  <c r="BC159" i="3" s="1"/>
  <c r="AW53" i="3"/>
  <c r="BC53" i="3" s="1"/>
  <c r="AW168" i="3"/>
  <c r="BC168" i="3" s="1"/>
  <c r="AW142" i="3"/>
  <c r="BC142" i="3" s="1"/>
  <c r="AW127" i="3"/>
  <c r="BC127" i="3" s="1"/>
  <c r="AW171" i="3"/>
  <c r="BC171" i="3" s="1"/>
  <c r="AW126" i="3"/>
  <c r="BC126" i="3" s="1"/>
  <c r="BJ126" i="3" s="1"/>
  <c r="CB126" i="3" s="1"/>
  <c r="AW121" i="3"/>
  <c r="BC121" i="3" s="1"/>
  <c r="BJ121" i="3" s="1"/>
  <c r="CB121" i="3" s="1"/>
  <c r="AW185" i="3"/>
  <c r="BC185" i="3" s="1"/>
  <c r="AW172" i="3"/>
  <c r="BC172" i="3" s="1"/>
  <c r="BJ172" i="3" s="1"/>
  <c r="CB172" i="3" s="1"/>
  <c r="AW62" i="3"/>
  <c r="BC62" i="3" s="1"/>
  <c r="AW93" i="3"/>
  <c r="BC93" i="3" s="1"/>
  <c r="AV167" i="3"/>
  <c r="BB167" i="3" s="1"/>
  <c r="AV17" i="3"/>
  <c r="BB17" i="3" s="1"/>
  <c r="AV195" i="3"/>
  <c r="BB195" i="3" s="1"/>
  <c r="AV10" i="3"/>
  <c r="BB10" i="3" s="1"/>
  <c r="AV189" i="3"/>
  <c r="BB189" i="3" s="1"/>
  <c r="AV77" i="3"/>
  <c r="BB77" i="3" s="1"/>
  <c r="AV135" i="3"/>
  <c r="BB135" i="3" s="1"/>
  <c r="AV75" i="3"/>
  <c r="BB75" i="3" s="1"/>
  <c r="AV28" i="3"/>
  <c r="BB28" i="3" s="1"/>
  <c r="AV93" i="3"/>
  <c r="BB93" i="3" s="1"/>
  <c r="AV36" i="3"/>
  <c r="BB36" i="3" s="1"/>
  <c r="BI36" i="3" s="1"/>
  <c r="CA36" i="3" s="1"/>
  <c r="AV194" i="3"/>
  <c r="BB194" i="3" s="1"/>
  <c r="AV179" i="3"/>
  <c r="BB179" i="3" s="1"/>
  <c r="AV44" i="3"/>
  <c r="BB44" i="3" s="1"/>
  <c r="AV48" i="3"/>
  <c r="BB48" i="3" s="1"/>
  <c r="AV121" i="3"/>
  <c r="BB121" i="3" s="1"/>
  <c r="BI121" i="3" s="1"/>
  <c r="CA121" i="3" s="1"/>
  <c r="AV170" i="3"/>
  <c r="BB170" i="3" s="1"/>
  <c r="AV169" i="3"/>
  <c r="BB169" i="3" s="1"/>
  <c r="AV71" i="3"/>
  <c r="BB71" i="3" s="1"/>
  <c r="BK107" i="3"/>
  <c r="CC107" i="3" s="1"/>
  <c r="AV118" i="3"/>
  <c r="BB118" i="3" s="1"/>
  <c r="AV50" i="3"/>
  <c r="BB50" i="3" s="1"/>
  <c r="BI50" i="3" s="1"/>
  <c r="CA50" i="3" s="1"/>
  <c r="AV40" i="3"/>
  <c r="BB40" i="3" s="1"/>
  <c r="AV200" i="3"/>
  <c r="BB200" i="3" s="1"/>
  <c r="AV134" i="3"/>
  <c r="BB134" i="3" s="1"/>
  <c r="BI134" i="3" s="1"/>
  <c r="I274" i="2" s="1"/>
  <c r="AV157" i="3"/>
  <c r="BB157" i="3" s="1"/>
  <c r="AV176" i="3"/>
  <c r="BB176" i="3" s="1"/>
  <c r="AV160" i="3"/>
  <c r="BB160" i="3" s="1"/>
  <c r="AV142" i="3"/>
  <c r="BB142" i="3" s="1"/>
  <c r="AV53" i="3"/>
  <c r="BB53" i="3" s="1"/>
  <c r="AV115" i="3"/>
  <c r="BB115" i="3" s="1"/>
  <c r="AV139" i="3"/>
  <c r="BB139" i="3" s="1"/>
  <c r="AV59" i="3"/>
  <c r="BB59" i="3" s="1"/>
  <c r="AV141" i="3"/>
  <c r="BB141" i="3" s="1"/>
  <c r="BI141" i="3" s="1"/>
  <c r="CA141" i="3" s="1"/>
  <c r="AV64" i="3"/>
  <c r="BB64" i="3" s="1"/>
  <c r="AV119" i="3"/>
  <c r="BB119" i="3" s="1"/>
  <c r="AV191" i="3"/>
  <c r="BB191" i="3" s="1"/>
  <c r="AV13" i="3"/>
  <c r="BB13" i="3" s="1"/>
  <c r="AV123" i="3"/>
  <c r="BB123" i="3" s="1"/>
  <c r="AV112" i="3"/>
  <c r="BB112" i="3" s="1"/>
  <c r="AV172" i="3"/>
  <c r="BB172" i="3" s="1"/>
  <c r="BI172" i="3" s="1"/>
  <c r="I287" i="2" s="1"/>
  <c r="AV96" i="3"/>
  <c r="BB96" i="3" s="1"/>
  <c r="AV81" i="3"/>
  <c r="BB81" i="3" s="1"/>
  <c r="AV131" i="3"/>
  <c r="BB131" i="3" s="1"/>
  <c r="AV166" i="3"/>
  <c r="BB166" i="3" s="1"/>
  <c r="AV32" i="3"/>
  <c r="BB32" i="3" s="1"/>
  <c r="AV90" i="3"/>
  <c r="BB90" i="3" s="1"/>
  <c r="AV8" i="3"/>
  <c r="BB8" i="3" s="1"/>
  <c r="AV26" i="3"/>
  <c r="BB26" i="3" s="1"/>
  <c r="BI26" i="3" s="1"/>
  <c r="CA26" i="3" s="1"/>
  <c r="AV91" i="3"/>
  <c r="BB91" i="3" s="1"/>
  <c r="AV124" i="3"/>
  <c r="BB124" i="3" s="1"/>
  <c r="AV16" i="3"/>
  <c r="BB16" i="3" s="1"/>
  <c r="BI16" i="3" s="1"/>
  <c r="CA16" i="3" s="1"/>
  <c r="AV108" i="3"/>
  <c r="BB108" i="3" s="1"/>
  <c r="AV147" i="3"/>
  <c r="BB147" i="3" s="1"/>
  <c r="AV100" i="3"/>
  <c r="BB100" i="3" s="1"/>
  <c r="AV56" i="3"/>
  <c r="BB56" i="3" s="1"/>
  <c r="AV9" i="3"/>
  <c r="BB9" i="3" s="1"/>
  <c r="BI9" i="3" s="1"/>
  <c r="BJ123" i="3"/>
  <c r="CB123" i="3" s="1"/>
  <c r="AV52" i="3"/>
  <c r="BB52" i="3" s="1"/>
  <c r="BJ197" i="3"/>
  <c r="CB197" i="3" s="1"/>
  <c r="AV186" i="3"/>
  <c r="BB186" i="3" s="1"/>
  <c r="BI186" i="3" s="1"/>
  <c r="CA186" i="3" s="1"/>
  <c r="AV190" i="3"/>
  <c r="BB190" i="3" s="1"/>
  <c r="BI190" i="3" s="1"/>
  <c r="CA190" i="3" s="1"/>
  <c r="AV173" i="3"/>
  <c r="BB173" i="3" s="1"/>
  <c r="BI173" i="3" s="1"/>
  <c r="CA173" i="3" s="1"/>
  <c r="AV109" i="3"/>
  <c r="BB109" i="3" s="1"/>
  <c r="AV177" i="3"/>
  <c r="BB177" i="3" s="1"/>
  <c r="AX8" i="3"/>
  <c r="BD8" i="3" s="1"/>
  <c r="AV89" i="3"/>
  <c r="BB89" i="3" s="1"/>
  <c r="BI89" i="3" s="1"/>
  <c r="CA89" i="3" s="1"/>
  <c r="AV37" i="3"/>
  <c r="BB37" i="3" s="1"/>
  <c r="BI37" i="3" s="1"/>
  <c r="CA37" i="3" s="1"/>
  <c r="AV103" i="3"/>
  <c r="BB103" i="3" s="1"/>
  <c r="AU77" i="3"/>
  <c r="BA77" i="3" s="1"/>
  <c r="BH77" i="3" s="1"/>
  <c r="BZ77" i="3" s="1"/>
  <c r="AU15" i="3"/>
  <c r="BA15" i="3" s="1"/>
  <c r="BH15" i="3" s="1"/>
  <c r="AU126" i="3"/>
  <c r="BA126" i="3" s="1"/>
  <c r="BH126" i="3" s="1"/>
  <c r="I369" i="2" s="1"/>
  <c r="AT9" i="3"/>
  <c r="AZ9" i="3" s="1"/>
  <c r="BG9" i="3" s="1"/>
  <c r="BY9" i="3" s="1"/>
  <c r="AU148" i="3"/>
  <c r="BA148" i="3" s="1"/>
  <c r="BH148" i="3" s="1"/>
  <c r="AT130" i="3"/>
  <c r="AZ130" i="3" s="1"/>
  <c r="BG130" i="3" s="1"/>
  <c r="AT60" i="3"/>
  <c r="AZ60" i="3" s="1"/>
  <c r="BG60" i="3" s="1"/>
  <c r="AU68" i="3"/>
  <c r="BA68" i="3" s="1"/>
  <c r="BH68" i="3" s="1"/>
  <c r="I346" i="2" s="1"/>
  <c r="AU186" i="3"/>
  <c r="BA186" i="3" s="1"/>
  <c r="BH186" i="3" s="1"/>
  <c r="AU30" i="3"/>
  <c r="BA30" i="3" s="1"/>
  <c r="BH30" i="3" s="1"/>
  <c r="AT16" i="3"/>
  <c r="AZ16" i="3" s="1"/>
  <c r="BG16" i="3" s="1"/>
  <c r="AU140" i="3"/>
  <c r="BA140" i="3" s="1"/>
  <c r="BH140" i="3" s="1"/>
  <c r="BZ140" i="3" s="1"/>
  <c r="AU128" i="3"/>
  <c r="BA128" i="3" s="1"/>
  <c r="BH128" i="3" s="1"/>
  <c r="AU185" i="3"/>
  <c r="BA185" i="3" s="1"/>
  <c r="BH185" i="3" s="1"/>
  <c r="BZ185" i="3" s="1"/>
  <c r="AT134" i="3"/>
  <c r="AZ134" i="3" s="1"/>
  <c r="BG134" i="3" s="1"/>
  <c r="I76" i="2" s="1"/>
  <c r="AT206" i="3"/>
  <c r="AZ206" i="3" s="1"/>
  <c r="BG206" i="3" s="1"/>
  <c r="BY206" i="3" s="1"/>
  <c r="AU167" i="3"/>
  <c r="BA167" i="3" s="1"/>
  <c r="BH167" i="3" s="1"/>
  <c r="I307" i="2" s="1"/>
  <c r="AT173" i="3"/>
  <c r="AZ173" i="3" s="1"/>
  <c r="BG173" i="3" s="1"/>
  <c r="BY173" i="3" s="1"/>
  <c r="AT147" i="3"/>
  <c r="AZ147" i="3" s="1"/>
  <c r="BG147" i="3" s="1"/>
  <c r="BY147" i="3" s="1"/>
  <c r="AT143" i="3"/>
  <c r="AZ143" i="3" s="1"/>
  <c r="BG143" i="3" s="1"/>
  <c r="AT72" i="3"/>
  <c r="AZ72" i="3" s="1"/>
  <c r="BG72" i="3" s="1"/>
  <c r="AT131" i="3"/>
  <c r="AZ131" i="3" s="1"/>
  <c r="BG131" i="3" s="1"/>
  <c r="BY131" i="3" s="1"/>
  <c r="AT207" i="3"/>
  <c r="AZ207" i="3" s="1"/>
  <c r="BG207" i="3" s="1"/>
  <c r="AT182" i="3"/>
  <c r="AZ182" i="3" s="1"/>
  <c r="BG182" i="3" s="1"/>
  <c r="I94" i="2" s="1"/>
  <c r="AT183" i="3"/>
  <c r="AZ183" i="3" s="1"/>
  <c r="BG183" i="3" s="1"/>
  <c r="BY183" i="3" s="1"/>
  <c r="AT39" i="3"/>
  <c r="AZ39" i="3" s="1"/>
  <c r="BG39" i="3" s="1"/>
  <c r="BY39" i="3" s="1"/>
  <c r="AT140" i="3"/>
  <c r="AZ140" i="3" s="1"/>
  <c r="BG140" i="3" s="1"/>
  <c r="BY140" i="3" s="1"/>
  <c r="AT13" i="3"/>
  <c r="AZ13" i="3" s="1"/>
  <c r="BG13" i="3" s="1"/>
  <c r="BY13" i="3" s="1"/>
  <c r="AT118" i="3"/>
  <c r="AZ118" i="3" s="1"/>
  <c r="BG118" i="3" s="1"/>
  <c r="I68" i="2" s="1"/>
  <c r="AT117" i="3"/>
  <c r="AZ117" i="3" s="1"/>
  <c r="BG117" i="3" s="1"/>
  <c r="BY117" i="3" s="1"/>
  <c r="AT42" i="3"/>
  <c r="AZ42" i="3" s="1"/>
  <c r="BG42" i="3" s="1"/>
  <c r="I39" i="2" s="1"/>
  <c r="AT93" i="3"/>
  <c r="AZ93" i="3" s="1"/>
  <c r="BG93" i="3" s="1"/>
  <c r="BY93" i="3" s="1"/>
  <c r="AT132" i="3"/>
  <c r="AZ132" i="3" s="1"/>
  <c r="BG132" i="3" s="1"/>
  <c r="I75" i="2" s="1"/>
  <c r="AT55" i="3"/>
  <c r="AZ55" i="3" s="1"/>
  <c r="BG55" i="3" s="1"/>
  <c r="BY55" i="3" s="1"/>
  <c r="AT27" i="3"/>
  <c r="AZ27" i="3" s="1"/>
  <c r="BG27" i="3" s="1"/>
  <c r="BY27" i="3" s="1"/>
  <c r="AT66" i="3"/>
  <c r="AZ66" i="3" s="1"/>
  <c r="BG66" i="3" s="1"/>
  <c r="I48" i="2" s="1"/>
  <c r="AT156" i="3"/>
  <c r="AZ156" i="3" s="1"/>
  <c r="BG156" i="3" s="1"/>
  <c r="AT92" i="3"/>
  <c r="AZ92" i="3" s="1"/>
  <c r="BG92" i="3" s="1"/>
  <c r="AT141" i="3"/>
  <c r="AZ141" i="3" s="1"/>
  <c r="BG141" i="3" s="1"/>
  <c r="AT88" i="3"/>
  <c r="AZ88" i="3" s="1"/>
  <c r="BG88" i="3" s="1"/>
  <c r="AT90" i="3"/>
  <c r="AZ90" i="3" s="1"/>
  <c r="BG90" i="3" s="1"/>
  <c r="BY90" i="3" s="1"/>
  <c r="AT53" i="3"/>
  <c r="AZ53" i="3" s="1"/>
  <c r="BG53" i="3" s="1"/>
  <c r="BY53" i="3" s="1"/>
  <c r="AT194" i="3"/>
  <c r="AZ194" i="3" s="1"/>
  <c r="BG194" i="3" s="1"/>
  <c r="BY194" i="3" s="1"/>
  <c r="AT8" i="3"/>
  <c r="AZ8" i="3" s="1"/>
  <c r="BG8" i="3" s="1"/>
  <c r="AT59" i="3"/>
  <c r="AZ59" i="3" s="1"/>
  <c r="BG59" i="3" s="1"/>
  <c r="BY59" i="3" s="1"/>
  <c r="AT197" i="3"/>
  <c r="AZ197" i="3" s="1"/>
  <c r="BG197" i="3" s="1"/>
  <c r="BY197" i="3" s="1"/>
  <c r="AT196" i="3"/>
  <c r="AZ196" i="3" s="1"/>
  <c r="BG196" i="3" s="1"/>
  <c r="AT162" i="3"/>
  <c r="AZ162" i="3" s="1"/>
  <c r="BG162" i="3" s="1"/>
  <c r="AT158" i="3"/>
  <c r="AZ158" i="3" s="1"/>
  <c r="BG158" i="3" s="1"/>
  <c r="I85" i="2" s="1"/>
  <c r="AT153" i="3"/>
  <c r="AZ153" i="3" s="1"/>
  <c r="BG153" i="3" s="1"/>
  <c r="BY153" i="3" s="1"/>
  <c r="AT101" i="3"/>
  <c r="AZ101" i="3" s="1"/>
  <c r="BG101" i="3" s="1"/>
  <c r="BY101" i="3" s="1"/>
  <c r="AU112" i="3"/>
  <c r="BA112" i="3" s="1"/>
  <c r="AU165" i="3"/>
  <c r="BA165" i="3" s="1"/>
  <c r="BH165" i="3" s="1"/>
  <c r="BZ165" i="3" s="1"/>
  <c r="AT209" i="3"/>
  <c r="AZ209" i="3" s="1"/>
  <c r="BG209" i="3" s="1"/>
  <c r="BY209" i="3" s="1"/>
  <c r="AT102" i="3"/>
  <c r="AZ102" i="3" s="1"/>
  <c r="BG102" i="3" s="1"/>
  <c r="I63" i="2" s="1"/>
  <c r="AT47" i="3"/>
  <c r="AZ47" i="3" s="1"/>
  <c r="BG47" i="3" s="1"/>
  <c r="AU52" i="3"/>
  <c r="BA52" i="3" s="1"/>
  <c r="BH52" i="3" s="1"/>
  <c r="I341" i="2" s="1"/>
  <c r="AU38" i="3"/>
  <c r="BA38" i="3" s="1"/>
  <c r="BH38" i="3" s="1"/>
  <c r="BZ38" i="3" s="1"/>
  <c r="AU212" i="3"/>
  <c r="BA212" i="3" s="1"/>
  <c r="BH212" i="3" s="1"/>
  <c r="AU153" i="3"/>
  <c r="BA153" i="3" s="1"/>
  <c r="BH153" i="3" s="1"/>
  <c r="BZ153" i="3" s="1"/>
  <c r="AU62" i="3"/>
  <c r="BA62" i="3" s="1"/>
  <c r="BH62" i="3" s="1"/>
  <c r="BZ62" i="3" s="1"/>
  <c r="AU96" i="3"/>
  <c r="BA96" i="3" s="1"/>
  <c r="BH96" i="3" s="1"/>
  <c r="AU119" i="3"/>
  <c r="BA119" i="3" s="1"/>
  <c r="BH119" i="3" s="1"/>
  <c r="BZ119" i="3" s="1"/>
  <c r="AU133" i="3"/>
  <c r="BA133" i="3" s="1"/>
  <c r="BH133" i="3" s="1"/>
  <c r="BZ133" i="3" s="1"/>
  <c r="AU88" i="3"/>
  <c r="BA88" i="3" s="1"/>
  <c r="BH88" i="3" s="1"/>
  <c r="BZ88" i="3" s="1"/>
  <c r="AU33" i="3"/>
  <c r="BA33" i="3" s="1"/>
  <c r="BH33" i="3" s="1"/>
  <c r="BZ33" i="3" s="1"/>
  <c r="AU136" i="3"/>
  <c r="BA136" i="3" s="1"/>
  <c r="BH136" i="3" s="1"/>
  <c r="AU29" i="3"/>
  <c r="BA29" i="3" s="1"/>
  <c r="BH29" i="3" s="1"/>
  <c r="AU134" i="3"/>
  <c r="BA134" i="3" s="1"/>
  <c r="BH134" i="3" s="1"/>
  <c r="I373" i="2" s="1"/>
  <c r="AU115" i="3"/>
  <c r="BA115" i="3" s="1"/>
  <c r="BH115" i="3" s="1"/>
  <c r="I305" i="2" s="1"/>
  <c r="AU31" i="3"/>
  <c r="BA31" i="3" s="1"/>
  <c r="BH31" i="3" s="1"/>
  <c r="BZ31" i="3" s="1"/>
  <c r="AU147" i="3"/>
  <c r="BA147" i="3" s="1"/>
  <c r="BH147" i="3" s="1"/>
  <c r="BZ147" i="3" s="1"/>
  <c r="AU10" i="3"/>
  <c r="BA10" i="3" s="1"/>
  <c r="BH10" i="3" s="1"/>
  <c r="BZ10" i="3" s="1"/>
  <c r="AU74" i="3"/>
  <c r="BA74" i="3" s="1"/>
  <c r="BH74" i="3" s="1"/>
  <c r="AU137" i="3"/>
  <c r="BA137" i="3" s="1"/>
  <c r="BH137" i="3" s="1"/>
  <c r="BZ137" i="3" s="1"/>
  <c r="AU85" i="3"/>
  <c r="BA85" i="3" s="1"/>
  <c r="BH85" i="3" s="1"/>
  <c r="BZ85" i="3" s="1"/>
  <c r="AU47" i="3"/>
  <c r="BA47" i="3" s="1"/>
  <c r="BH47" i="3" s="1"/>
  <c r="BZ47" i="3" s="1"/>
  <c r="AU158" i="3"/>
  <c r="BA158" i="3" s="1"/>
  <c r="BH158" i="3" s="1"/>
  <c r="I382" i="2" s="1"/>
  <c r="AU75" i="3"/>
  <c r="BA75" i="3" s="1"/>
  <c r="BH75" i="3" s="1"/>
  <c r="BZ75" i="3" s="1"/>
  <c r="AU72" i="3"/>
  <c r="BA72" i="3" s="1"/>
  <c r="BH72" i="3" s="1"/>
  <c r="AT187" i="3"/>
  <c r="AZ187" i="3" s="1"/>
  <c r="BG187" i="3" s="1"/>
  <c r="BY187" i="3" s="1"/>
  <c r="AU22" i="3"/>
  <c r="BA22" i="3" s="1"/>
  <c r="BH22" i="3" s="1"/>
  <c r="AU95" i="3"/>
  <c r="BA95" i="3" s="1"/>
  <c r="BH95" i="3" s="1"/>
  <c r="BZ95" i="3" s="1"/>
  <c r="AT78" i="3"/>
  <c r="AZ78" i="3" s="1"/>
  <c r="BG78" i="3" s="1"/>
  <c r="AU168" i="3"/>
  <c r="BA168" i="3" s="1"/>
  <c r="BH168" i="3" s="1"/>
  <c r="BZ168" i="3" s="1"/>
  <c r="AT57" i="3"/>
  <c r="AZ57" i="3" s="1"/>
  <c r="BG57" i="3" s="1"/>
  <c r="BY57" i="3" s="1"/>
  <c r="AT68" i="3"/>
  <c r="AZ68" i="3" s="1"/>
  <c r="BG68" i="3" s="1"/>
  <c r="I49" i="2" s="1"/>
  <c r="AU80" i="3"/>
  <c r="BA80" i="3" s="1"/>
  <c r="BH80" i="3" s="1"/>
  <c r="I352" i="2" s="1"/>
  <c r="AT166" i="3"/>
  <c r="AZ166" i="3" s="1"/>
  <c r="BG166" i="3" s="1"/>
  <c r="BY166" i="3" s="1"/>
  <c r="AU27" i="3"/>
  <c r="BA27" i="3" s="1"/>
  <c r="BH27" i="3" s="1"/>
  <c r="BZ27" i="3" s="1"/>
  <c r="AU104" i="3"/>
  <c r="BA104" i="3" s="1"/>
  <c r="BH104" i="3" s="1"/>
  <c r="AT58" i="3"/>
  <c r="AZ58" i="3" s="1"/>
  <c r="BG58" i="3" s="1"/>
  <c r="AT71" i="3"/>
  <c r="AZ71" i="3" s="1"/>
  <c r="BG71" i="3" s="1"/>
  <c r="BY71" i="3" s="1"/>
  <c r="AT201" i="3"/>
  <c r="AZ201" i="3" s="1"/>
  <c r="BG201" i="3" s="1"/>
  <c r="BY201" i="3" s="1"/>
  <c r="AT64" i="3"/>
  <c r="AZ64" i="3" s="1"/>
  <c r="BG64" i="3" s="1"/>
  <c r="BY64" i="3" s="1"/>
  <c r="AW173" i="3"/>
  <c r="BC173" i="3" s="1"/>
  <c r="BJ173" i="3" s="1"/>
  <c r="CB173" i="3" s="1"/>
  <c r="AW115" i="3"/>
  <c r="BC115" i="3" s="1"/>
  <c r="AX138" i="3"/>
  <c r="BD138" i="3" s="1"/>
  <c r="AX52" i="3"/>
  <c r="BD52" i="3" s="1"/>
  <c r="AU156" i="3"/>
  <c r="BA156" i="3" s="1"/>
  <c r="BH156" i="3" s="1"/>
  <c r="I381" i="2" s="1"/>
  <c r="AU172" i="3"/>
  <c r="BA172" i="3" s="1"/>
  <c r="BH172" i="3" s="1"/>
  <c r="AW73" i="3"/>
  <c r="BC73" i="3" s="1"/>
  <c r="AW207" i="3"/>
  <c r="BC207" i="3" s="1"/>
  <c r="BJ207" i="3" s="1"/>
  <c r="AX143" i="3"/>
  <c r="BD143" i="3" s="1"/>
  <c r="AX24" i="3"/>
  <c r="BD24" i="3" s="1"/>
  <c r="AX132" i="3"/>
  <c r="BD132" i="3" s="1"/>
  <c r="AU124" i="3"/>
  <c r="BA124" i="3" s="1"/>
  <c r="BH124" i="3" s="1"/>
  <c r="AW85" i="3"/>
  <c r="BC85" i="3" s="1"/>
  <c r="AW91" i="3"/>
  <c r="BC91" i="3" s="1"/>
  <c r="AX162" i="3"/>
  <c r="BD162" i="3" s="1"/>
  <c r="AX20" i="3"/>
  <c r="BD20" i="3" s="1"/>
  <c r="AU169" i="3"/>
  <c r="BA169" i="3" s="1"/>
  <c r="BH169" i="3" s="1"/>
  <c r="BZ169" i="3" s="1"/>
  <c r="AU26" i="3"/>
  <c r="BA26" i="3" s="1"/>
  <c r="BH26" i="3" s="1"/>
  <c r="I331" i="2" s="1"/>
  <c r="AX150" i="3"/>
  <c r="BD150" i="3" s="1"/>
  <c r="AX152" i="3"/>
  <c r="BD152" i="3" s="1"/>
  <c r="AX72" i="3"/>
  <c r="BD72" i="3" s="1"/>
  <c r="AX161" i="3"/>
  <c r="BD161" i="3" s="1"/>
  <c r="AX91" i="3"/>
  <c r="BD91" i="3" s="1"/>
  <c r="AX136" i="3"/>
  <c r="BD136" i="3" s="1"/>
  <c r="AX75" i="3"/>
  <c r="BD75" i="3" s="1"/>
  <c r="AX31" i="3"/>
  <c r="BD31" i="3" s="1"/>
  <c r="BK31" i="3" s="1"/>
  <c r="CC31" i="3" s="1"/>
  <c r="AX192" i="3"/>
  <c r="BD192" i="3" s="1"/>
  <c r="BK192" i="3" s="1"/>
  <c r="CC192" i="3" s="1"/>
  <c r="AX198" i="3"/>
  <c r="BD198" i="3" s="1"/>
  <c r="AX185" i="3"/>
  <c r="BD185" i="3" s="1"/>
  <c r="AX126" i="3"/>
  <c r="BD126" i="3" s="1"/>
  <c r="AX122" i="3"/>
  <c r="BD122" i="3" s="1"/>
  <c r="AX127" i="3"/>
  <c r="BD127" i="3" s="1"/>
  <c r="AX135" i="3"/>
  <c r="BD135" i="3" s="1"/>
  <c r="AX9" i="3"/>
  <c r="BD9" i="3" s="1"/>
  <c r="AX61" i="3"/>
  <c r="BD61" i="3" s="1"/>
  <c r="AX141" i="3"/>
  <c r="BD141" i="3" s="1"/>
  <c r="AX165" i="3"/>
  <c r="BD165" i="3" s="1"/>
  <c r="AX188" i="3"/>
  <c r="BD188" i="3" s="1"/>
  <c r="AX209" i="3"/>
  <c r="BD209" i="3" s="1"/>
  <c r="AX184" i="3"/>
  <c r="BD184" i="3" s="1"/>
  <c r="AX178" i="3"/>
  <c r="BD178" i="3" s="1"/>
  <c r="AX35" i="3"/>
  <c r="BD35" i="3" s="1"/>
  <c r="BK35" i="3" s="1"/>
  <c r="CC35" i="3" s="1"/>
  <c r="AX175" i="3"/>
  <c r="BD175" i="3" s="1"/>
  <c r="AX105" i="3"/>
  <c r="BD105" i="3" s="1"/>
  <c r="AX109" i="3"/>
  <c r="BD109" i="3" s="1"/>
  <c r="AX145" i="3"/>
  <c r="BD145" i="3" s="1"/>
  <c r="AX47" i="3"/>
  <c r="BD47" i="3" s="1"/>
  <c r="AX189" i="3"/>
  <c r="BD189" i="3" s="1"/>
  <c r="AX177" i="3"/>
  <c r="BD177" i="3" s="1"/>
  <c r="AX88" i="3"/>
  <c r="BD88" i="3" s="1"/>
  <c r="BK88" i="3" s="1"/>
  <c r="CC88" i="3" s="1"/>
  <c r="AX151" i="3"/>
  <c r="BD151" i="3" s="1"/>
  <c r="AX200" i="3"/>
  <c r="BD200" i="3" s="1"/>
  <c r="AX81" i="3"/>
  <c r="BD81" i="3" s="1"/>
  <c r="AX156" i="3"/>
  <c r="BD156" i="3" s="1"/>
  <c r="AX121" i="3"/>
  <c r="BD121" i="3" s="1"/>
  <c r="BK121" i="3" s="1"/>
  <c r="CC121" i="3" s="1"/>
  <c r="AX142" i="3"/>
  <c r="BD142" i="3" s="1"/>
  <c r="AX123" i="3"/>
  <c r="BD123" i="3" s="1"/>
  <c r="AX102" i="3"/>
  <c r="BD102" i="3" s="1"/>
  <c r="AX95" i="3"/>
  <c r="BD95" i="3" s="1"/>
  <c r="AX186" i="3"/>
  <c r="BD186" i="3" s="1"/>
  <c r="AX129" i="3"/>
  <c r="BD129" i="3" s="1"/>
  <c r="AW170" i="3"/>
  <c r="BC170" i="3" s="1"/>
  <c r="AX167" i="3"/>
  <c r="BD167" i="3" s="1"/>
  <c r="AX194" i="3"/>
  <c r="BD194" i="3" s="1"/>
  <c r="AW104" i="3"/>
  <c r="BC104" i="3" s="1"/>
  <c r="AU37" i="3"/>
  <c r="BA37" i="3" s="1"/>
  <c r="BH37" i="3" s="1"/>
  <c r="AU209" i="3"/>
  <c r="BA209" i="3" s="1"/>
  <c r="BH209" i="3" s="1"/>
  <c r="BZ209" i="3" s="1"/>
  <c r="AU114" i="3"/>
  <c r="BA114" i="3" s="1"/>
  <c r="BH114" i="3" s="1"/>
  <c r="BZ114" i="3" s="1"/>
  <c r="AW196" i="3"/>
  <c r="BC196" i="3" s="1"/>
  <c r="AW70" i="3"/>
  <c r="BC70" i="3" s="1"/>
  <c r="BJ70" i="3" s="1"/>
  <c r="AW192" i="3"/>
  <c r="BC192" i="3" s="1"/>
  <c r="BJ192" i="3" s="1"/>
  <c r="CB192" i="3" s="1"/>
  <c r="AW83" i="3"/>
  <c r="BC83" i="3" s="1"/>
  <c r="AW63" i="3"/>
  <c r="BC63" i="3" s="1"/>
  <c r="AW111" i="3"/>
  <c r="BC111" i="3" s="1"/>
  <c r="AW157" i="3"/>
  <c r="BC157" i="3" s="1"/>
  <c r="AW101" i="3"/>
  <c r="BC101" i="3" s="1"/>
  <c r="AW160" i="3"/>
  <c r="BC160" i="3" s="1"/>
  <c r="AW120" i="3"/>
  <c r="BC120" i="3" s="1"/>
  <c r="BJ120" i="3" s="1"/>
  <c r="AW17" i="3"/>
  <c r="BC17" i="3" s="1"/>
  <c r="AW178" i="3"/>
  <c r="BC178" i="3" s="1"/>
  <c r="BJ178" i="3" s="1"/>
  <c r="AW118" i="3"/>
  <c r="BC118" i="3" s="1"/>
  <c r="AW161" i="3"/>
  <c r="BC161" i="3" s="1"/>
  <c r="AW31" i="3"/>
  <c r="BC31" i="3" s="1"/>
  <c r="BJ31" i="3" s="1"/>
  <c r="CB31" i="3" s="1"/>
  <c r="AW67" i="3"/>
  <c r="BC67" i="3" s="1"/>
  <c r="AW153" i="3"/>
  <c r="BC153" i="3" s="1"/>
  <c r="AW143" i="3"/>
  <c r="BC143" i="3" s="1"/>
  <c r="AW84" i="3"/>
  <c r="BC84" i="3" s="1"/>
  <c r="AW76" i="3"/>
  <c r="BC76" i="3" s="1"/>
  <c r="AW95" i="3"/>
  <c r="BC95" i="3" s="1"/>
  <c r="AW24" i="3"/>
  <c r="BC24" i="3" s="1"/>
  <c r="AW100" i="3"/>
  <c r="BC100" i="3" s="1"/>
  <c r="AW72" i="3"/>
  <c r="BC72" i="3" s="1"/>
  <c r="AW141" i="3"/>
  <c r="BC141" i="3" s="1"/>
  <c r="BJ141" i="3" s="1"/>
  <c r="AW65" i="3"/>
  <c r="BC65" i="3" s="1"/>
  <c r="AW135" i="3"/>
  <c r="BC135" i="3" s="1"/>
  <c r="AW122" i="3"/>
  <c r="BC122" i="3" s="1"/>
  <c r="BJ122" i="3" s="1"/>
  <c r="AW69" i="3"/>
  <c r="BC69" i="3" s="1"/>
  <c r="BJ69" i="3" s="1"/>
  <c r="CB69" i="3" s="1"/>
  <c r="AW176" i="3"/>
  <c r="BC176" i="3" s="1"/>
  <c r="AW45" i="3"/>
  <c r="BC45" i="3" s="1"/>
  <c r="AW154" i="3"/>
  <c r="BC154" i="3" s="1"/>
  <c r="BJ154" i="3" s="1"/>
  <c r="AW88" i="3"/>
  <c r="BC88" i="3" s="1"/>
  <c r="BJ88" i="3" s="1"/>
  <c r="CB88" i="3" s="1"/>
  <c r="AW78" i="3"/>
  <c r="BC78" i="3" s="1"/>
  <c r="BJ78" i="3" s="1"/>
  <c r="AW68" i="3"/>
  <c r="BC68" i="3" s="1"/>
  <c r="BJ68" i="3" s="1"/>
  <c r="AW42" i="3"/>
  <c r="BC42" i="3" s="1"/>
  <c r="BJ42" i="3" s="1"/>
  <c r="AW19" i="3"/>
  <c r="BC19" i="3" s="1"/>
  <c r="BJ19" i="3" s="1"/>
  <c r="AW57" i="3"/>
  <c r="BC57" i="3" s="1"/>
  <c r="AW77" i="3"/>
  <c r="BC77" i="3" s="1"/>
  <c r="AW144" i="3"/>
  <c r="BC144" i="3" s="1"/>
  <c r="AW107" i="3"/>
  <c r="BC107" i="3" s="1"/>
  <c r="AW145" i="3"/>
  <c r="BC145" i="3" s="1"/>
  <c r="BG122" i="3"/>
  <c r="I70" i="2" s="1"/>
  <c r="BG104" i="3"/>
  <c r="I64" i="2" s="1"/>
  <c r="BG82" i="3"/>
  <c r="BG128" i="3"/>
  <c r="I73" i="2" s="1"/>
  <c r="BG94" i="3"/>
  <c r="I59" i="2" s="1"/>
  <c r="BG136" i="3"/>
  <c r="BG170" i="3"/>
  <c r="I88" i="2" s="1"/>
  <c r="BG89" i="3"/>
  <c r="I7" i="2" s="1"/>
  <c r="BG193" i="3"/>
  <c r="I11" i="2" s="1"/>
  <c r="BG34" i="3"/>
  <c r="I19" i="2" s="1"/>
  <c r="BG184" i="3"/>
  <c r="I95" i="2" s="1"/>
  <c r="BG160" i="3"/>
  <c r="I86" i="2" s="1"/>
  <c r="BH66" i="3"/>
  <c r="I345" i="2" s="1"/>
  <c r="BH100" i="3"/>
  <c r="I359" i="2" s="1"/>
  <c r="BH58" i="3"/>
  <c r="I344" i="2" s="1"/>
  <c r="BH59" i="3"/>
  <c r="BZ59" i="3" s="1"/>
  <c r="BH210" i="3"/>
  <c r="I324" i="2" s="1"/>
  <c r="BH200" i="3"/>
  <c r="I397" i="2" s="1"/>
  <c r="BH202" i="3"/>
  <c r="I398" i="2" s="1"/>
  <c r="BH54" i="3"/>
  <c r="I342" i="2" s="1"/>
  <c r="BH12" i="3"/>
  <c r="BZ12" i="3" s="1"/>
  <c r="BH174" i="3"/>
  <c r="I387" i="2" s="1"/>
  <c r="BH28" i="3"/>
  <c r="I332" i="2" s="1"/>
  <c r="BH112" i="3"/>
  <c r="I319" i="2" s="1"/>
  <c r="BH152" i="3"/>
  <c r="I379" i="2" s="1"/>
  <c r="BH18" i="3"/>
  <c r="I327" i="2" s="1"/>
  <c r="BH180" i="3"/>
  <c r="I390" i="2" s="1"/>
  <c r="BH164" i="3"/>
  <c r="I321" i="2" s="1"/>
  <c r="BH196" i="3"/>
  <c r="I395" i="2" s="1"/>
  <c r="BH162" i="3"/>
  <c r="BZ162" i="3" s="1"/>
  <c r="I126" i="2"/>
  <c r="CB198" i="3"/>
  <c r="I198" i="2"/>
  <c r="CA134" i="3"/>
  <c r="CB26" i="3"/>
  <c r="I133" i="2"/>
  <c r="CA130" i="3"/>
  <c r="I272" i="2"/>
  <c r="CA120" i="3"/>
  <c r="I267" i="2"/>
  <c r="I263" i="2"/>
  <c r="CB86" i="3"/>
  <c r="I173" i="2"/>
  <c r="CA202" i="3"/>
  <c r="I299" i="2"/>
  <c r="CA21" i="3"/>
  <c r="I215" i="2"/>
  <c r="CA193" i="3"/>
  <c r="CB46" i="3"/>
  <c r="I140" i="2"/>
  <c r="I225" i="2"/>
  <c r="I248" i="2"/>
  <c r="CA18" i="3"/>
  <c r="I228" i="2"/>
  <c r="I166" i="2"/>
  <c r="I162" i="2"/>
  <c r="I207" i="2"/>
  <c r="CA172" i="3"/>
  <c r="CB202" i="3"/>
  <c r="I200" i="2"/>
  <c r="CA146" i="3"/>
  <c r="I277" i="2"/>
  <c r="CA22" i="3"/>
  <c r="I230" i="2"/>
  <c r="I281" i="2"/>
  <c r="CA102" i="3"/>
  <c r="I261" i="2"/>
  <c r="I245" i="2"/>
  <c r="I239" i="2"/>
  <c r="CA78" i="3"/>
  <c r="CA192" i="3"/>
  <c r="CA140" i="3"/>
  <c r="CA23" i="3"/>
  <c r="CC36" i="3"/>
  <c r="CB35" i="3"/>
  <c r="BZ161" i="3"/>
  <c r="BZ177" i="3"/>
  <c r="BY31" i="3"/>
  <c r="BZ61" i="3"/>
  <c r="BZ41" i="3"/>
  <c r="BY43" i="3"/>
  <c r="BZ81" i="3"/>
  <c r="BY143" i="3"/>
  <c r="BY33" i="3"/>
  <c r="BY203" i="3"/>
  <c r="BY81" i="3"/>
  <c r="BY47" i="3"/>
  <c r="BZ25" i="3"/>
  <c r="BZ55" i="3"/>
  <c r="BZ159" i="3"/>
  <c r="BZ49" i="3"/>
  <c r="BY77" i="3"/>
  <c r="BY36" i="3"/>
  <c r="BY65" i="3"/>
  <c r="BY135" i="3"/>
  <c r="BY99" i="3"/>
  <c r="BY151" i="3"/>
  <c r="BY123" i="3"/>
  <c r="BY177" i="3"/>
  <c r="BY41" i="3"/>
  <c r="BZ51" i="3"/>
  <c r="BY168" i="3"/>
  <c r="BY185" i="3"/>
  <c r="BY88" i="3"/>
  <c r="BY149" i="3"/>
  <c r="BZ109" i="3"/>
  <c r="BZ166" i="3"/>
  <c r="BZ155" i="3"/>
  <c r="BY85" i="3"/>
  <c r="BY62" i="3"/>
  <c r="BY10" i="3"/>
  <c r="BY181" i="3"/>
  <c r="BZ205" i="3"/>
  <c r="BZ29" i="3"/>
  <c r="BZ105" i="3"/>
  <c r="BY195" i="3"/>
  <c r="CA197" i="3"/>
  <c r="CA9" i="3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09" i="15"/>
  <c r="BZ112" i="3" l="1"/>
  <c r="BY104" i="3"/>
  <c r="I188" i="2"/>
  <c r="BY11" i="3"/>
  <c r="I339" i="2"/>
  <c r="CB50" i="3"/>
  <c r="I116" i="2"/>
  <c r="BZ200" i="3"/>
  <c r="BZ100" i="3"/>
  <c r="BZ122" i="3"/>
  <c r="I155" i="2"/>
  <c r="I175" i="2"/>
  <c r="CB174" i="3"/>
  <c r="I290" i="2"/>
  <c r="I227" i="2"/>
  <c r="I203" i="2"/>
  <c r="I171" i="2"/>
  <c r="BZ152" i="3"/>
  <c r="BY122" i="3"/>
  <c r="I212" i="2"/>
  <c r="I210" i="2"/>
  <c r="BZ174" i="3"/>
  <c r="I247" i="2"/>
  <c r="J7" i="2"/>
  <c r="I24" i="2"/>
  <c r="J24" i="2" s="1"/>
  <c r="BY164" i="3"/>
  <c r="I42" i="2"/>
  <c r="J42" i="2" s="1"/>
  <c r="BY48" i="3"/>
  <c r="I375" i="2"/>
  <c r="BZ144" i="3"/>
  <c r="I234" i="2"/>
  <c r="CA34" i="3"/>
  <c r="I294" i="2"/>
  <c r="BY89" i="3"/>
  <c r="I232" i="2"/>
  <c r="BY160" i="3"/>
  <c r="BY66" i="3"/>
  <c r="BY110" i="3"/>
  <c r="CB98" i="3"/>
  <c r="I309" i="2"/>
  <c r="J309" i="2" s="1"/>
  <c r="BZ207" i="3"/>
  <c r="I180" i="2"/>
  <c r="I285" i="2"/>
  <c r="I158" i="2"/>
  <c r="BY19" i="3"/>
  <c r="I268" i="2"/>
  <c r="I112" i="2"/>
  <c r="I122" i="2"/>
  <c r="I104" i="2"/>
  <c r="I110" i="2"/>
  <c r="I279" i="2"/>
  <c r="I195" i="2"/>
  <c r="BY34" i="3"/>
  <c r="I323" i="2"/>
  <c r="J323" i="2" s="1"/>
  <c r="BZ204" i="3"/>
  <c r="I74" i="2"/>
  <c r="J74" i="2" s="1"/>
  <c r="BY130" i="3"/>
  <c r="I334" i="2"/>
  <c r="J334" i="2" s="1"/>
  <c r="BZ32" i="3"/>
  <c r="I205" i="2"/>
  <c r="I129" i="2"/>
  <c r="I237" i="2"/>
  <c r="J35" i="2"/>
  <c r="BY42" i="3"/>
  <c r="I221" i="2"/>
  <c r="CC26" i="3"/>
  <c r="I51" i="2"/>
  <c r="J51" i="2" s="1"/>
  <c r="BY72" i="3"/>
  <c r="I393" i="2"/>
  <c r="J393" i="2" s="1"/>
  <c r="BZ186" i="3"/>
  <c r="CB74" i="3"/>
  <c r="I151" i="2"/>
  <c r="I301" i="2"/>
  <c r="J301" i="2" s="1"/>
  <c r="BZ11" i="3"/>
  <c r="I72" i="2"/>
  <c r="J72" i="2" s="1"/>
  <c r="BY126" i="3"/>
  <c r="I33" i="2"/>
  <c r="J33" i="2" s="1"/>
  <c r="BY24" i="3"/>
  <c r="I306" i="2"/>
  <c r="J306" i="2" s="1"/>
  <c r="BZ141" i="3"/>
  <c r="I93" i="2"/>
  <c r="J93" i="2" s="1"/>
  <c r="BY180" i="3"/>
  <c r="I372" i="2"/>
  <c r="J372" i="2" s="1"/>
  <c r="BZ132" i="3"/>
  <c r="I223" i="2"/>
  <c r="BY30" i="3"/>
  <c r="I259" i="2"/>
  <c r="I219" i="2"/>
  <c r="I178" i="2"/>
  <c r="BZ180" i="3"/>
  <c r="BY94" i="3"/>
  <c r="BZ20" i="3"/>
  <c r="I297" i="2"/>
  <c r="I241" i="2"/>
  <c r="I113" i="2"/>
  <c r="I146" i="2"/>
  <c r="I243" i="2"/>
  <c r="I184" i="2"/>
  <c r="J39" i="2"/>
  <c r="BZ24" i="3"/>
  <c r="BZ196" i="3"/>
  <c r="I186" i="2"/>
  <c r="I337" i="2"/>
  <c r="J337" i="2" s="1"/>
  <c r="BZ44" i="3"/>
  <c r="CA74" i="3"/>
  <c r="I250" i="2"/>
  <c r="I388" i="2"/>
  <c r="J388" i="2" s="1"/>
  <c r="BZ176" i="3"/>
  <c r="I351" i="2"/>
  <c r="J351" i="2" s="1"/>
  <c r="BZ78" i="3"/>
  <c r="CB89" i="3"/>
  <c r="I106" i="2"/>
  <c r="BY14" i="3"/>
  <c r="I28" i="2"/>
  <c r="J28" i="2" s="1"/>
  <c r="CA174" i="3"/>
  <c r="I288" i="2"/>
  <c r="I349" i="2"/>
  <c r="J349" i="2" s="1"/>
  <c r="BZ74" i="3"/>
  <c r="J43" i="2"/>
  <c r="J304" i="2"/>
  <c r="J59" i="2"/>
  <c r="I135" i="2"/>
  <c r="CB30" i="3"/>
  <c r="I371" i="2"/>
  <c r="J371" i="2" s="1"/>
  <c r="BZ130" i="3"/>
  <c r="I265" i="2"/>
  <c r="CA110" i="3"/>
  <c r="CB182" i="3"/>
  <c r="I193" i="2"/>
  <c r="CB34" i="3"/>
  <c r="I118" i="2"/>
  <c r="CB22" i="3"/>
  <c r="I131" i="2"/>
  <c r="I18" i="2"/>
  <c r="J18" i="2" s="1"/>
  <c r="BY8" i="3"/>
  <c r="I61" i="2"/>
  <c r="J61" i="2" s="1"/>
  <c r="BY98" i="3"/>
  <c r="I366" i="2"/>
  <c r="J366" i="2" s="1"/>
  <c r="BZ120" i="3"/>
  <c r="CA211" i="3"/>
  <c r="I211" i="2"/>
  <c r="I58" i="2"/>
  <c r="J58" i="2" s="1"/>
  <c r="BY92" i="3"/>
  <c r="I333" i="2"/>
  <c r="J333" i="2" s="1"/>
  <c r="BZ30" i="3"/>
  <c r="I37" i="2"/>
  <c r="J37" i="2" s="1"/>
  <c r="BY32" i="3"/>
  <c r="I3" i="2"/>
  <c r="J3" i="2" s="1"/>
  <c r="BY212" i="3"/>
  <c r="I21" i="2"/>
  <c r="J21" i="2" s="1"/>
  <c r="BY86" i="3"/>
  <c r="I270" i="2"/>
  <c r="CA126" i="3"/>
  <c r="CB190" i="3"/>
  <c r="I124" i="2"/>
  <c r="I311" i="2"/>
  <c r="J311" i="2" s="1"/>
  <c r="BZ15" i="3"/>
  <c r="I363" i="2"/>
  <c r="J363" i="2" s="1"/>
  <c r="BZ108" i="3"/>
  <c r="I313" i="2"/>
  <c r="J313" i="2" s="1"/>
  <c r="BZ19" i="3"/>
  <c r="I30" i="2"/>
  <c r="J30" i="2" s="1"/>
  <c r="BY18" i="3"/>
  <c r="CB54" i="3"/>
  <c r="I144" i="2"/>
  <c r="J45" i="2"/>
  <c r="J353" i="2"/>
  <c r="BZ115" i="3"/>
  <c r="J339" i="2"/>
  <c r="J76" i="2"/>
  <c r="J391" i="2"/>
  <c r="J4" i="2"/>
  <c r="J67" i="2"/>
  <c r="J22" i="2"/>
  <c r="I17" i="2"/>
  <c r="J17" i="2" s="1"/>
  <c r="BY21" i="3"/>
  <c r="I101" i="2"/>
  <c r="J101" i="2" s="1"/>
  <c r="BY202" i="3"/>
  <c r="I79" i="2"/>
  <c r="J79" i="2" s="1"/>
  <c r="BY146" i="3"/>
  <c r="I96" i="2"/>
  <c r="J96" i="2" s="1"/>
  <c r="BY186" i="3"/>
  <c r="I10" i="2"/>
  <c r="J10" i="2" s="1"/>
  <c r="BY167" i="3"/>
  <c r="I34" i="2"/>
  <c r="J34" i="2" s="1"/>
  <c r="BY26" i="3"/>
  <c r="I87" i="2"/>
  <c r="J87" i="2" s="1"/>
  <c r="BY162" i="3"/>
  <c r="J352" i="2"/>
  <c r="J335" i="2"/>
  <c r="J318" i="2"/>
  <c r="I396" i="2"/>
  <c r="J396" i="2" s="1"/>
  <c r="BZ198" i="3"/>
  <c r="BY200" i="3"/>
  <c r="BZ138" i="3"/>
  <c r="I283" i="2"/>
  <c r="I164" i="2"/>
  <c r="J389" i="2"/>
  <c r="I358" i="2"/>
  <c r="J358" i="2" s="1"/>
  <c r="BZ98" i="3"/>
  <c r="J394" i="2"/>
  <c r="I370" i="2"/>
  <c r="J370" i="2" s="1"/>
  <c r="BZ128" i="3"/>
  <c r="I377" i="2"/>
  <c r="J377" i="2" s="1"/>
  <c r="BZ148" i="3"/>
  <c r="J316" i="2"/>
  <c r="I392" i="2"/>
  <c r="J392" i="2" s="1"/>
  <c r="BZ184" i="3"/>
  <c r="I314" i="2"/>
  <c r="J314" i="2" s="1"/>
  <c r="BZ21" i="3"/>
  <c r="I44" i="2"/>
  <c r="J44" i="2" s="1"/>
  <c r="BY52" i="3"/>
  <c r="I12" i="2"/>
  <c r="J12" i="2" s="1"/>
  <c r="BY207" i="3"/>
  <c r="I20" i="2"/>
  <c r="J20" i="2" s="1"/>
  <c r="BY60" i="3"/>
  <c r="CB16" i="3"/>
  <c r="I128" i="2"/>
  <c r="I50" i="2"/>
  <c r="J50" i="2" s="1"/>
  <c r="BY70" i="3"/>
  <c r="I326" i="2"/>
  <c r="J326" i="2" s="1"/>
  <c r="BZ16" i="3"/>
  <c r="I80" i="2"/>
  <c r="J80" i="2" s="1"/>
  <c r="BY148" i="3"/>
  <c r="BZ89" i="3"/>
  <c r="BZ8" i="3"/>
  <c r="BY50" i="3"/>
  <c r="I214" i="2"/>
  <c r="I254" i="2"/>
  <c r="I357" i="2"/>
  <c r="J357" i="2" s="1"/>
  <c r="BZ96" i="3"/>
  <c r="J336" i="2"/>
  <c r="I89" i="2"/>
  <c r="J89" i="2" s="1"/>
  <c r="BY172" i="3"/>
  <c r="I40" i="2"/>
  <c r="J40" i="2" s="1"/>
  <c r="BY44" i="3"/>
  <c r="I53" i="2"/>
  <c r="J53" i="2" s="1"/>
  <c r="BY76" i="3"/>
  <c r="I97" i="2"/>
  <c r="J97" i="2" s="1"/>
  <c r="I13" i="2"/>
  <c r="J13" i="2" s="1"/>
  <c r="BY211" i="3"/>
  <c r="I91" i="2"/>
  <c r="J91" i="2" s="1"/>
  <c r="BY176" i="3"/>
  <c r="I84" i="2"/>
  <c r="J84" i="2" s="1"/>
  <c r="BY156" i="3"/>
  <c r="BZ56" i="3"/>
  <c r="BZ160" i="3"/>
  <c r="BY22" i="3"/>
  <c r="BY112" i="3"/>
  <c r="BZ50" i="3"/>
  <c r="I292" i="2"/>
  <c r="I257" i="2"/>
  <c r="J375" i="2"/>
  <c r="I77" i="2"/>
  <c r="J77" i="2" s="1"/>
  <c r="BY136" i="3"/>
  <c r="I66" i="2"/>
  <c r="J66" i="2" s="1"/>
  <c r="BY108" i="3"/>
  <c r="I56" i="2"/>
  <c r="J56" i="2" s="1"/>
  <c r="BY82" i="3"/>
  <c r="J395" i="2"/>
  <c r="J321" i="2"/>
  <c r="J362" i="2"/>
  <c r="J307" i="2"/>
  <c r="J346" i="2"/>
  <c r="J332" i="2"/>
  <c r="J387" i="2"/>
  <c r="J317" i="2"/>
  <c r="J365" i="2"/>
  <c r="J328" i="2"/>
  <c r="J379" i="2"/>
  <c r="J344" i="2"/>
  <c r="J85" i="2"/>
  <c r="I300" i="2"/>
  <c r="J300" i="2" s="1"/>
  <c r="BZ212" i="3"/>
  <c r="I98" i="2"/>
  <c r="J98" i="2" s="1"/>
  <c r="BY196" i="3"/>
  <c r="I81" i="2"/>
  <c r="J81" i="2" s="1"/>
  <c r="BY150" i="3"/>
  <c r="CB42" i="3"/>
  <c r="I138" i="2"/>
  <c r="I182" i="2"/>
  <c r="CB154" i="3"/>
  <c r="CB122" i="3"/>
  <c r="I169" i="2"/>
  <c r="CB178" i="3"/>
  <c r="I191" i="2"/>
  <c r="I368" i="2"/>
  <c r="J368" i="2" s="1"/>
  <c r="BZ124" i="3"/>
  <c r="CB207" i="3"/>
  <c r="I111" i="2"/>
  <c r="I361" i="2"/>
  <c r="J361" i="2" s="1"/>
  <c r="BZ104" i="3"/>
  <c r="I374" i="2"/>
  <c r="J374" i="2" s="1"/>
  <c r="BZ136" i="3"/>
  <c r="BY16" i="3"/>
  <c r="I29" i="2"/>
  <c r="J29" i="2" s="1"/>
  <c r="I354" i="2"/>
  <c r="J354" i="2" s="1"/>
  <c r="BZ84" i="3"/>
  <c r="I6" i="2"/>
  <c r="J6" i="2" s="1"/>
  <c r="BY63" i="3"/>
  <c r="I376" i="2"/>
  <c r="J376" i="2" s="1"/>
  <c r="BZ146" i="3"/>
  <c r="I25" i="2"/>
  <c r="J25" i="2" s="1"/>
  <c r="BY190" i="3"/>
  <c r="BZ110" i="3"/>
  <c r="I364" i="2"/>
  <c r="J364" i="2" s="1"/>
  <c r="I153" i="2"/>
  <c r="CB78" i="3"/>
  <c r="I168" i="2"/>
  <c r="CB120" i="3"/>
  <c r="I149" i="2"/>
  <c r="CB70" i="3"/>
  <c r="I302" i="2"/>
  <c r="J302" i="2" s="1"/>
  <c r="BZ37" i="3"/>
  <c r="I386" i="2"/>
  <c r="J386" i="2" s="1"/>
  <c r="BZ172" i="3"/>
  <c r="CB68" i="3"/>
  <c r="I148" i="2"/>
  <c r="I329" i="2"/>
  <c r="J329" i="2" s="1"/>
  <c r="BZ22" i="3"/>
  <c r="I325" i="2"/>
  <c r="J325" i="2" s="1"/>
  <c r="BZ14" i="3"/>
  <c r="BZ190" i="3"/>
  <c r="I322" i="2"/>
  <c r="J322" i="2" s="1"/>
  <c r="I115" i="2"/>
  <c r="CB19" i="3"/>
  <c r="CB141" i="3"/>
  <c r="I108" i="2"/>
  <c r="I47" i="2"/>
  <c r="J47" i="2" s="1"/>
  <c r="BY58" i="3"/>
  <c r="I54" i="2"/>
  <c r="J54" i="2" s="1"/>
  <c r="BY78" i="3"/>
  <c r="I348" i="2"/>
  <c r="J348" i="2" s="1"/>
  <c r="BZ72" i="3"/>
  <c r="BZ46" i="3"/>
  <c r="BZ106" i="3"/>
  <c r="BZ82" i="3"/>
  <c r="BZ17" i="3"/>
  <c r="BZ150" i="3"/>
  <c r="BY193" i="3"/>
  <c r="BY28" i="3"/>
  <c r="BZ86" i="3"/>
  <c r="BZ18" i="3"/>
  <c r="BY46" i="3"/>
  <c r="BZ134" i="3"/>
  <c r="BZ188" i="3"/>
  <c r="BZ76" i="3"/>
  <c r="BZ202" i="3"/>
  <c r="BY174" i="3"/>
  <c r="BZ70" i="3"/>
  <c r="BZ164" i="3"/>
  <c r="BY132" i="3"/>
  <c r="BY54" i="3"/>
  <c r="BY84" i="3"/>
  <c r="BZ158" i="3"/>
  <c r="BZ178" i="3"/>
  <c r="J48" i="2"/>
  <c r="J57" i="2"/>
  <c r="J16" i="2"/>
  <c r="J41" i="2"/>
  <c r="J11" i="2"/>
  <c r="J70" i="2"/>
  <c r="J90" i="2"/>
  <c r="I9" i="2"/>
  <c r="J9" i="2" s="1"/>
  <c r="BY141" i="3"/>
  <c r="J60" i="2"/>
  <c r="J19" i="2"/>
  <c r="J38" i="2"/>
  <c r="J71" i="2"/>
  <c r="J36" i="2"/>
  <c r="J31" i="2"/>
  <c r="J99" i="2"/>
  <c r="J55" i="2"/>
  <c r="BJ107" i="3"/>
  <c r="CB107" i="3" s="1"/>
  <c r="BJ77" i="3"/>
  <c r="CB77" i="3" s="1"/>
  <c r="BJ45" i="3"/>
  <c r="CB45" i="3" s="1"/>
  <c r="BJ135" i="3"/>
  <c r="CB135" i="3" s="1"/>
  <c r="BJ100" i="3"/>
  <c r="CB100" i="3" s="1"/>
  <c r="BJ95" i="3"/>
  <c r="CB95" i="3" s="1"/>
  <c r="BJ84" i="3"/>
  <c r="CB84" i="3" s="1"/>
  <c r="BJ153" i="3"/>
  <c r="CB153" i="3" s="1"/>
  <c r="BJ118" i="3"/>
  <c r="CB118" i="3" s="1"/>
  <c r="BJ17" i="3"/>
  <c r="CB17" i="3" s="1"/>
  <c r="BJ160" i="3"/>
  <c r="CB160" i="3" s="1"/>
  <c r="BJ157" i="3"/>
  <c r="CB157" i="3" s="1"/>
  <c r="BJ63" i="3"/>
  <c r="CB63" i="3" s="1"/>
  <c r="BJ196" i="3"/>
  <c r="CB196" i="3" s="1"/>
  <c r="BJ104" i="3"/>
  <c r="CB104" i="3" s="1"/>
  <c r="BK167" i="3"/>
  <c r="CC167" i="3" s="1"/>
  <c r="BK129" i="3"/>
  <c r="CC129" i="3" s="1"/>
  <c r="BK95" i="3"/>
  <c r="CC95" i="3" s="1"/>
  <c r="BK123" i="3"/>
  <c r="CC123" i="3" s="1"/>
  <c r="BK81" i="3"/>
  <c r="CC81" i="3" s="1"/>
  <c r="BK151" i="3"/>
  <c r="CC151" i="3" s="1"/>
  <c r="BK177" i="3"/>
  <c r="CC177" i="3" s="1"/>
  <c r="BK47" i="3"/>
  <c r="CC47" i="3" s="1"/>
  <c r="BK109" i="3"/>
  <c r="CC109" i="3" s="1"/>
  <c r="BK175" i="3"/>
  <c r="CC175" i="3" s="1"/>
  <c r="BK178" i="3"/>
  <c r="CC178" i="3" s="1"/>
  <c r="BK209" i="3"/>
  <c r="CC209" i="3" s="1"/>
  <c r="BK165" i="3"/>
  <c r="CC165" i="3" s="1"/>
  <c r="BK61" i="3"/>
  <c r="CC61" i="3" s="1"/>
  <c r="BK135" i="3"/>
  <c r="CC135" i="3" s="1"/>
  <c r="BK122" i="3"/>
  <c r="CC122" i="3" s="1"/>
  <c r="BK185" i="3"/>
  <c r="CC185" i="3" s="1"/>
  <c r="BK75" i="3"/>
  <c r="CC75" i="3" s="1"/>
  <c r="BK91" i="3"/>
  <c r="CC91" i="3" s="1"/>
  <c r="BK72" i="3"/>
  <c r="CC72" i="3" s="1"/>
  <c r="BK150" i="3"/>
  <c r="CC150" i="3" s="1"/>
  <c r="BK162" i="3"/>
  <c r="CC162" i="3" s="1"/>
  <c r="BJ85" i="3"/>
  <c r="CB85" i="3" s="1"/>
  <c r="BK132" i="3"/>
  <c r="CC132" i="3" s="1"/>
  <c r="BK143" i="3"/>
  <c r="CC143" i="3" s="1"/>
  <c r="BJ73" i="3"/>
  <c r="CB73" i="3" s="1"/>
  <c r="BK138" i="3"/>
  <c r="CC138" i="3" s="1"/>
  <c r="BI103" i="3"/>
  <c r="CA103" i="3" s="1"/>
  <c r="BI177" i="3"/>
  <c r="CA177" i="3" s="1"/>
  <c r="BI52" i="3"/>
  <c r="CA52" i="3" s="1"/>
  <c r="BI100" i="3"/>
  <c r="CA100" i="3" s="1"/>
  <c r="BI108" i="3"/>
  <c r="CA108" i="3" s="1"/>
  <c r="BI124" i="3"/>
  <c r="CA124" i="3" s="1"/>
  <c r="BI90" i="3"/>
  <c r="CA90" i="3" s="1"/>
  <c r="BI166" i="3"/>
  <c r="CA166" i="3" s="1"/>
  <c r="BI81" i="3"/>
  <c r="CA81" i="3" s="1"/>
  <c r="BI123" i="3"/>
  <c r="CA123" i="3" s="1"/>
  <c r="BI191" i="3"/>
  <c r="CA191" i="3" s="1"/>
  <c r="BI64" i="3"/>
  <c r="CA64" i="3" s="1"/>
  <c r="BI59" i="3"/>
  <c r="CA59" i="3" s="1"/>
  <c r="BI115" i="3"/>
  <c r="CA115" i="3" s="1"/>
  <c r="BI142" i="3"/>
  <c r="CA142" i="3" s="1"/>
  <c r="BI176" i="3"/>
  <c r="CA176" i="3" s="1"/>
  <c r="BI40" i="3"/>
  <c r="CA40" i="3" s="1"/>
  <c r="BI118" i="3"/>
  <c r="CA118" i="3" s="1"/>
  <c r="BI71" i="3"/>
  <c r="CA71" i="3" s="1"/>
  <c r="BI170" i="3"/>
  <c r="CA170" i="3" s="1"/>
  <c r="BI48" i="3"/>
  <c r="CA48" i="3" s="1"/>
  <c r="BI179" i="3"/>
  <c r="CA179" i="3" s="1"/>
  <c r="BI28" i="3"/>
  <c r="CA28" i="3" s="1"/>
  <c r="BI135" i="3"/>
  <c r="CA135" i="3" s="1"/>
  <c r="BI189" i="3"/>
  <c r="CA189" i="3" s="1"/>
  <c r="BI195" i="3"/>
  <c r="CA195" i="3" s="1"/>
  <c r="BI167" i="3"/>
  <c r="CA167" i="3" s="1"/>
  <c r="BJ62" i="3"/>
  <c r="CB62" i="3" s="1"/>
  <c r="BJ185" i="3"/>
  <c r="CB185" i="3" s="1"/>
  <c r="BJ127" i="3"/>
  <c r="CB127" i="3" s="1"/>
  <c r="BJ168" i="3"/>
  <c r="CB168" i="3" s="1"/>
  <c r="BJ159" i="3"/>
  <c r="CB159" i="3" s="1"/>
  <c r="BJ133" i="3"/>
  <c r="CB133" i="3" s="1"/>
  <c r="BJ59" i="3"/>
  <c r="CB59" i="3" s="1"/>
  <c r="BJ194" i="3"/>
  <c r="CB194" i="3" s="1"/>
  <c r="BJ87" i="3"/>
  <c r="CB87" i="3" s="1"/>
  <c r="BJ43" i="3"/>
  <c r="CB43" i="3" s="1"/>
  <c r="BJ119" i="3"/>
  <c r="CB119" i="3" s="1"/>
  <c r="BJ125" i="3"/>
  <c r="CB125" i="3" s="1"/>
  <c r="BJ11" i="3"/>
  <c r="CB11" i="3" s="1"/>
  <c r="BJ55" i="3"/>
  <c r="CB55" i="3" s="1"/>
  <c r="BK16" i="3"/>
  <c r="CC16" i="3" s="1"/>
  <c r="BK103" i="3"/>
  <c r="CC103" i="3" s="1"/>
  <c r="BK153" i="3"/>
  <c r="CC153" i="3" s="1"/>
  <c r="BK114" i="3"/>
  <c r="CC114" i="3" s="1"/>
  <c r="BK158" i="3"/>
  <c r="CC158" i="3" s="1"/>
  <c r="BK137" i="3"/>
  <c r="CC137" i="3" s="1"/>
  <c r="BK181" i="3"/>
  <c r="CC181" i="3" s="1"/>
  <c r="BK18" i="3"/>
  <c r="CC18" i="3" s="1"/>
  <c r="BK149" i="3"/>
  <c r="CC149" i="3" s="1"/>
  <c r="BK133" i="3"/>
  <c r="CC133" i="3" s="1"/>
  <c r="BK166" i="3"/>
  <c r="CC166" i="3" s="1"/>
  <c r="BK212" i="3"/>
  <c r="CC212" i="3" s="1"/>
  <c r="BK171" i="3"/>
  <c r="CC171" i="3" s="1"/>
  <c r="BK43" i="3"/>
  <c r="CC43" i="3" s="1"/>
  <c r="BK97" i="3"/>
  <c r="CC97" i="3" s="1"/>
  <c r="BK62" i="3"/>
  <c r="CC62" i="3" s="1"/>
  <c r="BK12" i="3"/>
  <c r="CC12" i="3" s="1"/>
  <c r="BK195" i="3"/>
  <c r="CC195" i="3" s="1"/>
  <c r="BK147" i="3"/>
  <c r="CC147" i="3" s="1"/>
  <c r="BK32" i="3"/>
  <c r="CC32" i="3" s="1"/>
  <c r="BK78" i="3"/>
  <c r="CC78" i="3" s="1"/>
  <c r="BK21" i="3"/>
  <c r="CC21" i="3" s="1"/>
  <c r="BK40" i="3"/>
  <c r="CC40" i="3" s="1"/>
  <c r="BK187" i="3"/>
  <c r="CC187" i="3" s="1"/>
  <c r="BK98" i="3"/>
  <c r="CC98" i="3" s="1"/>
  <c r="BK68" i="3"/>
  <c r="CC68" i="3" s="1"/>
  <c r="BK79" i="3"/>
  <c r="CC79" i="3" s="1"/>
  <c r="BK74" i="3"/>
  <c r="CC74" i="3" s="1"/>
  <c r="BJ117" i="3"/>
  <c r="CB117" i="3" s="1"/>
  <c r="BI41" i="3"/>
  <c r="CA41" i="3" s="1"/>
  <c r="BI156" i="3"/>
  <c r="CA156" i="3" s="1"/>
  <c r="BI149" i="3"/>
  <c r="CA149" i="3" s="1"/>
  <c r="BI105" i="3"/>
  <c r="CA105" i="3" s="1"/>
  <c r="BI92" i="3"/>
  <c r="CA92" i="3" s="1"/>
  <c r="BI43" i="3"/>
  <c r="CA43" i="3" s="1"/>
  <c r="BI163" i="3"/>
  <c r="CA163" i="3" s="1"/>
  <c r="BI184" i="3"/>
  <c r="CA184" i="3" s="1"/>
  <c r="BI133" i="3"/>
  <c r="CA133" i="3" s="1"/>
  <c r="BI51" i="3"/>
  <c r="CA51" i="3" s="1"/>
  <c r="BI67" i="3"/>
  <c r="CA67" i="3" s="1"/>
  <c r="BI206" i="3"/>
  <c r="CA206" i="3" s="1"/>
  <c r="BI101" i="3"/>
  <c r="CA101" i="3" s="1"/>
  <c r="BI85" i="3"/>
  <c r="CA85" i="3" s="1"/>
  <c r="BI11" i="3"/>
  <c r="CA11" i="3" s="1"/>
  <c r="BI99" i="3"/>
  <c r="CA99" i="3" s="1"/>
  <c r="BJ103" i="3"/>
  <c r="CB103" i="3" s="1"/>
  <c r="BJ189" i="3"/>
  <c r="CB189" i="3" s="1"/>
  <c r="BJ175" i="3"/>
  <c r="CB175" i="3" s="1"/>
  <c r="BJ136" i="3"/>
  <c r="CB136" i="3" s="1"/>
  <c r="BJ28" i="3"/>
  <c r="CB28" i="3" s="1"/>
  <c r="BJ97" i="3"/>
  <c r="CB97" i="3" s="1"/>
  <c r="BJ99" i="3"/>
  <c r="CB99" i="3" s="1"/>
  <c r="BJ66" i="3"/>
  <c r="CB66" i="3" s="1"/>
  <c r="BJ212" i="3"/>
  <c r="CB212" i="3" s="1"/>
  <c r="BJ47" i="3"/>
  <c r="CB47" i="3" s="1"/>
  <c r="BJ52" i="3"/>
  <c r="CB52" i="3" s="1"/>
  <c r="BJ204" i="3"/>
  <c r="CB204" i="3" s="1"/>
  <c r="BJ60" i="3"/>
  <c r="CB60" i="3" s="1"/>
  <c r="BJ195" i="3"/>
  <c r="CB195" i="3" s="1"/>
  <c r="BJ12" i="3"/>
  <c r="CB12" i="3" s="1"/>
  <c r="BJ203" i="3"/>
  <c r="CB203" i="3" s="1"/>
  <c r="BJ41" i="3"/>
  <c r="CB41" i="3" s="1"/>
  <c r="BJ148" i="3"/>
  <c r="CB148" i="3" s="1"/>
  <c r="BJ105" i="3"/>
  <c r="CB105" i="3" s="1"/>
  <c r="BK77" i="3"/>
  <c r="CC77" i="3" s="1"/>
  <c r="BK120" i="3"/>
  <c r="CC120" i="3" s="1"/>
  <c r="BK44" i="3"/>
  <c r="CC44" i="3" s="1"/>
  <c r="BI25" i="3"/>
  <c r="CA25" i="3" s="1"/>
  <c r="BJ8" i="3"/>
  <c r="CB8" i="3" s="1"/>
  <c r="BI144" i="3"/>
  <c r="CA144" i="3" s="1"/>
  <c r="BI14" i="3"/>
  <c r="CA14" i="3" s="1"/>
  <c r="BI87" i="3"/>
  <c r="CA87" i="3" s="1"/>
  <c r="BI116" i="3"/>
  <c r="CA116" i="3" s="1"/>
  <c r="I384" i="2"/>
  <c r="J384" i="2" s="1"/>
  <c r="I355" i="2"/>
  <c r="J355" i="2" s="1"/>
  <c r="J86" i="2"/>
  <c r="J46" i="2"/>
  <c r="J32" i="2"/>
  <c r="J52" i="2"/>
  <c r="J23" i="2"/>
  <c r="J82" i="2"/>
  <c r="J69" i="2"/>
  <c r="BI128" i="3"/>
  <c r="CA128" i="3" s="1"/>
  <c r="BI185" i="3"/>
  <c r="CA185" i="3" s="1"/>
  <c r="BI117" i="3"/>
  <c r="CA117" i="3" s="1"/>
  <c r="BI159" i="3"/>
  <c r="CA159" i="3" s="1"/>
  <c r="J78" i="2"/>
  <c r="J63" i="2"/>
  <c r="J62" i="2"/>
  <c r="J27" i="2"/>
  <c r="J8" i="2"/>
  <c r="J75" i="2"/>
  <c r="J14" i="2"/>
  <c r="J92" i="2"/>
  <c r="J64" i="2"/>
  <c r="BJ145" i="3"/>
  <c r="CB145" i="3" s="1"/>
  <c r="BJ144" i="3"/>
  <c r="CB144" i="3" s="1"/>
  <c r="BJ57" i="3"/>
  <c r="CB57" i="3" s="1"/>
  <c r="BJ176" i="3"/>
  <c r="CB176" i="3" s="1"/>
  <c r="BJ65" i="3"/>
  <c r="CB65" i="3" s="1"/>
  <c r="BJ72" i="3"/>
  <c r="CB72" i="3" s="1"/>
  <c r="BJ24" i="3"/>
  <c r="CB24" i="3" s="1"/>
  <c r="BJ76" i="3"/>
  <c r="CB76" i="3" s="1"/>
  <c r="BJ143" i="3"/>
  <c r="CB143" i="3" s="1"/>
  <c r="BJ67" i="3"/>
  <c r="CB67" i="3" s="1"/>
  <c r="BJ161" i="3"/>
  <c r="CB161" i="3" s="1"/>
  <c r="BJ101" i="3"/>
  <c r="CB101" i="3" s="1"/>
  <c r="BJ111" i="3"/>
  <c r="CB111" i="3" s="1"/>
  <c r="BJ83" i="3"/>
  <c r="CB83" i="3" s="1"/>
  <c r="BK194" i="3"/>
  <c r="CC194" i="3" s="1"/>
  <c r="BJ170" i="3"/>
  <c r="CB170" i="3" s="1"/>
  <c r="BK186" i="3"/>
  <c r="CC186" i="3" s="1"/>
  <c r="BK102" i="3"/>
  <c r="CC102" i="3" s="1"/>
  <c r="BK142" i="3"/>
  <c r="CC142" i="3" s="1"/>
  <c r="BK156" i="3"/>
  <c r="CC156" i="3" s="1"/>
  <c r="BK200" i="3"/>
  <c r="CC200" i="3" s="1"/>
  <c r="BK189" i="3"/>
  <c r="CC189" i="3" s="1"/>
  <c r="BK145" i="3"/>
  <c r="CC145" i="3" s="1"/>
  <c r="BK105" i="3"/>
  <c r="CC105" i="3" s="1"/>
  <c r="BK184" i="3"/>
  <c r="CC184" i="3" s="1"/>
  <c r="BK188" i="3"/>
  <c r="CC188" i="3" s="1"/>
  <c r="BK141" i="3"/>
  <c r="CC141" i="3" s="1"/>
  <c r="BK9" i="3"/>
  <c r="CC9" i="3" s="1"/>
  <c r="BK127" i="3"/>
  <c r="CC127" i="3" s="1"/>
  <c r="BK126" i="3"/>
  <c r="CC126" i="3" s="1"/>
  <c r="BK198" i="3"/>
  <c r="CC198" i="3" s="1"/>
  <c r="BK136" i="3"/>
  <c r="CC136" i="3" s="1"/>
  <c r="BK161" i="3"/>
  <c r="CC161" i="3" s="1"/>
  <c r="BK152" i="3"/>
  <c r="CC152" i="3" s="1"/>
  <c r="BK20" i="3"/>
  <c r="CC20" i="3" s="1"/>
  <c r="BJ91" i="3"/>
  <c r="CB91" i="3" s="1"/>
  <c r="BK24" i="3"/>
  <c r="CC24" i="3" s="1"/>
  <c r="BK52" i="3"/>
  <c r="CC52" i="3" s="1"/>
  <c r="BJ115" i="3"/>
  <c r="CB115" i="3" s="1"/>
  <c r="J68" i="2"/>
  <c r="BK8" i="3"/>
  <c r="CC8" i="3" s="1"/>
  <c r="BI109" i="3"/>
  <c r="CA109" i="3" s="1"/>
  <c r="BI56" i="3"/>
  <c r="CA56" i="3" s="1"/>
  <c r="BI147" i="3"/>
  <c r="CA147" i="3" s="1"/>
  <c r="BI91" i="3"/>
  <c r="CA91" i="3" s="1"/>
  <c r="BI8" i="3"/>
  <c r="CA8" i="3" s="1"/>
  <c r="BI32" i="3"/>
  <c r="CA32" i="3" s="1"/>
  <c r="BI131" i="3"/>
  <c r="CA131" i="3" s="1"/>
  <c r="BI96" i="3"/>
  <c r="CA96" i="3" s="1"/>
  <c r="BI112" i="3"/>
  <c r="CA112" i="3" s="1"/>
  <c r="BI13" i="3"/>
  <c r="CA13" i="3" s="1"/>
  <c r="BI119" i="3"/>
  <c r="CA119" i="3" s="1"/>
  <c r="BI139" i="3"/>
  <c r="CA139" i="3" s="1"/>
  <c r="BI53" i="3"/>
  <c r="CA53" i="3" s="1"/>
  <c r="BI160" i="3"/>
  <c r="CA160" i="3" s="1"/>
  <c r="BI157" i="3"/>
  <c r="CA157" i="3" s="1"/>
  <c r="BI200" i="3"/>
  <c r="CA200" i="3" s="1"/>
  <c r="BI169" i="3"/>
  <c r="CA169" i="3" s="1"/>
  <c r="BI44" i="3"/>
  <c r="CA44" i="3" s="1"/>
  <c r="BI194" i="3"/>
  <c r="CA194" i="3" s="1"/>
  <c r="BI93" i="3"/>
  <c r="CA93" i="3" s="1"/>
  <c r="BI75" i="3"/>
  <c r="CA75" i="3" s="1"/>
  <c r="BI77" i="3"/>
  <c r="CA77" i="3" s="1"/>
  <c r="BI10" i="3"/>
  <c r="CA10" i="3" s="1"/>
  <c r="BI17" i="3"/>
  <c r="CA17" i="3" s="1"/>
  <c r="BJ93" i="3"/>
  <c r="CB93" i="3" s="1"/>
  <c r="BJ171" i="3"/>
  <c r="CB171" i="3" s="1"/>
  <c r="BJ142" i="3"/>
  <c r="CB142" i="3" s="1"/>
  <c r="BJ53" i="3"/>
  <c r="CB53" i="3" s="1"/>
  <c r="BJ180" i="3"/>
  <c r="CB180" i="3" s="1"/>
  <c r="BJ39" i="3"/>
  <c r="CB39" i="3" s="1"/>
  <c r="BJ209" i="3"/>
  <c r="CB209" i="3" s="1"/>
  <c r="BJ112" i="3"/>
  <c r="CB112" i="3" s="1"/>
  <c r="BJ206" i="3"/>
  <c r="CB206" i="3" s="1"/>
  <c r="BJ116" i="3"/>
  <c r="CB116" i="3" s="1"/>
  <c r="BJ48" i="3"/>
  <c r="CB48" i="3" s="1"/>
  <c r="BJ188" i="3"/>
  <c r="CB188" i="3" s="1"/>
  <c r="BJ165" i="3"/>
  <c r="CB165" i="3" s="1"/>
  <c r="BJ132" i="3"/>
  <c r="CB132" i="3" s="1"/>
  <c r="BI73" i="3"/>
  <c r="CA73" i="3" s="1"/>
  <c r="BI97" i="3"/>
  <c r="CA97" i="3" s="1"/>
  <c r="BI49" i="3"/>
  <c r="CA49" i="3" s="1"/>
  <c r="BZ154" i="3"/>
  <c r="J65" i="2"/>
  <c r="J49" i="2"/>
  <c r="J95" i="2"/>
  <c r="J15" i="2"/>
  <c r="J88" i="2"/>
  <c r="J94" i="2"/>
  <c r="J100" i="2"/>
  <c r="J83" i="2"/>
  <c r="J73" i="2"/>
  <c r="J5" i="2"/>
  <c r="J26" i="2"/>
  <c r="BI209" i="3"/>
  <c r="CA209" i="3" s="1"/>
  <c r="BI45" i="3"/>
  <c r="CA45" i="3" s="1"/>
  <c r="BI72" i="3"/>
  <c r="CA72" i="3" s="1"/>
  <c r="BI39" i="3"/>
  <c r="CA39" i="3" s="1"/>
  <c r="BI164" i="3"/>
  <c r="CA164" i="3" s="1"/>
  <c r="BJ147" i="3"/>
  <c r="CB147" i="3" s="1"/>
  <c r="BK100" i="3"/>
  <c r="CC100" i="3" s="1"/>
  <c r="BJ169" i="3"/>
  <c r="CB169" i="3" s="1"/>
  <c r="BK210" i="3"/>
  <c r="CC210" i="3" s="1"/>
  <c r="BK131" i="3"/>
  <c r="CC131" i="3" s="1"/>
  <c r="BK101" i="3"/>
  <c r="CC101" i="3" s="1"/>
  <c r="BK118" i="3"/>
  <c r="CC118" i="3" s="1"/>
  <c r="BK48" i="3"/>
  <c r="CC48" i="3" s="1"/>
  <c r="BK174" i="3"/>
  <c r="CC174" i="3" s="1"/>
  <c r="BK134" i="3"/>
  <c r="CC134" i="3" s="1"/>
  <c r="BK46" i="3"/>
  <c r="CC46" i="3" s="1"/>
  <c r="BK199" i="3"/>
  <c r="CC199" i="3" s="1"/>
  <c r="BK164" i="3"/>
  <c r="CC164" i="3" s="1"/>
  <c r="BK22" i="3"/>
  <c r="CC22" i="3" s="1"/>
  <c r="BK86" i="3"/>
  <c r="CC86" i="3" s="1"/>
  <c r="BK169" i="3"/>
  <c r="CC169" i="3" s="1"/>
  <c r="BK207" i="3"/>
  <c r="CC207" i="3" s="1"/>
  <c r="BK155" i="3"/>
  <c r="CC155" i="3" s="1"/>
  <c r="BK38" i="3"/>
  <c r="CC38" i="3" s="1"/>
  <c r="BK10" i="3"/>
  <c r="CC10" i="3" s="1"/>
  <c r="BK104" i="3"/>
  <c r="CC104" i="3" s="1"/>
  <c r="BK59" i="3"/>
  <c r="CC59" i="3" s="1"/>
  <c r="BK112" i="3"/>
  <c r="CC112" i="3" s="1"/>
  <c r="BJ156" i="3"/>
  <c r="CB156" i="3" s="1"/>
  <c r="BJ51" i="3"/>
  <c r="CB51" i="3" s="1"/>
  <c r="BI205" i="3"/>
  <c r="CA205" i="3" s="1"/>
  <c r="BI181" i="3"/>
  <c r="CA181" i="3" s="1"/>
  <c r="BI129" i="3"/>
  <c r="CA129" i="3" s="1"/>
  <c r="BI63" i="3"/>
  <c r="CA63" i="3" s="1"/>
  <c r="BI107" i="3"/>
  <c r="CA107" i="3" s="1"/>
  <c r="BI127" i="3"/>
  <c r="CA127" i="3" s="1"/>
  <c r="BI143" i="3"/>
  <c r="CA143" i="3" s="1"/>
  <c r="BI180" i="3"/>
  <c r="CA180" i="3" s="1"/>
  <c r="BI20" i="3"/>
  <c r="CA20" i="3" s="1"/>
  <c r="BI196" i="3"/>
  <c r="CA196" i="3" s="1"/>
  <c r="BI12" i="3"/>
  <c r="CA12" i="3" s="1"/>
  <c r="BI175" i="3"/>
  <c r="CA175" i="3" s="1"/>
  <c r="BI62" i="3"/>
  <c r="CA62" i="3" s="1"/>
  <c r="BI76" i="3"/>
  <c r="CA76" i="3" s="1"/>
  <c r="BI60" i="3"/>
  <c r="CA60" i="3" s="1"/>
  <c r="BI204" i="3"/>
  <c r="CA204" i="3" s="1"/>
  <c r="BI65" i="3"/>
  <c r="CA65" i="3" s="1"/>
  <c r="BI137" i="3"/>
  <c r="CA137" i="3" s="1"/>
  <c r="BI148" i="3"/>
  <c r="CA148" i="3" s="1"/>
  <c r="BJ187" i="3"/>
  <c r="CB187" i="3" s="1"/>
  <c r="BJ108" i="3"/>
  <c r="CB108" i="3" s="1"/>
  <c r="BJ167" i="3"/>
  <c r="CB167" i="3" s="1"/>
  <c r="BJ131" i="3"/>
  <c r="CB131" i="3" s="1"/>
  <c r="BJ205" i="3"/>
  <c r="CB205" i="3" s="1"/>
  <c r="BJ113" i="3"/>
  <c r="CB113" i="3" s="1"/>
  <c r="BJ181" i="3"/>
  <c r="CB181" i="3" s="1"/>
  <c r="BJ25" i="3"/>
  <c r="CB25" i="3" s="1"/>
  <c r="BJ109" i="3"/>
  <c r="CB109" i="3" s="1"/>
  <c r="BJ179" i="3"/>
  <c r="CB179" i="3" s="1"/>
  <c r="BJ38" i="3"/>
  <c r="CB38" i="3" s="1"/>
  <c r="BJ90" i="3"/>
  <c r="CB90" i="3" s="1"/>
  <c r="BJ201" i="3"/>
  <c r="CB201" i="3" s="1"/>
  <c r="BJ29" i="3"/>
  <c r="CB29" i="3" s="1"/>
  <c r="BJ75" i="3"/>
  <c r="CB75" i="3" s="1"/>
  <c r="BK39" i="3"/>
  <c r="CC39" i="3" s="1"/>
  <c r="BK202" i="3"/>
  <c r="CC202" i="3" s="1"/>
  <c r="BK53" i="3"/>
  <c r="CC53" i="3" s="1"/>
  <c r="BK125" i="3"/>
  <c r="CC125" i="3" s="1"/>
  <c r="BK111" i="3"/>
  <c r="CC111" i="3" s="1"/>
  <c r="BK82" i="3"/>
  <c r="CC82" i="3" s="1"/>
  <c r="BK119" i="3"/>
  <c r="CC119" i="3" s="1"/>
  <c r="BK49" i="3"/>
  <c r="CC49" i="3" s="1"/>
  <c r="BK29" i="3"/>
  <c r="CC29" i="3" s="1"/>
  <c r="BK42" i="3"/>
  <c r="CC42" i="3" s="1"/>
  <c r="BK201" i="3"/>
  <c r="CC201" i="3" s="1"/>
  <c r="BK11" i="3"/>
  <c r="CC11" i="3" s="1"/>
  <c r="BK33" i="3"/>
  <c r="CC33" i="3" s="1"/>
  <c r="BK163" i="3"/>
  <c r="CC163" i="3" s="1"/>
  <c r="BK160" i="3"/>
  <c r="CC160" i="3" s="1"/>
  <c r="BK70" i="3"/>
  <c r="CC70" i="3" s="1"/>
  <c r="BK76" i="3"/>
  <c r="CC76" i="3" s="1"/>
  <c r="BK17" i="3"/>
  <c r="CC17" i="3" s="1"/>
  <c r="BK67" i="3"/>
  <c r="CC67" i="3" s="1"/>
  <c r="BK66" i="3"/>
  <c r="CC66" i="3" s="1"/>
  <c r="BK110" i="3"/>
  <c r="CC110" i="3" s="1"/>
  <c r="BK148" i="3"/>
  <c r="CC148" i="3" s="1"/>
  <c r="BK34" i="3"/>
  <c r="CC34" i="3" s="1"/>
  <c r="BK144" i="3"/>
  <c r="CC144" i="3" s="1"/>
  <c r="BK15" i="3"/>
  <c r="CC15" i="3" s="1"/>
  <c r="BK176" i="3"/>
  <c r="CC176" i="3" s="1"/>
  <c r="BI55" i="3"/>
  <c r="CA55" i="3" s="1"/>
  <c r="BI201" i="3"/>
  <c r="CA201" i="3" s="1"/>
  <c r="BI79" i="3"/>
  <c r="CA79" i="3" s="1"/>
  <c r="BI183" i="3"/>
  <c r="CA183" i="3" s="1"/>
  <c r="BI113" i="3"/>
  <c r="CA113" i="3" s="1"/>
  <c r="BI114" i="3"/>
  <c r="CA114" i="3" s="1"/>
  <c r="BI171" i="3"/>
  <c r="CA171" i="3" s="1"/>
  <c r="BI95" i="3"/>
  <c r="CA95" i="3" s="1"/>
  <c r="BI84" i="3"/>
  <c r="CA84" i="3" s="1"/>
  <c r="BJ114" i="3"/>
  <c r="CB114" i="3" s="1"/>
  <c r="BJ56" i="3"/>
  <c r="CB56" i="3" s="1"/>
  <c r="BJ164" i="3"/>
  <c r="CB164" i="3" s="1"/>
  <c r="BJ14" i="3"/>
  <c r="CB14" i="3" s="1"/>
  <c r="BJ80" i="3"/>
  <c r="CB80" i="3" s="1"/>
  <c r="BJ191" i="3"/>
  <c r="CB191" i="3" s="1"/>
  <c r="BJ9" i="3"/>
  <c r="CB9" i="3" s="1"/>
  <c r="BJ20" i="3"/>
  <c r="CB20" i="3" s="1"/>
  <c r="BJ199" i="3"/>
  <c r="CB199" i="3" s="1"/>
  <c r="BJ61" i="3"/>
  <c r="CB61" i="3" s="1"/>
  <c r="BJ96" i="3"/>
  <c r="CB96" i="3" s="1"/>
  <c r="BJ166" i="3"/>
  <c r="CB166" i="3" s="1"/>
  <c r="BJ139" i="3"/>
  <c r="CB139" i="3" s="1"/>
  <c r="BK211" i="3"/>
  <c r="CC211" i="3" s="1"/>
  <c r="BJ151" i="3"/>
  <c r="CB151" i="3" s="1"/>
  <c r="BK92" i="3"/>
  <c r="CC92" i="3" s="1"/>
  <c r="BK115" i="3"/>
  <c r="CC115" i="3" s="1"/>
  <c r="BK191" i="3"/>
  <c r="CC191" i="3" s="1"/>
  <c r="BK146" i="3"/>
  <c r="CC146" i="3" s="1"/>
  <c r="BK90" i="3"/>
  <c r="CC90" i="3" s="1"/>
  <c r="BK182" i="3"/>
  <c r="CC182" i="3" s="1"/>
  <c r="BK206" i="3"/>
  <c r="CC206" i="3" s="1"/>
  <c r="BK54" i="3"/>
  <c r="CC54" i="3" s="1"/>
  <c r="BK204" i="3"/>
  <c r="CC204" i="3" s="1"/>
  <c r="BK96" i="3"/>
  <c r="CC96" i="3" s="1"/>
  <c r="BK13" i="3"/>
  <c r="CC13" i="3" s="1"/>
  <c r="BK83" i="3"/>
  <c r="CC83" i="3" s="1"/>
  <c r="BK63" i="3"/>
  <c r="CC63" i="3" s="1"/>
  <c r="BK193" i="3"/>
  <c r="CC193" i="3" s="1"/>
  <c r="BK37" i="3"/>
  <c r="CC37" i="3" s="1"/>
  <c r="BK14" i="3"/>
  <c r="CC14" i="3" s="1"/>
  <c r="BK168" i="3"/>
  <c r="CC168" i="3" s="1"/>
  <c r="BK159" i="3"/>
  <c r="CC159" i="3" s="1"/>
  <c r="BK130" i="3"/>
  <c r="CC130" i="3" s="1"/>
  <c r="BK84" i="3"/>
  <c r="CC84" i="3" s="1"/>
  <c r="BJ155" i="3"/>
  <c r="CB155" i="3" s="1"/>
  <c r="BJ64" i="3"/>
  <c r="CB64" i="3" s="1"/>
  <c r="BK190" i="3"/>
  <c r="CC190" i="3" s="1"/>
  <c r="BK116" i="3"/>
  <c r="CC116" i="3" s="1"/>
  <c r="BJ183" i="3"/>
  <c r="CB183" i="3" s="1"/>
  <c r="BK55" i="3"/>
  <c r="CC55" i="3" s="1"/>
  <c r="BK99" i="3"/>
  <c r="CC99" i="3" s="1"/>
  <c r="BK19" i="3"/>
  <c r="CC19" i="3" s="1"/>
  <c r="BK180" i="3"/>
  <c r="CC180" i="3" s="1"/>
  <c r="BK154" i="3"/>
  <c r="CC154" i="3" s="1"/>
  <c r="BK57" i="3"/>
  <c r="CC57" i="3" s="1"/>
  <c r="BK25" i="3"/>
  <c r="CC25" i="3" s="1"/>
  <c r="BK124" i="3"/>
  <c r="CC124" i="3" s="1"/>
  <c r="BK128" i="3"/>
  <c r="CC128" i="3" s="1"/>
  <c r="BK89" i="3"/>
  <c r="CC89" i="3" s="1"/>
  <c r="BK85" i="3"/>
  <c r="CC85" i="3" s="1"/>
  <c r="BK50" i="3"/>
  <c r="CC50" i="3" s="1"/>
  <c r="BK93" i="3"/>
  <c r="CC93" i="3" s="1"/>
  <c r="BK60" i="3"/>
  <c r="CC60" i="3" s="1"/>
  <c r="BK80" i="3"/>
  <c r="CC80" i="3" s="1"/>
  <c r="BK197" i="3"/>
  <c r="CC197" i="3" s="1"/>
  <c r="BJ128" i="3"/>
  <c r="CB128" i="3" s="1"/>
  <c r="BK183" i="3"/>
  <c r="CC183" i="3" s="1"/>
  <c r="BI132" i="3"/>
  <c r="CA132" i="3" s="1"/>
  <c r="BI161" i="3"/>
  <c r="CA161" i="3" s="1"/>
  <c r="BI111" i="3"/>
  <c r="CA111" i="3" s="1"/>
  <c r="BI145" i="3"/>
  <c r="CA145" i="3" s="1"/>
  <c r="BI152" i="3"/>
  <c r="CA152" i="3" s="1"/>
  <c r="BI80" i="3"/>
  <c r="CA80" i="3" s="1"/>
  <c r="BI199" i="3"/>
  <c r="CA199" i="3" s="1"/>
  <c r="BI151" i="3"/>
  <c r="CA151" i="3" s="1"/>
  <c r="BI66" i="3"/>
  <c r="CA66" i="3" s="1"/>
  <c r="BI155" i="3"/>
  <c r="CA155" i="3" s="1"/>
  <c r="BI125" i="3"/>
  <c r="CA125" i="3" s="1"/>
  <c r="BJ49" i="3"/>
  <c r="CB49" i="3" s="1"/>
  <c r="BJ81" i="3"/>
  <c r="CB81" i="3" s="1"/>
  <c r="BJ44" i="3"/>
  <c r="CB44" i="3" s="1"/>
  <c r="BJ13" i="3"/>
  <c r="CB13" i="3" s="1"/>
  <c r="BJ177" i="3"/>
  <c r="CB177" i="3" s="1"/>
  <c r="BJ129" i="3"/>
  <c r="CB129" i="3" s="1"/>
  <c r="BJ163" i="3"/>
  <c r="CB163" i="3" s="1"/>
  <c r="BJ124" i="3"/>
  <c r="CB124" i="3" s="1"/>
  <c r="BJ79" i="3"/>
  <c r="CB79" i="3" s="1"/>
  <c r="BJ184" i="3"/>
  <c r="CB184" i="3" s="1"/>
  <c r="BJ33" i="3"/>
  <c r="CB33" i="3" s="1"/>
  <c r="BJ32" i="3"/>
  <c r="CB32" i="3" s="1"/>
  <c r="BJ152" i="3"/>
  <c r="CB152" i="3" s="1"/>
  <c r="BK172" i="3"/>
  <c r="CC172" i="3" s="1"/>
  <c r="BK94" i="3"/>
  <c r="CC94" i="3" s="1"/>
  <c r="BK170" i="3"/>
  <c r="CC170" i="3" s="1"/>
  <c r="BK205" i="3"/>
  <c r="CC205" i="3" s="1"/>
  <c r="BK203" i="3"/>
  <c r="CC203" i="3" s="1"/>
  <c r="BK65" i="3"/>
  <c r="CC65" i="3" s="1"/>
  <c r="BK87" i="3"/>
  <c r="CC87" i="3" s="1"/>
  <c r="BK73" i="3"/>
  <c r="CC73" i="3" s="1"/>
  <c r="BK28" i="3"/>
  <c r="CC28" i="3" s="1"/>
  <c r="BK196" i="3"/>
  <c r="CC196" i="3" s="1"/>
  <c r="BK157" i="3"/>
  <c r="CC157" i="3" s="1"/>
  <c r="BK106" i="3"/>
  <c r="CC106" i="3" s="1"/>
  <c r="BK113" i="3"/>
  <c r="CC113" i="3" s="1"/>
  <c r="BK139" i="3"/>
  <c r="CC139" i="3" s="1"/>
  <c r="BK30" i="3"/>
  <c r="CC30" i="3" s="1"/>
  <c r="BK71" i="3"/>
  <c r="CC71" i="3" s="1"/>
  <c r="BK58" i="3"/>
  <c r="CC58" i="3" s="1"/>
  <c r="BK108" i="3"/>
  <c r="CC108" i="3" s="1"/>
  <c r="BK179" i="3"/>
  <c r="CC179" i="3" s="1"/>
  <c r="BK56" i="3"/>
  <c r="CC56" i="3" s="1"/>
  <c r="BK45" i="3"/>
  <c r="CC45" i="3" s="1"/>
  <c r="BK41" i="3"/>
  <c r="CC41" i="3" s="1"/>
  <c r="BK64" i="3"/>
  <c r="CC64" i="3" s="1"/>
  <c r="BJ92" i="3"/>
  <c r="CB92" i="3" s="1"/>
  <c r="BJ149" i="3"/>
  <c r="CB149" i="3" s="1"/>
  <c r="BJ200" i="3"/>
  <c r="CB200" i="3" s="1"/>
  <c r="BJ137" i="3"/>
  <c r="CB137" i="3" s="1"/>
  <c r="BJ40" i="3"/>
  <c r="CB40" i="3" s="1"/>
  <c r="BJ10" i="3"/>
  <c r="CB10" i="3" s="1"/>
  <c r="BI165" i="3"/>
  <c r="CA165" i="3" s="1"/>
  <c r="BI57" i="3"/>
  <c r="CA57" i="3" s="1"/>
  <c r="BI29" i="3"/>
  <c r="CA29" i="3" s="1"/>
  <c r="BI188" i="3"/>
  <c r="CA188" i="3" s="1"/>
  <c r="BI38" i="3"/>
  <c r="CA38" i="3" s="1"/>
  <c r="BI61" i="3"/>
  <c r="CA61" i="3" s="1"/>
  <c r="BI168" i="3"/>
  <c r="CA168" i="3" s="1"/>
  <c r="BI24" i="3"/>
  <c r="CA24" i="3" s="1"/>
  <c r="BI33" i="3"/>
  <c r="CA33" i="3" s="1"/>
  <c r="BI136" i="3"/>
  <c r="CA136" i="3" s="1"/>
  <c r="BI212" i="3"/>
  <c r="CA212" i="3" s="1"/>
  <c r="BI104" i="3"/>
  <c r="CA104" i="3" s="1"/>
  <c r="BI187" i="3"/>
  <c r="CA187" i="3" s="1"/>
  <c r="BI153" i="3"/>
  <c r="CA153" i="3" s="1"/>
  <c r="BI83" i="3"/>
  <c r="CA83" i="3" s="1"/>
  <c r="BY144" i="3"/>
  <c r="BY198" i="3"/>
  <c r="BY37" i="3"/>
  <c r="BY204" i="3"/>
  <c r="BY152" i="3"/>
  <c r="BY56" i="3"/>
  <c r="BY210" i="3"/>
  <c r="BY134" i="3"/>
  <c r="BY100" i="3"/>
  <c r="BY158" i="3"/>
  <c r="BY182" i="3"/>
  <c r="BY115" i="3"/>
  <c r="BY96" i="3"/>
  <c r="BY68" i="3"/>
  <c r="BY154" i="3"/>
  <c r="BY80" i="3"/>
  <c r="BY128" i="3"/>
  <c r="BY74" i="3"/>
  <c r="BY106" i="3"/>
  <c r="BY170" i="3"/>
  <c r="BY120" i="3"/>
  <c r="BY17" i="3"/>
  <c r="BY124" i="3"/>
  <c r="BY178" i="3"/>
  <c r="BY138" i="3"/>
  <c r="BY118" i="3"/>
  <c r="BY20" i="3"/>
  <c r="BY40" i="3"/>
  <c r="BY15" i="3"/>
  <c r="BY102" i="3"/>
  <c r="BY184" i="3"/>
  <c r="J327" i="2"/>
  <c r="J347" i="2"/>
  <c r="J331" i="2"/>
  <c r="J341" i="2"/>
  <c r="J369" i="2"/>
  <c r="J342" i="2"/>
  <c r="J308" i="2"/>
  <c r="J385" i="2"/>
  <c r="J381" i="2"/>
  <c r="J373" i="2"/>
  <c r="J310" i="2"/>
  <c r="J303" i="2"/>
  <c r="J324" i="2"/>
  <c r="J360" i="2"/>
  <c r="J356" i="2"/>
  <c r="J378" i="2"/>
  <c r="J345" i="2"/>
  <c r="J340" i="2"/>
  <c r="J312" i="2"/>
  <c r="J383" i="2"/>
  <c r="J319" i="2"/>
  <c r="J338" i="2"/>
  <c r="J390" i="2"/>
  <c r="J380" i="2"/>
  <c r="J320" i="2"/>
  <c r="J315" i="2"/>
  <c r="J343" i="2"/>
  <c r="J330" i="2"/>
  <c r="J367" i="2"/>
  <c r="J397" i="2"/>
  <c r="J305" i="2"/>
  <c r="J350" i="2"/>
  <c r="J359" i="2"/>
  <c r="J398" i="2"/>
  <c r="J382" i="2"/>
  <c r="BZ211" i="3"/>
  <c r="BZ118" i="3"/>
  <c r="BZ94" i="3"/>
  <c r="BZ66" i="3"/>
  <c r="BZ63" i="3"/>
  <c r="BZ26" i="3"/>
  <c r="BZ42" i="3"/>
  <c r="BZ126" i="3"/>
  <c r="BZ34" i="3"/>
  <c r="BZ102" i="3"/>
  <c r="BZ182" i="3"/>
  <c r="BZ80" i="3"/>
  <c r="BZ156" i="3"/>
  <c r="BZ52" i="3"/>
  <c r="BZ28" i="3"/>
  <c r="BZ170" i="3"/>
  <c r="BZ54" i="3"/>
  <c r="BZ193" i="3"/>
  <c r="BZ167" i="3"/>
  <c r="BZ40" i="3"/>
  <c r="BZ60" i="3"/>
  <c r="BZ210" i="3"/>
  <c r="BZ68" i="3"/>
  <c r="BZ58" i="3"/>
  <c r="B113" i="15"/>
  <c r="B117" i="15"/>
  <c r="B121" i="15"/>
  <c r="B125" i="15"/>
  <c r="B129" i="15"/>
  <c r="B133" i="15"/>
  <c r="B137" i="15"/>
  <c r="B141" i="15"/>
  <c r="B145" i="15"/>
  <c r="B149" i="15"/>
  <c r="B153" i="15"/>
  <c r="B157" i="15"/>
  <c r="B161" i="15"/>
  <c r="B165" i="15"/>
  <c r="B169" i="15"/>
  <c r="B173" i="15"/>
  <c r="B177" i="15"/>
  <c r="B181" i="15"/>
  <c r="B185" i="15"/>
  <c r="B189" i="15"/>
  <c r="B109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B110" i="15"/>
  <c r="B111" i="15"/>
  <c r="B112" i="15"/>
  <c r="B114" i="15"/>
  <c r="B115" i="15"/>
  <c r="B116" i="15"/>
  <c r="B118" i="15"/>
  <c r="B119" i="15"/>
  <c r="B120" i="15"/>
  <c r="B122" i="15"/>
  <c r="B123" i="15"/>
  <c r="B124" i="15"/>
  <c r="B126" i="15"/>
  <c r="B127" i="15"/>
  <c r="B128" i="15"/>
  <c r="B130" i="15"/>
  <c r="B131" i="15"/>
  <c r="B132" i="15"/>
  <c r="B134" i="15"/>
  <c r="B135" i="15"/>
  <c r="B136" i="15"/>
  <c r="B138" i="15"/>
  <c r="B139" i="15"/>
  <c r="B140" i="15"/>
  <c r="B142" i="15"/>
  <c r="B143" i="15"/>
  <c r="B144" i="15"/>
  <c r="B146" i="15"/>
  <c r="B147" i="15"/>
  <c r="B148" i="15"/>
  <c r="B150" i="15"/>
  <c r="B151" i="15"/>
  <c r="B152" i="15"/>
  <c r="B154" i="15"/>
  <c r="B155" i="15"/>
  <c r="B156" i="15"/>
  <c r="B158" i="15"/>
  <c r="B159" i="15"/>
  <c r="B160" i="15"/>
  <c r="B162" i="15"/>
  <c r="B163" i="15"/>
  <c r="B164" i="15"/>
  <c r="B166" i="15"/>
  <c r="B167" i="15"/>
  <c r="B168" i="15"/>
  <c r="B170" i="15"/>
  <c r="B171" i="15"/>
  <c r="B172" i="15"/>
  <c r="B174" i="15"/>
  <c r="B175" i="15"/>
  <c r="B176" i="15"/>
  <c r="B178" i="15"/>
  <c r="B179" i="15"/>
  <c r="B180" i="15"/>
  <c r="B182" i="15"/>
  <c r="B183" i="15"/>
  <c r="B184" i="15"/>
  <c r="B186" i="15"/>
  <c r="B187" i="15"/>
  <c r="B188" i="15"/>
  <c r="B190" i="15"/>
  <c r="B191" i="15"/>
  <c r="B192" i="15"/>
  <c r="B193" i="15"/>
  <c r="I127" i="2" l="1"/>
  <c r="I266" i="2"/>
  <c r="I402" i="2"/>
  <c r="I439" i="2"/>
  <c r="I415" i="2"/>
  <c r="I465" i="2"/>
  <c r="I457" i="2"/>
  <c r="I489" i="2"/>
  <c r="I119" i="2"/>
  <c r="I467" i="2"/>
  <c r="I454" i="2"/>
  <c r="I255" i="2"/>
  <c r="I165" i="2"/>
  <c r="I428" i="2"/>
  <c r="I141" i="2"/>
  <c r="I276" i="2"/>
  <c r="I102" i="2"/>
  <c r="I425" i="2"/>
  <c r="I422" i="2"/>
  <c r="I130" i="2"/>
  <c r="I249" i="2"/>
  <c r="I176" i="2"/>
  <c r="I477" i="2"/>
  <c r="I416" i="2"/>
  <c r="I421" i="2"/>
  <c r="I401" i="2"/>
  <c r="I409" i="2"/>
  <c r="I410" i="2"/>
  <c r="I449" i="2"/>
  <c r="I278" i="2"/>
  <c r="I192" i="2"/>
  <c r="I434" i="2"/>
  <c r="I289" i="2"/>
  <c r="I419" i="2"/>
  <c r="I488" i="2"/>
  <c r="I114" i="2"/>
  <c r="I403" i="2"/>
  <c r="I470" i="2"/>
  <c r="I145" i="2"/>
  <c r="I463" i="2"/>
  <c r="I423" i="2"/>
  <c r="I143" i="2"/>
  <c r="I282" i="2"/>
  <c r="I103" i="2"/>
  <c r="I172" i="2"/>
  <c r="I469" i="2"/>
  <c r="I412" i="2"/>
  <c r="I424" i="2"/>
  <c r="I456" i="2"/>
  <c r="I475" i="2"/>
  <c r="I123" i="2"/>
  <c r="I476" i="2"/>
  <c r="I183" i="2"/>
  <c r="I438" i="2"/>
  <c r="I286" i="2"/>
  <c r="I260" i="2"/>
  <c r="I197" i="2"/>
  <c r="I273" i="2"/>
  <c r="I451" i="2"/>
  <c r="I479" i="2"/>
  <c r="I453" i="2"/>
  <c r="I407" i="2"/>
  <c r="I441" i="2"/>
  <c r="I490" i="2"/>
  <c r="I404" i="2"/>
  <c r="I159" i="2"/>
  <c r="I154" i="2"/>
  <c r="I487" i="2"/>
  <c r="I474" i="2"/>
  <c r="I444" i="2"/>
  <c r="I411" i="2"/>
  <c r="I218" i="2"/>
  <c r="I222" i="2"/>
  <c r="I482" i="2"/>
  <c r="J482" i="2" s="1"/>
  <c r="I229" i="2"/>
  <c r="I472" i="2"/>
  <c r="I458" i="2"/>
  <c r="I220" i="2"/>
  <c r="I226" i="2"/>
  <c r="I117" i="2"/>
  <c r="I436" i="2"/>
  <c r="I179" i="2"/>
  <c r="I125" i="2"/>
  <c r="I147" i="2"/>
  <c r="J138" i="2" s="1"/>
  <c r="I293" i="2"/>
  <c r="I450" i="2"/>
  <c r="J450" i="2" s="1"/>
  <c r="I481" i="2"/>
  <c r="I206" i="2"/>
  <c r="I269" i="2"/>
  <c r="I406" i="2"/>
  <c r="J406" i="2" s="1"/>
  <c r="BZ213" i="3"/>
  <c r="I174" i="2"/>
  <c r="I196" i="2"/>
  <c r="I121" i="2"/>
  <c r="I213" i="2"/>
  <c r="I238" i="2"/>
  <c r="I298" i="2"/>
  <c r="I284" i="2"/>
  <c r="I258" i="2"/>
  <c r="I235" i="2"/>
  <c r="I244" i="2"/>
  <c r="I414" i="2"/>
  <c r="I446" i="2"/>
  <c r="I400" i="2"/>
  <c r="I435" i="2"/>
  <c r="I452" i="2"/>
  <c r="I497" i="2"/>
  <c r="I109" i="2"/>
  <c r="I224" i="2"/>
  <c r="I251" i="2"/>
  <c r="I296" i="2"/>
  <c r="I291" i="2"/>
  <c r="I204" i="2"/>
  <c r="I418" i="2"/>
  <c r="I460" i="2"/>
  <c r="I408" i="2"/>
  <c r="I417" i="2"/>
  <c r="I420" i="2"/>
  <c r="I437" i="2"/>
  <c r="I486" i="2"/>
  <c r="I464" i="2"/>
  <c r="I134" i="2"/>
  <c r="I202" i="2"/>
  <c r="I256" i="2"/>
  <c r="I448" i="2"/>
  <c r="I445" i="2"/>
  <c r="I413" i="2"/>
  <c r="I433" i="2"/>
  <c r="I399" i="2"/>
  <c r="I426" i="2"/>
  <c r="I208" i="2"/>
  <c r="I233" i="2"/>
  <c r="I240" i="2"/>
  <c r="I236" i="2"/>
  <c r="I264" i="2"/>
  <c r="I242" i="2"/>
  <c r="I471" i="2"/>
  <c r="I483" i="2"/>
  <c r="I447" i="2"/>
  <c r="I466" i="2"/>
  <c r="J466" i="2" s="1"/>
  <c r="I163" i="2"/>
  <c r="I105" i="2"/>
  <c r="I185" i="2"/>
  <c r="I167" i="2"/>
  <c r="I156" i="2"/>
  <c r="I161" i="2"/>
  <c r="I216" i="2"/>
  <c r="CC213" i="3"/>
  <c r="BY213" i="3"/>
  <c r="CE62" i="3" s="1"/>
  <c r="I262" i="2"/>
  <c r="I275" i="2"/>
  <c r="I231" i="2"/>
  <c r="I295" i="2"/>
  <c r="I443" i="2"/>
  <c r="I432" i="2"/>
  <c r="I431" i="2"/>
  <c r="I484" i="2"/>
  <c r="I485" i="2"/>
  <c r="I136" i="2"/>
  <c r="I194" i="2"/>
  <c r="I170" i="2"/>
  <c r="I246" i="2"/>
  <c r="I280" i="2"/>
  <c r="I440" i="2"/>
  <c r="I478" i="2"/>
  <c r="I473" i="2"/>
  <c r="I468" i="2"/>
  <c r="I493" i="2"/>
  <c r="I480" i="2"/>
  <c r="I459" i="2"/>
  <c r="I187" i="2"/>
  <c r="I152" i="2"/>
  <c r="I150" i="2"/>
  <c r="I190" i="2"/>
  <c r="I177" i="2"/>
  <c r="J200" i="2"/>
  <c r="I201" i="2"/>
  <c r="I137" i="2"/>
  <c r="I199" i="2"/>
  <c r="I157" i="2"/>
  <c r="I442" i="2"/>
  <c r="I462" i="2"/>
  <c r="I461" i="2"/>
  <c r="J461" i="2" s="1"/>
  <c r="I494" i="2"/>
  <c r="I455" i="2"/>
  <c r="I181" i="2"/>
  <c r="I139" i="2"/>
  <c r="I253" i="2"/>
  <c r="I107" i="2"/>
  <c r="I429" i="2"/>
  <c r="J429" i="2" s="1"/>
  <c r="I427" i="2"/>
  <c r="I495" i="2"/>
  <c r="I405" i="2"/>
  <c r="I491" i="2"/>
  <c r="J491" i="2" s="1"/>
  <c r="I496" i="2"/>
  <c r="I492" i="2"/>
  <c r="I132" i="2"/>
  <c r="I271" i="2"/>
  <c r="CB213" i="3"/>
  <c r="CA213" i="3"/>
  <c r="CE15" i="3"/>
  <c r="J472" i="2" l="1"/>
  <c r="CE208" i="3"/>
  <c r="CE162" i="3"/>
  <c r="CQ162" i="3" s="1"/>
  <c r="F81" i="15" s="1"/>
  <c r="F276" i="15" s="1"/>
  <c r="CE129" i="3"/>
  <c r="CQ129" i="3" s="1"/>
  <c r="C67" i="15" s="1"/>
  <c r="C262" i="15" s="1"/>
  <c r="CE99" i="3"/>
  <c r="CQ99" i="3" s="1"/>
  <c r="C55" i="15" s="1"/>
  <c r="C250" i="15" s="1"/>
  <c r="CE144" i="3"/>
  <c r="CE50" i="3"/>
  <c r="CE52" i="3"/>
  <c r="CQ52" i="3" s="1"/>
  <c r="F38" i="15" s="1"/>
  <c r="F233" i="15" s="1"/>
  <c r="CE126" i="3"/>
  <c r="CQ126" i="3" s="1"/>
  <c r="F66" i="15" s="1"/>
  <c r="F261" i="15" s="1"/>
  <c r="CE59" i="3"/>
  <c r="CE177" i="3"/>
  <c r="CE75" i="3"/>
  <c r="CQ75" i="3" s="1"/>
  <c r="C46" i="15" s="1"/>
  <c r="C241" i="15" s="1"/>
  <c r="CE34" i="3"/>
  <c r="CQ34" i="3" s="1"/>
  <c r="F13" i="15" s="1"/>
  <c r="F208" i="15" s="1"/>
  <c r="CE23" i="3"/>
  <c r="CQ23" i="3" s="1"/>
  <c r="C26" i="15" s="1"/>
  <c r="C221" i="15" s="1"/>
  <c r="CE186" i="3"/>
  <c r="CE18" i="3"/>
  <c r="CQ18" i="3" s="1"/>
  <c r="F24" i="15" s="1"/>
  <c r="F219" i="15" s="1"/>
  <c r="CE200" i="3"/>
  <c r="CQ200" i="3" s="1"/>
  <c r="CE85" i="3"/>
  <c r="CQ85" i="3" s="1"/>
  <c r="C51" i="15" s="1"/>
  <c r="C246" i="15" s="1"/>
  <c r="CE74" i="3"/>
  <c r="CQ74" i="3" s="1"/>
  <c r="F46" i="15" s="1"/>
  <c r="F241" i="15" s="1"/>
  <c r="CE138" i="3"/>
  <c r="CQ138" i="3" s="1"/>
  <c r="F17" i="15" s="1"/>
  <c r="F212" i="15" s="1"/>
  <c r="CE169" i="3"/>
  <c r="CQ169" i="3" s="1"/>
  <c r="Q18" i="15" s="1"/>
  <c r="Q213" i="15" s="1"/>
  <c r="CE142" i="3"/>
  <c r="CE45" i="3"/>
  <c r="CE125" i="3"/>
  <c r="CQ125" i="3" s="1"/>
  <c r="C65" i="15" s="1"/>
  <c r="C260" i="15" s="1"/>
  <c r="CE80" i="3"/>
  <c r="CQ80" i="3" s="1"/>
  <c r="F49" i="15" s="1"/>
  <c r="F244" i="15" s="1"/>
  <c r="CE53" i="3"/>
  <c r="CQ53" i="3" s="1"/>
  <c r="C38" i="15" s="1"/>
  <c r="C233" i="15" s="1"/>
  <c r="CE76" i="3"/>
  <c r="CE9" i="3"/>
  <c r="CQ9" i="3" s="1"/>
  <c r="M12" i="15" s="1"/>
  <c r="M207" i="15" s="1"/>
  <c r="CE42" i="3"/>
  <c r="CQ42" i="3" s="1"/>
  <c r="F33" i="15" s="1"/>
  <c r="F228" i="15" s="1"/>
  <c r="CE201" i="3"/>
  <c r="CE197" i="3"/>
  <c r="CQ197" i="3" s="1"/>
  <c r="CE198" i="3"/>
  <c r="CE39" i="3"/>
  <c r="CQ39" i="3" s="1"/>
  <c r="Q13" i="15" s="1"/>
  <c r="Q208" i="15" s="1"/>
  <c r="CE180" i="3"/>
  <c r="CQ180" i="3" s="1"/>
  <c r="CE90" i="3"/>
  <c r="CQ90" i="3" s="1"/>
  <c r="J15" i="15" s="1"/>
  <c r="J210" i="15" s="1"/>
  <c r="CE168" i="3"/>
  <c r="CQ168" i="3" s="1"/>
  <c r="J18" i="15" s="1"/>
  <c r="J213" i="15" s="1"/>
  <c r="CE12" i="3"/>
  <c r="CQ12" i="3" s="1"/>
  <c r="J12" i="15" s="1"/>
  <c r="J207" i="15" s="1"/>
  <c r="CE193" i="3"/>
  <c r="CQ193" i="3" s="1"/>
  <c r="CE206" i="3"/>
  <c r="CQ206" i="3" s="1"/>
  <c r="CE187" i="3"/>
  <c r="CQ187" i="3" s="1"/>
  <c r="CE183" i="3"/>
  <c r="CQ183" i="3" s="1"/>
  <c r="CE41" i="3"/>
  <c r="CQ41" i="3" s="1"/>
  <c r="C32" i="15" s="1"/>
  <c r="C227" i="15" s="1"/>
  <c r="CE97" i="3"/>
  <c r="CQ97" i="3" s="1"/>
  <c r="C54" i="15" s="1"/>
  <c r="C249" i="15" s="1"/>
  <c r="CE35" i="3"/>
  <c r="CQ35" i="3" s="1"/>
  <c r="M13" i="15" s="1"/>
  <c r="M208" i="15" s="1"/>
  <c r="CE79" i="3"/>
  <c r="CQ79" i="3" s="1"/>
  <c r="C48" i="15" s="1"/>
  <c r="C243" i="15" s="1"/>
  <c r="CE150" i="3"/>
  <c r="CQ150" i="3" s="1"/>
  <c r="F75" i="15" s="1"/>
  <c r="F270" i="15" s="1"/>
  <c r="CE40" i="3"/>
  <c r="CE157" i="3"/>
  <c r="CQ157" i="3" s="1"/>
  <c r="C78" i="15" s="1"/>
  <c r="C273" i="15" s="1"/>
  <c r="CE122" i="3"/>
  <c r="CQ122" i="3" s="1"/>
  <c r="F64" i="15" s="1"/>
  <c r="F259" i="15" s="1"/>
  <c r="CE174" i="3"/>
  <c r="CQ174" i="3" s="1"/>
  <c r="CE210" i="3"/>
  <c r="CE31" i="3"/>
  <c r="CQ31" i="3" s="1"/>
  <c r="C30" i="15" s="1"/>
  <c r="C225" i="15" s="1"/>
  <c r="CE46" i="3"/>
  <c r="CQ46" i="3" s="1"/>
  <c r="F35" i="15" s="1"/>
  <c r="F230" i="15" s="1"/>
  <c r="CE95" i="3"/>
  <c r="CQ95" i="3" s="1"/>
  <c r="C53" i="15" s="1"/>
  <c r="C248" i="15" s="1"/>
  <c r="CE17" i="3"/>
  <c r="CQ17" i="3" s="1"/>
  <c r="C23" i="15" s="1"/>
  <c r="C218" i="15" s="1"/>
  <c r="CE94" i="3"/>
  <c r="CE98" i="3"/>
  <c r="CQ98" i="3" s="1"/>
  <c r="F55" i="15" s="1"/>
  <c r="F250" i="15" s="1"/>
  <c r="CE28" i="3"/>
  <c r="CQ28" i="3" s="1"/>
  <c r="F29" i="15" s="1"/>
  <c r="F224" i="15" s="1"/>
  <c r="CE36" i="3"/>
  <c r="CQ36" i="3" s="1"/>
  <c r="T13" i="15" s="1"/>
  <c r="T208" i="15" s="1"/>
  <c r="CE141" i="3"/>
  <c r="CE38" i="3"/>
  <c r="CQ38" i="3" s="1"/>
  <c r="J13" i="15" s="1"/>
  <c r="J208" i="15" s="1"/>
  <c r="CE203" i="3"/>
  <c r="CE178" i="3"/>
  <c r="CQ178" i="3" s="1"/>
  <c r="CE56" i="3"/>
  <c r="CE205" i="3"/>
  <c r="CQ205" i="3" s="1"/>
  <c r="M20" i="15" s="1"/>
  <c r="M215" i="15" s="1"/>
  <c r="CE159" i="3"/>
  <c r="CE182" i="3"/>
  <c r="CQ182" i="3" s="1"/>
  <c r="CE77" i="3"/>
  <c r="CQ77" i="3" s="1"/>
  <c r="C47" i="15" s="1"/>
  <c r="C242" i="15" s="1"/>
  <c r="CE26" i="3"/>
  <c r="CQ26" i="3" s="1"/>
  <c r="F28" i="15" s="1"/>
  <c r="F223" i="15" s="1"/>
  <c r="CE66" i="3"/>
  <c r="CW62" i="3" s="1"/>
  <c r="CE32" i="3"/>
  <c r="CE112" i="3"/>
  <c r="CE116" i="3"/>
  <c r="CQ116" i="3" s="1"/>
  <c r="J16" i="15" s="1"/>
  <c r="J211" i="15" s="1"/>
  <c r="CE13" i="3"/>
  <c r="CQ13" i="3" s="1"/>
  <c r="Q12" i="15" s="1"/>
  <c r="Q207" i="15" s="1"/>
  <c r="CE120" i="3"/>
  <c r="CQ120" i="3" s="1"/>
  <c r="F63" i="15" s="1"/>
  <c r="F258" i="15" s="1"/>
  <c r="CE16" i="3"/>
  <c r="CE8" i="3"/>
  <c r="CE14" i="3"/>
  <c r="CW14" i="3" s="1"/>
  <c r="CE107" i="3"/>
  <c r="CQ107" i="3" s="1"/>
  <c r="C59" i="15" s="1"/>
  <c r="C254" i="15" s="1"/>
  <c r="CE209" i="3"/>
  <c r="CQ209" i="3" s="1"/>
  <c r="Q20" i="15" s="1"/>
  <c r="Q215" i="15" s="1"/>
  <c r="CE195" i="3"/>
  <c r="CQ195" i="3" s="1"/>
  <c r="Q19" i="15" s="1"/>
  <c r="Q214" i="15" s="1"/>
  <c r="CE149" i="3"/>
  <c r="CW149" i="3" s="1"/>
  <c r="CE188" i="3"/>
  <c r="CQ188" i="3" s="1"/>
  <c r="CE43" i="3"/>
  <c r="CQ43" i="3" s="1"/>
  <c r="C33" i="15" s="1"/>
  <c r="C228" i="15" s="1"/>
  <c r="CE155" i="3"/>
  <c r="CQ155" i="3" s="1"/>
  <c r="C77" i="15" s="1"/>
  <c r="C272" i="15" s="1"/>
  <c r="CE147" i="3"/>
  <c r="CQ147" i="3" s="1"/>
  <c r="C73" i="15" s="1"/>
  <c r="C268" i="15" s="1"/>
  <c r="CE47" i="3"/>
  <c r="CQ47" i="3" s="1"/>
  <c r="C35" i="15" s="1"/>
  <c r="C230" i="15" s="1"/>
  <c r="CE83" i="3"/>
  <c r="CQ83" i="3" s="1"/>
  <c r="C50" i="15" s="1"/>
  <c r="C245" i="15" s="1"/>
  <c r="CE69" i="3"/>
  <c r="CQ69" i="3" s="1"/>
  <c r="C43" i="15" s="1"/>
  <c r="C238" i="15" s="1"/>
  <c r="CE48" i="3"/>
  <c r="CQ48" i="3" s="1"/>
  <c r="F36" i="15" s="1"/>
  <c r="F231" i="15" s="1"/>
  <c r="CE153" i="3"/>
  <c r="CQ153" i="3" s="1"/>
  <c r="C76" i="15" s="1"/>
  <c r="C271" i="15" s="1"/>
  <c r="CE20" i="3"/>
  <c r="CQ20" i="3" s="1"/>
  <c r="F25" i="15" s="1"/>
  <c r="F220" i="15" s="1"/>
  <c r="CE96" i="3"/>
  <c r="CQ96" i="3" s="1"/>
  <c r="F54" i="15" s="1"/>
  <c r="F249" i="15" s="1"/>
  <c r="CE44" i="3"/>
  <c r="CW44" i="3" s="1"/>
  <c r="CE170" i="3"/>
  <c r="CQ170" i="3" s="1"/>
  <c r="F82" i="15" s="1"/>
  <c r="F277" i="15" s="1"/>
  <c r="CE25" i="3"/>
  <c r="CQ25" i="3" s="1"/>
  <c r="C27" i="15" s="1"/>
  <c r="C222" i="15" s="1"/>
  <c r="CE133" i="3"/>
  <c r="CQ133" i="3" s="1"/>
  <c r="C69" i="15" s="1"/>
  <c r="C264" i="15" s="1"/>
  <c r="CE140" i="3"/>
  <c r="CQ140" i="3" s="1"/>
  <c r="T17" i="15" s="1"/>
  <c r="T212" i="15" s="1"/>
  <c r="CE89" i="3"/>
  <c r="CE68" i="3"/>
  <c r="CQ68" i="3" s="1"/>
  <c r="F43" i="15" s="1"/>
  <c r="F238" i="15" s="1"/>
  <c r="CE172" i="3"/>
  <c r="CQ172" i="3" s="1"/>
  <c r="F83" i="15" s="1"/>
  <c r="F278" i="15" s="1"/>
  <c r="CE10" i="3"/>
  <c r="CQ10" i="3" s="1"/>
  <c r="T12" i="15" s="1"/>
  <c r="T207" i="15" s="1"/>
  <c r="CE71" i="3"/>
  <c r="J104" i="2"/>
  <c r="J136" i="2"/>
  <c r="J201" i="2"/>
  <c r="J103" i="2"/>
  <c r="J184" i="2"/>
  <c r="J163" i="2"/>
  <c r="J142" i="2"/>
  <c r="J166" i="2"/>
  <c r="J135" i="2"/>
  <c r="J158" i="2"/>
  <c r="J162" i="2"/>
  <c r="J189" i="2"/>
  <c r="J156" i="2"/>
  <c r="J140" i="2"/>
  <c r="J139" i="2"/>
  <c r="J199" i="2"/>
  <c r="J177" i="2"/>
  <c r="J187" i="2"/>
  <c r="J128" i="2"/>
  <c r="J164" i="2"/>
  <c r="J109" i="2"/>
  <c r="J114" i="2"/>
  <c r="J434" i="2"/>
  <c r="J132" i="2"/>
  <c r="J107" i="2"/>
  <c r="J181" i="2"/>
  <c r="J137" i="2"/>
  <c r="J112" i="2"/>
  <c r="J113" i="2"/>
  <c r="J155" i="2"/>
  <c r="J146" i="2"/>
  <c r="J190" i="2"/>
  <c r="J153" i="2"/>
  <c r="J213" i="2"/>
  <c r="J122" i="2"/>
  <c r="J193" i="2"/>
  <c r="J167" i="2"/>
  <c r="J168" i="2"/>
  <c r="J121" i="2"/>
  <c r="J127" i="2"/>
  <c r="J154" i="2"/>
  <c r="J126" i="2"/>
  <c r="J131" i="2"/>
  <c r="J120" i="2"/>
  <c r="J186" i="2"/>
  <c r="J170" i="2"/>
  <c r="J124" i="2"/>
  <c r="J116" i="2"/>
  <c r="J196" i="2"/>
  <c r="J416" i="2"/>
  <c r="J159" i="2"/>
  <c r="J438" i="2"/>
  <c r="J176" i="2"/>
  <c r="J129" i="2"/>
  <c r="J191" i="2"/>
  <c r="J151" i="2"/>
  <c r="J180" i="2"/>
  <c r="J150" i="2"/>
  <c r="J111" i="2"/>
  <c r="J110" i="2"/>
  <c r="J185" i="2"/>
  <c r="J108" i="2"/>
  <c r="J198" i="2"/>
  <c r="J157" i="2"/>
  <c r="J171" i="2"/>
  <c r="J133" i="2"/>
  <c r="J148" i="2"/>
  <c r="J106" i="2"/>
  <c r="J152" i="2"/>
  <c r="J160" i="2"/>
  <c r="J194" i="2"/>
  <c r="J182" i="2"/>
  <c r="J161" i="2"/>
  <c r="J105" i="2"/>
  <c r="J134" i="2"/>
  <c r="J464" i="2"/>
  <c r="J417" i="2"/>
  <c r="J435" i="2"/>
  <c r="J173" i="2"/>
  <c r="J174" i="2"/>
  <c r="J413" i="2"/>
  <c r="J493" i="2"/>
  <c r="J440" i="2"/>
  <c r="J431" i="2"/>
  <c r="J149" i="2"/>
  <c r="J197" i="2"/>
  <c r="J433" i="2"/>
  <c r="J437" i="2"/>
  <c r="J411" i="2"/>
  <c r="J102" i="2"/>
  <c r="J119" i="2"/>
  <c r="J145" i="2"/>
  <c r="J192" i="2"/>
  <c r="J276" i="2"/>
  <c r="J141" i="2"/>
  <c r="J251" i="2"/>
  <c r="J253" i="2"/>
  <c r="J208" i="2"/>
  <c r="J414" i="2"/>
  <c r="J202" i="2"/>
  <c r="J280" i="2"/>
  <c r="J422" i="2"/>
  <c r="J224" i="2"/>
  <c r="J421" i="2"/>
  <c r="J220" i="2"/>
  <c r="J123" i="2"/>
  <c r="J488" i="2"/>
  <c r="J409" i="2"/>
  <c r="J470" i="2"/>
  <c r="J462" i="2"/>
  <c r="J460" i="2"/>
  <c r="J446" i="2"/>
  <c r="J447" i="2"/>
  <c r="J445" i="2"/>
  <c r="J420" i="2"/>
  <c r="J468" i="2"/>
  <c r="J432" i="2"/>
  <c r="J275" i="2"/>
  <c r="J425" i="2"/>
  <c r="J457" i="2"/>
  <c r="J428" i="2"/>
  <c r="J486" i="2"/>
  <c r="J408" i="2"/>
  <c r="J400" i="2"/>
  <c r="J463" i="2"/>
  <c r="J402" i="2"/>
  <c r="J467" i="2"/>
  <c r="J436" i="2"/>
  <c r="J458" i="2"/>
  <c r="J474" i="2"/>
  <c r="J404" i="2"/>
  <c r="J453" i="2"/>
  <c r="J492" i="2"/>
  <c r="J442" i="2"/>
  <c r="J418" i="2"/>
  <c r="J459" i="2"/>
  <c r="J473" i="2"/>
  <c r="J485" i="2"/>
  <c r="J443" i="2"/>
  <c r="J477" i="2"/>
  <c r="J481" i="2"/>
  <c r="J449" i="2"/>
  <c r="J483" i="2"/>
  <c r="J236" i="2"/>
  <c r="J426" i="2"/>
  <c r="J415" i="2"/>
  <c r="J401" i="2"/>
  <c r="J403" i="2"/>
  <c r="J487" i="2"/>
  <c r="J490" i="2"/>
  <c r="J412" i="2"/>
  <c r="J405" i="2"/>
  <c r="J495" i="2"/>
  <c r="J455" i="2"/>
  <c r="J496" i="2"/>
  <c r="J427" i="2"/>
  <c r="J494" i="2"/>
  <c r="J452" i="2"/>
  <c r="J465" i="2"/>
  <c r="J497" i="2"/>
  <c r="J480" i="2"/>
  <c r="J478" i="2"/>
  <c r="J484" i="2"/>
  <c r="J423" i="2"/>
  <c r="J419" i="2"/>
  <c r="J471" i="2"/>
  <c r="J399" i="2"/>
  <c r="J448" i="2"/>
  <c r="J410" i="2"/>
  <c r="J454" i="2"/>
  <c r="J439" i="2"/>
  <c r="J255" i="2"/>
  <c r="J216" i="2"/>
  <c r="J240" i="2"/>
  <c r="J291" i="2"/>
  <c r="J235" i="2"/>
  <c r="J147" i="2"/>
  <c r="J178" i="2"/>
  <c r="J115" i="2"/>
  <c r="J195" i="2"/>
  <c r="J118" i="2"/>
  <c r="J117" i="2"/>
  <c r="J479" i="2"/>
  <c r="J165" i="2"/>
  <c r="J475" i="2"/>
  <c r="J469" i="2"/>
  <c r="J273" i="2"/>
  <c r="J264" i="2"/>
  <c r="J143" i="2"/>
  <c r="J175" i="2"/>
  <c r="J172" i="2"/>
  <c r="J144" i="2"/>
  <c r="J188" i="2"/>
  <c r="J130" i="2"/>
  <c r="J489" i="2"/>
  <c r="J125" i="2"/>
  <c r="J441" i="2"/>
  <c r="J451" i="2"/>
  <c r="J183" i="2"/>
  <c r="J456" i="2"/>
  <c r="J179" i="2"/>
  <c r="J444" i="2"/>
  <c r="J430" i="2"/>
  <c r="J407" i="2"/>
  <c r="J476" i="2"/>
  <c r="J424" i="2"/>
  <c r="J169" i="2"/>
  <c r="J271" i="2"/>
  <c r="J296" i="2"/>
  <c r="J242" i="2"/>
  <c r="J233" i="2"/>
  <c r="J256" i="2"/>
  <c r="J204" i="2"/>
  <c r="J258" i="2"/>
  <c r="J229" i="2"/>
  <c r="J249" i="2"/>
  <c r="J218" i="2"/>
  <c r="J231" i="2"/>
  <c r="J298" i="2"/>
  <c r="J206" i="2"/>
  <c r="J269" i="2"/>
  <c r="J286" i="2"/>
  <c r="J293" i="2"/>
  <c r="CE151" i="3"/>
  <c r="CQ151" i="3" s="1"/>
  <c r="C75" i="15" s="1"/>
  <c r="C270" i="15" s="1"/>
  <c r="CE104" i="3"/>
  <c r="CQ104" i="3" s="1"/>
  <c r="F58" i="15" s="1"/>
  <c r="F253" i="15" s="1"/>
  <c r="CE211" i="3"/>
  <c r="CQ211" i="3" s="1"/>
  <c r="CE191" i="3"/>
  <c r="CQ191" i="3" s="1"/>
  <c r="M19" i="15" s="1"/>
  <c r="M214" i="15" s="1"/>
  <c r="CE102" i="3"/>
  <c r="CQ102" i="3" s="1"/>
  <c r="F57" i="15" s="1"/>
  <c r="F252" i="15" s="1"/>
  <c r="CE111" i="3"/>
  <c r="CE51" i="3"/>
  <c r="CQ51" i="3" s="1"/>
  <c r="C37" i="15" s="1"/>
  <c r="C232" i="15" s="1"/>
  <c r="CE202" i="3"/>
  <c r="CQ202" i="3" s="1"/>
  <c r="CE154" i="3"/>
  <c r="CE207" i="3"/>
  <c r="CQ207" i="3" s="1"/>
  <c r="CE185" i="3"/>
  <c r="CQ185" i="3" s="1"/>
  <c r="CE49" i="3"/>
  <c r="CW49" i="3" s="1"/>
  <c r="CE199" i="3"/>
  <c r="CQ199" i="3" s="1"/>
  <c r="CE194" i="3"/>
  <c r="CQ194" i="3" s="1"/>
  <c r="CE134" i="3"/>
  <c r="CQ134" i="3" s="1"/>
  <c r="F70" i="15" s="1"/>
  <c r="F265" i="15" s="1"/>
  <c r="CE81" i="3"/>
  <c r="CQ81" i="3" s="1"/>
  <c r="C49" i="15" s="1"/>
  <c r="C244" i="15" s="1"/>
  <c r="CE21" i="3"/>
  <c r="CE161" i="3"/>
  <c r="CQ161" i="3" s="1"/>
  <c r="C80" i="15" s="1"/>
  <c r="C275" i="15" s="1"/>
  <c r="CE30" i="3"/>
  <c r="CQ30" i="3" s="1"/>
  <c r="F30" i="15" s="1"/>
  <c r="F225" i="15" s="1"/>
  <c r="CE190" i="3"/>
  <c r="CQ190" i="3" s="1"/>
  <c r="CE73" i="3"/>
  <c r="CE86" i="3"/>
  <c r="CQ86" i="3" s="1"/>
  <c r="F15" i="15" s="1"/>
  <c r="F210" i="15" s="1"/>
  <c r="CE160" i="3"/>
  <c r="CQ160" i="3" s="1"/>
  <c r="F80" i="15" s="1"/>
  <c r="F275" i="15" s="1"/>
  <c r="G275" i="15" s="1"/>
  <c r="CE189" i="3"/>
  <c r="CQ189" i="3" s="1"/>
  <c r="CE130" i="3"/>
  <c r="CQ130" i="3" s="1"/>
  <c r="F68" i="15" s="1"/>
  <c r="F263" i="15" s="1"/>
  <c r="CE108" i="3"/>
  <c r="CQ108" i="3" s="1"/>
  <c r="F60" i="15" s="1"/>
  <c r="F255" i="15" s="1"/>
  <c r="CE105" i="3"/>
  <c r="CQ105" i="3" s="1"/>
  <c r="C58" i="15" s="1"/>
  <c r="C253" i="15" s="1"/>
  <c r="CE146" i="3"/>
  <c r="CW146" i="3" s="1"/>
  <c r="CE196" i="3"/>
  <c r="CE152" i="3"/>
  <c r="CQ152" i="3" s="1"/>
  <c r="F76" i="15" s="1"/>
  <c r="F271" i="15" s="1"/>
  <c r="CE37" i="3"/>
  <c r="CQ37" i="3" s="1"/>
  <c r="C13" i="15" s="1"/>
  <c r="C208" i="15" s="1"/>
  <c r="CE181" i="3"/>
  <c r="CQ181" i="3" s="1"/>
  <c r="CE164" i="3"/>
  <c r="CE136" i="3"/>
  <c r="CQ136" i="3" s="1"/>
  <c r="F71" i="15" s="1"/>
  <c r="F266" i="15" s="1"/>
  <c r="CE91" i="3"/>
  <c r="CQ91" i="3" s="1"/>
  <c r="Q15" i="15" s="1"/>
  <c r="Q210" i="15" s="1"/>
  <c r="CE139" i="3"/>
  <c r="CQ139" i="3" s="1"/>
  <c r="M17" i="15" s="1"/>
  <c r="M212" i="15" s="1"/>
  <c r="CE156" i="3"/>
  <c r="CQ156" i="3" s="1"/>
  <c r="F78" i="15" s="1"/>
  <c r="F273" i="15" s="1"/>
  <c r="CE92" i="3"/>
  <c r="CQ92" i="3" s="1"/>
  <c r="F52" i="15" s="1"/>
  <c r="F247" i="15" s="1"/>
  <c r="CE167" i="3"/>
  <c r="CQ167" i="3" s="1"/>
  <c r="C18" i="15" s="1"/>
  <c r="C213" i="15" s="1"/>
  <c r="CE78" i="3"/>
  <c r="CQ78" i="3" s="1"/>
  <c r="F48" i="15" s="1"/>
  <c r="F243" i="15" s="1"/>
  <c r="CE176" i="3"/>
  <c r="CQ176" i="3" s="1"/>
  <c r="CE115" i="3"/>
  <c r="CE212" i="3"/>
  <c r="CQ212" i="3" s="1"/>
  <c r="C96" i="15" s="1"/>
  <c r="C291" i="15" s="1"/>
  <c r="CE119" i="3"/>
  <c r="CW119" i="3" s="1"/>
  <c r="CE175" i="3"/>
  <c r="CE65" i="3"/>
  <c r="CQ65" i="3" s="1"/>
  <c r="Q14" i="15" s="1"/>
  <c r="Q209" i="15" s="1"/>
  <c r="CE165" i="3"/>
  <c r="CQ165" i="3" s="1"/>
  <c r="M18" i="15" s="1"/>
  <c r="M213" i="15" s="1"/>
  <c r="CE123" i="3"/>
  <c r="CQ123" i="3" s="1"/>
  <c r="C64" i="15" s="1"/>
  <c r="C259" i="15" s="1"/>
  <c r="CE19" i="3"/>
  <c r="CQ19" i="3" s="1"/>
  <c r="C24" i="15" s="1"/>
  <c r="C219" i="15" s="1"/>
  <c r="CE70" i="3"/>
  <c r="CQ70" i="3" s="1"/>
  <c r="F44" i="15" s="1"/>
  <c r="F239" i="15" s="1"/>
  <c r="CE171" i="3"/>
  <c r="CQ171" i="3" s="1"/>
  <c r="C82" i="15" s="1"/>
  <c r="C277" i="15" s="1"/>
  <c r="J246" i="2"/>
  <c r="J277" i="2"/>
  <c r="J241" i="2"/>
  <c r="J219" i="2"/>
  <c r="J243" i="2"/>
  <c r="J237" i="2"/>
  <c r="J268" i="2"/>
  <c r="J288" i="2"/>
  <c r="J221" i="2"/>
  <c r="J261" i="2"/>
  <c r="J209" i="2"/>
  <c r="J272" i="2"/>
  <c r="J227" i="2"/>
  <c r="J285" i="2"/>
  <c r="J214" i="2"/>
  <c r="J245" i="2"/>
  <c r="J247" i="2"/>
  <c r="J210" i="2"/>
  <c r="J257" i="2"/>
  <c r="J299" i="2"/>
  <c r="J215" i="2"/>
  <c r="J217" i="2"/>
  <c r="J265" i="2"/>
  <c r="J290" i="2"/>
  <c r="J212" i="2"/>
  <c r="J297" i="2"/>
  <c r="J232" i="2"/>
  <c r="J279" i="2"/>
  <c r="J228" i="2"/>
  <c r="J281" i="2"/>
  <c r="J283" i="2"/>
  <c r="J250" i="2"/>
  <c r="J205" i="2"/>
  <c r="J270" i="2"/>
  <c r="J207" i="2"/>
  <c r="J263" i="2"/>
  <c r="J239" i="2"/>
  <c r="J203" i="2"/>
  <c r="J211" i="2"/>
  <c r="J292" i="2"/>
  <c r="J248" i="2"/>
  <c r="J287" i="2"/>
  <c r="J234" i="2"/>
  <c r="J274" i="2"/>
  <c r="J252" i="2"/>
  <c r="J254" i="2"/>
  <c r="J294" i="2"/>
  <c r="J225" i="2"/>
  <c r="J267" i="2"/>
  <c r="J230" i="2"/>
  <c r="J259" i="2"/>
  <c r="J223" i="2"/>
  <c r="J262" i="2"/>
  <c r="J222" i="2"/>
  <c r="J278" i="2"/>
  <c r="J289" i="2"/>
  <c r="J284" i="2"/>
  <c r="CE101" i="3"/>
  <c r="CQ101" i="3" s="1"/>
  <c r="C56" i="15" s="1"/>
  <c r="C251" i="15" s="1"/>
  <c r="CE127" i="3"/>
  <c r="CE106" i="3"/>
  <c r="CQ106" i="3" s="1"/>
  <c r="F59" i="15" s="1"/>
  <c r="F254" i="15" s="1"/>
  <c r="CE124" i="3"/>
  <c r="CQ124" i="3" s="1"/>
  <c r="F65" i="15" s="1"/>
  <c r="F260" i="15" s="1"/>
  <c r="CE11" i="3"/>
  <c r="CQ11" i="3" s="1"/>
  <c r="C12" i="15" s="1"/>
  <c r="C207" i="15" s="1"/>
  <c r="CE58" i="3"/>
  <c r="CQ58" i="3" s="1"/>
  <c r="F41" i="15" s="1"/>
  <c r="F236" i="15" s="1"/>
  <c r="CE131" i="3"/>
  <c r="CQ131" i="3" s="1"/>
  <c r="C68" i="15" s="1"/>
  <c r="C263" i="15" s="1"/>
  <c r="CE143" i="3"/>
  <c r="CW143" i="3" s="1"/>
  <c r="CE179" i="3"/>
  <c r="CQ179" i="3" s="1"/>
  <c r="CE163" i="3"/>
  <c r="CQ163" i="3" s="1"/>
  <c r="C81" i="15" s="1"/>
  <c r="C276" i="15" s="1"/>
  <c r="CE22" i="3"/>
  <c r="CQ22" i="3" s="1"/>
  <c r="F26" i="15" s="1"/>
  <c r="F221" i="15" s="1"/>
  <c r="CE192" i="3"/>
  <c r="CQ192" i="3" s="1"/>
  <c r="T19" i="15" s="1"/>
  <c r="T214" i="15" s="1"/>
  <c r="CE93" i="3"/>
  <c r="CQ93" i="3" s="1"/>
  <c r="C52" i="15" s="1"/>
  <c r="C247" i="15" s="1"/>
  <c r="CE82" i="3"/>
  <c r="CE110" i="3"/>
  <c r="CQ110" i="3" s="1"/>
  <c r="F61" i="15" s="1"/>
  <c r="F256" i="15" s="1"/>
  <c r="CE57" i="3"/>
  <c r="CW57" i="3" s="1"/>
  <c r="CE54" i="3"/>
  <c r="CQ54" i="3" s="1"/>
  <c r="F39" i="15" s="1"/>
  <c r="F234" i="15" s="1"/>
  <c r="CE204" i="3"/>
  <c r="CQ204" i="3" s="1"/>
  <c r="CE100" i="3"/>
  <c r="CQ100" i="3" s="1"/>
  <c r="F56" i="15" s="1"/>
  <c r="F251" i="15" s="1"/>
  <c r="CE103" i="3"/>
  <c r="CQ103" i="3" s="1"/>
  <c r="C57" i="15" s="1"/>
  <c r="C252" i="15" s="1"/>
  <c r="CE29" i="3"/>
  <c r="CQ29" i="3" s="1"/>
  <c r="C29" i="15" s="1"/>
  <c r="C224" i="15" s="1"/>
  <c r="CE148" i="3"/>
  <c r="CQ148" i="3" s="1"/>
  <c r="F74" i="15" s="1"/>
  <c r="F269" i="15" s="1"/>
  <c r="CE184" i="3"/>
  <c r="CQ184" i="3" s="1"/>
  <c r="CE55" i="3"/>
  <c r="CW55" i="3" s="1"/>
  <c r="CE72" i="3"/>
  <c r="CQ72" i="3" s="1"/>
  <c r="F45" i="15" s="1"/>
  <c r="F240" i="15" s="1"/>
  <c r="CE109" i="3"/>
  <c r="CQ109" i="3" s="1"/>
  <c r="C60" i="15" s="1"/>
  <c r="C255" i="15" s="1"/>
  <c r="CE135" i="3"/>
  <c r="CQ135" i="3" s="1"/>
  <c r="C70" i="15" s="1"/>
  <c r="C265" i="15" s="1"/>
  <c r="CE173" i="3"/>
  <c r="CQ173" i="3" s="1"/>
  <c r="C83" i="15" s="1"/>
  <c r="C278" i="15" s="1"/>
  <c r="CE121" i="3"/>
  <c r="CQ121" i="3" s="1"/>
  <c r="C63" i="15" s="1"/>
  <c r="C258" i="15" s="1"/>
  <c r="CE118" i="3"/>
  <c r="CE84" i="3"/>
  <c r="CQ84" i="3" s="1"/>
  <c r="F51" i="15" s="1"/>
  <c r="F246" i="15" s="1"/>
  <c r="CE145" i="3"/>
  <c r="CW145" i="3" s="1"/>
  <c r="CE137" i="3"/>
  <c r="CQ137" i="3" s="1"/>
  <c r="C71" i="15" s="1"/>
  <c r="C266" i="15" s="1"/>
  <c r="CE27" i="3"/>
  <c r="CE87" i="3"/>
  <c r="CQ87" i="3" s="1"/>
  <c r="M15" i="15" s="1"/>
  <c r="M210" i="15" s="1"/>
  <c r="CE33" i="3"/>
  <c r="CQ33" i="3" s="1"/>
  <c r="C31" i="15" s="1"/>
  <c r="C226" i="15" s="1"/>
  <c r="CE24" i="3"/>
  <c r="CQ24" i="3" s="1"/>
  <c r="F27" i="15" s="1"/>
  <c r="F222" i="15" s="1"/>
  <c r="CE158" i="3"/>
  <c r="CQ158" i="3" s="1"/>
  <c r="F79" i="15" s="1"/>
  <c r="F274" i="15" s="1"/>
  <c r="CE63" i="3"/>
  <c r="CQ63" i="3" s="1"/>
  <c r="CE60" i="3"/>
  <c r="CW60" i="3" s="1"/>
  <c r="CE128" i="3"/>
  <c r="CQ128" i="3" s="1"/>
  <c r="F67" i="15" s="1"/>
  <c r="F262" i="15" s="1"/>
  <c r="CE132" i="3"/>
  <c r="CQ132" i="3" s="1"/>
  <c r="F69" i="15" s="1"/>
  <c r="F264" i="15" s="1"/>
  <c r="CE88" i="3"/>
  <c r="CQ88" i="3" s="1"/>
  <c r="T15" i="15" s="1"/>
  <c r="T210" i="15" s="1"/>
  <c r="CE64" i="3"/>
  <c r="CQ64" i="3" s="1"/>
  <c r="J14" i="15" s="1"/>
  <c r="J209" i="15" s="1"/>
  <c r="CE61" i="3"/>
  <c r="CQ61" i="3" s="1"/>
  <c r="M14" i="15" s="1"/>
  <c r="M209" i="15" s="1"/>
  <c r="CE117" i="3"/>
  <c r="CQ117" i="3" s="1"/>
  <c r="Q16" i="15" s="1"/>
  <c r="Q211" i="15" s="1"/>
  <c r="CE114" i="3"/>
  <c r="CQ114" i="3" s="1"/>
  <c r="T16" i="15" s="1"/>
  <c r="T211" i="15" s="1"/>
  <c r="CE113" i="3"/>
  <c r="CW113" i="3" s="1"/>
  <c r="CE67" i="3"/>
  <c r="CQ67" i="3" s="1"/>
  <c r="C42" i="15" s="1"/>
  <c r="C237" i="15" s="1"/>
  <c r="CE166" i="3"/>
  <c r="CQ166" i="3" s="1"/>
  <c r="T18" i="15" s="1"/>
  <c r="T213" i="15" s="1"/>
  <c r="J295" i="2"/>
  <c r="J244" i="2"/>
  <c r="J260" i="2"/>
  <c r="J266" i="2"/>
  <c r="J282" i="2"/>
  <c r="J226" i="2"/>
  <c r="J238" i="2"/>
  <c r="CQ127" i="3"/>
  <c r="C66" i="15" s="1"/>
  <c r="C261" i="15" s="1"/>
  <c r="CQ62" i="3"/>
  <c r="T14" i="15" s="1"/>
  <c r="T209" i="15" s="1"/>
  <c r="CQ14" i="3"/>
  <c r="F22" i="15" s="1"/>
  <c r="F217" i="15" s="1"/>
  <c r="CQ208" i="3"/>
  <c r="CQ142" i="3"/>
  <c r="J17" i="15" s="1"/>
  <c r="J212" i="15" s="1"/>
  <c r="CQ149" i="3"/>
  <c r="C74" i="15" s="1"/>
  <c r="C269" i="15" s="1"/>
  <c r="CQ45" i="3"/>
  <c r="C34" i="15" s="1"/>
  <c r="C229" i="15" s="1"/>
  <c r="CQ50" i="3"/>
  <c r="F37" i="15" s="1"/>
  <c r="F232" i="15" s="1"/>
  <c r="CW197" i="3"/>
  <c r="CW23" i="3"/>
  <c r="CQ210" i="3"/>
  <c r="CQ59" i="3"/>
  <c r="C41" i="15" s="1"/>
  <c r="C236" i="15" s="1"/>
  <c r="CQ56" i="3"/>
  <c r="F40" i="15" s="1"/>
  <c r="F235" i="15" s="1"/>
  <c r="CQ159" i="3"/>
  <c r="C79" i="15" s="1"/>
  <c r="C274" i="15" s="1"/>
  <c r="CQ186" i="3"/>
  <c r="CQ32" i="3"/>
  <c r="F31" i="15" s="1"/>
  <c r="F226" i="15" s="1"/>
  <c r="CW13" i="3"/>
  <c r="CW174" i="3"/>
  <c r="CW85" i="3"/>
  <c r="CQ44" i="3"/>
  <c r="F34" i="15" s="1"/>
  <c r="F229" i="15" s="1"/>
  <c r="CQ76" i="3"/>
  <c r="F47" i="15" s="1"/>
  <c r="F242" i="15" s="1"/>
  <c r="CQ177" i="3"/>
  <c r="CQ89" i="3"/>
  <c r="C15" i="15" s="1"/>
  <c r="C210" i="15" s="1"/>
  <c r="CW10" i="3"/>
  <c r="CQ15" i="3"/>
  <c r="C22" i="15" s="1"/>
  <c r="C217" i="15" s="1"/>
  <c r="CQ71" i="3"/>
  <c r="C44" i="15" s="1"/>
  <c r="C239" i="15" s="1"/>
  <c r="CW75" i="3" l="1"/>
  <c r="CW182" i="3"/>
  <c r="CW129" i="3"/>
  <c r="CW168" i="3"/>
  <c r="CW125" i="3"/>
  <c r="CW34" i="3"/>
  <c r="CW169" i="3"/>
  <c r="CW185" i="3"/>
  <c r="CW159" i="3"/>
  <c r="CW203" i="3"/>
  <c r="CW201" i="3"/>
  <c r="CW142" i="3"/>
  <c r="CW59" i="3"/>
  <c r="CW144" i="3"/>
  <c r="CW140" i="3"/>
  <c r="CW180" i="3"/>
  <c r="CW193" i="3"/>
  <c r="CW47" i="3"/>
  <c r="CW208" i="3"/>
  <c r="CQ55" i="3"/>
  <c r="C39" i="15" s="1"/>
  <c r="C234" i="15" s="1"/>
  <c r="D234" i="15" s="1"/>
  <c r="CW133" i="3"/>
  <c r="CW8" i="3"/>
  <c r="CW26" i="3"/>
  <c r="CW53" i="3"/>
  <c r="CW79" i="3"/>
  <c r="CW41" i="3"/>
  <c r="CW95" i="3"/>
  <c r="CW99" i="3"/>
  <c r="CW15" i="3"/>
  <c r="CW12" i="3"/>
  <c r="CW90" i="3"/>
  <c r="CW120" i="3"/>
  <c r="CW122" i="3"/>
  <c r="CQ66" i="3"/>
  <c r="F42" i="15" s="1"/>
  <c r="F237" i="15" s="1"/>
  <c r="G237" i="15" s="1"/>
  <c r="CW150" i="3"/>
  <c r="CQ144" i="3"/>
  <c r="F72" i="15" s="1"/>
  <c r="F267" i="15" s="1"/>
  <c r="CW205" i="3"/>
  <c r="CW178" i="3"/>
  <c r="CQ203" i="3"/>
  <c r="CW28" i="3"/>
  <c r="CQ201" i="3"/>
  <c r="C94" i="15" s="1"/>
  <c r="C289" i="15" s="1"/>
  <c r="CW48" i="3"/>
  <c r="CW69" i="3"/>
  <c r="CW147" i="3"/>
  <c r="CW27" i="3"/>
  <c r="CW118" i="3"/>
  <c r="CW82" i="3"/>
  <c r="CW127" i="3"/>
  <c r="CW115" i="3"/>
  <c r="CW111" i="3"/>
  <c r="CW43" i="3"/>
  <c r="CW16" i="3"/>
  <c r="CW112" i="3"/>
  <c r="CW77" i="3"/>
  <c r="CW56" i="3"/>
  <c r="CW141" i="3"/>
  <c r="CW94" i="3"/>
  <c r="CW198" i="3"/>
  <c r="CW9" i="3"/>
  <c r="CW138" i="3"/>
  <c r="CW32" i="3"/>
  <c r="CW66" i="3"/>
  <c r="CW35" i="3"/>
  <c r="CW74" i="3"/>
  <c r="CW155" i="3"/>
  <c r="CW200" i="3"/>
  <c r="CW206" i="3"/>
  <c r="CW172" i="3"/>
  <c r="CW177" i="3"/>
  <c r="CW76" i="3"/>
  <c r="CW96" i="3"/>
  <c r="CW116" i="3"/>
  <c r="CW52" i="3"/>
  <c r="CW39" i="3"/>
  <c r="CW38" i="3"/>
  <c r="CW36" i="3"/>
  <c r="CW126" i="3"/>
  <c r="CW162" i="3"/>
  <c r="CW45" i="3"/>
  <c r="CW175" i="3"/>
  <c r="CW164" i="3"/>
  <c r="CW196" i="3"/>
  <c r="CW73" i="3"/>
  <c r="CW21" i="3"/>
  <c r="CW154" i="3"/>
  <c r="CW71" i="3"/>
  <c r="CW89" i="3"/>
  <c r="CW153" i="3"/>
  <c r="CW17" i="3"/>
  <c r="CW210" i="3"/>
  <c r="CW40" i="3"/>
  <c r="CW186" i="3"/>
  <c r="CW50" i="3"/>
  <c r="CW68" i="3"/>
  <c r="CW170" i="3"/>
  <c r="CW97" i="3"/>
  <c r="CW188" i="3"/>
  <c r="CW183" i="3"/>
  <c r="CW18" i="3"/>
  <c r="CQ198" i="3"/>
  <c r="F93" i="15" s="1"/>
  <c r="F288" i="15" s="1"/>
  <c r="CQ112" i="3"/>
  <c r="F16" i="15" s="1"/>
  <c r="F211" i="15" s="1"/>
  <c r="G211" i="15" s="1"/>
  <c r="CQ94" i="3"/>
  <c r="F53" i="15" s="1"/>
  <c r="F248" i="15" s="1"/>
  <c r="CW83" i="3"/>
  <c r="CW25" i="3"/>
  <c r="CW20" i="3"/>
  <c r="CQ16" i="3"/>
  <c r="F23" i="15" s="1"/>
  <c r="F218" i="15" s="1"/>
  <c r="G218" i="15" s="1"/>
  <c r="CW157" i="3"/>
  <c r="CQ141" i="3"/>
  <c r="C17" i="15" s="1"/>
  <c r="C212" i="15" s="1"/>
  <c r="D212" i="15" s="1"/>
  <c r="CW187" i="3"/>
  <c r="CW31" i="3"/>
  <c r="CW42" i="3"/>
  <c r="CW80" i="3"/>
  <c r="CQ40" i="3"/>
  <c r="F32" i="15" s="1"/>
  <c r="F227" i="15" s="1"/>
  <c r="G227" i="15" s="1"/>
  <c r="CW107" i="3"/>
  <c r="CQ8" i="3"/>
  <c r="F12" i="15" s="1"/>
  <c r="F207" i="15" s="1"/>
  <c r="G207" i="15" s="1"/>
  <c r="CW98" i="3"/>
  <c r="CW46" i="3"/>
  <c r="CW51" i="3"/>
  <c r="CW212" i="3"/>
  <c r="CW195" i="3"/>
  <c r="CQ196" i="3"/>
  <c r="F92" i="15" s="1"/>
  <c r="F287" i="15" s="1"/>
  <c r="CW209" i="3"/>
  <c r="CQ115" i="3"/>
  <c r="C16" i="15" s="1"/>
  <c r="C211" i="15" s="1"/>
  <c r="D211" i="15" s="1"/>
  <c r="CW158" i="3"/>
  <c r="CW123" i="3"/>
  <c r="CQ21" i="3"/>
  <c r="C25" i="15" s="1"/>
  <c r="C220" i="15" s="1"/>
  <c r="D220" i="15" s="1"/>
  <c r="CW104" i="3"/>
  <c r="CQ143" i="3"/>
  <c r="Q17" i="15" s="1"/>
  <c r="Q212" i="15" s="1"/>
  <c r="R212" i="15" s="1"/>
  <c r="CQ49" i="3"/>
  <c r="C36" i="15" s="1"/>
  <c r="C231" i="15" s="1"/>
  <c r="D231" i="15" s="1"/>
  <c r="CQ145" i="3"/>
  <c r="C72" i="15" s="1"/>
  <c r="C267" i="15" s="1"/>
  <c r="D267" i="15" s="1"/>
  <c r="CW211" i="3"/>
  <c r="CQ154" i="3"/>
  <c r="F77" i="15" s="1"/>
  <c r="F272" i="15" s="1"/>
  <c r="G272" i="15" s="1"/>
  <c r="CW70" i="3"/>
  <c r="CW92" i="3"/>
  <c r="CW108" i="3"/>
  <c r="CW194" i="3"/>
  <c r="CW166" i="3"/>
  <c r="CQ27" i="3"/>
  <c r="C28" i="15" s="1"/>
  <c r="C223" i="15" s="1"/>
  <c r="D223" i="15" s="1"/>
  <c r="CW163" i="3"/>
  <c r="CW91" i="3"/>
  <c r="CW160" i="3"/>
  <c r="CQ111" i="3"/>
  <c r="C61" i="15" s="1"/>
  <c r="C256" i="15" s="1"/>
  <c r="D256" i="15" s="1"/>
  <c r="CW117" i="3"/>
  <c r="CW132" i="3"/>
  <c r="CQ118" i="3"/>
  <c r="F62" i="15" s="1"/>
  <c r="F257" i="15" s="1"/>
  <c r="G257" i="15" s="1"/>
  <c r="CW58" i="3"/>
  <c r="CW29" i="3"/>
  <c r="CQ175" i="3"/>
  <c r="C84" i="15" s="1"/>
  <c r="C279" i="15" s="1"/>
  <c r="CW176" i="3"/>
  <c r="CQ164" i="3"/>
  <c r="F18" i="15" s="1"/>
  <c r="F213" i="15" s="1"/>
  <c r="G213" i="15" s="1"/>
  <c r="CQ146" i="3"/>
  <c r="F73" i="15" s="1"/>
  <c r="F268" i="15" s="1"/>
  <c r="G268" i="15" s="1"/>
  <c r="CQ73" i="3"/>
  <c r="C45" i="15" s="1"/>
  <c r="C240" i="15" s="1"/>
  <c r="D240" i="15" s="1"/>
  <c r="CW81" i="3"/>
  <c r="CQ60" i="3"/>
  <c r="F14" i="15" s="1"/>
  <c r="F209" i="15" s="1"/>
  <c r="G209" i="15" s="1"/>
  <c r="CQ57" i="3"/>
  <c r="C40" i="15" s="1"/>
  <c r="C235" i="15" s="1"/>
  <c r="D235" i="15" s="1"/>
  <c r="CW171" i="3"/>
  <c r="CQ119" i="3"/>
  <c r="C62" i="15" s="1"/>
  <c r="C257" i="15" s="1"/>
  <c r="D257" i="15" s="1"/>
  <c r="CW167" i="3"/>
  <c r="CW181" i="3"/>
  <c r="CW105" i="3"/>
  <c r="CW30" i="3"/>
  <c r="CW134" i="3"/>
  <c r="CW102" i="3"/>
  <c r="CQ113" i="3"/>
  <c r="M16" i="15" s="1"/>
  <c r="M211" i="15" s="1"/>
  <c r="N211" i="15" s="1"/>
  <c r="CW121" i="3"/>
  <c r="CW110" i="3"/>
  <c r="CW114" i="3"/>
  <c r="CW184" i="3"/>
  <c r="CW63" i="3"/>
  <c r="CW88" i="3"/>
  <c r="CW131" i="3"/>
  <c r="CW65" i="3"/>
  <c r="CW136" i="3"/>
  <c r="CW86" i="3"/>
  <c r="CW204" i="3"/>
  <c r="CW19" i="3"/>
  <c r="CW156" i="3"/>
  <c r="CW152" i="3"/>
  <c r="CW130" i="3"/>
  <c r="CW161" i="3"/>
  <c r="CW199" i="3"/>
  <c r="CW207" i="3"/>
  <c r="CW151" i="3"/>
  <c r="CW61" i="3"/>
  <c r="CW24" i="3"/>
  <c r="CW84" i="3"/>
  <c r="CW109" i="3"/>
  <c r="CW148" i="3"/>
  <c r="CQ82" i="3"/>
  <c r="F50" i="15" s="1"/>
  <c r="F245" i="15" s="1"/>
  <c r="G245" i="15" s="1"/>
  <c r="CW11" i="3"/>
  <c r="CW93" i="3"/>
  <c r="CW139" i="3"/>
  <c r="CW64" i="3"/>
  <c r="CW103" i="3"/>
  <c r="CW192" i="3"/>
  <c r="CW190" i="3"/>
  <c r="CW191" i="3"/>
  <c r="CW33" i="3"/>
  <c r="CW173" i="3"/>
  <c r="CW124" i="3"/>
  <c r="CW165" i="3"/>
  <c r="CW78" i="3"/>
  <c r="CW37" i="3"/>
  <c r="CW189" i="3"/>
  <c r="CW202" i="3"/>
  <c r="CW67" i="3"/>
  <c r="CW128" i="3"/>
  <c r="CW137" i="3"/>
  <c r="CW72" i="3"/>
  <c r="CW54" i="3"/>
  <c r="CW179" i="3"/>
  <c r="CW101" i="3"/>
  <c r="CW87" i="3"/>
  <c r="CW135" i="3"/>
  <c r="CW100" i="3"/>
  <c r="CW22" i="3"/>
  <c r="CW106" i="3"/>
  <c r="C14" i="15"/>
  <c r="C209" i="15" s="1"/>
  <c r="D209" i="15" s="1"/>
  <c r="K208" i="15"/>
  <c r="U213" i="15"/>
  <c r="D272" i="15"/>
  <c r="G229" i="15"/>
  <c r="G224" i="15"/>
  <c r="G278" i="15"/>
  <c r="N213" i="15"/>
  <c r="U212" i="15"/>
  <c r="D263" i="15"/>
  <c r="D242" i="15"/>
  <c r="G251" i="15"/>
  <c r="G222" i="15"/>
  <c r="R211" i="15"/>
  <c r="D269" i="15"/>
  <c r="G276" i="15"/>
  <c r="G269" i="15"/>
  <c r="D233" i="15"/>
  <c r="U209" i="15"/>
  <c r="G256" i="15"/>
  <c r="G248" i="15"/>
  <c r="D268" i="15"/>
  <c r="D250" i="15"/>
  <c r="D248" i="15"/>
  <c r="R207" i="15"/>
  <c r="D270" i="15"/>
  <c r="G250" i="15"/>
  <c r="D252" i="15"/>
  <c r="D264" i="15"/>
  <c r="G241" i="15"/>
  <c r="K212" i="15"/>
  <c r="G231" i="15"/>
  <c r="D226" i="15"/>
  <c r="G236" i="15"/>
  <c r="G253" i="15"/>
  <c r="G235" i="15"/>
  <c r="K210" i="15"/>
  <c r="G240" i="15"/>
  <c r="D239" i="15"/>
  <c r="D246" i="15"/>
  <c r="R209" i="15"/>
  <c r="N209" i="15"/>
  <c r="G210" i="15"/>
  <c r="D258" i="15"/>
  <c r="G217" i="15"/>
  <c r="D232" i="15"/>
  <c r="G267" i="15"/>
  <c r="G266" i="15"/>
  <c r="D275" i="15"/>
  <c r="C370" i="15" s="1"/>
  <c r="C470" i="15" s="1"/>
  <c r="G271" i="15"/>
  <c r="G260" i="15"/>
  <c r="R213" i="15"/>
  <c r="U211" i="15"/>
  <c r="U214" i="15"/>
  <c r="D277" i="15"/>
  <c r="D218" i="15"/>
  <c r="D217" i="15"/>
  <c r="G239" i="15"/>
  <c r="D254" i="15"/>
  <c r="D241" i="15"/>
  <c r="D219" i="15"/>
  <c r="K211" i="15"/>
  <c r="K207" i="15"/>
  <c r="D229" i="15"/>
  <c r="D222" i="15"/>
  <c r="G254" i="15"/>
  <c r="D273" i="15"/>
  <c r="N212" i="15"/>
  <c r="D230" i="15"/>
  <c r="D221" i="15"/>
  <c r="D208" i="15"/>
  <c r="G233" i="15"/>
  <c r="G262" i="15"/>
  <c r="N214" i="15"/>
  <c r="G243" i="15"/>
  <c r="D225" i="15"/>
  <c r="G244" i="15"/>
  <c r="G226" i="15"/>
  <c r="G238" i="15"/>
  <c r="G234" i="15"/>
  <c r="N208" i="15"/>
  <c r="G219" i="15"/>
  <c r="D251" i="15"/>
  <c r="R215" i="15"/>
  <c r="D228" i="15"/>
  <c r="D213" i="15"/>
  <c r="D265" i="15"/>
  <c r="G255" i="15"/>
  <c r="G208" i="15"/>
  <c r="G261" i="15"/>
  <c r="D260" i="15"/>
  <c r="R208" i="15"/>
  <c r="G263" i="15"/>
  <c r="D276" i="15"/>
  <c r="G265" i="15"/>
  <c r="U208" i="15"/>
  <c r="G249" i="15"/>
  <c r="D262" i="15"/>
  <c r="G221" i="15"/>
  <c r="D227" i="15"/>
  <c r="G252" i="15"/>
  <c r="R210" i="15"/>
  <c r="D210" i="15"/>
  <c r="G277" i="15"/>
  <c r="G242" i="15"/>
  <c r="G247" i="15"/>
  <c r="G225" i="15"/>
  <c r="K213" i="15"/>
  <c r="U210" i="15"/>
  <c r="R214" i="15"/>
  <c r="G212" i="15"/>
  <c r="D261" i="15"/>
  <c r="G220" i="15"/>
  <c r="D249" i="15"/>
  <c r="D236" i="15"/>
  <c r="D237" i="15"/>
  <c r="D271" i="15"/>
  <c r="D244" i="15"/>
  <c r="D224" i="15"/>
  <c r="D274" i="15"/>
  <c r="D253" i="15"/>
  <c r="D247" i="15"/>
  <c r="U207" i="15"/>
  <c r="K209" i="15"/>
  <c r="N215" i="15"/>
  <c r="G228" i="15"/>
  <c r="D245" i="15"/>
  <c r="G274" i="15"/>
  <c r="G230" i="15"/>
  <c r="G270" i="15"/>
  <c r="D259" i="15"/>
  <c r="D278" i="15"/>
  <c r="D238" i="15"/>
  <c r="D243" i="15"/>
  <c r="N207" i="15"/>
  <c r="G259" i="15"/>
  <c r="G258" i="15"/>
  <c r="G264" i="15"/>
  <c r="G223" i="15"/>
  <c r="N210" i="15"/>
  <c r="D291" i="15"/>
  <c r="C386" i="15" s="1"/>
  <c r="D386" i="15" s="1"/>
  <c r="D266" i="15"/>
  <c r="G273" i="15"/>
  <c r="G246" i="15"/>
  <c r="G232" i="15"/>
  <c r="D255" i="15"/>
  <c r="D207" i="15"/>
  <c r="F20" i="15"/>
  <c r="F215" i="15" s="1"/>
  <c r="F88" i="15"/>
  <c r="F283" i="15" s="1"/>
  <c r="C89" i="15"/>
  <c r="C284" i="15" s="1"/>
  <c r="F90" i="15"/>
  <c r="F285" i="15" s="1"/>
  <c r="J19" i="15"/>
  <c r="J214" i="15" s="1"/>
  <c r="C21" i="15"/>
  <c r="C216" i="15" s="1"/>
  <c r="F94" i="15"/>
  <c r="F289" i="15" s="1"/>
  <c r="C20" i="15"/>
  <c r="C215" i="15" s="1"/>
  <c r="C85" i="15"/>
  <c r="C280" i="15" s="1"/>
  <c r="C86" i="15"/>
  <c r="C281" i="15" s="1"/>
  <c r="C91" i="15"/>
  <c r="C286" i="15" s="1"/>
  <c r="C87" i="15"/>
  <c r="C282" i="15" s="1"/>
  <c r="F91" i="15"/>
  <c r="F286" i="15" s="1"/>
  <c r="C95" i="15"/>
  <c r="C290" i="15" s="1"/>
  <c r="C19" i="15"/>
  <c r="C214" i="15" s="1"/>
  <c r="F89" i="15"/>
  <c r="F284" i="15" s="1"/>
  <c r="F87" i="15"/>
  <c r="F282" i="15" s="1"/>
  <c r="C92" i="15"/>
  <c r="C287" i="15" s="1"/>
  <c r="F86" i="15"/>
  <c r="F281" i="15" s="1"/>
  <c r="J20" i="15"/>
  <c r="J215" i="15" s="1"/>
  <c r="C90" i="15"/>
  <c r="C285" i="15" s="1"/>
  <c r="F85" i="15"/>
  <c r="F280" i="15" s="1"/>
  <c r="F84" i="15"/>
  <c r="F279" i="15" s="1"/>
  <c r="C93" i="15"/>
  <c r="C288" i="15" s="1"/>
  <c r="C88" i="15"/>
  <c r="C283" i="15" s="1"/>
  <c r="F21" i="15"/>
  <c r="F216" i="15" s="1"/>
  <c r="F19" i="15"/>
  <c r="F214" i="15" s="1"/>
  <c r="F95" i="15"/>
  <c r="F290" i="15" s="1"/>
  <c r="T20" i="15"/>
  <c r="T215" i="15" s="1"/>
  <c r="C343" i="15" l="1"/>
  <c r="D343" i="15" s="1"/>
  <c r="C330" i="15"/>
  <c r="D330" i="15" s="1"/>
  <c r="C350" i="15"/>
  <c r="D350" i="15" s="1"/>
  <c r="C338" i="15"/>
  <c r="D338" i="15" s="1"/>
  <c r="C324" i="15"/>
  <c r="D324" i="15" s="1"/>
  <c r="C326" i="15"/>
  <c r="D326" i="15" s="1"/>
  <c r="C339" i="15"/>
  <c r="D339" i="15" s="1"/>
  <c r="C344" i="15"/>
  <c r="D344" i="15" s="1"/>
  <c r="C357" i="15"/>
  <c r="D357" i="15" s="1"/>
  <c r="C486" i="15"/>
  <c r="D486" i="15" s="1"/>
  <c r="C583" i="15" s="1"/>
  <c r="D583" i="15" s="1"/>
  <c r="C346" i="15"/>
  <c r="D346" i="15" s="1"/>
  <c r="C351" i="15"/>
  <c r="D351" i="15" s="1"/>
  <c r="C307" i="15"/>
  <c r="D307" i="15" s="1"/>
  <c r="C335" i="15"/>
  <c r="D335" i="15" s="1"/>
  <c r="C356" i="15"/>
  <c r="D356" i="15" s="1"/>
  <c r="C373" i="15"/>
  <c r="F473" i="15" s="1"/>
  <c r="C331" i="15"/>
  <c r="F431" i="15" s="1"/>
  <c r="C349" i="15"/>
  <c r="C449" i="15" s="1"/>
  <c r="C304" i="15"/>
  <c r="T404" i="15" s="1"/>
  <c r="C347" i="15"/>
  <c r="D347" i="15" s="1"/>
  <c r="C364" i="15"/>
  <c r="D364" i="15" s="1"/>
  <c r="C361" i="15"/>
  <c r="C461" i="15" s="1"/>
  <c r="C314" i="15"/>
  <c r="D314" i="15" s="1"/>
  <c r="C329" i="15"/>
  <c r="D329" i="15" s="1"/>
  <c r="C372" i="15"/>
  <c r="D372" i="15" s="1"/>
  <c r="C318" i="15"/>
  <c r="C321" i="15"/>
  <c r="D321" i="15" s="1"/>
  <c r="C342" i="15"/>
  <c r="D342" i="15" s="1"/>
  <c r="C320" i="15"/>
  <c r="C420" i="15" s="1"/>
  <c r="C316" i="15"/>
  <c r="C312" i="15"/>
  <c r="D312" i="15" s="1"/>
  <c r="C327" i="15"/>
  <c r="C427" i="15" s="1"/>
  <c r="D470" i="15"/>
  <c r="C567" i="15" s="1"/>
  <c r="D567" i="15" s="1"/>
  <c r="G214" i="15"/>
  <c r="D289" i="15"/>
  <c r="D281" i="15"/>
  <c r="G287" i="15"/>
  <c r="C363" i="15"/>
  <c r="C328" i="15"/>
  <c r="C337" i="15"/>
  <c r="G280" i="15"/>
  <c r="D214" i="15"/>
  <c r="D280" i="15"/>
  <c r="G283" i="15"/>
  <c r="C354" i="15"/>
  <c r="C348" i="15"/>
  <c r="C305" i="15"/>
  <c r="C371" i="15"/>
  <c r="U215" i="15"/>
  <c r="D283" i="15"/>
  <c r="D285" i="15"/>
  <c r="G282" i="15"/>
  <c r="D279" i="15"/>
  <c r="D282" i="15"/>
  <c r="D215" i="15"/>
  <c r="G285" i="15"/>
  <c r="G215" i="15"/>
  <c r="C322" i="15"/>
  <c r="C308" i="15"/>
  <c r="C303" i="15"/>
  <c r="C325" i="15"/>
  <c r="C368" i="15"/>
  <c r="C317" i="15"/>
  <c r="C306" i="15"/>
  <c r="C336" i="15"/>
  <c r="C313" i="15"/>
  <c r="C315" i="15"/>
  <c r="C352" i="15"/>
  <c r="C353" i="15"/>
  <c r="C341" i="15"/>
  <c r="C334" i="15"/>
  <c r="C359" i="15"/>
  <c r="C345" i="15"/>
  <c r="C362" i="15"/>
  <c r="C358" i="15"/>
  <c r="C367" i="15"/>
  <c r="G279" i="15"/>
  <c r="G281" i="15"/>
  <c r="D290" i="15"/>
  <c r="D216" i="15"/>
  <c r="F470" i="15"/>
  <c r="D370" i="15"/>
  <c r="C365" i="15"/>
  <c r="G216" i="15"/>
  <c r="D287" i="15"/>
  <c r="G286" i="15"/>
  <c r="K214" i="15"/>
  <c r="C333" i="15"/>
  <c r="C340" i="15"/>
  <c r="C369" i="15"/>
  <c r="C332" i="15"/>
  <c r="G290" i="15"/>
  <c r="D288" i="15"/>
  <c r="K215" i="15"/>
  <c r="G284" i="15"/>
  <c r="G288" i="15"/>
  <c r="D286" i="15"/>
  <c r="G289" i="15"/>
  <c r="D284" i="15"/>
  <c r="C302" i="15"/>
  <c r="C319" i="15"/>
  <c r="C366" i="15"/>
  <c r="C355" i="15"/>
  <c r="C360" i="15"/>
  <c r="C323" i="15"/>
  <c r="C430" i="15"/>
  <c r="F435" i="15"/>
  <c r="F443" i="15"/>
  <c r="B98" i="15"/>
  <c r="C193" i="15" s="1"/>
  <c r="C379" i="15" l="1"/>
  <c r="D379" i="15" s="1"/>
  <c r="C443" i="15"/>
  <c r="C450" i="15"/>
  <c r="D450" i="15" s="1"/>
  <c r="C547" i="15" s="1"/>
  <c r="D547" i="15" s="1"/>
  <c r="F450" i="15"/>
  <c r="G450" i="15" s="1"/>
  <c r="G547" i="15" s="1"/>
  <c r="H547" i="15" s="1"/>
  <c r="C446" i="15"/>
  <c r="D446" i="15" s="1"/>
  <c r="C543" i="15" s="1"/>
  <c r="D543" i="15" s="1"/>
  <c r="C438" i="15"/>
  <c r="D438" i="15" s="1"/>
  <c r="C535" i="15" s="1"/>
  <c r="D535" i="15" s="1"/>
  <c r="F424" i="15"/>
  <c r="G424" i="15" s="1"/>
  <c r="G521" i="15" s="1"/>
  <c r="H521" i="15" s="1"/>
  <c r="F438" i="15"/>
  <c r="G438" i="15" s="1"/>
  <c r="G535" i="15" s="1"/>
  <c r="H535" i="15" s="1"/>
  <c r="C424" i="15"/>
  <c r="D424" i="15" s="1"/>
  <c r="C521" i="15" s="1"/>
  <c r="D521" i="15" s="1"/>
  <c r="F430" i="15"/>
  <c r="G430" i="15" s="1"/>
  <c r="G527" i="15" s="1"/>
  <c r="H527" i="15" s="1"/>
  <c r="F426" i="15"/>
  <c r="G426" i="15" s="1"/>
  <c r="G523" i="15" s="1"/>
  <c r="H523" i="15" s="1"/>
  <c r="F446" i="15"/>
  <c r="G446" i="15" s="1"/>
  <c r="G543" i="15" s="1"/>
  <c r="H543" i="15" s="1"/>
  <c r="C439" i="15"/>
  <c r="D439" i="15" s="1"/>
  <c r="C536" i="15" s="1"/>
  <c r="D536" i="15" s="1"/>
  <c r="F404" i="15"/>
  <c r="G404" i="15" s="1"/>
  <c r="C426" i="15"/>
  <c r="D426" i="15" s="1"/>
  <c r="C523" i="15" s="1"/>
  <c r="D523" i="15" s="1"/>
  <c r="C382" i="15"/>
  <c r="D382" i="15" s="1"/>
  <c r="F451" i="15"/>
  <c r="G451" i="15" s="1"/>
  <c r="G548" i="15" s="1"/>
  <c r="H548" i="15" s="1"/>
  <c r="C451" i="15"/>
  <c r="D451" i="15" s="1"/>
  <c r="C548" i="15" s="1"/>
  <c r="D548" i="15" s="1"/>
  <c r="D304" i="15"/>
  <c r="F439" i="15"/>
  <c r="G439" i="15" s="1"/>
  <c r="G536" i="15" s="1"/>
  <c r="H536" i="15" s="1"/>
  <c r="F412" i="15"/>
  <c r="G412" i="15" s="1"/>
  <c r="G509" i="15" s="1"/>
  <c r="H509" i="15" s="1"/>
  <c r="C442" i="15"/>
  <c r="D442" i="15" s="1"/>
  <c r="C539" i="15" s="1"/>
  <c r="D539" i="15" s="1"/>
  <c r="C444" i="15"/>
  <c r="D444" i="15" s="1"/>
  <c r="C541" i="15" s="1"/>
  <c r="D541" i="15" s="1"/>
  <c r="F444" i="15"/>
  <c r="G444" i="15" s="1"/>
  <c r="G541" i="15" s="1"/>
  <c r="H541" i="15" s="1"/>
  <c r="F464" i="15"/>
  <c r="G464" i="15" s="1"/>
  <c r="G561" i="15" s="1"/>
  <c r="H561" i="15" s="1"/>
  <c r="C464" i="15"/>
  <c r="D464" i="15" s="1"/>
  <c r="C561" i="15" s="1"/>
  <c r="D561" i="15" s="1"/>
  <c r="F442" i="15"/>
  <c r="G442" i="15" s="1"/>
  <c r="G539" i="15" s="1"/>
  <c r="H539" i="15" s="1"/>
  <c r="F447" i="15"/>
  <c r="G447" i="15" s="1"/>
  <c r="G544" i="15" s="1"/>
  <c r="H544" i="15" s="1"/>
  <c r="C457" i="15"/>
  <c r="D457" i="15" s="1"/>
  <c r="C554" i="15" s="1"/>
  <c r="D554" i="15" s="1"/>
  <c r="C407" i="15"/>
  <c r="D407" i="15" s="1"/>
  <c r="F457" i="15"/>
  <c r="G457" i="15" s="1"/>
  <c r="G554" i="15" s="1"/>
  <c r="H554" i="15" s="1"/>
  <c r="C435" i="15"/>
  <c r="D435" i="15" s="1"/>
  <c r="C532" i="15" s="1"/>
  <c r="D532" i="15" s="1"/>
  <c r="T407" i="15"/>
  <c r="U407" i="15" s="1"/>
  <c r="J407" i="15"/>
  <c r="K407" i="15" s="1"/>
  <c r="Q407" i="15"/>
  <c r="R407" i="15" s="1"/>
  <c r="Q404" i="15"/>
  <c r="R404" i="15" s="1"/>
  <c r="C404" i="15"/>
  <c r="D404" i="15" s="1"/>
  <c r="F407" i="15"/>
  <c r="G407" i="15" s="1"/>
  <c r="M407" i="15"/>
  <c r="N407" i="15" s="1"/>
  <c r="C667" i="15"/>
  <c r="D667" i="15" s="1"/>
  <c r="M404" i="15"/>
  <c r="N404" i="15" s="1"/>
  <c r="J404" i="15"/>
  <c r="K404" i="15" s="1"/>
  <c r="F479" i="15"/>
  <c r="G479" i="15" s="1"/>
  <c r="G576" i="15" s="1"/>
  <c r="H576" i="15" s="1"/>
  <c r="F456" i="15"/>
  <c r="G456" i="15" s="1"/>
  <c r="G553" i="15" s="1"/>
  <c r="H553" i="15" s="1"/>
  <c r="F472" i="15"/>
  <c r="G472" i="15" s="1"/>
  <c r="G569" i="15" s="1"/>
  <c r="H569" i="15" s="1"/>
  <c r="C414" i="15"/>
  <c r="D414" i="15" s="1"/>
  <c r="C511" i="15" s="1"/>
  <c r="D511" i="15" s="1"/>
  <c r="C311" i="15"/>
  <c r="D311" i="15" s="1"/>
  <c r="C472" i="15"/>
  <c r="D472" i="15" s="1"/>
  <c r="C569" i="15" s="1"/>
  <c r="D569" i="15" s="1"/>
  <c r="F429" i="15"/>
  <c r="G429" i="15" s="1"/>
  <c r="G526" i="15" s="1"/>
  <c r="H526" i="15" s="1"/>
  <c r="C381" i="15"/>
  <c r="D381" i="15" s="1"/>
  <c r="C412" i="15"/>
  <c r="D412" i="15" s="1"/>
  <c r="C509" i="15" s="1"/>
  <c r="D509" i="15" s="1"/>
  <c r="C456" i="15"/>
  <c r="D456" i="15" s="1"/>
  <c r="C553" i="15" s="1"/>
  <c r="D553" i="15" s="1"/>
  <c r="C429" i="15"/>
  <c r="D429" i="15" s="1"/>
  <c r="C526" i="15" s="1"/>
  <c r="D526" i="15" s="1"/>
  <c r="C447" i="15"/>
  <c r="D447" i="15" s="1"/>
  <c r="C544" i="15" s="1"/>
  <c r="D544" i="15" s="1"/>
  <c r="C374" i="15"/>
  <c r="C378" i="15"/>
  <c r="D378" i="15" s="1"/>
  <c r="C421" i="15"/>
  <c r="D421" i="15" s="1"/>
  <c r="C518" i="15" s="1"/>
  <c r="F421" i="15"/>
  <c r="G421" i="15" s="1"/>
  <c r="G518" i="15" s="1"/>
  <c r="C377" i="15"/>
  <c r="C375" i="15"/>
  <c r="D375" i="15" s="1"/>
  <c r="D320" i="15"/>
  <c r="F420" i="15"/>
  <c r="G420" i="15" s="1"/>
  <c r="G517" i="15" s="1"/>
  <c r="H517" i="15" s="1"/>
  <c r="D318" i="15"/>
  <c r="F418" i="15"/>
  <c r="C418" i="15"/>
  <c r="D418" i="15" s="1"/>
  <c r="C515" i="15" s="1"/>
  <c r="D515" i="15" s="1"/>
  <c r="D361" i="15"/>
  <c r="F461" i="15"/>
  <c r="G461" i="15" s="1"/>
  <c r="G558" i="15" s="1"/>
  <c r="H558" i="15" s="1"/>
  <c r="D331" i="15"/>
  <c r="C431" i="15"/>
  <c r="D431" i="15" s="1"/>
  <c r="C528" i="15" s="1"/>
  <c r="D528" i="15" s="1"/>
  <c r="D316" i="15"/>
  <c r="F416" i="15"/>
  <c r="C479" i="15"/>
  <c r="D479" i="15" s="1"/>
  <c r="C576" i="15" s="1"/>
  <c r="D576" i="15" s="1"/>
  <c r="F414" i="15"/>
  <c r="G414" i="15" s="1"/>
  <c r="G511" i="15" s="1"/>
  <c r="H511" i="15" s="1"/>
  <c r="C380" i="15"/>
  <c r="C480" i="15" s="1"/>
  <c r="C416" i="15"/>
  <c r="D416" i="15" s="1"/>
  <c r="C513" i="15" s="1"/>
  <c r="D513" i="15" s="1"/>
  <c r="D327" i="15"/>
  <c r="F427" i="15"/>
  <c r="G427" i="15" s="1"/>
  <c r="G524" i="15" s="1"/>
  <c r="H524" i="15" s="1"/>
  <c r="D349" i="15"/>
  <c r="F449" i="15"/>
  <c r="G449" i="15" s="1"/>
  <c r="G546" i="15" s="1"/>
  <c r="H546" i="15" s="1"/>
  <c r="D373" i="15"/>
  <c r="C473" i="15"/>
  <c r="G435" i="15"/>
  <c r="G532" i="15" s="1"/>
  <c r="H532" i="15" s="1"/>
  <c r="D319" i="15"/>
  <c r="F419" i="15"/>
  <c r="C419" i="15"/>
  <c r="G470" i="15"/>
  <c r="G567" i="15" s="1"/>
  <c r="H567" i="15" s="1"/>
  <c r="D341" i="15"/>
  <c r="C441" i="15"/>
  <c r="F441" i="15"/>
  <c r="D368" i="15"/>
  <c r="C468" i="15"/>
  <c r="F468" i="15"/>
  <c r="D348" i="15"/>
  <c r="F448" i="15"/>
  <c r="C448" i="15"/>
  <c r="D363" i="15"/>
  <c r="C463" i="15"/>
  <c r="F463" i="15"/>
  <c r="G443" i="15"/>
  <c r="G540" i="15" s="1"/>
  <c r="H540" i="15" s="1"/>
  <c r="G431" i="15"/>
  <c r="G528" i="15" s="1"/>
  <c r="H528" i="15" s="1"/>
  <c r="D430" i="15"/>
  <c r="C527" i="15" s="1"/>
  <c r="D527" i="15" s="1"/>
  <c r="D355" i="15"/>
  <c r="C455" i="15"/>
  <c r="F455" i="15"/>
  <c r="D302" i="15"/>
  <c r="J402" i="15"/>
  <c r="Q402" i="15"/>
  <c r="C402" i="15"/>
  <c r="T402" i="15"/>
  <c r="M402" i="15"/>
  <c r="F402" i="15"/>
  <c r="D449" i="15"/>
  <c r="C546" i="15" s="1"/>
  <c r="D546" i="15" s="1"/>
  <c r="D340" i="15"/>
  <c r="F440" i="15"/>
  <c r="C440" i="15"/>
  <c r="G473" i="15"/>
  <c r="G570" i="15" s="1"/>
  <c r="H570" i="15" s="1"/>
  <c r="D359" i="15"/>
  <c r="C459" i="15"/>
  <c r="F459" i="15"/>
  <c r="D352" i="15"/>
  <c r="C452" i="15"/>
  <c r="F452" i="15"/>
  <c r="D306" i="15"/>
  <c r="M406" i="15"/>
  <c r="J406" i="15"/>
  <c r="C406" i="15"/>
  <c r="T406" i="15"/>
  <c r="Q406" i="15"/>
  <c r="F406" i="15"/>
  <c r="D303" i="15"/>
  <c r="J403" i="15"/>
  <c r="C403" i="15"/>
  <c r="Q403" i="15"/>
  <c r="T403" i="15"/>
  <c r="M403" i="15"/>
  <c r="F403" i="15"/>
  <c r="D371" i="15"/>
  <c r="F471" i="15"/>
  <c r="C471" i="15"/>
  <c r="C309" i="15"/>
  <c r="D337" i="15"/>
  <c r="F437" i="15"/>
  <c r="C437" i="15"/>
  <c r="D323" i="15"/>
  <c r="F423" i="15"/>
  <c r="C423" i="15"/>
  <c r="D332" i="15"/>
  <c r="F432" i="15"/>
  <c r="C432" i="15"/>
  <c r="D365" i="15"/>
  <c r="F465" i="15"/>
  <c r="C465" i="15"/>
  <c r="D362" i="15"/>
  <c r="C462" i="15"/>
  <c r="F462" i="15"/>
  <c r="D313" i="15"/>
  <c r="C413" i="15"/>
  <c r="F413" i="15"/>
  <c r="D420" i="15"/>
  <c r="C517" i="15" s="1"/>
  <c r="D517" i="15" s="1"/>
  <c r="D360" i="15"/>
  <c r="C460" i="15"/>
  <c r="F460" i="15"/>
  <c r="D369" i="15"/>
  <c r="F469" i="15"/>
  <c r="C469" i="15"/>
  <c r="D367" i="15"/>
  <c r="C467" i="15"/>
  <c r="F467" i="15"/>
  <c r="D345" i="15"/>
  <c r="C445" i="15"/>
  <c r="F445" i="15"/>
  <c r="D353" i="15"/>
  <c r="C453" i="15"/>
  <c r="F453" i="15"/>
  <c r="D336" i="15"/>
  <c r="C436" i="15"/>
  <c r="F436" i="15"/>
  <c r="D325" i="15"/>
  <c r="C425" i="15"/>
  <c r="F425" i="15"/>
  <c r="C310" i="15"/>
  <c r="D354" i="15"/>
  <c r="C454" i="15"/>
  <c r="F454" i="15"/>
  <c r="C376" i="15"/>
  <c r="U404" i="15"/>
  <c r="D443" i="15"/>
  <c r="C540" i="15" s="1"/>
  <c r="D540" i="15" s="1"/>
  <c r="D366" i="15"/>
  <c r="C466" i="15"/>
  <c r="F466" i="15"/>
  <c r="C383" i="15"/>
  <c r="D333" i="15"/>
  <c r="F433" i="15"/>
  <c r="C433" i="15"/>
  <c r="C385" i="15"/>
  <c r="D358" i="15"/>
  <c r="C458" i="15"/>
  <c r="F458" i="15"/>
  <c r="D334" i="15"/>
  <c r="C434" i="15"/>
  <c r="F434" i="15"/>
  <c r="D315" i="15"/>
  <c r="C415" i="15"/>
  <c r="F415" i="15"/>
  <c r="D317" i="15"/>
  <c r="C417" i="15"/>
  <c r="F417" i="15"/>
  <c r="D308" i="15"/>
  <c r="F408" i="15"/>
  <c r="Q408" i="15"/>
  <c r="T408" i="15"/>
  <c r="M408" i="15"/>
  <c r="C408" i="15"/>
  <c r="J408" i="15"/>
  <c r="D322" i="15"/>
  <c r="F422" i="15"/>
  <c r="C422" i="15"/>
  <c r="D461" i="15"/>
  <c r="C558" i="15" s="1"/>
  <c r="D558" i="15" s="1"/>
  <c r="D427" i="15"/>
  <c r="C524" i="15" s="1"/>
  <c r="D524" i="15" s="1"/>
  <c r="D305" i="15"/>
  <c r="J405" i="15"/>
  <c r="Q405" i="15"/>
  <c r="F405" i="15"/>
  <c r="C405" i="15"/>
  <c r="M405" i="15"/>
  <c r="T405" i="15"/>
  <c r="D328" i="15"/>
  <c r="C428" i="15"/>
  <c r="F428" i="15"/>
  <c r="C683" i="15"/>
  <c r="D683" i="15" s="1"/>
  <c r="G780" i="15" s="1"/>
  <c r="H780" i="15" s="1"/>
  <c r="C384" i="15"/>
  <c r="C119" i="15"/>
  <c r="F176" i="15"/>
  <c r="C164" i="15"/>
  <c r="C112" i="15"/>
  <c r="C157" i="15"/>
  <c r="F158" i="15"/>
  <c r="C120" i="15"/>
  <c r="F135" i="15"/>
  <c r="C145" i="15"/>
  <c r="F179" i="15"/>
  <c r="C151" i="15"/>
  <c r="F169" i="15"/>
  <c r="F166" i="15"/>
  <c r="F150" i="15"/>
  <c r="C158" i="15"/>
  <c r="F154" i="15"/>
  <c r="F134" i="15"/>
  <c r="C110" i="15"/>
  <c r="F117" i="15"/>
  <c r="F160" i="15"/>
  <c r="C179" i="15"/>
  <c r="F120" i="15"/>
  <c r="F152" i="15"/>
  <c r="C113" i="15"/>
  <c r="C184" i="15"/>
  <c r="C187" i="15"/>
  <c r="F132" i="15"/>
  <c r="F156" i="15"/>
  <c r="F173" i="15"/>
  <c r="C114" i="15"/>
  <c r="C148" i="15"/>
  <c r="F124" i="15"/>
  <c r="C129" i="15"/>
  <c r="F111" i="15"/>
  <c r="F136" i="15"/>
  <c r="C163" i="15"/>
  <c r="F161" i="15"/>
  <c r="C190" i="15"/>
  <c r="C160" i="15"/>
  <c r="F123" i="15"/>
  <c r="F174" i="15"/>
  <c r="C154" i="15"/>
  <c r="C128" i="15"/>
  <c r="C152" i="15"/>
  <c r="C118" i="15"/>
  <c r="C174" i="15"/>
  <c r="C130" i="15"/>
  <c r="F146" i="15"/>
  <c r="C146" i="15"/>
  <c r="F144" i="15"/>
  <c r="F125" i="15"/>
  <c r="C142" i="15"/>
  <c r="F140" i="15"/>
  <c r="F186" i="15"/>
  <c r="F181" i="15"/>
  <c r="C144" i="15"/>
  <c r="F151" i="15"/>
  <c r="C173" i="15"/>
  <c r="C167" i="15"/>
  <c r="C109" i="15"/>
  <c r="C127" i="15"/>
  <c r="C166" i="15"/>
  <c r="F148" i="15"/>
  <c r="F126" i="15"/>
  <c r="F178" i="15"/>
  <c r="C171" i="15"/>
  <c r="C155" i="15"/>
  <c r="C172" i="15"/>
  <c r="C185" i="15"/>
  <c r="F183" i="15"/>
  <c r="F162" i="15"/>
  <c r="F157" i="15"/>
  <c r="F155" i="15"/>
  <c r="C132" i="15"/>
  <c r="C140" i="15"/>
  <c r="C123" i="15"/>
  <c r="C189" i="15"/>
  <c r="C143" i="15"/>
  <c r="F145" i="15"/>
  <c r="F131" i="15"/>
  <c r="F121" i="15"/>
  <c r="C168" i="15"/>
  <c r="C161" i="15"/>
  <c r="C133" i="15"/>
  <c r="C116" i="15"/>
  <c r="F113" i="15"/>
  <c r="C136" i="15"/>
  <c r="C149" i="15"/>
  <c r="F153" i="15"/>
  <c r="C156" i="15"/>
  <c r="C141" i="15"/>
  <c r="C134" i="15"/>
  <c r="C175" i="15"/>
  <c r="F142" i="15"/>
  <c r="C139" i="15"/>
  <c r="F143" i="15"/>
  <c r="C169" i="15"/>
  <c r="F182" i="15"/>
  <c r="F112" i="15"/>
  <c r="F189" i="15"/>
  <c r="C124" i="15"/>
  <c r="F177" i="15"/>
  <c r="F170" i="15"/>
  <c r="F129" i="15"/>
  <c r="C182" i="15"/>
  <c r="F139" i="15"/>
  <c r="C111" i="15"/>
  <c r="C178" i="15"/>
  <c r="F188" i="15"/>
  <c r="F190" i="15"/>
  <c r="F141" i="15"/>
  <c r="F133" i="15"/>
  <c r="C138" i="15"/>
  <c r="C115" i="15"/>
  <c r="C131" i="15"/>
  <c r="C121" i="15"/>
  <c r="F191" i="15"/>
  <c r="C150" i="15"/>
  <c r="F119" i="15"/>
  <c r="F137" i="15"/>
  <c r="F109" i="15"/>
  <c r="C162" i="15"/>
  <c r="F163" i="15"/>
  <c r="C177" i="15"/>
  <c r="F168" i="15"/>
  <c r="F130" i="15"/>
  <c r="C176" i="15"/>
  <c r="C153" i="15"/>
  <c r="F175" i="15"/>
  <c r="F165" i="15"/>
  <c r="C135" i="15"/>
  <c r="F159" i="15"/>
  <c r="C192" i="15"/>
  <c r="F187" i="15"/>
  <c r="F185" i="15"/>
  <c r="F127" i="15"/>
  <c r="F167" i="15"/>
  <c r="C186" i="15"/>
  <c r="F149" i="15"/>
  <c r="F192" i="15"/>
  <c r="C137" i="15"/>
  <c r="C122" i="15"/>
  <c r="F114" i="15"/>
  <c r="C191" i="15"/>
  <c r="F128" i="15"/>
  <c r="F138" i="15"/>
  <c r="C180" i="15"/>
  <c r="C125" i="15"/>
  <c r="C181" i="15"/>
  <c r="C188" i="15"/>
  <c r="F171" i="15"/>
  <c r="C170" i="15"/>
  <c r="F180" i="15"/>
  <c r="C126" i="15"/>
  <c r="F110" i="15"/>
  <c r="C159" i="15"/>
  <c r="F147" i="15"/>
  <c r="C117" i="15"/>
  <c r="C147" i="15"/>
  <c r="F122" i="15"/>
  <c r="F115" i="15"/>
  <c r="F118" i="15"/>
  <c r="F164" i="15"/>
  <c r="C183" i="15"/>
  <c r="C165" i="15"/>
  <c r="F172" i="15"/>
  <c r="F184" i="15"/>
  <c r="F116" i="15"/>
  <c r="C643" i="15" l="1"/>
  <c r="D643" i="15" s="1"/>
  <c r="C635" i="15"/>
  <c r="D635" i="15" s="1"/>
  <c r="C482" i="15"/>
  <c r="D482" i="15" s="1"/>
  <c r="C579" i="15" s="1"/>
  <c r="D579" i="15" s="1"/>
  <c r="C623" i="15"/>
  <c r="D623" i="15" s="1"/>
  <c r="C478" i="15"/>
  <c r="D478" i="15" s="1"/>
  <c r="C575" i="15" s="1"/>
  <c r="D575" i="15" s="1"/>
  <c r="F482" i="15"/>
  <c r="G482" i="15" s="1"/>
  <c r="G579" i="15" s="1"/>
  <c r="H579" i="15" s="1"/>
  <c r="F636" i="15"/>
  <c r="G636" i="15" s="1"/>
  <c r="F641" i="15"/>
  <c r="G641" i="15" s="1"/>
  <c r="C628" i="15"/>
  <c r="D628" i="15" s="1"/>
  <c r="C615" i="15"/>
  <c r="D615" i="15" s="1"/>
  <c r="F475" i="15"/>
  <c r="G475" i="15" s="1"/>
  <c r="G572" i="15" s="1"/>
  <c r="H572" i="15" s="1"/>
  <c r="C481" i="15"/>
  <c r="D481" i="15" s="1"/>
  <c r="C578" i="15" s="1"/>
  <c r="D578" i="15" s="1"/>
  <c r="C654" i="15"/>
  <c r="D654" i="15" s="1"/>
  <c r="C475" i="15"/>
  <c r="D475" i="15" s="1"/>
  <c r="C572" i="15" s="1"/>
  <c r="D572" i="15" s="1"/>
  <c r="F644" i="15"/>
  <c r="G644" i="15" s="1"/>
  <c r="F478" i="15"/>
  <c r="G478" i="15" s="1"/>
  <c r="G575" i="15" s="1"/>
  <c r="H575" i="15" s="1"/>
  <c r="F624" i="15"/>
  <c r="G624" i="15" s="1"/>
  <c r="F617" i="15"/>
  <c r="G617" i="15" s="1"/>
  <c r="F481" i="15"/>
  <c r="G481" i="15" s="1"/>
  <c r="G578" i="15" s="1"/>
  <c r="H578" i="15" s="1"/>
  <c r="F646" i="15"/>
  <c r="G646" i="15" s="1"/>
  <c r="C632" i="15"/>
  <c r="D632" i="15" s="1"/>
  <c r="C624" i="15"/>
  <c r="D624" i="15" s="1"/>
  <c r="F411" i="15"/>
  <c r="G411" i="15" s="1"/>
  <c r="G508" i="15" s="1"/>
  <c r="H508" i="15" s="1"/>
  <c r="C646" i="15"/>
  <c r="D646" i="15" s="1"/>
  <c r="F661" i="15"/>
  <c r="G661" i="15" s="1"/>
  <c r="G504" i="15"/>
  <c r="F604" i="15" s="1"/>
  <c r="G604" i="15" s="1"/>
  <c r="C648" i="15"/>
  <c r="D648" i="15" s="1"/>
  <c r="F658" i="15"/>
  <c r="G658" i="15" s="1"/>
  <c r="C411" i="15"/>
  <c r="D411" i="15" s="1"/>
  <c r="C508" i="15" s="1"/>
  <c r="D508" i="15" s="1"/>
  <c r="F676" i="15"/>
  <c r="G676" i="15" s="1"/>
  <c r="F635" i="15"/>
  <c r="G635" i="15" s="1"/>
  <c r="H518" i="15"/>
  <c r="F618" i="15"/>
  <c r="G618" i="15" s="1"/>
  <c r="D518" i="15"/>
  <c r="C618" i="15"/>
  <c r="D618" i="15" s="1"/>
  <c r="G418" i="15"/>
  <c r="G515" i="15" s="1"/>
  <c r="H515" i="15" s="1"/>
  <c r="D374" i="15"/>
  <c r="F474" i="15"/>
  <c r="G474" i="15" s="1"/>
  <c r="G571" i="15" s="1"/>
  <c r="H571" i="15" s="1"/>
  <c r="C640" i="15"/>
  <c r="D640" i="15" s="1"/>
  <c r="F669" i="15"/>
  <c r="G669" i="15" s="1"/>
  <c r="F623" i="15"/>
  <c r="G623" i="15" s="1"/>
  <c r="C611" i="15"/>
  <c r="D611" i="15" s="1"/>
  <c r="F628" i="15"/>
  <c r="G628" i="15" s="1"/>
  <c r="F654" i="15"/>
  <c r="G654" i="15" s="1"/>
  <c r="C639" i="15"/>
  <c r="D639" i="15" s="1"/>
  <c r="C653" i="15"/>
  <c r="D653" i="15" s="1"/>
  <c r="C676" i="15"/>
  <c r="D676" i="15" s="1"/>
  <c r="C474" i="15"/>
  <c r="D474" i="15" s="1"/>
  <c r="C571" i="15" s="1"/>
  <c r="D571" i="15" s="1"/>
  <c r="F670" i="15"/>
  <c r="G670" i="15" s="1"/>
  <c r="D473" i="15"/>
  <c r="C570" i="15" s="1"/>
  <c r="D570" i="15" s="1"/>
  <c r="D377" i="15"/>
  <c r="C477" i="15"/>
  <c r="D477" i="15" s="1"/>
  <c r="C574" i="15" s="1"/>
  <c r="D574" i="15" s="1"/>
  <c r="F477" i="15"/>
  <c r="C626" i="15"/>
  <c r="D626" i="15" s="1"/>
  <c r="C636" i="15"/>
  <c r="D636" i="15" s="1"/>
  <c r="G733" i="15" s="1"/>
  <c r="H733" i="15" s="1"/>
  <c r="F667" i="15"/>
  <c r="G667" i="15" s="1"/>
  <c r="G764" i="15" s="1"/>
  <c r="H764" i="15" s="1"/>
  <c r="G416" i="15"/>
  <c r="G513" i="15" s="1"/>
  <c r="H513" i="15" s="1"/>
  <c r="C609" i="15"/>
  <c r="D609" i="15" s="1"/>
  <c r="G501" i="15"/>
  <c r="H501" i="15" s="1"/>
  <c r="D380" i="15"/>
  <c r="F480" i="15"/>
  <c r="R408" i="15"/>
  <c r="G415" i="15"/>
  <c r="G512" i="15" s="1"/>
  <c r="H512" i="15" s="1"/>
  <c r="D466" i="15"/>
  <c r="C563" i="15" s="1"/>
  <c r="D563" i="15" s="1"/>
  <c r="D453" i="15"/>
  <c r="C550" i="15" s="1"/>
  <c r="D550" i="15" s="1"/>
  <c r="D469" i="15"/>
  <c r="C566" i="15" s="1"/>
  <c r="D566" i="15" s="1"/>
  <c r="D471" i="15"/>
  <c r="C568" i="15" s="1"/>
  <c r="D568" i="15" s="1"/>
  <c r="N403" i="15"/>
  <c r="K402" i="15"/>
  <c r="G428" i="15"/>
  <c r="G525" i="15" s="1"/>
  <c r="H525" i="15" s="1"/>
  <c r="U405" i="15"/>
  <c r="R405" i="15"/>
  <c r="C621" i="15"/>
  <c r="D621" i="15" s="1"/>
  <c r="D422" i="15"/>
  <c r="C519" i="15" s="1"/>
  <c r="D519" i="15" s="1"/>
  <c r="G408" i="15"/>
  <c r="G417" i="15"/>
  <c r="G514" i="15" s="1"/>
  <c r="H514" i="15" s="1"/>
  <c r="D415" i="15"/>
  <c r="C512" i="15" s="1"/>
  <c r="D512" i="15" s="1"/>
  <c r="D433" i="15"/>
  <c r="C530" i="15" s="1"/>
  <c r="D530" i="15" s="1"/>
  <c r="F627" i="15"/>
  <c r="G627" i="15" s="1"/>
  <c r="G454" i="15"/>
  <c r="G551" i="15" s="1"/>
  <c r="H551" i="15" s="1"/>
  <c r="F626" i="15"/>
  <c r="G626" i="15" s="1"/>
  <c r="D436" i="15"/>
  <c r="C533" i="15" s="1"/>
  <c r="D533" i="15" s="1"/>
  <c r="G467" i="15"/>
  <c r="G564" i="15" s="1"/>
  <c r="H564" i="15" s="1"/>
  <c r="G469" i="15"/>
  <c r="G566" i="15" s="1"/>
  <c r="H566" i="15" s="1"/>
  <c r="F609" i="15"/>
  <c r="G609" i="15" s="1"/>
  <c r="C617" i="15"/>
  <c r="D617" i="15" s="1"/>
  <c r="D465" i="15"/>
  <c r="C562" i="15" s="1"/>
  <c r="D562" i="15" s="1"/>
  <c r="G471" i="15"/>
  <c r="G568" i="15" s="1"/>
  <c r="H568" i="15" s="1"/>
  <c r="U403" i="15"/>
  <c r="D406" i="15"/>
  <c r="G452" i="15"/>
  <c r="G549" i="15" s="1"/>
  <c r="H549" i="15" s="1"/>
  <c r="D459" i="15"/>
  <c r="C556" i="15" s="1"/>
  <c r="D556" i="15" s="1"/>
  <c r="U402" i="15"/>
  <c r="D428" i="15"/>
  <c r="C525" i="15" s="1"/>
  <c r="D525" i="15" s="1"/>
  <c r="N405" i="15"/>
  <c r="K405" i="15"/>
  <c r="C658" i="15"/>
  <c r="D658" i="15" s="1"/>
  <c r="G422" i="15"/>
  <c r="G519" i="15" s="1"/>
  <c r="H519" i="15" s="1"/>
  <c r="N408" i="15"/>
  <c r="D417" i="15"/>
  <c r="C514" i="15" s="1"/>
  <c r="D514" i="15" s="1"/>
  <c r="G458" i="15"/>
  <c r="G555" i="15" s="1"/>
  <c r="H555" i="15" s="1"/>
  <c r="G433" i="15"/>
  <c r="G530" i="15" s="1"/>
  <c r="H530" i="15" s="1"/>
  <c r="D383" i="15"/>
  <c r="F483" i="15"/>
  <c r="C483" i="15"/>
  <c r="D376" i="15"/>
  <c r="C476" i="15"/>
  <c r="F476" i="15"/>
  <c r="D454" i="15"/>
  <c r="C551" i="15" s="1"/>
  <c r="D551" i="15" s="1"/>
  <c r="C641" i="15"/>
  <c r="D641" i="15" s="1"/>
  <c r="F653" i="15"/>
  <c r="G653" i="15" s="1"/>
  <c r="D425" i="15"/>
  <c r="C522" i="15" s="1"/>
  <c r="D522" i="15" s="1"/>
  <c r="G445" i="15"/>
  <c r="G542" i="15" s="1"/>
  <c r="H542" i="15" s="1"/>
  <c r="D467" i="15"/>
  <c r="C564" i="15" s="1"/>
  <c r="D564" i="15" s="1"/>
  <c r="F648" i="15"/>
  <c r="G648" i="15" s="1"/>
  <c r="D460" i="15"/>
  <c r="C557" i="15" s="1"/>
  <c r="D557" i="15" s="1"/>
  <c r="G413" i="15"/>
  <c r="G510" i="15" s="1"/>
  <c r="H510" i="15" s="1"/>
  <c r="D462" i="15"/>
  <c r="C559" i="15" s="1"/>
  <c r="D559" i="15" s="1"/>
  <c r="G465" i="15"/>
  <c r="G562" i="15" s="1"/>
  <c r="H562" i="15" s="1"/>
  <c r="G423" i="15"/>
  <c r="G520" i="15" s="1"/>
  <c r="H520" i="15" s="1"/>
  <c r="F639" i="15"/>
  <c r="G639" i="15" s="1"/>
  <c r="F611" i="15"/>
  <c r="G611" i="15" s="1"/>
  <c r="R403" i="15"/>
  <c r="G406" i="15"/>
  <c r="K406" i="15"/>
  <c r="D452" i="15"/>
  <c r="C549" i="15" s="1"/>
  <c r="D549" i="15" s="1"/>
  <c r="C644" i="15"/>
  <c r="D644" i="15" s="1"/>
  <c r="D402" i="15"/>
  <c r="G455" i="15"/>
  <c r="G552" i="15" s="1"/>
  <c r="H552" i="15" s="1"/>
  <c r="C627" i="15"/>
  <c r="D627" i="15" s="1"/>
  <c r="F640" i="15"/>
  <c r="G640" i="15" s="1"/>
  <c r="D448" i="15"/>
  <c r="C545" i="15" s="1"/>
  <c r="D545" i="15" s="1"/>
  <c r="C669" i="15"/>
  <c r="D669" i="15" s="1"/>
  <c r="C647" i="15"/>
  <c r="D647" i="15" s="1"/>
  <c r="F647" i="15"/>
  <c r="G647" i="15" s="1"/>
  <c r="G441" i="15"/>
  <c r="G538" i="15" s="1"/>
  <c r="H538" i="15" s="1"/>
  <c r="C661" i="15"/>
  <c r="D661" i="15" s="1"/>
  <c r="G405" i="15"/>
  <c r="K408" i="15"/>
  <c r="D434" i="15"/>
  <c r="C531" i="15" s="1"/>
  <c r="D531" i="15" s="1"/>
  <c r="D310" i="15"/>
  <c r="M410" i="15"/>
  <c r="Q410" i="15"/>
  <c r="T410" i="15"/>
  <c r="C410" i="15"/>
  <c r="F410" i="15"/>
  <c r="J410" i="15"/>
  <c r="G436" i="15"/>
  <c r="G533" i="15" s="1"/>
  <c r="H533" i="15" s="1"/>
  <c r="D432" i="15"/>
  <c r="C529" i="15" s="1"/>
  <c r="D529" i="15" s="1"/>
  <c r="C501" i="15"/>
  <c r="D437" i="15"/>
  <c r="C534" i="15" s="1"/>
  <c r="D534" i="15" s="1"/>
  <c r="K403" i="15"/>
  <c r="U406" i="15"/>
  <c r="G459" i="15"/>
  <c r="G556" i="15" s="1"/>
  <c r="H556" i="15" s="1"/>
  <c r="D440" i="15"/>
  <c r="C537" i="15" s="1"/>
  <c r="D537" i="15" s="1"/>
  <c r="N402" i="15"/>
  <c r="D463" i="15"/>
  <c r="C560" i="15" s="1"/>
  <c r="D560" i="15" s="1"/>
  <c r="D468" i="15"/>
  <c r="C565" i="15" s="1"/>
  <c r="D565" i="15" s="1"/>
  <c r="G419" i="15"/>
  <c r="G516" i="15" s="1"/>
  <c r="H516" i="15" s="1"/>
  <c r="D408" i="15"/>
  <c r="D385" i="15"/>
  <c r="F485" i="15"/>
  <c r="C485" i="15"/>
  <c r="F621" i="15"/>
  <c r="G621" i="15" s="1"/>
  <c r="G425" i="15"/>
  <c r="G522" i="15" s="1"/>
  <c r="H522" i="15" s="1"/>
  <c r="G460" i="15"/>
  <c r="G557" i="15" s="1"/>
  <c r="H557" i="15" s="1"/>
  <c r="C613" i="15"/>
  <c r="D613" i="15" s="1"/>
  <c r="G462" i="15"/>
  <c r="G559" i="15" s="1"/>
  <c r="H559" i="15" s="1"/>
  <c r="G432" i="15"/>
  <c r="G529" i="15" s="1"/>
  <c r="H529" i="15" s="1"/>
  <c r="D423" i="15"/>
  <c r="C520" i="15" s="1"/>
  <c r="D520" i="15" s="1"/>
  <c r="G437" i="15"/>
  <c r="G534" i="15" s="1"/>
  <c r="H534" i="15" s="1"/>
  <c r="D480" i="15"/>
  <c r="C577" i="15" s="1"/>
  <c r="D577" i="15" s="1"/>
  <c r="G440" i="15"/>
  <c r="G537" i="15" s="1"/>
  <c r="H537" i="15" s="1"/>
  <c r="D384" i="15"/>
  <c r="C484" i="15"/>
  <c r="F484" i="15"/>
  <c r="D405" i="15"/>
  <c r="C504" i="15"/>
  <c r="U408" i="15"/>
  <c r="G434" i="15"/>
  <c r="G531" i="15" s="1"/>
  <c r="H531" i="15" s="1"/>
  <c r="D458" i="15"/>
  <c r="C555" i="15" s="1"/>
  <c r="D555" i="15" s="1"/>
  <c r="G466" i="15"/>
  <c r="G563" i="15" s="1"/>
  <c r="H563" i="15" s="1"/>
  <c r="G453" i="15"/>
  <c r="G550" i="15" s="1"/>
  <c r="H550" i="15" s="1"/>
  <c r="D445" i="15"/>
  <c r="C542" i="15" s="1"/>
  <c r="D542" i="15" s="1"/>
  <c r="D413" i="15"/>
  <c r="C510" i="15" s="1"/>
  <c r="D510" i="15" s="1"/>
  <c r="D309" i="15"/>
  <c r="T409" i="15"/>
  <c r="M409" i="15"/>
  <c r="Q409" i="15"/>
  <c r="C409" i="15"/>
  <c r="F409" i="15"/>
  <c r="J409" i="15"/>
  <c r="G403" i="15"/>
  <c r="D403" i="15"/>
  <c r="R406" i="15"/>
  <c r="N406" i="15"/>
  <c r="G402" i="15"/>
  <c r="R402" i="15"/>
  <c r="D455" i="15"/>
  <c r="C552" i="15" s="1"/>
  <c r="D552" i="15" s="1"/>
  <c r="G463" i="15"/>
  <c r="G560" i="15" s="1"/>
  <c r="H560" i="15" s="1"/>
  <c r="G448" i="15"/>
  <c r="G545" i="15" s="1"/>
  <c r="H545" i="15" s="1"/>
  <c r="G468" i="15"/>
  <c r="G565" i="15" s="1"/>
  <c r="H565" i="15" s="1"/>
  <c r="D441" i="15"/>
  <c r="C538" i="15" s="1"/>
  <c r="D538" i="15" s="1"/>
  <c r="D419" i="15"/>
  <c r="C516" i="15" s="1"/>
  <c r="D516" i="15" s="1"/>
  <c r="F632" i="15"/>
  <c r="G632" i="15" s="1"/>
  <c r="F643" i="15"/>
  <c r="G643" i="15" s="1"/>
  <c r="G740" i="15" s="1"/>
  <c r="H740" i="15" s="1"/>
  <c r="B196" i="15"/>
  <c r="G732" i="15" l="1"/>
  <c r="H732" i="15" s="1"/>
  <c r="C679" i="15"/>
  <c r="D679" i="15" s="1"/>
  <c r="G720" i="15"/>
  <c r="H720" i="15" s="1"/>
  <c r="G743" i="15"/>
  <c r="H743" i="15" s="1"/>
  <c r="G725" i="15"/>
  <c r="H725" i="15" s="1"/>
  <c r="G738" i="15"/>
  <c r="H738" i="15" s="1"/>
  <c r="F679" i="15"/>
  <c r="G679" i="15" s="1"/>
  <c r="G751" i="15"/>
  <c r="H751" i="15" s="1"/>
  <c r="G721" i="15"/>
  <c r="H721" i="15" s="1"/>
  <c r="G755" i="15"/>
  <c r="H755" i="15" s="1"/>
  <c r="G766" i="15"/>
  <c r="H766" i="15" s="1"/>
  <c r="G745" i="15"/>
  <c r="H745" i="15" s="1"/>
  <c r="D389" i="15"/>
  <c r="B4" i="20" s="1"/>
  <c r="C500" i="15"/>
  <c r="D500" i="15" s="1"/>
  <c r="C674" i="15"/>
  <c r="D674" i="15" s="1"/>
  <c r="C614" i="15"/>
  <c r="D614" i="15" s="1"/>
  <c r="G714" i="15"/>
  <c r="H714" i="15" s="1"/>
  <c r="F645" i="15"/>
  <c r="G645" i="15" s="1"/>
  <c r="H504" i="15"/>
  <c r="G736" i="15"/>
  <c r="H736" i="15" s="1"/>
  <c r="C678" i="15"/>
  <c r="D678" i="15" s="1"/>
  <c r="G708" i="15"/>
  <c r="H708" i="15" s="1"/>
  <c r="T601" i="15"/>
  <c r="U601" i="15" s="1"/>
  <c r="F613" i="15"/>
  <c r="G613" i="15" s="1"/>
  <c r="G710" i="15" s="1"/>
  <c r="H710" i="15" s="1"/>
  <c r="C670" i="15"/>
  <c r="D670" i="15" s="1"/>
  <c r="G767" i="15" s="1"/>
  <c r="H767" i="15" s="1"/>
  <c r="M601" i="15"/>
  <c r="N601" i="15" s="1"/>
  <c r="G741" i="15"/>
  <c r="H741" i="15" s="1"/>
  <c r="F601" i="15"/>
  <c r="G601" i="15" s="1"/>
  <c r="M604" i="15"/>
  <c r="N604" i="15" s="1"/>
  <c r="F631" i="15"/>
  <c r="G631" i="15" s="1"/>
  <c r="T604" i="15"/>
  <c r="U604" i="15" s="1"/>
  <c r="G706" i="15"/>
  <c r="H706" i="15" s="1"/>
  <c r="G773" i="15"/>
  <c r="H773" i="15" s="1"/>
  <c r="C502" i="15"/>
  <c r="D502" i="15" s="1"/>
  <c r="G758" i="15"/>
  <c r="H758" i="15" s="1"/>
  <c r="G729" i="15"/>
  <c r="H729" i="15" s="1"/>
  <c r="G505" i="15"/>
  <c r="C668" i="15"/>
  <c r="D668" i="15" s="1"/>
  <c r="C499" i="15"/>
  <c r="D499" i="15" s="1"/>
  <c r="C638" i="15"/>
  <c r="D638" i="15" s="1"/>
  <c r="G500" i="15"/>
  <c r="F608" i="15"/>
  <c r="G608" i="15" s="1"/>
  <c r="F637" i="15"/>
  <c r="G637" i="15" s="1"/>
  <c r="C634" i="15"/>
  <c r="D634" i="15" s="1"/>
  <c r="C651" i="15"/>
  <c r="D651" i="15" s="1"/>
  <c r="F630" i="15"/>
  <c r="G630" i="15" s="1"/>
  <c r="G723" i="15"/>
  <c r="H723" i="15" s="1"/>
  <c r="F656" i="15"/>
  <c r="G656" i="15" s="1"/>
  <c r="F671" i="15"/>
  <c r="G671" i="15" s="1"/>
  <c r="G724" i="15"/>
  <c r="H724" i="15" s="1"/>
  <c r="F619" i="15"/>
  <c r="G619" i="15" s="1"/>
  <c r="C608" i="15"/>
  <c r="D608" i="15" s="1"/>
  <c r="F651" i="15"/>
  <c r="G651" i="15" s="1"/>
  <c r="G480" i="15"/>
  <c r="G577" i="15" s="1"/>
  <c r="H577" i="15" s="1"/>
  <c r="F615" i="15"/>
  <c r="G615" i="15" s="1"/>
  <c r="G712" i="15" s="1"/>
  <c r="H712" i="15" s="1"/>
  <c r="G715" i="15"/>
  <c r="H715" i="15" s="1"/>
  <c r="C622" i="15"/>
  <c r="D622" i="15" s="1"/>
  <c r="G477" i="15"/>
  <c r="G574" i="15" s="1"/>
  <c r="H574" i="15" s="1"/>
  <c r="G502" i="15"/>
  <c r="H502" i="15" s="1"/>
  <c r="G737" i="15"/>
  <c r="H737" i="15" s="1"/>
  <c r="G503" i="15"/>
  <c r="H503" i="15" s="1"/>
  <c r="C664" i="15"/>
  <c r="D664" i="15" s="1"/>
  <c r="G750" i="15"/>
  <c r="H750" i="15" s="1"/>
  <c r="F649" i="15"/>
  <c r="G649" i="15" s="1"/>
  <c r="G718" i="15"/>
  <c r="H718" i="15" s="1"/>
  <c r="G485" i="15"/>
  <c r="G582" i="15" s="1"/>
  <c r="H582" i="15" s="1"/>
  <c r="G410" i="15"/>
  <c r="N410" i="15"/>
  <c r="D483" i="15"/>
  <c r="C580" i="15" s="1"/>
  <c r="D580" i="15" s="1"/>
  <c r="F634" i="15"/>
  <c r="G634" i="15" s="1"/>
  <c r="F629" i="15"/>
  <c r="G629" i="15" s="1"/>
  <c r="F622" i="15"/>
  <c r="G622" i="15" s="1"/>
  <c r="F616" i="15"/>
  <c r="G616" i="15" s="1"/>
  <c r="F678" i="15"/>
  <c r="G678" i="15" s="1"/>
  <c r="F638" i="15"/>
  <c r="G638" i="15" s="1"/>
  <c r="C649" i="15"/>
  <c r="D649" i="15" s="1"/>
  <c r="F620" i="15"/>
  <c r="G620" i="15" s="1"/>
  <c r="C659" i="15"/>
  <c r="D659" i="15" s="1"/>
  <c r="C657" i="15"/>
  <c r="D657" i="15" s="1"/>
  <c r="G476" i="15"/>
  <c r="G573" i="15" s="1"/>
  <c r="H573" i="15" s="1"/>
  <c r="G483" i="15"/>
  <c r="G580" i="15" s="1"/>
  <c r="H580" i="15" s="1"/>
  <c r="C503" i="15"/>
  <c r="C662" i="15"/>
  <c r="D662" i="15" s="1"/>
  <c r="F666" i="15"/>
  <c r="G666" i="15" s="1"/>
  <c r="C633" i="15"/>
  <c r="D633" i="15" s="1"/>
  <c r="C612" i="15"/>
  <c r="D612" i="15" s="1"/>
  <c r="C650" i="15"/>
  <c r="D650" i="15" s="1"/>
  <c r="F612" i="15"/>
  <c r="G612" i="15" s="1"/>
  <c r="C616" i="15"/>
  <c r="D616" i="15" s="1"/>
  <c r="K409" i="15"/>
  <c r="N409" i="15"/>
  <c r="C610" i="15"/>
  <c r="D610" i="15" s="1"/>
  <c r="F663" i="15"/>
  <c r="G663" i="15" s="1"/>
  <c r="C655" i="15"/>
  <c r="D655" i="15" s="1"/>
  <c r="C505" i="15"/>
  <c r="C660" i="15"/>
  <c r="D660" i="15" s="1"/>
  <c r="C637" i="15"/>
  <c r="D637" i="15" s="1"/>
  <c r="F633" i="15"/>
  <c r="G633" i="15" s="1"/>
  <c r="U410" i="15"/>
  <c r="F642" i="15"/>
  <c r="G642" i="15" s="1"/>
  <c r="D476" i="15"/>
  <c r="C573" i="15" s="1"/>
  <c r="D573" i="15" s="1"/>
  <c r="F655" i="15"/>
  <c r="G655" i="15" s="1"/>
  <c r="C656" i="15"/>
  <c r="D656" i="15" s="1"/>
  <c r="F668" i="15"/>
  <c r="G668" i="15" s="1"/>
  <c r="F625" i="15"/>
  <c r="G625" i="15" s="1"/>
  <c r="D409" i="15"/>
  <c r="D484" i="15"/>
  <c r="C581" i="15" s="1"/>
  <c r="D581" i="15" s="1"/>
  <c r="R409" i="15"/>
  <c r="C642" i="15"/>
  <c r="D642" i="15" s="1"/>
  <c r="F672" i="15"/>
  <c r="G672" i="15" s="1"/>
  <c r="D501" i="15"/>
  <c r="Q601" i="15"/>
  <c r="R601" i="15" s="1"/>
  <c r="C601" i="15"/>
  <c r="D601" i="15" s="1"/>
  <c r="J601" i="15"/>
  <c r="K601" i="15" s="1"/>
  <c r="D410" i="15"/>
  <c r="F665" i="15"/>
  <c r="G665" i="15" s="1"/>
  <c r="F660" i="15"/>
  <c r="G660" i="15" s="1"/>
  <c r="C652" i="15"/>
  <c r="D652" i="15" s="1"/>
  <c r="G499" i="15"/>
  <c r="G409" i="15"/>
  <c r="U409" i="15"/>
  <c r="F650" i="15"/>
  <c r="G650" i="15" s="1"/>
  <c r="D504" i="15"/>
  <c r="Q604" i="15"/>
  <c r="R604" i="15" s="1"/>
  <c r="J604" i="15"/>
  <c r="K604" i="15" s="1"/>
  <c r="C604" i="15"/>
  <c r="D604" i="15" s="1"/>
  <c r="G701" i="15" s="1"/>
  <c r="H701" i="15" s="1"/>
  <c r="G484" i="15"/>
  <c r="G581" i="15" s="1"/>
  <c r="H581" i="15" s="1"/>
  <c r="C677" i="15"/>
  <c r="D677" i="15" s="1"/>
  <c r="C620" i="15"/>
  <c r="D620" i="15" s="1"/>
  <c r="F659" i="15"/>
  <c r="G659" i="15" s="1"/>
  <c r="F657" i="15"/>
  <c r="G657" i="15" s="1"/>
  <c r="D485" i="15"/>
  <c r="C582" i="15" s="1"/>
  <c r="D582" i="15" s="1"/>
  <c r="C665" i="15"/>
  <c r="D665" i="15" s="1"/>
  <c r="C629" i="15"/>
  <c r="D629" i="15" s="1"/>
  <c r="K410" i="15"/>
  <c r="R410" i="15"/>
  <c r="C672" i="15"/>
  <c r="D672" i="15" s="1"/>
  <c r="C631" i="15"/>
  <c r="D631" i="15" s="1"/>
  <c r="C675" i="15"/>
  <c r="D675" i="15" s="1"/>
  <c r="F675" i="15"/>
  <c r="G675" i="15" s="1"/>
  <c r="G744" i="15"/>
  <c r="H744" i="15" s="1"/>
  <c r="C645" i="15"/>
  <c r="D645" i="15" s="1"/>
  <c r="F652" i="15"/>
  <c r="G652" i="15" s="1"/>
  <c r="C671" i="15"/>
  <c r="D671" i="15" s="1"/>
  <c r="F662" i="15"/>
  <c r="G662" i="15" s="1"/>
  <c r="F610" i="15"/>
  <c r="G610" i="15" s="1"/>
  <c r="C625" i="15"/>
  <c r="D625" i="15" s="1"/>
  <c r="F664" i="15"/>
  <c r="G664" i="15" s="1"/>
  <c r="C630" i="15"/>
  <c r="D630" i="15" s="1"/>
  <c r="F614" i="15"/>
  <c r="G614" i="15" s="1"/>
  <c r="C619" i="15"/>
  <c r="D619" i="15" s="1"/>
  <c r="C666" i="15"/>
  <c r="D666" i="15" s="1"/>
  <c r="C663" i="15"/>
  <c r="D663" i="15" s="1"/>
  <c r="CI154" i="3"/>
  <c r="CI97" i="3"/>
  <c r="CI174" i="3"/>
  <c r="CI72" i="3"/>
  <c r="CI93" i="3"/>
  <c r="CI200" i="3"/>
  <c r="CI12" i="3"/>
  <c r="CI137" i="3"/>
  <c r="CI106" i="3"/>
  <c r="CI183" i="3"/>
  <c r="CI159" i="3"/>
  <c r="CI148" i="3"/>
  <c r="CI180" i="3"/>
  <c r="CI179" i="3"/>
  <c r="CI158" i="3"/>
  <c r="CI89" i="3"/>
  <c r="CI172" i="3"/>
  <c r="CI66" i="3"/>
  <c r="CI155" i="3"/>
  <c r="CI36" i="3"/>
  <c r="CI77" i="3"/>
  <c r="CI195" i="3"/>
  <c r="CI22" i="3"/>
  <c r="CI34" i="3"/>
  <c r="CI86" i="3"/>
  <c r="CI87" i="3"/>
  <c r="CI27" i="3"/>
  <c r="CI49" i="3"/>
  <c r="CI114" i="3"/>
  <c r="CI121" i="3"/>
  <c r="CI117" i="3"/>
  <c r="CI162" i="3"/>
  <c r="CI62" i="3"/>
  <c r="CI88" i="3"/>
  <c r="CI199" i="3"/>
  <c r="CI60" i="3"/>
  <c r="CI161" i="3"/>
  <c r="CI151" i="3"/>
  <c r="CI44" i="3"/>
  <c r="CI153" i="3"/>
  <c r="CI212" i="3"/>
  <c r="CI94" i="3"/>
  <c r="CI206" i="3"/>
  <c r="CI211" i="3"/>
  <c r="CI108" i="3"/>
  <c r="CI80" i="3"/>
  <c r="CI24" i="3"/>
  <c r="CI102" i="3"/>
  <c r="CI204" i="3"/>
  <c r="CI74" i="3"/>
  <c r="CI58" i="3"/>
  <c r="CI124" i="3"/>
  <c r="CI113" i="3"/>
  <c r="CI17" i="3"/>
  <c r="CI73" i="3"/>
  <c r="CI184" i="3"/>
  <c r="CI178" i="3"/>
  <c r="CI177" i="3"/>
  <c r="CI41" i="3"/>
  <c r="CI37" i="3"/>
  <c r="CI23" i="3"/>
  <c r="CI10" i="3"/>
  <c r="CI111" i="3"/>
  <c r="CI170" i="3"/>
  <c r="CI181" i="3"/>
  <c r="CI82" i="3"/>
  <c r="CI110" i="3"/>
  <c r="CI13" i="3"/>
  <c r="CI116" i="3"/>
  <c r="CI209" i="3"/>
  <c r="CI176" i="3"/>
  <c r="CI20" i="3"/>
  <c r="CI40" i="3"/>
  <c r="CI70" i="3"/>
  <c r="CI175" i="3"/>
  <c r="CI109" i="3"/>
  <c r="CI118" i="3"/>
  <c r="CI188" i="3"/>
  <c r="CI63" i="3"/>
  <c r="CI152" i="3"/>
  <c r="CI192" i="3"/>
  <c r="CI56" i="3"/>
  <c r="CI133" i="3"/>
  <c r="CI157" i="3"/>
  <c r="CI127" i="3"/>
  <c r="CI185" i="3"/>
  <c r="CI165" i="3"/>
  <c r="CI135" i="3"/>
  <c r="CI141" i="3"/>
  <c r="CI129" i="3"/>
  <c r="CI99" i="3"/>
  <c r="CI207" i="3"/>
  <c r="CI61" i="3"/>
  <c r="CI67" i="3"/>
  <c r="CI143" i="3"/>
  <c r="CI46" i="3"/>
  <c r="CI171" i="3"/>
  <c r="CI65" i="3"/>
  <c r="CI189" i="3"/>
  <c r="CI186" i="3"/>
  <c r="CI160" i="3"/>
  <c r="CI8" i="3"/>
  <c r="CI25" i="3"/>
  <c r="CI48" i="3"/>
  <c r="CI92" i="3"/>
  <c r="CI107" i="3"/>
  <c r="CI140" i="3"/>
  <c r="CI38" i="3"/>
  <c r="CI168" i="3"/>
  <c r="CI18" i="3"/>
  <c r="CI31" i="3"/>
  <c r="CI187" i="3"/>
  <c r="CI45" i="3"/>
  <c r="CI194" i="3"/>
  <c r="CI196" i="3"/>
  <c r="CI210" i="3"/>
  <c r="CI9" i="3"/>
  <c r="CI134" i="3"/>
  <c r="CI164" i="3"/>
  <c r="CI144" i="3"/>
  <c r="CI208" i="3"/>
  <c r="CI51" i="3"/>
  <c r="CI166" i="3"/>
  <c r="CI132" i="3"/>
  <c r="CI201" i="3"/>
  <c r="CI147" i="3"/>
  <c r="CI139" i="3"/>
  <c r="CI39" i="3"/>
  <c r="CI105" i="3"/>
  <c r="CI26" i="3"/>
  <c r="CI136" i="3"/>
  <c r="CI163" i="3"/>
  <c r="CI15" i="3"/>
  <c r="CI43" i="3"/>
  <c r="CI128" i="3"/>
  <c r="CI50" i="3"/>
  <c r="CI16" i="3"/>
  <c r="CI205" i="3"/>
  <c r="CI98" i="3"/>
  <c r="CI182" i="3"/>
  <c r="CI122" i="3"/>
  <c r="CI104" i="3"/>
  <c r="CI190" i="3"/>
  <c r="CF116" i="3"/>
  <c r="CF158" i="3"/>
  <c r="CF45" i="3"/>
  <c r="CF33" i="3"/>
  <c r="CF64" i="3"/>
  <c r="CF52" i="3"/>
  <c r="CI95" i="3"/>
  <c r="CI146" i="3"/>
  <c r="CI83" i="3"/>
  <c r="CF127" i="3"/>
  <c r="CF206" i="3"/>
  <c r="CF208" i="3"/>
  <c r="CF156" i="3"/>
  <c r="CF104" i="3"/>
  <c r="CF183" i="3"/>
  <c r="CF79" i="3"/>
  <c r="CF119" i="3"/>
  <c r="CF47" i="3"/>
  <c r="CF167" i="3"/>
  <c r="CI123" i="3"/>
  <c r="CI54" i="3"/>
  <c r="CI69" i="3"/>
  <c r="CI100" i="3"/>
  <c r="CI191" i="3"/>
  <c r="CI131" i="3"/>
  <c r="CI78" i="3"/>
  <c r="CF194" i="3"/>
  <c r="CF173" i="3"/>
  <c r="CF38" i="3"/>
  <c r="CF179" i="3"/>
  <c r="CF123" i="3"/>
  <c r="CF41" i="3"/>
  <c r="CF148" i="3"/>
  <c r="CI115" i="3"/>
  <c r="CI120" i="3"/>
  <c r="CI19" i="3"/>
  <c r="CI193" i="3"/>
  <c r="CI68" i="3"/>
  <c r="CI57" i="3"/>
  <c r="CI47" i="3"/>
  <c r="CI198" i="3"/>
  <c r="CI101" i="3"/>
  <c r="CI197" i="3"/>
  <c r="CF174" i="3"/>
  <c r="CI156" i="3"/>
  <c r="CI29" i="3"/>
  <c r="CF13" i="3"/>
  <c r="CF205" i="3"/>
  <c r="CI103" i="3"/>
  <c r="CI53" i="3"/>
  <c r="CI145" i="3"/>
  <c r="CF25" i="3"/>
  <c r="CF135" i="3"/>
  <c r="CF70" i="3"/>
  <c r="CF35" i="3"/>
  <c r="CF197" i="3"/>
  <c r="CF87" i="3"/>
  <c r="CF150" i="3"/>
  <c r="CF209" i="3"/>
  <c r="CF162" i="3"/>
  <c r="CF136" i="3"/>
  <c r="CF91" i="3"/>
  <c r="CF112" i="3"/>
  <c r="CF144" i="3"/>
  <c r="CF142" i="3"/>
  <c r="CF99" i="3"/>
  <c r="CF134" i="3"/>
  <c r="CF56" i="3"/>
  <c r="CI149" i="3"/>
  <c r="CI28" i="3"/>
  <c r="CI167" i="3"/>
  <c r="CI35" i="3"/>
  <c r="CI84" i="3"/>
  <c r="CF59" i="3"/>
  <c r="CF175" i="3"/>
  <c r="CF68" i="3"/>
  <c r="CF140" i="3"/>
  <c r="CF138" i="3"/>
  <c r="CF147" i="3"/>
  <c r="CF27" i="3"/>
  <c r="CF71" i="3"/>
  <c r="CF139" i="3"/>
  <c r="CI173" i="3"/>
  <c r="CF151" i="3"/>
  <c r="CF69" i="3"/>
  <c r="CF39" i="3"/>
  <c r="CF17" i="3"/>
  <c r="CF103" i="3"/>
  <c r="CF65" i="3"/>
  <c r="CF9" i="3"/>
  <c r="CF84" i="3"/>
  <c r="CF178" i="3"/>
  <c r="CF54" i="3"/>
  <c r="CI21" i="3"/>
  <c r="CF97" i="3"/>
  <c r="CF210" i="3"/>
  <c r="CF133" i="3"/>
  <c r="CF53" i="3"/>
  <c r="CF55" i="3"/>
  <c r="CF201" i="3"/>
  <c r="CF168" i="3"/>
  <c r="CF166" i="3"/>
  <c r="CF101" i="3"/>
  <c r="CF93" i="3"/>
  <c r="CF81" i="3"/>
  <c r="CF145" i="3"/>
  <c r="CF192" i="3"/>
  <c r="CF95" i="3"/>
  <c r="CF83" i="3"/>
  <c r="CF66" i="3"/>
  <c r="CF98" i="3"/>
  <c r="CF73" i="3"/>
  <c r="CG53" i="3"/>
  <c r="CG161" i="3"/>
  <c r="CG39" i="3"/>
  <c r="CG44" i="3"/>
  <c r="CI150" i="3"/>
  <c r="CI32" i="3"/>
  <c r="CI59" i="3"/>
  <c r="CF48" i="3"/>
  <c r="CF36" i="3"/>
  <c r="CF171" i="3"/>
  <c r="CF211" i="3"/>
  <c r="CF37" i="3"/>
  <c r="CI125" i="3"/>
  <c r="CF76" i="3"/>
  <c r="CF28" i="3"/>
  <c r="CF125" i="3"/>
  <c r="CI33" i="3"/>
  <c r="CI81" i="3"/>
  <c r="CI202" i="3"/>
  <c r="CF193" i="3"/>
  <c r="CF57" i="3"/>
  <c r="CF118" i="3"/>
  <c r="CF74" i="3"/>
  <c r="CF129" i="3"/>
  <c r="CF170" i="3"/>
  <c r="CF182" i="3"/>
  <c r="CF34" i="3"/>
  <c r="CF160" i="3"/>
  <c r="CF153" i="3"/>
  <c r="CF120" i="3"/>
  <c r="CF128" i="3"/>
  <c r="CF195" i="3"/>
  <c r="CF106" i="3"/>
  <c r="CF10" i="3"/>
  <c r="CF115" i="3"/>
  <c r="CF132" i="3"/>
  <c r="CI14" i="3"/>
  <c r="CI71" i="3"/>
  <c r="CI11" i="3"/>
  <c r="CI75" i="3"/>
  <c r="CI76" i="3"/>
  <c r="CI42" i="3"/>
  <c r="CF204" i="3"/>
  <c r="CF198" i="3"/>
  <c r="CF165" i="3"/>
  <c r="CF200" i="3"/>
  <c r="CF177" i="3"/>
  <c r="CF94" i="3"/>
  <c r="CF63" i="3"/>
  <c r="CF14" i="3"/>
  <c r="CF124" i="3"/>
  <c r="CF199" i="3"/>
  <c r="CF11" i="3"/>
  <c r="CF80" i="3"/>
  <c r="CF24" i="3"/>
  <c r="CF121" i="3"/>
  <c r="CF51" i="3"/>
  <c r="CF18" i="3"/>
  <c r="CF30" i="3"/>
  <c r="CF67" i="3"/>
  <c r="CF110" i="3"/>
  <c r="CI91" i="3"/>
  <c r="CI142" i="3"/>
  <c r="CI130" i="3"/>
  <c r="CF122" i="3"/>
  <c r="CF187" i="3"/>
  <c r="CF196" i="3"/>
  <c r="CF40" i="3"/>
  <c r="CF184" i="3"/>
  <c r="CF107" i="3"/>
  <c r="CF109" i="3"/>
  <c r="CF15" i="3"/>
  <c r="CF78" i="3"/>
  <c r="CF8" i="3"/>
  <c r="CF44" i="3"/>
  <c r="CF46" i="3"/>
  <c r="CF111" i="3"/>
  <c r="CF29" i="3"/>
  <c r="CG136" i="3"/>
  <c r="CG32" i="3"/>
  <c r="CG84" i="3"/>
  <c r="CF159" i="3"/>
  <c r="CF186" i="3"/>
  <c r="CF32" i="3"/>
  <c r="CF12" i="3"/>
  <c r="CF61" i="3"/>
  <c r="CF43" i="3"/>
  <c r="CF16" i="3"/>
  <c r="CF130" i="3"/>
  <c r="CF19" i="3"/>
  <c r="CF212" i="3"/>
  <c r="CF203" i="3"/>
  <c r="CF90" i="3"/>
  <c r="CI52" i="3"/>
  <c r="CI85" i="3"/>
  <c r="CF60" i="3"/>
  <c r="CF176" i="3"/>
  <c r="CI138" i="3"/>
  <c r="CI79" i="3"/>
  <c r="CF155" i="3"/>
  <c r="CG87" i="3"/>
  <c r="CG198" i="3"/>
  <c r="CG25" i="3"/>
  <c r="CG47" i="3"/>
  <c r="CG175" i="3"/>
  <c r="CI64" i="3"/>
  <c r="CG64" i="3"/>
  <c r="CG27" i="3"/>
  <c r="CI169" i="3"/>
  <c r="CG187" i="3"/>
  <c r="CG147" i="3"/>
  <c r="CG82" i="3"/>
  <c r="CG204" i="3"/>
  <c r="CF85" i="3"/>
  <c r="CF191" i="3"/>
  <c r="CF131" i="3"/>
  <c r="CG72" i="3"/>
  <c r="CF21" i="3"/>
  <c r="CF20" i="3"/>
  <c r="CF202" i="3"/>
  <c r="CF72" i="3"/>
  <c r="CG209" i="3"/>
  <c r="CF100" i="3"/>
  <c r="CF137" i="3"/>
  <c r="CF164" i="3"/>
  <c r="CG42" i="3"/>
  <c r="CG133" i="3"/>
  <c r="CI203" i="3"/>
  <c r="CF172" i="3"/>
  <c r="CF77" i="3"/>
  <c r="CF146" i="3"/>
  <c r="CF42" i="3"/>
  <c r="CF75" i="3"/>
  <c r="CI126" i="3"/>
  <c r="CF154" i="3"/>
  <c r="CF22" i="3"/>
  <c r="CF31" i="3"/>
  <c r="CF102" i="3"/>
  <c r="CF181" i="3"/>
  <c r="CF96" i="3"/>
  <c r="CG184" i="3"/>
  <c r="CG188" i="3"/>
  <c r="CI90" i="3"/>
  <c r="CF207" i="3"/>
  <c r="CF92" i="3"/>
  <c r="CF82" i="3"/>
  <c r="CG24" i="3"/>
  <c r="CG66" i="3"/>
  <c r="CG76" i="3"/>
  <c r="CG10" i="3"/>
  <c r="CG144" i="3"/>
  <c r="CG93" i="3"/>
  <c r="CG189" i="3"/>
  <c r="CG30" i="3"/>
  <c r="CG74" i="3"/>
  <c r="CG12" i="3"/>
  <c r="CG92" i="3"/>
  <c r="CG118" i="3"/>
  <c r="CG86" i="3"/>
  <c r="CG196" i="3"/>
  <c r="CG31" i="3"/>
  <c r="CG137" i="3"/>
  <c r="CG97" i="3"/>
  <c r="CG140" i="3"/>
  <c r="CG54" i="3"/>
  <c r="CG40" i="3"/>
  <c r="CG103" i="3"/>
  <c r="CG22" i="3"/>
  <c r="CG142" i="3"/>
  <c r="CG206" i="3"/>
  <c r="CG192" i="3"/>
  <c r="CG33" i="3"/>
  <c r="CG81" i="3"/>
  <c r="CG139" i="3"/>
  <c r="CG21" i="3"/>
  <c r="CG123" i="3"/>
  <c r="CG35" i="3"/>
  <c r="CG8" i="3"/>
  <c r="CG207" i="3"/>
  <c r="CG116" i="3"/>
  <c r="CG49" i="3"/>
  <c r="CG50" i="3"/>
  <c r="CG34" i="3"/>
  <c r="CG52" i="3"/>
  <c r="CG38" i="3"/>
  <c r="CG29" i="3"/>
  <c r="CG174" i="3"/>
  <c r="CG90" i="3"/>
  <c r="CG69" i="3"/>
  <c r="CG155" i="3"/>
  <c r="CG176" i="3"/>
  <c r="CG135" i="3"/>
  <c r="CG146" i="3"/>
  <c r="CG145" i="3"/>
  <c r="CG15" i="3"/>
  <c r="CG180" i="3"/>
  <c r="CG120" i="3"/>
  <c r="CG152" i="3"/>
  <c r="CG17" i="3"/>
  <c r="CG91" i="3"/>
  <c r="CG132" i="3"/>
  <c r="CG105" i="3"/>
  <c r="CG94" i="3"/>
  <c r="CG75" i="3"/>
  <c r="CG194" i="3"/>
  <c r="CG110" i="3"/>
  <c r="CG71" i="3"/>
  <c r="CG113" i="3"/>
  <c r="CG167" i="3"/>
  <c r="CG114" i="3"/>
  <c r="CG163" i="3"/>
  <c r="CG57" i="3"/>
  <c r="CG156" i="3"/>
  <c r="CG80" i="3"/>
  <c r="CG43" i="3"/>
  <c r="CG67" i="3"/>
  <c r="CG60" i="3"/>
  <c r="CG117" i="3"/>
  <c r="CG14" i="3"/>
  <c r="CG177" i="3"/>
  <c r="CG199" i="3"/>
  <c r="CG150" i="3"/>
  <c r="CG195" i="3"/>
  <c r="CG149" i="3"/>
  <c r="CG126" i="3"/>
  <c r="CH119" i="3"/>
  <c r="CH177" i="3"/>
  <c r="CH129" i="3"/>
  <c r="CH69" i="3"/>
  <c r="CH20" i="3"/>
  <c r="CH139" i="3"/>
  <c r="CH52" i="3"/>
  <c r="CH31" i="3"/>
  <c r="CH81" i="3"/>
  <c r="CH92" i="3"/>
  <c r="CH37" i="3"/>
  <c r="CH190" i="3"/>
  <c r="CH57" i="3"/>
  <c r="CH66" i="3"/>
  <c r="CH211" i="3"/>
  <c r="CH132" i="3"/>
  <c r="CH74" i="3"/>
  <c r="CH148" i="3"/>
  <c r="CH78" i="3"/>
  <c r="CH102" i="3"/>
  <c r="CH128" i="3"/>
  <c r="CH143" i="3"/>
  <c r="CH110" i="3"/>
  <c r="CH140" i="3"/>
  <c r="CH28" i="3"/>
  <c r="CH166" i="3"/>
  <c r="CH12" i="3"/>
  <c r="CG18" i="3"/>
  <c r="CG181" i="3"/>
  <c r="CG179" i="3"/>
  <c r="CG148" i="3"/>
  <c r="CG185" i="3"/>
  <c r="CF117" i="3"/>
  <c r="CF163" i="3"/>
  <c r="CF89" i="3"/>
  <c r="CF169" i="3"/>
  <c r="CF88" i="3"/>
  <c r="CG112" i="3"/>
  <c r="CF105" i="3"/>
  <c r="CF149" i="3"/>
  <c r="CF58" i="3"/>
  <c r="CG172" i="3"/>
  <c r="CF190" i="3"/>
  <c r="CF113" i="3"/>
  <c r="CF50" i="3"/>
  <c r="CF86" i="3"/>
  <c r="CF157" i="3"/>
  <c r="CG89" i="3"/>
  <c r="CF26" i="3"/>
  <c r="CI119" i="3"/>
  <c r="CI112" i="3"/>
  <c r="CG138" i="3"/>
  <c r="CG164" i="3"/>
  <c r="CG13" i="3"/>
  <c r="CG122" i="3"/>
  <c r="CG141" i="3"/>
  <c r="CG9" i="3"/>
  <c r="CG157" i="3"/>
  <c r="CG63" i="3"/>
  <c r="CG169" i="3"/>
  <c r="CG208" i="3"/>
  <c r="CG124" i="3"/>
  <c r="CG134" i="3"/>
  <c r="CG68" i="3"/>
  <c r="CG153" i="3"/>
  <c r="CH100" i="3"/>
  <c r="CG99" i="3"/>
  <c r="CH18" i="3"/>
  <c r="CH33" i="3"/>
  <c r="CG19" i="3"/>
  <c r="CG79" i="3"/>
  <c r="CG106" i="3"/>
  <c r="CG178" i="3"/>
  <c r="CG212" i="3"/>
  <c r="CG170" i="3"/>
  <c r="CG183" i="3"/>
  <c r="CG151" i="3"/>
  <c r="CG41" i="3"/>
  <c r="CG51" i="3"/>
  <c r="CG88" i="3"/>
  <c r="CH99" i="3"/>
  <c r="CG211" i="3"/>
  <c r="CI96" i="3"/>
  <c r="CG23" i="3"/>
  <c r="CF114" i="3"/>
  <c r="CG56" i="3"/>
  <c r="CG98" i="3"/>
  <c r="CI30" i="3"/>
  <c r="CF49" i="3"/>
  <c r="CF126" i="3"/>
  <c r="CG127" i="3"/>
  <c r="CG168" i="3"/>
  <c r="CF23" i="3"/>
  <c r="CF108" i="3"/>
  <c r="CF180" i="3"/>
  <c r="CF189" i="3"/>
  <c r="CF185" i="3"/>
  <c r="CG11" i="3"/>
  <c r="CF62" i="3"/>
  <c r="CF152" i="3"/>
  <c r="CF188" i="3"/>
  <c r="CG36" i="3"/>
  <c r="CG62" i="3"/>
  <c r="CG100" i="3"/>
  <c r="CG108" i="3"/>
  <c r="CG210" i="3"/>
  <c r="CG190" i="3"/>
  <c r="CG65" i="3"/>
  <c r="CG205" i="3"/>
  <c r="CG128" i="3"/>
  <c r="CH41" i="3"/>
  <c r="CG85" i="3"/>
  <c r="CG26" i="3"/>
  <c r="CG77" i="3"/>
  <c r="CG202" i="3"/>
  <c r="CG125" i="3"/>
  <c r="CG96" i="3"/>
  <c r="CG130" i="3"/>
  <c r="CG45" i="3"/>
  <c r="CG154" i="3"/>
  <c r="CF161" i="3"/>
  <c r="CG115" i="3"/>
  <c r="CG59" i="3"/>
  <c r="CG46" i="3"/>
  <c r="CG191" i="3"/>
  <c r="CG107" i="3"/>
  <c r="CG173" i="3"/>
  <c r="CG28" i="3"/>
  <c r="CG83" i="3"/>
  <c r="CG203" i="3"/>
  <c r="CG61" i="3"/>
  <c r="CH39" i="3"/>
  <c r="CF141" i="3"/>
  <c r="CG166" i="3"/>
  <c r="CG121" i="3"/>
  <c r="CG193" i="3"/>
  <c r="CG37" i="3"/>
  <c r="CG104" i="3"/>
  <c r="CG182" i="3"/>
  <c r="CG109" i="3"/>
  <c r="CH50" i="3"/>
  <c r="CH183" i="3"/>
  <c r="CH11" i="3"/>
  <c r="CH42" i="3"/>
  <c r="CH103" i="3"/>
  <c r="CH191" i="3"/>
  <c r="CH151" i="3"/>
  <c r="CG78" i="3"/>
  <c r="CG95" i="3"/>
  <c r="CG165" i="3"/>
  <c r="CG159" i="3"/>
  <c r="CG55" i="3"/>
  <c r="CG131" i="3"/>
  <c r="CG200" i="3"/>
  <c r="CG58" i="3"/>
  <c r="CG197" i="3"/>
  <c r="CG101" i="3"/>
  <c r="CH196" i="3"/>
  <c r="CH95" i="3"/>
  <c r="CH71" i="3"/>
  <c r="CH202" i="3"/>
  <c r="CH160" i="3"/>
  <c r="CH96" i="3"/>
  <c r="CH24" i="3"/>
  <c r="CH185" i="3"/>
  <c r="CH104" i="3"/>
  <c r="CH197" i="3"/>
  <c r="CH179" i="3"/>
  <c r="CH22" i="3"/>
  <c r="CH157" i="3"/>
  <c r="CH107" i="3"/>
  <c r="CH120" i="3"/>
  <c r="CH118" i="3"/>
  <c r="CH38" i="3"/>
  <c r="CH209" i="3"/>
  <c r="CH133" i="3"/>
  <c r="CH25" i="3"/>
  <c r="CH173" i="3"/>
  <c r="CH124" i="3"/>
  <c r="CH203" i="3"/>
  <c r="CH172" i="3"/>
  <c r="CH141" i="3"/>
  <c r="CH40" i="3"/>
  <c r="CH171" i="3"/>
  <c r="CH14" i="3"/>
  <c r="CH138" i="3"/>
  <c r="CH176" i="3"/>
  <c r="CH145" i="3"/>
  <c r="CH208" i="3"/>
  <c r="CH123" i="3"/>
  <c r="CH59" i="3"/>
  <c r="CH35" i="3"/>
  <c r="CH60" i="3"/>
  <c r="CH121" i="3"/>
  <c r="CH152" i="3"/>
  <c r="CH135" i="3"/>
  <c r="CG102" i="3"/>
  <c r="CG162" i="3"/>
  <c r="CG20" i="3"/>
  <c r="CG186" i="3"/>
  <c r="CG129" i="3"/>
  <c r="CG201" i="3"/>
  <c r="CG171" i="3"/>
  <c r="CG48" i="3"/>
  <c r="CG111" i="3"/>
  <c r="CH212" i="3"/>
  <c r="CH32" i="3"/>
  <c r="CH88" i="3"/>
  <c r="CH156" i="3"/>
  <c r="CH195" i="3"/>
  <c r="CH167" i="3"/>
  <c r="CG160" i="3"/>
  <c r="CG70" i="3"/>
  <c r="CG73" i="3"/>
  <c r="CH142" i="3"/>
  <c r="CG143" i="3"/>
  <c r="CG158" i="3"/>
  <c r="CG119" i="3"/>
  <c r="CG16" i="3"/>
  <c r="CH26" i="3"/>
  <c r="CH178" i="3"/>
  <c r="CH125" i="3"/>
  <c r="CH170" i="3"/>
  <c r="CH108" i="3"/>
  <c r="CH19" i="3"/>
  <c r="CH79" i="3"/>
  <c r="CH44" i="3"/>
  <c r="CH47" i="3"/>
  <c r="CH65" i="3"/>
  <c r="CH23" i="3"/>
  <c r="CH82" i="3"/>
  <c r="CH150" i="3"/>
  <c r="CH98" i="3"/>
  <c r="CH91" i="3"/>
  <c r="CH163" i="3"/>
  <c r="CH86" i="3"/>
  <c r="CH130" i="3"/>
  <c r="CH200" i="3"/>
  <c r="CH87" i="3"/>
  <c r="CH34" i="3"/>
  <c r="CH175" i="3"/>
  <c r="CH193" i="3"/>
  <c r="CH136" i="3"/>
  <c r="CH162" i="3"/>
  <c r="CH205" i="3"/>
  <c r="CH147" i="3"/>
  <c r="CH55" i="3"/>
  <c r="CH17" i="3"/>
  <c r="CH155" i="3"/>
  <c r="CH153" i="3"/>
  <c r="CH10" i="3"/>
  <c r="CH210" i="3"/>
  <c r="CH8" i="3"/>
  <c r="CH89" i="3"/>
  <c r="CH161" i="3"/>
  <c r="CH158" i="3"/>
  <c r="CH36" i="3"/>
  <c r="CH15" i="3"/>
  <c r="CH134" i="3"/>
  <c r="CH51" i="3"/>
  <c r="CH72" i="3"/>
  <c r="CH101" i="3"/>
  <c r="CH207" i="3"/>
  <c r="CH201" i="3"/>
  <c r="CH48" i="3"/>
  <c r="CH189" i="3"/>
  <c r="CH206" i="3"/>
  <c r="CH63" i="3"/>
  <c r="CH198" i="3"/>
  <c r="CH61" i="3"/>
  <c r="CH80" i="3"/>
  <c r="CH13" i="3"/>
  <c r="CH131" i="3"/>
  <c r="CH76" i="3"/>
  <c r="CH70" i="3"/>
  <c r="CH84" i="3"/>
  <c r="CH9" i="3"/>
  <c r="CH112" i="3"/>
  <c r="CH116" i="3"/>
  <c r="CH146" i="3"/>
  <c r="CH149" i="3"/>
  <c r="CH67" i="3"/>
  <c r="CH184" i="3"/>
  <c r="CH49" i="3"/>
  <c r="CH106" i="3"/>
  <c r="CH97" i="3"/>
  <c r="CH204" i="3"/>
  <c r="CH115" i="3"/>
  <c r="CH187" i="3"/>
  <c r="CH43" i="3"/>
  <c r="CH194" i="3"/>
  <c r="CH165" i="3"/>
  <c r="CH192" i="3"/>
  <c r="CH29" i="3"/>
  <c r="CH30" i="3"/>
  <c r="CH159" i="3"/>
  <c r="CH73" i="3"/>
  <c r="CH137" i="3"/>
  <c r="CH62" i="3"/>
  <c r="CH168" i="3"/>
  <c r="CH21" i="3"/>
  <c r="CH111" i="3"/>
  <c r="CH126" i="3"/>
  <c r="CH117" i="3"/>
  <c r="CH180" i="3"/>
  <c r="CH56" i="3"/>
  <c r="CH58" i="3"/>
  <c r="CH94" i="3"/>
  <c r="CH53" i="3"/>
  <c r="CH45" i="3"/>
  <c r="CH144" i="3"/>
  <c r="CH188" i="3"/>
  <c r="CH83" i="3"/>
  <c r="CH114" i="3"/>
  <c r="CH109" i="3"/>
  <c r="CH127" i="3"/>
  <c r="CH90" i="3"/>
  <c r="CH182" i="3"/>
  <c r="CH77" i="3"/>
  <c r="CH85" i="3"/>
  <c r="CH46" i="3"/>
  <c r="CH186" i="3"/>
  <c r="CH169" i="3"/>
  <c r="CH174" i="3"/>
  <c r="CH64" i="3"/>
  <c r="CH199" i="3"/>
  <c r="CH54" i="3"/>
  <c r="CH122" i="3"/>
  <c r="CH27" i="3"/>
  <c r="CH16" i="3"/>
  <c r="CH164" i="3"/>
  <c r="CH75" i="3"/>
  <c r="CH154" i="3"/>
  <c r="CH93" i="3"/>
  <c r="CH105" i="3"/>
  <c r="CH68" i="3"/>
  <c r="CH113" i="3"/>
  <c r="CH181" i="3"/>
  <c r="CI55" i="3"/>
  <c r="CF143" i="3"/>
  <c r="G776" i="15" l="1"/>
  <c r="H776" i="15" s="1"/>
  <c r="G726" i="15"/>
  <c r="H726" i="15" s="1"/>
  <c r="Q600" i="15"/>
  <c r="R600" i="15" s="1"/>
  <c r="J600" i="15"/>
  <c r="K600" i="15" s="1"/>
  <c r="J602" i="15"/>
  <c r="K602" i="15" s="1"/>
  <c r="C600" i="15"/>
  <c r="D600" i="15" s="1"/>
  <c r="Q602" i="15"/>
  <c r="R602" i="15" s="1"/>
  <c r="C602" i="15"/>
  <c r="D602" i="15" s="1"/>
  <c r="G742" i="15"/>
  <c r="H742" i="15" s="1"/>
  <c r="G728" i="15"/>
  <c r="H728" i="15" s="1"/>
  <c r="G765" i="15"/>
  <c r="H765" i="15" s="1"/>
  <c r="G698" i="15"/>
  <c r="H698" i="15" s="1"/>
  <c r="G711" i="15"/>
  <c r="H711" i="15" s="1"/>
  <c r="J599" i="15"/>
  <c r="K599" i="15" s="1"/>
  <c r="G775" i="15"/>
  <c r="H775" i="15" s="1"/>
  <c r="G754" i="15"/>
  <c r="H754" i="15" s="1"/>
  <c r="CT181" i="3"/>
  <c r="C87" i="18" s="1"/>
  <c r="C282" i="18" s="1"/>
  <c r="CZ181" i="3"/>
  <c r="CT175" i="3"/>
  <c r="C84" i="18" s="1"/>
  <c r="C279" i="18" s="1"/>
  <c r="CZ175" i="3"/>
  <c r="CT130" i="3"/>
  <c r="F68" i="18" s="1"/>
  <c r="F263" i="18" s="1"/>
  <c r="CZ130" i="3"/>
  <c r="CT98" i="3"/>
  <c r="F55" i="18" s="1"/>
  <c r="F250" i="18" s="1"/>
  <c r="CZ98" i="3"/>
  <c r="CT65" i="3"/>
  <c r="Q14" i="18" s="1"/>
  <c r="Q209" i="18" s="1"/>
  <c r="CZ65" i="3"/>
  <c r="CT19" i="3"/>
  <c r="C24" i="18" s="1"/>
  <c r="C219" i="18" s="1"/>
  <c r="CZ19" i="3"/>
  <c r="CT178" i="3"/>
  <c r="F86" i="18" s="1"/>
  <c r="F281" i="18" s="1"/>
  <c r="CZ178" i="3"/>
  <c r="CS158" i="3"/>
  <c r="F79" i="17" s="1"/>
  <c r="F274" i="17" s="1"/>
  <c r="CY158" i="3"/>
  <c r="H500" i="15"/>
  <c r="F600" i="15"/>
  <c r="G600" i="15" s="1"/>
  <c r="T600" i="15"/>
  <c r="U600" i="15" s="1"/>
  <c r="H505" i="15"/>
  <c r="F605" i="15"/>
  <c r="G605" i="15" s="1"/>
  <c r="T605" i="15"/>
  <c r="U605" i="15" s="1"/>
  <c r="M605" i="15"/>
  <c r="N605" i="15" s="1"/>
  <c r="CT111" i="3"/>
  <c r="C61" i="18" s="1"/>
  <c r="C256" i="18" s="1"/>
  <c r="CZ111" i="3"/>
  <c r="CT62" i="3"/>
  <c r="T14" i="18" s="1"/>
  <c r="T209" i="18" s="1"/>
  <c r="CZ62" i="3"/>
  <c r="CT30" i="3"/>
  <c r="F30" i="18" s="1"/>
  <c r="F225" i="18" s="1"/>
  <c r="CZ30" i="3"/>
  <c r="CT194" i="3"/>
  <c r="CZ194" i="3"/>
  <c r="CT204" i="3"/>
  <c r="F20" i="18" s="1"/>
  <c r="F215" i="18" s="1"/>
  <c r="CZ204" i="3"/>
  <c r="CT184" i="3"/>
  <c r="CZ184" i="3"/>
  <c r="CT116" i="3"/>
  <c r="J16" i="18" s="1"/>
  <c r="J211" i="18" s="1"/>
  <c r="CZ116" i="3"/>
  <c r="CT70" i="3"/>
  <c r="F44" i="18" s="1"/>
  <c r="F239" i="18" s="1"/>
  <c r="CZ70" i="3"/>
  <c r="CT80" i="3"/>
  <c r="F49" i="18" s="1"/>
  <c r="F244" i="18" s="1"/>
  <c r="CZ80" i="3"/>
  <c r="CT206" i="3"/>
  <c r="CZ206" i="3"/>
  <c r="CT207" i="3"/>
  <c r="C20" i="18" s="1"/>
  <c r="C215" i="18" s="1"/>
  <c r="CZ207" i="3"/>
  <c r="CT134" i="3"/>
  <c r="F70" i="18" s="1"/>
  <c r="F265" i="18" s="1"/>
  <c r="CZ134" i="3"/>
  <c r="CT161" i="3"/>
  <c r="C80" i="18" s="1"/>
  <c r="C275" i="18" s="1"/>
  <c r="CZ161" i="3"/>
  <c r="CT10" i="3"/>
  <c r="CZ10" i="3"/>
  <c r="CT55" i="3"/>
  <c r="C39" i="18" s="1"/>
  <c r="C234" i="18" s="1"/>
  <c r="CZ55" i="3"/>
  <c r="CT191" i="3"/>
  <c r="CZ191" i="3"/>
  <c r="CT183" i="3"/>
  <c r="CZ183" i="3"/>
  <c r="CS104" i="3"/>
  <c r="F58" i="17" s="1"/>
  <c r="F253" i="17" s="1"/>
  <c r="CY104" i="3"/>
  <c r="CS166" i="3"/>
  <c r="T18" i="17" s="1"/>
  <c r="T213" i="17" s="1"/>
  <c r="CY166" i="3"/>
  <c r="CS203" i="3"/>
  <c r="C95" i="17" s="1"/>
  <c r="C290" i="17" s="1"/>
  <c r="CY203" i="3"/>
  <c r="CS107" i="3"/>
  <c r="C59" i="17" s="1"/>
  <c r="C254" i="17" s="1"/>
  <c r="CY107" i="3"/>
  <c r="CS115" i="3"/>
  <c r="C16" i="17" s="1"/>
  <c r="C211" i="17" s="1"/>
  <c r="CY115" i="3"/>
  <c r="CS130" i="3"/>
  <c r="F68" i="17" s="1"/>
  <c r="F263" i="17" s="1"/>
  <c r="CY130" i="3"/>
  <c r="CS77" i="3"/>
  <c r="CY77" i="3"/>
  <c r="CS128" i="3"/>
  <c r="F67" i="17" s="1"/>
  <c r="F262" i="17" s="1"/>
  <c r="CY128" i="3"/>
  <c r="CS210" i="3"/>
  <c r="CY210" i="3"/>
  <c r="CS36" i="3"/>
  <c r="T13" i="17" s="1"/>
  <c r="T208" i="17" s="1"/>
  <c r="CY36" i="3"/>
  <c r="CS11" i="3"/>
  <c r="CY11" i="3"/>
  <c r="CR108" i="3"/>
  <c r="F60" i="16" s="1"/>
  <c r="CX108" i="3"/>
  <c r="CR126" i="3"/>
  <c r="CX126" i="3"/>
  <c r="CS56" i="3"/>
  <c r="F40" i="17" s="1"/>
  <c r="F235" i="17" s="1"/>
  <c r="CY56" i="3"/>
  <c r="CS211" i="3"/>
  <c r="C21" i="17" s="1"/>
  <c r="C216" i="17" s="1"/>
  <c r="CY211" i="3"/>
  <c r="CS41" i="3"/>
  <c r="C32" i="17" s="1"/>
  <c r="C227" i="17" s="1"/>
  <c r="CY41" i="3"/>
  <c r="CS212" i="3"/>
  <c r="CY212" i="3"/>
  <c r="CS19" i="3"/>
  <c r="C24" i="17" s="1"/>
  <c r="C219" i="17" s="1"/>
  <c r="CY19" i="3"/>
  <c r="CT100" i="3"/>
  <c r="CZ100" i="3"/>
  <c r="CS124" i="3"/>
  <c r="F65" i="17" s="1"/>
  <c r="F260" i="17" s="1"/>
  <c r="CY124" i="3"/>
  <c r="CS157" i="3"/>
  <c r="CY157" i="3"/>
  <c r="CS13" i="3"/>
  <c r="Q12" i="17" s="1"/>
  <c r="Q207" i="17" s="1"/>
  <c r="CY13" i="3"/>
  <c r="CU119" i="3"/>
  <c r="C62" i="19" s="1"/>
  <c r="C257" i="19" s="1"/>
  <c r="DA119" i="3"/>
  <c r="CR86" i="3"/>
  <c r="F15" i="16" s="1"/>
  <c r="CX86" i="3"/>
  <c r="CS172" i="3"/>
  <c r="F83" i="17" s="1"/>
  <c r="F278" i="17" s="1"/>
  <c r="CY172" i="3"/>
  <c r="CS112" i="3"/>
  <c r="F16" i="17" s="1"/>
  <c r="F211" i="17" s="1"/>
  <c r="CY112" i="3"/>
  <c r="CR163" i="3"/>
  <c r="C81" i="16" s="1"/>
  <c r="CX163" i="3"/>
  <c r="CS179" i="3"/>
  <c r="C86" i="17" s="1"/>
  <c r="C281" i="17" s="1"/>
  <c r="CY179" i="3"/>
  <c r="CT166" i="3"/>
  <c r="T18" i="18" s="1"/>
  <c r="T213" i="18" s="1"/>
  <c r="CZ166" i="3"/>
  <c r="CT143" i="3"/>
  <c r="Q17" i="18" s="1"/>
  <c r="Q212" i="18" s="1"/>
  <c r="CZ143" i="3"/>
  <c r="CT148" i="3"/>
  <c r="CZ148" i="3"/>
  <c r="CT66" i="3"/>
  <c r="F42" i="18" s="1"/>
  <c r="F237" i="18" s="1"/>
  <c r="CZ66" i="3"/>
  <c r="CT92" i="3"/>
  <c r="CZ92" i="3"/>
  <c r="CT52" i="3"/>
  <c r="F38" i="18" s="1"/>
  <c r="F233" i="18" s="1"/>
  <c r="CZ52" i="3"/>
  <c r="CT129" i="3"/>
  <c r="C67" i="18" s="1"/>
  <c r="C262" i="18" s="1"/>
  <c r="CZ129" i="3"/>
  <c r="CS149" i="3"/>
  <c r="C74" i="17" s="1"/>
  <c r="C269" i="17" s="1"/>
  <c r="CY149" i="3"/>
  <c r="CS177" i="3"/>
  <c r="CY177" i="3"/>
  <c r="CS67" i="3"/>
  <c r="C42" i="17" s="1"/>
  <c r="C237" i="17" s="1"/>
  <c r="CY67" i="3"/>
  <c r="CS57" i="3"/>
  <c r="CY57" i="3"/>
  <c r="CS113" i="3"/>
  <c r="M16" i="17" s="1"/>
  <c r="M211" i="17" s="1"/>
  <c r="CY113" i="3"/>
  <c r="CS75" i="3"/>
  <c r="C46" i="17" s="1"/>
  <c r="C241" i="17" s="1"/>
  <c r="CY75" i="3"/>
  <c r="CS91" i="3"/>
  <c r="Q15" i="17" s="1"/>
  <c r="Q210" i="17" s="1"/>
  <c r="CY91" i="3"/>
  <c r="CS180" i="3"/>
  <c r="CY180" i="3"/>
  <c r="CS135" i="3"/>
  <c r="C70" i="17" s="1"/>
  <c r="C265" i="17" s="1"/>
  <c r="CY135" i="3"/>
  <c r="CS90" i="3"/>
  <c r="J15" i="17" s="1"/>
  <c r="J210" i="17" s="1"/>
  <c r="CY90" i="3"/>
  <c r="CS52" i="3"/>
  <c r="F38" i="17" s="1"/>
  <c r="F233" i="17" s="1"/>
  <c r="CY52" i="3"/>
  <c r="CS116" i="3"/>
  <c r="J16" i="17" s="1"/>
  <c r="J211" i="17" s="1"/>
  <c r="CY116" i="3"/>
  <c r="CS123" i="3"/>
  <c r="C64" i="17" s="1"/>
  <c r="C259" i="17" s="1"/>
  <c r="CY123" i="3"/>
  <c r="CS33" i="3"/>
  <c r="CY33" i="3"/>
  <c r="CS22" i="3"/>
  <c r="F26" i="17" s="1"/>
  <c r="F221" i="17" s="1"/>
  <c r="CY22" i="3"/>
  <c r="CS140" i="3"/>
  <c r="CY140" i="3"/>
  <c r="CS196" i="3"/>
  <c r="F92" i="17" s="1"/>
  <c r="F287" i="17" s="1"/>
  <c r="CY196" i="3"/>
  <c r="CS12" i="3"/>
  <c r="J12" i="17" s="1"/>
  <c r="J207" i="17" s="1"/>
  <c r="CY12" i="3"/>
  <c r="CS93" i="3"/>
  <c r="C52" i="17" s="1"/>
  <c r="C247" i="17" s="1"/>
  <c r="CY93" i="3"/>
  <c r="CS66" i="3"/>
  <c r="F42" i="17" s="1"/>
  <c r="F237" i="17" s="1"/>
  <c r="CY66" i="3"/>
  <c r="CR207" i="3"/>
  <c r="C20" i="16" s="1"/>
  <c r="CX207" i="3"/>
  <c r="CR96" i="3"/>
  <c r="CX96" i="3"/>
  <c r="CR22" i="3"/>
  <c r="F26" i="16" s="1"/>
  <c r="CX22" i="3"/>
  <c r="CR42" i="3"/>
  <c r="F33" i="16" s="1"/>
  <c r="CX42" i="3"/>
  <c r="CU203" i="3"/>
  <c r="C95" i="19" s="1"/>
  <c r="C290" i="19" s="1"/>
  <c r="DA203" i="3"/>
  <c r="CR137" i="3"/>
  <c r="CX137" i="3"/>
  <c r="CR202" i="3"/>
  <c r="F95" i="16" s="1"/>
  <c r="CX202" i="3"/>
  <c r="CR131" i="3"/>
  <c r="CX131" i="3"/>
  <c r="CS82" i="3"/>
  <c r="F50" i="17" s="1"/>
  <c r="F245" i="17" s="1"/>
  <c r="CY82" i="3"/>
  <c r="CS27" i="3"/>
  <c r="C28" i="17" s="1"/>
  <c r="C223" i="17" s="1"/>
  <c r="CY27" i="3"/>
  <c r="CS47" i="3"/>
  <c r="C35" i="17" s="1"/>
  <c r="C230" i="17" s="1"/>
  <c r="CY47" i="3"/>
  <c r="CR155" i="3"/>
  <c r="C77" i="16" s="1"/>
  <c r="CX155" i="3"/>
  <c r="CR60" i="3"/>
  <c r="F14" i="16" s="1"/>
  <c r="CX60" i="3"/>
  <c r="CR203" i="3"/>
  <c r="CX203" i="3"/>
  <c r="CR16" i="3"/>
  <c r="F23" i="16" s="1"/>
  <c r="CX16" i="3"/>
  <c r="CR32" i="3"/>
  <c r="F31" i="16" s="1"/>
  <c r="CX32" i="3"/>
  <c r="CS32" i="3"/>
  <c r="F31" i="17" s="1"/>
  <c r="F226" i="17" s="1"/>
  <c r="CY32" i="3"/>
  <c r="CR46" i="3"/>
  <c r="F35" i="16" s="1"/>
  <c r="CX46" i="3"/>
  <c r="CR15" i="3"/>
  <c r="C22" i="16" s="1"/>
  <c r="CX15" i="3"/>
  <c r="CR40" i="3"/>
  <c r="CX40" i="3"/>
  <c r="CU130" i="3"/>
  <c r="F68" i="19" s="1"/>
  <c r="F263" i="19" s="1"/>
  <c r="DA130" i="3"/>
  <c r="CR67" i="3"/>
  <c r="CX67" i="3"/>
  <c r="CR121" i="3"/>
  <c r="C63" i="16" s="1"/>
  <c r="CX121" i="3"/>
  <c r="CR199" i="3"/>
  <c r="C93" i="16" s="1"/>
  <c r="CX199" i="3"/>
  <c r="CR94" i="3"/>
  <c r="F53" i="16" s="1"/>
  <c r="CX94" i="3"/>
  <c r="CR198" i="3"/>
  <c r="CX198" i="3"/>
  <c r="CU75" i="3"/>
  <c r="C46" i="19" s="1"/>
  <c r="C241" i="19" s="1"/>
  <c r="DA75" i="3"/>
  <c r="CR132" i="3"/>
  <c r="CX132" i="3"/>
  <c r="CR195" i="3"/>
  <c r="Q19" i="16" s="1"/>
  <c r="Q214" i="16" s="1"/>
  <c r="CX195" i="3"/>
  <c r="CR160" i="3"/>
  <c r="CX160" i="3"/>
  <c r="CR129" i="3"/>
  <c r="C67" i="16" s="1"/>
  <c r="CX129" i="3"/>
  <c r="CR193" i="3"/>
  <c r="C19" i="16" s="1"/>
  <c r="CX193" i="3"/>
  <c r="CR125" i="3"/>
  <c r="C65" i="16" s="1"/>
  <c r="CX125" i="3"/>
  <c r="CR37" i="3"/>
  <c r="CX37" i="3"/>
  <c r="CR48" i="3"/>
  <c r="F36" i="16" s="1"/>
  <c r="CX48" i="3"/>
  <c r="CS44" i="3"/>
  <c r="CY44" i="3"/>
  <c r="CR73" i="3"/>
  <c r="C45" i="16" s="1"/>
  <c r="CX73" i="3"/>
  <c r="CR95" i="3"/>
  <c r="C53" i="16" s="1"/>
  <c r="CX95" i="3"/>
  <c r="CR93" i="3"/>
  <c r="C52" i="16" s="1"/>
  <c r="CX93" i="3"/>
  <c r="CR201" i="3"/>
  <c r="CX201" i="3"/>
  <c r="CR210" i="3"/>
  <c r="F21" i="16" s="1"/>
  <c r="CX210" i="3"/>
  <c r="CR178" i="3"/>
  <c r="CX178" i="3"/>
  <c r="CR103" i="3"/>
  <c r="C57" i="16" s="1"/>
  <c r="CX103" i="3"/>
  <c r="CR151" i="3"/>
  <c r="C75" i="16" s="1"/>
  <c r="CX151" i="3"/>
  <c r="CR27" i="3"/>
  <c r="C28" i="16" s="1"/>
  <c r="CX27" i="3"/>
  <c r="CR68" i="3"/>
  <c r="F43" i="16" s="1"/>
  <c r="CX68" i="3"/>
  <c r="CU35" i="3"/>
  <c r="M13" i="19" s="1"/>
  <c r="M208" i="19" s="1"/>
  <c r="DA35" i="3"/>
  <c r="CR56" i="3"/>
  <c r="F40" i="16" s="1"/>
  <c r="CX56" i="3"/>
  <c r="CR144" i="3"/>
  <c r="F72" i="16" s="1"/>
  <c r="CX144" i="3"/>
  <c r="CR162" i="3"/>
  <c r="F81" i="16" s="1"/>
  <c r="CX162" i="3"/>
  <c r="CR197" i="3"/>
  <c r="C92" i="16" s="1"/>
  <c r="CX197" i="3"/>
  <c r="CR25" i="3"/>
  <c r="CX25" i="3"/>
  <c r="CR205" i="3"/>
  <c r="M20" i="16" s="1"/>
  <c r="M215" i="16" s="1"/>
  <c r="CX205" i="3"/>
  <c r="CR174" i="3"/>
  <c r="CX174" i="3"/>
  <c r="CU47" i="3"/>
  <c r="C35" i="19" s="1"/>
  <c r="C230" i="19" s="1"/>
  <c r="DA47" i="3"/>
  <c r="CU19" i="3"/>
  <c r="C24" i="19" s="1"/>
  <c r="C219" i="19" s="1"/>
  <c r="DA19" i="3"/>
  <c r="CR41" i="3"/>
  <c r="C32" i="16" s="1"/>
  <c r="CX41" i="3"/>
  <c r="CR173" i="3"/>
  <c r="CX173" i="3"/>
  <c r="CU191" i="3"/>
  <c r="M19" i="19" s="1"/>
  <c r="M214" i="19" s="1"/>
  <c r="DA191" i="3"/>
  <c r="CU123" i="3"/>
  <c r="C64" i="19" s="1"/>
  <c r="C259" i="19" s="1"/>
  <c r="DA123" i="3"/>
  <c r="CR79" i="3"/>
  <c r="C48" i="16" s="1"/>
  <c r="CX79" i="3"/>
  <c r="CR208" i="3"/>
  <c r="CX208" i="3"/>
  <c r="CU146" i="3"/>
  <c r="F73" i="19" s="1"/>
  <c r="F268" i="19" s="1"/>
  <c r="DA146" i="3"/>
  <c r="CR33" i="3"/>
  <c r="C31" i="16" s="1"/>
  <c r="CX33" i="3"/>
  <c r="CU190" i="3"/>
  <c r="F19" i="19" s="1"/>
  <c r="F214" i="19" s="1"/>
  <c r="DA190" i="3"/>
  <c r="CU98" i="3"/>
  <c r="F55" i="19" s="1"/>
  <c r="F250" i="19" s="1"/>
  <c r="DA98" i="3"/>
  <c r="CU128" i="3"/>
  <c r="F67" i="19" s="1"/>
  <c r="F262" i="19" s="1"/>
  <c r="DA128" i="3"/>
  <c r="CU136" i="3"/>
  <c r="F71" i="19" s="1"/>
  <c r="F266" i="19" s="1"/>
  <c r="G266" i="19" s="1"/>
  <c r="DA136" i="3"/>
  <c r="CU139" i="3"/>
  <c r="M17" i="19" s="1"/>
  <c r="M212" i="19" s="1"/>
  <c r="DA139" i="3"/>
  <c r="CU166" i="3"/>
  <c r="T18" i="19" s="1"/>
  <c r="T213" i="19" s="1"/>
  <c r="DA166" i="3"/>
  <c r="CU164" i="3"/>
  <c r="F18" i="19" s="1"/>
  <c r="F213" i="19" s="1"/>
  <c r="DA164" i="3"/>
  <c r="CU196" i="3"/>
  <c r="F92" i="19" s="1"/>
  <c r="F287" i="19" s="1"/>
  <c r="DA196" i="3"/>
  <c r="CU31" i="3"/>
  <c r="C30" i="19" s="1"/>
  <c r="C225" i="19" s="1"/>
  <c r="DA31" i="3"/>
  <c r="CU140" i="3"/>
  <c r="T17" i="19" s="1"/>
  <c r="T212" i="19" s="1"/>
  <c r="U212" i="19" s="1"/>
  <c r="DA140" i="3"/>
  <c r="CU25" i="3"/>
  <c r="C27" i="19" s="1"/>
  <c r="C222" i="19" s="1"/>
  <c r="D222" i="19" s="1"/>
  <c r="DA25" i="3"/>
  <c r="CU189" i="3"/>
  <c r="DA189" i="3"/>
  <c r="CU143" i="3"/>
  <c r="Q17" i="19" s="1"/>
  <c r="Q212" i="19" s="1"/>
  <c r="DA143" i="3"/>
  <c r="CU99" i="3"/>
  <c r="C55" i="19" s="1"/>
  <c r="C250" i="19" s="1"/>
  <c r="DA99" i="3"/>
  <c r="CU165" i="3"/>
  <c r="M18" i="19" s="1"/>
  <c r="M213" i="19" s="1"/>
  <c r="DA165" i="3"/>
  <c r="CU133" i="3"/>
  <c r="C69" i="19" s="1"/>
  <c r="C264" i="19" s="1"/>
  <c r="DA133" i="3"/>
  <c r="CU63" i="3"/>
  <c r="C14" i="19" s="1"/>
  <c r="C209" i="19" s="1"/>
  <c r="DA63" i="3"/>
  <c r="CU175" i="3"/>
  <c r="C84" i="19" s="1"/>
  <c r="C279" i="19" s="1"/>
  <c r="DA175" i="3"/>
  <c r="CU176" i="3"/>
  <c r="F85" i="19" s="1"/>
  <c r="F280" i="19" s="1"/>
  <c r="DA176" i="3"/>
  <c r="CU110" i="3"/>
  <c r="F61" i="19" s="1"/>
  <c r="F256" i="19" s="1"/>
  <c r="DA110" i="3"/>
  <c r="CU111" i="3"/>
  <c r="C61" i="19" s="1"/>
  <c r="C256" i="19" s="1"/>
  <c r="DA111" i="3"/>
  <c r="CU41" i="3"/>
  <c r="C32" i="19" s="1"/>
  <c r="C227" i="19" s="1"/>
  <c r="DA41" i="3"/>
  <c r="CU73" i="3"/>
  <c r="C45" i="19" s="1"/>
  <c r="C240" i="19" s="1"/>
  <c r="DA73" i="3"/>
  <c r="CU58" i="3"/>
  <c r="DA58" i="3"/>
  <c r="CU24" i="3"/>
  <c r="F27" i="19" s="1"/>
  <c r="F222" i="19" s="1"/>
  <c r="DA24" i="3"/>
  <c r="CU206" i="3"/>
  <c r="T20" i="19" s="1"/>
  <c r="T215" i="19" s="1"/>
  <c r="U215" i="19" s="1"/>
  <c r="DA206" i="3"/>
  <c r="CU44" i="3"/>
  <c r="F34" i="19" s="1"/>
  <c r="F229" i="19" s="1"/>
  <c r="DA44" i="3"/>
  <c r="CU199" i="3"/>
  <c r="C93" i="19" s="1"/>
  <c r="C288" i="19" s="1"/>
  <c r="DA199" i="3"/>
  <c r="CU117" i="3"/>
  <c r="Q16" i="19" s="1"/>
  <c r="Q211" i="19" s="1"/>
  <c r="R211" i="19" s="1"/>
  <c r="DA117" i="3"/>
  <c r="CU27" i="3"/>
  <c r="C28" i="19" s="1"/>
  <c r="C223" i="19" s="1"/>
  <c r="D223" i="19" s="1"/>
  <c r="DA27" i="3"/>
  <c r="CU22" i="3"/>
  <c r="F26" i="19" s="1"/>
  <c r="F221" i="19" s="1"/>
  <c r="DA22" i="3"/>
  <c r="CU155" i="3"/>
  <c r="C77" i="19" s="1"/>
  <c r="C272" i="19" s="1"/>
  <c r="D272" i="19" s="1"/>
  <c r="DA155" i="3"/>
  <c r="CU158" i="3"/>
  <c r="F79" i="19" s="1"/>
  <c r="F274" i="19" s="1"/>
  <c r="DA158" i="3"/>
  <c r="CU159" i="3"/>
  <c r="C79" i="19" s="1"/>
  <c r="C274" i="19" s="1"/>
  <c r="DA159" i="3"/>
  <c r="CU12" i="3"/>
  <c r="J12" i="19" s="1"/>
  <c r="J207" i="19" s="1"/>
  <c r="DA12" i="3"/>
  <c r="CU174" i="3"/>
  <c r="DA174" i="3"/>
  <c r="CT93" i="3"/>
  <c r="C52" i="18" s="1"/>
  <c r="C247" i="18" s="1"/>
  <c r="CZ93" i="3"/>
  <c r="CT16" i="3"/>
  <c r="F23" i="18" s="1"/>
  <c r="F218" i="18" s="1"/>
  <c r="CZ16" i="3"/>
  <c r="CT199" i="3"/>
  <c r="C93" i="18" s="1"/>
  <c r="C288" i="18" s="1"/>
  <c r="CZ199" i="3"/>
  <c r="CT77" i="3"/>
  <c r="C47" i="18" s="1"/>
  <c r="C242" i="18" s="1"/>
  <c r="CZ77" i="3"/>
  <c r="CT109" i="3"/>
  <c r="C60" i="18" s="1"/>
  <c r="C255" i="18" s="1"/>
  <c r="CZ109" i="3"/>
  <c r="CT188" i="3"/>
  <c r="F91" i="18" s="1"/>
  <c r="F286" i="18" s="1"/>
  <c r="CZ188" i="3"/>
  <c r="CT94" i="3"/>
  <c r="F53" i="18" s="1"/>
  <c r="F248" i="18" s="1"/>
  <c r="CZ94" i="3"/>
  <c r="CT117" i="3"/>
  <c r="CZ117" i="3"/>
  <c r="CT205" i="3"/>
  <c r="M20" i="18" s="1"/>
  <c r="M215" i="18" s="1"/>
  <c r="CZ205" i="3"/>
  <c r="CT193" i="3"/>
  <c r="C19" i="18" s="1"/>
  <c r="C214" i="18" s="1"/>
  <c r="CZ193" i="3"/>
  <c r="CT200" i="3"/>
  <c r="F94" i="18" s="1"/>
  <c r="F289" i="18" s="1"/>
  <c r="CZ200" i="3"/>
  <c r="CT91" i="3"/>
  <c r="CZ91" i="3"/>
  <c r="CT23" i="3"/>
  <c r="CZ23" i="3"/>
  <c r="CT79" i="3"/>
  <c r="C48" i="18" s="1"/>
  <c r="C243" i="18" s="1"/>
  <c r="CZ79" i="3"/>
  <c r="CT125" i="3"/>
  <c r="C65" i="18" s="1"/>
  <c r="C260" i="18" s="1"/>
  <c r="CZ125" i="3"/>
  <c r="CS119" i="3"/>
  <c r="C62" i="17" s="1"/>
  <c r="C257" i="17" s="1"/>
  <c r="CY119" i="3"/>
  <c r="CS73" i="3"/>
  <c r="C45" i="17" s="1"/>
  <c r="C240" i="17" s="1"/>
  <c r="CY73" i="3"/>
  <c r="CT195" i="3"/>
  <c r="Q19" i="18" s="1"/>
  <c r="Q214" i="18" s="1"/>
  <c r="CZ195" i="3"/>
  <c r="CT212" i="3"/>
  <c r="C96" i="18" s="1"/>
  <c r="C291" i="18" s="1"/>
  <c r="CZ212" i="3"/>
  <c r="CS201" i="3"/>
  <c r="C94" i="17" s="1"/>
  <c r="C289" i="17" s="1"/>
  <c r="CY201" i="3"/>
  <c r="CS162" i="3"/>
  <c r="F81" i="17" s="1"/>
  <c r="F276" i="17" s="1"/>
  <c r="CY162" i="3"/>
  <c r="CT121" i="3"/>
  <c r="C63" i="18" s="1"/>
  <c r="C258" i="18" s="1"/>
  <c r="CZ121" i="3"/>
  <c r="CT123" i="3"/>
  <c r="C64" i="18" s="1"/>
  <c r="C259" i="18" s="1"/>
  <c r="CZ123" i="3"/>
  <c r="CT138" i="3"/>
  <c r="CZ138" i="3"/>
  <c r="CT141" i="3"/>
  <c r="C17" i="18" s="1"/>
  <c r="C212" i="18" s="1"/>
  <c r="CZ141" i="3"/>
  <c r="CT173" i="3"/>
  <c r="CZ173" i="3"/>
  <c r="CT38" i="3"/>
  <c r="J13" i="18" s="1"/>
  <c r="J208" i="18" s="1"/>
  <c r="CZ38" i="3"/>
  <c r="CT157" i="3"/>
  <c r="C78" i="18" s="1"/>
  <c r="C273" i="18" s="1"/>
  <c r="CZ157" i="3"/>
  <c r="CT104" i="3"/>
  <c r="F58" i="18" s="1"/>
  <c r="F253" i="18" s="1"/>
  <c r="CZ104" i="3"/>
  <c r="CT95" i="3"/>
  <c r="CZ95" i="3"/>
  <c r="CS197" i="3"/>
  <c r="C92" i="17" s="1"/>
  <c r="C287" i="17" s="1"/>
  <c r="CY197" i="3"/>
  <c r="CS55" i="3"/>
  <c r="C39" i="17" s="1"/>
  <c r="C234" i="17" s="1"/>
  <c r="CY55" i="3"/>
  <c r="CS78" i="3"/>
  <c r="CY78" i="3"/>
  <c r="CT113" i="3"/>
  <c r="CZ113" i="3"/>
  <c r="CT154" i="3"/>
  <c r="F77" i="18" s="1"/>
  <c r="F272" i="18" s="1"/>
  <c r="CZ154" i="3"/>
  <c r="CT27" i="3"/>
  <c r="CZ27" i="3"/>
  <c r="CT64" i="3"/>
  <c r="J14" i="18" s="1"/>
  <c r="J209" i="18" s="1"/>
  <c r="CZ64" i="3"/>
  <c r="CT186" i="3"/>
  <c r="F90" i="18" s="1"/>
  <c r="F285" i="18" s="1"/>
  <c r="CZ186" i="3"/>
  <c r="CT182" i="3"/>
  <c r="F88" i="18" s="1"/>
  <c r="F283" i="18" s="1"/>
  <c r="CZ182" i="3"/>
  <c r="CT159" i="3"/>
  <c r="C79" i="18" s="1"/>
  <c r="C274" i="18" s="1"/>
  <c r="CZ159" i="3"/>
  <c r="CT165" i="3"/>
  <c r="M18" i="18" s="1"/>
  <c r="M213" i="18" s="1"/>
  <c r="N213" i="18" s="1"/>
  <c r="CZ165" i="3"/>
  <c r="CT115" i="3"/>
  <c r="C16" i="18" s="1"/>
  <c r="C211" i="18" s="1"/>
  <c r="CZ115" i="3"/>
  <c r="CT49" i="3"/>
  <c r="C36" i="18" s="1"/>
  <c r="C231" i="18" s="1"/>
  <c r="CZ49" i="3"/>
  <c r="CT146" i="3"/>
  <c r="F73" i="18" s="1"/>
  <c r="F268" i="18" s="1"/>
  <c r="CZ146" i="3"/>
  <c r="CT84" i="3"/>
  <c r="F51" i="18" s="1"/>
  <c r="F246" i="18" s="1"/>
  <c r="CZ84" i="3"/>
  <c r="CT13" i="3"/>
  <c r="Q12" i="18" s="1"/>
  <c r="Q207" i="18" s="1"/>
  <c r="CZ13" i="3"/>
  <c r="CT63" i="3"/>
  <c r="C14" i="18" s="1"/>
  <c r="C209" i="18" s="1"/>
  <c r="CZ63" i="3"/>
  <c r="CT201" i="3"/>
  <c r="C94" i="18" s="1"/>
  <c r="C289" i="18" s="1"/>
  <c r="CZ201" i="3"/>
  <c r="CT51" i="3"/>
  <c r="C37" i="18" s="1"/>
  <c r="C232" i="18" s="1"/>
  <c r="CZ51" i="3"/>
  <c r="CT158" i="3"/>
  <c r="F79" i="18" s="1"/>
  <c r="F274" i="18" s="1"/>
  <c r="CZ158" i="3"/>
  <c r="CT210" i="3"/>
  <c r="F21" i="18" s="1"/>
  <c r="F216" i="18" s="1"/>
  <c r="CZ210" i="3"/>
  <c r="CT17" i="3"/>
  <c r="C23" i="18" s="1"/>
  <c r="C218" i="18" s="1"/>
  <c r="CZ17" i="3"/>
  <c r="CT127" i="3"/>
  <c r="C66" i="18" s="1"/>
  <c r="C261" i="18" s="1"/>
  <c r="CZ127" i="3"/>
  <c r="CT53" i="3"/>
  <c r="C38" i="18" s="1"/>
  <c r="C233" i="18" s="1"/>
  <c r="CZ53" i="3"/>
  <c r="CT180" i="3"/>
  <c r="F87" i="18" s="1"/>
  <c r="F282" i="18" s="1"/>
  <c r="CZ180" i="3"/>
  <c r="CT137" i="3"/>
  <c r="C71" i="18" s="1"/>
  <c r="C266" i="18" s="1"/>
  <c r="CZ137" i="3"/>
  <c r="CT142" i="3"/>
  <c r="J17" i="18" s="1"/>
  <c r="J212" i="18" s="1"/>
  <c r="CZ142" i="3"/>
  <c r="CT167" i="3"/>
  <c r="C18" i="18" s="1"/>
  <c r="C213" i="18" s="1"/>
  <c r="CZ167" i="3"/>
  <c r="CT32" i="3"/>
  <c r="F31" i="18" s="1"/>
  <c r="F226" i="18" s="1"/>
  <c r="CZ32" i="3"/>
  <c r="CS171" i="3"/>
  <c r="CY171" i="3"/>
  <c r="CS20" i="3"/>
  <c r="F25" i="17" s="1"/>
  <c r="F220" i="17" s="1"/>
  <c r="CY20" i="3"/>
  <c r="CT152" i="3"/>
  <c r="F76" i="18" s="1"/>
  <c r="F271" i="18" s="1"/>
  <c r="CZ152" i="3"/>
  <c r="CT59" i="3"/>
  <c r="C41" i="18" s="1"/>
  <c r="C236" i="18" s="1"/>
  <c r="CZ59" i="3"/>
  <c r="CT176" i="3"/>
  <c r="F85" i="18" s="1"/>
  <c r="F280" i="18" s="1"/>
  <c r="CZ176" i="3"/>
  <c r="CT40" i="3"/>
  <c r="F32" i="18" s="1"/>
  <c r="F227" i="18" s="1"/>
  <c r="CZ40" i="3"/>
  <c r="CT124" i="3"/>
  <c r="F65" i="18" s="1"/>
  <c r="F260" i="18" s="1"/>
  <c r="CZ124" i="3"/>
  <c r="CT209" i="3"/>
  <c r="Q20" i="18" s="1"/>
  <c r="Q215" i="18" s="1"/>
  <c r="CZ209" i="3"/>
  <c r="CT107" i="3"/>
  <c r="C59" i="18" s="1"/>
  <c r="C254" i="18" s="1"/>
  <c r="CZ107" i="3"/>
  <c r="CT197" i="3"/>
  <c r="C92" i="18" s="1"/>
  <c r="C287" i="18" s="1"/>
  <c r="CZ197" i="3"/>
  <c r="CT96" i="3"/>
  <c r="F54" i="18" s="1"/>
  <c r="F249" i="18" s="1"/>
  <c r="CZ96" i="3"/>
  <c r="CT71" i="3"/>
  <c r="C44" i="18" s="1"/>
  <c r="C239" i="18" s="1"/>
  <c r="CZ71" i="3"/>
  <c r="CS131" i="3"/>
  <c r="C68" i="17" s="1"/>
  <c r="C263" i="17" s="1"/>
  <c r="CY131" i="3"/>
  <c r="CS95" i="3"/>
  <c r="C53" i="17" s="1"/>
  <c r="C248" i="17" s="1"/>
  <c r="CY95" i="3"/>
  <c r="CT103" i="3"/>
  <c r="CZ103" i="3"/>
  <c r="CT50" i="3"/>
  <c r="F37" i="18" s="1"/>
  <c r="F232" i="18" s="1"/>
  <c r="CZ50" i="3"/>
  <c r="CS37" i="3"/>
  <c r="C13" i="17" s="1"/>
  <c r="C208" i="17" s="1"/>
  <c r="CY37" i="3"/>
  <c r="CR141" i="3"/>
  <c r="C17" i="16" s="1"/>
  <c r="CX141" i="3"/>
  <c r="CS83" i="3"/>
  <c r="CY83" i="3"/>
  <c r="CS191" i="3"/>
  <c r="M19" i="17" s="1"/>
  <c r="M214" i="17" s="1"/>
  <c r="CY191" i="3"/>
  <c r="CR161" i="3"/>
  <c r="C80" i="16" s="1"/>
  <c r="CX161" i="3"/>
  <c r="CS96" i="3"/>
  <c r="F54" i="17" s="1"/>
  <c r="F249" i="17" s="1"/>
  <c r="CY96" i="3"/>
  <c r="CS26" i="3"/>
  <c r="CY26" i="3"/>
  <c r="CS205" i="3"/>
  <c r="M20" i="17" s="1"/>
  <c r="M215" i="17" s="1"/>
  <c r="CY205" i="3"/>
  <c r="CS108" i="3"/>
  <c r="CY108" i="3"/>
  <c r="CR188" i="3"/>
  <c r="F91" i="16" s="1"/>
  <c r="CX188" i="3"/>
  <c r="CR185" i="3"/>
  <c r="CX185" i="3"/>
  <c r="CR23" i="3"/>
  <c r="C26" i="16" s="1"/>
  <c r="CX23" i="3"/>
  <c r="CR49" i="3"/>
  <c r="C36" i="16" s="1"/>
  <c r="CX49" i="3"/>
  <c r="CR114" i="3"/>
  <c r="T16" i="16" s="1"/>
  <c r="T211" i="16" s="1"/>
  <c r="CX114" i="3"/>
  <c r="CT99" i="3"/>
  <c r="C55" i="18" s="1"/>
  <c r="C250" i="18" s="1"/>
  <c r="CZ99" i="3"/>
  <c r="CS151" i="3"/>
  <c r="C75" i="17" s="1"/>
  <c r="C270" i="17" s="1"/>
  <c r="CY151" i="3"/>
  <c r="CS178" i="3"/>
  <c r="F86" i="17" s="1"/>
  <c r="F281" i="17" s="1"/>
  <c r="CY178" i="3"/>
  <c r="CT33" i="3"/>
  <c r="C31" i="18" s="1"/>
  <c r="C226" i="18" s="1"/>
  <c r="CZ33" i="3"/>
  <c r="CS153" i="3"/>
  <c r="CY153" i="3"/>
  <c r="CS208" i="3"/>
  <c r="J20" i="17" s="1"/>
  <c r="J215" i="17" s="1"/>
  <c r="CY208" i="3"/>
  <c r="CS9" i="3"/>
  <c r="M12" i="17" s="1"/>
  <c r="M207" i="17" s="1"/>
  <c r="CY9" i="3"/>
  <c r="CS164" i="3"/>
  <c r="F18" i="17" s="1"/>
  <c r="F213" i="17" s="1"/>
  <c r="CY164" i="3"/>
  <c r="CR26" i="3"/>
  <c r="F28" i="16" s="1"/>
  <c r="CX26" i="3"/>
  <c r="CR50" i="3"/>
  <c r="F37" i="16" s="1"/>
  <c r="CX50" i="3"/>
  <c r="CR58" i="3"/>
  <c r="F41" i="16" s="1"/>
  <c r="CX58" i="3"/>
  <c r="CR88" i="3"/>
  <c r="T15" i="16" s="1"/>
  <c r="T210" i="16" s="1"/>
  <c r="CX88" i="3"/>
  <c r="CR117" i="3"/>
  <c r="CX117" i="3"/>
  <c r="CS181" i="3"/>
  <c r="C87" i="17" s="1"/>
  <c r="C282" i="17" s="1"/>
  <c r="CY181" i="3"/>
  <c r="CT28" i="3"/>
  <c r="CZ28" i="3"/>
  <c r="CT128" i="3"/>
  <c r="F67" i="18" s="1"/>
  <c r="F262" i="18" s="1"/>
  <c r="G262" i="18" s="1"/>
  <c r="CZ128" i="3"/>
  <c r="CT74" i="3"/>
  <c r="CZ74" i="3"/>
  <c r="CT57" i="3"/>
  <c r="C40" i="18" s="1"/>
  <c r="C235" i="18" s="1"/>
  <c r="CZ57" i="3"/>
  <c r="CT139" i="3"/>
  <c r="M17" i="18" s="1"/>
  <c r="M212" i="18" s="1"/>
  <c r="CZ139" i="3"/>
  <c r="CT177" i="3"/>
  <c r="C85" i="18" s="1"/>
  <c r="C280" i="18" s="1"/>
  <c r="CZ177" i="3"/>
  <c r="CS195" i="3"/>
  <c r="CY195" i="3"/>
  <c r="CS14" i="3"/>
  <c r="F22" i="17" s="1"/>
  <c r="F217" i="17" s="1"/>
  <c r="CY14" i="3"/>
  <c r="CS43" i="3"/>
  <c r="C33" i="17" s="1"/>
  <c r="C228" i="17" s="1"/>
  <c r="CY43" i="3"/>
  <c r="CS163" i="3"/>
  <c r="C81" i="17" s="1"/>
  <c r="C276" i="17" s="1"/>
  <c r="CY163" i="3"/>
  <c r="CS71" i="3"/>
  <c r="CY71" i="3"/>
  <c r="CS94" i="3"/>
  <c r="F53" i="17" s="1"/>
  <c r="F248" i="17" s="1"/>
  <c r="CY94" i="3"/>
  <c r="CS17" i="3"/>
  <c r="C23" i="17" s="1"/>
  <c r="C218" i="17" s="1"/>
  <c r="CY17" i="3"/>
  <c r="CS15" i="3"/>
  <c r="C22" i="17" s="1"/>
  <c r="C217" i="17" s="1"/>
  <c r="CY15" i="3"/>
  <c r="CS176" i="3"/>
  <c r="CY176" i="3"/>
  <c r="CS174" i="3"/>
  <c r="F84" i="17" s="1"/>
  <c r="F279" i="17" s="1"/>
  <c r="CY174" i="3"/>
  <c r="CS34" i="3"/>
  <c r="F13" i="17" s="1"/>
  <c r="F208" i="17" s="1"/>
  <c r="CY34" i="3"/>
  <c r="CS207" i="3"/>
  <c r="C20" i="17" s="1"/>
  <c r="C215" i="17" s="1"/>
  <c r="CY207" i="3"/>
  <c r="CS21" i="3"/>
  <c r="C25" i="17" s="1"/>
  <c r="C220" i="17" s="1"/>
  <c r="CY21" i="3"/>
  <c r="CS192" i="3"/>
  <c r="T19" i="17" s="1"/>
  <c r="T214" i="17" s="1"/>
  <c r="CY192" i="3"/>
  <c r="CS103" i="3"/>
  <c r="C57" i="17" s="1"/>
  <c r="C252" i="17" s="1"/>
  <c r="CY103" i="3"/>
  <c r="CS97" i="3"/>
  <c r="C54" i="17" s="1"/>
  <c r="C249" i="17" s="1"/>
  <c r="CY97" i="3"/>
  <c r="CS86" i="3"/>
  <c r="F15" i="17" s="1"/>
  <c r="F210" i="17" s="1"/>
  <c r="CY86" i="3"/>
  <c r="CS74" i="3"/>
  <c r="F46" i="17" s="1"/>
  <c r="F241" i="17" s="1"/>
  <c r="CY74" i="3"/>
  <c r="CS144" i="3"/>
  <c r="F72" i="17" s="1"/>
  <c r="F267" i="17" s="1"/>
  <c r="CY144" i="3"/>
  <c r="CS24" i="3"/>
  <c r="F27" i="17" s="1"/>
  <c r="F222" i="17" s="1"/>
  <c r="CY24" i="3"/>
  <c r="CU90" i="3"/>
  <c r="DA90" i="3"/>
  <c r="CR181" i="3"/>
  <c r="C87" i="16" s="1"/>
  <c r="CX181" i="3"/>
  <c r="CR154" i="3"/>
  <c r="F77" i="16" s="1"/>
  <c r="CX154" i="3"/>
  <c r="CR146" i="3"/>
  <c r="F73" i="16" s="1"/>
  <c r="CX146" i="3"/>
  <c r="CS133" i="3"/>
  <c r="CY133" i="3"/>
  <c r="CR100" i="3"/>
  <c r="F56" i="16" s="1"/>
  <c r="CX100" i="3"/>
  <c r="CR20" i="3"/>
  <c r="F25" i="16" s="1"/>
  <c r="CX20" i="3"/>
  <c r="CR191" i="3"/>
  <c r="M19" i="16" s="1"/>
  <c r="M214" i="16" s="1"/>
  <c r="CX191" i="3"/>
  <c r="CS147" i="3"/>
  <c r="CY147" i="3"/>
  <c r="CS64" i="3"/>
  <c r="J14" i="17" s="1"/>
  <c r="J209" i="17" s="1"/>
  <c r="CY64" i="3"/>
  <c r="CS25" i="3"/>
  <c r="CY25" i="3"/>
  <c r="CU79" i="3"/>
  <c r="C48" i="19" s="1"/>
  <c r="C243" i="19" s="1"/>
  <c r="DA79" i="3"/>
  <c r="CU85" i="3"/>
  <c r="C51" i="19" s="1"/>
  <c r="C246" i="19" s="1"/>
  <c r="DA85" i="3"/>
  <c r="CR212" i="3"/>
  <c r="C96" i="16" s="1"/>
  <c r="CX212" i="3"/>
  <c r="CR43" i="3"/>
  <c r="CX43" i="3"/>
  <c r="CR186" i="3"/>
  <c r="F90" i="16" s="1"/>
  <c r="CX186" i="3"/>
  <c r="CS136" i="3"/>
  <c r="CY136" i="3"/>
  <c r="CR44" i="3"/>
  <c r="F34" i="16" s="1"/>
  <c r="CX44" i="3"/>
  <c r="CR109" i="3"/>
  <c r="C60" i="16" s="1"/>
  <c r="CX109" i="3"/>
  <c r="CR196" i="3"/>
  <c r="F92" i="16" s="1"/>
  <c r="CX196" i="3"/>
  <c r="CU142" i="3"/>
  <c r="J17" i="19" s="1"/>
  <c r="J212" i="19" s="1"/>
  <c r="DA142" i="3"/>
  <c r="CR30" i="3"/>
  <c r="F30" i="16" s="1"/>
  <c r="CX30" i="3"/>
  <c r="CR24" i="3"/>
  <c r="CX24" i="3"/>
  <c r="CR124" i="3"/>
  <c r="F65" i="16" s="1"/>
  <c r="CX124" i="3"/>
  <c r="CR177" i="3"/>
  <c r="C85" i="16" s="1"/>
  <c r="CX177" i="3"/>
  <c r="CR204" i="3"/>
  <c r="F20" i="16" s="1"/>
  <c r="CX204" i="3"/>
  <c r="CU11" i="3"/>
  <c r="C12" i="19" s="1"/>
  <c r="C207" i="19" s="1"/>
  <c r="DA11" i="3"/>
  <c r="CR115" i="3"/>
  <c r="C16" i="16" s="1"/>
  <c r="CX115" i="3"/>
  <c r="CR128" i="3"/>
  <c r="F67" i="16" s="1"/>
  <c r="CX128" i="3"/>
  <c r="CR34" i="3"/>
  <c r="F13" i="16" s="1"/>
  <c r="CX34" i="3"/>
  <c r="CR74" i="3"/>
  <c r="CX74" i="3"/>
  <c r="CU202" i="3"/>
  <c r="F95" i="19" s="1"/>
  <c r="F290" i="19" s="1"/>
  <c r="DA202" i="3"/>
  <c r="CR28" i="3"/>
  <c r="F29" i="16" s="1"/>
  <c r="CX28" i="3"/>
  <c r="CR211" i="3"/>
  <c r="C21" i="16" s="1"/>
  <c r="CX211" i="3"/>
  <c r="CU59" i="3"/>
  <c r="DA59" i="3"/>
  <c r="CS39" i="3"/>
  <c r="Q13" i="17" s="1"/>
  <c r="Q208" i="17" s="1"/>
  <c r="R208" i="17" s="1"/>
  <c r="CY39" i="3"/>
  <c r="CR98" i="3"/>
  <c r="CX98" i="3"/>
  <c r="CR192" i="3"/>
  <c r="T19" i="16" s="1"/>
  <c r="T214" i="16" s="1"/>
  <c r="CX192" i="3"/>
  <c r="CR101" i="3"/>
  <c r="CX101" i="3"/>
  <c r="CR55" i="3"/>
  <c r="C39" i="16" s="1"/>
  <c r="CX55" i="3"/>
  <c r="CR97" i="3"/>
  <c r="C54" i="16" s="1"/>
  <c r="CX97" i="3"/>
  <c r="CR84" i="3"/>
  <c r="F51" i="16" s="1"/>
  <c r="CX84" i="3"/>
  <c r="CR17" i="3"/>
  <c r="C23" i="16" s="1"/>
  <c r="CX17" i="3"/>
  <c r="CU173" i="3"/>
  <c r="C83" i="19" s="1"/>
  <c r="C278" i="19" s="1"/>
  <c r="D278" i="19" s="1"/>
  <c r="DA173" i="3"/>
  <c r="CR147" i="3"/>
  <c r="C73" i="16" s="1"/>
  <c r="CX147" i="3"/>
  <c r="CR175" i="3"/>
  <c r="C84" i="16" s="1"/>
  <c r="CX175" i="3"/>
  <c r="G709" i="15"/>
  <c r="H709" i="15" s="1"/>
  <c r="CR134" i="3"/>
  <c r="F70" i="16" s="1"/>
  <c r="CX134" i="3"/>
  <c r="CR209" i="3"/>
  <c r="Q20" i="16" s="1"/>
  <c r="Q215" i="16" s="1"/>
  <c r="CX209" i="3"/>
  <c r="CU145" i="3"/>
  <c r="C72" i="19" s="1"/>
  <c r="C267" i="19" s="1"/>
  <c r="DA145" i="3"/>
  <c r="CU197" i="3"/>
  <c r="C92" i="19" s="1"/>
  <c r="C287" i="19" s="1"/>
  <c r="DA197" i="3"/>
  <c r="CU120" i="3"/>
  <c r="F63" i="19" s="1"/>
  <c r="F258" i="19" s="1"/>
  <c r="DA120" i="3"/>
  <c r="CR194" i="3"/>
  <c r="J19" i="16" s="1"/>
  <c r="J214" i="16" s="1"/>
  <c r="CX194" i="3"/>
  <c r="CR167" i="3"/>
  <c r="C18" i="16" s="1"/>
  <c r="CX167" i="3"/>
  <c r="CR206" i="3"/>
  <c r="T20" i="16" s="1"/>
  <c r="T215" i="16" s="1"/>
  <c r="CX206" i="3"/>
  <c r="CR45" i="3"/>
  <c r="C34" i="16" s="1"/>
  <c r="CX45" i="3"/>
  <c r="CU205" i="3"/>
  <c r="M20" i="19" s="1"/>
  <c r="M215" i="19" s="1"/>
  <c r="DA205" i="3"/>
  <c r="CU26" i="3"/>
  <c r="DA26" i="3"/>
  <c r="CU51" i="3"/>
  <c r="C37" i="19" s="1"/>
  <c r="C232" i="19" s="1"/>
  <c r="DA51" i="3"/>
  <c r="CU194" i="3"/>
  <c r="J19" i="19" s="1"/>
  <c r="J214" i="19" s="1"/>
  <c r="DA194" i="3"/>
  <c r="CU8" i="3"/>
  <c r="F12" i="19" s="1"/>
  <c r="F207" i="19" s="1"/>
  <c r="DA8" i="3"/>
  <c r="CU67" i="3"/>
  <c r="C42" i="19" s="1"/>
  <c r="C237" i="19" s="1"/>
  <c r="DA67" i="3"/>
  <c r="CU185" i="3"/>
  <c r="C89" i="19" s="1"/>
  <c r="C284" i="19" s="1"/>
  <c r="DA185" i="3"/>
  <c r="CU188" i="3"/>
  <c r="F91" i="19" s="1"/>
  <c r="F286" i="19" s="1"/>
  <c r="G286" i="19" s="1"/>
  <c r="DA188" i="3"/>
  <c r="CU209" i="3"/>
  <c r="Q20" i="19" s="1"/>
  <c r="Q215" i="19" s="1"/>
  <c r="DA209" i="3"/>
  <c r="CU10" i="3"/>
  <c r="T12" i="19" s="1"/>
  <c r="T207" i="19" s="1"/>
  <c r="DA10" i="3"/>
  <c r="CU74" i="3"/>
  <c r="F46" i="19" s="1"/>
  <c r="F241" i="19" s="1"/>
  <c r="DA74" i="3"/>
  <c r="CU80" i="3"/>
  <c r="F49" i="19" s="1"/>
  <c r="F244" i="19" s="1"/>
  <c r="DA80" i="3"/>
  <c r="CU151" i="3"/>
  <c r="C75" i="19" s="1"/>
  <c r="C270" i="19" s="1"/>
  <c r="DA151" i="3"/>
  <c r="CU121" i="3"/>
  <c r="C63" i="19" s="1"/>
  <c r="C258" i="19" s="1"/>
  <c r="DA121" i="3"/>
  <c r="CU195" i="3"/>
  <c r="Q19" i="19" s="1"/>
  <c r="Q214" i="19" s="1"/>
  <c r="DA195" i="3"/>
  <c r="CU183" i="3"/>
  <c r="C88" i="19" s="1"/>
  <c r="C283" i="19" s="1"/>
  <c r="DA183" i="3"/>
  <c r="CU97" i="3"/>
  <c r="DA97" i="3"/>
  <c r="G739" i="15"/>
  <c r="H739" i="15" s="1"/>
  <c r="CR143" i="3"/>
  <c r="Q17" i="16" s="1"/>
  <c r="Q212" i="16" s="1"/>
  <c r="CX143" i="3"/>
  <c r="CT68" i="3"/>
  <c r="CZ68" i="3"/>
  <c r="CT75" i="3"/>
  <c r="C46" i="18" s="1"/>
  <c r="C241" i="18" s="1"/>
  <c r="CZ75" i="3"/>
  <c r="CT122" i="3"/>
  <c r="F64" i="18" s="1"/>
  <c r="F259" i="18" s="1"/>
  <c r="CZ122" i="3"/>
  <c r="CT174" i="3"/>
  <c r="CZ174" i="3"/>
  <c r="CT46" i="3"/>
  <c r="F35" i="18" s="1"/>
  <c r="F230" i="18" s="1"/>
  <c r="CZ46" i="3"/>
  <c r="CT90" i="3"/>
  <c r="J15" i="18" s="1"/>
  <c r="J210" i="18" s="1"/>
  <c r="CZ90" i="3"/>
  <c r="CT114" i="3"/>
  <c r="CZ114" i="3"/>
  <c r="CT144" i="3"/>
  <c r="F72" i="18" s="1"/>
  <c r="F267" i="18" s="1"/>
  <c r="CZ144" i="3"/>
  <c r="CT58" i="3"/>
  <c r="CZ58" i="3"/>
  <c r="CT21" i="3"/>
  <c r="C25" i="18" s="1"/>
  <c r="C220" i="18" s="1"/>
  <c r="CZ21" i="3"/>
  <c r="CT73" i="3"/>
  <c r="CZ73" i="3"/>
  <c r="CT29" i="3"/>
  <c r="C29" i="18" s="1"/>
  <c r="C224" i="18" s="1"/>
  <c r="D224" i="18" s="1"/>
  <c r="CZ29" i="3"/>
  <c r="CT43" i="3"/>
  <c r="C33" i="18" s="1"/>
  <c r="C228" i="18" s="1"/>
  <c r="CZ43" i="3"/>
  <c r="CT97" i="3"/>
  <c r="C54" i="18" s="1"/>
  <c r="C249" i="18" s="1"/>
  <c r="CZ97" i="3"/>
  <c r="CT67" i="3"/>
  <c r="C42" i="18" s="1"/>
  <c r="C237" i="18" s="1"/>
  <c r="CZ67" i="3"/>
  <c r="CT112" i="3"/>
  <c r="F16" i="18" s="1"/>
  <c r="F211" i="18" s="1"/>
  <c r="CZ112" i="3"/>
  <c r="CT76" i="3"/>
  <c r="F47" i="18" s="1"/>
  <c r="F242" i="18" s="1"/>
  <c r="CZ76" i="3"/>
  <c r="CT61" i="3"/>
  <c r="M14" i="18" s="1"/>
  <c r="M209" i="18" s="1"/>
  <c r="CZ61" i="3"/>
  <c r="CT189" i="3"/>
  <c r="CZ189" i="3"/>
  <c r="CT101" i="3"/>
  <c r="C56" i="18" s="1"/>
  <c r="C251" i="18" s="1"/>
  <c r="CZ101" i="3"/>
  <c r="CT15" i="3"/>
  <c r="C22" i="18" s="1"/>
  <c r="C217" i="18" s="1"/>
  <c r="CZ15" i="3"/>
  <c r="CT89" i="3"/>
  <c r="C15" i="18" s="1"/>
  <c r="C210" i="18" s="1"/>
  <c r="CZ89" i="3"/>
  <c r="CT153" i="3"/>
  <c r="CZ153" i="3"/>
  <c r="CT162" i="3"/>
  <c r="F81" i="18" s="1"/>
  <c r="F276" i="18" s="1"/>
  <c r="CZ162" i="3"/>
  <c r="CT34" i="3"/>
  <c r="CZ34" i="3"/>
  <c r="CT86" i="3"/>
  <c r="F15" i="18" s="1"/>
  <c r="F210" i="18" s="1"/>
  <c r="CZ86" i="3"/>
  <c r="CT150" i="3"/>
  <c r="F75" i="18" s="1"/>
  <c r="F270" i="18" s="1"/>
  <c r="CZ150" i="3"/>
  <c r="CT47" i="3"/>
  <c r="C35" i="18" s="1"/>
  <c r="C230" i="18" s="1"/>
  <c r="CZ47" i="3"/>
  <c r="CT108" i="3"/>
  <c r="CZ108" i="3"/>
  <c r="CT26" i="3"/>
  <c r="F28" i="18" s="1"/>
  <c r="F223" i="18" s="1"/>
  <c r="CZ26" i="3"/>
  <c r="CS143" i="3"/>
  <c r="CY143" i="3"/>
  <c r="CS70" i="3"/>
  <c r="F44" i="17" s="1"/>
  <c r="F239" i="17" s="1"/>
  <c r="CY70" i="3"/>
  <c r="CT156" i="3"/>
  <c r="CZ156" i="3"/>
  <c r="CS111" i="3"/>
  <c r="C61" i="17" s="1"/>
  <c r="C256" i="17" s="1"/>
  <c r="CY111" i="3"/>
  <c r="CS129" i="3"/>
  <c r="C67" i="17" s="1"/>
  <c r="C262" i="17" s="1"/>
  <c r="CY129" i="3"/>
  <c r="CS102" i="3"/>
  <c r="F57" i="17" s="1"/>
  <c r="F252" i="17" s="1"/>
  <c r="CY102" i="3"/>
  <c r="CT60" i="3"/>
  <c r="F14" i="18" s="1"/>
  <c r="F209" i="18" s="1"/>
  <c r="CZ60" i="3"/>
  <c r="CT208" i="3"/>
  <c r="J20" i="18" s="1"/>
  <c r="J215" i="18" s="1"/>
  <c r="CZ208" i="3"/>
  <c r="CT14" i="3"/>
  <c r="F22" i="18" s="1"/>
  <c r="F217" i="18" s="1"/>
  <c r="CZ14" i="3"/>
  <c r="CT172" i="3"/>
  <c r="F83" i="18" s="1"/>
  <c r="F278" i="18" s="1"/>
  <c r="CZ172" i="3"/>
  <c r="CT25" i="3"/>
  <c r="C27" i="18" s="1"/>
  <c r="C222" i="18" s="1"/>
  <c r="CZ25" i="3"/>
  <c r="CT118" i="3"/>
  <c r="F62" i="18" s="1"/>
  <c r="F257" i="18" s="1"/>
  <c r="CZ118" i="3"/>
  <c r="CT22" i="3"/>
  <c r="F26" i="18" s="1"/>
  <c r="F221" i="18" s="1"/>
  <c r="CZ22" i="3"/>
  <c r="CT185" i="3"/>
  <c r="C89" i="18" s="1"/>
  <c r="C284" i="18" s="1"/>
  <c r="CZ185" i="3"/>
  <c r="CT160" i="3"/>
  <c r="F80" i="18" s="1"/>
  <c r="F275" i="18" s="1"/>
  <c r="CZ160" i="3"/>
  <c r="CT196" i="3"/>
  <c r="F92" i="18" s="1"/>
  <c r="F287" i="18" s="1"/>
  <c r="G287" i="18" s="1"/>
  <c r="CZ196" i="3"/>
  <c r="CS58" i="3"/>
  <c r="CY58" i="3"/>
  <c r="CS159" i="3"/>
  <c r="C79" i="17" s="1"/>
  <c r="C274" i="17" s="1"/>
  <c r="CY159" i="3"/>
  <c r="CT151" i="3"/>
  <c r="CZ151" i="3"/>
  <c r="CT42" i="3"/>
  <c r="CZ42" i="3"/>
  <c r="CS109" i="3"/>
  <c r="CY109" i="3"/>
  <c r="CS193" i="3"/>
  <c r="C19" i="17" s="1"/>
  <c r="C214" i="17" s="1"/>
  <c r="CY193" i="3"/>
  <c r="CT39" i="3"/>
  <c r="Q13" i="18" s="1"/>
  <c r="Q208" i="18" s="1"/>
  <c r="CZ39" i="3"/>
  <c r="CS28" i="3"/>
  <c r="F29" i="17" s="1"/>
  <c r="F224" i="17" s="1"/>
  <c r="CY28" i="3"/>
  <c r="CS46" i="3"/>
  <c r="F35" i="17" s="1"/>
  <c r="F230" i="17" s="1"/>
  <c r="CY46" i="3"/>
  <c r="CS154" i="3"/>
  <c r="F77" i="17" s="1"/>
  <c r="F272" i="17" s="1"/>
  <c r="CY154" i="3"/>
  <c r="CS125" i="3"/>
  <c r="C65" i="17" s="1"/>
  <c r="C260" i="17" s="1"/>
  <c r="CY125" i="3"/>
  <c r="CS85" i="3"/>
  <c r="C51" i="17" s="1"/>
  <c r="C246" i="17" s="1"/>
  <c r="CY85" i="3"/>
  <c r="CS65" i="3"/>
  <c r="CY65" i="3"/>
  <c r="CS100" i="3"/>
  <c r="F56" i="17" s="1"/>
  <c r="F251" i="17" s="1"/>
  <c r="CY100" i="3"/>
  <c r="CR152" i="3"/>
  <c r="CX152" i="3"/>
  <c r="CR189" i="3"/>
  <c r="C91" i="16" s="1"/>
  <c r="CX189" i="3"/>
  <c r="CS168" i="3"/>
  <c r="CY168" i="3"/>
  <c r="CU30" i="3"/>
  <c r="F30" i="19" s="1"/>
  <c r="F225" i="19" s="1"/>
  <c r="DA30" i="3"/>
  <c r="CS23" i="3"/>
  <c r="C26" i="17" s="1"/>
  <c r="C221" i="17" s="1"/>
  <c r="CY23" i="3"/>
  <c r="CS88" i="3"/>
  <c r="T15" i="17" s="1"/>
  <c r="T210" i="17" s="1"/>
  <c r="CY88" i="3"/>
  <c r="CS183" i="3"/>
  <c r="CY183" i="3"/>
  <c r="CS106" i="3"/>
  <c r="F59" i="17" s="1"/>
  <c r="F254" i="17" s="1"/>
  <c r="CY106" i="3"/>
  <c r="CT18" i="3"/>
  <c r="CZ18" i="3"/>
  <c r="CS68" i="3"/>
  <c r="F43" i="17" s="1"/>
  <c r="F238" i="17" s="1"/>
  <c r="CY68" i="3"/>
  <c r="CS169" i="3"/>
  <c r="Q18" i="17" s="1"/>
  <c r="Q213" i="17" s="1"/>
  <c r="CY169" i="3"/>
  <c r="CS141" i="3"/>
  <c r="C17" i="17" s="1"/>
  <c r="C212" i="17" s="1"/>
  <c r="CY141" i="3"/>
  <c r="CS138" i="3"/>
  <c r="F17" i="17" s="1"/>
  <c r="F212" i="17" s="1"/>
  <c r="CY138" i="3"/>
  <c r="CS89" i="3"/>
  <c r="C15" i="17" s="1"/>
  <c r="C210" i="17" s="1"/>
  <c r="CY89" i="3"/>
  <c r="CR113" i="3"/>
  <c r="M16" i="16" s="1"/>
  <c r="M211" i="16" s="1"/>
  <c r="CX113" i="3"/>
  <c r="CR149" i="3"/>
  <c r="C74" i="16" s="1"/>
  <c r="CX149" i="3"/>
  <c r="CR169" i="3"/>
  <c r="Q18" i="16" s="1"/>
  <c r="Q213" i="16" s="1"/>
  <c r="CX169" i="3"/>
  <c r="CS185" i="3"/>
  <c r="C89" i="17" s="1"/>
  <c r="C284" i="17" s="1"/>
  <c r="CY185" i="3"/>
  <c r="CS18" i="3"/>
  <c r="F24" i="17" s="1"/>
  <c r="F219" i="17" s="1"/>
  <c r="CY18" i="3"/>
  <c r="CT140" i="3"/>
  <c r="T17" i="18" s="1"/>
  <c r="T212" i="18" s="1"/>
  <c r="CZ140" i="3"/>
  <c r="CT102" i="3"/>
  <c r="F57" i="18" s="1"/>
  <c r="F252" i="18" s="1"/>
  <c r="CZ102" i="3"/>
  <c r="CT132" i="3"/>
  <c r="F69" i="18" s="1"/>
  <c r="F264" i="18" s="1"/>
  <c r="CZ132" i="3"/>
  <c r="CT190" i="3"/>
  <c r="F19" i="18" s="1"/>
  <c r="F214" i="18" s="1"/>
  <c r="CZ190" i="3"/>
  <c r="CT81" i="3"/>
  <c r="C49" i="18" s="1"/>
  <c r="C244" i="18" s="1"/>
  <c r="CZ81" i="3"/>
  <c r="CT20" i="3"/>
  <c r="CZ20" i="3"/>
  <c r="CT119" i="3"/>
  <c r="C62" i="18" s="1"/>
  <c r="C257" i="18" s="1"/>
  <c r="CZ119" i="3"/>
  <c r="CS150" i="3"/>
  <c r="F75" i="17" s="1"/>
  <c r="F270" i="17" s="1"/>
  <c r="CY150" i="3"/>
  <c r="CS117" i="3"/>
  <c r="Q16" i="17" s="1"/>
  <c r="Q211" i="17" s="1"/>
  <c r="CY117" i="3"/>
  <c r="CS80" i="3"/>
  <c r="F49" i="17" s="1"/>
  <c r="F244" i="17" s="1"/>
  <c r="CY80" i="3"/>
  <c r="CS114" i="3"/>
  <c r="T16" i="17" s="1"/>
  <c r="T211" i="17" s="1"/>
  <c r="CY114" i="3"/>
  <c r="CS110" i="3"/>
  <c r="F61" i="17" s="1"/>
  <c r="F256" i="17" s="1"/>
  <c r="CY110" i="3"/>
  <c r="CS105" i="3"/>
  <c r="C58" i="17" s="1"/>
  <c r="C253" i="17" s="1"/>
  <c r="CY105" i="3"/>
  <c r="CS152" i="3"/>
  <c r="F76" i="17" s="1"/>
  <c r="F271" i="17" s="1"/>
  <c r="CY152" i="3"/>
  <c r="CS145" i="3"/>
  <c r="C72" i="17" s="1"/>
  <c r="C267" i="17" s="1"/>
  <c r="CY145" i="3"/>
  <c r="CS155" i="3"/>
  <c r="C77" i="17" s="1"/>
  <c r="C272" i="17" s="1"/>
  <c r="CY155" i="3"/>
  <c r="CS29" i="3"/>
  <c r="C29" i="17" s="1"/>
  <c r="C224" i="17" s="1"/>
  <c r="CY29" i="3"/>
  <c r="CS50" i="3"/>
  <c r="CY50" i="3"/>
  <c r="CS8" i="3"/>
  <c r="F12" i="17" s="1"/>
  <c r="F207" i="17" s="1"/>
  <c r="CY8" i="3"/>
  <c r="CS139" i="3"/>
  <c r="CY139" i="3"/>
  <c r="CS206" i="3"/>
  <c r="T20" i="17" s="1"/>
  <c r="T215" i="17" s="1"/>
  <c r="CY206" i="3"/>
  <c r="CS40" i="3"/>
  <c r="CY40" i="3"/>
  <c r="CS137" i="3"/>
  <c r="C71" i="17" s="1"/>
  <c r="C266" i="17" s="1"/>
  <c r="CY137" i="3"/>
  <c r="CS118" i="3"/>
  <c r="CY118" i="3"/>
  <c r="CS30" i="3"/>
  <c r="F30" i="17" s="1"/>
  <c r="F225" i="17" s="1"/>
  <c r="CY30" i="3"/>
  <c r="CS10" i="3"/>
  <c r="CY10" i="3"/>
  <c r="CR82" i="3"/>
  <c r="F50" i="16" s="1"/>
  <c r="CX82" i="3"/>
  <c r="CS188" i="3"/>
  <c r="F91" i="17" s="1"/>
  <c r="F286" i="17" s="1"/>
  <c r="CY188" i="3"/>
  <c r="CR102" i="3"/>
  <c r="F57" i="16" s="1"/>
  <c r="CX102" i="3"/>
  <c r="CU126" i="3"/>
  <c r="F66" i="19" s="1"/>
  <c r="F261" i="19" s="1"/>
  <c r="DA126" i="3"/>
  <c r="CR77" i="3"/>
  <c r="C47" i="16" s="1"/>
  <c r="CX77" i="3"/>
  <c r="CS42" i="3"/>
  <c r="CY42" i="3"/>
  <c r="CS209" i="3"/>
  <c r="Q20" i="17" s="1"/>
  <c r="Q215" i="17" s="1"/>
  <c r="CY209" i="3"/>
  <c r="CR21" i="3"/>
  <c r="CX21" i="3"/>
  <c r="CR85" i="3"/>
  <c r="C51" i="16" s="1"/>
  <c r="CX85" i="3"/>
  <c r="CS187" i="3"/>
  <c r="C90" i="17" s="1"/>
  <c r="C285" i="17" s="1"/>
  <c r="CY187" i="3"/>
  <c r="CU64" i="3"/>
  <c r="J14" i="19" s="1"/>
  <c r="J209" i="19" s="1"/>
  <c r="DA64" i="3"/>
  <c r="CS198" i="3"/>
  <c r="F93" i="17" s="1"/>
  <c r="F288" i="17" s="1"/>
  <c r="CY198" i="3"/>
  <c r="CU138" i="3"/>
  <c r="F17" i="19" s="1"/>
  <c r="F212" i="19" s="1"/>
  <c r="DA138" i="3"/>
  <c r="CU52" i="3"/>
  <c r="F38" i="19" s="1"/>
  <c r="F233" i="19" s="1"/>
  <c r="DA52" i="3"/>
  <c r="CR19" i="3"/>
  <c r="C24" i="16" s="1"/>
  <c r="CX19" i="3"/>
  <c r="CR61" i="3"/>
  <c r="M14" i="16" s="1"/>
  <c r="M209" i="16" s="1"/>
  <c r="CX61" i="3"/>
  <c r="CR159" i="3"/>
  <c r="C79" i="16" s="1"/>
  <c r="CX159" i="3"/>
  <c r="CR29" i="3"/>
  <c r="CX29" i="3"/>
  <c r="CR8" i="3"/>
  <c r="F12" i="16" s="1"/>
  <c r="CX8" i="3"/>
  <c r="CR107" i="3"/>
  <c r="CX107" i="3"/>
  <c r="CR187" i="3"/>
  <c r="C90" i="16" s="1"/>
  <c r="CX187" i="3"/>
  <c r="CU91" i="3"/>
  <c r="Q15" i="19" s="1"/>
  <c r="Q210" i="19" s="1"/>
  <c r="DA91" i="3"/>
  <c r="CR18" i="3"/>
  <c r="F24" i="16" s="1"/>
  <c r="CX18" i="3"/>
  <c r="CR80" i="3"/>
  <c r="F49" i="16" s="1"/>
  <c r="CX80" i="3"/>
  <c r="CR14" i="3"/>
  <c r="F22" i="16" s="1"/>
  <c r="CX14" i="3"/>
  <c r="CR200" i="3"/>
  <c r="F94" i="16" s="1"/>
  <c r="CX200" i="3"/>
  <c r="CU42" i="3"/>
  <c r="F33" i="19" s="1"/>
  <c r="F228" i="19" s="1"/>
  <c r="DA42" i="3"/>
  <c r="CU71" i="3"/>
  <c r="DA71" i="3"/>
  <c r="CR10" i="3"/>
  <c r="T12" i="16" s="1"/>
  <c r="T207" i="16" s="1"/>
  <c r="CX10" i="3"/>
  <c r="CR120" i="3"/>
  <c r="F63" i="16" s="1"/>
  <c r="CX120" i="3"/>
  <c r="CR182" i="3"/>
  <c r="F88" i="16" s="1"/>
  <c r="CX182" i="3"/>
  <c r="CR118" i="3"/>
  <c r="F62" i="16" s="1"/>
  <c r="CX118" i="3"/>
  <c r="CU81" i="3"/>
  <c r="C49" i="19" s="1"/>
  <c r="C244" i="19" s="1"/>
  <c r="DA81" i="3"/>
  <c r="CR76" i="3"/>
  <c r="CX76" i="3"/>
  <c r="CR171" i="3"/>
  <c r="C82" i="16" s="1"/>
  <c r="CX171" i="3"/>
  <c r="CU32" i="3"/>
  <c r="DA32" i="3"/>
  <c r="CS161" i="3"/>
  <c r="C80" i="17" s="1"/>
  <c r="C275" i="17" s="1"/>
  <c r="CY161" i="3"/>
  <c r="CR66" i="3"/>
  <c r="F42" i="16" s="1"/>
  <c r="CX66" i="3"/>
  <c r="CR145" i="3"/>
  <c r="C72" i="16" s="1"/>
  <c r="CX145" i="3"/>
  <c r="CR166" i="3"/>
  <c r="CX166" i="3"/>
  <c r="CR53" i="3"/>
  <c r="C38" i="16" s="1"/>
  <c r="CX53" i="3"/>
  <c r="CU21" i="3"/>
  <c r="C25" i="19" s="1"/>
  <c r="C220" i="19" s="1"/>
  <c r="DA21" i="3"/>
  <c r="CR9" i="3"/>
  <c r="M12" i="16" s="1"/>
  <c r="M207" i="16" s="1"/>
  <c r="CX9" i="3"/>
  <c r="CR39" i="3"/>
  <c r="Q13" i="16" s="1"/>
  <c r="Q208" i="16" s="1"/>
  <c r="CX39" i="3"/>
  <c r="CR139" i="3"/>
  <c r="M17" i="16" s="1"/>
  <c r="M212" i="16" s="1"/>
  <c r="CX139" i="3"/>
  <c r="CR138" i="3"/>
  <c r="F17" i="16" s="1"/>
  <c r="CX138" i="3"/>
  <c r="CR59" i="3"/>
  <c r="C41" i="16" s="1"/>
  <c r="CX59" i="3"/>
  <c r="CU28" i="3"/>
  <c r="F29" i="19" s="1"/>
  <c r="F224" i="19" s="1"/>
  <c r="DA28" i="3"/>
  <c r="CR99" i="3"/>
  <c r="C55" i="16" s="1"/>
  <c r="CX99" i="3"/>
  <c r="CR91" i="3"/>
  <c r="Q15" i="16" s="1"/>
  <c r="Q210" i="16" s="1"/>
  <c r="CX91" i="3"/>
  <c r="CR150" i="3"/>
  <c r="F75" i="16" s="1"/>
  <c r="CX150" i="3"/>
  <c r="CR70" i="3"/>
  <c r="F44" i="16" s="1"/>
  <c r="CX70" i="3"/>
  <c r="CU53" i="3"/>
  <c r="DA53" i="3"/>
  <c r="CU29" i="3"/>
  <c r="C29" i="19" s="1"/>
  <c r="C224" i="19" s="1"/>
  <c r="DA29" i="3"/>
  <c r="CU101" i="3"/>
  <c r="C56" i="19" s="1"/>
  <c r="C251" i="19" s="1"/>
  <c r="DA101" i="3"/>
  <c r="CU68" i="3"/>
  <c r="F43" i="19" s="1"/>
  <c r="F238" i="19" s="1"/>
  <c r="DA68" i="3"/>
  <c r="CU115" i="3"/>
  <c r="C16" i="19" s="1"/>
  <c r="C211" i="19" s="1"/>
  <c r="DA115" i="3"/>
  <c r="CR179" i="3"/>
  <c r="C86" i="16" s="1"/>
  <c r="CX179" i="3"/>
  <c r="CU78" i="3"/>
  <c r="F48" i="19" s="1"/>
  <c r="F243" i="19" s="1"/>
  <c r="DA78" i="3"/>
  <c r="CU69" i="3"/>
  <c r="DA69" i="3"/>
  <c r="CR47" i="3"/>
  <c r="C35" i="16" s="1"/>
  <c r="CX47" i="3"/>
  <c r="CR104" i="3"/>
  <c r="CX104" i="3"/>
  <c r="CR127" i="3"/>
  <c r="C66" i="16" s="1"/>
  <c r="CX127" i="3"/>
  <c r="CR52" i="3"/>
  <c r="CX52" i="3"/>
  <c r="CR158" i="3"/>
  <c r="F79" i="16" s="1"/>
  <c r="CX158" i="3"/>
  <c r="CU122" i="3"/>
  <c r="F64" i="19" s="1"/>
  <c r="F259" i="19" s="1"/>
  <c r="DA122" i="3"/>
  <c r="CU16" i="3"/>
  <c r="F23" i="19" s="1"/>
  <c r="F218" i="19" s="1"/>
  <c r="DA16" i="3"/>
  <c r="CU15" i="3"/>
  <c r="DA15" i="3"/>
  <c r="CU105" i="3"/>
  <c r="C58" i="19" s="1"/>
  <c r="C253" i="19" s="1"/>
  <c r="DA105" i="3"/>
  <c r="CU201" i="3"/>
  <c r="C94" i="19" s="1"/>
  <c r="C289" i="19" s="1"/>
  <c r="DA201" i="3"/>
  <c r="CU208" i="3"/>
  <c r="J20" i="19" s="1"/>
  <c r="J215" i="19" s="1"/>
  <c r="DA208" i="3"/>
  <c r="CU9" i="3"/>
  <c r="M12" i="19" s="1"/>
  <c r="M207" i="19" s="1"/>
  <c r="DA9" i="3"/>
  <c r="CU45" i="3"/>
  <c r="C34" i="19" s="1"/>
  <c r="C229" i="19" s="1"/>
  <c r="DA45" i="3"/>
  <c r="CU168" i="3"/>
  <c r="J18" i="19" s="1"/>
  <c r="J213" i="19" s="1"/>
  <c r="DA168" i="3"/>
  <c r="CU92" i="3"/>
  <c r="F52" i="19" s="1"/>
  <c r="F247" i="19" s="1"/>
  <c r="DA92" i="3"/>
  <c r="CU160" i="3"/>
  <c r="F80" i="19" s="1"/>
  <c r="F275" i="19" s="1"/>
  <c r="DA160" i="3"/>
  <c r="CU171" i="3"/>
  <c r="C82" i="19" s="1"/>
  <c r="C277" i="19" s="1"/>
  <c r="D277" i="19" s="1"/>
  <c r="DA171" i="3"/>
  <c r="CU61" i="3"/>
  <c r="M14" i="19" s="1"/>
  <c r="M209" i="19" s="1"/>
  <c r="N209" i="19" s="1"/>
  <c r="DA61" i="3"/>
  <c r="CU141" i="3"/>
  <c r="C17" i="19" s="1"/>
  <c r="C212" i="19" s="1"/>
  <c r="DA141" i="3"/>
  <c r="CU127" i="3"/>
  <c r="DA127" i="3"/>
  <c r="CU192" i="3"/>
  <c r="T19" i="19" s="1"/>
  <c r="T214" i="19" s="1"/>
  <c r="DA192" i="3"/>
  <c r="CU118" i="3"/>
  <c r="F62" i="19" s="1"/>
  <c r="F257" i="19" s="1"/>
  <c r="G257" i="19" s="1"/>
  <c r="DA118" i="3"/>
  <c r="CU40" i="3"/>
  <c r="F32" i="19" s="1"/>
  <c r="F227" i="19" s="1"/>
  <c r="DA40" i="3"/>
  <c r="CU116" i="3"/>
  <c r="J16" i="19" s="1"/>
  <c r="J211" i="19" s="1"/>
  <c r="DA116" i="3"/>
  <c r="CU181" i="3"/>
  <c r="C87" i="19" s="1"/>
  <c r="C282" i="19" s="1"/>
  <c r="DA181" i="3"/>
  <c r="CU23" i="3"/>
  <c r="C26" i="19" s="1"/>
  <c r="C221" i="19" s="1"/>
  <c r="DA23" i="3"/>
  <c r="CU178" i="3"/>
  <c r="F86" i="19" s="1"/>
  <c r="F281" i="19" s="1"/>
  <c r="G281" i="19" s="1"/>
  <c r="DA178" i="3"/>
  <c r="CU113" i="3"/>
  <c r="M16" i="19" s="1"/>
  <c r="M211" i="19" s="1"/>
  <c r="N211" i="19" s="1"/>
  <c r="DA113" i="3"/>
  <c r="CU204" i="3"/>
  <c r="F20" i="19" s="1"/>
  <c r="F215" i="19" s="1"/>
  <c r="G215" i="19" s="1"/>
  <c r="DA204" i="3"/>
  <c r="CU108" i="3"/>
  <c r="F60" i="19" s="1"/>
  <c r="F255" i="19" s="1"/>
  <c r="DA108" i="3"/>
  <c r="CU212" i="3"/>
  <c r="C96" i="19" s="1"/>
  <c r="C291" i="19" s="1"/>
  <c r="D291" i="19" s="1"/>
  <c r="C386" i="19" s="1"/>
  <c r="D386" i="19" s="1"/>
  <c r="DA212" i="3"/>
  <c r="CU161" i="3"/>
  <c r="C80" i="19" s="1"/>
  <c r="C275" i="19" s="1"/>
  <c r="DA161" i="3"/>
  <c r="CU62" i="3"/>
  <c r="DA62" i="3"/>
  <c r="CU114" i="3"/>
  <c r="T16" i="19" s="1"/>
  <c r="T211" i="19" s="1"/>
  <c r="DA114" i="3"/>
  <c r="CU86" i="3"/>
  <c r="F15" i="19" s="1"/>
  <c r="F210" i="19" s="1"/>
  <c r="DA86" i="3"/>
  <c r="CU77" i="3"/>
  <c r="C47" i="19" s="1"/>
  <c r="C242" i="19" s="1"/>
  <c r="DA77" i="3"/>
  <c r="CU172" i="3"/>
  <c r="F83" i="19" s="1"/>
  <c r="F278" i="19" s="1"/>
  <c r="DA172" i="3"/>
  <c r="CU180" i="3"/>
  <c r="F87" i="19" s="1"/>
  <c r="F282" i="19" s="1"/>
  <c r="G282" i="19" s="1"/>
  <c r="DA180" i="3"/>
  <c r="CU106" i="3"/>
  <c r="F59" i="19" s="1"/>
  <c r="F254" i="19" s="1"/>
  <c r="DA106" i="3"/>
  <c r="CU93" i="3"/>
  <c r="C52" i="19" s="1"/>
  <c r="C247" i="19" s="1"/>
  <c r="DA93" i="3"/>
  <c r="CU154" i="3"/>
  <c r="F77" i="19" s="1"/>
  <c r="F272" i="19" s="1"/>
  <c r="DA154" i="3"/>
  <c r="G719" i="15"/>
  <c r="H719" i="15" s="1"/>
  <c r="CU167" i="3"/>
  <c r="C18" i="19" s="1"/>
  <c r="C213" i="19" s="1"/>
  <c r="D213" i="19" s="1"/>
  <c r="DA167" i="3"/>
  <c r="CR112" i="3"/>
  <c r="F16" i="16" s="1"/>
  <c r="CX112" i="3"/>
  <c r="CR35" i="3"/>
  <c r="M13" i="16" s="1"/>
  <c r="M208" i="16" s="1"/>
  <c r="CX35" i="3"/>
  <c r="CR13" i="3"/>
  <c r="Q12" i="16" s="1"/>
  <c r="Q207" i="16" s="1"/>
  <c r="CX13" i="3"/>
  <c r="CU57" i="3"/>
  <c r="C40" i="19" s="1"/>
  <c r="C235" i="19" s="1"/>
  <c r="DA57" i="3"/>
  <c r="CR123" i="3"/>
  <c r="C64" i="16" s="1"/>
  <c r="CX123" i="3"/>
  <c r="CU100" i="3"/>
  <c r="F56" i="19" s="1"/>
  <c r="F251" i="19" s="1"/>
  <c r="DA100" i="3"/>
  <c r="CR183" i="3"/>
  <c r="C88" i="16" s="1"/>
  <c r="CX183" i="3"/>
  <c r="CU95" i="3"/>
  <c r="DA95" i="3"/>
  <c r="CU104" i="3"/>
  <c r="F58" i="19" s="1"/>
  <c r="F253" i="19" s="1"/>
  <c r="DA104" i="3"/>
  <c r="CU43" i="3"/>
  <c r="C33" i="19" s="1"/>
  <c r="C228" i="19" s="1"/>
  <c r="DA43" i="3"/>
  <c r="CU147" i="3"/>
  <c r="C73" i="19" s="1"/>
  <c r="C268" i="19" s="1"/>
  <c r="DA147" i="3"/>
  <c r="CU134" i="3"/>
  <c r="F70" i="19" s="1"/>
  <c r="F265" i="19" s="1"/>
  <c r="DA134" i="3"/>
  <c r="CU18" i="3"/>
  <c r="F24" i="19" s="1"/>
  <c r="F219" i="19" s="1"/>
  <c r="DA18" i="3"/>
  <c r="CU107" i="3"/>
  <c r="C59" i="19" s="1"/>
  <c r="C254" i="19" s="1"/>
  <c r="DA107" i="3"/>
  <c r="CU65" i="3"/>
  <c r="Q14" i="19" s="1"/>
  <c r="Q209" i="19" s="1"/>
  <c r="DA65" i="3"/>
  <c r="CU129" i="3"/>
  <c r="C67" i="19" s="1"/>
  <c r="C262" i="19" s="1"/>
  <c r="DA129" i="3"/>
  <c r="CU56" i="3"/>
  <c r="F40" i="19" s="1"/>
  <c r="F235" i="19" s="1"/>
  <c r="DA56" i="3"/>
  <c r="CU70" i="3"/>
  <c r="DA70" i="3"/>
  <c r="CU82" i="3"/>
  <c r="DA82" i="3"/>
  <c r="CU177" i="3"/>
  <c r="C85" i="19" s="1"/>
  <c r="C280" i="19" s="1"/>
  <c r="D280" i="19" s="1"/>
  <c r="DA177" i="3"/>
  <c r="CU17" i="3"/>
  <c r="C23" i="19" s="1"/>
  <c r="C218" i="19" s="1"/>
  <c r="DA17" i="3"/>
  <c r="CU94" i="3"/>
  <c r="F53" i="19" s="1"/>
  <c r="F248" i="19" s="1"/>
  <c r="DA94" i="3"/>
  <c r="CU88" i="3"/>
  <c r="T15" i="19" s="1"/>
  <c r="T210" i="19" s="1"/>
  <c r="DA88" i="3"/>
  <c r="CU87" i="3"/>
  <c r="M15" i="19" s="1"/>
  <c r="M210" i="19" s="1"/>
  <c r="DA87" i="3"/>
  <c r="CU66" i="3"/>
  <c r="F42" i="19" s="1"/>
  <c r="F237" i="19" s="1"/>
  <c r="DA66" i="3"/>
  <c r="CU179" i="3"/>
  <c r="C86" i="19" s="1"/>
  <c r="C281" i="19" s="1"/>
  <c r="DA179" i="3"/>
  <c r="CU200" i="3"/>
  <c r="F94" i="19" s="1"/>
  <c r="F289" i="19" s="1"/>
  <c r="G289" i="19" s="1"/>
  <c r="DA200" i="3"/>
  <c r="CU55" i="3"/>
  <c r="C39" i="19" s="1"/>
  <c r="C234" i="19" s="1"/>
  <c r="DA55" i="3"/>
  <c r="CT105" i="3"/>
  <c r="C58" i="18" s="1"/>
  <c r="C253" i="18" s="1"/>
  <c r="CZ105" i="3"/>
  <c r="CT164" i="3"/>
  <c r="F18" i="18" s="1"/>
  <c r="F213" i="18" s="1"/>
  <c r="CZ164" i="3"/>
  <c r="CT54" i="3"/>
  <c r="F39" i="18" s="1"/>
  <c r="F234" i="18" s="1"/>
  <c r="CZ54" i="3"/>
  <c r="CT169" i="3"/>
  <c r="Q18" i="18" s="1"/>
  <c r="Q213" i="18" s="1"/>
  <c r="CZ169" i="3"/>
  <c r="CT85" i="3"/>
  <c r="C51" i="18" s="1"/>
  <c r="C246" i="18" s="1"/>
  <c r="CZ85" i="3"/>
  <c r="CT83" i="3"/>
  <c r="C50" i="18" s="1"/>
  <c r="C245" i="18" s="1"/>
  <c r="CZ83" i="3"/>
  <c r="CT45" i="3"/>
  <c r="C34" i="18" s="1"/>
  <c r="C229" i="18" s="1"/>
  <c r="CZ45" i="3"/>
  <c r="CT56" i="3"/>
  <c r="F40" i="18" s="1"/>
  <c r="F235" i="18" s="1"/>
  <c r="CZ56" i="3"/>
  <c r="CT126" i="3"/>
  <c r="F66" i="18" s="1"/>
  <c r="F261" i="18" s="1"/>
  <c r="CZ126" i="3"/>
  <c r="CT168" i="3"/>
  <c r="J18" i="18" s="1"/>
  <c r="J213" i="18" s="1"/>
  <c r="CZ168" i="3"/>
  <c r="CT192" i="3"/>
  <c r="T19" i="18" s="1"/>
  <c r="T214" i="18" s="1"/>
  <c r="CZ192" i="3"/>
  <c r="CT187" i="3"/>
  <c r="C90" i="18" s="1"/>
  <c r="C285" i="18" s="1"/>
  <c r="CZ187" i="3"/>
  <c r="CT106" i="3"/>
  <c r="F59" i="18" s="1"/>
  <c r="F254" i="18" s="1"/>
  <c r="CZ106" i="3"/>
  <c r="CT149" i="3"/>
  <c r="C74" i="18" s="1"/>
  <c r="C269" i="18" s="1"/>
  <c r="CZ149" i="3"/>
  <c r="CT9" i="3"/>
  <c r="M12" i="18" s="1"/>
  <c r="M207" i="18" s="1"/>
  <c r="CZ9" i="3"/>
  <c r="CT131" i="3"/>
  <c r="CZ131" i="3"/>
  <c r="CT198" i="3"/>
  <c r="F93" i="18" s="1"/>
  <c r="F288" i="18" s="1"/>
  <c r="CZ198" i="3"/>
  <c r="CT48" i="3"/>
  <c r="F36" i="18" s="1"/>
  <c r="F231" i="18" s="1"/>
  <c r="CZ48" i="3"/>
  <c r="CT72" i="3"/>
  <c r="F45" i="18" s="1"/>
  <c r="F240" i="18" s="1"/>
  <c r="CZ72" i="3"/>
  <c r="CT36" i="3"/>
  <c r="T13" i="18" s="1"/>
  <c r="T208" i="18" s="1"/>
  <c r="CZ36" i="3"/>
  <c r="CT8" i="3"/>
  <c r="F12" i="18" s="1"/>
  <c r="F207" i="18" s="1"/>
  <c r="CZ8" i="3"/>
  <c r="CT155" i="3"/>
  <c r="C77" i="18" s="1"/>
  <c r="C272" i="18" s="1"/>
  <c r="CZ155" i="3"/>
  <c r="CT147" i="3"/>
  <c r="C73" i="18" s="1"/>
  <c r="C268" i="18" s="1"/>
  <c r="CZ147" i="3"/>
  <c r="CT136" i="3"/>
  <c r="F71" i="18" s="1"/>
  <c r="F266" i="18" s="1"/>
  <c r="CZ136" i="3"/>
  <c r="CT87" i="3"/>
  <c r="M15" i="18" s="1"/>
  <c r="M210" i="18" s="1"/>
  <c r="CZ87" i="3"/>
  <c r="CT163" i="3"/>
  <c r="C81" i="18" s="1"/>
  <c r="C276" i="18" s="1"/>
  <c r="CZ163" i="3"/>
  <c r="CT82" i="3"/>
  <c r="F50" i="18" s="1"/>
  <c r="F245" i="18" s="1"/>
  <c r="CZ82" i="3"/>
  <c r="CT44" i="3"/>
  <c r="F34" i="18" s="1"/>
  <c r="F229" i="18" s="1"/>
  <c r="CZ44" i="3"/>
  <c r="CT170" i="3"/>
  <c r="F82" i="18" s="1"/>
  <c r="F277" i="18" s="1"/>
  <c r="CZ170" i="3"/>
  <c r="CS16" i="3"/>
  <c r="F23" i="17" s="1"/>
  <c r="F218" i="17" s="1"/>
  <c r="CY16" i="3"/>
  <c r="CS160" i="3"/>
  <c r="F80" i="17" s="1"/>
  <c r="F275" i="17" s="1"/>
  <c r="CY160" i="3"/>
  <c r="CT88" i="3"/>
  <c r="T15" i="18" s="1"/>
  <c r="T210" i="18" s="1"/>
  <c r="CZ88" i="3"/>
  <c r="CS48" i="3"/>
  <c r="F36" i="17" s="1"/>
  <c r="F231" i="17" s="1"/>
  <c r="CY48" i="3"/>
  <c r="CS186" i="3"/>
  <c r="F90" i="17" s="1"/>
  <c r="F285" i="17" s="1"/>
  <c r="CY186" i="3"/>
  <c r="CT135" i="3"/>
  <c r="C70" i="18" s="1"/>
  <c r="C265" i="18" s="1"/>
  <c r="CZ135" i="3"/>
  <c r="CT35" i="3"/>
  <c r="M13" i="18" s="1"/>
  <c r="M208" i="18" s="1"/>
  <c r="CZ35" i="3"/>
  <c r="CT145" i="3"/>
  <c r="C72" i="18" s="1"/>
  <c r="C267" i="18" s="1"/>
  <c r="D267" i="18" s="1"/>
  <c r="CZ145" i="3"/>
  <c r="CT171" i="3"/>
  <c r="C82" i="18" s="1"/>
  <c r="C277" i="18" s="1"/>
  <c r="CZ171" i="3"/>
  <c r="CT203" i="3"/>
  <c r="C95" i="18" s="1"/>
  <c r="C290" i="18" s="1"/>
  <c r="CZ203" i="3"/>
  <c r="CT133" i="3"/>
  <c r="C69" i="18" s="1"/>
  <c r="C264" i="18" s="1"/>
  <c r="CZ133" i="3"/>
  <c r="CT120" i="3"/>
  <c r="F63" i="18" s="1"/>
  <c r="F258" i="18" s="1"/>
  <c r="CZ120" i="3"/>
  <c r="CT179" i="3"/>
  <c r="C86" i="18" s="1"/>
  <c r="C281" i="18" s="1"/>
  <c r="CZ179" i="3"/>
  <c r="CT24" i="3"/>
  <c r="F27" i="18" s="1"/>
  <c r="F222" i="18" s="1"/>
  <c r="CZ24" i="3"/>
  <c r="CT202" i="3"/>
  <c r="F95" i="18" s="1"/>
  <c r="F290" i="18" s="1"/>
  <c r="CZ202" i="3"/>
  <c r="CS101" i="3"/>
  <c r="C56" i="17" s="1"/>
  <c r="C251" i="17" s="1"/>
  <c r="CY101" i="3"/>
  <c r="CS200" i="3"/>
  <c r="F94" i="17" s="1"/>
  <c r="F289" i="17" s="1"/>
  <c r="CY200" i="3"/>
  <c r="CS165" i="3"/>
  <c r="M18" i="17" s="1"/>
  <c r="M213" i="17" s="1"/>
  <c r="CY165" i="3"/>
  <c r="CT11" i="3"/>
  <c r="CZ11" i="3"/>
  <c r="CS182" i="3"/>
  <c r="F88" i="17" s="1"/>
  <c r="F283" i="17" s="1"/>
  <c r="CY182" i="3"/>
  <c r="CS121" i="3"/>
  <c r="C63" i="17" s="1"/>
  <c r="C258" i="17" s="1"/>
  <c r="CY121" i="3"/>
  <c r="CS61" i="3"/>
  <c r="M14" i="17" s="1"/>
  <c r="M209" i="17" s="1"/>
  <c r="CY61" i="3"/>
  <c r="CS173" i="3"/>
  <c r="C83" i="17" s="1"/>
  <c r="C278" i="17" s="1"/>
  <c r="CY173" i="3"/>
  <c r="CS59" i="3"/>
  <c r="C41" i="17" s="1"/>
  <c r="C236" i="17" s="1"/>
  <c r="CY59" i="3"/>
  <c r="CS45" i="3"/>
  <c r="CY45" i="3"/>
  <c r="CS202" i="3"/>
  <c r="F95" i="17" s="1"/>
  <c r="F290" i="17" s="1"/>
  <c r="CY202" i="3"/>
  <c r="CT41" i="3"/>
  <c r="C32" i="18" s="1"/>
  <c r="C227" i="18" s="1"/>
  <c r="D227" i="18" s="1"/>
  <c r="CZ41" i="3"/>
  <c r="CS190" i="3"/>
  <c r="F19" i="17" s="1"/>
  <c r="F214" i="17" s="1"/>
  <c r="CY190" i="3"/>
  <c r="CS62" i="3"/>
  <c r="T14" i="17" s="1"/>
  <c r="T209" i="17" s="1"/>
  <c r="CY62" i="3"/>
  <c r="CR62" i="3"/>
  <c r="T14" i="16" s="1"/>
  <c r="T209" i="16" s="1"/>
  <c r="CX62" i="3"/>
  <c r="CR180" i="3"/>
  <c r="F87" i="16" s="1"/>
  <c r="CX180" i="3"/>
  <c r="CS127" i="3"/>
  <c r="C66" i="17" s="1"/>
  <c r="C261" i="17" s="1"/>
  <c r="CY127" i="3"/>
  <c r="CS98" i="3"/>
  <c r="F55" i="17" s="1"/>
  <c r="F250" i="17" s="1"/>
  <c r="CY98" i="3"/>
  <c r="CU96" i="3"/>
  <c r="F54" i="19" s="1"/>
  <c r="F249" i="19" s="1"/>
  <c r="G249" i="19" s="1"/>
  <c r="DA96" i="3"/>
  <c r="CS51" i="3"/>
  <c r="C37" i="17" s="1"/>
  <c r="C232" i="17" s="1"/>
  <c r="CY51" i="3"/>
  <c r="CS170" i="3"/>
  <c r="F82" i="17" s="1"/>
  <c r="F277" i="17" s="1"/>
  <c r="CY170" i="3"/>
  <c r="CS79" i="3"/>
  <c r="CY79" i="3"/>
  <c r="CS99" i="3"/>
  <c r="C55" i="17" s="1"/>
  <c r="C250" i="17" s="1"/>
  <c r="CY99" i="3"/>
  <c r="CS134" i="3"/>
  <c r="F70" i="17" s="1"/>
  <c r="F265" i="17" s="1"/>
  <c r="CY134" i="3"/>
  <c r="CS63" i="3"/>
  <c r="C14" i="17" s="1"/>
  <c r="C209" i="17" s="1"/>
  <c r="CY63" i="3"/>
  <c r="CS122" i="3"/>
  <c r="CY122" i="3"/>
  <c r="CU112" i="3"/>
  <c r="F16" i="19" s="1"/>
  <c r="F211" i="19" s="1"/>
  <c r="G211" i="19" s="1"/>
  <c r="DA112" i="3"/>
  <c r="CR157" i="3"/>
  <c r="C78" i="16" s="1"/>
  <c r="CX157" i="3"/>
  <c r="CR190" i="3"/>
  <c r="F19" i="16" s="1"/>
  <c r="CX190" i="3"/>
  <c r="CR105" i="3"/>
  <c r="C58" i="16" s="1"/>
  <c r="CX105" i="3"/>
  <c r="CR89" i="3"/>
  <c r="C15" i="16" s="1"/>
  <c r="CX89" i="3"/>
  <c r="CS148" i="3"/>
  <c r="F74" i="17" s="1"/>
  <c r="F269" i="17" s="1"/>
  <c r="CY148" i="3"/>
  <c r="CT12" i="3"/>
  <c r="J12" i="18" s="1"/>
  <c r="J207" i="18" s="1"/>
  <c r="CZ12" i="3"/>
  <c r="CT110" i="3"/>
  <c r="F61" i="18" s="1"/>
  <c r="F256" i="18" s="1"/>
  <c r="CZ110" i="3"/>
  <c r="CT78" i="3"/>
  <c r="F48" i="18" s="1"/>
  <c r="F243" i="18" s="1"/>
  <c r="CZ78" i="3"/>
  <c r="CT211" i="3"/>
  <c r="C21" i="18" s="1"/>
  <c r="C216" i="18" s="1"/>
  <c r="CZ211" i="3"/>
  <c r="CT37" i="3"/>
  <c r="C13" i="18" s="1"/>
  <c r="C208" i="18" s="1"/>
  <c r="CZ37" i="3"/>
  <c r="CT31" i="3"/>
  <c r="C30" i="18" s="1"/>
  <c r="C225" i="18" s="1"/>
  <c r="CZ31" i="3"/>
  <c r="CT69" i="3"/>
  <c r="C43" i="18" s="1"/>
  <c r="C238" i="18" s="1"/>
  <c r="CZ69" i="3"/>
  <c r="CS126" i="3"/>
  <c r="F66" i="17" s="1"/>
  <c r="F261" i="17" s="1"/>
  <c r="CY126" i="3"/>
  <c r="CS199" i="3"/>
  <c r="C93" i="17" s="1"/>
  <c r="C288" i="17" s="1"/>
  <c r="CY199" i="3"/>
  <c r="CS60" i="3"/>
  <c r="F14" i="17" s="1"/>
  <c r="F209" i="17" s="1"/>
  <c r="CY60" i="3"/>
  <c r="CS156" i="3"/>
  <c r="F78" i="17" s="1"/>
  <c r="F273" i="17" s="1"/>
  <c r="CY156" i="3"/>
  <c r="CS167" i="3"/>
  <c r="C18" i="17" s="1"/>
  <c r="C213" i="17" s="1"/>
  <c r="CY167" i="3"/>
  <c r="CS194" i="3"/>
  <c r="J19" i="17" s="1"/>
  <c r="J214" i="17" s="1"/>
  <c r="CY194" i="3"/>
  <c r="CS132" i="3"/>
  <c r="F69" i="17" s="1"/>
  <c r="F264" i="17" s="1"/>
  <c r="CY132" i="3"/>
  <c r="CS120" i="3"/>
  <c r="F63" i="17" s="1"/>
  <c r="F258" i="17" s="1"/>
  <c r="CY120" i="3"/>
  <c r="CS146" i="3"/>
  <c r="F73" i="17" s="1"/>
  <c r="F268" i="17" s="1"/>
  <c r="CY146" i="3"/>
  <c r="CS69" i="3"/>
  <c r="C43" i="17" s="1"/>
  <c r="C238" i="17" s="1"/>
  <c r="CY69" i="3"/>
  <c r="CS38" i="3"/>
  <c r="J13" i="17" s="1"/>
  <c r="J208" i="17" s="1"/>
  <c r="CY38" i="3"/>
  <c r="CS49" i="3"/>
  <c r="C36" i="17" s="1"/>
  <c r="C231" i="17" s="1"/>
  <c r="CY49" i="3"/>
  <c r="CS35" i="3"/>
  <c r="M13" i="17" s="1"/>
  <c r="M208" i="17" s="1"/>
  <c r="CY35" i="3"/>
  <c r="CS81" i="3"/>
  <c r="C49" i="17" s="1"/>
  <c r="C244" i="17" s="1"/>
  <c r="CY81" i="3"/>
  <c r="CS142" i="3"/>
  <c r="J17" i="17" s="1"/>
  <c r="J212" i="17" s="1"/>
  <c r="CY142" i="3"/>
  <c r="CS54" i="3"/>
  <c r="F39" i="17" s="1"/>
  <c r="F234" i="17" s="1"/>
  <c r="CY54" i="3"/>
  <c r="CS31" i="3"/>
  <c r="C30" i="17" s="1"/>
  <c r="C225" i="17" s="1"/>
  <c r="CY31" i="3"/>
  <c r="CS92" i="3"/>
  <c r="F52" i="17" s="1"/>
  <c r="F247" i="17" s="1"/>
  <c r="CY92" i="3"/>
  <c r="CS189" i="3"/>
  <c r="C91" i="17" s="1"/>
  <c r="C286" i="17" s="1"/>
  <c r="CY189" i="3"/>
  <c r="CS76" i="3"/>
  <c r="F47" i="17" s="1"/>
  <c r="F242" i="17" s="1"/>
  <c r="CY76" i="3"/>
  <c r="CR92" i="3"/>
  <c r="F52" i="16" s="1"/>
  <c r="CX92" i="3"/>
  <c r="CS184" i="3"/>
  <c r="F89" i="17" s="1"/>
  <c r="F284" i="17" s="1"/>
  <c r="CY184" i="3"/>
  <c r="CR31" i="3"/>
  <c r="C30" i="16" s="1"/>
  <c r="CX31" i="3"/>
  <c r="CR75" i="3"/>
  <c r="C46" i="16" s="1"/>
  <c r="CX75" i="3"/>
  <c r="CR172" i="3"/>
  <c r="F83" i="16" s="1"/>
  <c r="CX172" i="3"/>
  <c r="CR164" i="3"/>
  <c r="F18" i="16" s="1"/>
  <c r="CX164" i="3"/>
  <c r="CR72" i="3"/>
  <c r="F45" i="16" s="1"/>
  <c r="CX72" i="3"/>
  <c r="CS72" i="3"/>
  <c r="F45" i="17" s="1"/>
  <c r="F240" i="17" s="1"/>
  <c r="CY72" i="3"/>
  <c r="CS204" i="3"/>
  <c r="F20" i="17" s="1"/>
  <c r="F215" i="17" s="1"/>
  <c r="CY204" i="3"/>
  <c r="CU169" i="3"/>
  <c r="Q18" i="19" s="1"/>
  <c r="Q213" i="19" s="1"/>
  <c r="DA169" i="3"/>
  <c r="CS175" i="3"/>
  <c r="C84" i="17" s="1"/>
  <c r="C279" i="17" s="1"/>
  <c r="CY175" i="3"/>
  <c r="CS87" i="3"/>
  <c r="M15" i="17" s="1"/>
  <c r="M210" i="17" s="1"/>
  <c r="CY87" i="3"/>
  <c r="CR176" i="3"/>
  <c r="F85" i="16" s="1"/>
  <c r="CX176" i="3"/>
  <c r="CR90" i="3"/>
  <c r="J15" i="16" s="1"/>
  <c r="J210" i="16" s="1"/>
  <c r="CX90" i="3"/>
  <c r="CR130" i="3"/>
  <c r="F68" i="16" s="1"/>
  <c r="CX130" i="3"/>
  <c r="CR12" i="3"/>
  <c r="J12" i="16" s="1"/>
  <c r="J207" i="16" s="1"/>
  <c r="CX12" i="3"/>
  <c r="CS84" i="3"/>
  <c r="F51" i="17" s="1"/>
  <c r="F246" i="17" s="1"/>
  <c r="CY84" i="3"/>
  <c r="CR111" i="3"/>
  <c r="C61" i="16" s="1"/>
  <c r="CX111" i="3"/>
  <c r="CR78" i="3"/>
  <c r="F48" i="16" s="1"/>
  <c r="CX78" i="3"/>
  <c r="CR184" i="3"/>
  <c r="F89" i="16" s="1"/>
  <c r="CX184" i="3"/>
  <c r="CR122" i="3"/>
  <c r="F64" i="16" s="1"/>
  <c r="CX122" i="3"/>
  <c r="CR110" i="3"/>
  <c r="F61" i="16" s="1"/>
  <c r="CX110" i="3"/>
  <c r="CR51" i="3"/>
  <c r="C37" i="16" s="1"/>
  <c r="CX51" i="3"/>
  <c r="CR11" i="3"/>
  <c r="C12" i="16" s="1"/>
  <c r="CX11" i="3"/>
  <c r="CR63" i="3"/>
  <c r="C14" i="16" s="1"/>
  <c r="CX63" i="3"/>
  <c r="CR165" i="3"/>
  <c r="M18" i="16" s="1"/>
  <c r="M213" i="16" s="1"/>
  <c r="CX165" i="3"/>
  <c r="CU76" i="3"/>
  <c r="F47" i="19" s="1"/>
  <c r="F242" i="19" s="1"/>
  <c r="DA76" i="3"/>
  <c r="CU14" i="3"/>
  <c r="F22" i="19" s="1"/>
  <c r="F217" i="19" s="1"/>
  <c r="DA14" i="3"/>
  <c r="CR106" i="3"/>
  <c r="F59" i="16" s="1"/>
  <c r="CX106" i="3"/>
  <c r="CR153" i="3"/>
  <c r="C76" i="16" s="1"/>
  <c r="CX153" i="3"/>
  <c r="CR170" i="3"/>
  <c r="F82" i="16" s="1"/>
  <c r="CX170" i="3"/>
  <c r="CR57" i="3"/>
  <c r="C40" i="16" s="1"/>
  <c r="CX57" i="3"/>
  <c r="CU33" i="3"/>
  <c r="C31" i="19" s="1"/>
  <c r="C226" i="19" s="1"/>
  <c r="DA33" i="3"/>
  <c r="CU125" i="3"/>
  <c r="C65" i="19" s="1"/>
  <c r="C260" i="19" s="1"/>
  <c r="DA125" i="3"/>
  <c r="CR36" i="3"/>
  <c r="T13" i="16" s="1"/>
  <c r="T208" i="16" s="1"/>
  <c r="CX36" i="3"/>
  <c r="CU150" i="3"/>
  <c r="F75" i="19" s="1"/>
  <c r="F270" i="19" s="1"/>
  <c r="DA150" i="3"/>
  <c r="CS53" i="3"/>
  <c r="C38" i="17" s="1"/>
  <c r="C233" i="17" s="1"/>
  <c r="CY53" i="3"/>
  <c r="CR83" i="3"/>
  <c r="C50" i="16" s="1"/>
  <c r="CX83" i="3"/>
  <c r="CR81" i="3"/>
  <c r="C49" i="16" s="1"/>
  <c r="CX81" i="3"/>
  <c r="CR168" i="3"/>
  <c r="J18" i="16" s="1"/>
  <c r="J213" i="16" s="1"/>
  <c r="CX168" i="3"/>
  <c r="CR133" i="3"/>
  <c r="C69" i="16" s="1"/>
  <c r="CX133" i="3"/>
  <c r="CR54" i="3"/>
  <c r="F39" i="16" s="1"/>
  <c r="CX54" i="3"/>
  <c r="CR65" i="3"/>
  <c r="Q14" i="16" s="1"/>
  <c r="Q209" i="16" s="1"/>
  <c r="CX65" i="3"/>
  <c r="CR69" i="3"/>
  <c r="C43" i="16" s="1"/>
  <c r="CX69" i="3"/>
  <c r="CR71" i="3"/>
  <c r="C44" i="16" s="1"/>
  <c r="CX71" i="3"/>
  <c r="CR140" i="3"/>
  <c r="T17" i="16" s="1"/>
  <c r="T212" i="16" s="1"/>
  <c r="CX140" i="3"/>
  <c r="CU84" i="3"/>
  <c r="F51" i="19" s="1"/>
  <c r="F246" i="19" s="1"/>
  <c r="DA84" i="3"/>
  <c r="CU149" i="3"/>
  <c r="C74" i="19" s="1"/>
  <c r="C269" i="19" s="1"/>
  <c r="DA149" i="3"/>
  <c r="CR142" i="3"/>
  <c r="J17" i="16" s="1"/>
  <c r="J212" i="16" s="1"/>
  <c r="CX142" i="3"/>
  <c r="CR136" i="3"/>
  <c r="F71" i="16" s="1"/>
  <c r="CX136" i="3"/>
  <c r="CR87" i="3"/>
  <c r="M15" i="16" s="1"/>
  <c r="M210" i="16" s="1"/>
  <c r="CX87" i="3"/>
  <c r="CR135" i="3"/>
  <c r="C70" i="16" s="1"/>
  <c r="CX135" i="3"/>
  <c r="CU103" i="3"/>
  <c r="C57" i="19" s="1"/>
  <c r="C252" i="19" s="1"/>
  <c r="DA103" i="3"/>
  <c r="CU156" i="3"/>
  <c r="F78" i="19" s="1"/>
  <c r="F273" i="19" s="1"/>
  <c r="DA156" i="3"/>
  <c r="CU198" i="3"/>
  <c r="F93" i="19" s="1"/>
  <c r="F288" i="19" s="1"/>
  <c r="DA198" i="3"/>
  <c r="CU193" i="3"/>
  <c r="C19" i="19" s="1"/>
  <c r="C214" i="19" s="1"/>
  <c r="D214" i="19" s="1"/>
  <c r="DA193" i="3"/>
  <c r="CR148" i="3"/>
  <c r="F74" i="16" s="1"/>
  <c r="CX148" i="3"/>
  <c r="CR38" i="3"/>
  <c r="J13" i="16" s="1"/>
  <c r="J208" i="16" s="1"/>
  <c r="CX38" i="3"/>
  <c r="CU131" i="3"/>
  <c r="C68" i="19" s="1"/>
  <c r="C263" i="19" s="1"/>
  <c r="DA131" i="3"/>
  <c r="CU54" i="3"/>
  <c r="F39" i="19" s="1"/>
  <c r="F234" i="19" s="1"/>
  <c r="DA54" i="3"/>
  <c r="CR119" i="3"/>
  <c r="C62" i="16" s="1"/>
  <c r="CX119" i="3"/>
  <c r="CR156" i="3"/>
  <c r="F78" i="16" s="1"/>
  <c r="CX156" i="3"/>
  <c r="CU83" i="3"/>
  <c r="C50" i="19" s="1"/>
  <c r="C245" i="19" s="1"/>
  <c r="DA83" i="3"/>
  <c r="CR64" i="3"/>
  <c r="J14" i="16" s="1"/>
  <c r="J209" i="16" s="1"/>
  <c r="CX64" i="3"/>
  <c r="CR116" i="3"/>
  <c r="J16" i="16" s="1"/>
  <c r="J211" i="16" s="1"/>
  <c r="CX116" i="3"/>
  <c r="CU182" i="3"/>
  <c r="F88" i="19" s="1"/>
  <c r="F283" i="19" s="1"/>
  <c r="DA182" i="3"/>
  <c r="CU50" i="3"/>
  <c r="F37" i="19" s="1"/>
  <c r="F232" i="19" s="1"/>
  <c r="G232" i="19" s="1"/>
  <c r="DA50" i="3"/>
  <c r="CU163" i="3"/>
  <c r="C81" i="19" s="1"/>
  <c r="C276" i="19" s="1"/>
  <c r="DA163" i="3"/>
  <c r="CU39" i="3"/>
  <c r="Q13" i="19" s="1"/>
  <c r="Q208" i="19" s="1"/>
  <c r="DA39" i="3"/>
  <c r="CU132" i="3"/>
  <c r="F69" i="19" s="1"/>
  <c r="F264" i="19" s="1"/>
  <c r="DA132" i="3"/>
  <c r="CU144" i="3"/>
  <c r="F72" i="19" s="1"/>
  <c r="F267" i="19" s="1"/>
  <c r="DA144" i="3"/>
  <c r="CU210" i="3"/>
  <c r="F21" i="19" s="1"/>
  <c r="F216" i="19" s="1"/>
  <c r="DA210" i="3"/>
  <c r="CU187" i="3"/>
  <c r="C90" i="19" s="1"/>
  <c r="C285" i="19" s="1"/>
  <c r="D285" i="19" s="1"/>
  <c r="DA187" i="3"/>
  <c r="CU38" i="3"/>
  <c r="J13" i="19" s="1"/>
  <c r="J208" i="19" s="1"/>
  <c r="DA38" i="3"/>
  <c r="CU48" i="3"/>
  <c r="F36" i="19" s="1"/>
  <c r="F231" i="19" s="1"/>
  <c r="DA48" i="3"/>
  <c r="CU186" i="3"/>
  <c r="F90" i="19" s="1"/>
  <c r="F285" i="19" s="1"/>
  <c r="DA186" i="3"/>
  <c r="CU46" i="3"/>
  <c r="F35" i="19" s="1"/>
  <c r="F230" i="19" s="1"/>
  <c r="DA46" i="3"/>
  <c r="CU207" i="3"/>
  <c r="C20" i="19" s="1"/>
  <c r="C215" i="19" s="1"/>
  <c r="D215" i="19" s="1"/>
  <c r="DA207" i="3"/>
  <c r="CU135" i="3"/>
  <c r="C70" i="19" s="1"/>
  <c r="C265" i="19" s="1"/>
  <c r="DA135" i="3"/>
  <c r="CU157" i="3"/>
  <c r="C78" i="19" s="1"/>
  <c r="C273" i="19" s="1"/>
  <c r="DA157" i="3"/>
  <c r="CU152" i="3"/>
  <c r="F76" i="19" s="1"/>
  <c r="F271" i="19" s="1"/>
  <c r="DA152" i="3"/>
  <c r="CU109" i="3"/>
  <c r="C60" i="19" s="1"/>
  <c r="C255" i="19" s="1"/>
  <c r="DA109" i="3"/>
  <c r="CU20" i="3"/>
  <c r="F25" i="19" s="1"/>
  <c r="F220" i="19" s="1"/>
  <c r="DA20" i="3"/>
  <c r="CU13" i="3"/>
  <c r="Q12" i="19" s="1"/>
  <c r="Q207" i="19" s="1"/>
  <c r="DA13" i="3"/>
  <c r="CU170" i="3"/>
  <c r="F82" i="19" s="1"/>
  <c r="F277" i="19" s="1"/>
  <c r="DA170" i="3"/>
  <c r="CU37" i="3"/>
  <c r="C13" i="19" s="1"/>
  <c r="C208" i="19" s="1"/>
  <c r="DA37" i="3"/>
  <c r="CU184" i="3"/>
  <c r="F89" i="19" s="1"/>
  <c r="F284" i="19" s="1"/>
  <c r="DA184" i="3"/>
  <c r="CU124" i="3"/>
  <c r="F65" i="19" s="1"/>
  <c r="F260" i="19" s="1"/>
  <c r="DA124" i="3"/>
  <c r="CU102" i="3"/>
  <c r="F57" i="19" s="1"/>
  <c r="F252" i="19" s="1"/>
  <c r="DA102" i="3"/>
  <c r="CU211" i="3"/>
  <c r="C21" i="19" s="1"/>
  <c r="C216" i="19" s="1"/>
  <c r="DA211" i="3"/>
  <c r="CU153" i="3"/>
  <c r="C76" i="19" s="1"/>
  <c r="C271" i="19" s="1"/>
  <c r="DA153" i="3"/>
  <c r="CU60" i="3"/>
  <c r="F14" i="19" s="1"/>
  <c r="F209" i="19" s="1"/>
  <c r="DA60" i="3"/>
  <c r="CU162" i="3"/>
  <c r="F81" i="19" s="1"/>
  <c r="F276" i="19" s="1"/>
  <c r="DA162" i="3"/>
  <c r="CU49" i="3"/>
  <c r="C36" i="19" s="1"/>
  <c r="C231" i="19" s="1"/>
  <c r="DA49" i="3"/>
  <c r="CU34" i="3"/>
  <c r="F13" i="19" s="1"/>
  <c r="F208" i="19" s="1"/>
  <c r="DA34" i="3"/>
  <c r="CU36" i="3"/>
  <c r="T13" i="19" s="1"/>
  <c r="T208" i="19" s="1"/>
  <c r="DA36" i="3"/>
  <c r="CU89" i="3"/>
  <c r="C15" i="19" s="1"/>
  <c r="C210" i="19" s="1"/>
  <c r="D210" i="19" s="1"/>
  <c r="DA89" i="3"/>
  <c r="CU148" i="3"/>
  <c r="F74" i="19" s="1"/>
  <c r="F269" i="19" s="1"/>
  <c r="DA148" i="3"/>
  <c r="CU137" i="3"/>
  <c r="C71" i="19" s="1"/>
  <c r="C266" i="19" s="1"/>
  <c r="DA137" i="3"/>
  <c r="CU72" i="3"/>
  <c r="F45" i="19" s="1"/>
  <c r="F240" i="19" s="1"/>
  <c r="DA72" i="3"/>
  <c r="G735" i="15"/>
  <c r="H735" i="15" s="1"/>
  <c r="G716" i="15"/>
  <c r="H716" i="15" s="1"/>
  <c r="C701" i="15"/>
  <c r="D701" i="15" s="1"/>
  <c r="Q599" i="15"/>
  <c r="R599" i="15" s="1"/>
  <c r="T602" i="15"/>
  <c r="U602" i="15" s="1"/>
  <c r="T603" i="15"/>
  <c r="U603" i="15" s="1"/>
  <c r="G731" i="15"/>
  <c r="H731" i="15" s="1"/>
  <c r="G763" i="15"/>
  <c r="H763" i="15" s="1"/>
  <c r="G761" i="15"/>
  <c r="H761" i="15" s="1"/>
  <c r="G762" i="15"/>
  <c r="H762" i="15" s="1"/>
  <c r="G753" i="15"/>
  <c r="H753" i="15" s="1"/>
  <c r="C673" i="15"/>
  <c r="D673" i="15" s="1"/>
  <c r="F680" i="15"/>
  <c r="G680" i="15" s="1"/>
  <c r="F602" i="15"/>
  <c r="G602" i="15" s="1"/>
  <c r="C680" i="15"/>
  <c r="D680" i="15" s="1"/>
  <c r="G734" i="15"/>
  <c r="H734" i="15" s="1"/>
  <c r="M602" i="15"/>
  <c r="N602" i="15" s="1"/>
  <c r="C599" i="15"/>
  <c r="D599" i="15" s="1"/>
  <c r="G759" i="15"/>
  <c r="H759" i="15" s="1"/>
  <c r="G705" i="15"/>
  <c r="H705" i="15" s="1"/>
  <c r="G772" i="15"/>
  <c r="H772" i="15" s="1"/>
  <c r="G749" i="15"/>
  <c r="H749" i="15" s="1"/>
  <c r="G727" i="15"/>
  <c r="H727" i="15" s="1"/>
  <c r="F681" i="15"/>
  <c r="G681" i="15" s="1"/>
  <c r="C681" i="15"/>
  <c r="D681" i="15" s="1"/>
  <c r="F603" i="15"/>
  <c r="G603" i="15" s="1"/>
  <c r="G768" i="15"/>
  <c r="H768" i="15" s="1"/>
  <c r="G756" i="15"/>
  <c r="H756" i="15" s="1"/>
  <c r="G748" i="15"/>
  <c r="H748" i="15" s="1"/>
  <c r="M600" i="15"/>
  <c r="N600" i="15" s="1"/>
  <c r="G769" i="15"/>
  <c r="H769" i="15" s="1"/>
  <c r="G717" i="15"/>
  <c r="H717" i="15" s="1"/>
  <c r="M603" i="15"/>
  <c r="N603" i="15" s="1"/>
  <c r="G757" i="15"/>
  <c r="H757" i="15" s="1"/>
  <c r="G746" i="15"/>
  <c r="H746" i="15" s="1"/>
  <c r="F674" i="15"/>
  <c r="G674" i="15" s="1"/>
  <c r="G771" i="15" s="1"/>
  <c r="H771" i="15" s="1"/>
  <c r="F677" i="15"/>
  <c r="G677" i="15" s="1"/>
  <c r="G774" i="15" s="1"/>
  <c r="H774" i="15" s="1"/>
  <c r="D279" i="19"/>
  <c r="D288" i="19"/>
  <c r="D505" i="15"/>
  <c r="Q605" i="15"/>
  <c r="R605" i="15" s="1"/>
  <c r="C605" i="15"/>
  <c r="D605" i="15" s="1"/>
  <c r="J605" i="15"/>
  <c r="K605" i="15" s="1"/>
  <c r="D503" i="15"/>
  <c r="J603" i="15"/>
  <c r="K603" i="15" s="1"/>
  <c r="Q603" i="15"/>
  <c r="R603" i="15" s="1"/>
  <c r="C603" i="15"/>
  <c r="D603" i="15" s="1"/>
  <c r="G722" i="15"/>
  <c r="H722" i="15" s="1"/>
  <c r="C698" i="15"/>
  <c r="D698" i="15" s="1"/>
  <c r="C506" i="15"/>
  <c r="G752" i="15"/>
  <c r="H752" i="15" s="1"/>
  <c r="G707" i="15"/>
  <c r="H707" i="15" s="1"/>
  <c r="G747" i="15"/>
  <c r="H747" i="15" s="1"/>
  <c r="G730" i="15"/>
  <c r="H730" i="15" s="1"/>
  <c r="F673" i="15"/>
  <c r="G673" i="15" s="1"/>
  <c r="G507" i="15"/>
  <c r="F682" i="15"/>
  <c r="G682" i="15" s="1"/>
  <c r="C507" i="15"/>
  <c r="C682" i="15"/>
  <c r="D682" i="15" s="1"/>
  <c r="D257" i="19"/>
  <c r="G760" i="15"/>
  <c r="H760" i="15" s="1"/>
  <c r="G506" i="15"/>
  <c r="H499" i="15"/>
  <c r="M599" i="15"/>
  <c r="N599" i="15" s="1"/>
  <c r="F599" i="15"/>
  <c r="G599" i="15" s="1"/>
  <c r="T599" i="15"/>
  <c r="U599" i="15" s="1"/>
  <c r="G713" i="15"/>
  <c r="H713" i="15" s="1"/>
  <c r="C91" i="19"/>
  <c r="C286" i="19" s="1"/>
  <c r="F28" i="19"/>
  <c r="F223" i="19" s="1"/>
  <c r="C66" i="19"/>
  <c r="C261" i="19" s="1"/>
  <c r="F84" i="19"/>
  <c r="F279" i="19" s="1"/>
  <c r="F31" i="19"/>
  <c r="F226" i="19" s="1"/>
  <c r="F17" i="18"/>
  <c r="F212" i="18" s="1"/>
  <c r="C45" i="18"/>
  <c r="C240" i="18" s="1"/>
  <c r="D240" i="18" s="1"/>
  <c r="C41" i="19"/>
  <c r="C236" i="19" s="1"/>
  <c r="F41" i="19"/>
  <c r="F236" i="19" s="1"/>
  <c r="M19" i="18"/>
  <c r="M214" i="18" s="1"/>
  <c r="Q16" i="18"/>
  <c r="Q211" i="18" s="1"/>
  <c r="C91" i="18"/>
  <c r="C286" i="18" s="1"/>
  <c r="M16" i="18"/>
  <c r="M211" i="18" s="1"/>
  <c r="C28" i="18"/>
  <c r="C223" i="18" s="1"/>
  <c r="C83" i="18"/>
  <c r="C278" i="18" s="1"/>
  <c r="J19" i="18"/>
  <c r="J214" i="18" s="1"/>
  <c r="C53" i="18"/>
  <c r="C248" i="18" s="1"/>
  <c r="C57" i="18"/>
  <c r="C252" i="18" s="1"/>
  <c r="F46" i="18"/>
  <c r="F241" i="18" s="1"/>
  <c r="Q15" i="18"/>
  <c r="Q210" i="18" s="1"/>
  <c r="T12" i="18"/>
  <c r="T207" i="18" s="1"/>
  <c r="F41" i="18"/>
  <c r="F236" i="18" s="1"/>
  <c r="C76" i="18"/>
  <c r="C271" i="18" s="1"/>
  <c r="D271" i="18" s="1"/>
  <c r="C75" i="18"/>
  <c r="C270" i="18" s="1"/>
  <c r="F60" i="18"/>
  <c r="F255" i="18" s="1"/>
  <c r="F89" i="18"/>
  <c r="F284" i="18" s="1"/>
  <c r="F56" i="18"/>
  <c r="F251" i="18" s="1"/>
  <c r="F29" i="18"/>
  <c r="F224" i="18" s="1"/>
  <c r="F74" i="18"/>
  <c r="F269" i="18" s="1"/>
  <c r="F13" i="18"/>
  <c r="F208" i="18" s="1"/>
  <c r="T16" i="18"/>
  <c r="T211" i="18" s="1"/>
  <c r="T20" i="18"/>
  <c r="T215" i="18" s="1"/>
  <c r="F43" i="18"/>
  <c r="F238" i="18" s="1"/>
  <c r="F52" i="18"/>
  <c r="F247" i="18" s="1"/>
  <c r="F78" i="18"/>
  <c r="F273" i="18" s="1"/>
  <c r="C12" i="18"/>
  <c r="C207" i="18" s="1"/>
  <c r="F25" i="18"/>
  <c r="F220" i="18" s="1"/>
  <c r="F24" i="18"/>
  <c r="F219" i="18" s="1"/>
  <c r="C82" i="17"/>
  <c r="C277" i="17" s="1"/>
  <c r="F38" i="16"/>
  <c r="F80" i="16"/>
  <c r="F87" i="17"/>
  <c r="F282" i="17" s="1"/>
  <c r="F85" i="17"/>
  <c r="F280" i="17" s="1"/>
  <c r="T18" i="16"/>
  <c r="T213" i="16" s="1"/>
  <c r="C69" i="17"/>
  <c r="C264" i="17" s="1"/>
  <c r="T12" i="17"/>
  <c r="T207" i="17" s="1"/>
  <c r="F54" i="16"/>
  <c r="F41" i="17"/>
  <c r="F236" i="17" s="1"/>
  <c r="F62" i="17"/>
  <c r="F257" i="17" s="1"/>
  <c r="F71" i="17"/>
  <c r="F266" i="17" s="1"/>
  <c r="F69" i="16"/>
  <c r="C13" i="16"/>
  <c r="C48" i="17"/>
  <c r="C243" i="17" s="1"/>
  <c r="F46" i="16"/>
  <c r="C73" i="17"/>
  <c r="C268" i="17" s="1"/>
  <c r="C78" i="17"/>
  <c r="C273" i="17" s="1"/>
  <c r="C68" i="16"/>
  <c r="C33" i="16"/>
  <c r="C42" i="16"/>
  <c r="J20" i="16"/>
  <c r="J215" i="16" s="1"/>
  <c r="C76" i="17"/>
  <c r="C271" i="17" s="1"/>
  <c r="M17" i="17"/>
  <c r="M212" i="17" s="1"/>
  <c r="F93" i="16"/>
  <c r="C47" i="17"/>
  <c r="C242" i="17" s="1"/>
  <c r="Q19" i="17"/>
  <c r="Q214" i="17" s="1"/>
  <c r="Q17" i="17"/>
  <c r="Q212" i="17" s="1"/>
  <c r="F55" i="16"/>
  <c r="C59" i="16"/>
  <c r="C95" i="16"/>
  <c r="F27" i="16"/>
  <c r="F58" i="16"/>
  <c r="F28" i="17"/>
  <c r="F223" i="17" s="1"/>
  <c r="F33" i="17"/>
  <c r="F228" i="17" s="1"/>
  <c r="C29" i="16"/>
  <c r="C56" i="16"/>
  <c r="F84" i="16"/>
  <c r="C96" i="17"/>
  <c r="C291" i="17" s="1"/>
  <c r="C34" i="17"/>
  <c r="C229" i="17" s="1"/>
  <c r="C12" i="17"/>
  <c r="C207" i="17" s="1"/>
  <c r="C31" i="17"/>
  <c r="C226" i="17" s="1"/>
  <c r="T17" i="17"/>
  <c r="T212" i="17" s="1"/>
  <c r="C71" i="16"/>
  <c r="Q14" i="17"/>
  <c r="Q209" i="17" s="1"/>
  <c r="F47" i="16"/>
  <c r="C88" i="17"/>
  <c r="C283" i="17" s="1"/>
  <c r="F37" i="17"/>
  <c r="F232" i="17" s="1"/>
  <c r="C83" i="16"/>
  <c r="C25" i="16"/>
  <c r="F34" i="17"/>
  <c r="F229" i="17" s="1"/>
  <c r="F76" i="16"/>
  <c r="C27" i="17"/>
  <c r="C222" i="17" s="1"/>
  <c r="C27" i="16"/>
  <c r="C50" i="17"/>
  <c r="C245" i="17" s="1"/>
  <c r="C40" i="17"/>
  <c r="C235" i="17" s="1"/>
  <c r="F86" i="16"/>
  <c r="C94" i="16"/>
  <c r="C89" i="16"/>
  <c r="Q16" i="16"/>
  <c r="Q211" i="16" s="1"/>
  <c r="F32" i="17"/>
  <c r="F227" i="17" s="1"/>
  <c r="F32" i="16"/>
  <c r="C60" i="17"/>
  <c r="C255" i="17" s="1"/>
  <c r="J18" i="17"/>
  <c r="J213" i="17" s="1"/>
  <c r="F60" i="17"/>
  <c r="F255" i="17" s="1"/>
  <c r="F66" i="16"/>
  <c r="C85" i="17"/>
  <c r="C280" i="17" s="1"/>
  <c r="F64" i="17"/>
  <c r="F259" i="17" s="1"/>
  <c r="C44" i="17"/>
  <c r="C239" i="17" s="1"/>
  <c r="F21" i="17"/>
  <c r="F216" i="17" s="1"/>
  <c r="G697" i="15" l="1"/>
  <c r="H697" i="15" s="1"/>
  <c r="J15" i="19"/>
  <c r="J210" i="19" s="1"/>
  <c r="K210" i="19" s="1"/>
  <c r="G699" i="15"/>
  <c r="H699" i="15" s="1"/>
  <c r="C22" i="19"/>
  <c r="C217" i="19" s="1"/>
  <c r="D217" i="19" s="1"/>
  <c r="C43" i="19"/>
  <c r="C238" i="19" s="1"/>
  <c r="D238" i="19" s="1"/>
  <c r="C68" i="18"/>
  <c r="C263" i="18" s="1"/>
  <c r="D263" i="18" s="1"/>
  <c r="G702" i="15"/>
  <c r="H702" i="15" s="1"/>
  <c r="C26" i="18"/>
  <c r="C221" i="18" s="1"/>
  <c r="D221" i="18" s="1"/>
  <c r="C54" i="19"/>
  <c r="C249" i="19" s="1"/>
  <c r="D249" i="19" s="1"/>
  <c r="C344" i="19" s="1"/>
  <c r="F50" i="19"/>
  <c r="F245" i="19" s="1"/>
  <c r="G245" i="19" s="1"/>
  <c r="C699" i="15"/>
  <c r="D699" i="15" s="1"/>
  <c r="C53" i="19"/>
  <c r="C248" i="19" s="1"/>
  <c r="D248" i="19" s="1"/>
  <c r="C88" i="18"/>
  <c r="C283" i="18" s="1"/>
  <c r="D283" i="18" s="1"/>
  <c r="G700" i="15"/>
  <c r="H700" i="15" s="1"/>
  <c r="F84" i="18"/>
  <c r="F279" i="18" s="1"/>
  <c r="G279" i="18" s="1"/>
  <c r="C697" i="15"/>
  <c r="D697" i="15" s="1"/>
  <c r="G777" i="15"/>
  <c r="H777" i="15" s="1"/>
  <c r="C38" i="19"/>
  <c r="C233" i="19" s="1"/>
  <c r="D233" i="19" s="1"/>
  <c r="F44" i="19"/>
  <c r="F239" i="19" s="1"/>
  <c r="G239" i="19" s="1"/>
  <c r="F33" i="18"/>
  <c r="F228" i="18" s="1"/>
  <c r="G228" i="18" s="1"/>
  <c r="F48" i="17"/>
  <c r="F243" i="17" s="1"/>
  <c r="G243" i="17" s="1"/>
  <c r="G696" i="15"/>
  <c r="H696" i="15" s="1"/>
  <c r="G770" i="15"/>
  <c r="H770" i="15" s="1"/>
  <c r="T14" i="19"/>
  <c r="T209" i="19" s="1"/>
  <c r="U209" i="19" s="1"/>
  <c r="C44" i="19"/>
  <c r="C239" i="19" s="1"/>
  <c r="D239" i="19" s="1"/>
  <c r="C700" i="15"/>
  <c r="D700" i="15" s="1"/>
  <c r="C702" i="15"/>
  <c r="D702" i="15" s="1"/>
  <c r="G778" i="15"/>
  <c r="H778" i="15" s="1"/>
  <c r="C486" i="19"/>
  <c r="D486" i="19" s="1"/>
  <c r="C583" i="19" s="1"/>
  <c r="G779" i="15"/>
  <c r="H779" i="15" s="1"/>
  <c r="C352" i="19"/>
  <c r="D352" i="19" s="1"/>
  <c r="C696" i="15"/>
  <c r="D696" i="15" s="1"/>
  <c r="D282" i="18"/>
  <c r="G219" i="18"/>
  <c r="N212" i="18"/>
  <c r="G273" i="18"/>
  <c r="N215" i="18"/>
  <c r="G244" i="18"/>
  <c r="G289" i="18"/>
  <c r="D257" i="18"/>
  <c r="D276" i="18"/>
  <c r="N208" i="18"/>
  <c r="D259" i="18"/>
  <c r="D250" i="18"/>
  <c r="G245" i="18"/>
  <c r="G236" i="18"/>
  <c r="U207" i="18"/>
  <c r="G229" i="18"/>
  <c r="G221" i="18"/>
  <c r="G266" i="18"/>
  <c r="G240" i="18"/>
  <c r="C335" i="18" s="1"/>
  <c r="D278" i="18"/>
  <c r="G214" i="18"/>
  <c r="G254" i="18"/>
  <c r="G278" i="19"/>
  <c r="C373" i="19" s="1"/>
  <c r="G260" i="19"/>
  <c r="D213" i="18"/>
  <c r="D289" i="19"/>
  <c r="C384" i="19" s="1"/>
  <c r="C484" i="19" s="1"/>
  <c r="D250" i="19"/>
  <c r="G265" i="18"/>
  <c r="G241" i="19"/>
  <c r="G237" i="19"/>
  <c r="D284" i="18"/>
  <c r="G260" i="18"/>
  <c r="D208" i="19"/>
  <c r="U213" i="19"/>
  <c r="D268" i="19"/>
  <c r="D261" i="19"/>
  <c r="D264" i="19"/>
  <c r="D246" i="19"/>
  <c r="G274" i="19"/>
  <c r="N208" i="19"/>
  <c r="D220" i="19"/>
  <c r="G273" i="19"/>
  <c r="D245" i="19"/>
  <c r="G220" i="19"/>
  <c r="G225" i="19"/>
  <c r="D507" i="15"/>
  <c r="Q607" i="15"/>
  <c r="R607" i="15" s="1"/>
  <c r="J607" i="15"/>
  <c r="K607" i="15" s="1"/>
  <c r="C607" i="15"/>
  <c r="D607" i="15" s="1"/>
  <c r="D219" i="19"/>
  <c r="G277" i="17"/>
  <c r="D280" i="17"/>
  <c r="U208" i="17"/>
  <c r="D257" i="17"/>
  <c r="G227" i="17"/>
  <c r="G268" i="17"/>
  <c r="D289" i="17"/>
  <c r="D235" i="17"/>
  <c r="D253" i="17"/>
  <c r="D261" i="17"/>
  <c r="G262" i="17"/>
  <c r="G260" i="17"/>
  <c r="D220" i="17"/>
  <c r="D278" i="17"/>
  <c r="G289" i="17"/>
  <c r="G273" i="17"/>
  <c r="G285" i="17"/>
  <c r="D248" i="17"/>
  <c r="N215" i="17"/>
  <c r="G213" i="17"/>
  <c r="D251" i="17"/>
  <c r="N208" i="17"/>
  <c r="R213" i="17"/>
  <c r="D285" i="17"/>
  <c r="D279" i="17"/>
  <c r="D215" i="17"/>
  <c r="D247" i="17"/>
  <c r="G258" i="17"/>
  <c r="G259" i="17"/>
  <c r="G239" i="17"/>
  <c r="G269" i="17"/>
  <c r="U215" i="17"/>
  <c r="G214" i="17"/>
  <c r="K213" i="17"/>
  <c r="D255" i="17"/>
  <c r="G220" i="17"/>
  <c r="D260" i="17"/>
  <c r="D284" i="17"/>
  <c r="G270" i="17"/>
  <c r="G287" i="17"/>
  <c r="G267" i="17"/>
  <c r="N207" i="17"/>
  <c r="D245" i="17"/>
  <c r="G238" i="17"/>
  <c r="D211" i="17"/>
  <c r="G271" i="17"/>
  <c r="U210" i="17"/>
  <c r="G217" i="17"/>
  <c r="R215" i="17"/>
  <c r="D276" i="17"/>
  <c r="D240" i="17"/>
  <c r="D287" i="17"/>
  <c r="G248" i="17"/>
  <c r="G219" i="17"/>
  <c r="D283" i="17"/>
  <c r="G242" i="17"/>
  <c r="D217" i="17"/>
  <c r="G245" i="17"/>
  <c r="G254" i="17"/>
  <c r="R209" i="17"/>
  <c r="K210" i="17"/>
  <c r="U212" i="17"/>
  <c r="D226" i="17"/>
  <c r="D207" i="17"/>
  <c r="D225" i="17"/>
  <c r="D229" i="17"/>
  <c r="G279" i="17"/>
  <c r="G235" i="17"/>
  <c r="D224" i="17"/>
  <c r="G256" i="17"/>
  <c r="G228" i="17"/>
  <c r="D267" i="17"/>
  <c r="K214" i="17"/>
  <c r="D244" i="17"/>
  <c r="G253" i="17"/>
  <c r="G222" i="17"/>
  <c r="D254" i="17"/>
  <c r="G250" i="17"/>
  <c r="R212" i="17"/>
  <c r="R214" i="17"/>
  <c r="D233" i="17"/>
  <c r="G288" i="17"/>
  <c r="D232" i="17"/>
  <c r="G263" i="17"/>
  <c r="N212" i="17"/>
  <c r="D271" i="17"/>
  <c r="U214" i="17"/>
  <c r="D237" i="17"/>
  <c r="D288" i="17"/>
  <c r="G251" i="17"/>
  <c r="K211" i="17"/>
  <c r="D268" i="17"/>
  <c r="K208" i="17"/>
  <c r="D231" i="17"/>
  <c r="D213" i="17"/>
  <c r="G240" i="17"/>
  <c r="D243" i="17"/>
  <c r="D234" i="17"/>
  <c r="G208" i="17"/>
  <c r="D256" i="17"/>
  <c r="N214" i="17"/>
  <c r="G257" i="17"/>
  <c r="G207" i="17"/>
  <c r="G236" i="17"/>
  <c r="D269" i="17"/>
  <c r="G249" i="17"/>
  <c r="D212" i="17"/>
  <c r="G290" i="17"/>
  <c r="D272" i="17"/>
  <c r="D250" i="17"/>
  <c r="C345" i="17" s="1"/>
  <c r="D345" i="17" s="1"/>
  <c r="U213" i="17"/>
  <c r="D227" i="17"/>
  <c r="G280" i="17"/>
  <c r="G224" i="17"/>
  <c r="D262" i="17"/>
  <c r="C357" i="17" s="1"/>
  <c r="D357" i="17" s="1"/>
  <c r="D241" i="17"/>
  <c r="N209" i="17"/>
  <c r="G246" i="17"/>
  <c r="G275" i="17"/>
  <c r="G233" i="17"/>
  <c r="G272" i="17"/>
  <c r="D236" i="17"/>
  <c r="D277" i="17"/>
  <c r="D238" i="17"/>
  <c r="N213" i="17"/>
  <c r="D282" i="17"/>
  <c r="K213" i="18"/>
  <c r="R215" i="18"/>
  <c r="G217" i="18"/>
  <c r="G220" i="18"/>
  <c r="D239" i="18"/>
  <c r="D231" i="18"/>
  <c r="D222" i="18"/>
  <c r="D233" i="18"/>
  <c r="D280" i="18"/>
  <c r="G238" i="18"/>
  <c r="D209" i="18"/>
  <c r="D225" i="18"/>
  <c r="D262" i="18"/>
  <c r="C357" i="18" s="1"/>
  <c r="G227" i="18"/>
  <c r="C322" i="18" s="1"/>
  <c r="D215" i="18"/>
  <c r="D277" i="18"/>
  <c r="D211" i="18"/>
  <c r="G284" i="18"/>
  <c r="U208" i="18"/>
  <c r="G253" i="18"/>
  <c r="D236" i="18"/>
  <c r="D287" i="18"/>
  <c r="C382" i="18" s="1"/>
  <c r="C482" i="18" s="1"/>
  <c r="G226" i="18"/>
  <c r="D249" i="18"/>
  <c r="G259" i="18"/>
  <c r="D266" i="18"/>
  <c r="G268" i="18"/>
  <c r="G282" i="18"/>
  <c r="D252" i="18"/>
  <c r="D288" i="18"/>
  <c r="D228" i="18"/>
  <c r="K214" i="18"/>
  <c r="D226" i="18"/>
  <c r="G276" i="18"/>
  <c r="G252" i="18"/>
  <c r="N211" i="18"/>
  <c r="D234" i="18"/>
  <c r="G277" i="18"/>
  <c r="K209" i="18"/>
  <c r="D255" i="18"/>
  <c r="D240" i="19"/>
  <c r="D284" i="19"/>
  <c r="G217" i="19"/>
  <c r="K208" i="18"/>
  <c r="D242" i="19"/>
  <c r="G254" i="19"/>
  <c r="D263" i="19"/>
  <c r="G228" i="19"/>
  <c r="D273" i="19"/>
  <c r="G236" i="19"/>
  <c r="G211" i="18"/>
  <c r="G246" i="18"/>
  <c r="D270" i="19"/>
  <c r="D226" i="19"/>
  <c r="D236" i="19"/>
  <c r="D230" i="19"/>
  <c r="D281" i="19"/>
  <c r="C376" i="19" s="1"/>
  <c r="C476" i="19" s="1"/>
  <c r="D274" i="18"/>
  <c r="G249" i="18"/>
  <c r="G226" i="19"/>
  <c r="N210" i="18"/>
  <c r="D247" i="19"/>
  <c r="D275" i="19"/>
  <c r="G221" i="19"/>
  <c r="D228" i="19"/>
  <c r="G231" i="19"/>
  <c r="G216" i="19"/>
  <c r="G280" i="19"/>
  <c r="C375" i="19" s="1"/>
  <c r="F475" i="19" s="1"/>
  <c r="K208" i="19"/>
  <c r="G214" i="19"/>
  <c r="G230" i="19"/>
  <c r="U208" i="19"/>
  <c r="G277" i="19"/>
  <c r="C372" i="19" s="1"/>
  <c r="F472" i="19" s="1"/>
  <c r="D262" i="19"/>
  <c r="G238" i="19"/>
  <c r="G242" i="19"/>
  <c r="K207" i="19"/>
  <c r="G284" i="19"/>
  <c r="D224" i="19"/>
  <c r="D212" i="19"/>
  <c r="D271" i="19"/>
  <c r="G209" i="19"/>
  <c r="G233" i="19"/>
  <c r="G263" i="19"/>
  <c r="D227" i="19"/>
  <c r="D241" i="18"/>
  <c r="G216" i="18"/>
  <c r="K210" i="18"/>
  <c r="G233" i="18"/>
  <c r="U215" i="18"/>
  <c r="D218" i="18"/>
  <c r="G209" i="18"/>
  <c r="G224" i="18"/>
  <c r="C319" i="18" s="1"/>
  <c r="D261" i="18"/>
  <c r="D238" i="18"/>
  <c r="D273" i="18"/>
  <c r="D251" i="18"/>
  <c r="D286" i="18"/>
  <c r="R207" i="18"/>
  <c r="G261" i="19"/>
  <c r="D225" i="19"/>
  <c r="D241" i="19"/>
  <c r="D247" i="18"/>
  <c r="G283" i="19"/>
  <c r="D232" i="18"/>
  <c r="G267" i="19"/>
  <c r="D287" i="19"/>
  <c r="G235" i="19"/>
  <c r="R210" i="19"/>
  <c r="G240" i="19"/>
  <c r="D221" i="19"/>
  <c r="D286" i="19"/>
  <c r="C381" i="19" s="1"/>
  <c r="D210" i="17"/>
  <c r="D239" i="17"/>
  <c r="G255" i="17"/>
  <c r="U209" i="17"/>
  <c r="D214" i="17"/>
  <c r="D291" i="17"/>
  <c r="C386" i="17" s="1"/>
  <c r="U211" i="17"/>
  <c r="K212" i="17"/>
  <c r="G286" i="17"/>
  <c r="D290" i="17"/>
  <c r="G226" i="17"/>
  <c r="G230" i="17"/>
  <c r="G278" i="17"/>
  <c r="G221" i="17"/>
  <c r="D242" i="17"/>
  <c r="N211" i="17"/>
  <c r="N210" i="17"/>
  <c r="D286" i="17"/>
  <c r="G244" i="17"/>
  <c r="G237" i="17"/>
  <c r="K215" i="17"/>
  <c r="D228" i="17"/>
  <c r="D263" i="17"/>
  <c r="G265" i="17"/>
  <c r="D273" i="17"/>
  <c r="D275" i="17"/>
  <c r="D230" i="17"/>
  <c r="G241" i="17"/>
  <c r="G284" i="17"/>
  <c r="D208" i="17"/>
  <c r="G264" i="17"/>
  <c r="G266" i="17"/>
  <c r="G210" i="17"/>
  <c r="G252" i="17"/>
  <c r="G274" i="17"/>
  <c r="K207" i="17"/>
  <c r="K209" i="17"/>
  <c r="D265" i="17"/>
  <c r="U207" i="17"/>
  <c r="G231" i="17"/>
  <c r="D259" i="17"/>
  <c r="D264" i="17"/>
  <c r="G212" i="17"/>
  <c r="D216" i="17"/>
  <c r="D219" i="17"/>
  <c r="D246" i="17"/>
  <c r="G218" i="17"/>
  <c r="G282" i="17"/>
  <c r="D274" i="17"/>
  <c r="G215" i="17"/>
  <c r="R210" i="17"/>
  <c r="D258" i="17"/>
  <c r="G209" i="17"/>
  <c r="D209" i="17"/>
  <c r="D270" i="17"/>
  <c r="G211" i="17"/>
  <c r="D281" i="17"/>
  <c r="G234" i="17"/>
  <c r="D214" i="18"/>
  <c r="D256" i="18"/>
  <c r="G230" i="18"/>
  <c r="D272" i="18"/>
  <c r="D265" i="18"/>
  <c r="U209" i="18"/>
  <c r="D290" i="18"/>
  <c r="D289" i="18"/>
  <c r="G247" i="18"/>
  <c r="D237" i="18"/>
  <c r="G250" i="18"/>
  <c r="G223" i="18"/>
  <c r="G248" i="18"/>
  <c r="U211" i="18"/>
  <c r="G215" i="18"/>
  <c r="G208" i="18"/>
  <c r="D269" i="18"/>
  <c r="G231" i="18"/>
  <c r="G263" i="18"/>
  <c r="G261" i="18"/>
  <c r="D264" i="18"/>
  <c r="G255" i="18"/>
  <c r="D270" i="18"/>
  <c r="G257" i="18"/>
  <c r="G234" i="18"/>
  <c r="G256" i="18"/>
  <c r="R210" i="18"/>
  <c r="D279" i="18"/>
  <c r="G241" i="18"/>
  <c r="D268" i="18"/>
  <c r="G232" i="18"/>
  <c r="D246" i="18"/>
  <c r="G237" i="18"/>
  <c r="D217" i="18"/>
  <c r="G283" i="18"/>
  <c r="D210" i="18"/>
  <c r="N207" i="18"/>
  <c r="G281" i="18"/>
  <c r="K212" i="18"/>
  <c r="D254" i="18"/>
  <c r="G280" i="18"/>
  <c r="G235" i="18"/>
  <c r="D245" i="18"/>
  <c r="G208" i="19"/>
  <c r="D276" i="19"/>
  <c r="U210" i="19"/>
  <c r="D266" i="19"/>
  <c r="C361" i="19" s="1"/>
  <c r="G272" i="19"/>
  <c r="C367" i="19" s="1"/>
  <c r="F467" i="19" s="1"/>
  <c r="G219" i="19"/>
  <c r="D283" i="19"/>
  <c r="N214" i="18"/>
  <c r="G213" i="18"/>
  <c r="G250" i="19"/>
  <c r="G239" i="18"/>
  <c r="D235" i="19"/>
  <c r="G247" i="19"/>
  <c r="N210" i="19"/>
  <c r="G218" i="19"/>
  <c r="G248" i="19"/>
  <c r="N213" i="19"/>
  <c r="G290" i="19"/>
  <c r="G253" i="19"/>
  <c r="U210" i="18"/>
  <c r="G278" i="18"/>
  <c r="D256" i="19"/>
  <c r="D216" i="19"/>
  <c r="G276" i="19"/>
  <c r="U211" i="19"/>
  <c r="D209" i="19"/>
  <c r="G256" i="19"/>
  <c r="D258" i="19"/>
  <c r="D243" i="19"/>
  <c r="K211" i="19"/>
  <c r="D274" i="19"/>
  <c r="D252" i="19"/>
  <c r="G259" i="19"/>
  <c r="G262" i="19"/>
  <c r="G244" i="19"/>
  <c r="D251" i="19"/>
  <c r="G212" i="19"/>
  <c r="G251" i="19"/>
  <c r="G222" i="19"/>
  <c r="C317" i="19" s="1"/>
  <c r="F417" i="19" s="1"/>
  <c r="R214" i="19"/>
  <c r="K212" i="19"/>
  <c r="K209" i="19"/>
  <c r="G258" i="19"/>
  <c r="D211" i="19"/>
  <c r="D207" i="19"/>
  <c r="N215" i="19"/>
  <c r="H506" i="15"/>
  <c r="F606" i="15"/>
  <c r="G606" i="15" s="1"/>
  <c r="T606" i="15"/>
  <c r="U606" i="15" s="1"/>
  <c r="M606" i="15"/>
  <c r="N606" i="15" s="1"/>
  <c r="U207" i="19"/>
  <c r="D506" i="15"/>
  <c r="C606" i="15"/>
  <c r="D606" i="15" s="1"/>
  <c r="Q606" i="15"/>
  <c r="R606" i="15" s="1"/>
  <c r="J606" i="15"/>
  <c r="K606" i="15" s="1"/>
  <c r="G275" i="18"/>
  <c r="R214" i="18"/>
  <c r="D291" i="18"/>
  <c r="C386" i="18" s="1"/>
  <c r="D386" i="18" s="1"/>
  <c r="D248" i="18"/>
  <c r="D235" i="18"/>
  <c r="D223" i="18"/>
  <c r="D281" i="18"/>
  <c r="K207" i="18"/>
  <c r="G252" i="19"/>
  <c r="G288" i="19"/>
  <c r="C383" i="19" s="1"/>
  <c r="G275" i="19"/>
  <c r="D255" i="19"/>
  <c r="G265" i="19"/>
  <c r="G279" i="19"/>
  <c r="C374" i="19" s="1"/>
  <c r="N207" i="19"/>
  <c r="G227" i="19"/>
  <c r="R215" i="19"/>
  <c r="D254" i="19"/>
  <c r="G264" i="19"/>
  <c r="G216" i="17"/>
  <c r="D223" i="17"/>
  <c r="G261" i="17"/>
  <c r="D221" i="17"/>
  <c r="R211" i="17"/>
  <c r="G281" i="17"/>
  <c r="D222" i="17"/>
  <c r="G283" i="17"/>
  <c r="G229" i="17"/>
  <c r="G247" i="17"/>
  <c r="G232" i="17"/>
  <c r="D249" i="17"/>
  <c r="G276" i="17"/>
  <c r="D266" i="17"/>
  <c r="D218" i="17"/>
  <c r="G225" i="17"/>
  <c r="D252" i="17"/>
  <c r="G223" i="17"/>
  <c r="R207" i="17"/>
  <c r="D230" i="18"/>
  <c r="D275" i="18"/>
  <c r="G225" i="18"/>
  <c r="D216" i="18"/>
  <c r="U214" i="18"/>
  <c r="D207" i="18"/>
  <c r="R208" i="18"/>
  <c r="R212" i="18"/>
  <c r="G210" i="18"/>
  <c r="G272" i="18"/>
  <c r="G274" i="18"/>
  <c r="D229" i="18"/>
  <c r="D212" i="18"/>
  <c r="U212" i="18"/>
  <c r="G269" i="18"/>
  <c r="D220" i="18"/>
  <c r="G242" i="18"/>
  <c r="G251" i="18"/>
  <c r="G243" i="18"/>
  <c r="K215" i="18"/>
  <c r="G286" i="18"/>
  <c r="G270" i="18"/>
  <c r="R213" i="18"/>
  <c r="N209" i="18"/>
  <c r="D253" i="18"/>
  <c r="G288" i="18"/>
  <c r="G222" i="18"/>
  <c r="R209" i="18"/>
  <c r="D208" i="18"/>
  <c r="D285" i="18"/>
  <c r="G207" i="18"/>
  <c r="G264" i="18"/>
  <c r="G285" i="18"/>
  <c r="D260" i="18"/>
  <c r="G218" i="18"/>
  <c r="G290" i="18"/>
  <c r="D258" i="18"/>
  <c r="D242" i="18"/>
  <c r="U213" i="18"/>
  <c r="D244" i="18"/>
  <c r="D243" i="18"/>
  <c r="G271" i="19"/>
  <c r="G213" i="19"/>
  <c r="K211" i="18"/>
  <c r="R211" i="18"/>
  <c r="D231" i="19"/>
  <c r="G255" i="19"/>
  <c r="N212" i="19"/>
  <c r="U214" i="19"/>
  <c r="G287" i="19"/>
  <c r="G258" i="18"/>
  <c r="G234" i="19"/>
  <c r="G267" i="18"/>
  <c r="C362" i="18" s="1"/>
  <c r="F462" i="18" s="1"/>
  <c r="G207" i="19"/>
  <c r="G224" i="19"/>
  <c r="R209" i="19"/>
  <c r="G285" i="19"/>
  <c r="C380" i="19" s="1"/>
  <c r="D269" i="19"/>
  <c r="D267" i="19"/>
  <c r="D219" i="18"/>
  <c r="D253" i="19"/>
  <c r="G212" i="18"/>
  <c r="D259" i="19"/>
  <c r="G271" i="18"/>
  <c r="C366" i="18" s="1"/>
  <c r="F466" i="18" s="1"/>
  <c r="R208" i="19"/>
  <c r="R213" i="19"/>
  <c r="D218" i="19"/>
  <c r="D282" i="19"/>
  <c r="C377" i="19" s="1"/>
  <c r="C477" i="19" s="1"/>
  <c r="G210" i="19"/>
  <c r="R212" i="19"/>
  <c r="N214" i="19"/>
  <c r="D232" i="19"/>
  <c r="C327" i="19" s="1"/>
  <c r="C427" i="19" s="1"/>
  <c r="K215" i="19"/>
  <c r="D229" i="19"/>
  <c r="D290" i="19"/>
  <c r="G223" i="19"/>
  <c r="C318" i="19" s="1"/>
  <c r="F418" i="19" s="1"/>
  <c r="G246" i="19"/>
  <c r="K213" i="19"/>
  <c r="G229" i="19"/>
  <c r="D260" i="19"/>
  <c r="G270" i="19"/>
  <c r="G268" i="19"/>
  <c r="G243" i="19"/>
  <c r="G269" i="19"/>
  <c r="K214" i="19"/>
  <c r="D234" i="19"/>
  <c r="R207" i="19"/>
  <c r="D244" i="19"/>
  <c r="D265" i="19"/>
  <c r="D237" i="19"/>
  <c r="H507" i="15"/>
  <c r="F607" i="15"/>
  <c r="G607" i="15" s="1"/>
  <c r="T607" i="15"/>
  <c r="U607" i="15" s="1"/>
  <c r="M607" i="15"/>
  <c r="N607" i="15" s="1"/>
  <c r="U214" i="16"/>
  <c r="K211" i="16"/>
  <c r="K208" i="16"/>
  <c r="F240" i="16"/>
  <c r="N214" i="16"/>
  <c r="F207" i="16"/>
  <c r="F236" i="16"/>
  <c r="C212" i="16"/>
  <c r="U213" i="16"/>
  <c r="C262" i="16"/>
  <c r="F246" i="16"/>
  <c r="F233" i="16"/>
  <c r="C236" i="16"/>
  <c r="C282" i="16"/>
  <c r="C263" i="16"/>
  <c r="F216" i="16"/>
  <c r="C223" i="16"/>
  <c r="C210" i="16"/>
  <c r="F277" i="16"/>
  <c r="C239" i="16"/>
  <c r="C280" i="16"/>
  <c r="F261" i="16"/>
  <c r="U208" i="16"/>
  <c r="C221" i="16"/>
  <c r="F255" i="16"/>
  <c r="C257" i="16"/>
  <c r="F227" i="16"/>
  <c r="U209" i="16"/>
  <c r="R211" i="16"/>
  <c r="F268" i="16"/>
  <c r="C289" i="16"/>
  <c r="F281" i="16"/>
  <c r="C235" i="16"/>
  <c r="C214" i="16"/>
  <c r="C222" i="16"/>
  <c r="C253" i="16"/>
  <c r="C261" i="16"/>
  <c r="F283" i="16"/>
  <c r="F262" i="16"/>
  <c r="F229" i="16"/>
  <c r="F260" i="16"/>
  <c r="C220" i="16"/>
  <c r="F247" i="16"/>
  <c r="C278" i="16"/>
  <c r="F232" i="16"/>
  <c r="C249" i="16"/>
  <c r="F289" i="16"/>
  <c r="F273" i="16"/>
  <c r="F276" i="16"/>
  <c r="F245" i="16"/>
  <c r="F254" i="16"/>
  <c r="R209" i="16"/>
  <c r="K210" i="16"/>
  <c r="U212" i="16"/>
  <c r="C226" i="16"/>
  <c r="C207" i="16"/>
  <c r="C225" i="16"/>
  <c r="C229" i="16"/>
  <c r="F279" i="16"/>
  <c r="F235" i="16"/>
  <c r="C224" i="16"/>
  <c r="F256" i="16"/>
  <c r="F228" i="16"/>
  <c r="C267" i="16"/>
  <c r="K214" i="16"/>
  <c r="C244" i="16"/>
  <c r="F253" i="16"/>
  <c r="F222" i="16"/>
  <c r="C254" i="16"/>
  <c r="F250" i="16"/>
  <c r="R212" i="16"/>
  <c r="R214" i="16"/>
  <c r="C233" i="16"/>
  <c r="F288" i="16"/>
  <c r="C232" i="16"/>
  <c r="F263" i="16"/>
  <c r="N212" i="16"/>
  <c r="C271" i="16"/>
  <c r="C237" i="16"/>
  <c r="F251" i="16"/>
  <c r="C213" i="16"/>
  <c r="C234" i="16"/>
  <c r="C256" i="16"/>
  <c r="C269" i="16"/>
  <c r="F290" i="16"/>
  <c r="C250" i="16"/>
  <c r="C227" i="16"/>
  <c r="C241" i="16"/>
  <c r="F275" i="16"/>
  <c r="C277" i="16"/>
  <c r="C238" i="16"/>
  <c r="C285" i="16"/>
  <c r="C279" i="16"/>
  <c r="C215" i="16"/>
  <c r="C247" i="16"/>
  <c r="F258" i="16"/>
  <c r="F259" i="16"/>
  <c r="F239" i="16"/>
  <c r="F269" i="16"/>
  <c r="U215" i="16"/>
  <c r="F214" i="16"/>
  <c r="K213" i="16"/>
  <c r="C255" i="16"/>
  <c r="F220" i="16"/>
  <c r="C260" i="16"/>
  <c r="C284" i="16"/>
  <c r="F270" i="16"/>
  <c r="F287" i="16"/>
  <c r="F267" i="16"/>
  <c r="N207" i="16"/>
  <c r="C245" i="16"/>
  <c r="F238" i="16"/>
  <c r="C211" i="16"/>
  <c r="F271" i="16"/>
  <c r="U210" i="16"/>
  <c r="F217" i="16"/>
  <c r="R215" i="16"/>
  <c r="C276" i="16"/>
  <c r="C240" i="16"/>
  <c r="C287" i="16"/>
  <c r="F248" i="16"/>
  <c r="F219" i="16"/>
  <c r="C283" i="16"/>
  <c r="F242" i="16"/>
  <c r="C217" i="16"/>
  <c r="F285" i="16"/>
  <c r="C248" i="16"/>
  <c r="C266" i="16"/>
  <c r="F243" i="16"/>
  <c r="N215" i="16"/>
  <c r="C218" i="16"/>
  <c r="F225" i="16"/>
  <c r="F213" i="16"/>
  <c r="C291" i="16"/>
  <c r="C251" i="16"/>
  <c r="C252" i="16"/>
  <c r="N208" i="16"/>
  <c r="U211" i="16"/>
  <c r="F223" i="16"/>
  <c r="R207" i="16"/>
  <c r="R213" i="16"/>
  <c r="K212" i="16"/>
  <c r="F286" i="16"/>
  <c r="C290" i="16"/>
  <c r="F226" i="16"/>
  <c r="F230" i="16"/>
  <c r="G230" i="16" s="1"/>
  <c r="F278" i="16"/>
  <c r="F221" i="16"/>
  <c r="C242" i="16"/>
  <c r="N211" i="16"/>
  <c r="N210" i="16"/>
  <c r="C286" i="16"/>
  <c r="F244" i="16"/>
  <c r="F237" i="16"/>
  <c r="C288" i="16"/>
  <c r="C268" i="16"/>
  <c r="C231" i="16"/>
  <c r="C243" i="16"/>
  <c r="F208" i="16"/>
  <c r="F257" i="16"/>
  <c r="F249" i="16"/>
  <c r="C272" i="16"/>
  <c r="F280" i="16"/>
  <c r="F224" i="16"/>
  <c r="N209" i="16"/>
  <c r="F272" i="16"/>
  <c r="N213" i="16"/>
  <c r="K215" i="16"/>
  <c r="C228" i="16"/>
  <c r="F265" i="16"/>
  <c r="C273" i="16"/>
  <c r="C275" i="16"/>
  <c r="C230" i="16"/>
  <c r="F241" i="16"/>
  <c r="F284" i="16"/>
  <c r="R208" i="16"/>
  <c r="C208" i="16"/>
  <c r="F264" i="16"/>
  <c r="F266" i="16"/>
  <c r="F210" i="16"/>
  <c r="F252" i="16"/>
  <c r="F274" i="16"/>
  <c r="K207" i="16"/>
  <c r="K209" i="16"/>
  <c r="C265" i="16"/>
  <c r="U207" i="16"/>
  <c r="F231" i="16"/>
  <c r="C259" i="16"/>
  <c r="C264" i="16"/>
  <c r="F212" i="16"/>
  <c r="C216" i="16"/>
  <c r="C219" i="16"/>
  <c r="C246" i="16"/>
  <c r="F218" i="16"/>
  <c r="F282" i="16"/>
  <c r="C274" i="16"/>
  <c r="F215" i="16"/>
  <c r="R210" i="16"/>
  <c r="C258" i="16"/>
  <c r="F209" i="16"/>
  <c r="C209" i="16"/>
  <c r="C270" i="16"/>
  <c r="F211" i="16"/>
  <c r="C281" i="16"/>
  <c r="F234" i="16"/>
  <c r="B98" i="16"/>
  <c r="F113" i="16" s="1"/>
  <c r="C312" i="19" l="1"/>
  <c r="F412" i="19" s="1"/>
  <c r="C323" i="18"/>
  <c r="C423" i="18" s="1"/>
  <c r="C366" i="17"/>
  <c r="D366" i="17" s="1"/>
  <c r="B98" i="17"/>
  <c r="C140" i="17" s="1"/>
  <c r="C339" i="19"/>
  <c r="D339" i="19" s="1"/>
  <c r="C365" i="17"/>
  <c r="D365" i="17" s="1"/>
  <c r="C333" i="19"/>
  <c r="D333" i="19" s="1"/>
  <c r="C332" i="19"/>
  <c r="C432" i="19" s="1"/>
  <c r="C340" i="19"/>
  <c r="C440" i="19" s="1"/>
  <c r="D440" i="19" s="1"/>
  <c r="C537" i="19" s="1"/>
  <c r="D537" i="19" s="1"/>
  <c r="C328" i="19"/>
  <c r="F428" i="19" s="1"/>
  <c r="G428" i="19" s="1"/>
  <c r="G525" i="19" s="1"/>
  <c r="H525" i="19" s="1"/>
  <c r="C312" i="18"/>
  <c r="D312" i="18" s="1"/>
  <c r="C341" i="18"/>
  <c r="C360" i="17"/>
  <c r="D360" i="17" s="1"/>
  <c r="C334" i="17"/>
  <c r="D334" i="17" s="1"/>
  <c r="C343" i="19"/>
  <c r="D343" i="19" s="1"/>
  <c r="C322" i="17"/>
  <c r="C422" i="17" s="1"/>
  <c r="D422" i="17" s="1"/>
  <c r="C519" i="17" s="1"/>
  <c r="D519" i="17" s="1"/>
  <c r="C362" i="17"/>
  <c r="D362" i="17" s="1"/>
  <c r="C323" i="17"/>
  <c r="C423" i="17" s="1"/>
  <c r="C349" i="18"/>
  <c r="D349" i="18" s="1"/>
  <c r="C363" i="18"/>
  <c r="D363" i="18" s="1"/>
  <c r="C316" i="19"/>
  <c r="F416" i="19" s="1"/>
  <c r="G416" i="19" s="1"/>
  <c r="G513" i="19" s="1"/>
  <c r="H513" i="19" s="1"/>
  <c r="C331" i="19"/>
  <c r="D331" i="19" s="1"/>
  <c r="C334" i="19"/>
  <c r="F434" i="19" s="1"/>
  <c r="F441" i="18"/>
  <c r="G441" i="18" s="1"/>
  <c r="G538" i="18" s="1"/>
  <c r="H538" i="18" s="1"/>
  <c r="C316" i="18"/>
  <c r="D316" i="18" s="1"/>
  <c r="C340" i="18"/>
  <c r="D340" i="18" s="1"/>
  <c r="C314" i="17"/>
  <c r="F414" i="17" s="1"/>
  <c r="G414" i="17" s="1"/>
  <c r="G511" i="17" s="1"/>
  <c r="H511" i="17" s="1"/>
  <c r="B98" i="19"/>
  <c r="C125" i="19" s="1"/>
  <c r="C310" i="19"/>
  <c r="T410" i="19" s="1"/>
  <c r="C384" i="18"/>
  <c r="D384" i="18" s="1"/>
  <c r="B98" i="18"/>
  <c r="C190" i="18" s="1"/>
  <c r="C358" i="17"/>
  <c r="F458" i="17" s="1"/>
  <c r="G458" i="17" s="1"/>
  <c r="G555" i="17" s="1"/>
  <c r="H555" i="17" s="1"/>
  <c r="C337" i="17"/>
  <c r="F437" i="17" s="1"/>
  <c r="G437" i="17" s="1"/>
  <c r="G534" i="17" s="1"/>
  <c r="H534" i="17" s="1"/>
  <c r="C385" i="17"/>
  <c r="F485" i="17" s="1"/>
  <c r="G485" i="17" s="1"/>
  <c r="G582" i="17" s="1"/>
  <c r="H582" i="17" s="1"/>
  <c r="C314" i="19"/>
  <c r="C414" i="19" s="1"/>
  <c r="C704" i="15"/>
  <c r="D704" i="15" s="1"/>
  <c r="C308" i="19"/>
  <c r="M408" i="19" s="1"/>
  <c r="C324" i="19"/>
  <c r="F424" i="19" s="1"/>
  <c r="G424" i="19" s="1"/>
  <c r="G521" i="19" s="1"/>
  <c r="H521" i="19" s="1"/>
  <c r="C326" i="19"/>
  <c r="D326" i="19" s="1"/>
  <c r="C355" i="18"/>
  <c r="F455" i="18" s="1"/>
  <c r="G455" i="18" s="1"/>
  <c r="G552" i="18" s="1"/>
  <c r="H552" i="18" s="1"/>
  <c r="C317" i="17"/>
  <c r="D317" i="17" s="1"/>
  <c r="C452" i="19"/>
  <c r="D452" i="19" s="1"/>
  <c r="C549" i="19" s="1"/>
  <c r="D549" i="19" s="1"/>
  <c r="C306" i="19"/>
  <c r="C406" i="19" s="1"/>
  <c r="D406" i="19" s="1"/>
  <c r="C330" i="19"/>
  <c r="C430" i="19" s="1"/>
  <c r="C331" i="17"/>
  <c r="D331" i="17" s="1"/>
  <c r="C325" i="18"/>
  <c r="C425" i="18" s="1"/>
  <c r="D425" i="18" s="1"/>
  <c r="C522" i="18" s="1"/>
  <c r="D522" i="18" s="1"/>
  <c r="C304" i="17"/>
  <c r="D304" i="17" s="1"/>
  <c r="C341" i="17"/>
  <c r="F441" i="17" s="1"/>
  <c r="G441" i="17" s="1"/>
  <c r="G538" i="17" s="1"/>
  <c r="H538" i="17" s="1"/>
  <c r="C303" i="17"/>
  <c r="Q403" i="17" s="1"/>
  <c r="C381" i="17"/>
  <c r="C481" i="17" s="1"/>
  <c r="C368" i="18"/>
  <c r="F468" i="18" s="1"/>
  <c r="G468" i="18" s="1"/>
  <c r="G565" i="18" s="1"/>
  <c r="H565" i="18" s="1"/>
  <c r="F463" i="18"/>
  <c r="G463" i="18" s="1"/>
  <c r="G560" i="18" s="1"/>
  <c r="H560" i="18" s="1"/>
  <c r="C382" i="17"/>
  <c r="C380" i="17"/>
  <c r="C480" i="17" s="1"/>
  <c r="D480" i="17" s="1"/>
  <c r="C577" i="17" s="1"/>
  <c r="D577" i="17" s="1"/>
  <c r="C351" i="19"/>
  <c r="D351" i="19" s="1"/>
  <c r="C364" i="18"/>
  <c r="F464" i="18" s="1"/>
  <c r="G464" i="18" s="1"/>
  <c r="G561" i="18" s="1"/>
  <c r="H561" i="18" s="1"/>
  <c r="C360" i="18"/>
  <c r="F460" i="18" s="1"/>
  <c r="G460" i="18" s="1"/>
  <c r="G557" i="18" s="1"/>
  <c r="H557" i="18" s="1"/>
  <c r="C346" i="18"/>
  <c r="D346" i="18" s="1"/>
  <c r="C365" i="19"/>
  <c r="C465" i="19" s="1"/>
  <c r="D465" i="19" s="1"/>
  <c r="C562" i="19" s="1"/>
  <c r="D562" i="19" s="1"/>
  <c r="C333" i="17"/>
  <c r="D333" i="17" s="1"/>
  <c r="G703" i="15"/>
  <c r="H703" i="15" s="1"/>
  <c r="C309" i="18"/>
  <c r="Q409" i="18" s="1"/>
  <c r="F457" i="17"/>
  <c r="C355" i="19"/>
  <c r="C455" i="19" s="1"/>
  <c r="C324" i="18"/>
  <c r="C349" i="19"/>
  <c r="F449" i="19" s="1"/>
  <c r="H585" i="15"/>
  <c r="C361" i="18"/>
  <c r="C457" i="17"/>
  <c r="D457" i="17" s="1"/>
  <c r="C554" i="17" s="1"/>
  <c r="D554" i="17" s="1"/>
  <c r="C445" i="17"/>
  <c r="D445" i="17" s="1"/>
  <c r="C542" i="17" s="1"/>
  <c r="D542" i="17" s="1"/>
  <c r="C351" i="17"/>
  <c r="C343" i="17"/>
  <c r="C329" i="19"/>
  <c r="D329" i="19" s="1"/>
  <c r="C315" i="18"/>
  <c r="C415" i="18" s="1"/>
  <c r="C311" i="18"/>
  <c r="C330" i="18"/>
  <c r="C353" i="19"/>
  <c r="C311" i="19"/>
  <c r="C305" i="19"/>
  <c r="D305" i="19" s="1"/>
  <c r="C365" i="18"/>
  <c r="F465" i="18" s="1"/>
  <c r="G465" i="18" s="1"/>
  <c r="G562" i="18" s="1"/>
  <c r="H562" i="18" s="1"/>
  <c r="C385" i="18"/>
  <c r="F485" i="18" s="1"/>
  <c r="G485" i="18" s="1"/>
  <c r="G582" i="18" s="1"/>
  <c r="H582" i="18" s="1"/>
  <c r="C376" i="17"/>
  <c r="F476" i="17" s="1"/>
  <c r="G476" i="17" s="1"/>
  <c r="G573" i="17" s="1"/>
  <c r="H573" i="17" s="1"/>
  <c r="C369" i="17"/>
  <c r="D369" i="17" s="1"/>
  <c r="C354" i="17"/>
  <c r="C454" i="17" s="1"/>
  <c r="C368" i="17"/>
  <c r="F468" i="17" s="1"/>
  <c r="G468" i="17" s="1"/>
  <c r="G565" i="17" s="1"/>
  <c r="H565" i="17" s="1"/>
  <c r="C309" i="17"/>
  <c r="C382" i="19"/>
  <c r="F482" i="19" s="1"/>
  <c r="G482" i="19" s="1"/>
  <c r="G579" i="19" s="1"/>
  <c r="C336" i="18"/>
  <c r="C436" i="18" s="1"/>
  <c r="C321" i="18"/>
  <c r="C306" i="18"/>
  <c r="C406" i="18" s="1"/>
  <c r="C358" i="18"/>
  <c r="D358" i="18" s="1"/>
  <c r="C372" i="17"/>
  <c r="C364" i="17"/>
  <c r="C363" i="17"/>
  <c r="C466" i="17"/>
  <c r="D466" i="17" s="1"/>
  <c r="C563" i="17" s="1"/>
  <c r="D563" i="17" s="1"/>
  <c r="C349" i="17"/>
  <c r="F462" i="17"/>
  <c r="G462" i="17" s="1"/>
  <c r="G559" i="17" s="1"/>
  <c r="H559" i="17" s="1"/>
  <c r="C380" i="18"/>
  <c r="C480" i="18" s="1"/>
  <c r="D585" i="15"/>
  <c r="C369" i="19"/>
  <c r="C374" i="18"/>
  <c r="C474" i="18" s="1"/>
  <c r="C367" i="18"/>
  <c r="D367" i="18" s="1"/>
  <c r="C359" i="17"/>
  <c r="D359" i="17" s="1"/>
  <c r="C370" i="17"/>
  <c r="C470" i="17" s="1"/>
  <c r="F445" i="17"/>
  <c r="G445" i="17" s="1"/>
  <c r="G542" i="17" s="1"/>
  <c r="H542" i="17" s="1"/>
  <c r="C354" i="19"/>
  <c r="C314" i="18"/>
  <c r="C414" i="18" s="1"/>
  <c r="C338" i="18"/>
  <c r="C337" i="18"/>
  <c r="C437" i="18" s="1"/>
  <c r="C350" i="19"/>
  <c r="C450" i="19" s="1"/>
  <c r="C343" i="18"/>
  <c r="D343" i="18" s="1"/>
  <c r="C353" i="17"/>
  <c r="F453" i="17" s="1"/>
  <c r="G453" i="17" s="1"/>
  <c r="G550" i="17" s="1"/>
  <c r="H550" i="17" s="1"/>
  <c r="F452" i="19"/>
  <c r="G452" i="19" s="1"/>
  <c r="G549" i="19" s="1"/>
  <c r="H549" i="19" s="1"/>
  <c r="C336" i="19"/>
  <c r="D336" i="19" s="1"/>
  <c r="C381" i="18"/>
  <c r="F481" i="18" s="1"/>
  <c r="G481" i="18" s="1"/>
  <c r="G578" i="18" s="1"/>
  <c r="H578" i="18" s="1"/>
  <c r="C313" i="18"/>
  <c r="F413" i="18" s="1"/>
  <c r="G413" i="18" s="1"/>
  <c r="G510" i="18" s="1"/>
  <c r="H510" i="18" s="1"/>
  <c r="C347" i="18"/>
  <c r="C372" i="18"/>
  <c r="F472" i="18" s="1"/>
  <c r="F466" i="17"/>
  <c r="G466" i="17" s="1"/>
  <c r="G563" i="17" s="1"/>
  <c r="H563" i="17" s="1"/>
  <c r="C375" i="17"/>
  <c r="C331" i="18"/>
  <c r="D374" i="19"/>
  <c r="C474" i="19"/>
  <c r="F474" i="19"/>
  <c r="C419" i="18"/>
  <c r="D319" i="18"/>
  <c r="F419" i="18"/>
  <c r="G418" i="19"/>
  <c r="G515" i="19" s="1"/>
  <c r="H515" i="19" s="1"/>
  <c r="D427" i="19"/>
  <c r="C524" i="19" s="1"/>
  <c r="D524" i="19" s="1"/>
  <c r="D477" i="19"/>
  <c r="C574" i="19" s="1"/>
  <c r="D574" i="19" s="1"/>
  <c r="G466" i="18"/>
  <c r="G563" i="18" s="1"/>
  <c r="H563" i="18" s="1"/>
  <c r="G412" i="19"/>
  <c r="G509" i="19" s="1"/>
  <c r="H509" i="19" s="1"/>
  <c r="G467" i="19"/>
  <c r="G564" i="19" s="1"/>
  <c r="H564" i="19" s="1"/>
  <c r="D380" i="19"/>
  <c r="C480" i="19"/>
  <c r="D361" i="19"/>
  <c r="F461" i="19"/>
  <c r="C461" i="19"/>
  <c r="D386" i="17"/>
  <c r="C486" i="17"/>
  <c r="D381" i="19"/>
  <c r="F481" i="19"/>
  <c r="C481" i="19"/>
  <c r="G475" i="19"/>
  <c r="G572" i="19" s="1"/>
  <c r="H572" i="19" s="1"/>
  <c r="C435" i="18"/>
  <c r="D335" i="18"/>
  <c r="D423" i="18"/>
  <c r="C520" i="18" s="1"/>
  <c r="D520" i="18" s="1"/>
  <c r="D484" i="19"/>
  <c r="C581" i="19" s="1"/>
  <c r="D581" i="19" s="1"/>
  <c r="F480" i="19"/>
  <c r="C318" i="18"/>
  <c r="G704" i="15"/>
  <c r="H704" i="15" s="1"/>
  <c r="C376" i="18"/>
  <c r="C703" i="15"/>
  <c r="D703" i="15" s="1"/>
  <c r="D373" i="19"/>
  <c r="C473" i="19"/>
  <c r="C346" i="19"/>
  <c r="C347" i="19"/>
  <c r="C304" i="19"/>
  <c r="C417" i="19"/>
  <c r="D317" i="19"/>
  <c r="C378" i="19"/>
  <c r="C371" i="19"/>
  <c r="C359" i="18"/>
  <c r="C332" i="18"/>
  <c r="C351" i="18"/>
  <c r="C325" i="17"/>
  <c r="C327" i="18"/>
  <c r="C320" i="19"/>
  <c r="C356" i="18"/>
  <c r="D362" i="18"/>
  <c r="C462" i="18"/>
  <c r="C309" i="19"/>
  <c r="D375" i="19"/>
  <c r="C475" i="19"/>
  <c r="C342" i="19"/>
  <c r="C369" i="18"/>
  <c r="C304" i="18"/>
  <c r="D583" i="19"/>
  <c r="C683" i="19"/>
  <c r="D683" i="19" s="1"/>
  <c r="G780" i="19" s="1"/>
  <c r="H780" i="19" s="1"/>
  <c r="D312" i="19"/>
  <c r="C412" i="19"/>
  <c r="C305" i="18"/>
  <c r="G462" i="18"/>
  <c r="G559" i="18" s="1"/>
  <c r="H559" i="18" s="1"/>
  <c r="C305" i="17"/>
  <c r="C342" i="18"/>
  <c r="C422" i="18"/>
  <c r="D322" i="18"/>
  <c r="F422" i="18"/>
  <c r="D357" i="18"/>
  <c r="F457" i="18"/>
  <c r="C457" i="18"/>
  <c r="C375" i="18"/>
  <c r="D383" i="19"/>
  <c r="C483" i="19"/>
  <c r="F483" i="19"/>
  <c r="C418" i="19"/>
  <c r="D318" i="19"/>
  <c r="D327" i="19"/>
  <c r="F427" i="19"/>
  <c r="D377" i="19"/>
  <c r="F477" i="19"/>
  <c r="C466" i="18"/>
  <c r="D366" i="18"/>
  <c r="C364" i="19"/>
  <c r="C307" i="18"/>
  <c r="C486" i="18"/>
  <c r="G417" i="19"/>
  <c r="G514" i="19" s="1"/>
  <c r="H514" i="19" s="1"/>
  <c r="D367" i="19"/>
  <c r="C467" i="19"/>
  <c r="C311" i="17"/>
  <c r="C333" i="18"/>
  <c r="G472" i="19"/>
  <c r="G569" i="19" s="1"/>
  <c r="H569" i="19" s="1"/>
  <c r="D476" i="19"/>
  <c r="C573" i="19" s="1"/>
  <c r="D573" i="19" s="1"/>
  <c r="D482" i="18"/>
  <c r="C579" i="18" s="1"/>
  <c r="D579" i="18" s="1"/>
  <c r="C310" i="18"/>
  <c r="C320" i="18"/>
  <c r="F473" i="19"/>
  <c r="F435" i="18"/>
  <c r="D372" i="19"/>
  <c r="C472" i="19"/>
  <c r="C322" i="19"/>
  <c r="C307" i="19"/>
  <c r="C357" i="19"/>
  <c r="D376" i="19"/>
  <c r="F476" i="19"/>
  <c r="C378" i="18"/>
  <c r="C379" i="19"/>
  <c r="C350" i="18"/>
  <c r="C383" i="18"/>
  <c r="C344" i="18"/>
  <c r="D382" i="18"/>
  <c r="F482" i="18"/>
  <c r="C328" i="18"/>
  <c r="C326" i="18"/>
  <c r="C377" i="17"/>
  <c r="C336" i="17"/>
  <c r="C329" i="17"/>
  <c r="C326" i="17"/>
  <c r="C332" i="17"/>
  <c r="C339" i="17"/>
  <c r="C324" i="17"/>
  <c r="C302" i="17"/>
  <c r="C371" i="17"/>
  <c r="C379" i="17"/>
  <c r="C310" i="17"/>
  <c r="C373" i="17"/>
  <c r="C356" i="17"/>
  <c r="C330" i="17"/>
  <c r="C352" i="17"/>
  <c r="C341" i="19"/>
  <c r="C356" i="19"/>
  <c r="D384" i="19"/>
  <c r="F484" i="19"/>
  <c r="C373" i="18"/>
  <c r="C345" i="18"/>
  <c r="C352" i="18"/>
  <c r="C339" i="18"/>
  <c r="D344" i="19"/>
  <c r="F444" i="19"/>
  <c r="C444" i="19"/>
  <c r="C360" i="19"/>
  <c r="C385" i="19"/>
  <c r="C313" i="19"/>
  <c r="C348" i="19"/>
  <c r="C362" i="19"/>
  <c r="C353" i="18"/>
  <c r="C303" i="18"/>
  <c r="C348" i="18"/>
  <c r="C302" i="18"/>
  <c r="C370" i="18"/>
  <c r="C347" i="17"/>
  <c r="C313" i="17"/>
  <c r="C361" i="17"/>
  <c r="C344" i="17"/>
  <c r="C316" i="17"/>
  <c r="C318" i="17"/>
  <c r="D323" i="18"/>
  <c r="F423" i="18"/>
  <c r="C302" i="19"/>
  <c r="C338" i="19"/>
  <c r="C366" i="19"/>
  <c r="C319" i="19"/>
  <c r="C323" i="19"/>
  <c r="C370" i="19"/>
  <c r="C325" i="19"/>
  <c r="C321" i="19"/>
  <c r="C368" i="19"/>
  <c r="C358" i="19"/>
  <c r="C337" i="19"/>
  <c r="C335" i="19"/>
  <c r="C329" i="18"/>
  <c r="C317" i="18"/>
  <c r="C334" i="18"/>
  <c r="C367" i="17"/>
  <c r="C307" i="17"/>
  <c r="C338" i="17"/>
  <c r="C308" i="17"/>
  <c r="C383" i="17"/>
  <c r="C327" i="17"/>
  <c r="C328" i="17"/>
  <c r="C319" i="17"/>
  <c r="C320" i="17"/>
  <c r="C321" i="17"/>
  <c r="C312" i="17"/>
  <c r="C378" i="17"/>
  <c r="C335" i="17"/>
  <c r="C306" i="17"/>
  <c r="C340" i="17"/>
  <c r="C355" i="17"/>
  <c r="C350" i="17"/>
  <c r="C342" i="17"/>
  <c r="C374" i="17"/>
  <c r="C346" i="17"/>
  <c r="C315" i="17"/>
  <c r="C348" i="17"/>
  <c r="C384" i="17"/>
  <c r="F440" i="19"/>
  <c r="C315" i="19"/>
  <c r="C359" i="19"/>
  <c r="C363" i="19"/>
  <c r="C303" i="19"/>
  <c r="C379" i="18"/>
  <c r="C345" i="19"/>
  <c r="C308" i="18"/>
  <c r="C354" i="18"/>
  <c r="C371" i="18"/>
  <c r="C377" i="18"/>
  <c r="D270" i="16"/>
  <c r="G218" i="16"/>
  <c r="G212" i="16"/>
  <c r="G274" i="16"/>
  <c r="D275" i="16"/>
  <c r="G265" i="16"/>
  <c r="G272" i="16"/>
  <c r="D272" i="16"/>
  <c r="D243" i="16"/>
  <c r="G237" i="16"/>
  <c r="D290" i="16"/>
  <c r="D291" i="16"/>
  <c r="C386" i="16" s="1"/>
  <c r="D386" i="16" s="1"/>
  <c r="G285" i="16"/>
  <c r="G242" i="16"/>
  <c r="D287" i="16"/>
  <c r="G217" i="16"/>
  <c r="D284" i="16"/>
  <c r="G258" i="16"/>
  <c r="D285" i="16"/>
  <c r="D241" i="16"/>
  <c r="D234" i="16"/>
  <c r="D271" i="16"/>
  <c r="G288" i="16"/>
  <c r="G222" i="16"/>
  <c r="D267" i="16"/>
  <c r="G235" i="16"/>
  <c r="D207" i="16"/>
  <c r="G245" i="16"/>
  <c r="D249" i="16"/>
  <c r="D220" i="16"/>
  <c r="G283" i="16"/>
  <c r="G281" i="16"/>
  <c r="G268" i="16"/>
  <c r="D257" i="16"/>
  <c r="G261" i="16"/>
  <c r="D210" i="16"/>
  <c r="G216" i="16"/>
  <c r="G233" i="16"/>
  <c r="D262" i="16"/>
  <c r="D212" i="16"/>
  <c r="G207" i="16"/>
  <c r="G240" i="16"/>
  <c r="C183" i="16"/>
  <c r="C172" i="16"/>
  <c r="F111" i="16"/>
  <c r="C176" i="16"/>
  <c r="F120" i="16"/>
  <c r="C121" i="16"/>
  <c r="F114" i="16"/>
  <c r="C161" i="16"/>
  <c r="F176" i="16"/>
  <c r="F112" i="16"/>
  <c r="F166" i="16"/>
  <c r="F143" i="16"/>
  <c r="C177" i="16"/>
  <c r="F167" i="16"/>
  <c r="F174" i="16"/>
  <c r="F126" i="16"/>
  <c r="C174" i="16"/>
  <c r="F159" i="16"/>
  <c r="C145" i="16"/>
  <c r="C170" i="16"/>
  <c r="F139" i="16"/>
  <c r="C188" i="16"/>
  <c r="F123" i="16"/>
  <c r="F132" i="16"/>
  <c r="C192" i="16"/>
  <c r="C154" i="16"/>
  <c r="C193" i="16"/>
  <c r="F127" i="16"/>
  <c r="C168" i="16"/>
  <c r="F187" i="16"/>
  <c r="F144" i="16"/>
  <c r="F121" i="16"/>
  <c r="C189" i="16"/>
  <c r="C178" i="16"/>
  <c r="F119" i="16"/>
  <c r="F173" i="16"/>
  <c r="F140" i="16"/>
  <c r="F189" i="16"/>
  <c r="C186" i="16"/>
  <c r="F122" i="16"/>
  <c r="F141" i="16"/>
  <c r="F160" i="16"/>
  <c r="C117" i="16"/>
  <c r="C187" i="16"/>
  <c r="C179" i="16"/>
  <c r="C143" i="16"/>
  <c r="C152" i="16"/>
  <c r="C171" i="16"/>
  <c r="C136" i="16"/>
  <c r="F153" i="16"/>
  <c r="C173" i="16"/>
  <c r="F165" i="16"/>
  <c r="F190" i="16"/>
  <c r="F152" i="16"/>
  <c r="F124" i="16"/>
  <c r="C146" i="16"/>
  <c r="C169" i="16"/>
  <c r="F158" i="16"/>
  <c r="F137" i="16"/>
  <c r="C131" i="16"/>
  <c r="C109" i="16"/>
  <c r="F147" i="16"/>
  <c r="F175" i="16"/>
  <c r="C151" i="16"/>
  <c r="C180" i="16"/>
  <c r="C122" i="16"/>
  <c r="F131" i="16"/>
  <c r="F185" i="16"/>
  <c r="C155" i="16"/>
  <c r="C116" i="16"/>
  <c r="F183" i="16"/>
  <c r="F170" i="16"/>
  <c r="C159" i="16"/>
  <c r="C123" i="16"/>
  <c r="F163" i="16"/>
  <c r="C141" i="16"/>
  <c r="C112" i="16"/>
  <c r="F118" i="16"/>
  <c r="C184" i="16"/>
  <c r="F135" i="16"/>
  <c r="C164" i="16"/>
  <c r="C114" i="16"/>
  <c r="F109" i="16"/>
  <c r="F142" i="16"/>
  <c r="D281" i="16"/>
  <c r="G209" i="16"/>
  <c r="D274" i="16"/>
  <c r="D219" i="16"/>
  <c r="D259" i="16"/>
  <c r="G210" i="16"/>
  <c r="G264" i="16"/>
  <c r="G241" i="16"/>
  <c r="G224" i="16"/>
  <c r="G257" i="16"/>
  <c r="D268" i="16"/>
  <c r="C363" i="16" s="1"/>
  <c r="D363" i="16" s="1"/>
  <c r="D286" i="16"/>
  <c r="G221" i="16"/>
  <c r="D252" i="16"/>
  <c r="G225" i="16"/>
  <c r="D266" i="16"/>
  <c r="G219" i="16"/>
  <c r="D276" i="16"/>
  <c r="G271" i="16"/>
  <c r="G238" i="16"/>
  <c r="G287" i="16"/>
  <c r="G220" i="16"/>
  <c r="G239" i="16"/>
  <c r="D215" i="16"/>
  <c r="D277" i="16"/>
  <c r="D250" i="16"/>
  <c r="D269" i="16"/>
  <c r="G251" i="16"/>
  <c r="G263" i="16"/>
  <c r="G250" i="16"/>
  <c r="D244" i="16"/>
  <c r="G256" i="16"/>
  <c r="D229" i="16"/>
  <c r="G273" i="16"/>
  <c r="D278" i="16"/>
  <c r="G229" i="16"/>
  <c r="D253" i="16"/>
  <c r="D214" i="16"/>
  <c r="D221" i="16"/>
  <c r="D239" i="16"/>
  <c r="D282" i="16"/>
  <c r="F136" i="16"/>
  <c r="G211" i="16"/>
  <c r="C111" i="16"/>
  <c r="C160" i="16"/>
  <c r="F117" i="16"/>
  <c r="F184" i="16"/>
  <c r="C148" i="16"/>
  <c r="C118" i="16"/>
  <c r="C166" i="16"/>
  <c r="F133" i="16"/>
  <c r="C167" i="16"/>
  <c r="F154" i="16"/>
  <c r="F168" i="16"/>
  <c r="C110" i="16"/>
  <c r="F186" i="16"/>
  <c r="C132" i="16"/>
  <c r="C175" i="16"/>
  <c r="C130" i="16"/>
  <c r="F182" i="16"/>
  <c r="F151" i="16"/>
  <c r="F110" i="16"/>
  <c r="C133" i="16"/>
  <c r="C190" i="16"/>
  <c r="F146" i="16"/>
  <c r="C144" i="16"/>
  <c r="F180" i="16"/>
  <c r="F128" i="16"/>
  <c r="F188" i="16"/>
  <c r="F125" i="16"/>
  <c r="C153" i="16"/>
  <c r="F115" i="16"/>
  <c r="C120" i="16"/>
  <c r="F145" i="16"/>
  <c r="C150" i="16"/>
  <c r="C119" i="16"/>
  <c r="C185" i="16"/>
  <c r="F150" i="16"/>
  <c r="C142" i="16"/>
  <c r="C113" i="16"/>
  <c r="C147" i="16"/>
  <c r="F169" i="16"/>
  <c r="F172" i="16"/>
  <c r="C162" i="16"/>
  <c r="C157" i="16"/>
  <c r="F116" i="16"/>
  <c r="F171" i="16"/>
  <c r="F161" i="16"/>
  <c r="C149" i="16"/>
  <c r="C181" i="16"/>
  <c r="C140" i="16"/>
  <c r="F177" i="16"/>
  <c r="C129" i="16"/>
  <c r="F192" i="16"/>
  <c r="C158" i="16"/>
  <c r="C115" i="16"/>
  <c r="C139" i="16"/>
  <c r="C134" i="16"/>
  <c r="C135" i="16"/>
  <c r="C156" i="16"/>
  <c r="F155" i="16"/>
  <c r="F130" i="16"/>
  <c r="C126" i="16"/>
  <c r="F181" i="16"/>
  <c r="C127" i="16"/>
  <c r="C128" i="16"/>
  <c r="F156" i="16"/>
  <c r="F178" i="16"/>
  <c r="F191" i="16"/>
  <c r="F134" i="16"/>
  <c r="F149" i="16"/>
  <c r="F162" i="16"/>
  <c r="F164" i="16"/>
  <c r="C163" i="16"/>
  <c r="C124" i="16"/>
  <c r="C137" i="16"/>
  <c r="C191" i="16"/>
  <c r="F129" i="16"/>
  <c r="F157" i="16"/>
  <c r="C182" i="16"/>
  <c r="F179" i="16"/>
  <c r="C125" i="16"/>
  <c r="C165" i="16"/>
  <c r="C138" i="16"/>
  <c r="F148" i="16"/>
  <c r="F138" i="16"/>
  <c r="G234" i="16"/>
  <c r="D209" i="16"/>
  <c r="D258" i="16"/>
  <c r="G215" i="16"/>
  <c r="G282" i="16"/>
  <c r="D246" i="16"/>
  <c r="D216" i="16"/>
  <c r="D264" i="16"/>
  <c r="G231" i="16"/>
  <c r="D265" i="16"/>
  <c r="G252" i="16"/>
  <c r="G266" i="16"/>
  <c r="D208" i="16"/>
  <c r="G284" i="16"/>
  <c r="D230" i="16"/>
  <c r="C325" i="16" s="1"/>
  <c r="C425" i="16" s="1"/>
  <c r="D273" i="16"/>
  <c r="D228" i="16"/>
  <c r="G280" i="16"/>
  <c r="G249" i="16"/>
  <c r="G208" i="16"/>
  <c r="D231" i="16"/>
  <c r="D288" i="16"/>
  <c r="G244" i="16"/>
  <c r="D242" i="16"/>
  <c r="G278" i="16"/>
  <c r="G226" i="16"/>
  <c r="G286" i="16"/>
  <c r="G223" i="16"/>
  <c r="D251" i="16"/>
  <c r="G213" i="16"/>
  <c r="D218" i="16"/>
  <c r="G243" i="16"/>
  <c r="D248" i="16"/>
  <c r="D217" i="16"/>
  <c r="D283" i="16"/>
  <c r="G248" i="16"/>
  <c r="D240" i="16"/>
  <c r="D211" i="16"/>
  <c r="D245" i="16"/>
  <c r="G267" i="16"/>
  <c r="G270" i="16"/>
  <c r="D260" i="16"/>
  <c r="D255" i="16"/>
  <c r="G214" i="16"/>
  <c r="G269" i="16"/>
  <c r="G259" i="16"/>
  <c r="D247" i="16"/>
  <c r="D279" i="16"/>
  <c r="D238" i="16"/>
  <c r="G275" i="16"/>
  <c r="D227" i="16"/>
  <c r="G290" i="16"/>
  <c r="D256" i="16"/>
  <c r="D213" i="16"/>
  <c r="D237" i="16"/>
  <c r="D232" i="16"/>
  <c r="D233" i="16"/>
  <c r="D254" i="16"/>
  <c r="G253" i="16"/>
  <c r="G228" i="16"/>
  <c r="D224" i="16"/>
  <c r="G279" i="16"/>
  <c r="D225" i="16"/>
  <c r="D226" i="16"/>
  <c r="G254" i="16"/>
  <c r="G276" i="16"/>
  <c r="G289" i="16"/>
  <c r="G232" i="16"/>
  <c r="G247" i="16"/>
  <c r="G260" i="16"/>
  <c r="G262" i="16"/>
  <c r="D261" i="16"/>
  <c r="D222" i="16"/>
  <c r="D235" i="16"/>
  <c r="C330" i="16" s="1"/>
  <c r="D330" i="16" s="1"/>
  <c r="D289" i="16"/>
  <c r="C384" i="16" s="1"/>
  <c r="D384" i="16" s="1"/>
  <c r="G227" i="16"/>
  <c r="G255" i="16"/>
  <c r="D280" i="16"/>
  <c r="C375" i="16" s="1"/>
  <c r="D375" i="16" s="1"/>
  <c r="G277" i="16"/>
  <c r="D223" i="16"/>
  <c r="D263" i="16"/>
  <c r="D236" i="16"/>
  <c r="G246" i="16"/>
  <c r="G236" i="16"/>
  <c r="C167" i="19"/>
  <c r="F135" i="17" l="1"/>
  <c r="C137" i="17"/>
  <c r="C115" i="17"/>
  <c r="C165" i="17"/>
  <c r="C147" i="17"/>
  <c r="F152" i="17"/>
  <c r="F183" i="17"/>
  <c r="C162" i="17"/>
  <c r="F115" i="17"/>
  <c r="C124" i="17"/>
  <c r="F191" i="17"/>
  <c r="F128" i="17"/>
  <c r="C188" i="17"/>
  <c r="F110" i="17"/>
  <c r="F189" i="17"/>
  <c r="F174" i="17"/>
  <c r="F118" i="17"/>
  <c r="C153" i="17"/>
  <c r="F109" i="17"/>
  <c r="C178" i="17"/>
  <c r="C177" i="17"/>
  <c r="F141" i="17"/>
  <c r="F165" i="17"/>
  <c r="F126" i="17"/>
  <c r="C118" i="17"/>
  <c r="C163" i="17"/>
  <c r="C141" i="17"/>
  <c r="F177" i="17"/>
  <c r="C119" i="17"/>
  <c r="C126" i="17"/>
  <c r="F137" i="17"/>
  <c r="C128" i="17"/>
  <c r="F179" i="17"/>
  <c r="F117" i="17"/>
  <c r="C157" i="17"/>
  <c r="F114" i="17"/>
  <c r="F133" i="17"/>
  <c r="F190" i="17"/>
  <c r="C114" i="17"/>
  <c r="F144" i="17"/>
  <c r="F160" i="17"/>
  <c r="F175" i="17"/>
  <c r="F178" i="17"/>
  <c r="C173" i="17"/>
  <c r="C139" i="17"/>
  <c r="F148" i="17"/>
  <c r="C193" i="17"/>
  <c r="F154" i="17"/>
  <c r="C145" i="17"/>
  <c r="C123" i="17"/>
  <c r="F173" i="17"/>
  <c r="F120" i="17"/>
  <c r="C149" i="17"/>
  <c r="C148" i="17"/>
  <c r="F125" i="17"/>
  <c r="C152" i="17"/>
  <c r="F150" i="17"/>
  <c r="F113" i="17"/>
  <c r="F157" i="17"/>
  <c r="C166" i="17"/>
  <c r="C142" i="17"/>
  <c r="C120" i="17"/>
  <c r="C187" i="17"/>
  <c r="F182" i="17"/>
  <c r="C171" i="17"/>
  <c r="C135" i="17"/>
  <c r="F161" i="17"/>
  <c r="C170" i="17"/>
  <c r="F136" i="17"/>
  <c r="C181" i="17"/>
  <c r="F166" i="17"/>
  <c r="C154" i="17"/>
  <c r="C182" i="17"/>
  <c r="F138" i="17"/>
  <c r="C112" i="17"/>
  <c r="F143" i="17"/>
  <c r="C134" i="17"/>
  <c r="F171" i="17"/>
  <c r="C151" i="17"/>
  <c r="C179" i="17"/>
  <c r="F186" i="17"/>
  <c r="C168" i="17"/>
  <c r="F124" i="17"/>
  <c r="F134" i="17"/>
  <c r="C132" i="17"/>
  <c r="F162" i="17"/>
  <c r="C183" i="17"/>
  <c r="F146" i="17"/>
  <c r="C158" i="17"/>
  <c r="F163" i="17"/>
  <c r="C164" i="17"/>
  <c r="F119" i="17"/>
  <c r="C121" i="17"/>
  <c r="F153" i="17"/>
  <c r="F145" i="17"/>
  <c r="C159" i="17"/>
  <c r="C110" i="17"/>
  <c r="C189" i="17"/>
  <c r="C109" i="17"/>
  <c r="B196" i="17" s="1"/>
  <c r="C191" i="17"/>
  <c r="F112" i="17"/>
  <c r="C174" i="17"/>
  <c r="F180" i="17"/>
  <c r="F129" i="17"/>
  <c r="C130" i="17"/>
  <c r="F184" i="17"/>
  <c r="F132" i="17"/>
  <c r="F164" i="17"/>
  <c r="C133" i="17"/>
  <c r="F176" i="17"/>
  <c r="F147" i="17"/>
  <c r="F188" i="17"/>
  <c r="C136" i="17"/>
  <c r="F158" i="17"/>
  <c r="C113" i="17"/>
  <c r="C167" i="17"/>
  <c r="F187" i="17"/>
  <c r="C125" i="17"/>
  <c r="C122" i="17"/>
  <c r="F111" i="17"/>
  <c r="C155" i="17"/>
  <c r="C172" i="17"/>
  <c r="F172" i="17"/>
  <c r="F181" i="17"/>
  <c r="C127" i="17"/>
  <c r="C117" i="17"/>
  <c r="C176" i="17"/>
  <c r="C190" i="17"/>
  <c r="F159" i="17"/>
  <c r="C143" i="17"/>
  <c r="C184" i="17"/>
  <c r="C144" i="17"/>
  <c r="F170" i="17"/>
  <c r="F169" i="17"/>
  <c r="F167" i="17"/>
  <c r="F151" i="17"/>
  <c r="C138" i="17"/>
  <c r="F123" i="17"/>
  <c r="F116" i="17"/>
  <c r="C180" i="17"/>
  <c r="F142" i="17"/>
  <c r="C129" i="17"/>
  <c r="C150" i="17"/>
  <c r="C131" i="17"/>
  <c r="F139" i="17"/>
  <c r="C185" i="17"/>
  <c r="F168" i="17"/>
  <c r="C160" i="17"/>
  <c r="C156" i="17"/>
  <c r="F185" i="17"/>
  <c r="C175" i="17"/>
  <c r="C161" i="17"/>
  <c r="C146" i="17"/>
  <c r="F130" i="17"/>
  <c r="F122" i="17"/>
  <c r="C186" i="17"/>
  <c r="F149" i="17"/>
  <c r="F192" i="17"/>
  <c r="C111" i="17"/>
  <c r="F131" i="17"/>
  <c r="F121" i="17"/>
  <c r="C192" i="17"/>
  <c r="F156" i="17"/>
  <c r="F127" i="17"/>
  <c r="F155" i="17"/>
  <c r="C169" i="17"/>
  <c r="C116" i="17"/>
  <c r="F140" i="17"/>
  <c r="C178" i="19"/>
  <c r="F187" i="19"/>
  <c r="F126" i="19"/>
  <c r="F115" i="19"/>
  <c r="C140" i="19"/>
  <c r="F170" i="19"/>
  <c r="C151" i="19"/>
  <c r="C153" i="19"/>
  <c r="F110" i="19"/>
  <c r="C128" i="19"/>
  <c r="F130" i="19"/>
  <c r="F410" i="19"/>
  <c r="G410" i="19" s="1"/>
  <c r="C439" i="19"/>
  <c r="D439" i="19" s="1"/>
  <c r="C536" i="19" s="1"/>
  <c r="D536" i="19" s="1"/>
  <c r="C408" i="19"/>
  <c r="D408" i="19" s="1"/>
  <c r="F403" i="17"/>
  <c r="G403" i="17" s="1"/>
  <c r="F439" i="19"/>
  <c r="G439" i="19" s="1"/>
  <c r="G536" i="19" s="1"/>
  <c r="H536" i="19" s="1"/>
  <c r="F460" i="17"/>
  <c r="G460" i="17" s="1"/>
  <c r="G557" i="17" s="1"/>
  <c r="H557" i="17" s="1"/>
  <c r="J408" i="19"/>
  <c r="K408" i="19" s="1"/>
  <c r="D340" i="19"/>
  <c r="C460" i="17"/>
  <c r="D460" i="17" s="1"/>
  <c r="C557" i="17" s="1"/>
  <c r="D557" i="17" s="1"/>
  <c r="D310" i="19"/>
  <c r="F124" i="19"/>
  <c r="C145" i="19"/>
  <c r="C154" i="19"/>
  <c r="F153" i="19"/>
  <c r="F159" i="19"/>
  <c r="F168" i="19"/>
  <c r="D358" i="17"/>
  <c r="F125" i="19"/>
  <c r="F119" i="19"/>
  <c r="C170" i="19"/>
  <c r="F152" i="19"/>
  <c r="C122" i="19"/>
  <c r="D328" i="19"/>
  <c r="C465" i="17"/>
  <c r="D465" i="17" s="1"/>
  <c r="C562" i="17" s="1"/>
  <c r="D562" i="17" s="1"/>
  <c r="C440" i="18"/>
  <c r="D440" i="18" s="1"/>
  <c r="C537" i="18" s="1"/>
  <c r="D537" i="18" s="1"/>
  <c r="C428" i="19"/>
  <c r="D428" i="19" s="1"/>
  <c r="C525" i="19" s="1"/>
  <c r="D525" i="19" s="1"/>
  <c r="F440" i="18"/>
  <c r="G440" i="18" s="1"/>
  <c r="G537" i="18" s="1"/>
  <c r="H537" i="18" s="1"/>
  <c r="F465" i="17"/>
  <c r="G465" i="17" s="1"/>
  <c r="G562" i="17" s="1"/>
  <c r="H562" i="17" s="1"/>
  <c r="D323" i="17"/>
  <c r="C187" i="19"/>
  <c r="F171" i="19"/>
  <c r="F133" i="19"/>
  <c r="F155" i="19"/>
  <c r="F164" i="19"/>
  <c r="F142" i="19"/>
  <c r="C115" i="19"/>
  <c r="F123" i="19"/>
  <c r="C180" i="19"/>
  <c r="F154" i="19"/>
  <c r="C164" i="19"/>
  <c r="C163" i="19"/>
  <c r="F137" i="19"/>
  <c r="C144" i="19"/>
  <c r="F131" i="19"/>
  <c r="C190" i="19"/>
  <c r="C191" i="19"/>
  <c r="F188" i="19"/>
  <c r="C188" i="19"/>
  <c r="F129" i="19"/>
  <c r="C157" i="19"/>
  <c r="F127" i="19"/>
  <c r="F181" i="19"/>
  <c r="F143" i="19"/>
  <c r="C181" i="19"/>
  <c r="C159" i="19"/>
  <c r="F139" i="19"/>
  <c r="F176" i="19"/>
  <c r="C463" i="18"/>
  <c r="D463" i="18" s="1"/>
  <c r="C560" i="18" s="1"/>
  <c r="D560" i="18" s="1"/>
  <c r="F157" i="19"/>
  <c r="C172" i="19"/>
  <c r="F128" i="19"/>
  <c r="C137" i="19"/>
  <c r="C113" i="19"/>
  <c r="F182" i="19"/>
  <c r="F140" i="19"/>
  <c r="C179" i="19"/>
  <c r="C186" i="19"/>
  <c r="F132" i="19"/>
  <c r="C150" i="19"/>
  <c r="F149" i="19"/>
  <c r="C152" i="19"/>
  <c r="F189" i="19"/>
  <c r="C168" i="19"/>
  <c r="F136" i="19"/>
  <c r="F183" i="19"/>
  <c r="C124" i="19"/>
  <c r="F112" i="19"/>
  <c r="C127" i="19"/>
  <c r="C162" i="19"/>
  <c r="C134" i="19"/>
  <c r="C183" i="19"/>
  <c r="C158" i="19"/>
  <c r="F122" i="19"/>
  <c r="F148" i="19"/>
  <c r="F144" i="19"/>
  <c r="C114" i="19"/>
  <c r="F114" i="19"/>
  <c r="C161" i="19"/>
  <c r="C126" i="19"/>
  <c r="F174" i="19"/>
  <c r="C136" i="19"/>
  <c r="F117" i="19"/>
  <c r="C176" i="19"/>
  <c r="C129" i="19"/>
  <c r="F173" i="19"/>
  <c r="C130" i="19"/>
  <c r="F111" i="19"/>
  <c r="F430" i="19"/>
  <c r="G430" i="19" s="1"/>
  <c r="G527" i="19" s="1"/>
  <c r="H527" i="19" s="1"/>
  <c r="Q409" i="17"/>
  <c r="R409" i="17" s="1"/>
  <c r="D309" i="17"/>
  <c r="F433" i="19"/>
  <c r="G433" i="19" s="1"/>
  <c r="G530" i="19" s="1"/>
  <c r="H530" i="19" s="1"/>
  <c r="C449" i="18"/>
  <c r="D449" i="18" s="1"/>
  <c r="C546" i="18" s="1"/>
  <c r="D546" i="18" s="1"/>
  <c r="F406" i="19"/>
  <c r="G406" i="19" s="1"/>
  <c r="C109" i="19"/>
  <c r="C147" i="19"/>
  <c r="C135" i="19"/>
  <c r="F121" i="19"/>
  <c r="F186" i="19"/>
  <c r="C174" i="19"/>
  <c r="F109" i="19"/>
  <c r="F118" i="19"/>
  <c r="C116" i="19"/>
  <c r="F175" i="19"/>
  <c r="F146" i="19"/>
  <c r="C185" i="19"/>
  <c r="F120" i="19"/>
  <c r="C166" i="19"/>
  <c r="C118" i="19"/>
  <c r="F138" i="19"/>
  <c r="C156" i="19"/>
  <c r="C149" i="19"/>
  <c r="C184" i="19"/>
  <c r="F156" i="19"/>
  <c r="C189" i="19"/>
  <c r="F179" i="19"/>
  <c r="F178" i="19"/>
  <c r="C173" i="19"/>
  <c r="C121" i="19"/>
  <c r="C123" i="19"/>
  <c r="C119" i="19"/>
  <c r="C193" i="19"/>
  <c r="F177" i="19"/>
  <c r="C112" i="19"/>
  <c r="F191" i="19"/>
  <c r="C143" i="19"/>
  <c r="C169" i="19"/>
  <c r="F158" i="19"/>
  <c r="C182" i="19"/>
  <c r="F113" i="19"/>
  <c r="F185" i="19"/>
  <c r="F141" i="19"/>
  <c r="C165" i="19"/>
  <c r="C131" i="19"/>
  <c r="C192" i="19"/>
  <c r="F134" i="19"/>
  <c r="F151" i="19"/>
  <c r="C146" i="19"/>
  <c r="C160" i="19"/>
  <c r="F190" i="19"/>
  <c r="F180" i="19"/>
  <c r="F172" i="19"/>
  <c r="F169" i="19"/>
  <c r="C138" i="19"/>
  <c r="F163" i="19"/>
  <c r="F162" i="19"/>
  <c r="C120" i="19"/>
  <c r="C177" i="19"/>
  <c r="C117" i="19"/>
  <c r="C141" i="19"/>
  <c r="F167" i="19"/>
  <c r="F166" i="19"/>
  <c r="C132" i="19"/>
  <c r="F145" i="19"/>
  <c r="F147" i="19"/>
  <c r="C142" i="19"/>
  <c r="F161" i="19"/>
  <c r="C110" i="19"/>
  <c r="C155" i="19"/>
  <c r="F165" i="19"/>
  <c r="F160" i="19"/>
  <c r="C148" i="19"/>
  <c r="C133" i="19"/>
  <c r="C171" i="19"/>
  <c r="F135" i="19"/>
  <c r="C175" i="19"/>
  <c r="C139" i="19"/>
  <c r="C111" i="19"/>
  <c r="F150" i="19"/>
  <c r="F184" i="19"/>
  <c r="F192" i="19"/>
  <c r="F116" i="19"/>
  <c r="D322" i="17"/>
  <c r="F422" i="17"/>
  <c r="G422" i="17" s="1"/>
  <c r="G519" i="17" s="1"/>
  <c r="H519" i="17" s="1"/>
  <c r="D341" i="18"/>
  <c r="C441" i="18"/>
  <c r="D441" i="18" s="1"/>
  <c r="C538" i="18" s="1"/>
  <c r="D538" i="18" s="1"/>
  <c r="D332" i="19"/>
  <c r="F432" i="19"/>
  <c r="G432" i="19" s="1"/>
  <c r="G529" i="19" s="1"/>
  <c r="H529" i="19" s="1"/>
  <c r="C165" i="18"/>
  <c r="C433" i="19"/>
  <c r="D433" i="19" s="1"/>
  <c r="C530" i="19" s="1"/>
  <c r="D530" i="19" s="1"/>
  <c r="F141" i="18"/>
  <c r="F147" i="18"/>
  <c r="F181" i="18"/>
  <c r="F175" i="18"/>
  <c r="C183" i="18"/>
  <c r="F132" i="18"/>
  <c r="C154" i="18"/>
  <c r="F429" i="19"/>
  <c r="G429" i="19" s="1"/>
  <c r="G526" i="19" s="1"/>
  <c r="H526" i="19" s="1"/>
  <c r="C184" i="18"/>
  <c r="F142" i="18"/>
  <c r="C434" i="19"/>
  <c r="D434" i="19" s="1"/>
  <c r="C531" i="19" s="1"/>
  <c r="D531" i="19" s="1"/>
  <c r="F125" i="18"/>
  <c r="F154" i="18"/>
  <c r="F412" i="18"/>
  <c r="G412" i="18" s="1"/>
  <c r="G509" i="18" s="1"/>
  <c r="H509" i="18" s="1"/>
  <c r="C412" i="18"/>
  <c r="D412" i="18" s="1"/>
  <c r="C509" i="18" s="1"/>
  <c r="D509" i="18" s="1"/>
  <c r="F449" i="18"/>
  <c r="G449" i="18" s="1"/>
  <c r="G546" i="18" s="1"/>
  <c r="H546" i="18" s="1"/>
  <c r="C429" i="19"/>
  <c r="D429" i="19" s="1"/>
  <c r="C526" i="19" s="1"/>
  <c r="D526" i="19" s="1"/>
  <c r="H782" i="15"/>
  <c r="C431" i="17"/>
  <c r="D431" i="17" s="1"/>
  <c r="C528" i="17" s="1"/>
  <c r="D528" i="17" s="1"/>
  <c r="T403" i="17"/>
  <c r="U403" i="17" s="1"/>
  <c r="D353" i="17"/>
  <c r="C464" i="18"/>
  <c r="D464" i="18" s="1"/>
  <c r="C561" i="18" s="1"/>
  <c r="D561" i="18" s="1"/>
  <c r="D337" i="17"/>
  <c r="D308" i="19"/>
  <c r="C462" i="17"/>
  <c r="D462" i="17" s="1"/>
  <c r="C559" i="17" s="1"/>
  <c r="D559" i="17" s="1"/>
  <c r="F431" i="17"/>
  <c r="G431" i="17" s="1"/>
  <c r="G528" i="17" s="1"/>
  <c r="H528" i="17" s="1"/>
  <c r="D364" i="18"/>
  <c r="C458" i="17"/>
  <c r="D458" i="17" s="1"/>
  <c r="C555" i="17" s="1"/>
  <c r="D555" i="17" s="1"/>
  <c r="M403" i="17"/>
  <c r="N403" i="17" s="1"/>
  <c r="C403" i="17"/>
  <c r="D403" i="17" s="1"/>
  <c r="F408" i="19"/>
  <c r="G408" i="19" s="1"/>
  <c r="F434" i="17"/>
  <c r="G434" i="17" s="1"/>
  <c r="G531" i="17" s="1"/>
  <c r="H531" i="17" s="1"/>
  <c r="F431" i="19"/>
  <c r="G431" i="19" s="1"/>
  <c r="G528" i="19" s="1"/>
  <c r="H528" i="19" s="1"/>
  <c r="F423" i="17"/>
  <c r="G423" i="17" s="1"/>
  <c r="G520" i="17" s="1"/>
  <c r="H520" i="17" s="1"/>
  <c r="C416" i="19"/>
  <c r="D416" i="19" s="1"/>
  <c r="C513" i="19" s="1"/>
  <c r="D513" i="19" s="1"/>
  <c r="C476" i="17"/>
  <c r="D476" i="17" s="1"/>
  <c r="C573" i="17" s="1"/>
  <c r="D573" i="17" s="1"/>
  <c r="J410" i="19"/>
  <c r="K410" i="19" s="1"/>
  <c r="C434" i="17"/>
  <c r="D434" i="17" s="1"/>
  <c r="C531" i="17" s="1"/>
  <c r="D531" i="17" s="1"/>
  <c r="D381" i="17"/>
  <c r="D303" i="17"/>
  <c r="C410" i="19"/>
  <c r="D410" i="19" s="1"/>
  <c r="Q408" i="19"/>
  <c r="R408" i="19" s="1"/>
  <c r="C431" i="19"/>
  <c r="D431" i="19" s="1"/>
  <c r="C528" i="19" s="1"/>
  <c r="D528" i="19" s="1"/>
  <c r="F417" i="17"/>
  <c r="G417" i="17" s="1"/>
  <c r="G514" i="17" s="1"/>
  <c r="H514" i="17" s="1"/>
  <c r="J403" i="17"/>
  <c r="K403" i="17" s="1"/>
  <c r="D316" i="19"/>
  <c r="C437" i="17"/>
  <c r="D437" i="17" s="1"/>
  <c r="C534" i="17" s="1"/>
  <c r="D534" i="17" s="1"/>
  <c r="C417" i="17"/>
  <c r="D417" i="17" s="1"/>
  <c r="C514" i="17" s="1"/>
  <c r="D514" i="17" s="1"/>
  <c r="Q410" i="19"/>
  <c r="R410" i="19" s="1"/>
  <c r="M410" i="19"/>
  <c r="N410" i="19" s="1"/>
  <c r="T408" i="19"/>
  <c r="U408" i="19" s="1"/>
  <c r="F416" i="18"/>
  <c r="G416" i="18" s="1"/>
  <c r="G513" i="18" s="1"/>
  <c r="H513" i="18" s="1"/>
  <c r="C416" i="18"/>
  <c r="D416" i="18" s="1"/>
  <c r="C513" i="18" s="1"/>
  <c r="D513" i="18" s="1"/>
  <c r="C145" i="18"/>
  <c r="C185" i="18"/>
  <c r="C146" i="18"/>
  <c r="F126" i="18"/>
  <c r="C151" i="18"/>
  <c r="F114" i="18"/>
  <c r="C181" i="18"/>
  <c r="F138" i="18"/>
  <c r="F131" i="18"/>
  <c r="F134" i="18"/>
  <c r="F182" i="18"/>
  <c r="D334" i="19"/>
  <c r="D314" i="17"/>
  <c r="F443" i="19"/>
  <c r="G443" i="19" s="1"/>
  <c r="G540" i="19" s="1"/>
  <c r="H540" i="19" s="1"/>
  <c r="C163" i="18"/>
  <c r="F165" i="18"/>
  <c r="F111" i="18"/>
  <c r="C157" i="18"/>
  <c r="C139" i="18"/>
  <c r="F188" i="18"/>
  <c r="F136" i="18"/>
  <c r="C182" i="18"/>
  <c r="C189" i="18"/>
  <c r="C443" i="19"/>
  <c r="D443" i="19" s="1"/>
  <c r="C540" i="19" s="1"/>
  <c r="D540" i="19" s="1"/>
  <c r="C119" i="18"/>
  <c r="C136" i="18"/>
  <c r="F162" i="18"/>
  <c r="C152" i="18"/>
  <c r="F177" i="18"/>
  <c r="C170" i="18"/>
  <c r="C110" i="18"/>
  <c r="F146" i="18"/>
  <c r="F176" i="18"/>
  <c r="F152" i="18"/>
  <c r="F404" i="17"/>
  <c r="G404" i="17" s="1"/>
  <c r="C472" i="18"/>
  <c r="D472" i="18" s="1"/>
  <c r="C569" i="18" s="1"/>
  <c r="D569" i="18" s="1"/>
  <c r="F467" i="18"/>
  <c r="G467" i="18" s="1"/>
  <c r="G564" i="18" s="1"/>
  <c r="H564" i="18" s="1"/>
  <c r="C433" i="17"/>
  <c r="D433" i="17" s="1"/>
  <c r="C530" i="17" s="1"/>
  <c r="D530" i="17" s="1"/>
  <c r="C413" i="18"/>
  <c r="D413" i="18" s="1"/>
  <c r="C510" i="18" s="1"/>
  <c r="D510" i="18" s="1"/>
  <c r="D372" i="18"/>
  <c r="F433" i="17"/>
  <c r="G433" i="17" s="1"/>
  <c r="G530" i="17" s="1"/>
  <c r="H530" i="17" s="1"/>
  <c r="D355" i="18"/>
  <c r="F148" i="18"/>
  <c r="C122" i="18"/>
  <c r="F155" i="18"/>
  <c r="F116" i="18"/>
  <c r="C179" i="18"/>
  <c r="C192" i="18"/>
  <c r="C112" i="18"/>
  <c r="F161" i="18"/>
  <c r="C117" i="18"/>
  <c r="F180" i="18"/>
  <c r="F145" i="18"/>
  <c r="C118" i="18"/>
  <c r="C156" i="18"/>
  <c r="F189" i="18"/>
  <c r="C141" i="18"/>
  <c r="C169" i="18"/>
  <c r="C149" i="18"/>
  <c r="F184" i="18"/>
  <c r="C186" i="18"/>
  <c r="C162" i="18"/>
  <c r="F122" i="18"/>
  <c r="C164" i="18"/>
  <c r="F172" i="18"/>
  <c r="C187" i="18"/>
  <c r="C160" i="18"/>
  <c r="C115" i="18"/>
  <c r="F118" i="18"/>
  <c r="C120" i="18"/>
  <c r="C153" i="18"/>
  <c r="C173" i="18"/>
  <c r="F174" i="18"/>
  <c r="C188" i="18"/>
  <c r="F164" i="18"/>
  <c r="F156" i="18"/>
  <c r="F163" i="18"/>
  <c r="C142" i="18"/>
  <c r="C134" i="18"/>
  <c r="F117" i="18"/>
  <c r="C137" i="18"/>
  <c r="C176" i="18"/>
  <c r="F144" i="18"/>
  <c r="F151" i="18"/>
  <c r="F169" i="18"/>
  <c r="F123" i="18"/>
  <c r="F470" i="17"/>
  <c r="G470" i="17" s="1"/>
  <c r="G567" i="17" s="1"/>
  <c r="H567" i="17" s="1"/>
  <c r="J409" i="18"/>
  <c r="K409" i="18" s="1"/>
  <c r="Q406" i="19"/>
  <c r="R406" i="19" s="1"/>
  <c r="J404" i="17"/>
  <c r="K404" i="17" s="1"/>
  <c r="F186" i="18"/>
  <c r="F137" i="18"/>
  <c r="C178" i="18"/>
  <c r="F127" i="18"/>
  <c r="F168" i="18"/>
  <c r="F124" i="18"/>
  <c r="C127" i="18"/>
  <c r="C177" i="18"/>
  <c r="F178" i="18"/>
  <c r="F128" i="18"/>
  <c r="F166" i="18"/>
  <c r="C135" i="18"/>
  <c r="C109" i="18"/>
  <c r="C140" i="18"/>
  <c r="C131" i="18"/>
  <c r="F150" i="18"/>
  <c r="C158" i="18"/>
  <c r="F139" i="18"/>
  <c r="F135" i="18"/>
  <c r="F173" i="18"/>
  <c r="F110" i="18"/>
  <c r="C159" i="18"/>
  <c r="F159" i="18"/>
  <c r="F120" i="18"/>
  <c r="F158" i="18"/>
  <c r="C193" i="18"/>
  <c r="C133" i="18"/>
  <c r="F143" i="18"/>
  <c r="F113" i="18"/>
  <c r="F115" i="18"/>
  <c r="C123" i="18"/>
  <c r="C155" i="18"/>
  <c r="F140" i="18"/>
  <c r="F167" i="18"/>
  <c r="C174" i="18"/>
  <c r="F119" i="18"/>
  <c r="C171" i="18"/>
  <c r="C144" i="18"/>
  <c r="C138" i="18"/>
  <c r="C129" i="18"/>
  <c r="F121" i="18"/>
  <c r="C191" i="18"/>
  <c r="C147" i="18"/>
  <c r="F436" i="19"/>
  <c r="G436" i="19" s="1"/>
  <c r="G533" i="19" s="1"/>
  <c r="H533" i="19" s="1"/>
  <c r="C468" i="18"/>
  <c r="D468" i="18" s="1"/>
  <c r="C565" i="18" s="1"/>
  <c r="D565" i="18" s="1"/>
  <c r="C458" i="18"/>
  <c r="D458" i="18" s="1"/>
  <c r="C555" i="18" s="1"/>
  <c r="D555" i="18" s="1"/>
  <c r="J405" i="19"/>
  <c r="K405" i="19" s="1"/>
  <c r="C167" i="18"/>
  <c r="C130" i="18"/>
  <c r="C168" i="18"/>
  <c r="F149" i="18"/>
  <c r="C150" i="18"/>
  <c r="C114" i="18"/>
  <c r="F171" i="18"/>
  <c r="C125" i="18"/>
  <c r="C111" i="18"/>
  <c r="F191" i="18"/>
  <c r="F160" i="18"/>
  <c r="C124" i="18"/>
  <c r="F179" i="18"/>
  <c r="F187" i="18"/>
  <c r="F157" i="18"/>
  <c r="F109" i="18"/>
  <c r="C126" i="18"/>
  <c r="F185" i="18"/>
  <c r="C128" i="18"/>
  <c r="F190" i="18"/>
  <c r="F192" i="18"/>
  <c r="C166" i="18"/>
  <c r="C143" i="18"/>
  <c r="F183" i="18"/>
  <c r="C116" i="18"/>
  <c r="C148" i="18"/>
  <c r="C180" i="18"/>
  <c r="F133" i="18"/>
  <c r="F153" i="18"/>
  <c r="C172" i="18"/>
  <c r="F170" i="18"/>
  <c r="F129" i="18"/>
  <c r="C132" i="18"/>
  <c r="F112" i="18"/>
  <c r="C113" i="18"/>
  <c r="F130" i="18"/>
  <c r="C161" i="18"/>
  <c r="C175" i="18"/>
  <c r="C121" i="18"/>
  <c r="C414" i="17"/>
  <c r="D414" i="17" s="1"/>
  <c r="C511" i="17" s="1"/>
  <c r="D511" i="17" s="1"/>
  <c r="D314" i="19"/>
  <c r="C446" i="18"/>
  <c r="D446" i="18" s="1"/>
  <c r="C543" i="18" s="1"/>
  <c r="D543" i="18" s="1"/>
  <c r="J406" i="19"/>
  <c r="K406" i="19" s="1"/>
  <c r="F426" i="19"/>
  <c r="G426" i="19" s="1"/>
  <c r="G523" i="19" s="1"/>
  <c r="H523" i="19" s="1"/>
  <c r="D336" i="18"/>
  <c r="D325" i="18"/>
  <c r="C484" i="18"/>
  <c r="D484" i="18" s="1"/>
  <c r="C581" i="18" s="1"/>
  <c r="D581" i="18" s="1"/>
  <c r="F481" i="17"/>
  <c r="G481" i="17" s="1"/>
  <c r="G578" i="17" s="1"/>
  <c r="H578" i="17" s="1"/>
  <c r="D374" i="18"/>
  <c r="F484" i="18"/>
  <c r="G484" i="18" s="1"/>
  <c r="G581" i="18" s="1"/>
  <c r="H581" i="18" s="1"/>
  <c r="D354" i="17"/>
  <c r="C485" i="17"/>
  <c r="D485" i="17" s="1"/>
  <c r="C582" i="17" s="1"/>
  <c r="D582" i="17" s="1"/>
  <c r="C460" i="18"/>
  <c r="D460" i="18" s="1"/>
  <c r="C557" i="18" s="1"/>
  <c r="D557" i="18" s="1"/>
  <c r="C424" i="19"/>
  <c r="D424" i="19" s="1"/>
  <c r="C521" i="19" s="1"/>
  <c r="D521" i="19" s="1"/>
  <c r="Q406" i="18"/>
  <c r="R406" i="18" s="1"/>
  <c r="D306" i="18"/>
  <c r="D324" i="19"/>
  <c r="D381" i="18"/>
  <c r="F425" i="18"/>
  <c r="G425" i="18" s="1"/>
  <c r="G522" i="18" s="1"/>
  <c r="H522" i="18" s="1"/>
  <c r="D385" i="17"/>
  <c r="D360" i="18"/>
  <c r="T406" i="18"/>
  <c r="U406" i="18" s="1"/>
  <c r="D782" i="15"/>
  <c r="C455" i="18"/>
  <c r="D455" i="18" s="1"/>
  <c r="C552" i="18" s="1"/>
  <c r="D552" i="18" s="1"/>
  <c r="C459" i="17"/>
  <c r="D459" i="17" s="1"/>
  <c r="C556" i="17" s="1"/>
  <c r="D556" i="17" s="1"/>
  <c r="D330" i="19"/>
  <c r="C451" i="19"/>
  <c r="D451" i="19" s="1"/>
  <c r="C548" i="19" s="1"/>
  <c r="D548" i="19" s="1"/>
  <c r="F409" i="17"/>
  <c r="G409" i="17" s="1"/>
  <c r="T409" i="17"/>
  <c r="U409" i="17" s="1"/>
  <c r="M404" i="17"/>
  <c r="N404" i="17" s="1"/>
  <c r="F406" i="18"/>
  <c r="G406" i="18" s="1"/>
  <c r="C453" i="17"/>
  <c r="D453" i="17" s="1"/>
  <c r="C550" i="17" s="1"/>
  <c r="D550" i="17" s="1"/>
  <c r="C409" i="17"/>
  <c r="D409" i="17" s="1"/>
  <c r="C467" i="18"/>
  <c r="D467" i="18" s="1"/>
  <c r="C564" i="18" s="1"/>
  <c r="D564" i="18" s="1"/>
  <c r="D350" i="19"/>
  <c r="M406" i="19"/>
  <c r="N406" i="19" s="1"/>
  <c r="C449" i="19"/>
  <c r="D449" i="19" s="1"/>
  <c r="C546" i="19" s="1"/>
  <c r="D546" i="19" s="1"/>
  <c r="F446" i="18"/>
  <c r="G446" i="18" s="1"/>
  <c r="G543" i="18" s="1"/>
  <c r="H543" i="18" s="1"/>
  <c r="F414" i="19"/>
  <c r="G414" i="19" s="1"/>
  <c r="G511" i="19" s="1"/>
  <c r="H511" i="19" s="1"/>
  <c r="Q404" i="17"/>
  <c r="R404" i="17" s="1"/>
  <c r="T404" i="17"/>
  <c r="U404" i="17" s="1"/>
  <c r="M405" i="19"/>
  <c r="N405" i="19" s="1"/>
  <c r="T406" i="19"/>
  <c r="U406" i="19" s="1"/>
  <c r="M406" i="18"/>
  <c r="N406" i="18" s="1"/>
  <c r="T409" i="18"/>
  <c r="U409" i="18" s="1"/>
  <c r="M409" i="18"/>
  <c r="N409" i="18" s="1"/>
  <c r="J409" i="17"/>
  <c r="K409" i="17" s="1"/>
  <c r="M409" i="17"/>
  <c r="N409" i="17" s="1"/>
  <c r="D313" i="18"/>
  <c r="D368" i="18"/>
  <c r="C469" i="17"/>
  <c r="D469" i="17" s="1"/>
  <c r="C566" i="17" s="1"/>
  <c r="D566" i="17" s="1"/>
  <c r="D376" i="17"/>
  <c r="D306" i="19"/>
  <c r="C426" i="19"/>
  <c r="D426" i="19" s="1"/>
  <c r="C523" i="19" s="1"/>
  <c r="D523" i="19" s="1"/>
  <c r="C409" i="18"/>
  <c r="D409" i="18" s="1"/>
  <c r="C404" i="17"/>
  <c r="D404" i="17" s="1"/>
  <c r="F405" i="19"/>
  <c r="G405" i="19" s="1"/>
  <c r="D365" i="19"/>
  <c r="F465" i="19"/>
  <c r="G465" i="19" s="1"/>
  <c r="G562" i="19" s="1"/>
  <c r="H562" i="19" s="1"/>
  <c r="C481" i="18"/>
  <c r="D481" i="18" s="1"/>
  <c r="C578" i="18" s="1"/>
  <c r="D578" i="18" s="1"/>
  <c r="D368" i="17"/>
  <c r="F474" i="18"/>
  <c r="G474" i="18" s="1"/>
  <c r="G571" i="18" s="1"/>
  <c r="H571" i="18" s="1"/>
  <c r="F451" i="19"/>
  <c r="G451" i="19" s="1"/>
  <c r="G548" i="19" s="1"/>
  <c r="H548" i="19" s="1"/>
  <c r="C441" i="17"/>
  <c r="D441" i="17" s="1"/>
  <c r="C538" i="17" s="1"/>
  <c r="D538" i="17" s="1"/>
  <c r="C485" i="18"/>
  <c r="D485" i="18" s="1"/>
  <c r="C582" i="18" s="1"/>
  <c r="D582" i="18" s="1"/>
  <c r="F664" i="19"/>
  <c r="G664" i="19" s="1"/>
  <c r="H588" i="15"/>
  <c r="B5" i="20" s="1"/>
  <c r="F652" i="18"/>
  <c r="G652" i="18" s="1"/>
  <c r="D380" i="17"/>
  <c r="F480" i="17"/>
  <c r="G480" i="17" s="1"/>
  <c r="G577" i="17" s="1"/>
  <c r="H577" i="17" s="1"/>
  <c r="C468" i="17"/>
  <c r="D468" i="17" s="1"/>
  <c r="C565" i="17" s="1"/>
  <c r="D565" i="17" s="1"/>
  <c r="D341" i="17"/>
  <c r="D385" i="18"/>
  <c r="F614" i="17"/>
  <c r="G614" i="17" s="1"/>
  <c r="D382" i="17"/>
  <c r="F482" i="17"/>
  <c r="G482" i="17" s="1"/>
  <c r="G579" i="17" s="1"/>
  <c r="H579" i="17" s="1"/>
  <c r="C482" i="17"/>
  <c r="D482" i="17" s="1"/>
  <c r="C579" i="17" s="1"/>
  <c r="D579" i="17" s="1"/>
  <c r="H579" i="19"/>
  <c r="F679" i="19"/>
  <c r="G679" i="19" s="1"/>
  <c r="D369" i="19"/>
  <c r="C469" i="19"/>
  <c r="D469" i="19" s="1"/>
  <c r="C566" i="19" s="1"/>
  <c r="D566" i="19" s="1"/>
  <c r="F469" i="19"/>
  <c r="G469" i="19" s="1"/>
  <c r="G566" i="19" s="1"/>
  <c r="H566" i="19" s="1"/>
  <c r="D330" i="18"/>
  <c r="F430" i="18"/>
  <c r="G430" i="18" s="1"/>
  <c r="G527" i="18" s="1"/>
  <c r="H527" i="18" s="1"/>
  <c r="D343" i="17"/>
  <c r="C443" i="17"/>
  <c r="D443" i="17" s="1"/>
  <c r="C540" i="17" s="1"/>
  <c r="D540" i="17" s="1"/>
  <c r="F443" i="17"/>
  <c r="C642" i="17"/>
  <c r="D642" i="17" s="1"/>
  <c r="F458" i="18"/>
  <c r="G458" i="18" s="1"/>
  <c r="G555" i="18" s="1"/>
  <c r="H555" i="18" s="1"/>
  <c r="F638" i="17"/>
  <c r="G638" i="17" s="1"/>
  <c r="D314" i="18"/>
  <c r="F414" i="18"/>
  <c r="D311" i="18"/>
  <c r="C411" i="18"/>
  <c r="F411" i="18"/>
  <c r="F409" i="18"/>
  <c r="G409" i="18" s="1"/>
  <c r="G457" i="17"/>
  <c r="G554" i="17" s="1"/>
  <c r="H554" i="17" s="1"/>
  <c r="F436" i="18"/>
  <c r="G436" i="18" s="1"/>
  <c r="G533" i="18" s="1"/>
  <c r="H533" i="18" s="1"/>
  <c r="C436" i="19"/>
  <c r="D436" i="19" s="1"/>
  <c r="C533" i="19" s="1"/>
  <c r="D533" i="19" s="1"/>
  <c r="C482" i="19"/>
  <c r="D482" i="19" s="1"/>
  <c r="C579" i="19" s="1"/>
  <c r="D579" i="19" s="1"/>
  <c r="F469" i="17"/>
  <c r="G469" i="17" s="1"/>
  <c r="G566" i="17" s="1"/>
  <c r="H566" i="17" s="1"/>
  <c r="F450" i="19"/>
  <c r="G450" i="19" s="1"/>
  <c r="G547" i="19" s="1"/>
  <c r="H547" i="19" s="1"/>
  <c r="D365" i="18"/>
  <c r="D349" i="19"/>
  <c r="J406" i="18"/>
  <c r="K406" i="18" s="1"/>
  <c r="D309" i="18"/>
  <c r="F657" i="18"/>
  <c r="G657" i="18" s="1"/>
  <c r="D370" i="17"/>
  <c r="F459" i="17"/>
  <c r="G459" i="17" s="1"/>
  <c r="G556" i="17" s="1"/>
  <c r="H556" i="17" s="1"/>
  <c r="F443" i="18"/>
  <c r="G443" i="18" s="1"/>
  <c r="G540" i="18" s="1"/>
  <c r="H540" i="18" s="1"/>
  <c r="T405" i="19"/>
  <c r="U405" i="19" s="1"/>
  <c r="C405" i="19"/>
  <c r="D405" i="19" s="1"/>
  <c r="D375" i="17"/>
  <c r="C475" i="17"/>
  <c r="F475" i="17"/>
  <c r="G475" i="17" s="1"/>
  <c r="G572" i="17" s="1"/>
  <c r="H572" i="17" s="1"/>
  <c r="D354" i="19"/>
  <c r="F454" i="19"/>
  <c r="C454" i="19"/>
  <c r="D454" i="19" s="1"/>
  <c r="C551" i="19" s="1"/>
  <c r="D551" i="19" s="1"/>
  <c r="D380" i="18"/>
  <c r="F480" i="18"/>
  <c r="G480" i="18" s="1"/>
  <c r="G577" i="18" s="1"/>
  <c r="H577" i="18" s="1"/>
  <c r="D349" i="17"/>
  <c r="C449" i="17"/>
  <c r="D449" i="17" s="1"/>
  <c r="C546" i="17" s="1"/>
  <c r="D546" i="17" s="1"/>
  <c r="F449" i="17"/>
  <c r="G449" i="17" s="1"/>
  <c r="G546" i="17" s="1"/>
  <c r="H546" i="17" s="1"/>
  <c r="D321" i="18"/>
  <c r="C421" i="18"/>
  <c r="D421" i="18" s="1"/>
  <c r="C518" i="18" s="1"/>
  <c r="D518" i="18" s="1"/>
  <c r="F421" i="18"/>
  <c r="G421" i="18" s="1"/>
  <c r="G518" i="18" s="1"/>
  <c r="H518" i="18" s="1"/>
  <c r="D311" i="19"/>
  <c r="C411" i="19"/>
  <c r="F411" i="19"/>
  <c r="D315" i="18"/>
  <c r="F415" i="18"/>
  <c r="D324" i="18"/>
  <c r="C424" i="18"/>
  <c r="D424" i="18" s="1"/>
  <c r="C521" i="18" s="1"/>
  <c r="D521" i="18" s="1"/>
  <c r="F424" i="18"/>
  <c r="G424" i="18" s="1"/>
  <c r="G521" i="18" s="1"/>
  <c r="H521" i="18" s="1"/>
  <c r="D331" i="18"/>
  <c r="C431" i="18"/>
  <c r="D431" i="18" s="1"/>
  <c r="C528" i="18" s="1"/>
  <c r="D528" i="18" s="1"/>
  <c r="F431" i="18"/>
  <c r="D338" i="18"/>
  <c r="F438" i="18"/>
  <c r="G438" i="18" s="1"/>
  <c r="G535" i="18" s="1"/>
  <c r="H535" i="18" s="1"/>
  <c r="C438" i="18"/>
  <c r="D363" i="17"/>
  <c r="C463" i="17"/>
  <c r="D463" i="17" s="1"/>
  <c r="C560" i="17" s="1"/>
  <c r="D560" i="17" s="1"/>
  <c r="F463" i="17"/>
  <c r="G463" i="17" s="1"/>
  <c r="G560" i="17" s="1"/>
  <c r="H560" i="17" s="1"/>
  <c r="F454" i="17"/>
  <c r="G454" i="17" s="1"/>
  <c r="G551" i="17" s="1"/>
  <c r="H551" i="17" s="1"/>
  <c r="C465" i="18"/>
  <c r="D465" i="18" s="1"/>
  <c r="C562" i="18" s="1"/>
  <c r="D562" i="18" s="1"/>
  <c r="F650" i="17"/>
  <c r="G650" i="17" s="1"/>
  <c r="C443" i="18"/>
  <c r="D443" i="18" s="1"/>
  <c r="C540" i="18" s="1"/>
  <c r="D540" i="18" s="1"/>
  <c r="D364" i="17"/>
  <c r="C464" i="17"/>
  <c r="D464" i="17" s="1"/>
  <c r="C561" i="17" s="1"/>
  <c r="D561" i="17" s="1"/>
  <c r="F464" i="17"/>
  <c r="G464" i="17" s="1"/>
  <c r="G561" i="17" s="1"/>
  <c r="H561" i="17" s="1"/>
  <c r="D351" i="17"/>
  <c r="C451" i="17"/>
  <c r="F451" i="17"/>
  <c r="D382" i="19"/>
  <c r="C430" i="18"/>
  <c r="D430" i="18" s="1"/>
  <c r="C527" i="18" s="1"/>
  <c r="D527" i="18" s="1"/>
  <c r="C663" i="17"/>
  <c r="D663" i="17" s="1"/>
  <c r="F682" i="18"/>
  <c r="G682" i="18" s="1"/>
  <c r="Q405" i="19"/>
  <c r="D347" i="18"/>
  <c r="C447" i="18"/>
  <c r="D447" i="18" s="1"/>
  <c r="C544" i="18" s="1"/>
  <c r="D544" i="18" s="1"/>
  <c r="F447" i="18"/>
  <c r="G447" i="18" s="1"/>
  <c r="G544" i="18" s="1"/>
  <c r="H544" i="18" s="1"/>
  <c r="D337" i="18"/>
  <c r="F437" i="18"/>
  <c r="D372" i="17"/>
  <c r="C472" i="17"/>
  <c r="D472" i="17" s="1"/>
  <c r="C569" i="17" s="1"/>
  <c r="D569" i="17" s="1"/>
  <c r="F472" i="17"/>
  <c r="G472" i="17" s="1"/>
  <c r="G569" i="17" s="1"/>
  <c r="H569" i="17" s="1"/>
  <c r="D353" i="19"/>
  <c r="C453" i="19"/>
  <c r="D453" i="19" s="1"/>
  <c r="C550" i="19" s="1"/>
  <c r="D550" i="19" s="1"/>
  <c r="F453" i="19"/>
  <c r="D361" i="18"/>
  <c r="C461" i="18"/>
  <c r="D461" i="18" s="1"/>
  <c r="C558" i="18" s="1"/>
  <c r="D558" i="18" s="1"/>
  <c r="F461" i="18"/>
  <c r="D355" i="19"/>
  <c r="F455" i="19"/>
  <c r="D303" i="19"/>
  <c r="C403" i="19"/>
  <c r="J403" i="19"/>
  <c r="Q403" i="19"/>
  <c r="F403" i="19"/>
  <c r="M403" i="19"/>
  <c r="T403" i="19"/>
  <c r="D315" i="17"/>
  <c r="C415" i="17"/>
  <c r="F415" i="17"/>
  <c r="D335" i="17"/>
  <c r="C435" i="17"/>
  <c r="F435" i="17"/>
  <c r="D320" i="17"/>
  <c r="C420" i="17"/>
  <c r="F420" i="17"/>
  <c r="D367" i="17"/>
  <c r="C467" i="17"/>
  <c r="F467" i="17"/>
  <c r="D335" i="19"/>
  <c r="F435" i="19"/>
  <c r="C435" i="19"/>
  <c r="D319" i="19"/>
  <c r="C419" i="19"/>
  <c r="F419" i="19"/>
  <c r="D318" i="17"/>
  <c r="F418" i="17"/>
  <c r="C418" i="17"/>
  <c r="D313" i="17"/>
  <c r="F413" i="17"/>
  <c r="C413" i="17"/>
  <c r="D348" i="19"/>
  <c r="F448" i="19"/>
  <c r="C448" i="19"/>
  <c r="D352" i="18"/>
  <c r="F452" i="18"/>
  <c r="C452" i="18"/>
  <c r="D379" i="17"/>
  <c r="F479" i="17"/>
  <c r="C479" i="17"/>
  <c r="D336" i="17"/>
  <c r="F436" i="17"/>
  <c r="C436" i="17"/>
  <c r="D350" i="18"/>
  <c r="C450" i="18"/>
  <c r="F450" i="18"/>
  <c r="D472" i="19"/>
  <c r="C569" i="19" s="1"/>
  <c r="D569" i="19" s="1"/>
  <c r="D364" i="19"/>
  <c r="C464" i="19"/>
  <c r="F464" i="19"/>
  <c r="D454" i="17"/>
  <c r="C551" i="17" s="1"/>
  <c r="D551" i="17" s="1"/>
  <c r="G434" i="19"/>
  <c r="G531" i="19" s="1"/>
  <c r="H531" i="19" s="1"/>
  <c r="D305" i="18"/>
  <c r="Q405" i="18"/>
  <c r="T405" i="18"/>
  <c r="M405" i="18"/>
  <c r="C405" i="18"/>
  <c r="J405" i="18"/>
  <c r="F405" i="18"/>
  <c r="D475" i="19"/>
  <c r="C572" i="19" s="1"/>
  <c r="D572" i="19" s="1"/>
  <c r="D325" i="17"/>
  <c r="C425" i="17"/>
  <c r="F425" i="17"/>
  <c r="D359" i="18"/>
  <c r="C459" i="18"/>
  <c r="F459" i="18"/>
  <c r="D378" i="19"/>
  <c r="F478" i="19"/>
  <c r="C478" i="19"/>
  <c r="D347" i="19"/>
  <c r="F447" i="19"/>
  <c r="C447" i="19"/>
  <c r="D406" i="18"/>
  <c r="D461" i="19"/>
  <c r="C558" i="19" s="1"/>
  <c r="D558" i="19" s="1"/>
  <c r="N408" i="19"/>
  <c r="D363" i="19"/>
  <c r="C463" i="19"/>
  <c r="F463" i="19"/>
  <c r="D355" i="17"/>
  <c r="C455" i="17"/>
  <c r="F455" i="17"/>
  <c r="D319" i="17"/>
  <c r="C419" i="17"/>
  <c r="F419" i="17"/>
  <c r="D308" i="17"/>
  <c r="Q408" i="17"/>
  <c r="C408" i="17"/>
  <c r="T408" i="17"/>
  <c r="M408" i="17"/>
  <c r="F408" i="17"/>
  <c r="J408" i="17"/>
  <c r="D337" i="19"/>
  <c r="C437" i="19"/>
  <c r="F437" i="19"/>
  <c r="D366" i="19"/>
  <c r="C466" i="19"/>
  <c r="F466" i="19"/>
  <c r="D316" i="17"/>
  <c r="F416" i="17"/>
  <c r="C416" i="17"/>
  <c r="D347" i="17"/>
  <c r="F447" i="17"/>
  <c r="C447" i="17"/>
  <c r="D313" i="19"/>
  <c r="F413" i="19"/>
  <c r="C413" i="19"/>
  <c r="G444" i="19"/>
  <c r="G541" i="19" s="1"/>
  <c r="H541" i="19" s="1"/>
  <c r="D356" i="19"/>
  <c r="F456" i="19"/>
  <c r="C456" i="19"/>
  <c r="D371" i="17"/>
  <c r="F471" i="17"/>
  <c r="C471" i="17"/>
  <c r="D332" i="17"/>
  <c r="F432" i="17"/>
  <c r="C432" i="17"/>
  <c r="D379" i="19"/>
  <c r="C479" i="19"/>
  <c r="F479" i="19"/>
  <c r="C637" i="19"/>
  <c r="D637" i="19" s="1"/>
  <c r="F659" i="17"/>
  <c r="G659" i="17" s="1"/>
  <c r="C679" i="18"/>
  <c r="D679" i="18" s="1"/>
  <c r="F649" i="19"/>
  <c r="G649" i="19" s="1"/>
  <c r="D467" i="19"/>
  <c r="C564" i="19" s="1"/>
  <c r="D564" i="19" s="1"/>
  <c r="G427" i="19"/>
  <c r="G524" i="19" s="1"/>
  <c r="H524" i="19" s="1"/>
  <c r="D432" i="19"/>
  <c r="C529" i="19" s="1"/>
  <c r="D529" i="19" s="1"/>
  <c r="G422" i="18"/>
  <c r="G519" i="18" s="1"/>
  <c r="H519" i="18" s="1"/>
  <c r="D304" i="18"/>
  <c r="C404" i="18"/>
  <c r="F404" i="18"/>
  <c r="T404" i="18"/>
  <c r="M404" i="18"/>
  <c r="Q404" i="18"/>
  <c r="J404" i="18"/>
  <c r="D346" i="19"/>
  <c r="C446" i="19"/>
  <c r="F446" i="19"/>
  <c r="D480" i="18"/>
  <c r="C577" i="18" s="1"/>
  <c r="D577" i="18" s="1"/>
  <c r="D474" i="18"/>
  <c r="C571" i="18" s="1"/>
  <c r="D571" i="18" s="1"/>
  <c r="F678" i="18"/>
  <c r="G678" i="18" s="1"/>
  <c r="G480" i="19"/>
  <c r="G577" i="19" s="1"/>
  <c r="H577" i="19" s="1"/>
  <c r="D414" i="19"/>
  <c r="C511" i="19" s="1"/>
  <c r="D511" i="19" s="1"/>
  <c r="F634" i="17"/>
  <c r="G634" i="17" s="1"/>
  <c r="D435" i="18"/>
  <c r="C532" i="18" s="1"/>
  <c r="D532" i="18" s="1"/>
  <c r="F609" i="19"/>
  <c r="G609" i="19" s="1"/>
  <c r="D371" i="18"/>
  <c r="C471" i="18"/>
  <c r="F471" i="18"/>
  <c r="D379" i="18"/>
  <c r="F479" i="18"/>
  <c r="C479" i="18"/>
  <c r="D315" i="19"/>
  <c r="C415" i="19"/>
  <c r="F415" i="19"/>
  <c r="D348" i="17"/>
  <c r="C448" i="17"/>
  <c r="F448" i="17"/>
  <c r="D342" i="17"/>
  <c r="C442" i="17"/>
  <c r="F442" i="17"/>
  <c r="D306" i="17"/>
  <c r="T406" i="17"/>
  <c r="M406" i="17"/>
  <c r="C406" i="17"/>
  <c r="J406" i="17"/>
  <c r="F406" i="17"/>
  <c r="Q406" i="17"/>
  <c r="D321" i="17"/>
  <c r="F421" i="17"/>
  <c r="C421" i="17"/>
  <c r="D327" i="17"/>
  <c r="C427" i="17"/>
  <c r="F427" i="17"/>
  <c r="D307" i="17"/>
  <c r="F407" i="17"/>
  <c r="J407" i="17"/>
  <c r="Q407" i="17"/>
  <c r="M407" i="17"/>
  <c r="C407" i="17"/>
  <c r="T407" i="17"/>
  <c r="D329" i="18"/>
  <c r="F429" i="18"/>
  <c r="C429" i="18"/>
  <c r="D368" i="19"/>
  <c r="F468" i="19"/>
  <c r="C468" i="19"/>
  <c r="D323" i="19"/>
  <c r="F423" i="19"/>
  <c r="C423" i="19"/>
  <c r="D302" i="19"/>
  <c r="T402" i="19"/>
  <c r="J402" i="19"/>
  <c r="C402" i="19"/>
  <c r="F402" i="19"/>
  <c r="Q402" i="19"/>
  <c r="M402" i="19"/>
  <c r="D361" i="17"/>
  <c r="F461" i="17"/>
  <c r="C461" i="17"/>
  <c r="D302" i="18"/>
  <c r="M402" i="18"/>
  <c r="J402" i="18"/>
  <c r="Q402" i="18"/>
  <c r="T402" i="18"/>
  <c r="C402" i="18"/>
  <c r="F402" i="18"/>
  <c r="D362" i="19"/>
  <c r="F462" i="19"/>
  <c r="C462" i="19"/>
  <c r="D360" i="19"/>
  <c r="C460" i="19"/>
  <c r="F460" i="19"/>
  <c r="D339" i="18"/>
  <c r="C439" i="18"/>
  <c r="F439" i="18"/>
  <c r="G484" i="19"/>
  <c r="G581" i="19" s="1"/>
  <c r="H581" i="19" s="1"/>
  <c r="D352" i="17"/>
  <c r="C452" i="17"/>
  <c r="F452" i="17"/>
  <c r="D310" i="17"/>
  <c r="J410" i="17"/>
  <c r="F410" i="17"/>
  <c r="M410" i="17"/>
  <c r="Q410" i="17"/>
  <c r="C410" i="17"/>
  <c r="T410" i="17"/>
  <c r="D324" i="17"/>
  <c r="F424" i="17"/>
  <c r="C424" i="17"/>
  <c r="D329" i="17"/>
  <c r="F429" i="17"/>
  <c r="C429" i="17"/>
  <c r="D328" i="18"/>
  <c r="F428" i="18"/>
  <c r="C428" i="18"/>
  <c r="D383" i="18"/>
  <c r="C483" i="18"/>
  <c r="F483" i="18"/>
  <c r="G476" i="19"/>
  <c r="G573" i="19" s="1"/>
  <c r="H573" i="19" s="1"/>
  <c r="D322" i="19"/>
  <c r="F422" i="19"/>
  <c r="C422" i="19"/>
  <c r="C654" i="17"/>
  <c r="D654" i="17" s="1"/>
  <c r="D310" i="18"/>
  <c r="F410" i="18"/>
  <c r="C410" i="18"/>
  <c r="T410" i="18"/>
  <c r="M410" i="18"/>
  <c r="J410" i="18"/>
  <c r="Q410" i="18"/>
  <c r="G449" i="19"/>
  <c r="G546" i="19" s="1"/>
  <c r="H546" i="19" s="1"/>
  <c r="D436" i="18"/>
  <c r="C533" i="18" s="1"/>
  <c r="D533" i="18" s="1"/>
  <c r="D333" i="18"/>
  <c r="C433" i="18"/>
  <c r="F433" i="18"/>
  <c r="F614" i="19"/>
  <c r="G614" i="19" s="1"/>
  <c r="C649" i="19"/>
  <c r="D649" i="19" s="1"/>
  <c r="D307" i="18"/>
  <c r="J407" i="18"/>
  <c r="M407" i="18"/>
  <c r="Q407" i="18"/>
  <c r="C407" i="18"/>
  <c r="T407" i="18"/>
  <c r="F407" i="18"/>
  <c r="G477" i="19"/>
  <c r="G574" i="19" s="1"/>
  <c r="H574" i="19" s="1"/>
  <c r="D483" i="19"/>
  <c r="C580" i="19" s="1"/>
  <c r="D580" i="19" s="1"/>
  <c r="G457" i="18"/>
  <c r="G554" i="18" s="1"/>
  <c r="H554" i="18" s="1"/>
  <c r="D422" i="18"/>
  <c r="C519" i="18" s="1"/>
  <c r="D519" i="18" s="1"/>
  <c r="D305" i="17"/>
  <c r="C405" i="17"/>
  <c r="M405" i="17"/>
  <c r="F405" i="17"/>
  <c r="Q405" i="17"/>
  <c r="T405" i="17"/>
  <c r="J405" i="17"/>
  <c r="F659" i="18"/>
  <c r="G659" i="18" s="1"/>
  <c r="D412" i="19"/>
  <c r="C509" i="19" s="1"/>
  <c r="D509" i="19" s="1"/>
  <c r="D342" i="19"/>
  <c r="C442" i="19"/>
  <c r="F442" i="19"/>
  <c r="D462" i="18"/>
  <c r="C559" i="18" s="1"/>
  <c r="D559" i="18" s="1"/>
  <c r="D327" i="18"/>
  <c r="F427" i="18"/>
  <c r="C427" i="18"/>
  <c r="D351" i="18"/>
  <c r="C451" i="18"/>
  <c r="F451" i="18"/>
  <c r="D332" i="18"/>
  <c r="F432" i="18"/>
  <c r="C432" i="18"/>
  <c r="D371" i="19"/>
  <c r="C471" i="19"/>
  <c r="F471" i="19"/>
  <c r="M404" i="19"/>
  <c r="D304" i="19"/>
  <c r="T404" i="19"/>
  <c r="J404" i="19"/>
  <c r="Q404" i="19"/>
  <c r="F404" i="19"/>
  <c r="C404" i="19"/>
  <c r="D415" i="18"/>
  <c r="C512" i="18" s="1"/>
  <c r="D512" i="18" s="1"/>
  <c r="D437" i="18"/>
  <c r="C534" i="18" s="1"/>
  <c r="D534" i="18" s="1"/>
  <c r="D414" i="18"/>
  <c r="C511" i="18" s="1"/>
  <c r="D511" i="18" s="1"/>
  <c r="D318" i="18"/>
  <c r="C418" i="18"/>
  <c r="F418" i="18"/>
  <c r="F610" i="18"/>
  <c r="G610" i="18" s="1"/>
  <c r="F663" i="17"/>
  <c r="G663" i="17" s="1"/>
  <c r="F611" i="17"/>
  <c r="G611" i="17" s="1"/>
  <c r="F660" i="18"/>
  <c r="G660" i="18" s="1"/>
  <c r="C620" i="18"/>
  <c r="D620" i="18" s="1"/>
  <c r="F638" i="18"/>
  <c r="G638" i="18" s="1"/>
  <c r="F613" i="19"/>
  <c r="G613" i="19" s="1"/>
  <c r="F672" i="19"/>
  <c r="G672" i="19" s="1"/>
  <c r="G481" i="19"/>
  <c r="G578" i="19" s="1"/>
  <c r="H578" i="19" s="1"/>
  <c r="D486" i="17"/>
  <c r="C583" i="17" s="1"/>
  <c r="D583" i="17" s="1"/>
  <c r="D430" i="19"/>
  <c r="C527" i="19" s="1"/>
  <c r="D527" i="19" s="1"/>
  <c r="U410" i="19"/>
  <c r="F682" i="17"/>
  <c r="G682" i="17" s="1"/>
  <c r="C622" i="18"/>
  <c r="D622" i="18" s="1"/>
  <c r="C674" i="19"/>
  <c r="D674" i="19" s="1"/>
  <c r="F615" i="19"/>
  <c r="G615" i="19" s="1"/>
  <c r="D354" i="18"/>
  <c r="C454" i="18"/>
  <c r="F454" i="18"/>
  <c r="G440" i="19"/>
  <c r="G537" i="19" s="1"/>
  <c r="H537" i="19" s="1"/>
  <c r="D350" i="17"/>
  <c r="F450" i="17"/>
  <c r="C450" i="17"/>
  <c r="D383" i="17"/>
  <c r="C483" i="17"/>
  <c r="F483" i="17"/>
  <c r="D321" i="19"/>
  <c r="F421" i="19"/>
  <c r="C421" i="19"/>
  <c r="G423" i="18"/>
  <c r="G520" i="18" s="1"/>
  <c r="H520" i="18" s="1"/>
  <c r="D348" i="18"/>
  <c r="F448" i="18"/>
  <c r="C448" i="18"/>
  <c r="D444" i="19"/>
  <c r="C541" i="19" s="1"/>
  <c r="D541" i="19" s="1"/>
  <c r="D330" i="17"/>
  <c r="C430" i="17"/>
  <c r="F430" i="17"/>
  <c r="D339" i="17"/>
  <c r="F439" i="17"/>
  <c r="C439" i="17"/>
  <c r="G482" i="18"/>
  <c r="G579" i="18" s="1"/>
  <c r="H579" i="18" s="1"/>
  <c r="G473" i="19"/>
  <c r="G570" i="19" s="1"/>
  <c r="H570" i="19" s="1"/>
  <c r="D486" i="18"/>
  <c r="C583" i="18" s="1"/>
  <c r="D583" i="18" s="1"/>
  <c r="D418" i="19"/>
  <c r="C515" i="19" s="1"/>
  <c r="D515" i="19" s="1"/>
  <c r="D423" i="17"/>
  <c r="C520" i="17" s="1"/>
  <c r="D520" i="17" s="1"/>
  <c r="G419" i="18"/>
  <c r="G516" i="18" s="1"/>
  <c r="H516" i="18" s="1"/>
  <c r="M408" i="18"/>
  <c r="D308" i="18"/>
  <c r="C408" i="18"/>
  <c r="J408" i="18"/>
  <c r="Q408" i="18"/>
  <c r="R408" i="18" s="1"/>
  <c r="F408" i="18"/>
  <c r="T408" i="18"/>
  <c r="D346" i="17"/>
  <c r="C446" i="17"/>
  <c r="F446" i="17"/>
  <c r="D378" i="17"/>
  <c r="C478" i="17"/>
  <c r="F478" i="17"/>
  <c r="D334" i="18"/>
  <c r="C434" i="18"/>
  <c r="F434" i="18"/>
  <c r="D325" i="19"/>
  <c r="F425" i="19"/>
  <c r="C425" i="19"/>
  <c r="D303" i="18"/>
  <c r="T403" i="18"/>
  <c r="J403" i="18"/>
  <c r="C403" i="18"/>
  <c r="F403" i="18"/>
  <c r="Q403" i="18"/>
  <c r="M403" i="18"/>
  <c r="D345" i="18"/>
  <c r="F445" i="18"/>
  <c r="C445" i="18"/>
  <c r="D356" i="17"/>
  <c r="F456" i="17"/>
  <c r="C456" i="17"/>
  <c r="D377" i="17"/>
  <c r="F477" i="17"/>
  <c r="C477" i="17"/>
  <c r="D357" i="19"/>
  <c r="C457" i="19"/>
  <c r="F457" i="19"/>
  <c r="F625" i="19"/>
  <c r="G625" i="19" s="1"/>
  <c r="D375" i="18"/>
  <c r="C475" i="18"/>
  <c r="F475" i="18"/>
  <c r="D450" i="19"/>
  <c r="C547" i="19" s="1"/>
  <c r="D547" i="19" s="1"/>
  <c r="D356" i="18"/>
  <c r="C456" i="18"/>
  <c r="F456" i="18"/>
  <c r="D455" i="19"/>
  <c r="C552" i="19" s="1"/>
  <c r="D552" i="19" s="1"/>
  <c r="R409" i="18"/>
  <c r="F661" i="18"/>
  <c r="G661" i="18" s="1"/>
  <c r="F665" i="17"/>
  <c r="G665" i="17" s="1"/>
  <c r="D481" i="17"/>
  <c r="C578" i="17" s="1"/>
  <c r="D578" i="17" s="1"/>
  <c r="G461" i="19"/>
  <c r="G558" i="19" s="1"/>
  <c r="H558" i="19" s="1"/>
  <c r="D480" i="19"/>
  <c r="C577" i="19" s="1"/>
  <c r="D577" i="19" s="1"/>
  <c r="F663" i="18"/>
  <c r="G663" i="18" s="1"/>
  <c r="C624" i="19"/>
  <c r="D624" i="19" s="1"/>
  <c r="G474" i="19"/>
  <c r="G571" i="19" s="1"/>
  <c r="H571" i="19" s="1"/>
  <c r="D377" i="18"/>
  <c r="C477" i="18"/>
  <c r="F477" i="18"/>
  <c r="D345" i="19"/>
  <c r="F445" i="19"/>
  <c r="C445" i="19"/>
  <c r="D359" i="19"/>
  <c r="C459" i="19"/>
  <c r="F459" i="19"/>
  <c r="D384" i="17"/>
  <c r="C484" i="17"/>
  <c r="F484" i="17"/>
  <c r="D374" i="17"/>
  <c r="C474" i="17"/>
  <c r="F474" i="17"/>
  <c r="D340" i="17"/>
  <c r="C440" i="17"/>
  <c r="F440" i="17"/>
  <c r="D312" i="17"/>
  <c r="C412" i="17"/>
  <c r="F412" i="17"/>
  <c r="D328" i="17"/>
  <c r="C428" i="17"/>
  <c r="F428" i="17"/>
  <c r="D338" i="17"/>
  <c r="C438" i="17"/>
  <c r="F438" i="17"/>
  <c r="D317" i="18"/>
  <c r="C417" i="18"/>
  <c r="F417" i="18"/>
  <c r="D358" i="19"/>
  <c r="C458" i="19"/>
  <c r="F458" i="19"/>
  <c r="D370" i="19"/>
  <c r="C470" i="19"/>
  <c r="F470" i="19"/>
  <c r="D338" i="19"/>
  <c r="C438" i="19"/>
  <c r="F438" i="19"/>
  <c r="D344" i="17"/>
  <c r="C444" i="17"/>
  <c r="F444" i="17"/>
  <c r="D370" i="18"/>
  <c r="F470" i="18"/>
  <c r="C470" i="18"/>
  <c r="D353" i="18"/>
  <c r="C453" i="18"/>
  <c r="F453" i="18"/>
  <c r="D385" i="19"/>
  <c r="F485" i="19"/>
  <c r="C485" i="19"/>
  <c r="D373" i="18"/>
  <c r="F473" i="18"/>
  <c r="C473" i="18"/>
  <c r="D341" i="19"/>
  <c r="F441" i="19"/>
  <c r="C441" i="19"/>
  <c r="D373" i="17"/>
  <c r="F473" i="17"/>
  <c r="C473" i="17"/>
  <c r="D302" i="17"/>
  <c r="T402" i="17"/>
  <c r="J402" i="17"/>
  <c r="F402" i="17"/>
  <c r="Q402" i="17"/>
  <c r="M402" i="17"/>
  <c r="C402" i="17"/>
  <c r="D326" i="17"/>
  <c r="F426" i="17"/>
  <c r="C426" i="17"/>
  <c r="D326" i="18"/>
  <c r="C426" i="18"/>
  <c r="F426" i="18"/>
  <c r="D344" i="18"/>
  <c r="F444" i="18"/>
  <c r="C444" i="18"/>
  <c r="D378" i="18"/>
  <c r="F478" i="18"/>
  <c r="C478" i="18"/>
  <c r="D307" i="19"/>
  <c r="T407" i="19"/>
  <c r="F407" i="19"/>
  <c r="J407" i="19"/>
  <c r="M407" i="19"/>
  <c r="Q407" i="19"/>
  <c r="C407" i="19"/>
  <c r="G435" i="18"/>
  <c r="G532" i="18" s="1"/>
  <c r="H532" i="18" s="1"/>
  <c r="D320" i="18"/>
  <c r="C420" i="18"/>
  <c r="F420" i="18"/>
  <c r="G472" i="18"/>
  <c r="G569" i="18" s="1"/>
  <c r="H569" i="18" s="1"/>
  <c r="C662" i="19"/>
  <c r="D662" i="19" s="1"/>
  <c r="C673" i="19"/>
  <c r="D673" i="19" s="1"/>
  <c r="F669" i="19"/>
  <c r="G669" i="19" s="1"/>
  <c r="D311" i="17"/>
  <c r="C411" i="17"/>
  <c r="F411" i="17"/>
  <c r="D466" i="18"/>
  <c r="C563" i="18" s="1"/>
  <c r="D563" i="18" s="1"/>
  <c r="G483" i="19"/>
  <c r="G580" i="19" s="1"/>
  <c r="H580" i="19" s="1"/>
  <c r="D457" i="18"/>
  <c r="C554" i="18" s="1"/>
  <c r="D554" i="18" s="1"/>
  <c r="D342" i="18"/>
  <c r="F442" i="18"/>
  <c r="C442" i="18"/>
  <c r="D369" i="18"/>
  <c r="C469" i="18"/>
  <c r="F469" i="18"/>
  <c r="D309" i="19"/>
  <c r="C409" i="19"/>
  <c r="M409" i="19"/>
  <c r="J409" i="19"/>
  <c r="T409" i="19"/>
  <c r="F409" i="19"/>
  <c r="Q409" i="19"/>
  <c r="D320" i="19"/>
  <c r="F420" i="19"/>
  <c r="C420" i="19"/>
  <c r="D417" i="19"/>
  <c r="C514" i="19" s="1"/>
  <c r="D514" i="19" s="1"/>
  <c r="D473" i="19"/>
  <c r="C570" i="19" s="1"/>
  <c r="D570" i="19" s="1"/>
  <c r="D376" i="18"/>
  <c r="F476" i="18"/>
  <c r="C476" i="18"/>
  <c r="F621" i="19"/>
  <c r="G621" i="19" s="1"/>
  <c r="F665" i="18"/>
  <c r="G665" i="18" s="1"/>
  <c r="C681" i="19"/>
  <c r="D681" i="19" s="1"/>
  <c r="C677" i="17"/>
  <c r="D677" i="17" s="1"/>
  <c r="F642" i="17"/>
  <c r="G642" i="17" s="1"/>
  <c r="F655" i="17"/>
  <c r="G655" i="17" s="1"/>
  <c r="C619" i="17"/>
  <c r="D619" i="17" s="1"/>
  <c r="D481" i="19"/>
  <c r="C578" i="19" s="1"/>
  <c r="D578" i="19" s="1"/>
  <c r="D470" i="17"/>
  <c r="C567" i="17" s="1"/>
  <c r="D567" i="17" s="1"/>
  <c r="R403" i="17"/>
  <c r="F673" i="17"/>
  <c r="G673" i="17" s="1"/>
  <c r="F662" i="18"/>
  <c r="G662" i="18" s="1"/>
  <c r="D419" i="18"/>
  <c r="C516" i="18" s="1"/>
  <c r="D516" i="18" s="1"/>
  <c r="D474" i="19"/>
  <c r="C571" i="19" s="1"/>
  <c r="D571" i="19" s="1"/>
  <c r="C337" i="16"/>
  <c r="D337" i="16" s="1"/>
  <c r="C359" i="16"/>
  <c r="D359" i="16" s="1"/>
  <c r="C311" i="16"/>
  <c r="D311" i="16" s="1"/>
  <c r="C306" i="16"/>
  <c r="C406" i="16" s="1"/>
  <c r="D406" i="16" s="1"/>
  <c r="C332" i="16"/>
  <c r="D332" i="16" s="1"/>
  <c r="C340" i="16"/>
  <c r="D340" i="16" s="1"/>
  <c r="C353" i="16"/>
  <c r="D353" i="16" s="1"/>
  <c r="C376" i="16"/>
  <c r="D376" i="16" s="1"/>
  <c r="C304" i="16"/>
  <c r="F404" i="16" s="1"/>
  <c r="G404" i="16" s="1"/>
  <c r="C328" i="16"/>
  <c r="D328" i="16" s="1"/>
  <c r="C335" i="16"/>
  <c r="D335" i="16" s="1"/>
  <c r="C307" i="16"/>
  <c r="C407" i="16" s="1"/>
  <c r="D407" i="16" s="1"/>
  <c r="C358" i="16"/>
  <c r="D358" i="16" s="1"/>
  <c r="C316" i="16"/>
  <c r="D316" i="16" s="1"/>
  <c r="D425" i="16"/>
  <c r="C522" i="16" s="1"/>
  <c r="C622" i="16" s="1"/>
  <c r="F484" i="16"/>
  <c r="C356" i="16"/>
  <c r="D356" i="16" s="1"/>
  <c r="C351" i="16"/>
  <c r="D351" i="16" s="1"/>
  <c r="C333" i="16"/>
  <c r="F433" i="16" s="1"/>
  <c r="C475" i="16"/>
  <c r="C484" i="16"/>
  <c r="C383" i="16"/>
  <c r="D383" i="16" s="1"/>
  <c r="C312" i="16"/>
  <c r="C313" i="16"/>
  <c r="C413" i="16" s="1"/>
  <c r="C360" i="16"/>
  <c r="D360" i="16" s="1"/>
  <c r="C334" i="16"/>
  <c r="D334" i="16" s="1"/>
  <c r="C317" i="16"/>
  <c r="F417" i="16" s="1"/>
  <c r="C320" i="16"/>
  <c r="D320" i="16" s="1"/>
  <c r="F475" i="16"/>
  <c r="C321" i="16"/>
  <c r="C346" i="16"/>
  <c r="C326" i="16"/>
  <c r="C463" i="16"/>
  <c r="C367" i="16"/>
  <c r="F467" i="16" s="1"/>
  <c r="C318" i="16"/>
  <c r="C319" i="16"/>
  <c r="F419" i="16" s="1"/>
  <c r="C369" i="16"/>
  <c r="F430" i="16"/>
  <c r="C380" i="16"/>
  <c r="D380" i="16" s="1"/>
  <c r="C430" i="16"/>
  <c r="C308" i="16"/>
  <c r="D308" i="16" s="1"/>
  <c r="C378" i="16"/>
  <c r="F478" i="16" s="1"/>
  <c r="C368" i="16"/>
  <c r="C331" i="16"/>
  <c r="C349" i="16"/>
  <c r="C327" i="16"/>
  <c r="C374" i="16"/>
  <c r="C355" i="16"/>
  <c r="C341" i="16"/>
  <c r="C309" i="16"/>
  <c r="C345" i="16"/>
  <c r="C310" i="16"/>
  <c r="C371" i="16"/>
  <c r="C361" i="16"/>
  <c r="C347" i="16"/>
  <c r="C381" i="16"/>
  <c r="C314" i="16"/>
  <c r="C305" i="16"/>
  <c r="C352" i="16"/>
  <c r="C315" i="16"/>
  <c r="C366" i="16"/>
  <c r="C336" i="16"/>
  <c r="C486" i="16"/>
  <c r="C322" i="16"/>
  <c r="C342" i="16"/>
  <c r="C350" i="16"/>
  <c r="C343" i="16"/>
  <c r="C323" i="16"/>
  <c r="F425" i="16"/>
  <c r="D325" i="16"/>
  <c r="C303" i="16"/>
  <c r="C377" i="16"/>
  <c r="C348" i="16"/>
  <c r="C373" i="16"/>
  <c r="C324" i="16"/>
  <c r="C339" i="16"/>
  <c r="C364" i="16"/>
  <c r="C372" i="16"/>
  <c r="C354" i="16"/>
  <c r="C357" i="16"/>
  <c r="C344" i="16"/>
  <c r="C302" i="16"/>
  <c r="C362" i="16"/>
  <c r="C379" i="16"/>
  <c r="C382" i="16"/>
  <c r="C385" i="16"/>
  <c r="C338" i="16"/>
  <c r="C370" i="16"/>
  <c r="C365" i="16"/>
  <c r="B196" i="16"/>
  <c r="F463" i="16"/>
  <c r="C329" i="16"/>
  <c r="C640" i="17" l="1"/>
  <c r="D640" i="17" s="1"/>
  <c r="F677" i="18"/>
  <c r="G677" i="18" s="1"/>
  <c r="F619" i="17"/>
  <c r="G619" i="17" s="1"/>
  <c r="G716" i="17" s="1"/>
  <c r="H716" i="17" s="1"/>
  <c r="C628" i="18"/>
  <c r="D628" i="18" s="1"/>
  <c r="C628" i="17"/>
  <c r="D628" i="17" s="1"/>
  <c r="C659" i="17"/>
  <c r="D659" i="17" s="1"/>
  <c r="G756" i="17" s="1"/>
  <c r="H756" i="17" s="1"/>
  <c r="B196" i="19"/>
  <c r="F623" i="19"/>
  <c r="G623" i="19" s="1"/>
  <c r="B196" i="18"/>
  <c r="F628" i="17"/>
  <c r="G628" i="17" s="1"/>
  <c r="F630" i="17"/>
  <c r="G630" i="17" s="1"/>
  <c r="C644" i="18"/>
  <c r="D644" i="18" s="1"/>
  <c r="F609" i="18"/>
  <c r="G609" i="18" s="1"/>
  <c r="F629" i="19"/>
  <c r="G629" i="19" s="1"/>
  <c r="G760" i="17"/>
  <c r="H760" i="17" s="1"/>
  <c r="C609" i="18"/>
  <c r="D609" i="18" s="1"/>
  <c r="H785" i="15"/>
  <c r="B6" i="20" s="1"/>
  <c r="F646" i="18"/>
  <c r="G646" i="18" s="1"/>
  <c r="F613" i="18"/>
  <c r="G613" i="18" s="1"/>
  <c r="C613" i="18"/>
  <c r="D613" i="18" s="1"/>
  <c r="F628" i="19"/>
  <c r="G628" i="19" s="1"/>
  <c r="C650" i="19"/>
  <c r="D650" i="19" s="1"/>
  <c r="C679" i="17"/>
  <c r="D679" i="17" s="1"/>
  <c r="C630" i="17"/>
  <c r="D630" i="17" s="1"/>
  <c r="C669" i="17"/>
  <c r="D669" i="17" s="1"/>
  <c r="J407" i="16"/>
  <c r="K407" i="16" s="1"/>
  <c r="C459" i="16"/>
  <c r="D459" i="16" s="1"/>
  <c r="C556" i="16" s="1"/>
  <c r="C656" i="16" s="1"/>
  <c r="C658" i="18"/>
  <c r="D658" i="18" s="1"/>
  <c r="C503" i="19"/>
  <c r="J603" i="19" s="1"/>
  <c r="K603" i="19" s="1"/>
  <c r="F456" i="16"/>
  <c r="G456" i="16" s="1"/>
  <c r="G553" i="16" s="1"/>
  <c r="F653" i="16" s="1"/>
  <c r="J404" i="16"/>
  <c r="K404" i="16" s="1"/>
  <c r="C620" i="17"/>
  <c r="D620" i="17" s="1"/>
  <c r="F458" i="16"/>
  <c r="G458" i="16" s="1"/>
  <c r="G555" i="16" s="1"/>
  <c r="F655" i="16" s="1"/>
  <c r="C456" i="16"/>
  <c r="D456" i="16" s="1"/>
  <c r="C553" i="16" s="1"/>
  <c r="C653" i="16" s="1"/>
  <c r="C432" i="16"/>
  <c r="D432" i="16" s="1"/>
  <c r="C529" i="16" s="1"/>
  <c r="C629" i="16" s="1"/>
  <c r="F432" i="16"/>
  <c r="G432" i="16" s="1"/>
  <c r="G529" i="16" s="1"/>
  <c r="F629" i="16" s="1"/>
  <c r="F643" i="18"/>
  <c r="G643" i="18" s="1"/>
  <c r="F677" i="17"/>
  <c r="G677" i="17" s="1"/>
  <c r="G774" i="17" s="1"/>
  <c r="H774" i="17" s="1"/>
  <c r="C648" i="19"/>
  <c r="D648" i="19" s="1"/>
  <c r="C636" i="19"/>
  <c r="D636" i="19" s="1"/>
  <c r="C483" i="16"/>
  <c r="D483" i="16" s="1"/>
  <c r="C580" i="16" s="1"/>
  <c r="C680" i="16" s="1"/>
  <c r="F680" i="19"/>
  <c r="G680" i="19" s="1"/>
  <c r="G505" i="19"/>
  <c r="H505" i="19" s="1"/>
  <c r="F657" i="17"/>
  <c r="G657" i="17" s="1"/>
  <c r="G746" i="19"/>
  <c r="H746" i="19" s="1"/>
  <c r="F636" i="19"/>
  <c r="G636" i="19" s="1"/>
  <c r="F648" i="19"/>
  <c r="G648" i="19" s="1"/>
  <c r="G739" i="17"/>
  <c r="H739" i="17" s="1"/>
  <c r="F662" i="19"/>
  <c r="G662" i="19" s="1"/>
  <c r="G759" i="19" s="1"/>
  <c r="H759" i="19" s="1"/>
  <c r="F633" i="19"/>
  <c r="G633" i="19" s="1"/>
  <c r="F627" i="18"/>
  <c r="G627" i="18" s="1"/>
  <c r="F644" i="18"/>
  <c r="G644" i="18" s="1"/>
  <c r="C621" i="18"/>
  <c r="D621" i="18" s="1"/>
  <c r="F679" i="17"/>
  <c r="G679" i="17" s="1"/>
  <c r="F635" i="18"/>
  <c r="G635" i="18" s="1"/>
  <c r="F627" i="19"/>
  <c r="G627" i="19" s="1"/>
  <c r="C681" i="18"/>
  <c r="D681" i="18" s="1"/>
  <c r="F660" i="17"/>
  <c r="G660" i="17" s="1"/>
  <c r="C609" i="19"/>
  <c r="D609" i="19" s="1"/>
  <c r="G706" i="19" s="1"/>
  <c r="H706" i="19" s="1"/>
  <c r="F640" i="18"/>
  <c r="G640" i="18" s="1"/>
  <c r="F646" i="17"/>
  <c r="G646" i="17" s="1"/>
  <c r="F637" i="19"/>
  <c r="G637" i="19" s="1"/>
  <c r="G734" i="19" s="1"/>
  <c r="H734" i="19" s="1"/>
  <c r="F666" i="19"/>
  <c r="G666" i="19" s="1"/>
  <c r="F672" i="17"/>
  <c r="G672" i="17" s="1"/>
  <c r="D475" i="17"/>
  <c r="C572" i="17" s="1"/>
  <c r="D572" i="17" s="1"/>
  <c r="C614" i="19"/>
  <c r="D614" i="19" s="1"/>
  <c r="G711" i="19" s="1"/>
  <c r="H711" i="19" s="1"/>
  <c r="F633" i="18"/>
  <c r="G633" i="18" s="1"/>
  <c r="F681" i="18"/>
  <c r="G681" i="18" s="1"/>
  <c r="F674" i="19"/>
  <c r="G674" i="19" s="1"/>
  <c r="G771" i="19" s="1"/>
  <c r="H771" i="19" s="1"/>
  <c r="G506" i="18"/>
  <c r="H506" i="18" s="1"/>
  <c r="C646" i="17"/>
  <c r="D646" i="17" s="1"/>
  <c r="C630" i="19"/>
  <c r="D630" i="19" s="1"/>
  <c r="G453" i="19"/>
  <c r="G550" i="19" s="1"/>
  <c r="H550" i="19" s="1"/>
  <c r="G451" i="17"/>
  <c r="G548" i="17" s="1"/>
  <c r="H548" i="17" s="1"/>
  <c r="G431" i="18"/>
  <c r="G528" i="18" s="1"/>
  <c r="H528" i="18" s="1"/>
  <c r="G411" i="19"/>
  <c r="G508" i="19" s="1"/>
  <c r="H508" i="19" s="1"/>
  <c r="G454" i="19"/>
  <c r="G551" i="19" s="1"/>
  <c r="H551" i="19" s="1"/>
  <c r="G414" i="18"/>
  <c r="G511" i="18" s="1"/>
  <c r="H511" i="18" s="1"/>
  <c r="F406" i="16"/>
  <c r="G406" i="16" s="1"/>
  <c r="F621" i="18"/>
  <c r="G621" i="18" s="1"/>
  <c r="C670" i="19"/>
  <c r="D670" i="19" s="1"/>
  <c r="C666" i="19"/>
  <c r="D666" i="19" s="1"/>
  <c r="R405" i="19"/>
  <c r="C502" i="19" s="1"/>
  <c r="F658" i="19"/>
  <c r="G658" i="19" s="1"/>
  <c r="C647" i="19"/>
  <c r="D647" i="19" s="1"/>
  <c r="C683" i="18"/>
  <c r="D683" i="18" s="1"/>
  <c r="G780" i="18" s="1"/>
  <c r="H780" i="18" s="1"/>
  <c r="C651" i="19"/>
  <c r="D651" i="19" s="1"/>
  <c r="C646" i="19"/>
  <c r="D646" i="19" s="1"/>
  <c r="F654" i="18"/>
  <c r="G654" i="18" s="1"/>
  <c r="F630" i="19"/>
  <c r="G630" i="19" s="1"/>
  <c r="C661" i="17"/>
  <c r="D661" i="17" s="1"/>
  <c r="C662" i="17"/>
  <c r="D662" i="17" s="1"/>
  <c r="C669" i="18"/>
  <c r="D669" i="18" s="1"/>
  <c r="F667" i="17"/>
  <c r="G667" i="17" s="1"/>
  <c r="G461" i="18"/>
  <c r="G558" i="18" s="1"/>
  <c r="H558" i="18" s="1"/>
  <c r="D451" i="17"/>
  <c r="C548" i="17" s="1"/>
  <c r="D548" i="17" s="1"/>
  <c r="D438" i="18"/>
  <c r="C535" i="18" s="1"/>
  <c r="D535" i="18" s="1"/>
  <c r="D411" i="19"/>
  <c r="C508" i="19" s="1"/>
  <c r="D508" i="19" s="1"/>
  <c r="G411" i="18"/>
  <c r="G508" i="18" s="1"/>
  <c r="H508" i="18" s="1"/>
  <c r="G443" i="17"/>
  <c r="G540" i="17" s="1"/>
  <c r="H540" i="17" s="1"/>
  <c r="F654" i="17"/>
  <c r="G654" i="17" s="1"/>
  <c r="G751" i="17" s="1"/>
  <c r="H751" i="17" s="1"/>
  <c r="G455" i="19"/>
  <c r="G552" i="19" s="1"/>
  <c r="H552" i="19" s="1"/>
  <c r="T404" i="16"/>
  <c r="U404" i="16" s="1"/>
  <c r="C437" i="16"/>
  <c r="D437" i="16" s="1"/>
  <c r="C534" i="16" s="1"/>
  <c r="C634" i="16" s="1"/>
  <c r="C678" i="17"/>
  <c r="D678" i="17" s="1"/>
  <c r="F679" i="18"/>
  <c r="G679" i="18" s="1"/>
  <c r="G776" i="18" s="1"/>
  <c r="H776" i="18" s="1"/>
  <c r="C641" i="19"/>
  <c r="D641" i="19" s="1"/>
  <c r="C611" i="19"/>
  <c r="D611" i="19" s="1"/>
  <c r="F624" i="19"/>
  <c r="G624" i="19" s="1"/>
  <c r="G721" i="19" s="1"/>
  <c r="H721" i="19" s="1"/>
  <c r="C672" i="19"/>
  <c r="D672" i="19" s="1"/>
  <c r="G769" i="19" s="1"/>
  <c r="H769" i="19" s="1"/>
  <c r="D307" i="16"/>
  <c r="M404" i="16"/>
  <c r="N404" i="16" s="1"/>
  <c r="M406" i="16"/>
  <c r="N406" i="16" s="1"/>
  <c r="F437" i="16"/>
  <c r="G437" i="16" s="1"/>
  <c r="G534" i="16" s="1"/>
  <c r="F634" i="16" s="1"/>
  <c r="Q404" i="16"/>
  <c r="R404" i="16" s="1"/>
  <c r="D304" i="16"/>
  <c r="D306" i="16"/>
  <c r="C404" i="16"/>
  <c r="D404" i="16" s="1"/>
  <c r="C660" i="17"/>
  <c r="D660" i="17" s="1"/>
  <c r="F620" i="17"/>
  <c r="G620" i="17" s="1"/>
  <c r="F671" i="19"/>
  <c r="G671" i="19" s="1"/>
  <c r="C501" i="17"/>
  <c r="C601" i="17" s="1"/>
  <c r="D601" i="17" s="1"/>
  <c r="C618" i="18"/>
  <c r="D618" i="18" s="1"/>
  <c r="C615" i="19"/>
  <c r="D615" i="19" s="1"/>
  <c r="G712" i="19" s="1"/>
  <c r="H712" i="19" s="1"/>
  <c r="C627" i="19"/>
  <c r="D627" i="19" s="1"/>
  <c r="C634" i="18"/>
  <c r="D634" i="18" s="1"/>
  <c r="C679" i="19"/>
  <c r="D679" i="19" s="1"/>
  <c r="G776" i="19" s="1"/>
  <c r="H776" i="19" s="1"/>
  <c r="F669" i="17"/>
  <c r="G669" i="17" s="1"/>
  <c r="F673" i="19"/>
  <c r="G673" i="19" s="1"/>
  <c r="G770" i="19" s="1"/>
  <c r="H770" i="19" s="1"/>
  <c r="F681" i="19"/>
  <c r="G681" i="19" s="1"/>
  <c r="G778" i="19" s="1"/>
  <c r="H778" i="19" s="1"/>
  <c r="F618" i="18"/>
  <c r="G618" i="18" s="1"/>
  <c r="G715" i="18" s="1"/>
  <c r="H715" i="18" s="1"/>
  <c r="C613" i="19"/>
  <c r="D613" i="19" s="1"/>
  <c r="G710" i="19" s="1"/>
  <c r="H710" i="19" s="1"/>
  <c r="F661" i="17"/>
  <c r="G661" i="17" s="1"/>
  <c r="C507" i="19"/>
  <c r="D507" i="19" s="1"/>
  <c r="G437" i="18"/>
  <c r="G534" i="18" s="1"/>
  <c r="H534" i="18" s="1"/>
  <c r="G415" i="18"/>
  <c r="G512" i="18" s="1"/>
  <c r="H512" i="18" s="1"/>
  <c r="D411" i="18"/>
  <c r="C508" i="18" s="1"/>
  <c r="D508" i="18" s="1"/>
  <c r="C628" i="19"/>
  <c r="D628" i="19" s="1"/>
  <c r="U409" i="19"/>
  <c r="G444" i="18"/>
  <c r="G541" i="18" s="1"/>
  <c r="H541" i="18" s="1"/>
  <c r="G473" i="17"/>
  <c r="G570" i="17" s="1"/>
  <c r="H570" i="17" s="1"/>
  <c r="D485" i="19"/>
  <c r="C582" i="19" s="1"/>
  <c r="D582" i="19" s="1"/>
  <c r="G458" i="19"/>
  <c r="G555" i="19" s="1"/>
  <c r="H555" i="19" s="1"/>
  <c r="D440" i="17"/>
  <c r="C537" i="17" s="1"/>
  <c r="D537" i="17" s="1"/>
  <c r="D477" i="17"/>
  <c r="C574" i="17" s="1"/>
  <c r="D574" i="17" s="1"/>
  <c r="D403" i="18"/>
  <c r="D434" i="18"/>
  <c r="C531" i="18" s="1"/>
  <c r="D531" i="18" s="1"/>
  <c r="D408" i="18"/>
  <c r="K405" i="17"/>
  <c r="N405" i="17"/>
  <c r="R410" i="18"/>
  <c r="D422" i="19"/>
  <c r="C519" i="19" s="1"/>
  <c r="D519" i="19" s="1"/>
  <c r="G429" i="17"/>
  <c r="G526" i="17" s="1"/>
  <c r="H526" i="17" s="1"/>
  <c r="G462" i="19"/>
  <c r="G559" i="19" s="1"/>
  <c r="H559" i="19" s="1"/>
  <c r="U402" i="18"/>
  <c r="G423" i="19"/>
  <c r="G520" i="19" s="1"/>
  <c r="H520" i="19" s="1"/>
  <c r="N408" i="17"/>
  <c r="D463" i="19"/>
  <c r="C560" i="19" s="1"/>
  <c r="D560" i="19" s="1"/>
  <c r="G464" i="19"/>
  <c r="G561" i="19" s="1"/>
  <c r="H561" i="19" s="1"/>
  <c r="D479" i="17"/>
  <c r="C576" i="17" s="1"/>
  <c r="D576" i="17" s="1"/>
  <c r="G452" i="18"/>
  <c r="G549" i="18" s="1"/>
  <c r="H549" i="18" s="1"/>
  <c r="D418" i="17"/>
  <c r="C515" i="17" s="1"/>
  <c r="D515" i="17" s="1"/>
  <c r="D419" i="19"/>
  <c r="C516" i="19" s="1"/>
  <c r="D516" i="19" s="1"/>
  <c r="G420" i="17"/>
  <c r="G517" i="17" s="1"/>
  <c r="H517" i="17" s="1"/>
  <c r="R403" i="19"/>
  <c r="F407" i="16"/>
  <c r="G407" i="16" s="1"/>
  <c r="T406" i="16"/>
  <c r="U406" i="16" s="1"/>
  <c r="C616" i="18"/>
  <c r="D616" i="18" s="1"/>
  <c r="C626" i="19"/>
  <c r="D626" i="19" s="1"/>
  <c r="G469" i="18"/>
  <c r="G566" i="18" s="1"/>
  <c r="H566" i="18" s="1"/>
  <c r="C665" i="17"/>
  <c r="D665" i="17" s="1"/>
  <c r="G762" i="17" s="1"/>
  <c r="H762" i="17" s="1"/>
  <c r="G478" i="18"/>
  <c r="G575" i="18" s="1"/>
  <c r="H575" i="18" s="1"/>
  <c r="U402" i="17"/>
  <c r="D458" i="19"/>
  <c r="C555" i="19" s="1"/>
  <c r="D555" i="19" s="1"/>
  <c r="C652" i="19"/>
  <c r="D652" i="19" s="1"/>
  <c r="G503" i="18"/>
  <c r="G477" i="17"/>
  <c r="G574" i="17" s="1"/>
  <c r="H574" i="17" s="1"/>
  <c r="K403" i="18"/>
  <c r="G446" i="17"/>
  <c r="G543" i="17" s="1"/>
  <c r="H543" i="17" s="1"/>
  <c r="G507" i="19"/>
  <c r="G500" i="17"/>
  <c r="D439" i="17"/>
  <c r="C536" i="17" s="1"/>
  <c r="D536" i="17" s="1"/>
  <c r="F620" i="18"/>
  <c r="G620" i="18" s="1"/>
  <c r="G717" i="18" s="1"/>
  <c r="H717" i="18" s="1"/>
  <c r="G450" i="17"/>
  <c r="G547" i="17" s="1"/>
  <c r="H547" i="17" s="1"/>
  <c r="C640" i="18"/>
  <c r="D640" i="18" s="1"/>
  <c r="C683" i="17"/>
  <c r="D683" i="17" s="1"/>
  <c r="G780" i="17" s="1"/>
  <c r="H780" i="17" s="1"/>
  <c r="D418" i="18"/>
  <c r="C515" i="18" s="1"/>
  <c r="D515" i="18" s="1"/>
  <c r="R404" i="19"/>
  <c r="D451" i="18"/>
  <c r="C548" i="18" s="1"/>
  <c r="D548" i="18" s="1"/>
  <c r="D442" i="19"/>
  <c r="C539" i="19" s="1"/>
  <c r="D539" i="19" s="1"/>
  <c r="N407" i="18"/>
  <c r="K410" i="18"/>
  <c r="G410" i="18"/>
  <c r="F651" i="17"/>
  <c r="G651" i="17" s="1"/>
  <c r="G483" i="18"/>
  <c r="G580" i="18" s="1"/>
  <c r="H580" i="18" s="1"/>
  <c r="U410" i="17"/>
  <c r="G439" i="18"/>
  <c r="G536" i="18" s="1"/>
  <c r="H536" i="18" s="1"/>
  <c r="R402" i="18"/>
  <c r="G407" i="17"/>
  <c r="N406" i="17"/>
  <c r="F664" i="18"/>
  <c r="G664" i="18" s="1"/>
  <c r="C627" i="18"/>
  <c r="D627" i="18" s="1"/>
  <c r="G404" i="18"/>
  <c r="G479" i="19"/>
  <c r="G576" i="19" s="1"/>
  <c r="H576" i="19" s="1"/>
  <c r="D466" i="19"/>
  <c r="C563" i="19" s="1"/>
  <c r="D563" i="19" s="1"/>
  <c r="D455" i="17"/>
  <c r="C552" i="17" s="1"/>
  <c r="D552" i="17" s="1"/>
  <c r="C657" i="18"/>
  <c r="D657" i="18" s="1"/>
  <c r="G754" i="18" s="1"/>
  <c r="H754" i="18" s="1"/>
  <c r="C651" i="17"/>
  <c r="D651" i="17" s="1"/>
  <c r="D464" i="19"/>
  <c r="C561" i="19" s="1"/>
  <c r="D561" i="19" s="1"/>
  <c r="C669" i="19"/>
  <c r="D669" i="19" s="1"/>
  <c r="G766" i="19" s="1"/>
  <c r="H766" i="19" s="1"/>
  <c r="D436" i="17"/>
  <c r="C533" i="17" s="1"/>
  <c r="D533" i="17" s="1"/>
  <c r="G479" i="17"/>
  <c r="G576" i="17" s="1"/>
  <c r="H576" i="17" s="1"/>
  <c r="D413" i="17"/>
  <c r="C510" i="17" s="1"/>
  <c r="D510" i="17" s="1"/>
  <c r="G418" i="17"/>
  <c r="G515" i="17" s="1"/>
  <c r="H515" i="17" s="1"/>
  <c r="G467" i="17"/>
  <c r="G564" i="17" s="1"/>
  <c r="H564" i="17" s="1"/>
  <c r="D420" i="17"/>
  <c r="C517" i="17" s="1"/>
  <c r="D517" i="17" s="1"/>
  <c r="K403" i="19"/>
  <c r="J406" i="16"/>
  <c r="K406" i="16" s="1"/>
  <c r="C646" i="18"/>
  <c r="D646" i="18" s="1"/>
  <c r="C655" i="17"/>
  <c r="D655" i="17" s="1"/>
  <c r="G752" i="17" s="1"/>
  <c r="H752" i="17" s="1"/>
  <c r="R409" i="19"/>
  <c r="N409" i="19"/>
  <c r="D469" i="18"/>
  <c r="C566" i="18" s="1"/>
  <c r="D566" i="18" s="1"/>
  <c r="D442" i="18"/>
  <c r="C539" i="18" s="1"/>
  <c r="D539" i="18" s="1"/>
  <c r="C654" i="18"/>
  <c r="D654" i="18" s="1"/>
  <c r="C663" i="18"/>
  <c r="D663" i="18" s="1"/>
  <c r="G760" i="18" s="1"/>
  <c r="H760" i="18" s="1"/>
  <c r="G411" i="17"/>
  <c r="G508" i="17" s="1"/>
  <c r="H508" i="17" s="1"/>
  <c r="C633" i="19"/>
  <c r="D633" i="19" s="1"/>
  <c r="G420" i="18"/>
  <c r="G517" i="18" s="1"/>
  <c r="H517" i="18" s="1"/>
  <c r="F632" i="18"/>
  <c r="G632" i="18" s="1"/>
  <c r="R407" i="19"/>
  <c r="U407" i="19"/>
  <c r="G426" i="18"/>
  <c r="G523" i="18" s="1"/>
  <c r="H523" i="18" s="1"/>
  <c r="G426" i="17"/>
  <c r="G523" i="17" s="1"/>
  <c r="H523" i="17" s="1"/>
  <c r="R402" i="17"/>
  <c r="D389" i="17"/>
  <c r="D4" i="20" s="1"/>
  <c r="D441" i="19"/>
  <c r="C538" i="19" s="1"/>
  <c r="D538" i="19" s="1"/>
  <c r="G473" i="18"/>
  <c r="G570" i="18" s="1"/>
  <c r="H570" i="18" s="1"/>
  <c r="D470" i="18"/>
  <c r="C567" i="18" s="1"/>
  <c r="D567" i="18" s="1"/>
  <c r="D444" i="17"/>
  <c r="C541" i="17" s="1"/>
  <c r="D541" i="17" s="1"/>
  <c r="G438" i="19"/>
  <c r="G535" i="19" s="1"/>
  <c r="H535" i="19" s="1"/>
  <c r="D470" i="19"/>
  <c r="C567" i="19" s="1"/>
  <c r="D567" i="19" s="1"/>
  <c r="G438" i="17"/>
  <c r="G535" i="17" s="1"/>
  <c r="H535" i="17" s="1"/>
  <c r="D428" i="17"/>
  <c r="C525" i="17" s="1"/>
  <c r="D525" i="17" s="1"/>
  <c r="G474" i="17"/>
  <c r="G571" i="17" s="1"/>
  <c r="H571" i="17" s="1"/>
  <c r="D484" i="17"/>
  <c r="C581" i="17" s="1"/>
  <c r="D581" i="17" s="1"/>
  <c r="G477" i="18"/>
  <c r="G574" i="18" s="1"/>
  <c r="H574" i="18" s="1"/>
  <c r="C677" i="19"/>
  <c r="D677" i="19" s="1"/>
  <c r="G475" i="18"/>
  <c r="G572" i="18" s="1"/>
  <c r="H572" i="18" s="1"/>
  <c r="D457" i="19"/>
  <c r="C554" i="19" s="1"/>
  <c r="D554" i="19" s="1"/>
  <c r="D445" i="18"/>
  <c r="C542" i="18" s="1"/>
  <c r="D542" i="18" s="1"/>
  <c r="R403" i="18"/>
  <c r="U403" i="18"/>
  <c r="G478" i="17"/>
  <c r="G575" i="17" s="1"/>
  <c r="H575" i="17" s="1"/>
  <c r="D446" i="17"/>
  <c r="C543" i="17" s="1"/>
  <c r="D543" i="17" s="1"/>
  <c r="N408" i="18"/>
  <c r="F616" i="18"/>
  <c r="G616" i="18" s="1"/>
  <c r="C678" i="18"/>
  <c r="D678" i="18" s="1"/>
  <c r="G775" i="18" s="1"/>
  <c r="H775" i="18" s="1"/>
  <c r="F670" i="19"/>
  <c r="G670" i="19" s="1"/>
  <c r="G439" i="17"/>
  <c r="G536" i="17" s="1"/>
  <c r="H536" i="17" s="1"/>
  <c r="G448" i="18"/>
  <c r="G545" i="18" s="1"/>
  <c r="H545" i="18" s="1"/>
  <c r="D421" i="19"/>
  <c r="C518" i="19" s="1"/>
  <c r="D518" i="19" s="1"/>
  <c r="D483" i="17"/>
  <c r="C580" i="17" s="1"/>
  <c r="D580" i="17" s="1"/>
  <c r="D454" i="18"/>
  <c r="C551" i="18" s="1"/>
  <c r="D551" i="18" s="1"/>
  <c r="G501" i="17"/>
  <c r="C611" i="17"/>
  <c r="D611" i="17" s="1"/>
  <c r="G708" i="17" s="1"/>
  <c r="H708" i="17" s="1"/>
  <c r="C611" i="18"/>
  <c r="D611" i="18" s="1"/>
  <c r="C612" i="18"/>
  <c r="D612" i="18" s="1"/>
  <c r="K404" i="19"/>
  <c r="G471" i="19"/>
  <c r="G568" i="19" s="1"/>
  <c r="H568" i="19" s="1"/>
  <c r="G432" i="18"/>
  <c r="G529" i="18" s="1"/>
  <c r="H529" i="18" s="1"/>
  <c r="R405" i="17"/>
  <c r="C619" i="18"/>
  <c r="D619" i="18" s="1"/>
  <c r="C680" i="19"/>
  <c r="D680" i="19" s="1"/>
  <c r="U407" i="18"/>
  <c r="K407" i="18"/>
  <c r="G433" i="18"/>
  <c r="G530" i="18" s="1"/>
  <c r="H530" i="18" s="1"/>
  <c r="C633" i="18"/>
  <c r="D633" i="18" s="1"/>
  <c r="F646" i="19"/>
  <c r="G646" i="19" s="1"/>
  <c r="N410" i="18"/>
  <c r="D483" i="18"/>
  <c r="C580" i="18" s="1"/>
  <c r="D580" i="18" s="1"/>
  <c r="D424" i="17"/>
  <c r="C521" i="17" s="1"/>
  <c r="D521" i="17" s="1"/>
  <c r="D410" i="17"/>
  <c r="K410" i="17"/>
  <c r="D439" i="18"/>
  <c r="C536" i="18" s="1"/>
  <c r="D536" i="18" s="1"/>
  <c r="G402" i="18"/>
  <c r="K402" i="18"/>
  <c r="G461" i="17"/>
  <c r="G558" i="17" s="1"/>
  <c r="H558" i="17" s="1"/>
  <c r="G402" i="19"/>
  <c r="D389" i="19"/>
  <c r="F4" i="20" s="1"/>
  <c r="D468" i="19"/>
  <c r="C565" i="19" s="1"/>
  <c r="D565" i="19" s="1"/>
  <c r="G429" i="18"/>
  <c r="G526" i="18" s="1"/>
  <c r="H526" i="18" s="1"/>
  <c r="N407" i="17"/>
  <c r="D421" i="17"/>
  <c r="C518" i="17" s="1"/>
  <c r="D518" i="17" s="1"/>
  <c r="G406" i="17"/>
  <c r="U406" i="17"/>
  <c r="G415" i="19"/>
  <c r="G512" i="19" s="1"/>
  <c r="H512" i="19" s="1"/>
  <c r="G479" i="18"/>
  <c r="G576" i="18" s="1"/>
  <c r="H576" i="18" s="1"/>
  <c r="C640" i="19"/>
  <c r="D640" i="19" s="1"/>
  <c r="C655" i="18"/>
  <c r="D655" i="18" s="1"/>
  <c r="F631" i="17"/>
  <c r="G631" i="17" s="1"/>
  <c r="F677" i="19"/>
  <c r="G677" i="19" s="1"/>
  <c r="G446" i="19"/>
  <c r="G543" i="19" s="1"/>
  <c r="H543" i="19" s="1"/>
  <c r="C638" i="18"/>
  <c r="D638" i="18" s="1"/>
  <c r="G735" i="18" s="1"/>
  <c r="H735" i="18" s="1"/>
  <c r="R404" i="18"/>
  <c r="D404" i="18"/>
  <c r="F647" i="19"/>
  <c r="G647" i="19" s="1"/>
  <c r="C664" i="18"/>
  <c r="D664" i="18" s="1"/>
  <c r="F619" i="18"/>
  <c r="G619" i="18" s="1"/>
  <c r="C629" i="19"/>
  <c r="D629" i="19" s="1"/>
  <c r="F622" i="18"/>
  <c r="G622" i="18" s="1"/>
  <c r="G719" i="18" s="1"/>
  <c r="H719" i="18" s="1"/>
  <c r="C664" i="19"/>
  <c r="D664" i="19" s="1"/>
  <c r="G761" i="19" s="1"/>
  <c r="H761" i="19" s="1"/>
  <c r="D479" i="19"/>
  <c r="C576" i="19" s="1"/>
  <c r="D576" i="19" s="1"/>
  <c r="D456" i="19"/>
  <c r="C553" i="19" s="1"/>
  <c r="D553" i="19" s="1"/>
  <c r="F641" i="19"/>
  <c r="G641" i="19" s="1"/>
  <c r="D447" i="17"/>
  <c r="C544" i="17" s="1"/>
  <c r="D544" i="17" s="1"/>
  <c r="G416" i="17"/>
  <c r="G513" i="17" s="1"/>
  <c r="H513" i="17" s="1"/>
  <c r="K408" i="17"/>
  <c r="D408" i="17"/>
  <c r="D419" i="17"/>
  <c r="C516" i="17" s="1"/>
  <c r="D516" i="17" s="1"/>
  <c r="C500" i="17"/>
  <c r="C503" i="18"/>
  <c r="C621" i="19"/>
  <c r="D621" i="19" s="1"/>
  <c r="G718" i="19" s="1"/>
  <c r="H718" i="19" s="1"/>
  <c r="D478" i="19"/>
  <c r="C575" i="19" s="1"/>
  <c r="D575" i="19" s="1"/>
  <c r="D459" i="18"/>
  <c r="C556" i="18" s="1"/>
  <c r="D556" i="18" s="1"/>
  <c r="G425" i="17"/>
  <c r="G522" i="17" s="1"/>
  <c r="H522" i="17" s="1"/>
  <c r="C634" i="17"/>
  <c r="D634" i="17" s="1"/>
  <c r="G731" i="17" s="1"/>
  <c r="H731" i="17" s="1"/>
  <c r="K405" i="18"/>
  <c r="R405" i="18"/>
  <c r="G450" i="18"/>
  <c r="G547" i="18" s="1"/>
  <c r="H547" i="18" s="1"/>
  <c r="G436" i="17"/>
  <c r="G533" i="17" s="1"/>
  <c r="H533" i="17" s="1"/>
  <c r="D448" i="19"/>
  <c r="C545" i="19" s="1"/>
  <c r="D545" i="19" s="1"/>
  <c r="G413" i="17"/>
  <c r="G510" i="17" s="1"/>
  <c r="H510" i="17" s="1"/>
  <c r="D435" i="19"/>
  <c r="C532" i="19" s="1"/>
  <c r="D532" i="19" s="1"/>
  <c r="D467" i="17"/>
  <c r="C564" i="17" s="1"/>
  <c r="D564" i="17" s="1"/>
  <c r="G415" i="17"/>
  <c r="G512" i="17" s="1"/>
  <c r="H512" i="17" s="1"/>
  <c r="N403" i="19"/>
  <c r="D403" i="19"/>
  <c r="D476" i="18"/>
  <c r="C573" i="18" s="1"/>
  <c r="D573" i="18" s="1"/>
  <c r="G420" i="19"/>
  <c r="G517" i="19" s="1"/>
  <c r="H517" i="19" s="1"/>
  <c r="K407" i="19"/>
  <c r="D478" i="18"/>
  <c r="C575" i="18" s="1"/>
  <c r="D575" i="18" s="1"/>
  <c r="D402" i="17"/>
  <c r="K402" i="17"/>
  <c r="D453" i="18"/>
  <c r="C550" i="18" s="1"/>
  <c r="D550" i="18" s="1"/>
  <c r="D417" i="18"/>
  <c r="C514" i="18" s="1"/>
  <c r="D514" i="18" s="1"/>
  <c r="G412" i="17"/>
  <c r="G509" i="17" s="1"/>
  <c r="H509" i="17" s="1"/>
  <c r="G459" i="19"/>
  <c r="G556" i="19" s="1"/>
  <c r="H556" i="19" s="1"/>
  <c r="G445" i="19"/>
  <c r="G542" i="19" s="1"/>
  <c r="H542" i="19" s="1"/>
  <c r="G456" i="18"/>
  <c r="G553" i="18" s="1"/>
  <c r="H553" i="18" s="1"/>
  <c r="G456" i="17"/>
  <c r="G553" i="17" s="1"/>
  <c r="H553" i="17" s="1"/>
  <c r="D425" i="19"/>
  <c r="C522" i="19" s="1"/>
  <c r="D522" i="19" s="1"/>
  <c r="U408" i="18"/>
  <c r="G430" i="17"/>
  <c r="G527" i="17" s="1"/>
  <c r="H527" i="17" s="1"/>
  <c r="D450" i="17"/>
  <c r="C547" i="17" s="1"/>
  <c r="D547" i="17" s="1"/>
  <c r="G418" i="18"/>
  <c r="G515" i="18" s="1"/>
  <c r="H515" i="18" s="1"/>
  <c r="G404" i="19"/>
  <c r="G451" i="18"/>
  <c r="G548" i="18" s="1"/>
  <c r="H548" i="18" s="1"/>
  <c r="G427" i="18"/>
  <c r="G524" i="18" s="1"/>
  <c r="H524" i="18" s="1"/>
  <c r="G442" i="19"/>
  <c r="G539" i="19" s="1"/>
  <c r="H539" i="19" s="1"/>
  <c r="R407" i="18"/>
  <c r="D410" i="18"/>
  <c r="D428" i="18"/>
  <c r="C525" i="18" s="1"/>
  <c r="D525" i="18" s="1"/>
  <c r="N410" i="17"/>
  <c r="G452" i="17"/>
  <c r="G549" i="17" s="1"/>
  <c r="H549" i="17" s="1"/>
  <c r="G460" i="19"/>
  <c r="G557" i="19" s="1"/>
  <c r="H557" i="19" s="1"/>
  <c r="D389" i="18"/>
  <c r="E4" i="20" s="1"/>
  <c r="N402" i="19"/>
  <c r="K402" i="19"/>
  <c r="U407" i="17"/>
  <c r="K407" i="17"/>
  <c r="D427" i="17"/>
  <c r="C524" i="17" s="1"/>
  <c r="D524" i="17" s="1"/>
  <c r="D406" i="17"/>
  <c r="G442" i="17"/>
  <c r="G539" i="17" s="1"/>
  <c r="H539" i="17" s="1"/>
  <c r="D448" i="17"/>
  <c r="C545" i="17" s="1"/>
  <c r="D545" i="17" s="1"/>
  <c r="G471" i="18"/>
  <c r="G568" i="18" s="1"/>
  <c r="H568" i="18" s="1"/>
  <c r="U404" i="18"/>
  <c r="D432" i="17"/>
  <c r="C529" i="17" s="1"/>
  <c r="D529" i="17" s="1"/>
  <c r="G471" i="17"/>
  <c r="G568" i="17" s="1"/>
  <c r="H568" i="17" s="1"/>
  <c r="G413" i="19"/>
  <c r="G510" i="19" s="1"/>
  <c r="H510" i="19" s="1"/>
  <c r="G466" i="19"/>
  <c r="G563" i="19" s="1"/>
  <c r="H563" i="19" s="1"/>
  <c r="D437" i="19"/>
  <c r="C534" i="19" s="1"/>
  <c r="D534" i="19" s="1"/>
  <c r="G455" i="17"/>
  <c r="G552" i="17" s="1"/>
  <c r="H552" i="17" s="1"/>
  <c r="G447" i="19"/>
  <c r="G544" i="19" s="1"/>
  <c r="H544" i="19" s="1"/>
  <c r="N405" i="18"/>
  <c r="D435" i="17"/>
  <c r="C532" i="17" s="1"/>
  <c r="D532" i="17" s="1"/>
  <c r="T407" i="16"/>
  <c r="U407" i="16" s="1"/>
  <c r="F671" i="18"/>
  <c r="G671" i="18" s="1"/>
  <c r="C656" i="17"/>
  <c r="D656" i="17" s="1"/>
  <c r="C667" i="17"/>
  <c r="D667" i="17" s="1"/>
  <c r="C678" i="19"/>
  <c r="D678" i="19" s="1"/>
  <c r="C652" i="18"/>
  <c r="D652" i="18" s="1"/>
  <c r="G749" i="18" s="1"/>
  <c r="H749" i="18" s="1"/>
  <c r="G476" i="18"/>
  <c r="G573" i="18" s="1"/>
  <c r="H573" i="18" s="1"/>
  <c r="K409" i="19"/>
  <c r="C662" i="18"/>
  <c r="D662" i="18" s="1"/>
  <c r="G759" i="18" s="1"/>
  <c r="H759" i="18" s="1"/>
  <c r="C682" i="17"/>
  <c r="D682" i="17" s="1"/>
  <c r="G779" i="17" s="1"/>
  <c r="H779" i="17" s="1"/>
  <c r="C661" i="18"/>
  <c r="D661" i="18" s="1"/>
  <c r="G758" i="18" s="1"/>
  <c r="H758" i="18" s="1"/>
  <c r="C660" i="18"/>
  <c r="D660" i="18" s="1"/>
  <c r="G757" i="18" s="1"/>
  <c r="H757" i="18" s="1"/>
  <c r="F669" i="18"/>
  <c r="G669" i="18" s="1"/>
  <c r="G506" i="17"/>
  <c r="D407" i="19"/>
  <c r="G407" i="19"/>
  <c r="D426" i="17"/>
  <c r="C523" i="17" s="1"/>
  <c r="D523" i="17" s="1"/>
  <c r="N402" i="17"/>
  <c r="D473" i="18"/>
  <c r="C570" i="18" s="1"/>
  <c r="D570" i="18" s="1"/>
  <c r="G485" i="19"/>
  <c r="G582" i="19" s="1"/>
  <c r="H582" i="19" s="1"/>
  <c r="G444" i="17"/>
  <c r="G541" i="17" s="1"/>
  <c r="H541" i="17" s="1"/>
  <c r="C625" i="19"/>
  <c r="D625" i="19" s="1"/>
  <c r="G722" i="19" s="1"/>
  <c r="H722" i="19" s="1"/>
  <c r="G470" i="19"/>
  <c r="G567" i="19" s="1"/>
  <c r="H567" i="19" s="1"/>
  <c r="G428" i="17"/>
  <c r="G525" i="17" s="1"/>
  <c r="H525" i="17" s="1"/>
  <c r="D412" i="17"/>
  <c r="C509" i="17" s="1"/>
  <c r="D509" i="17" s="1"/>
  <c r="G484" i="17"/>
  <c r="G581" i="17" s="1"/>
  <c r="H581" i="17" s="1"/>
  <c r="D459" i="19"/>
  <c r="C556" i="19" s="1"/>
  <c r="D556" i="19" s="1"/>
  <c r="D456" i="18"/>
  <c r="C553" i="18" s="1"/>
  <c r="D553" i="18" s="1"/>
  <c r="G457" i="19"/>
  <c r="G554" i="19" s="1"/>
  <c r="H554" i="19" s="1"/>
  <c r="N403" i="18"/>
  <c r="G425" i="19"/>
  <c r="G522" i="19" s="1"/>
  <c r="H522" i="19" s="1"/>
  <c r="G408" i="18"/>
  <c r="D430" i="17"/>
  <c r="C527" i="17" s="1"/>
  <c r="D527" i="17" s="1"/>
  <c r="D448" i="18"/>
  <c r="C545" i="18" s="1"/>
  <c r="D545" i="18" s="1"/>
  <c r="G483" i="17"/>
  <c r="G580" i="17" s="1"/>
  <c r="H580" i="17" s="1"/>
  <c r="G454" i="18"/>
  <c r="G551" i="18" s="1"/>
  <c r="H551" i="18" s="1"/>
  <c r="F656" i="17"/>
  <c r="G656" i="17" s="1"/>
  <c r="G503" i="19"/>
  <c r="N404" i="19"/>
  <c r="D432" i="18"/>
  <c r="C529" i="18" s="1"/>
  <c r="D529" i="18" s="1"/>
  <c r="U405" i="17"/>
  <c r="D405" i="17"/>
  <c r="G407" i="18"/>
  <c r="C650" i="17"/>
  <c r="D650" i="17" s="1"/>
  <c r="G747" i="17" s="1"/>
  <c r="H747" i="17" s="1"/>
  <c r="G422" i="19"/>
  <c r="G519" i="19" s="1"/>
  <c r="H519" i="19" s="1"/>
  <c r="G428" i="18"/>
  <c r="G525" i="18" s="1"/>
  <c r="H525" i="18" s="1"/>
  <c r="G410" i="17"/>
  <c r="D452" i="17"/>
  <c r="C549" i="17" s="1"/>
  <c r="D549" i="17" s="1"/>
  <c r="D460" i="19"/>
  <c r="C557" i="19" s="1"/>
  <c r="D557" i="19" s="1"/>
  <c r="D461" i="17"/>
  <c r="C558" i="17" s="1"/>
  <c r="D558" i="17" s="1"/>
  <c r="R402" i="19"/>
  <c r="U402" i="19"/>
  <c r="D429" i="18"/>
  <c r="C526" i="18" s="1"/>
  <c r="D526" i="18" s="1"/>
  <c r="D407" i="17"/>
  <c r="R406" i="17"/>
  <c r="D442" i="17"/>
  <c r="C539" i="17" s="1"/>
  <c r="D539" i="17" s="1"/>
  <c r="D479" i="18"/>
  <c r="C576" i="18" s="1"/>
  <c r="D576" i="18" s="1"/>
  <c r="D471" i="18"/>
  <c r="C568" i="18" s="1"/>
  <c r="D568" i="18" s="1"/>
  <c r="C632" i="18"/>
  <c r="D632" i="18" s="1"/>
  <c r="C623" i="19"/>
  <c r="D623" i="19" s="1"/>
  <c r="K404" i="18"/>
  <c r="C610" i="18"/>
  <c r="D610" i="18" s="1"/>
  <c r="G707" i="18" s="1"/>
  <c r="H707" i="18" s="1"/>
  <c r="G432" i="17"/>
  <c r="G529" i="17" s="1"/>
  <c r="H529" i="17" s="1"/>
  <c r="D416" i="17"/>
  <c r="C513" i="17" s="1"/>
  <c r="D513" i="17" s="1"/>
  <c r="U408" i="17"/>
  <c r="G419" i="17"/>
  <c r="G516" i="17" s="1"/>
  <c r="H516" i="17" s="1"/>
  <c r="C658" i="19"/>
  <c r="D658" i="19" s="1"/>
  <c r="C643" i="18"/>
  <c r="D643" i="18" s="1"/>
  <c r="G459" i="18"/>
  <c r="G556" i="18" s="1"/>
  <c r="H556" i="18" s="1"/>
  <c r="G405" i="18"/>
  <c r="U405" i="18"/>
  <c r="C682" i="18"/>
  <c r="D682" i="18" s="1"/>
  <c r="G779" i="18" s="1"/>
  <c r="H779" i="18" s="1"/>
  <c r="U403" i="19"/>
  <c r="Q407" i="16"/>
  <c r="R407" i="16" s="1"/>
  <c r="M407" i="16"/>
  <c r="N407" i="16" s="1"/>
  <c r="Q406" i="16"/>
  <c r="R406" i="16" s="1"/>
  <c r="F459" i="16"/>
  <c r="G459" i="16" s="1"/>
  <c r="G556" i="16" s="1"/>
  <c r="F656" i="16" s="1"/>
  <c r="C671" i="19"/>
  <c r="D671" i="19" s="1"/>
  <c r="F678" i="17"/>
  <c r="G678" i="17" s="1"/>
  <c r="F655" i="18"/>
  <c r="G655" i="18" s="1"/>
  <c r="F611" i="19"/>
  <c r="G611" i="19" s="1"/>
  <c r="F626" i="19"/>
  <c r="G626" i="19" s="1"/>
  <c r="D420" i="19"/>
  <c r="C517" i="19" s="1"/>
  <c r="D517" i="19" s="1"/>
  <c r="G409" i="19"/>
  <c r="D409" i="19"/>
  <c r="C673" i="17"/>
  <c r="D673" i="17" s="1"/>
  <c r="G770" i="17" s="1"/>
  <c r="H770" i="17" s="1"/>
  <c r="C666" i="17"/>
  <c r="D666" i="17" s="1"/>
  <c r="G442" i="18"/>
  <c r="G539" i="18" s="1"/>
  <c r="H539" i="18" s="1"/>
  <c r="D411" i="17"/>
  <c r="C508" i="17" s="1"/>
  <c r="D508" i="17" s="1"/>
  <c r="D420" i="18"/>
  <c r="C517" i="18" s="1"/>
  <c r="D517" i="18" s="1"/>
  <c r="N407" i="19"/>
  <c r="D444" i="18"/>
  <c r="C541" i="18" s="1"/>
  <c r="D541" i="18" s="1"/>
  <c r="D426" i="18"/>
  <c r="C523" i="18" s="1"/>
  <c r="D523" i="18" s="1"/>
  <c r="G402" i="17"/>
  <c r="D473" i="17"/>
  <c r="C570" i="17" s="1"/>
  <c r="D570" i="17" s="1"/>
  <c r="G441" i="19"/>
  <c r="G538" i="19" s="1"/>
  <c r="H538" i="19" s="1"/>
  <c r="G453" i="18"/>
  <c r="G550" i="18" s="1"/>
  <c r="H550" i="18" s="1"/>
  <c r="G470" i="18"/>
  <c r="G567" i="18" s="1"/>
  <c r="H567" i="18" s="1"/>
  <c r="D438" i="19"/>
  <c r="C535" i="19" s="1"/>
  <c r="D535" i="19" s="1"/>
  <c r="G417" i="18"/>
  <c r="G514" i="18" s="1"/>
  <c r="H514" i="18" s="1"/>
  <c r="D438" i="17"/>
  <c r="C535" i="17" s="1"/>
  <c r="D535" i="17" s="1"/>
  <c r="G440" i="17"/>
  <c r="G537" i="17" s="1"/>
  <c r="H537" i="17" s="1"/>
  <c r="D474" i="17"/>
  <c r="C571" i="17" s="1"/>
  <c r="D571" i="17" s="1"/>
  <c r="D445" i="19"/>
  <c r="C542" i="19" s="1"/>
  <c r="D542" i="19" s="1"/>
  <c r="D477" i="18"/>
  <c r="C574" i="18" s="1"/>
  <c r="D574" i="18" s="1"/>
  <c r="C614" i="17"/>
  <c r="D614" i="17" s="1"/>
  <c r="G711" i="17" s="1"/>
  <c r="H711" i="17" s="1"/>
  <c r="D475" i="18"/>
  <c r="C572" i="18" s="1"/>
  <c r="D572" i="18" s="1"/>
  <c r="D456" i="17"/>
  <c r="C553" i="17" s="1"/>
  <c r="D553" i="17" s="1"/>
  <c r="G445" i="18"/>
  <c r="G542" i="18" s="1"/>
  <c r="H542" i="18" s="1"/>
  <c r="G403" i="18"/>
  <c r="G434" i="18"/>
  <c r="G531" i="18" s="1"/>
  <c r="H531" i="18" s="1"/>
  <c r="D478" i="17"/>
  <c r="C575" i="17" s="1"/>
  <c r="D575" i="17" s="1"/>
  <c r="K408" i="18"/>
  <c r="C506" i="17"/>
  <c r="G421" i="19"/>
  <c r="G518" i="19" s="1"/>
  <c r="H518" i="19" s="1"/>
  <c r="G502" i="19"/>
  <c r="C657" i="17"/>
  <c r="D657" i="17" s="1"/>
  <c r="F678" i="19"/>
  <c r="G678" i="19" s="1"/>
  <c r="C506" i="18"/>
  <c r="D404" i="19"/>
  <c r="U404" i="19"/>
  <c r="D471" i="19"/>
  <c r="C568" i="19" s="1"/>
  <c r="D568" i="19" s="1"/>
  <c r="D427" i="18"/>
  <c r="C524" i="18" s="1"/>
  <c r="D524" i="18" s="1"/>
  <c r="C659" i="18"/>
  <c r="D659" i="18" s="1"/>
  <c r="G756" i="18" s="1"/>
  <c r="H756" i="18" s="1"/>
  <c r="F666" i="17"/>
  <c r="G666" i="17" s="1"/>
  <c r="G405" i="17"/>
  <c r="D407" i="18"/>
  <c r="C637" i="18"/>
  <c r="D637" i="18" s="1"/>
  <c r="D433" i="18"/>
  <c r="C530" i="18" s="1"/>
  <c r="D530" i="18" s="1"/>
  <c r="U410" i="18"/>
  <c r="F662" i="17"/>
  <c r="G662" i="17" s="1"/>
  <c r="F637" i="18"/>
  <c r="G637" i="18" s="1"/>
  <c r="G734" i="18" s="1"/>
  <c r="H734" i="18" s="1"/>
  <c r="D429" i="17"/>
  <c r="C526" i="17" s="1"/>
  <c r="D526" i="17" s="1"/>
  <c r="G424" i="17"/>
  <c r="G521" i="17" s="1"/>
  <c r="H521" i="17" s="1"/>
  <c r="R410" i="17"/>
  <c r="D462" i="19"/>
  <c r="C559" i="19" s="1"/>
  <c r="D559" i="19" s="1"/>
  <c r="D402" i="18"/>
  <c r="N402" i="18"/>
  <c r="D402" i="19"/>
  <c r="D423" i="19"/>
  <c r="C520" i="19" s="1"/>
  <c r="D520" i="19" s="1"/>
  <c r="G468" i="19"/>
  <c r="G565" i="19" s="1"/>
  <c r="H565" i="19" s="1"/>
  <c r="R407" i="17"/>
  <c r="G427" i="17"/>
  <c r="G524" i="17" s="1"/>
  <c r="H524" i="17" s="1"/>
  <c r="G421" i="17"/>
  <c r="G518" i="17" s="1"/>
  <c r="H518" i="17" s="1"/>
  <c r="K406" i="17"/>
  <c r="G448" i="17"/>
  <c r="G545" i="17" s="1"/>
  <c r="H545" i="17" s="1"/>
  <c r="D415" i="19"/>
  <c r="C512" i="19" s="1"/>
  <c r="D512" i="19" s="1"/>
  <c r="C505" i="19"/>
  <c r="C631" i="17"/>
  <c r="D631" i="17" s="1"/>
  <c r="C671" i="18"/>
  <c r="D671" i="18" s="1"/>
  <c r="C677" i="18"/>
  <c r="D677" i="18" s="1"/>
  <c r="D446" i="19"/>
  <c r="C543" i="19" s="1"/>
  <c r="D543" i="19" s="1"/>
  <c r="N404" i="18"/>
  <c r="C631" i="19"/>
  <c r="D631" i="19" s="1"/>
  <c r="D471" i="17"/>
  <c r="C568" i="17" s="1"/>
  <c r="D568" i="17" s="1"/>
  <c r="G456" i="19"/>
  <c r="G553" i="19" s="1"/>
  <c r="H553" i="19" s="1"/>
  <c r="D413" i="19"/>
  <c r="C510" i="19" s="1"/>
  <c r="D510" i="19" s="1"/>
  <c r="G447" i="17"/>
  <c r="G544" i="17" s="1"/>
  <c r="H544" i="17" s="1"/>
  <c r="G437" i="19"/>
  <c r="G534" i="19" s="1"/>
  <c r="H534" i="19" s="1"/>
  <c r="G408" i="17"/>
  <c r="R408" i="17"/>
  <c r="G463" i="19"/>
  <c r="G560" i="19" s="1"/>
  <c r="H560" i="19" s="1"/>
  <c r="F640" i="19"/>
  <c r="G640" i="19" s="1"/>
  <c r="D447" i="19"/>
  <c r="C544" i="19" s="1"/>
  <c r="D544" i="19" s="1"/>
  <c r="G478" i="19"/>
  <c r="G575" i="19" s="1"/>
  <c r="H575" i="19" s="1"/>
  <c r="D425" i="17"/>
  <c r="C522" i="17" s="1"/>
  <c r="D522" i="17" s="1"/>
  <c r="D405" i="18"/>
  <c r="C638" i="17"/>
  <c r="D638" i="17" s="1"/>
  <c r="G735" i="17" s="1"/>
  <c r="H735" i="17" s="1"/>
  <c r="F631" i="19"/>
  <c r="G631" i="19" s="1"/>
  <c r="C665" i="18"/>
  <c r="D665" i="18" s="1"/>
  <c r="G762" i="18" s="1"/>
  <c r="H762" i="18" s="1"/>
  <c r="D450" i="18"/>
  <c r="C547" i="18" s="1"/>
  <c r="D547" i="18" s="1"/>
  <c r="D452" i="18"/>
  <c r="C549" i="18" s="1"/>
  <c r="D549" i="18" s="1"/>
  <c r="G448" i="19"/>
  <c r="G545" i="19" s="1"/>
  <c r="H545" i="19" s="1"/>
  <c r="G419" i="19"/>
  <c r="G516" i="19" s="1"/>
  <c r="H516" i="19" s="1"/>
  <c r="G435" i="19"/>
  <c r="G532" i="19" s="1"/>
  <c r="H532" i="19" s="1"/>
  <c r="G435" i="17"/>
  <c r="G532" i="17" s="1"/>
  <c r="H532" i="17" s="1"/>
  <c r="D415" i="17"/>
  <c r="C512" i="17" s="1"/>
  <c r="D512" i="17" s="1"/>
  <c r="G403" i="19"/>
  <c r="C453" i="16"/>
  <c r="D453" i="16" s="1"/>
  <c r="C550" i="16" s="1"/>
  <c r="C650" i="16" s="1"/>
  <c r="F411" i="16"/>
  <c r="G411" i="16" s="1"/>
  <c r="G508" i="16" s="1"/>
  <c r="F608" i="16" s="1"/>
  <c r="C434" i="16"/>
  <c r="D434" i="16" s="1"/>
  <c r="C531" i="16" s="1"/>
  <c r="C631" i="16" s="1"/>
  <c r="F483" i="16"/>
  <c r="G483" i="16" s="1"/>
  <c r="G580" i="16" s="1"/>
  <c r="F680" i="16" s="1"/>
  <c r="F476" i="16"/>
  <c r="G476" i="16" s="1"/>
  <c r="G573" i="16" s="1"/>
  <c r="F673" i="16" s="1"/>
  <c r="C476" i="16"/>
  <c r="D476" i="16" s="1"/>
  <c r="C573" i="16" s="1"/>
  <c r="C673" i="16" s="1"/>
  <c r="C411" i="16"/>
  <c r="D411" i="16" s="1"/>
  <c r="C508" i="16" s="1"/>
  <c r="C608" i="16" s="1"/>
  <c r="C451" i="16"/>
  <c r="D451" i="16" s="1"/>
  <c r="C548" i="16" s="1"/>
  <c r="C648" i="16" s="1"/>
  <c r="F428" i="16"/>
  <c r="G428" i="16" s="1"/>
  <c r="G525" i="16" s="1"/>
  <c r="F625" i="16" s="1"/>
  <c r="F416" i="16"/>
  <c r="G416" i="16" s="1"/>
  <c r="G513" i="16" s="1"/>
  <c r="F613" i="16" s="1"/>
  <c r="C428" i="16"/>
  <c r="D428" i="16" s="1"/>
  <c r="C525" i="16" s="1"/>
  <c r="C625" i="16" s="1"/>
  <c r="F434" i="16"/>
  <c r="G434" i="16" s="1"/>
  <c r="G531" i="16" s="1"/>
  <c r="F631" i="16" s="1"/>
  <c r="C440" i="16"/>
  <c r="D440" i="16" s="1"/>
  <c r="C537" i="16" s="1"/>
  <c r="C637" i="16" s="1"/>
  <c r="F440" i="16"/>
  <c r="G440" i="16" s="1"/>
  <c r="G537" i="16" s="1"/>
  <c r="F637" i="16" s="1"/>
  <c r="C416" i="16"/>
  <c r="D416" i="16" s="1"/>
  <c r="C513" i="16" s="1"/>
  <c r="C613" i="16" s="1"/>
  <c r="C435" i="16"/>
  <c r="D435" i="16" s="1"/>
  <c r="C532" i="16" s="1"/>
  <c r="F453" i="16"/>
  <c r="G453" i="16" s="1"/>
  <c r="G550" i="16" s="1"/>
  <c r="F650" i="16" s="1"/>
  <c r="F435" i="16"/>
  <c r="G435" i="16" s="1"/>
  <c r="G532" i="16" s="1"/>
  <c r="F632" i="16" s="1"/>
  <c r="F420" i="16"/>
  <c r="F460" i="16"/>
  <c r="G460" i="16" s="1"/>
  <c r="G557" i="16" s="1"/>
  <c r="C460" i="16"/>
  <c r="D460" i="16" s="1"/>
  <c r="C557" i="16" s="1"/>
  <c r="C458" i="16"/>
  <c r="D458" i="16" s="1"/>
  <c r="C555" i="16" s="1"/>
  <c r="C480" i="16"/>
  <c r="D480" i="16" s="1"/>
  <c r="C577" i="16" s="1"/>
  <c r="F480" i="16"/>
  <c r="J408" i="16"/>
  <c r="G463" i="16"/>
  <c r="G560" i="16" s="1"/>
  <c r="F660" i="16" s="1"/>
  <c r="G419" i="16"/>
  <c r="G516" i="16" s="1"/>
  <c r="F616" i="16" s="1"/>
  <c r="G478" i="16"/>
  <c r="G575" i="16" s="1"/>
  <c r="F675" i="16" s="1"/>
  <c r="D430" i="16"/>
  <c r="C527" i="16" s="1"/>
  <c r="C627" i="16" s="1"/>
  <c r="G417" i="16"/>
  <c r="G514" i="16" s="1"/>
  <c r="F614" i="16" s="1"/>
  <c r="D475" i="16"/>
  <c r="C572" i="16" s="1"/>
  <c r="C672" i="16" s="1"/>
  <c r="D413" i="16"/>
  <c r="C510" i="16" s="1"/>
  <c r="C610" i="16" s="1"/>
  <c r="F451" i="16"/>
  <c r="D463" i="16"/>
  <c r="C560" i="16" s="1"/>
  <c r="C660" i="16" s="1"/>
  <c r="G475" i="16"/>
  <c r="G572" i="16" s="1"/>
  <c r="F672" i="16" s="1"/>
  <c r="G484" i="16"/>
  <c r="G581" i="16" s="1"/>
  <c r="F681" i="16" s="1"/>
  <c r="G425" i="16"/>
  <c r="G522" i="16" s="1"/>
  <c r="F622" i="16" s="1"/>
  <c r="D486" i="16"/>
  <c r="C583" i="16" s="1"/>
  <c r="C683" i="16" s="1"/>
  <c r="G430" i="16"/>
  <c r="G527" i="16" s="1"/>
  <c r="F627" i="16" s="1"/>
  <c r="G467" i="16"/>
  <c r="G564" i="16" s="1"/>
  <c r="F664" i="16" s="1"/>
  <c r="D484" i="16"/>
  <c r="C581" i="16" s="1"/>
  <c r="C681" i="16" s="1"/>
  <c r="G433" i="16"/>
  <c r="G530" i="16" s="1"/>
  <c r="F630" i="16" s="1"/>
  <c r="D333" i="16"/>
  <c r="C433" i="16"/>
  <c r="T408" i="16"/>
  <c r="D313" i="16"/>
  <c r="F413" i="16"/>
  <c r="D312" i="16"/>
  <c r="F412" i="16"/>
  <c r="C412" i="16"/>
  <c r="M408" i="16"/>
  <c r="D317" i="16"/>
  <c r="C417" i="16"/>
  <c r="Q408" i="16"/>
  <c r="C420" i="16"/>
  <c r="D378" i="16"/>
  <c r="C478" i="16"/>
  <c r="D346" i="16"/>
  <c r="F446" i="16"/>
  <c r="C446" i="16"/>
  <c r="F408" i="16"/>
  <c r="C408" i="16"/>
  <c r="D367" i="16"/>
  <c r="C467" i="16"/>
  <c r="D321" i="16"/>
  <c r="C421" i="16"/>
  <c r="F421" i="16"/>
  <c r="D369" i="16"/>
  <c r="F469" i="16"/>
  <c r="C469" i="16"/>
  <c r="D319" i="16"/>
  <c r="C419" i="16"/>
  <c r="D368" i="16"/>
  <c r="F468" i="16"/>
  <c r="C468" i="16"/>
  <c r="D318" i="16"/>
  <c r="F418" i="16"/>
  <c r="C418" i="16"/>
  <c r="D326" i="16"/>
  <c r="F426" i="16"/>
  <c r="C426" i="16"/>
  <c r="D354" i="16"/>
  <c r="C454" i="16"/>
  <c r="F454" i="16"/>
  <c r="D322" i="16"/>
  <c r="C422" i="16"/>
  <c r="F422" i="16"/>
  <c r="D327" i="16"/>
  <c r="C427" i="16"/>
  <c r="F427" i="16"/>
  <c r="D338" i="16"/>
  <c r="C438" i="16"/>
  <c r="F438" i="16"/>
  <c r="D362" i="16"/>
  <c r="C462" i="16"/>
  <c r="F462" i="16"/>
  <c r="D357" i="16"/>
  <c r="C457" i="16"/>
  <c r="F457" i="16"/>
  <c r="D339" i="16"/>
  <c r="C439" i="16"/>
  <c r="F439" i="16"/>
  <c r="D377" i="16"/>
  <c r="C477" i="16"/>
  <c r="F477" i="16"/>
  <c r="D323" i="16"/>
  <c r="C423" i="16"/>
  <c r="F423" i="16"/>
  <c r="D342" i="16"/>
  <c r="C442" i="16"/>
  <c r="F442" i="16"/>
  <c r="D336" i="16"/>
  <c r="C436" i="16"/>
  <c r="F436" i="16"/>
  <c r="D305" i="16"/>
  <c r="J405" i="16"/>
  <c r="T405" i="16"/>
  <c r="M405" i="16"/>
  <c r="Q405" i="16"/>
  <c r="F405" i="16"/>
  <c r="C405" i="16"/>
  <c r="D347" i="16"/>
  <c r="F447" i="16"/>
  <c r="C447" i="16"/>
  <c r="D345" i="16"/>
  <c r="F445" i="16"/>
  <c r="C445" i="16"/>
  <c r="D302" i="16"/>
  <c r="J402" i="16"/>
  <c r="Q402" i="16"/>
  <c r="M402" i="16"/>
  <c r="T402" i="16"/>
  <c r="C402" i="16"/>
  <c r="F402" i="16"/>
  <c r="D303" i="16"/>
  <c r="J403" i="16"/>
  <c r="T403" i="16"/>
  <c r="M403" i="16"/>
  <c r="Q403" i="16"/>
  <c r="C403" i="16"/>
  <c r="F403" i="16"/>
  <c r="D366" i="16"/>
  <c r="F466" i="16"/>
  <c r="C466" i="16"/>
  <c r="D365" i="16"/>
  <c r="C465" i="16"/>
  <c r="F465" i="16"/>
  <c r="D382" i="16"/>
  <c r="C482" i="16"/>
  <c r="F482" i="16"/>
  <c r="D344" i="16"/>
  <c r="C444" i="16"/>
  <c r="F444" i="16"/>
  <c r="D372" i="16"/>
  <c r="C472" i="16"/>
  <c r="F472" i="16"/>
  <c r="D373" i="16"/>
  <c r="C473" i="16"/>
  <c r="F473" i="16"/>
  <c r="D343" i="16"/>
  <c r="C443" i="16"/>
  <c r="F443" i="16"/>
  <c r="D315" i="16"/>
  <c r="C415" i="16"/>
  <c r="F415" i="16"/>
  <c r="D314" i="16"/>
  <c r="F414" i="16"/>
  <c r="C414" i="16"/>
  <c r="D371" i="16"/>
  <c r="C471" i="16"/>
  <c r="F471" i="16"/>
  <c r="D355" i="16"/>
  <c r="C455" i="16"/>
  <c r="F455" i="16"/>
  <c r="D349" i="16"/>
  <c r="F449" i="16"/>
  <c r="C449" i="16"/>
  <c r="D329" i="16"/>
  <c r="F429" i="16"/>
  <c r="C429" i="16"/>
  <c r="D385" i="16"/>
  <c r="C485" i="16"/>
  <c r="F485" i="16"/>
  <c r="D324" i="16"/>
  <c r="C424" i="16"/>
  <c r="F424" i="16"/>
  <c r="D361" i="16"/>
  <c r="F461" i="16"/>
  <c r="C461" i="16"/>
  <c r="D309" i="16"/>
  <c r="T409" i="16"/>
  <c r="M409" i="16"/>
  <c r="J409" i="16"/>
  <c r="Q409" i="16"/>
  <c r="C409" i="16"/>
  <c r="F409" i="16"/>
  <c r="D370" i="16"/>
  <c r="C470" i="16"/>
  <c r="F470" i="16"/>
  <c r="D379" i="16"/>
  <c r="C479" i="16"/>
  <c r="F479" i="16"/>
  <c r="D364" i="16"/>
  <c r="C464" i="16"/>
  <c r="F464" i="16"/>
  <c r="D348" i="16"/>
  <c r="C448" i="16"/>
  <c r="F448" i="16"/>
  <c r="D350" i="16"/>
  <c r="C450" i="16"/>
  <c r="F450" i="16"/>
  <c r="D352" i="16"/>
  <c r="C452" i="16"/>
  <c r="F452" i="16"/>
  <c r="D381" i="16"/>
  <c r="F481" i="16"/>
  <c r="C481" i="16"/>
  <c r="D310" i="16"/>
  <c r="Q410" i="16"/>
  <c r="J410" i="16"/>
  <c r="T410" i="16"/>
  <c r="M410" i="16"/>
  <c r="C410" i="16"/>
  <c r="F410" i="16"/>
  <c r="D341" i="16"/>
  <c r="F441" i="16"/>
  <c r="C441" i="16"/>
  <c r="D374" i="16"/>
  <c r="C474" i="16"/>
  <c r="F474" i="16"/>
  <c r="D331" i="16"/>
  <c r="C431" i="16"/>
  <c r="F431" i="16"/>
  <c r="G774" i="18" l="1"/>
  <c r="H774" i="18" s="1"/>
  <c r="G741" i="18"/>
  <c r="H741" i="18" s="1"/>
  <c r="G743" i="18"/>
  <c r="H743" i="18" s="1"/>
  <c r="G725" i="17"/>
  <c r="H725" i="17" s="1"/>
  <c r="G718" i="18"/>
  <c r="H718" i="18" s="1"/>
  <c r="G763" i="19"/>
  <c r="H763" i="19" s="1"/>
  <c r="G706" i="18"/>
  <c r="H706" i="18" s="1"/>
  <c r="Q603" i="19"/>
  <c r="R603" i="19" s="1"/>
  <c r="G710" i="18"/>
  <c r="H710" i="18" s="1"/>
  <c r="G727" i="17"/>
  <c r="H727" i="17" s="1"/>
  <c r="G720" i="19"/>
  <c r="H720" i="19" s="1"/>
  <c r="G726" i="19"/>
  <c r="H726" i="19" s="1"/>
  <c r="G725" i="19"/>
  <c r="H725" i="19" s="1"/>
  <c r="G768" i="19"/>
  <c r="H768" i="19" s="1"/>
  <c r="G766" i="18"/>
  <c r="H766" i="18" s="1"/>
  <c r="F606" i="18"/>
  <c r="G606" i="18" s="1"/>
  <c r="M605" i="19"/>
  <c r="N605" i="19" s="1"/>
  <c r="M606" i="18"/>
  <c r="N606" i="18" s="1"/>
  <c r="F605" i="19"/>
  <c r="G605" i="19" s="1"/>
  <c r="G776" i="17"/>
  <c r="H776" i="17" s="1"/>
  <c r="C603" i="19"/>
  <c r="D603" i="19" s="1"/>
  <c r="G766" i="17"/>
  <c r="H766" i="17" s="1"/>
  <c r="G767" i="19"/>
  <c r="H767" i="19" s="1"/>
  <c r="C505" i="18"/>
  <c r="J605" i="18" s="1"/>
  <c r="K605" i="18" s="1"/>
  <c r="D503" i="19"/>
  <c r="G724" i="19"/>
  <c r="H724" i="19" s="1"/>
  <c r="G737" i="18"/>
  <c r="H737" i="18" s="1"/>
  <c r="G733" i="19"/>
  <c r="H733" i="19" s="1"/>
  <c r="G740" i="18"/>
  <c r="H740" i="18" s="1"/>
  <c r="J601" i="17"/>
  <c r="K601" i="17" s="1"/>
  <c r="G727" i="19"/>
  <c r="H727" i="19" s="1"/>
  <c r="C504" i="18"/>
  <c r="D504" i="18" s="1"/>
  <c r="C623" i="18"/>
  <c r="D623" i="18" s="1"/>
  <c r="F656" i="18"/>
  <c r="G656" i="18" s="1"/>
  <c r="G777" i="19"/>
  <c r="H777" i="19" s="1"/>
  <c r="G730" i="19"/>
  <c r="H730" i="19" s="1"/>
  <c r="G745" i="19"/>
  <c r="H745" i="19" s="1"/>
  <c r="G724" i="18"/>
  <c r="H724" i="18" s="1"/>
  <c r="C675" i="18"/>
  <c r="D675" i="18" s="1"/>
  <c r="C616" i="17"/>
  <c r="D616" i="17" s="1"/>
  <c r="T605" i="19"/>
  <c r="U605" i="19" s="1"/>
  <c r="F632" i="19"/>
  <c r="G632" i="19" s="1"/>
  <c r="G717" i="17"/>
  <c r="H717" i="17" s="1"/>
  <c r="F640" i="17"/>
  <c r="G640" i="17" s="1"/>
  <c r="G737" i="17" s="1"/>
  <c r="H737" i="17" s="1"/>
  <c r="F639" i="19"/>
  <c r="G639" i="19" s="1"/>
  <c r="G757" i="17"/>
  <c r="H757" i="17" s="1"/>
  <c r="G778" i="18"/>
  <c r="H778" i="18" s="1"/>
  <c r="G754" i="17"/>
  <c r="H754" i="17" s="1"/>
  <c r="F631" i="18"/>
  <c r="G631" i="18" s="1"/>
  <c r="C635" i="17"/>
  <c r="D635" i="17" s="1"/>
  <c r="G716" i="18"/>
  <c r="H716" i="18" s="1"/>
  <c r="C621" i="17"/>
  <c r="D621" i="17" s="1"/>
  <c r="F641" i="18"/>
  <c r="G641" i="18" s="1"/>
  <c r="C608" i="18"/>
  <c r="D608" i="18" s="1"/>
  <c r="F608" i="18"/>
  <c r="G608" i="18" s="1"/>
  <c r="F650" i="19"/>
  <c r="G650" i="19" s="1"/>
  <c r="G747" i="19" s="1"/>
  <c r="H747" i="19" s="1"/>
  <c r="G499" i="17"/>
  <c r="H499" i="17" s="1"/>
  <c r="C623" i="17"/>
  <c r="D623" i="17" s="1"/>
  <c r="G753" i="17"/>
  <c r="H753" i="17" s="1"/>
  <c r="F657" i="19"/>
  <c r="G657" i="19" s="1"/>
  <c r="G743" i="19"/>
  <c r="H743" i="19" s="1"/>
  <c r="C635" i="18"/>
  <c r="D635" i="18" s="1"/>
  <c r="G732" i="18" s="1"/>
  <c r="H732" i="18" s="1"/>
  <c r="G743" i="17"/>
  <c r="H743" i="17" s="1"/>
  <c r="C504" i="16"/>
  <c r="J604" i="16" s="1"/>
  <c r="C668" i="17"/>
  <c r="D668" i="17" s="1"/>
  <c r="F680" i="17"/>
  <c r="G680" i="17" s="1"/>
  <c r="G505" i="18"/>
  <c r="H505" i="18" s="1"/>
  <c r="F682" i="19"/>
  <c r="G682" i="19" s="1"/>
  <c r="G4" i="20"/>
  <c r="F611" i="18"/>
  <c r="G611" i="18" s="1"/>
  <c r="G708" i="18" s="1"/>
  <c r="H708" i="18" s="1"/>
  <c r="G759" i="17"/>
  <c r="H759" i="17" s="1"/>
  <c r="G775" i="17"/>
  <c r="H775" i="17" s="1"/>
  <c r="G504" i="19"/>
  <c r="H504" i="19" s="1"/>
  <c r="G768" i="18"/>
  <c r="H768" i="18" s="1"/>
  <c r="C505" i="17"/>
  <c r="D505" i="17" s="1"/>
  <c r="G744" i="19"/>
  <c r="H744" i="19" s="1"/>
  <c r="F658" i="17"/>
  <c r="G658" i="17" s="1"/>
  <c r="C633" i="17"/>
  <c r="D633" i="17" s="1"/>
  <c r="G748" i="17"/>
  <c r="H748" i="17" s="1"/>
  <c r="F612" i="17"/>
  <c r="G612" i="17" s="1"/>
  <c r="F645" i="18"/>
  <c r="G645" i="18" s="1"/>
  <c r="C625" i="17"/>
  <c r="D625" i="17" s="1"/>
  <c r="G751" i="18"/>
  <c r="H751" i="18" s="1"/>
  <c r="F680" i="18"/>
  <c r="G680" i="18" s="1"/>
  <c r="G758" i="17"/>
  <c r="H758" i="17" s="1"/>
  <c r="D502" i="19"/>
  <c r="Q602" i="19"/>
  <c r="R602" i="19" s="1"/>
  <c r="C602" i="19"/>
  <c r="D602" i="19" s="1"/>
  <c r="J602" i="19"/>
  <c r="K602" i="19" s="1"/>
  <c r="G502" i="17"/>
  <c r="H502" i="17" s="1"/>
  <c r="C645" i="18"/>
  <c r="D645" i="18" s="1"/>
  <c r="F675" i="17"/>
  <c r="G675" i="17" s="1"/>
  <c r="C619" i="19"/>
  <c r="D619" i="19" s="1"/>
  <c r="F651" i="19"/>
  <c r="G651" i="19" s="1"/>
  <c r="G748" i="19" s="1"/>
  <c r="H748" i="19" s="1"/>
  <c r="C672" i="18"/>
  <c r="D672" i="18" s="1"/>
  <c r="F650" i="18"/>
  <c r="G650" i="18" s="1"/>
  <c r="C617" i="19"/>
  <c r="D617" i="19" s="1"/>
  <c r="G708" i="19"/>
  <c r="H708" i="19" s="1"/>
  <c r="G502" i="18"/>
  <c r="M602" i="18" s="1"/>
  <c r="N602" i="18" s="1"/>
  <c r="G755" i="19"/>
  <c r="H755" i="19" s="1"/>
  <c r="C676" i="18"/>
  <c r="D676" i="18" s="1"/>
  <c r="C614" i="18"/>
  <c r="D614" i="18" s="1"/>
  <c r="C499" i="17"/>
  <c r="C599" i="17" s="1"/>
  <c r="D599" i="17" s="1"/>
  <c r="C645" i="19"/>
  <c r="D645" i="19" s="1"/>
  <c r="Q607" i="19"/>
  <c r="R607" i="19" s="1"/>
  <c r="C644" i="17"/>
  <c r="D644" i="17" s="1"/>
  <c r="C507" i="17"/>
  <c r="Q607" i="17" s="1"/>
  <c r="R607" i="17" s="1"/>
  <c r="C654" i="19"/>
  <c r="D654" i="19" s="1"/>
  <c r="T604" i="19"/>
  <c r="U604" i="19" s="1"/>
  <c r="C607" i="19"/>
  <c r="D607" i="19" s="1"/>
  <c r="F674" i="17"/>
  <c r="G674" i="17" s="1"/>
  <c r="C655" i="19"/>
  <c r="D655" i="19" s="1"/>
  <c r="F659" i="19"/>
  <c r="G659" i="19" s="1"/>
  <c r="C637" i="17"/>
  <c r="D637" i="17" s="1"/>
  <c r="F612" i="18"/>
  <c r="G612" i="18" s="1"/>
  <c r="G709" i="18" s="1"/>
  <c r="H709" i="18" s="1"/>
  <c r="F652" i="19"/>
  <c r="G652" i="19" s="1"/>
  <c r="G749" i="19" s="1"/>
  <c r="H749" i="19" s="1"/>
  <c r="C608" i="19"/>
  <c r="D608" i="19" s="1"/>
  <c r="C648" i="17"/>
  <c r="D648" i="17" s="1"/>
  <c r="G723" i="19"/>
  <c r="H723" i="19" s="1"/>
  <c r="C671" i="17"/>
  <c r="D671" i="17" s="1"/>
  <c r="C670" i="17"/>
  <c r="D670" i="17" s="1"/>
  <c r="C657" i="19"/>
  <c r="D657" i="19" s="1"/>
  <c r="F651" i="18"/>
  <c r="G651" i="18" s="1"/>
  <c r="F641" i="17"/>
  <c r="G641" i="17" s="1"/>
  <c r="C670" i="18"/>
  <c r="D670" i="18" s="1"/>
  <c r="F647" i="18"/>
  <c r="G647" i="18" s="1"/>
  <c r="G730" i="18"/>
  <c r="H730" i="18" s="1"/>
  <c r="C680" i="17"/>
  <c r="D680" i="17" s="1"/>
  <c r="F675" i="18"/>
  <c r="G675" i="18" s="1"/>
  <c r="C682" i="19"/>
  <c r="D682" i="19" s="1"/>
  <c r="F628" i="18"/>
  <c r="G628" i="18" s="1"/>
  <c r="G725" i="18" s="1"/>
  <c r="H725" i="18" s="1"/>
  <c r="C649" i="18"/>
  <c r="D649" i="18" s="1"/>
  <c r="C499" i="19"/>
  <c r="J599" i="19" s="1"/>
  <c r="K599" i="19" s="1"/>
  <c r="G763" i="17"/>
  <c r="H763" i="17" s="1"/>
  <c r="C674" i="18"/>
  <c r="D674" i="18" s="1"/>
  <c r="F632" i="17"/>
  <c r="G632" i="17" s="1"/>
  <c r="F616" i="19"/>
  <c r="G616" i="19" s="1"/>
  <c r="G505" i="17"/>
  <c r="H505" i="17" s="1"/>
  <c r="C501" i="19"/>
  <c r="D501" i="19" s="1"/>
  <c r="F642" i="18"/>
  <c r="G642" i="18" s="1"/>
  <c r="C635" i="19"/>
  <c r="D635" i="19" s="1"/>
  <c r="T606" i="18"/>
  <c r="U606" i="18" s="1"/>
  <c r="G729" i="18"/>
  <c r="H729" i="18" s="1"/>
  <c r="C626" i="18"/>
  <c r="D626" i="18" s="1"/>
  <c r="G507" i="17"/>
  <c r="F619" i="19"/>
  <c r="G619" i="19" s="1"/>
  <c r="G504" i="18"/>
  <c r="H504" i="18" s="1"/>
  <c r="C629" i="18"/>
  <c r="D629" i="18" s="1"/>
  <c r="G764" i="17"/>
  <c r="H764" i="17" s="1"/>
  <c r="F648" i="18"/>
  <c r="G648" i="18" s="1"/>
  <c r="F656" i="19"/>
  <c r="G656" i="19" s="1"/>
  <c r="F617" i="19"/>
  <c r="G617" i="19" s="1"/>
  <c r="C632" i="19"/>
  <c r="D632" i="19" s="1"/>
  <c r="J607" i="19"/>
  <c r="K607" i="19" s="1"/>
  <c r="G738" i="19"/>
  <c r="H738" i="19" s="1"/>
  <c r="G761" i="18"/>
  <c r="H761" i="18" s="1"/>
  <c r="F630" i="18"/>
  <c r="G630" i="18" s="1"/>
  <c r="F668" i="19"/>
  <c r="G668" i="19" s="1"/>
  <c r="C641" i="17"/>
  <c r="D641" i="17" s="1"/>
  <c r="F623" i="17"/>
  <c r="G623" i="17" s="1"/>
  <c r="G507" i="18"/>
  <c r="C636" i="17"/>
  <c r="D636" i="17" s="1"/>
  <c r="F643" i="17"/>
  <c r="G643" i="17" s="1"/>
  <c r="F620" i="19"/>
  <c r="G620" i="19" s="1"/>
  <c r="F634" i="18"/>
  <c r="G634" i="18" s="1"/>
  <c r="G731" i="18" s="1"/>
  <c r="H731" i="18" s="1"/>
  <c r="D501" i="17"/>
  <c r="Q601" i="17"/>
  <c r="R601" i="17" s="1"/>
  <c r="F658" i="18"/>
  <c r="G658" i="18" s="1"/>
  <c r="G755" i="18" s="1"/>
  <c r="H755" i="18" s="1"/>
  <c r="F608" i="19"/>
  <c r="G608" i="19" s="1"/>
  <c r="G705" i="19" s="1"/>
  <c r="H705" i="19" s="1"/>
  <c r="F648" i="17"/>
  <c r="G648" i="17" s="1"/>
  <c r="C672" i="17"/>
  <c r="D672" i="17" s="1"/>
  <c r="G769" i="17" s="1"/>
  <c r="H769" i="17" s="1"/>
  <c r="D503" i="18"/>
  <c r="C603" i="18"/>
  <c r="D603" i="18" s="1"/>
  <c r="Q603" i="18"/>
  <c r="R603" i="18" s="1"/>
  <c r="J603" i="18"/>
  <c r="K603" i="18" s="1"/>
  <c r="C622" i="17"/>
  <c r="D622" i="17" s="1"/>
  <c r="C644" i="19"/>
  <c r="D644" i="19" s="1"/>
  <c r="F660" i="19"/>
  <c r="G660" i="19" s="1"/>
  <c r="F644" i="17"/>
  <c r="G644" i="17" s="1"/>
  <c r="F653" i="19"/>
  <c r="G653" i="19" s="1"/>
  <c r="G728" i="19"/>
  <c r="H728" i="19" s="1"/>
  <c r="C643" i="19"/>
  <c r="D643" i="19" s="1"/>
  <c r="F645" i="17"/>
  <c r="G645" i="17" s="1"/>
  <c r="F618" i="17"/>
  <c r="G618" i="17" s="1"/>
  <c r="C620" i="19"/>
  <c r="D620" i="19" s="1"/>
  <c r="C659" i="19"/>
  <c r="D659" i="19" s="1"/>
  <c r="F621" i="17"/>
  <c r="G621" i="17" s="1"/>
  <c r="G500" i="18"/>
  <c r="C608" i="17"/>
  <c r="D608" i="17" s="1"/>
  <c r="G506" i="19"/>
  <c r="F616" i="17"/>
  <c r="G616" i="17" s="1"/>
  <c r="C613" i="17"/>
  <c r="D613" i="17" s="1"/>
  <c r="C504" i="17"/>
  <c r="C656" i="19"/>
  <c r="D656" i="19" s="1"/>
  <c r="C609" i="17"/>
  <c r="D609" i="17" s="1"/>
  <c r="H506" i="17"/>
  <c r="M606" i="17"/>
  <c r="N606" i="17" s="1"/>
  <c r="F606" i="17"/>
  <c r="G606" i="17" s="1"/>
  <c r="T606" i="17"/>
  <c r="U606" i="17" s="1"/>
  <c r="C632" i="17"/>
  <c r="D632" i="17" s="1"/>
  <c r="F644" i="19"/>
  <c r="G644" i="19" s="1"/>
  <c r="C634" i="19"/>
  <c r="D634" i="19" s="1"/>
  <c r="C629" i="17"/>
  <c r="D629" i="17" s="1"/>
  <c r="F668" i="18"/>
  <c r="G668" i="18" s="1"/>
  <c r="C624" i="17"/>
  <c r="D624" i="17" s="1"/>
  <c r="F627" i="17"/>
  <c r="G627" i="17" s="1"/>
  <c r="C622" i="19"/>
  <c r="D622" i="19" s="1"/>
  <c r="D500" i="17"/>
  <c r="C600" i="17"/>
  <c r="D600" i="17" s="1"/>
  <c r="J600" i="17"/>
  <c r="K600" i="17" s="1"/>
  <c r="Q600" i="17"/>
  <c r="R600" i="17" s="1"/>
  <c r="G728" i="17"/>
  <c r="H728" i="17" s="1"/>
  <c r="C618" i="17"/>
  <c r="D618" i="17" s="1"/>
  <c r="G499" i="19"/>
  <c r="F617" i="18"/>
  <c r="G617" i="18" s="1"/>
  <c r="C639" i="18"/>
  <c r="D639" i="18" s="1"/>
  <c r="C617" i="17"/>
  <c r="D617" i="17" s="1"/>
  <c r="F615" i="17"/>
  <c r="G615" i="17" s="1"/>
  <c r="F676" i="17"/>
  <c r="G676" i="17" s="1"/>
  <c r="G504" i="17"/>
  <c r="C648" i="18"/>
  <c r="D648" i="18" s="1"/>
  <c r="C615" i="18"/>
  <c r="D615" i="18" s="1"/>
  <c r="F647" i="17"/>
  <c r="G647" i="17" s="1"/>
  <c r="H503" i="18"/>
  <c r="M603" i="18"/>
  <c r="N603" i="18" s="1"/>
  <c r="T603" i="18"/>
  <c r="U603" i="18" s="1"/>
  <c r="F603" i="18"/>
  <c r="G603" i="18" s="1"/>
  <c r="C616" i="19"/>
  <c r="D616" i="19" s="1"/>
  <c r="F649" i="18"/>
  <c r="G649" i="18" s="1"/>
  <c r="F661" i="19"/>
  <c r="G661" i="19" s="1"/>
  <c r="C631" i="18"/>
  <c r="D631" i="18" s="1"/>
  <c r="C674" i="17"/>
  <c r="D674" i="17" s="1"/>
  <c r="F645" i="19"/>
  <c r="G645" i="19" s="1"/>
  <c r="C647" i="18"/>
  <c r="D647" i="18" s="1"/>
  <c r="C499" i="18"/>
  <c r="C630" i="18"/>
  <c r="D630" i="18" s="1"/>
  <c r="G501" i="19"/>
  <c r="H502" i="19"/>
  <c r="M602" i="19"/>
  <c r="N602" i="19" s="1"/>
  <c r="F602" i="19"/>
  <c r="G602" i="19" s="1"/>
  <c r="G699" i="19" s="1"/>
  <c r="H699" i="19" s="1"/>
  <c r="T602" i="19"/>
  <c r="U602" i="19" s="1"/>
  <c r="D506" i="17"/>
  <c r="Q606" i="17"/>
  <c r="R606" i="17" s="1"/>
  <c r="J606" i="17"/>
  <c r="K606" i="17" s="1"/>
  <c r="C606" i="17"/>
  <c r="D606" i="17" s="1"/>
  <c r="C642" i="19"/>
  <c r="D642" i="19" s="1"/>
  <c r="F637" i="17"/>
  <c r="G637" i="17" s="1"/>
  <c r="F614" i="18"/>
  <c r="G614" i="18" s="1"/>
  <c r="F638" i="19"/>
  <c r="G638" i="19" s="1"/>
  <c r="C641" i="18"/>
  <c r="D641" i="18" s="1"/>
  <c r="C617" i="18"/>
  <c r="D617" i="18" s="1"/>
  <c r="C668" i="18"/>
  <c r="D668" i="18" s="1"/>
  <c r="G500" i="19"/>
  <c r="F675" i="19"/>
  <c r="G675" i="19" s="1"/>
  <c r="F634" i="19"/>
  <c r="G634" i="19" s="1"/>
  <c r="C610" i="19"/>
  <c r="D610" i="19" s="1"/>
  <c r="C612" i="19"/>
  <c r="D612" i="19" s="1"/>
  <c r="F624" i="17"/>
  <c r="G624" i="17" s="1"/>
  <c r="F665" i="19"/>
  <c r="G665" i="19" s="1"/>
  <c r="C626" i="17"/>
  <c r="D626" i="17" s="1"/>
  <c r="C624" i="18"/>
  <c r="D624" i="18" s="1"/>
  <c r="F639" i="18"/>
  <c r="G639" i="18" s="1"/>
  <c r="C506" i="19"/>
  <c r="F629" i="17"/>
  <c r="G629" i="17" s="1"/>
  <c r="H503" i="19"/>
  <c r="T603" i="19"/>
  <c r="U603" i="19" s="1"/>
  <c r="F603" i="19"/>
  <c r="G603" i="19" s="1"/>
  <c r="M603" i="19"/>
  <c r="N603" i="19" s="1"/>
  <c r="F622" i="19"/>
  <c r="G622" i="19" s="1"/>
  <c r="F654" i="19"/>
  <c r="G654" i="19" s="1"/>
  <c r="F681" i="17"/>
  <c r="G681" i="17" s="1"/>
  <c r="F625" i="17"/>
  <c r="G625" i="17" s="1"/>
  <c r="C504" i="19"/>
  <c r="F673" i="18"/>
  <c r="G673" i="18" s="1"/>
  <c r="G775" i="19"/>
  <c r="H775" i="19" s="1"/>
  <c r="F652" i="17"/>
  <c r="G652" i="17" s="1"/>
  <c r="F663" i="19"/>
  <c r="G663" i="19" s="1"/>
  <c r="F668" i="17"/>
  <c r="G668" i="17" s="1"/>
  <c r="C645" i="17"/>
  <c r="D645" i="17" s="1"/>
  <c r="C507" i="18"/>
  <c r="C647" i="17"/>
  <c r="D647" i="17" s="1"/>
  <c r="F653" i="17"/>
  <c r="G653" i="17" s="1"/>
  <c r="C500" i="19"/>
  <c r="F622" i="17"/>
  <c r="G622" i="17" s="1"/>
  <c r="C675" i="19"/>
  <c r="D675" i="19" s="1"/>
  <c r="C653" i="19"/>
  <c r="D653" i="19" s="1"/>
  <c r="F643" i="19"/>
  <c r="G643" i="19" s="1"/>
  <c r="G737" i="19"/>
  <c r="H737" i="19" s="1"/>
  <c r="F612" i="19"/>
  <c r="G612" i="19" s="1"/>
  <c r="C665" i="19"/>
  <c r="D665" i="19" s="1"/>
  <c r="G499" i="18"/>
  <c r="F674" i="18"/>
  <c r="G674" i="18" s="1"/>
  <c r="F671" i="17"/>
  <c r="G671" i="17" s="1"/>
  <c r="F635" i="17"/>
  <c r="G635" i="17" s="1"/>
  <c r="F635" i="19"/>
  <c r="G635" i="19" s="1"/>
  <c r="C667" i="18"/>
  <c r="D667" i="18" s="1"/>
  <c r="C638" i="19"/>
  <c r="D638" i="19" s="1"/>
  <c r="C666" i="18"/>
  <c r="D666" i="18" s="1"/>
  <c r="F664" i="17"/>
  <c r="G664" i="17" s="1"/>
  <c r="C610" i="17"/>
  <c r="D610" i="17" s="1"/>
  <c r="C663" i="19"/>
  <c r="D663" i="19" s="1"/>
  <c r="C639" i="19"/>
  <c r="D639" i="19" s="1"/>
  <c r="F666" i="18"/>
  <c r="G666" i="18" s="1"/>
  <c r="F617" i="17"/>
  <c r="G617" i="17" s="1"/>
  <c r="C615" i="17"/>
  <c r="D615" i="17" s="1"/>
  <c r="C676" i="17"/>
  <c r="D676" i="17" s="1"/>
  <c r="G774" i="19"/>
  <c r="H774" i="19" s="1"/>
  <c r="D505" i="19"/>
  <c r="Q605" i="19"/>
  <c r="R605" i="19" s="1"/>
  <c r="J605" i="19"/>
  <c r="K605" i="19" s="1"/>
  <c r="C605" i="19"/>
  <c r="D605" i="19" s="1"/>
  <c r="C668" i="19"/>
  <c r="D668" i="19" s="1"/>
  <c r="F618" i="19"/>
  <c r="G618" i="19" s="1"/>
  <c r="C653" i="18"/>
  <c r="D653" i="18" s="1"/>
  <c r="F667" i="19"/>
  <c r="G667" i="19" s="1"/>
  <c r="F610" i="19"/>
  <c r="G610" i="19" s="1"/>
  <c r="F639" i="17"/>
  <c r="G639" i="17" s="1"/>
  <c r="F615" i="18"/>
  <c r="G615" i="18" s="1"/>
  <c r="F653" i="18"/>
  <c r="G653" i="18" s="1"/>
  <c r="C656" i="18"/>
  <c r="D656" i="18" s="1"/>
  <c r="C676" i="19"/>
  <c r="D676" i="19" s="1"/>
  <c r="C501" i="18"/>
  <c r="F676" i="18"/>
  <c r="G676" i="18" s="1"/>
  <c r="F626" i="18"/>
  <c r="G626" i="18" s="1"/>
  <c r="C681" i="17"/>
  <c r="D681" i="17" s="1"/>
  <c r="C667" i="19"/>
  <c r="D667" i="19" s="1"/>
  <c r="F670" i="18"/>
  <c r="G670" i="18" s="1"/>
  <c r="F608" i="17"/>
  <c r="G608" i="17" s="1"/>
  <c r="H500" i="17"/>
  <c r="T600" i="17"/>
  <c r="U600" i="17" s="1"/>
  <c r="F600" i="17"/>
  <c r="G600" i="17" s="1"/>
  <c r="M600" i="17"/>
  <c r="N600" i="17" s="1"/>
  <c r="C660" i="19"/>
  <c r="D660" i="19" s="1"/>
  <c r="C612" i="17"/>
  <c r="D612" i="17" s="1"/>
  <c r="C502" i="18"/>
  <c r="D506" i="18"/>
  <c r="Q606" i="18"/>
  <c r="R606" i="18" s="1"/>
  <c r="C606" i="18"/>
  <c r="D606" i="18" s="1"/>
  <c r="J606" i="18"/>
  <c r="K606" i="18" s="1"/>
  <c r="C675" i="17"/>
  <c r="D675" i="17" s="1"/>
  <c r="C653" i="17"/>
  <c r="D653" i="17" s="1"/>
  <c r="F667" i="18"/>
  <c r="G667" i="18" s="1"/>
  <c r="C639" i="17"/>
  <c r="D639" i="17" s="1"/>
  <c r="C658" i="17"/>
  <c r="D658" i="17" s="1"/>
  <c r="C649" i="17"/>
  <c r="D649" i="17" s="1"/>
  <c r="F625" i="18"/>
  <c r="G625" i="18" s="1"/>
  <c r="C502" i="17"/>
  <c r="C627" i="17"/>
  <c r="D627" i="17" s="1"/>
  <c r="G501" i="18"/>
  <c r="C503" i="17"/>
  <c r="F649" i="17"/>
  <c r="G649" i="17" s="1"/>
  <c r="C625" i="18"/>
  <c r="D625" i="18" s="1"/>
  <c r="F624" i="18"/>
  <c r="G624" i="18" s="1"/>
  <c r="F642" i="19"/>
  <c r="G642" i="19" s="1"/>
  <c r="F609" i="17"/>
  <c r="G609" i="17" s="1"/>
  <c r="C650" i="18"/>
  <c r="D650" i="18" s="1"/>
  <c r="C673" i="18"/>
  <c r="D673" i="18" s="1"/>
  <c r="C664" i="17"/>
  <c r="D664" i="17" s="1"/>
  <c r="F610" i="17"/>
  <c r="G610" i="17" s="1"/>
  <c r="F633" i="17"/>
  <c r="G633" i="17" s="1"/>
  <c r="F613" i="17"/>
  <c r="G613" i="17" s="1"/>
  <c r="G752" i="18"/>
  <c r="H752" i="18" s="1"/>
  <c r="G503" i="17"/>
  <c r="C636" i="18"/>
  <c r="D636" i="18" s="1"/>
  <c r="C680" i="18"/>
  <c r="D680" i="18" s="1"/>
  <c r="F629" i="18"/>
  <c r="G629" i="18" s="1"/>
  <c r="H501" i="17"/>
  <c r="F601" i="17"/>
  <c r="G601" i="17" s="1"/>
  <c r="G698" i="17" s="1"/>
  <c r="H698" i="17" s="1"/>
  <c r="T601" i="17"/>
  <c r="U601" i="17" s="1"/>
  <c r="M601" i="17"/>
  <c r="N601" i="17" s="1"/>
  <c r="C651" i="18"/>
  <c r="D651" i="18" s="1"/>
  <c r="C618" i="19"/>
  <c r="D618" i="19" s="1"/>
  <c r="F636" i="17"/>
  <c r="G636" i="17" s="1"/>
  <c r="G713" i="18"/>
  <c r="H713" i="18" s="1"/>
  <c r="C643" i="17"/>
  <c r="D643" i="17" s="1"/>
  <c r="C642" i="18"/>
  <c r="D642" i="18" s="1"/>
  <c r="F672" i="18"/>
  <c r="G672" i="18" s="1"/>
  <c r="F623" i="18"/>
  <c r="G623" i="18" s="1"/>
  <c r="C661" i="19"/>
  <c r="D661" i="19" s="1"/>
  <c r="C652" i="17"/>
  <c r="D652" i="17" s="1"/>
  <c r="F676" i="19"/>
  <c r="G676" i="19" s="1"/>
  <c r="F636" i="18"/>
  <c r="G636" i="18" s="1"/>
  <c r="H507" i="19"/>
  <c r="T607" i="19"/>
  <c r="U607" i="19" s="1"/>
  <c r="M607" i="19"/>
  <c r="N607" i="19" s="1"/>
  <c r="F607" i="19"/>
  <c r="G607" i="19" s="1"/>
  <c r="F626" i="17"/>
  <c r="G626" i="17" s="1"/>
  <c r="C500" i="18"/>
  <c r="F655" i="19"/>
  <c r="G655" i="19" s="1"/>
  <c r="F670" i="17"/>
  <c r="G670" i="17" s="1"/>
  <c r="C501" i="16"/>
  <c r="C601" i="16" s="1"/>
  <c r="C632" i="16"/>
  <c r="C503" i="16"/>
  <c r="C603" i="16" s="1"/>
  <c r="G503" i="16"/>
  <c r="T603" i="16" s="1"/>
  <c r="G501" i="16"/>
  <c r="F601" i="16" s="1"/>
  <c r="G420" i="16"/>
  <c r="G517" i="16" s="1"/>
  <c r="F617" i="16" s="1"/>
  <c r="R403" i="16"/>
  <c r="N402" i="16"/>
  <c r="U405" i="16"/>
  <c r="U408" i="16"/>
  <c r="G504" i="16"/>
  <c r="R410" i="16"/>
  <c r="U409" i="16"/>
  <c r="K410" i="16"/>
  <c r="N409" i="16"/>
  <c r="K403" i="16"/>
  <c r="U402" i="16"/>
  <c r="N405" i="16"/>
  <c r="R408" i="16"/>
  <c r="K408" i="16"/>
  <c r="C657" i="16"/>
  <c r="N410" i="16"/>
  <c r="R409" i="16"/>
  <c r="N403" i="16"/>
  <c r="R402" i="16"/>
  <c r="K405" i="16"/>
  <c r="F657" i="16"/>
  <c r="U410" i="16"/>
  <c r="K409" i="16"/>
  <c r="U403" i="16"/>
  <c r="K402" i="16"/>
  <c r="R405" i="16"/>
  <c r="N408" i="16"/>
  <c r="C677" i="16"/>
  <c r="C655" i="16"/>
  <c r="G480" i="16"/>
  <c r="G577" i="16" s="1"/>
  <c r="F677" i="16" s="1"/>
  <c r="D441" i="16"/>
  <c r="C538" i="16" s="1"/>
  <c r="C638" i="16" s="1"/>
  <c r="D410" i="16"/>
  <c r="G448" i="16"/>
  <c r="G545" i="16" s="1"/>
  <c r="F645" i="16" s="1"/>
  <c r="D464" i="16"/>
  <c r="C561" i="16" s="1"/>
  <c r="C661" i="16" s="1"/>
  <c r="G424" i="16"/>
  <c r="G521" i="16" s="1"/>
  <c r="F621" i="16" s="1"/>
  <c r="D485" i="16"/>
  <c r="C582" i="16" s="1"/>
  <c r="C682" i="16" s="1"/>
  <c r="D471" i="16"/>
  <c r="C568" i="16" s="1"/>
  <c r="C668" i="16" s="1"/>
  <c r="D415" i="16"/>
  <c r="C512" i="16" s="1"/>
  <c r="C612" i="16" s="1"/>
  <c r="G472" i="16"/>
  <c r="G569" i="16" s="1"/>
  <c r="F669" i="16" s="1"/>
  <c r="D444" i="16"/>
  <c r="C541" i="16" s="1"/>
  <c r="C641" i="16" s="1"/>
  <c r="D466" i="16"/>
  <c r="C563" i="16" s="1"/>
  <c r="C663" i="16" s="1"/>
  <c r="D403" i="16"/>
  <c r="D445" i="16"/>
  <c r="C542" i="16" s="1"/>
  <c r="C642" i="16" s="1"/>
  <c r="G447" i="16"/>
  <c r="G544" i="16" s="1"/>
  <c r="F644" i="16" s="1"/>
  <c r="D405" i="16"/>
  <c r="D436" i="16"/>
  <c r="C533" i="16" s="1"/>
  <c r="C633" i="16" s="1"/>
  <c r="G477" i="16"/>
  <c r="G574" i="16" s="1"/>
  <c r="F674" i="16" s="1"/>
  <c r="D439" i="16"/>
  <c r="C536" i="16" s="1"/>
  <c r="C636" i="16" s="1"/>
  <c r="G438" i="16"/>
  <c r="G535" i="16" s="1"/>
  <c r="F635" i="16" s="1"/>
  <c r="D427" i="16"/>
  <c r="C524" i="16" s="1"/>
  <c r="C624" i="16" s="1"/>
  <c r="D426" i="16"/>
  <c r="C523" i="16" s="1"/>
  <c r="C623" i="16" s="1"/>
  <c r="G418" i="16"/>
  <c r="G515" i="16" s="1"/>
  <c r="F615" i="16" s="1"/>
  <c r="G469" i="16"/>
  <c r="G566" i="16" s="1"/>
  <c r="F666" i="16" s="1"/>
  <c r="G408" i="16"/>
  <c r="D478" i="16"/>
  <c r="C575" i="16" s="1"/>
  <c r="C675" i="16" s="1"/>
  <c r="D417" i="16"/>
  <c r="C514" i="16" s="1"/>
  <c r="C614" i="16" s="1"/>
  <c r="G412" i="16"/>
  <c r="G509" i="16" s="1"/>
  <c r="F609" i="16" s="1"/>
  <c r="G474" i="16"/>
  <c r="G571" i="16" s="1"/>
  <c r="F671" i="16" s="1"/>
  <c r="G441" i="16"/>
  <c r="G538" i="16" s="1"/>
  <c r="F638" i="16" s="1"/>
  <c r="G450" i="16"/>
  <c r="G547" i="16" s="1"/>
  <c r="F647" i="16" s="1"/>
  <c r="D448" i="16"/>
  <c r="C545" i="16" s="1"/>
  <c r="C645" i="16" s="1"/>
  <c r="G470" i="16"/>
  <c r="G567" i="16" s="1"/>
  <c r="F667" i="16" s="1"/>
  <c r="D461" i="16"/>
  <c r="C558" i="16" s="1"/>
  <c r="C658" i="16" s="1"/>
  <c r="D424" i="16"/>
  <c r="C521" i="16" s="1"/>
  <c r="C621" i="16" s="1"/>
  <c r="D449" i="16"/>
  <c r="C546" i="16" s="1"/>
  <c r="C646" i="16" s="1"/>
  <c r="G455" i="16"/>
  <c r="G552" i="16" s="1"/>
  <c r="F652" i="16" s="1"/>
  <c r="G473" i="16"/>
  <c r="G570" i="16" s="1"/>
  <c r="F670" i="16" s="1"/>
  <c r="D472" i="16"/>
  <c r="C569" i="16" s="1"/>
  <c r="C669" i="16" s="1"/>
  <c r="G465" i="16"/>
  <c r="G562" i="16" s="1"/>
  <c r="F662" i="16" s="1"/>
  <c r="G466" i="16"/>
  <c r="G563" i="16" s="1"/>
  <c r="F663" i="16" s="1"/>
  <c r="G445" i="16"/>
  <c r="G542" i="16" s="1"/>
  <c r="F642" i="16" s="1"/>
  <c r="G405" i="16"/>
  <c r="G423" i="16"/>
  <c r="G520" i="16" s="1"/>
  <c r="F620" i="16" s="1"/>
  <c r="D477" i="16"/>
  <c r="C574" i="16" s="1"/>
  <c r="C674" i="16" s="1"/>
  <c r="G462" i="16"/>
  <c r="G559" i="16" s="1"/>
  <c r="F659" i="16" s="1"/>
  <c r="D438" i="16"/>
  <c r="C535" i="16" s="1"/>
  <c r="C635" i="16" s="1"/>
  <c r="G454" i="16"/>
  <c r="G551" i="16" s="1"/>
  <c r="F651" i="16" s="1"/>
  <c r="G426" i="16"/>
  <c r="G523" i="16" s="1"/>
  <c r="F623" i="16" s="1"/>
  <c r="D419" i="16"/>
  <c r="C516" i="16" s="1"/>
  <c r="C616" i="16" s="1"/>
  <c r="D467" i="16"/>
  <c r="C564" i="16" s="1"/>
  <c r="C664" i="16" s="1"/>
  <c r="D446" i="16"/>
  <c r="C543" i="16" s="1"/>
  <c r="C643" i="16" s="1"/>
  <c r="D433" i="16"/>
  <c r="C530" i="16" s="1"/>
  <c r="C630" i="16" s="1"/>
  <c r="G431" i="16"/>
  <c r="G528" i="16" s="1"/>
  <c r="F628" i="16" s="1"/>
  <c r="D474" i="16"/>
  <c r="C571" i="16" s="1"/>
  <c r="C671" i="16" s="1"/>
  <c r="D481" i="16"/>
  <c r="C578" i="16" s="1"/>
  <c r="C678" i="16" s="1"/>
  <c r="G452" i="16"/>
  <c r="G549" i="16" s="1"/>
  <c r="F649" i="16" s="1"/>
  <c r="D450" i="16"/>
  <c r="C547" i="16" s="1"/>
  <c r="C647" i="16" s="1"/>
  <c r="G479" i="16"/>
  <c r="G576" i="16" s="1"/>
  <c r="F676" i="16" s="1"/>
  <c r="D470" i="16"/>
  <c r="C567" i="16" s="1"/>
  <c r="C667" i="16" s="1"/>
  <c r="G409" i="16"/>
  <c r="G461" i="16"/>
  <c r="G558" i="16" s="1"/>
  <c r="F658" i="16" s="1"/>
  <c r="D429" i="16"/>
  <c r="C526" i="16" s="1"/>
  <c r="C626" i="16" s="1"/>
  <c r="G449" i="16"/>
  <c r="G546" i="16" s="1"/>
  <c r="F646" i="16" s="1"/>
  <c r="D455" i="16"/>
  <c r="C552" i="16" s="1"/>
  <c r="C652" i="16" s="1"/>
  <c r="D414" i="16"/>
  <c r="C511" i="16" s="1"/>
  <c r="C611" i="16" s="1"/>
  <c r="G443" i="16"/>
  <c r="G540" i="16" s="1"/>
  <c r="F640" i="16" s="1"/>
  <c r="D473" i="16"/>
  <c r="C570" i="16" s="1"/>
  <c r="C670" i="16" s="1"/>
  <c r="G482" i="16"/>
  <c r="G579" i="16" s="1"/>
  <c r="F679" i="16" s="1"/>
  <c r="D465" i="16"/>
  <c r="C562" i="16" s="1"/>
  <c r="C662" i="16" s="1"/>
  <c r="G402" i="16"/>
  <c r="G442" i="16"/>
  <c r="G539" i="16" s="1"/>
  <c r="F639" i="16" s="1"/>
  <c r="D423" i="16"/>
  <c r="C520" i="16" s="1"/>
  <c r="C620" i="16" s="1"/>
  <c r="G457" i="16"/>
  <c r="G554" i="16" s="1"/>
  <c r="F654" i="16" s="1"/>
  <c r="D462" i="16"/>
  <c r="C559" i="16" s="1"/>
  <c r="C659" i="16" s="1"/>
  <c r="G422" i="16"/>
  <c r="G519" i="16" s="1"/>
  <c r="F619" i="16" s="1"/>
  <c r="D454" i="16"/>
  <c r="C551" i="16" s="1"/>
  <c r="C651" i="16" s="1"/>
  <c r="D468" i="16"/>
  <c r="C565" i="16" s="1"/>
  <c r="C665" i="16" s="1"/>
  <c r="G421" i="16"/>
  <c r="G518" i="16" s="1"/>
  <c r="F618" i="16" s="1"/>
  <c r="G446" i="16"/>
  <c r="G543" i="16" s="1"/>
  <c r="F643" i="16" s="1"/>
  <c r="D420" i="16"/>
  <c r="C517" i="16" s="1"/>
  <c r="C617" i="16" s="1"/>
  <c r="G413" i="16"/>
  <c r="G510" i="16" s="1"/>
  <c r="F610" i="16" s="1"/>
  <c r="D431" i="16"/>
  <c r="C528" i="16" s="1"/>
  <c r="C628" i="16" s="1"/>
  <c r="G410" i="16"/>
  <c r="G481" i="16"/>
  <c r="G578" i="16" s="1"/>
  <c r="F678" i="16" s="1"/>
  <c r="D452" i="16"/>
  <c r="C549" i="16" s="1"/>
  <c r="C649" i="16" s="1"/>
  <c r="G464" i="16"/>
  <c r="G561" i="16" s="1"/>
  <c r="F661" i="16" s="1"/>
  <c r="D479" i="16"/>
  <c r="C576" i="16" s="1"/>
  <c r="C676" i="16" s="1"/>
  <c r="D409" i="16"/>
  <c r="G485" i="16"/>
  <c r="G582" i="16" s="1"/>
  <c r="F682" i="16" s="1"/>
  <c r="G429" i="16"/>
  <c r="G526" i="16" s="1"/>
  <c r="F626" i="16" s="1"/>
  <c r="G471" i="16"/>
  <c r="G568" i="16" s="1"/>
  <c r="F668" i="16" s="1"/>
  <c r="G414" i="16"/>
  <c r="G511" i="16" s="1"/>
  <c r="F611" i="16" s="1"/>
  <c r="G415" i="16"/>
  <c r="G512" i="16" s="1"/>
  <c r="F612" i="16" s="1"/>
  <c r="D443" i="16"/>
  <c r="C540" i="16" s="1"/>
  <c r="C640" i="16" s="1"/>
  <c r="G444" i="16"/>
  <c r="G541" i="16" s="1"/>
  <c r="F641" i="16" s="1"/>
  <c r="D482" i="16"/>
  <c r="C579" i="16" s="1"/>
  <c r="C679" i="16" s="1"/>
  <c r="G403" i="16"/>
  <c r="D402" i="16"/>
  <c r="D447" i="16"/>
  <c r="C544" i="16" s="1"/>
  <c r="C644" i="16" s="1"/>
  <c r="G436" i="16"/>
  <c r="G533" i="16" s="1"/>
  <c r="F633" i="16" s="1"/>
  <c r="D442" i="16"/>
  <c r="C539" i="16" s="1"/>
  <c r="C639" i="16" s="1"/>
  <c r="G439" i="16"/>
  <c r="G536" i="16" s="1"/>
  <c r="F636" i="16" s="1"/>
  <c r="D457" i="16"/>
  <c r="C554" i="16" s="1"/>
  <c r="C654" i="16" s="1"/>
  <c r="G427" i="16"/>
  <c r="G524" i="16" s="1"/>
  <c r="F624" i="16" s="1"/>
  <c r="D422" i="16"/>
  <c r="C519" i="16" s="1"/>
  <c r="C619" i="16" s="1"/>
  <c r="D418" i="16"/>
  <c r="C515" i="16" s="1"/>
  <c r="C615" i="16" s="1"/>
  <c r="G468" i="16"/>
  <c r="G565" i="16" s="1"/>
  <c r="F665" i="16" s="1"/>
  <c r="D469" i="16"/>
  <c r="C566" i="16" s="1"/>
  <c r="C666" i="16" s="1"/>
  <c r="D421" i="16"/>
  <c r="C518" i="16" s="1"/>
  <c r="C618" i="16" s="1"/>
  <c r="D408" i="16"/>
  <c r="D412" i="16"/>
  <c r="C509" i="16" s="1"/>
  <c r="C609" i="16" s="1"/>
  <c r="G451" i="16"/>
  <c r="G548" i="16" s="1"/>
  <c r="F648" i="16" s="1"/>
  <c r="D389" i="16"/>
  <c r="C4" i="20" s="1"/>
  <c r="G729" i="19" l="1"/>
  <c r="H729" i="19" s="1"/>
  <c r="J604" i="18"/>
  <c r="K604" i="18" s="1"/>
  <c r="G703" i="18"/>
  <c r="H703" i="18" s="1"/>
  <c r="G765" i="17"/>
  <c r="H765" i="17" s="1"/>
  <c r="G777" i="18"/>
  <c r="H777" i="18" s="1"/>
  <c r="Q605" i="18"/>
  <c r="R605" i="18" s="1"/>
  <c r="G736" i="19"/>
  <c r="H736" i="19" s="1"/>
  <c r="G702" i="19"/>
  <c r="H702" i="19" s="1"/>
  <c r="T599" i="17"/>
  <c r="U599" i="17" s="1"/>
  <c r="G747" i="18"/>
  <c r="H747" i="18" s="1"/>
  <c r="M599" i="17"/>
  <c r="N599" i="17" s="1"/>
  <c r="G768" i="17"/>
  <c r="H768" i="17" s="1"/>
  <c r="G738" i="18"/>
  <c r="H738" i="18" s="1"/>
  <c r="G728" i="18"/>
  <c r="H728" i="18" s="1"/>
  <c r="G738" i="17"/>
  <c r="H738" i="17" s="1"/>
  <c r="G720" i="18"/>
  <c r="H720" i="18" s="1"/>
  <c r="F599" i="17"/>
  <c r="G599" i="17" s="1"/>
  <c r="G696" i="17" s="1"/>
  <c r="H696" i="17" s="1"/>
  <c r="G700" i="19"/>
  <c r="H700" i="19" s="1"/>
  <c r="G771" i="18"/>
  <c r="H771" i="18" s="1"/>
  <c r="J601" i="19"/>
  <c r="K601" i="19" s="1"/>
  <c r="C605" i="17"/>
  <c r="D605" i="17" s="1"/>
  <c r="C605" i="18"/>
  <c r="D605" i="18" s="1"/>
  <c r="G722" i="18"/>
  <c r="H722" i="18" s="1"/>
  <c r="G767" i="18"/>
  <c r="H767" i="18" s="1"/>
  <c r="G749" i="17"/>
  <c r="H749" i="17" s="1"/>
  <c r="Q604" i="16"/>
  <c r="C604" i="16"/>
  <c r="G740" i="17"/>
  <c r="H740" i="17" s="1"/>
  <c r="G761" i="17"/>
  <c r="H761" i="17" s="1"/>
  <c r="C601" i="19"/>
  <c r="D601" i="19" s="1"/>
  <c r="D505" i="18"/>
  <c r="G771" i="17"/>
  <c r="H771" i="17" s="1"/>
  <c r="G769" i="18"/>
  <c r="H769" i="18" s="1"/>
  <c r="Q604" i="18"/>
  <c r="R604" i="18" s="1"/>
  <c r="C604" i="18"/>
  <c r="D604" i="18" s="1"/>
  <c r="Q601" i="19"/>
  <c r="R601" i="19" s="1"/>
  <c r="G779" i="19"/>
  <c r="H779" i="19" s="1"/>
  <c r="F605" i="17"/>
  <c r="G605" i="17" s="1"/>
  <c r="M605" i="17"/>
  <c r="N605" i="17" s="1"/>
  <c r="G772" i="18"/>
  <c r="H772" i="18" s="1"/>
  <c r="G744" i="17"/>
  <c r="H744" i="17" s="1"/>
  <c r="G731" i="19"/>
  <c r="H731" i="19" s="1"/>
  <c r="G753" i="18"/>
  <c r="H753" i="18" s="1"/>
  <c r="C702" i="19"/>
  <c r="D702" i="19" s="1"/>
  <c r="G709" i="19"/>
  <c r="H709" i="19" s="1"/>
  <c r="F604" i="19"/>
  <c r="G604" i="19" s="1"/>
  <c r="G713" i="19"/>
  <c r="H713" i="19" s="1"/>
  <c r="G750" i="17"/>
  <c r="H750" i="17" s="1"/>
  <c r="Q599" i="17"/>
  <c r="R599" i="17" s="1"/>
  <c r="C698" i="17"/>
  <c r="D698" i="17" s="1"/>
  <c r="C607" i="17"/>
  <c r="D607" i="17" s="1"/>
  <c r="Q605" i="17"/>
  <c r="R605" i="17" s="1"/>
  <c r="F602" i="18"/>
  <c r="G602" i="18" s="1"/>
  <c r="J605" i="17"/>
  <c r="K605" i="17" s="1"/>
  <c r="G713" i="17"/>
  <c r="H713" i="17" s="1"/>
  <c r="G718" i="17"/>
  <c r="H718" i="17" s="1"/>
  <c r="G754" i="19"/>
  <c r="H754" i="19" s="1"/>
  <c r="G730" i="17"/>
  <c r="H730" i="17" s="1"/>
  <c r="G748" i="18"/>
  <c r="H748" i="18" s="1"/>
  <c r="G736" i="17"/>
  <c r="H736" i="17" s="1"/>
  <c r="G750" i="18"/>
  <c r="H750" i="18" s="1"/>
  <c r="T605" i="17"/>
  <c r="U605" i="17" s="1"/>
  <c r="F602" i="17"/>
  <c r="G602" i="17" s="1"/>
  <c r="G741" i="17"/>
  <c r="H741" i="17" s="1"/>
  <c r="G704" i="19"/>
  <c r="H704" i="19" s="1"/>
  <c r="G724" i="17"/>
  <c r="H724" i="17" s="1"/>
  <c r="G755" i="17"/>
  <c r="H755" i="17" s="1"/>
  <c r="G735" i="19"/>
  <c r="H735" i="19" s="1"/>
  <c r="T605" i="18"/>
  <c r="U605" i="18" s="1"/>
  <c r="G734" i="17"/>
  <c r="H734" i="17" s="1"/>
  <c r="G717" i="19"/>
  <c r="H717" i="19" s="1"/>
  <c r="G745" i="17"/>
  <c r="H745" i="17" s="1"/>
  <c r="G742" i="18"/>
  <c r="H742" i="18" s="1"/>
  <c r="G706" i="17"/>
  <c r="H706" i="17" s="1"/>
  <c r="M602" i="17"/>
  <c r="N602" i="17" s="1"/>
  <c r="G705" i="18"/>
  <c r="H705" i="18" s="1"/>
  <c r="G758" i="19"/>
  <c r="H758" i="19" s="1"/>
  <c r="T602" i="17"/>
  <c r="U602" i="17" s="1"/>
  <c r="M605" i="18"/>
  <c r="N605" i="18" s="1"/>
  <c r="G732" i="17"/>
  <c r="H732" i="17" s="1"/>
  <c r="G762" i="19"/>
  <c r="H762" i="19" s="1"/>
  <c r="G750" i="19"/>
  <c r="H750" i="19" s="1"/>
  <c r="G722" i="17"/>
  <c r="H722" i="17" s="1"/>
  <c r="C700" i="19"/>
  <c r="D700" i="19" s="1"/>
  <c r="G711" i="18"/>
  <c r="H711" i="18" s="1"/>
  <c r="C703" i="17"/>
  <c r="D703" i="17" s="1"/>
  <c r="G727" i="18"/>
  <c r="H727" i="18" s="1"/>
  <c r="M604" i="18"/>
  <c r="N604" i="18" s="1"/>
  <c r="G721" i="17"/>
  <c r="H721" i="17" s="1"/>
  <c r="F605" i="18"/>
  <c r="G605" i="18" s="1"/>
  <c r="G702" i="18" s="1"/>
  <c r="H702" i="18" s="1"/>
  <c r="G720" i="17"/>
  <c r="H720" i="17" s="1"/>
  <c r="M604" i="19"/>
  <c r="N604" i="19" s="1"/>
  <c r="G752" i="19"/>
  <c r="H752" i="19" s="1"/>
  <c r="G723" i="18"/>
  <c r="H723" i="18" s="1"/>
  <c r="G715" i="19"/>
  <c r="H715" i="19" s="1"/>
  <c r="G742" i="17"/>
  <c r="H742" i="17" s="1"/>
  <c r="G714" i="19"/>
  <c r="H714" i="19" s="1"/>
  <c r="G716" i="19"/>
  <c r="H716" i="19" s="1"/>
  <c r="G709" i="17"/>
  <c r="H709" i="17" s="1"/>
  <c r="G732" i="19"/>
  <c r="H732" i="19" s="1"/>
  <c r="G740" i="19"/>
  <c r="H740" i="19" s="1"/>
  <c r="G751" i="19"/>
  <c r="H751" i="19" s="1"/>
  <c r="G721" i="18"/>
  <c r="H721" i="18" s="1"/>
  <c r="C599" i="19"/>
  <c r="D599" i="19" s="1"/>
  <c r="G736" i="18"/>
  <c r="H736" i="18" s="1"/>
  <c r="G765" i="18"/>
  <c r="H765" i="18" s="1"/>
  <c r="J603" i="16"/>
  <c r="G726" i="18"/>
  <c r="H726" i="18" s="1"/>
  <c r="G733" i="18"/>
  <c r="H733" i="18" s="1"/>
  <c r="G777" i="17"/>
  <c r="H777" i="17" s="1"/>
  <c r="G697" i="17"/>
  <c r="H697" i="17" s="1"/>
  <c r="C699" i="19"/>
  <c r="D699" i="19" s="1"/>
  <c r="H507" i="18"/>
  <c r="M607" i="18"/>
  <c r="N607" i="18" s="1"/>
  <c r="T607" i="18"/>
  <c r="U607" i="18" s="1"/>
  <c r="G733" i="17"/>
  <c r="H733" i="17" s="1"/>
  <c r="G746" i="17"/>
  <c r="H746" i="17" s="1"/>
  <c r="G765" i="19"/>
  <c r="H765" i="19" s="1"/>
  <c r="G744" i="18"/>
  <c r="H744" i="18" s="1"/>
  <c r="G712" i="18"/>
  <c r="H712" i="18" s="1"/>
  <c r="T604" i="18"/>
  <c r="U604" i="18" s="1"/>
  <c r="H507" i="17"/>
  <c r="T607" i="17"/>
  <c r="U607" i="17" s="1"/>
  <c r="M607" i="17"/>
  <c r="N607" i="17" s="1"/>
  <c r="F607" i="17"/>
  <c r="G607" i="17" s="1"/>
  <c r="D507" i="17"/>
  <c r="J607" i="17"/>
  <c r="K607" i="17" s="1"/>
  <c r="D499" i="17"/>
  <c r="J599" i="17"/>
  <c r="K599" i="17" s="1"/>
  <c r="H502" i="18"/>
  <c r="T602" i="18"/>
  <c r="U602" i="18" s="1"/>
  <c r="C704" i="19"/>
  <c r="D704" i="19" s="1"/>
  <c r="G773" i="18"/>
  <c r="H773" i="18" s="1"/>
  <c r="G729" i="17"/>
  <c r="H729" i="17" s="1"/>
  <c r="F604" i="18"/>
  <c r="G604" i="18" s="1"/>
  <c r="G756" i="19"/>
  <c r="H756" i="19" s="1"/>
  <c r="G767" i="17"/>
  <c r="H767" i="17" s="1"/>
  <c r="G739" i="18"/>
  <c r="H739" i="18" s="1"/>
  <c r="G772" i="17"/>
  <c r="H772" i="17" s="1"/>
  <c r="F607" i="18"/>
  <c r="G607" i="18" s="1"/>
  <c r="G773" i="19"/>
  <c r="H773" i="19" s="1"/>
  <c r="G742" i="19"/>
  <c r="H742" i="19" s="1"/>
  <c r="G746" i="18"/>
  <c r="H746" i="18" s="1"/>
  <c r="G745" i="18"/>
  <c r="H745" i="18" s="1"/>
  <c r="G753" i="19"/>
  <c r="H753" i="19" s="1"/>
  <c r="D499" i="19"/>
  <c r="Q599" i="19"/>
  <c r="R599" i="19" s="1"/>
  <c r="J601" i="16"/>
  <c r="G764" i="19"/>
  <c r="H764" i="19" s="1"/>
  <c r="D500" i="19"/>
  <c r="Q600" i="19"/>
  <c r="R600" i="19" s="1"/>
  <c r="J600" i="19"/>
  <c r="K600" i="19" s="1"/>
  <c r="C600" i="19"/>
  <c r="D600" i="19" s="1"/>
  <c r="G760" i="19"/>
  <c r="H760" i="19" s="1"/>
  <c r="G770" i="18"/>
  <c r="H770" i="18" s="1"/>
  <c r="G707" i="19"/>
  <c r="H707" i="19" s="1"/>
  <c r="H500" i="19"/>
  <c r="M600" i="19"/>
  <c r="N600" i="19" s="1"/>
  <c r="T600" i="19"/>
  <c r="U600" i="19" s="1"/>
  <c r="F600" i="19"/>
  <c r="G600" i="19" s="1"/>
  <c r="G714" i="18"/>
  <c r="H714" i="18" s="1"/>
  <c r="H506" i="19"/>
  <c r="T606" i="19"/>
  <c r="U606" i="19" s="1"/>
  <c r="F606" i="19"/>
  <c r="G606" i="19" s="1"/>
  <c r="M606" i="19"/>
  <c r="N606" i="19" s="1"/>
  <c r="G757" i="19"/>
  <c r="H757" i="19" s="1"/>
  <c r="Q601" i="16"/>
  <c r="D500" i="18"/>
  <c r="J600" i="18"/>
  <c r="K600" i="18" s="1"/>
  <c r="C600" i="18"/>
  <c r="D600" i="18" s="1"/>
  <c r="Q600" i="18"/>
  <c r="R600" i="18" s="1"/>
  <c r="G707" i="17"/>
  <c r="H707" i="17" s="1"/>
  <c r="H501" i="18"/>
  <c r="T601" i="18"/>
  <c r="U601" i="18" s="1"/>
  <c r="M601" i="18"/>
  <c r="N601" i="18" s="1"/>
  <c r="F601" i="18"/>
  <c r="G601" i="18" s="1"/>
  <c r="D502" i="17"/>
  <c r="J602" i="17"/>
  <c r="K602" i="17" s="1"/>
  <c r="C602" i="17"/>
  <c r="D602" i="17" s="1"/>
  <c r="Q602" i="17"/>
  <c r="R602" i="17" s="1"/>
  <c r="C703" i="18"/>
  <c r="D703" i="18" s="1"/>
  <c r="D502" i="18"/>
  <c r="Q602" i="18"/>
  <c r="R602" i="18" s="1"/>
  <c r="C602" i="18"/>
  <c r="D602" i="18" s="1"/>
  <c r="J602" i="18"/>
  <c r="K602" i="18" s="1"/>
  <c r="G773" i="17"/>
  <c r="H773" i="17" s="1"/>
  <c r="G772" i="19"/>
  <c r="H772" i="19" s="1"/>
  <c r="G723" i="17"/>
  <c r="H723" i="17" s="1"/>
  <c r="H501" i="19"/>
  <c r="M601" i="19"/>
  <c r="N601" i="19" s="1"/>
  <c r="T601" i="19"/>
  <c r="U601" i="19" s="1"/>
  <c r="F601" i="19"/>
  <c r="G601" i="19" s="1"/>
  <c r="G714" i="17"/>
  <c r="H714" i="17" s="1"/>
  <c r="H499" i="19"/>
  <c r="F599" i="19"/>
  <c r="G599" i="19" s="1"/>
  <c r="T599" i="19"/>
  <c r="U599" i="19" s="1"/>
  <c r="M599" i="19"/>
  <c r="N599" i="19" s="1"/>
  <c r="C697" i="17"/>
  <c r="D697" i="17" s="1"/>
  <c r="G703" i="17"/>
  <c r="H703" i="17" s="1"/>
  <c r="G710" i="17"/>
  <c r="H710" i="17" s="1"/>
  <c r="H500" i="18"/>
  <c r="T600" i="18"/>
  <c r="U600" i="18" s="1"/>
  <c r="F600" i="18"/>
  <c r="G600" i="18" s="1"/>
  <c r="M600" i="18"/>
  <c r="N600" i="18" s="1"/>
  <c r="G715" i="17"/>
  <c r="H715" i="17" s="1"/>
  <c r="G719" i="17"/>
  <c r="H719" i="17" s="1"/>
  <c r="G700" i="18"/>
  <c r="H700" i="18" s="1"/>
  <c r="H499" i="18"/>
  <c r="T599" i="18"/>
  <c r="U599" i="18" s="1"/>
  <c r="M599" i="18"/>
  <c r="N599" i="18" s="1"/>
  <c r="F599" i="18"/>
  <c r="G599" i="18" s="1"/>
  <c r="H504" i="17"/>
  <c r="F604" i="17"/>
  <c r="G604" i="17" s="1"/>
  <c r="M604" i="17"/>
  <c r="N604" i="17" s="1"/>
  <c r="T604" i="17"/>
  <c r="U604" i="17" s="1"/>
  <c r="D501" i="18"/>
  <c r="C601" i="18"/>
  <c r="D601" i="18" s="1"/>
  <c r="J601" i="18"/>
  <c r="K601" i="18" s="1"/>
  <c r="Q601" i="18"/>
  <c r="R601" i="18" s="1"/>
  <c r="D507" i="18"/>
  <c r="Q607" i="18"/>
  <c r="R607" i="18" s="1"/>
  <c r="C607" i="18"/>
  <c r="D607" i="18" s="1"/>
  <c r="J607" i="18"/>
  <c r="K607" i="18" s="1"/>
  <c r="D506" i="19"/>
  <c r="Q606" i="19"/>
  <c r="R606" i="19" s="1"/>
  <c r="J606" i="19"/>
  <c r="K606" i="19" s="1"/>
  <c r="C606" i="19"/>
  <c r="D606" i="19" s="1"/>
  <c r="D499" i="18"/>
  <c r="J599" i="18"/>
  <c r="K599" i="18" s="1"/>
  <c r="C599" i="18"/>
  <c r="D599" i="18" s="1"/>
  <c r="Q599" i="18"/>
  <c r="R599" i="18" s="1"/>
  <c r="H503" i="17"/>
  <c r="F603" i="17"/>
  <c r="G603" i="17" s="1"/>
  <c r="T603" i="17"/>
  <c r="U603" i="17" s="1"/>
  <c r="M603" i="17"/>
  <c r="N603" i="17" s="1"/>
  <c r="D503" i="17"/>
  <c r="C603" i="17"/>
  <c r="D603" i="17" s="1"/>
  <c r="J603" i="17"/>
  <c r="K603" i="17" s="1"/>
  <c r="Q603" i="17"/>
  <c r="R603" i="17" s="1"/>
  <c r="G778" i="17"/>
  <c r="H778" i="17" s="1"/>
  <c r="G763" i="18"/>
  <c r="H763" i="18" s="1"/>
  <c r="G764" i="18"/>
  <c r="H764" i="18" s="1"/>
  <c r="D504" i="19"/>
  <c r="Q604" i="19"/>
  <c r="R604" i="19" s="1"/>
  <c r="J604" i="19"/>
  <c r="K604" i="19" s="1"/>
  <c r="C604" i="19"/>
  <c r="D604" i="19" s="1"/>
  <c r="G739" i="19"/>
  <c r="H739" i="19" s="1"/>
  <c r="G712" i="17"/>
  <c r="H712" i="17" s="1"/>
  <c r="G719" i="19"/>
  <c r="H719" i="19" s="1"/>
  <c r="G726" i="17"/>
  <c r="H726" i="17" s="1"/>
  <c r="D504" i="17"/>
  <c r="C604" i="17"/>
  <c r="D604" i="17" s="1"/>
  <c r="J604" i="17"/>
  <c r="K604" i="17" s="1"/>
  <c r="Q604" i="17"/>
  <c r="R604" i="17" s="1"/>
  <c r="G705" i="17"/>
  <c r="H705" i="17" s="1"/>
  <c r="G741" i="19"/>
  <c r="H741" i="19" s="1"/>
  <c r="C700" i="18"/>
  <c r="D700" i="18" s="1"/>
  <c r="Q603" i="16"/>
  <c r="F603" i="16"/>
  <c r="M603" i="16"/>
  <c r="C506" i="16"/>
  <c r="C606" i="16" s="1"/>
  <c r="G502" i="16"/>
  <c r="T602" i="16" s="1"/>
  <c r="C507" i="16"/>
  <c r="Q607" i="16" s="1"/>
  <c r="M601" i="16"/>
  <c r="G500" i="16"/>
  <c r="T600" i="16" s="1"/>
  <c r="C505" i="16"/>
  <c r="G507" i="16"/>
  <c r="M607" i="16" s="1"/>
  <c r="G499" i="16"/>
  <c r="T599" i="16" s="1"/>
  <c r="T601" i="16"/>
  <c r="C502" i="16"/>
  <c r="F604" i="16"/>
  <c r="T604" i="16"/>
  <c r="M604" i="16"/>
  <c r="G506" i="16"/>
  <c r="C499" i="16"/>
  <c r="G505" i="16"/>
  <c r="C500" i="16"/>
  <c r="G701" i="18" l="1"/>
  <c r="H701" i="18" s="1"/>
  <c r="G698" i="19"/>
  <c r="H698" i="19" s="1"/>
  <c r="G702" i="17"/>
  <c r="H702" i="17" s="1"/>
  <c r="G701" i="19"/>
  <c r="H701" i="19" s="1"/>
  <c r="G703" i="19"/>
  <c r="H703" i="19" s="1"/>
  <c r="G704" i="17"/>
  <c r="H704" i="17" s="1"/>
  <c r="C702" i="17"/>
  <c r="D702" i="17" s="1"/>
  <c r="G699" i="18"/>
  <c r="H699" i="18" s="1"/>
  <c r="C696" i="17"/>
  <c r="D696" i="17" s="1"/>
  <c r="C704" i="17"/>
  <c r="D704" i="17" s="1"/>
  <c r="C699" i="18"/>
  <c r="D699" i="18" s="1"/>
  <c r="C701" i="18"/>
  <c r="D701" i="18" s="1"/>
  <c r="H585" i="17"/>
  <c r="M602" i="16"/>
  <c r="G699" i="17"/>
  <c r="H699" i="17" s="1"/>
  <c r="C702" i="18"/>
  <c r="D702" i="18" s="1"/>
  <c r="C696" i="19"/>
  <c r="D696" i="19" s="1"/>
  <c r="C697" i="18"/>
  <c r="D697" i="18" s="1"/>
  <c r="G696" i="19"/>
  <c r="H696" i="19" s="1"/>
  <c r="C701" i="19"/>
  <c r="D701" i="19" s="1"/>
  <c r="C704" i="18"/>
  <c r="D704" i="18" s="1"/>
  <c r="G697" i="19"/>
  <c r="H697" i="19" s="1"/>
  <c r="D585" i="17"/>
  <c r="F602" i="16"/>
  <c r="C701" i="17"/>
  <c r="D701" i="17" s="1"/>
  <c r="C607" i="16"/>
  <c r="G701" i="17"/>
  <c r="H701" i="17" s="1"/>
  <c r="G704" i="18"/>
  <c r="H704" i="18" s="1"/>
  <c r="H585" i="19"/>
  <c r="C698" i="19"/>
  <c r="D698" i="19" s="1"/>
  <c r="C697" i="19"/>
  <c r="D697" i="19" s="1"/>
  <c r="C700" i="17"/>
  <c r="D700" i="17" s="1"/>
  <c r="C703" i="19"/>
  <c r="D703" i="19" s="1"/>
  <c r="M599" i="16"/>
  <c r="J607" i="16"/>
  <c r="D585" i="18"/>
  <c r="H585" i="18"/>
  <c r="C699" i="17"/>
  <c r="D699" i="17" s="1"/>
  <c r="G697" i="18"/>
  <c r="H697" i="18" s="1"/>
  <c r="G696" i="18"/>
  <c r="H696" i="18" s="1"/>
  <c r="C698" i="18"/>
  <c r="D698" i="18" s="1"/>
  <c r="G700" i="17"/>
  <c r="H700" i="17" s="1"/>
  <c r="C696" i="18"/>
  <c r="D696" i="18" s="1"/>
  <c r="G698" i="18"/>
  <c r="H698" i="18" s="1"/>
  <c r="D585" i="19"/>
  <c r="J606" i="16"/>
  <c r="F599" i="16"/>
  <c r="Q606" i="16"/>
  <c r="F607" i="16"/>
  <c r="M600" i="16"/>
  <c r="F600" i="16"/>
  <c r="Q605" i="16"/>
  <c r="C605" i="16"/>
  <c r="J605" i="16"/>
  <c r="T607" i="16"/>
  <c r="C600" i="16"/>
  <c r="Q600" i="16"/>
  <c r="J600" i="16"/>
  <c r="F605" i="16"/>
  <c r="T605" i="16"/>
  <c r="M605" i="16"/>
  <c r="C602" i="16"/>
  <c r="J602" i="16"/>
  <c r="Q602" i="16"/>
  <c r="C599" i="16"/>
  <c r="Q599" i="16"/>
  <c r="J599" i="16"/>
  <c r="F606" i="16"/>
  <c r="T606" i="16"/>
  <c r="M606" i="16"/>
  <c r="D583" i="16"/>
  <c r="D683" i="16"/>
  <c r="G780" i="16" s="1"/>
  <c r="H588" i="17" l="1"/>
  <c r="D5" i="20" s="1"/>
  <c r="D782" i="17"/>
  <c r="H782" i="19"/>
  <c r="H782" i="17"/>
  <c r="H588" i="19"/>
  <c r="F5" i="20" s="1"/>
  <c r="D782" i="18"/>
  <c r="D782" i="19"/>
  <c r="H785" i="19" s="1"/>
  <c r="F6" i="20" s="1"/>
  <c r="H782" i="18"/>
  <c r="H588" i="18"/>
  <c r="E5" i="20" s="1"/>
  <c r="H780" i="16"/>
  <c r="G5" i="20" l="1"/>
  <c r="H785" i="17"/>
  <c r="D6" i="20" s="1"/>
  <c r="H785" i="18"/>
  <c r="E6" i="20" s="1"/>
  <c r="H526" i="16"/>
  <c r="D528" i="16"/>
  <c r="D542" i="16"/>
  <c r="D552" i="16"/>
  <c r="D549" i="16"/>
  <c r="H502" i="16"/>
  <c r="D558" i="16"/>
  <c r="H544" i="16"/>
  <c r="H555" i="16"/>
  <c r="H500" i="16"/>
  <c r="H503" i="16"/>
  <c r="H506" i="16"/>
  <c r="D519" i="16"/>
  <c r="D521" i="16"/>
  <c r="D513" i="16"/>
  <c r="D539" i="16"/>
  <c r="H577" i="16"/>
  <c r="D505" i="16"/>
  <c r="H519" i="16"/>
  <c r="H549" i="16"/>
  <c r="D576" i="16"/>
  <c r="D572" i="16"/>
  <c r="D577" i="16"/>
  <c r="H572" i="16"/>
  <c r="D504" i="16"/>
  <c r="H528" i="16"/>
  <c r="H552" i="16"/>
  <c r="H576" i="16"/>
  <c r="H510" i="16"/>
  <c r="D545" i="16"/>
  <c r="H521" i="16"/>
  <c r="H539" i="16"/>
  <c r="D580" i="16"/>
  <c r="H513" i="16"/>
  <c r="D506" i="16"/>
  <c r="H579" i="16"/>
  <c r="D569" i="16"/>
  <c r="H580" i="16"/>
  <c r="H558" i="16"/>
  <c r="D555" i="16"/>
  <c r="D544" i="16"/>
  <c r="D510" i="16"/>
  <c r="D579" i="16"/>
  <c r="H541" i="16"/>
  <c r="H527" i="16"/>
  <c r="D527" i="16"/>
  <c r="D502" i="16"/>
  <c r="H518" i="16"/>
  <c r="D641" i="16"/>
  <c r="D541" i="16"/>
  <c r="D503" i="16"/>
  <c r="H504" i="16"/>
  <c r="D518" i="16"/>
  <c r="D500" i="16"/>
  <c r="G642" i="16"/>
  <c r="H542" i="16"/>
  <c r="D526" i="16"/>
  <c r="G645" i="16"/>
  <c r="H545" i="16"/>
  <c r="U605" i="16"/>
  <c r="H505" i="16"/>
  <c r="G669" i="16"/>
  <c r="H569" i="16"/>
  <c r="G605" i="16"/>
  <c r="G6" i="20" l="1"/>
  <c r="D501" i="16"/>
  <c r="D578" i="16"/>
  <c r="D507" i="16"/>
  <c r="H511" i="16"/>
  <c r="H559" i="16"/>
  <c r="H553" i="16"/>
  <c r="H515" i="16"/>
  <c r="H547" i="16"/>
  <c r="D540" i="16"/>
  <c r="H548" i="16"/>
  <c r="D520" i="16"/>
  <c r="D553" i="16"/>
  <c r="H501" i="16"/>
  <c r="H560" i="16"/>
  <c r="D567" i="16"/>
  <c r="D581" i="16"/>
  <c r="H543" i="16"/>
  <c r="D573" i="16"/>
  <c r="H514" i="16"/>
  <c r="D529" i="16"/>
  <c r="D550" i="16"/>
  <c r="D534" i="16"/>
  <c r="D524" i="16"/>
  <c r="D568" i="16"/>
  <c r="D532" i="16"/>
  <c r="H534" i="16"/>
  <c r="D509" i="16"/>
  <c r="D536" i="16"/>
  <c r="D557" i="16"/>
  <c r="D547" i="16"/>
  <c r="D525" i="16"/>
  <c r="H573" i="16"/>
  <c r="D563" i="16"/>
  <c r="H575" i="16"/>
  <c r="D499" i="16"/>
  <c r="D512" i="16"/>
  <c r="D538" i="16"/>
  <c r="H561" i="16"/>
  <c r="H516" i="16"/>
  <c r="D533" i="16"/>
  <c r="H522" i="16"/>
  <c r="H533" i="16"/>
  <c r="H564" i="16"/>
  <c r="H546" i="16"/>
  <c r="D571" i="16"/>
  <c r="D531" i="16"/>
  <c r="H530" i="16"/>
  <c r="H529" i="16"/>
  <c r="D514" i="16"/>
  <c r="D535" i="16"/>
  <c r="D530" i="16"/>
  <c r="H509" i="16"/>
  <c r="H507" i="16"/>
  <c r="H532" i="16"/>
  <c r="D566" i="16"/>
  <c r="D523" i="16"/>
  <c r="H531" i="16"/>
  <c r="D546" i="16"/>
  <c r="H570" i="16"/>
  <c r="D574" i="16"/>
  <c r="H550" i="16"/>
  <c r="H568" i="16"/>
  <c r="H571" i="16"/>
  <c r="D560" i="16"/>
  <c r="H554" i="16"/>
  <c r="H512" i="16"/>
  <c r="H551" i="16"/>
  <c r="D543" i="16"/>
  <c r="H520" i="16"/>
  <c r="D556" i="16"/>
  <c r="H556" i="16"/>
  <c r="D537" i="16"/>
  <c r="D582" i="16"/>
  <c r="D551" i="16"/>
  <c r="H523" i="16"/>
  <c r="D559" i="16"/>
  <c r="H535" i="16"/>
  <c r="H574" i="16"/>
  <c r="D564" i="16"/>
  <c r="H537" i="16"/>
  <c r="H508" i="16"/>
  <c r="D516" i="16"/>
  <c r="H566" i="16"/>
  <c r="H538" i="16"/>
  <c r="H581" i="16"/>
  <c r="H517" i="16"/>
  <c r="D554" i="16"/>
  <c r="D570" i="16"/>
  <c r="D511" i="16"/>
  <c r="H578" i="16"/>
  <c r="H525" i="16"/>
  <c r="H567" i="16"/>
  <c r="D508" i="16"/>
  <c r="D522" i="16"/>
  <c r="D565" i="16"/>
  <c r="H557" i="16"/>
  <c r="H563" i="16"/>
  <c r="H524" i="16"/>
  <c r="D517" i="16"/>
  <c r="D515" i="16"/>
  <c r="D575" i="16"/>
  <c r="D562" i="16"/>
  <c r="H499" i="16"/>
  <c r="H582" i="16"/>
  <c r="D648" i="16"/>
  <c r="D548" i="16"/>
  <c r="D661" i="16"/>
  <c r="D561" i="16"/>
  <c r="H565" i="16"/>
  <c r="H540" i="16"/>
  <c r="G662" i="16"/>
  <c r="H562" i="16"/>
  <c r="G636" i="16"/>
  <c r="H536" i="16"/>
  <c r="D672" i="16"/>
  <c r="R606" i="16"/>
  <c r="G677" i="16"/>
  <c r="D639" i="16"/>
  <c r="K604" i="16"/>
  <c r="G621" i="16"/>
  <c r="D600" i="16"/>
  <c r="G652" i="16"/>
  <c r="R605" i="16"/>
  <c r="D644" i="16"/>
  <c r="G628" i="16"/>
  <c r="D606" i="16"/>
  <c r="R604" i="16"/>
  <c r="K603" i="16"/>
  <c r="G619" i="16"/>
  <c r="G658" i="16"/>
  <c r="D642" i="16"/>
  <c r="G739" i="16" s="1"/>
  <c r="D605" i="16"/>
  <c r="G702" i="16" s="1"/>
  <c r="D677" i="16"/>
  <c r="D613" i="16"/>
  <c r="G672" i="16"/>
  <c r="D621" i="16"/>
  <c r="N600" i="16"/>
  <c r="D604" i="16"/>
  <c r="D628" i="16"/>
  <c r="N603" i="16"/>
  <c r="G655" i="16"/>
  <c r="G602" i="16"/>
  <c r="G679" i="16"/>
  <c r="R603" i="16"/>
  <c r="R602" i="16"/>
  <c r="K602" i="16"/>
  <c r="G613" i="16"/>
  <c r="D627" i="16"/>
  <c r="D679" i="16"/>
  <c r="D649" i="16"/>
  <c r="N606" i="16"/>
  <c r="G600" i="16"/>
  <c r="G644" i="16"/>
  <c r="D658" i="16"/>
  <c r="G755" i="16" s="1"/>
  <c r="G641" i="16"/>
  <c r="G738" i="16" s="1"/>
  <c r="D610" i="16"/>
  <c r="G606" i="16"/>
  <c r="D655" i="16"/>
  <c r="U600" i="16"/>
  <c r="G649" i="16"/>
  <c r="U603" i="16"/>
  <c r="D776" i="16"/>
  <c r="G610" i="16"/>
  <c r="G676" i="16"/>
  <c r="D619" i="16"/>
  <c r="D603" i="16"/>
  <c r="G604" i="16"/>
  <c r="D645" i="16"/>
  <c r="G742" i="16" s="1"/>
  <c r="G626" i="16"/>
  <c r="G680" i="16"/>
  <c r="G639" i="16"/>
  <c r="R600" i="16"/>
  <c r="D676" i="16"/>
  <c r="K606" i="16"/>
  <c r="U606" i="16"/>
  <c r="U602" i="16"/>
  <c r="D618" i="16"/>
  <c r="D669" i="16"/>
  <c r="G766" i="16" s="1"/>
  <c r="G618" i="16"/>
  <c r="K605" i="16"/>
  <c r="D652" i="16"/>
  <c r="G603" i="16"/>
  <c r="N602" i="16"/>
  <c r="U604" i="16"/>
  <c r="N605" i="16"/>
  <c r="D602" i="16"/>
  <c r="G699" i="16" s="1"/>
  <c r="D680" i="16"/>
  <c r="N604" i="16"/>
  <c r="G627" i="16"/>
  <c r="D626" i="16"/>
  <c r="K600" i="16"/>
  <c r="G773" i="16" l="1"/>
  <c r="G749" i="16"/>
  <c r="C703" i="16"/>
  <c r="G716" i="16"/>
  <c r="G718" i="16"/>
  <c r="G776" i="16"/>
  <c r="G710" i="16"/>
  <c r="G703" i="16"/>
  <c r="C697" i="16"/>
  <c r="G725" i="16"/>
  <c r="G777" i="16"/>
  <c r="G715" i="16"/>
  <c r="G752" i="16"/>
  <c r="G723" i="16"/>
  <c r="G746" i="16"/>
  <c r="G724" i="16"/>
  <c r="G774" i="16"/>
  <c r="G741" i="16"/>
  <c r="G697" i="16"/>
  <c r="C701" i="16"/>
  <c r="G769" i="16"/>
  <c r="C702" i="16"/>
  <c r="G700" i="16"/>
  <c r="G707" i="16"/>
  <c r="G701" i="16"/>
  <c r="C700" i="16"/>
  <c r="G736" i="16"/>
  <c r="C699" i="16"/>
  <c r="H585" i="16"/>
  <c r="D585" i="16"/>
  <c r="D736" i="16"/>
  <c r="D766" i="16"/>
  <c r="D773" i="16"/>
  <c r="D739" i="16"/>
  <c r="D724" i="16"/>
  <c r="D718" i="16"/>
  <c r="D741" i="16"/>
  <c r="D716" i="16"/>
  <c r="D707" i="16"/>
  <c r="D774" i="16"/>
  <c r="D725" i="16"/>
  <c r="D746" i="16"/>
  <c r="D710" i="16"/>
  <c r="G632" i="16"/>
  <c r="D614" i="16"/>
  <c r="D599" i="16"/>
  <c r="G653" i="16"/>
  <c r="R607" i="16"/>
  <c r="D673" i="16"/>
  <c r="G599" i="16"/>
  <c r="G659" i="16"/>
  <c r="G663" i="16"/>
  <c r="G651" i="16"/>
  <c r="D656" i="16"/>
  <c r="G656" i="16"/>
  <c r="D675" i="16"/>
  <c r="G664" i="16"/>
  <c r="D659" i="16"/>
  <c r="G631" i="16"/>
  <c r="G608" i="16"/>
  <c r="D653" i="16"/>
  <c r="G681" i="16"/>
  <c r="G670" i="16"/>
  <c r="G617" i="16"/>
  <c r="D646" i="16"/>
  <c r="D630" i="16"/>
  <c r="G674" i="16"/>
  <c r="U601" i="16"/>
  <c r="G633" i="16"/>
  <c r="G638" i="16"/>
  <c r="D612" i="16"/>
  <c r="G660" i="16"/>
  <c r="G601" i="16"/>
  <c r="K601" i="16"/>
  <c r="R599" i="16"/>
  <c r="D624" i="16"/>
  <c r="D607" i="16"/>
  <c r="D666" i="16"/>
  <c r="N599" i="16"/>
  <c r="N607" i="16"/>
  <c r="D632" i="16"/>
  <c r="G666" i="16"/>
  <c r="D660" i="16"/>
  <c r="G650" i="16"/>
  <c r="G646" i="16"/>
  <c r="D714" i="16"/>
  <c r="D671" i="16"/>
  <c r="D643" i="16"/>
  <c r="D609" i="16"/>
  <c r="D625" i="16"/>
  <c r="D662" i="16"/>
  <c r="G759" i="16" s="1"/>
  <c r="G654" i="16"/>
  <c r="G671" i="16"/>
  <c r="N601" i="16"/>
  <c r="D601" i="16"/>
  <c r="D635" i="16"/>
  <c r="G625" i="16"/>
  <c r="D678" i="16"/>
  <c r="D667" i="16"/>
  <c r="D636" i="16"/>
  <c r="G733" i="16" s="1"/>
  <c r="G665" i="16"/>
  <c r="D657" i="16"/>
  <c r="G620" i="16"/>
  <c r="G611" i="16"/>
  <c r="D623" i="16"/>
  <c r="R601" i="16"/>
  <c r="K599" i="16"/>
  <c r="D668" i="16"/>
  <c r="D634" i="16"/>
  <c r="G622" i="16"/>
  <c r="D620" i="16"/>
  <c r="G623" i="16"/>
  <c r="G643" i="16"/>
  <c r="U599" i="16"/>
  <c r="D608" i="16"/>
  <c r="D611" i="16"/>
  <c r="G708" i="16" s="1"/>
  <c r="D670" i="16"/>
  <c r="G614" i="16"/>
  <c r="G616" i="16"/>
  <c r="D757" i="16"/>
  <c r="D638" i="16"/>
  <c r="G682" i="16"/>
  <c r="G657" i="16"/>
  <c r="D665" i="16"/>
  <c r="G673" i="16"/>
  <c r="G612" i="16"/>
  <c r="D640" i="16"/>
  <c r="D615" i="16"/>
  <c r="G615" i="16"/>
  <c r="G667" i="16"/>
  <c r="D654" i="16"/>
  <c r="D748" i="16"/>
  <c r="D682" i="16"/>
  <c r="G629" i="16"/>
  <c r="G668" i="16"/>
  <c r="D681" i="16"/>
  <c r="G607" i="16"/>
  <c r="G661" i="16"/>
  <c r="G758" i="16" s="1"/>
  <c r="D728" i="16"/>
  <c r="D663" i="16"/>
  <c r="G760" i="16" s="1"/>
  <c r="D647" i="16"/>
  <c r="D616" i="16"/>
  <c r="D664" i="16"/>
  <c r="K607" i="16"/>
  <c r="D633" i="16"/>
  <c r="G730" i="16" s="1"/>
  <c r="D651" i="16"/>
  <c r="G648" i="16"/>
  <c r="G745" i="16" s="1"/>
  <c r="G637" i="16"/>
  <c r="G609" i="16"/>
  <c r="D720" i="16"/>
  <c r="U607" i="16"/>
  <c r="G678" i="16"/>
  <c r="D674" i="16"/>
  <c r="D650" i="16"/>
  <c r="D629" i="16"/>
  <c r="D637" i="16"/>
  <c r="G635" i="16"/>
  <c r="G634" i="16"/>
  <c r="D631" i="16"/>
  <c r="G728" i="16" s="1"/>
  <c r="D622" i="16"/>
  <c r="G675" i="16"/>
  <c r="G624" i="16"/>
  <c r="G647" i="16"/>
  <c r="G640" i="16"/>
  <c r="G630" i="16"/>
  <c r="D617" i="16"/>
  <c r="G726" i="16" l="1"/>
  <c r="G719" i="16"/>
  <c r="G735" i="16"/>
  <c r="G771" i="16"/>
  <c r="G729" i="16"/>
  <c r="G756" i="16"/>
  <c r="G751" i="16"/>
  <c r="G705" i="16"/>
  <c r="G757" i="16"/>
  <c r="G761" i="16"/>
  <c r="G714" i="16"/>
  <c r="G747" i="16"/>
  <c r="G713" i="16"/>
  <c r="G753" i="16"/>
  <c r="G698" i="16"/>
  <c r="G696" i="16"/>
  <c r="G712" i="16"/>
  <c r="G762" i="16"/>
  <c r="G767" i="16"/>
  <c r="G750" i="16"/>
  <c r="G748" i="16"/>
  <c r="G778" i="16"/>
  <c r="G779" i="16"/>
  <c r="G717" i="16"/>
  <c r="C696" i="16"/>
  <c r="G720" i="16"/>
  <c r="G737" i="16"/>
  <c r="G727" i="16"/>
  <c r="G711" i="16"/>
  <c r="G734" i="16"/>
  <c r="C704" i="16"/>
  <c r="G731" i="16"/>
  <c r="G732" i="16"/>
  <c r="G740" i="16"/>
  <c r="G763" i="16"/>
  <c r="G704" i="16"/>
  <c r="G709" i="16"/>
  <c r="G765" i="16"/>
  <c r="G775" i="16"/>
  <c r="G722" i="16"/>
  <c r="C698" i="16"/>
  <c r="G772" i="16"/>
  <c r="G770" i="16"/>
  <c r="G744" i="16"/>
  <c r="G754" i="16"/>
  <c r="G764" i="16"/>
  <c r="G706" i="16"/>
  <c r="G768" i="16"/>
  <c r="G721" i="16"/>
  <c r="G743" i="16"/>
  <c r="H715" i="16"/>
  <c r="H749" i="16"/>
  <c r="H710" i="16"/>
  <c r="H718" i="16"/>
  <c r="H741" i="16"/>
  <c r="H739" i="16"/>
  <c r="H736" i="16"/>
  <c r="H707" i="16"/>
  <c r="H588" i="16"/>
  <c r="C5" i="20" s="1"/>
  <c r="H769" i="16"/>
  <c r="D752" i="16"/>
  <c r="H700" i="16"/>
  <c r="H702" i="16"/>
  <c r="D702" i="16"/>
  <c r="D699" i="16"/>
  <c r="D777" i="16"/>
  <c r="H746" i="16"/>
  <c r="D749" i="16"/>
  <c r="H742" i="16"/>
  <c r="H755" i="16"/>
  <c r="D697" i="16"/>
  <c r="H701" i="16"/>
  <c r="H703" i="16"/>
  <c r="D723" i="16"/>
  <c r="H776" i="16"/>
  <c r="D738" i="16"/>
  <c r="H766" i="16"/>
  <c r="D769" i="16"/>
  <c r="H724" i="16"/>
  <c r="D755" i="16"/>
  <c r="H725" i="16"/>
  <c r="H699" i="16"/>
  <c r="D753" i="16"/>
  <c r="D742" i="16"/>
  <c r="H738" i="16"/>
  <c r="H777" i="16"/>
  <c r="H723" i="16"/>
  <c r="H773" i="16"/>
  <c r="D715" i="16"/>
  <c r="H774" i="16"/>
  <c r="H752" i="16"/>
  <c r="H716" i="16"/>
  <c r="H697" i="16"/>
  <c r="D700" i="16"/>
  <c r="D703" i="16"/>
  <c r="D701" i="16"/>
  <c r="D732" i="16"/>
  <c r="D771" i="16"/>
  <c r="D727" i="16"/>
  <c r="D761" i="16"/>
  <c r="D717" i="16"/>
  <c r="D778" i="16"/>
  <c r="D734" i="16"/>
  <c r="D712" i="16"/>
  <c r="D721" i="16"/>
  <c r="D763" i="16"/>
  <c r="D759" i="16"/>
  <c r="D743" i="16"/>
  <c r="D747" i="16"/>
  <c r="D779" i="16"/>
  <c r="D705" i="16"/>
  <c r="D750" i="16"/>
  <c r="D719" i="16"/>
  <c r="D767" i="16"/>
  <c r="D706" i="16"/>
  <c r="D775" i="16"/>
  <c r="D735" i="16"/>
  <c r="D740" i="16"/>
  <c r="D751" i="16"/>
  <c r="D737" i="16"/>
  <c r="D768" i="16"/>
  <c r="H735" i="16" l="1"/>
  <c r="H778" i="16"/>
  <c r="H750" i="16"/>
  <c r="H768" i="16"/>
  <c r="H729" i="16"/>
  <c r="H722" i="16"/>
  <c r="H708" i="16"/>
  <c r="H721" i="16"/>
  <c r="D758" i="16"/>
  <c r="H705" i="16"/>
  <c r="H709" i="16"/>
  <c r="H745" i="16"/>
  <c r="D733" i="16"/>
  <c r="D708" i="16"/>
  <c r="H758" i="16"/>
  <c r="H760" i="16"/>
  <c r="D762" i="16"/>
  <c r="D764" i="16"/>
  <c r="H726" i="16"/>
  <c r="H756" i="16"/>
  <c r="H730" i="16"/>
  <c r="H706" i="16"/>
  <c r="H713" i="16"/>
  <c r="D709" i="16"/>
  <c r="H754" i="16"/>
  <c r="D745" i="16"/>
  <c r="H728" i="16"/>
  <c r="D770" i="16"/>
  <c r="D726" i="16"/>
  <c r="D711" i="16"/>
  <c r="H731" i="16"/>
  <c r="D704" i="16"/>
  <c r="H747" i="16"/>
  <c r="D730" i="16"/>
  <c r="D713" i="16"/>
  <c r="D754" i="16"/>
  <c r="H757" i="16"/>
  <c r="H712" i="16"/>
  <c r="H717" i="16"/>
  <c r="H772" i="16"/>
  <c r="H771" i="16"/>
  <c r="H761" i="16"/>
  <c r="D772" i="16"/>
  <c r="H764" i="16"/>
  <c r="H744" i="16"/>
  <c r="D744" i="16"/>
  <c r="H743" i="16"/>
  <c r="H763" i="16"/>
  <c r="H720" i="16"/>
  <c r="D765" i="16"/>
  <c r="H740" i="16"/>
  <c r="H779" i="16"/>
  <c r="H698" i="16"/>
  <c r="H733" i="16"/>
  <c r="H704" i="16"/>
  <c r="D696" i="16"/>
  <c r="D698" i="16"/>
  <c r="H751" i="16"/>
  <c r="D756" i="16"/>
  <c r="D731" i="16"/>
  <c r="D760" i="16"/>
  <c r="H748" i="16"/>
  <c r="D722" i="16"/>
  <c r="D729" i="16"/>
  <c r="H767" i="16"/>
  <c r="H732" i="16"/>
  <c r="H775" i="16"/>
  <c r="H696" i="16"/>
  <c r="H765" i="16"/>
  <c r="H737" i="16"/>
  <c r="H734" i="16"/>
  <c r="H727" i="16"/>
  <c r="H753" i="16"/>
  <c r="H719" i="16"/>
  <c r="H759" i="16"/>
  <c r="H770" i="16"/>
  <c r="H714" i="16"/>
  <c r="H711" i="16"/>
  <c r="H762" i="16"/>
  <c r="D782" i="16" l="1"/>
  <c r="H782" i="16"/>
  <c r="H785" i="16" l="1"/>
  <c r="C6" i="20" s="1"/>
</calcChain>
</file>

<file path=xl/sharedStrings.xml><?xml version="1.0" encoding="utf-8"?>
<sst xmlns="http://schemas.openxmlformats.org/spreadsheetml/2006/main" count="7915" uniqueCount="378">
  <si>
    <t>CIF_PD</t>
  </si>
  <si>
    <t>CIF_MPC</t>
  </si>
  <si>
    <t>CIF_COMP</t>
  </si>
  <si>
    <t>CIF_COLL</t>
  </si>
  <si>
    <t>CIF_UBI</t>
  </si>
  <si>
    <t>N</t>
  </si>
  <si>
    <t>F</t>
  </si>
  <si>
    <t>M</t>
  </si>
  <si>
    <t>S</t>
  </si>
  <si>
    <t>Y</t>
  </si>
  <si>
    <t>BIPD</t>
  </si>
  <si>
    <t>MPC</t>
  </si>
  <si>
    <t>COMP</t>
  </si>
  <si>
    <t>COLL</t>
  </si>
  <si>
    <t>UBI</t>
  </si>
  <si>
    <t>X</t>
  </si>
  <si>
    <t>Average Balanced Factor</t>
  </si>
  <si>
    <t>Lookup</t>
  </si>
  <si>
    <t>Base Rate</t>
  </si>
  <si>
    <t>Distribution</t>
  </si>
  <si>
    <t>Years Licensed</t>
  </si>
  <si>
    <t>DRVR:ASGN_DRVR_IND</t>
  </si>
  <si>
    <t>DRVR:GNDR</t>
  </si>
  <si>
    <t>DRVR:MRTL_STTS</t>
  </si>
  <si>
    <t>DRVR:YRS_LICNS_PP</t>
  </si>
  <si>
    <t>COV</t>
  </si>
  <si>
    <t>FCTR</t>
  </si>
  <si>
    <t>[83:X)</t>
  </si>
  <si>
    <t>any</t>
  </si>
  <si>
    <t>49 or more</t>
  </si>
  <si>
    <t>less than 49</t>
  </si>
  <si>
    <t>Step 1</t>
  </si>
  <si>
    <t>Combine the relativities of all factors that contain years Driving Experience.  (Could include gender, marital status, driver training, good student and percent use)</t>
  </si>
  <si>
    <t>The factors' relativities should be combined as is done in the company's rating algorithm.</t>
  </si>
  <si>
    <t>Provide the distribution for each category of the combined factors. (Including excess vehicles.)</t>
  </si>
  <si>
    <t xml:space="preserve">All possible permutations of rating factors and their distributions should be included </t>
  </si>
  <si>
    <t>Years Driving Experience Categories</t>
  </si>
  <si>
    <t>Male Single</t>
  </si>
  <si>
    <t>Male Married</t>
  </si>
  <si>
    <t>off balance</t>
  </si>
  <si>
    <t>Balance the combined relativities from Step 1</t>
  </si>
  <si>
    <t>Step 3</t>
  </si>
  <si>
    <t>Multiply each relativity by its distribution</t>
  </si>
  <si>
    <t>Combined Rel Multiplied by Distribution</t>
  </si>
  <si>
    <t>Step 4</t>
  </si>
  <si>
    <t>Calculate the weighted average years Driving Experience relativities.  This is the sum of the combined relativities divided the sum of the distributions for the combined relativity</t>
  </si>
  <si>
    <t>This produces the years Driving Experience relativities that are used to calculate the years Driving Experience weight by the formula in CCR 2632.8c</t>
  </si>
  <si>
    <t>Years Driving Experience</t>
  </si>
  <si>
    <t>Weighted Average YDE Relativities</t>
  </si>
  <si>
    <t>Factor Weight</t>
  </si>
  <si>
    <t>Step 5</t>
  </si>
  <si>
    <t>Divide combined relativities from Step 3 by years Driving Experience relativities in step 4</t>
  </si>
  <si>
    <t>Multiply these relativities by the distribution</t>
  </si>
  <si>
    <t>Revised Driver Class</t>
  </si>
  <si>
    <t>Step 6</t>
  </si>
  <si>
    <t>Step 7</t>
  </si>
  <si>
    <t>Step 8</t>
  </si>
  <si>
    <t>For each years Driving Experience calculate the average single relativity and the average married relativity</t>
  </si>
  <si>
    <t>Marital Status</t>
  </si>
  <si>
    <t>Weighted Avg Marital Status Relativities</t>
  </si>
  <si>
    <t>Single</t>
  </si>
  <si>
    <t>Married</t>
  </si>
  <si>
    <t>Balanced</t>
  </si>
  <si>
    <t>This is BIPD Only</t>
  </si>
  <si>
    <t>Good Student</t>
  </si>
  <si>
    <t>Discount</t>
  </si>
  <si>
    <t>Y - Student away at School</t>
  </si>
  <si>
    <t>No</t>
  </si>
  <si>
    <t>GSD_IND</t>
  </si>
  <si>
    <t>SAS_IND</t>
  </si>
  <si>
    <t>Proposed GSD Factor</t>
  </si>
  <si>
    <t>x</t>
  </si>
  <si>
    <t>MSYY</t>
  </si>
  <si>
    <t>MSYN</t>
  </si>
  <si>
    <t>MMYN</t>
  </si>
  <si>
    <t>Row Labels</t>
  </si>
  <si>
    <t>Grand Total</t>
  </si>
  <si>
    <t>Sum of CIF_PD</t>
  </si>
  <si>
    <t>MSNN</t>
  </si>
  <si>
    <t>MMNN</t>
  </si>
  <si>
    <t>MMYY</t>
  </si>
  <si>
    <t>Concat</t>
  </si>
  <si>
    <t>GSD</t>
  </si>
  <si>
    <t>SAS</t>
  </si>
  <si>
    <t>Sum of CIF_MPC</t>
  </si>
  <si>
    <t>Sum of CIF_COMP</t>
  </si>
  <si>
    <t>Sum of CIF_COLL</t>
  </si>
  <si>
    <t>Sum of CIF_UBI</t>
  </si>
  <si>
    <t>Proposed Base Driver Factors</t>
  </si>
  <si>
    <t>Proposed Years Licensed Factors</t>
  </si>
  <si>
    <t>Lookup Fields</t>
  </si>
  <si>
    <t>GenderMarital</t>
  </si>
  <si>
    <t>GSDSAS</t>
  </si>
  <si>
    <t>YA</t>
  </si>
  <si>
    <t>YB</t>
  </si>
  <si>
    <t>YY</t>
  </si>
  <si>
    <t>Distributions</t>
  </si>
  <si>
    <t>Factors</t>
  </si>
  <si>
    <t>BIPD-D</t>
  </si>
  <si>
    <t>MPC-D</t>
  </si>
  <si>
    <t>COMP-D</t>
  </si>
  <si>
    <t>COLL-D</t>
  </si>
  <si>
    <t>UBI-D</t>
  </si>
  <si>
    <t>BIPD-F</t>
  </si>
  <si>
    <t>MPC-F</t>
  </si>
  <si>
    <t>COMP-F</t>
  </si>
  <si>
    <t>COLL-F</t>
  </si>
  <si>
    <t>UBI-F</t>
  </si>
  <si>
    <t>D</t>
  </si>
  <si>
    <t>BIPD-</t>
  </si>
  <si>
    <t>NNNN</t>
  </si>
  <si>
    <t>Step 2 - UNNECESSARY - OFFBALANCE HAPPENS IN QUERY RESULT 1 TAB</t>
  </si>
  <si>
    <t>Total Single</t>
  </si>
  <si>
    <t>Total Married</t>
  </si>
  <si>
    <t>GSD = Y</t>
  </si>
  <si>
    <t>GSD = N</t>
  </si>
  <si>
    <t>Total GSD = Y</t>
  </si>
  <si>
    <t>Total GSD = N</t>
  </si>
  <si>
    <t>For each years Driving Experience calculate the average GSD relativity and the average non-GSD relativity</t>
  </si>
  <si>
    <t>This is MPC Only</t>
  </si>
  <si>
    <t>MPC-</t>
  </si>
  <si>
    <t>This is COMP Only</t>
  </si>
  <si>
    <t>COMP-</t>
  </si>
  <si>
    <t>COLL-</t>
  </si>
  <si>
    <t>UBI-</t>
  </si>
  <si>
    <t>Academic Standing</t>
  </si>
  <si>
    <t>Balanced Factors</t>
  </si>
  <si>
    <t>2. Subtract either the weighted average relativity or the neutral factor (e.g., 1.0) from each category's relativity.</t>
  </si>
  <si>
    <t>3. Multiply the value in the second step by the weighting factor constant.</t>
  </si>
  <si>
    <t>Weighting Factor Constants</t>
  </si>
  <si>
    <t xml:space="preserve">4. Add the amount back to the weighted average or 1.0. </t>
  </si>
  <si>
    <t>Proposed Factor</t>
  </si>
  <si>
    <t>Totals</t>
  </si>
  <si>
    <t xml:space="preserve">Distributions </t>
  </si>
  <si>
    <t>Raw Data</t>
  </si>
  <si>
    <t>Summarized Data</t>
  </si>
  <si>
    <t>Years Licensed Proposed Factors</t>
  </si>
  <si>
    <t>This produces the marital status relativities that are used to calculate the marital status weight by the formula in CCR 2632.8c</t>
  </si>
  <si>
    <t>Divide the gender relativities from Step 7 by the marital relativities in step 8</t>
  </si>
  <si>
    <t>This produces the GSD relativities that are used to calculate the Academic Standing weight by the formula in CCR 2632.8c</t>
  </si>
  <si>
    <t>Weighted Avg Academic Standing Relativities</t>
  </si>
  <si>
    <t>Proposed Combination Factor</t>
  </si>
  <si>
    <t>Combined Rel</t>
  </si>
  <si>
    <t>State Farm considers the information contained herein as PRIVILEGED and CONFIDENTIAL. It constitutes TRADE SECRET</t>
  </si>
  <si>
    <t>material and is not to be disseminated beyond the designated recipients without the express written consent of State Farm</t>
  </si>
  <si>
    <t>No reproduction of this copyrighted material allowed without express written consent from State Farm® </t>
  </si>
  <si>
    <t>Single &amp; GSD = N &amp; SAS = N</t>
  </si>
  <si>
    <t>Married &amp; GSD = N &amp; SAS = N</t>
  </si>
  <si>
    <t>Married &amp; GSD = Y &amp; SAS = N</t>
  </si>
  <si>
    <t>Single &amp; GSD = Y &amp; SAS = Y</t>
  </si>
  <si>
    <t>Married &amp; GSD = Y &amp; SAS = Y</t>
  </si>
  <si>
    <t>Mar</t>
  </si>
  <si>
    <t>NNN</t>
  </si>
  <si>
    <t>0MNN</t>
  </si>
  <si>
    <t>0MYN</t>
  </si>
  <si>
    <t>0MYY</t>
  </si>
  <si>
    <t>1MNN</t>
  </si>
  <si>
    <t>1MYN</t>
  </si>
  <si>
    <t>1MYY</t>
  </si>
  <si>
    <t>2MNN</t>
  </si>
  <si>
    <t>2MYN</t>
  </si>
  <si>
    <t>2MYY</t>
  </si>
  <si>
    <t>3MNN</t>
  </si>
  <si>
    <t>3MYN</t>
  </si>
  <si>
    <t>3MYY</t>
  </si>
  <si>
    <t>4MNN</t>
  </si>
  <si>
    <t>4MYN</t>
  </si>
  <si>
    <t>4MYY</t>
  </si>
  <si>
    <t>5MNN</t>
  </si>
  <si>
    <t>5MYN</t>
  </si>
  <si>
    <t>5MYY</t>
  </si>
  <si>
    <t>6MNN</t>
  </si>
  <si>
    <t>6MYN</t>
  </si>
  <si>
    <t>6MYY</t>
  </si>
  <si>
    <t>7MNN</t>
  </si>
  <si>
    <t>7MYN</t>
  </si>
  <si>
    <t>7MYY</t>
  </si>
  <si>
    <t>8MNN</t>
  </si>
  <si>
    <t>8MYN</t>
  </si>
  <si>
    <t>8MYY</t>
  </si>
  <si>
    <t>9MNN</t>
  </si>
  <si>
    <t>10MNN</t>
  </si>
  <si>
    <t>11MNN</t>
  </si>
  <si>
    <t>12MNN</t>
  </si>
  <si>
    <t>13MNN</t>
  </si>
  <si>
    <t>14MNN</t>
  </si>
  <si>
    <t>15MNN</t>
  </si>
  <si>
    <t>16MNN</t>
  </si>
  <si>
    <t>17MNN</t>
  </si>
  <si>
    <t>18MNN</t>
  </si>
  <si>
    <t>19MNN</t>
  </si>
  <si>
    <t>20MNN</t>
  </si>
  <si>
    <t>21MNN</t>
  </si>
  <si>
    <t>22MNN</t>
  </si>
  <si>
    <t>23MNN</t>
  </si>
  <si>
    <t>24MNN</t>
  </si>
  <si>
    <t>25MNN</t>
  </si>
  <si>
    <t>26MNN</t>
  </si>
  <si>
    <t>27MNN</t>
  </si>
  <si>
    <t>28MNN</t>
  </si>
  <si>
    <t>29MNN</t>
  </si>
  <si>
    <t>30MNN</t>
  </si>
  <si>
    <t>31MNN</t>
  </si>
  <si>
    <t>32MNN</t>
  </si>
  <si>
    <t>33MNN</t>
  </si>
  <si>
    <t>34MNN</t>
  </si>
  <si>
    <t>35MNN</t>
  </si>
  <si>
    <t>36MNN</t>
  </si>
  <si>
    <t>37MNN</t>
  </si>
  <si>
    <t>38MNN</t>
  </si>
  <si>
    <t>39MNN</t>
  </si>
  <si>
    <t>40MNN</t>
  </si>
  <si>
    <t>41MNN</t>
  </si>
  <si>
    <t>42MNN</t>
  </si>
  <si>
    <t>43MNN</t>
  </si>
  <si>
    <t>44MNN</t>
  </si>
  <si>
    <t>45MNN</t>
  </si>
  <si>
    <t>46MNN</t>
  </si>
  <si>
    <t>47MNN</t>
  </si>
  <si>
    <t>48MNN</t>
  </si>
  <si>
    <t>49MNN</t>
  </si>
  <si>
    <t>50MNN</t>
  </si>
  <si>
    <t>51MNN</t>
  </si>
  <si>
    <t>52MNN</t>
  </si>
  <si>
    <t>53MNN</t>
  </si>
  <si>
    <t>54MNN</t>
  </si>
  <si>
    <t>55MNN</t>
  </si>
  <si>
    <t>56MNN</t>
  </si>
  <si>
    <t>57MNN</t>
  </si>
  <si>
    <t>58MNN</t>
  </si>
  <si>
    <t>59MNN</t>
  </si>
  <si>
    <t>60MNN</t>
  </si>
  <si>
    <t>61MNN</t>
  </si>
  <si>
    <t>62MNN</t>
  </si>
  <si>
    <t>63MNN</t>
  </si>
  <si>
    <t>64MNN</t>
  </si>
  <si>
    <t>65MNN</t>
  </si>
  <si>
    <t>66MNN</t>
  </si>
  <si>
    <t>67MNN</t>
  </si>
  <si>
    <t>68MNN</t>
  </si>
  <si>
    <t>69MNN</t>
  </si>
  <si>
    <t>70MNN</t>
  </si>
  <si>
    <t>71MNN</t>
  </si>
  <si>
    <t>72MNN</t>
  </si>
  <si>
    <t>73MNN</t>
  </si>
  <si>
    <t>74MNN</t>
  </si>
  <si>
    <t>75MNN</t>
  </si>
  <si>
    <t>76MNN</t>
  </si>
  <si>
    <t>77MNN</t>
  </si>
  <si>
    <t>78MNN</t>
  </si>
  <si>
    <t>79MNN</t>
  </si>
  <si>
    <t>80MNN</t>
  </si>
  <si>
    <t>81MNN</t>
  </si>
  <si>
    <t>82MNN</t>
  </si>
  <si>
    <t>83MNN</t>
  </si>
  <si>
    <t>0SNN</t>
  </si>
  <si>
    <t>0SYN</t>
  </si>
  <si>
    <t>0SYY</t>
  </si>
  <si>
    <t>1SNN</t>
  </si>
  <si>
    <t>1SYN</t>
  </si>
  <si>
    <t>1SYY</t>
  </si>
  <si>
    <t>2SNN</t>
  </si>
  <si>
    <t>2SYN</t>
  </si>
  <si>
    <t>2SYY</t>
  </si>
  <si>
    <t>3SNN</t>
  </si>
  <si>
    <t>3SYN</t>
  </si>
  <si>
    <t>3SYY</t>
  </si>
  <si>
    <t>4SNN</t>
  </si>
  <si>
    <t>4SYN</t>
  </si>
  <si>
    <t>4SYY</t>
  </si>
  <si>
    <t>5SNN</t>
  </si>
  <si>
    <t>5SYN</t>
  </si>
  <si>
    <t>5SYY</t>
  </si>
  <si>
    <t>6SNN</t>
  </si>
  <si>
    <t>6SYN</t>
  </si>
  <si>
    <t>6SYY</t>
  </si>
  <si>
    <t>7SNN</t>
  </si>
  <si>
    <t>7SYN</t>
  </si>
  <si>
    <t>7SYY</t>
  </si>
  <si>
    <t>8SNN</t>
  </si>
  <si>
    <t>8SYN</t>
  </si>
  <si>
    <t>8SYY</t>
  </si>
  <si>
    <t>9SNN</t>
  </si>
  <si>
    <t>10SNN</t>
  </si>
  <si>
    <t>11SNN</t>
  </si>
  <si>
    <t>12SNN</t>
  </si>
  <si>
    <t>13SNN</t>
  </si>
  <si>
    <t>14SNN</t>
  </si>
  <si>
    <t>15SNN</t>
  </si>
  <si>
    <t>16SNN</t>
  </si>
  <si>
    <t>17SNN</t>
  </si>
  <si>
    <t>18SNN</t>
  </si>
  <si>
    <t>19SNN</t>
  </si>
  <si>
    <t>20SNN</t>
  </si>
  <si>
    <t>21SNN</t>
  </si>
  <si>
    <t>22SNN</t>
  </si>
  <si>
    <t>23SNN</t>
  </si>
  <si>
    <t>24SNN</t>
  </si>
  <si>
    <t>25SNN</t>
  </si>
  <si>
    <t>26SNN</t>
  </si>
  <si>
    <t>27SNN</t>
  </si>
  <si>
    <t>28SNN</t>
  </si>
  <si>
    <t>29SNN</t>
  </si>
  <si>
    <t>30SNN</t>
  </si>
  <si>
    <t>31SNN</t>
  </si>
  <si>
    <t>32SNN</t>
  </si>
  <si>
    <t>33SNN</t>
  </si>
  <si>
    <t>34SNN</t>
  </si>
  <si>
    <t>35SNN</t>
  </si>
  <si>
    <t>36SNN</t>
  </si>
  <si>
    <t>37SNN</t>
  </si>
  <si>
    <t>38SNN</t>
  </si>
  <si>
    <t>39SNN</t>
  </si>
  <si>
    <t>40SNN</t>
  </si>
  <si>
    <t>41SNN</t>
  </si>
  <si>
    <t>42SNN</t>
  </si>
  <si>
    <t>43SNN</t>
  </si>
  <si>
    <t>44SNN</t>
  </si>
  <si>
    <t>45SNN</t>
  </si>
  <si>
    <t>46SNN</t>
  </si>
  <si>
    <t>47SNN</t>
  </si>
  <si>
    <t>48SNN</t>
  </si>
  <si>
    <t>49SNN</t>
  </si>
  <si>
    <t>50SNN</t>
  </si>
  <si>
    <t>51SNN</t>
  </si>
  <si>
    <t>52SNN</t>
  </si>
  <si>
    <t>53SNN</t>
  </si>
  <si>
    <t>54SNN</t>
  </si>
  <si>
    <t>55SNN</t>
  </si>
  <si>
    <t>56SNN</t>
  </si>
  <si>
    <t>57SNN</t>
  </si>
  <si>
    <t>58SNN</t>
  </si>
  <si>
    <t>59SNN</t>
  </si>
  <si>
    <t>60SNN</t>
  </si>
  <si>
    <t>61SNN</t>
  </si>
  <si>
    <t>62SNN</t>
  </si>
  <si>
    <t>63SNN</t>
  </si>
  <si>
    <t>64SNN</t>
  </si>
  <si>
    <t>65SNN</t>
  </si>
  <si>
    <t>66SNN</t>
  </si>
  <si>
    <t>67SNN</t>
  </si>
  <si>
    <t>68SNN</t>
  </si>
  <si>
    <t>69SNN</t>
  </si>
  <si>
    <t>70SNN</t>
  </si>
  <si>
    <t>71SNN</t>
  </si>
  <si>
    <t>72SNN</t>
  </si>
  <si>
    <t>73SNN</t>
  </si>
  <si>
    <t>74SNN</t>
  </si>
  <si>
    <t>75SNN</t>
  </si>
  <si>
    <t>76SNN</t>
  </si>
  <si>
    <t>77SNN</t>
  </si>
  <si>
    <t>78SNN</t>
  </si>
  <si>
    <t>79SNN</t>
  </si>
  <si>
    <t>80SNN</t>
  </si>
  <si>
    <t>81SNN</t>
  </si>
  <si>
    <t>82SNN</t>
  </si>
  <si>
    <t>83SNN</t>
  </si>
  <si>
    <t>Y - Married</t>
  </si>
  <si>
    <t>Y - Single</t>
  </si>
  <si>
    <t>SYN</t>
  </si>
  <si>
    <t>MYN</t>
  </si>
  <si>
    <t>SNN</t>
  </si>
  <si>
    <t>MNN</t>
  </si>
  <si>
    <t>SYY</t>
  </si>
  <si>
    <t>MYY</t>
  </si>
  <si>
    <t>Single &amp; GSD = Y &amp; SAS = N</t>
  </si>
  <si>
    <t>Final Weights</t>
  </si>
  <si>
    <t>COMP/COLL</t>
  </si>
  <si>
    <t>3.  Years of Driving Experience</t>
  </si>
  <si>
    <t xml:space="preserve">     c.  Marital Status</t>
  </si>
  <si>
    <t xml:space="preserve">     g.  Academic Standing</t>
  </si>
  <si>
    <t>Rate Manual Relativities</t>
  </si>
  <si>
    <t>NNXX</t>
  </si>
  <si>
    <t>INPUT</t>
  </si>
  <si>
    <t>PROP</t>
  </si>
  <si>
    <t>Manual</t>
  </si>
  <si>
    <t xml:space="preserve">©, Copyright, State Farm Mutual Automobile Insurance Company 2019 </t>
  </si>
  <si>
    <t>©, Copyright, State Farm Mutual Automobile Insurance Company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</si>
</sst>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%"/>
    <numFmt numFmtId="165" formatCode="#,##0.000"/>
    <numFmt numFmtId="166" formatCode="0.000"/>
    <numFmt numFmtId="167" formatCode="0.0000"/>
    <numFmt numFmtId="168" formatCode="0.0000000"/>
    <numFmt numFmtId="169" formatCode="0.00000000"/>
    <numFmt numFmtId="170" formatCode="0.00000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sz val="9"/>
      <name val="Times New Roman"/>
      <family val="1"/>
    </font>
    <font>
      <b/>
      <sz val="10"/>
      <name val="Times New Roman"/>
      <family val="1"/>
    </font>
    <font>
      <sz val="11"/>
      <color indexed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60A8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ck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  <xf numFmtId="0" fontId="7" fillId="2" borderId="7" applyNumberFormat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</cellStyleXfs>
  <cellXfs count="227">
    <xf numFmtId="0" fontId="0" fillId="0" borderId="0" xfId="0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0" xfId="0"/>
    <xf numFmtId="165" fontId="0" fillId="0" borderId="0" xfId="0" applyNumberFormat="1"/>
    <xf numFmtId="0" fontId="0" fillId="0" borderId="5" xfId="0" applyBorder="1" applyAlignment="1">
      <alignment horizontal="centerContinuous"/>
    </xf>
    <xf numFmtId="164" fontId="0" fillId="0" borderId="0" xfId="1" applyNumberFormat="1" applyFont="1" applyFill="1" applyBorder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/>
    <xf numFmtId="0" fontId="1" fillId="0" borderId="0" xfId="0" applyFont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166" fontId="5" fillId="0" borderId="0" xfId="5" applyNumberFormat="1" applyFont="1" applyAlignment="1">
      <alignment horizontal="center"/>
    </xf>
    <xf numFmtId="0" fontId="5" fillId="0" borderId="0" xfId="5" applyFont="1" applyAlignment="1">
      <alignment horizontal="left"/>
    </xf>
    <xf numFmtId="167" fontId="10" fillId="0" borderId="0" xfId="5" applyNumberFormat="1" applyFont="1" applyAlignment="1">
      <alignment horizontal="center" wrapText="1"/>
    </xf>
    <xf numFmtId="166" fontId="10" fillId="0" borderId="0" xfId="5" applyNumberFormat="1" applyFont="1" applyAlignment="1">
      <alignment horizontal="center" wrapText="1"/>
    </xf>
    <xf numFmtId="0" fontId="10" fillId="0" borderId="0" xfId="5" applyFont="1" applyAlignment="1">
      <alignment horizontal="center" wrapText="1"/>
    </xf>
    <xf numFmtId="167" fontId="10" fillId="0" borderId="0" xfId="5" applyNumberFormat="1" applyFont="1" applyAlignment="1">
      <alignment horizontal="center"/>
    </xf>
    <xf numFmtId="166" fontId="10" fillId="0" borderId="0" xfId="5" applyNumberFormat="1" applyFont="1" applyAlignment="1">
      <alignment horizontal="center"/>
    </xf>
    <xf numFmtId="0" fontId="5" fillId="0" borderId="0" xfId="5" applyNumberFormat="1" applyFont="1" applyAlignment="1">
      <alignment horizontal="center"/>
    </xf>
    <xf numFmtId="49" fontId="10" fillId="0" borderId="0" xfId="5" applyNumberFormat="1" applyFont="1" applyAlignment="1">
      <alignment horizontal="center"/>
    </xf>
    <xf numFmtId="2" fontId="10" fillId="0" borderId="0" xfId="5" applyNumberFormat="1" applyFont="1" applyAlignment="1">
      <alignment horizontal="center"/>
    </xf>
    <xf numFmtId="2" fontId="5" fillId="0" borderId="0" xfId="5" applyNumberFormat="1" applyFont="1" applyAlignment="1">
      <alignment horizontal="center"/>
    </xf>
    <xf numFmtId="0" fontId="11" fillId="0" borderId="0" xfId="5" applyFont="1" applyAlignment="1">
      <alignment horizontal="center"/>
    </xf>
    <xf numFmtId="0" fontId="0" fillId="0" borderId="0" xfId="0"/>
    <xf numFmtId="0" fontId="0" fillId="0" borderId="1" xfId="0" applyBorder="1"/>
    <xf numFmtId="0" fontId="0" fillId="0" borderId="0" xfId="0" applyBorder="1" applyAlignment="1">
      <alignment horizontal="centerContinuous"/>
    </xf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pivotButton="1"/>
    <xf numFmtId="0" fontId="0" fillId="0" borderId="0" xfId="0" applyNumberFormat="1"/>
    <xf numFmtId="167" fontId="10" fillId="0" borderId="11" xfId="5" applyNumberFormat="1" applyFont="1" applyBorder="1" applyAlignment="1">
      <alignment horizontal="center" wrapText="1"/>
    </xf>
    <xf numFmtId="167" fontId="10" fillId="0" borderId="12" xfId="5" applyNumberFormat="1" applyFont="1" applyBorder="1" applyAlignment="1">
      <alignment horizontal="center" wrapText="1"/>
    </xf>
    <xf numFmtId="166" fontId="10" fillId="0" borderId="12" xfId="5" applyNumberFormat="1" applyFont="1" applyBorder="1" applyAlignment="1">
      <alignment horizontal="center" wrapText="1"/>
    </xf>
    <xf numFmtId="0" fontId="5" fillId="0" borderId="14" xfId="5" applyFont="1" applyBorder="1" applyAlignment="1">
      <alignment horizontal="center"/>
    </xf>
    <xf numFmtId="167" fontId="10" fillId="0" borderId="0" xfId="5" applyNumberFormat="1" applyFont="1" applyBorder="1" applyAlignment="1">
      <alignment horizontal="center"/>
    </xf>
    <xf numFmtId="166" fontId="10" fillId="0" borderId="0" xfId="5" applyNumberFormat="1" applyFont="1" applyBorder="1" applyAlignment="1">
      <alignment horizontal="center"/>
    </xf>
    <xf numFmtId="0" fontId="10" fillId="0" borderId="0" xfId="5" applyFont="1" applyBorder="1" applyAlignment="1">
      <alignment horizontal="center"/>
    </xf>
    <xf numFmtId="167" fontId="10" fillId="0" borderId="15" xfId="5" applyNumberFormat="1" applyFont="1" applyBorder="1" applyAlignment="1">
      <alignment horizontal="center"/>
    </xf>
    <xf numFmtId="0" fontId="5" fillId="0" borderId="0" xfId="5" applyFont="1" applyBorder="1" applyAlignment="1">
      <alignment horizontal="center"/>
    </xf>
    <xf numFmtId="0" fontId="5" fillId="0" borderId="14" xfId="5" applyNumberFormat="1" applyFont="1" applyBorder="1" applyAlignment="1">
      <alignment horizontal="center"/>
    </xf>
    <xf numFmtId="1" fontId="5" fillId="0" borderId="14" xfId="5" applyNumberFormat="1" applyFont="1" applyBorder="1" applyAlignment="1">
      <alignment horizontal="center"/>
    </xf>
    <xf numFmtId="0" fontId="5" fillId="0" borderId="16" xfId="5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10" fillId="0" borderId="13" xfId="5" applyFont="1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164" fontId="0" fillId="0" borderId="0" xfId="0" applyNumberFormat="1"/>
    <xf numFmtId="2" fontId="5" fillId="0" borderId="11" xfId="5" applyNumberFormat="1" applyFont="1" applyBorder="1" applyAlignment="1">
      <alignment horizontal="center"/>
    </xf>
    <xf numFmtId="167" fontId="10" fillId="0" borderId="12" xfId="5" applyNumberFormat="1" applyFont="1" applyBorder="1" applyAlignment="1">
      <alignment horizontal="center"/>
    </xf>
    <xf numFmtId="2" fontId="10" fillId="0" borderId="12" xfId="5" applyNumberFormat="1" applyFont="1" applyBorder="1" applyAlignment="1">
      <alignment horizontal="center"/>
    </xf>
    <xf numFmtId="0" fontId="10" fillId="0" borderId="12" xfId="5" applyFont="1" applyBorder="1" applyAlignment="1">
      <alignment horizontal="center"/>
    </xf>
    <xf numFmtId="166" fontId="10" fillId="0" borderId="12" xfId="5" applyNumberFormat="1" applyFont="1" applyBorder="1" applyAlignment="1">
      <alignment horizontal="center"/>
    </xf>
    <xf numFmtId="0" fontId="3" fillId="0" borderId="14" xfId="5" applyFont="1" applyBorder="1" applyAlignment="1">
      <alignment horizontal="left"/>
    </xf>
    <xf numFmtId="0" fontId="3" fillId="0" borderId="0" xfId="5" applyFont="1" applyBorder="1" applyAlignment="1">
      <alignment horizontal="center"/>
    </xf>
    <xf numFmtId="167" fontId="3" fillId="0" borderId="0" xfId="5" applyNumberFormat="1" applyFont="1" applyBorder="1" applyAlignment="1">
      <alignment horizontal="center"/>
    </xf>
    <xf numFmtId="166" fontId="3" fillId="0" borderId="0" xfId="5" applyNumberFormat="1" applyFont="1" applyBorder="1" applyAlignment="1">
      <alignment horizontal="center"/>
    </xf>
    <xf numFmtId="2" fontId="11" fillId="0" borderId="0" xfId="5" applyNumberFormat="1" applyFont="1" applyBorder="1" applyAlignment="1">
      <alignment horizontal="center"/>
    </xf>
    <xf numFmtId="0" fontId="5" fillId="0" borderId="14" xfId="5" applyFont="1" applyBorder="1" applyAlignment="1">
      <alignment horizontal="left"/>
    </xf>
    <xf numFmtId="2" fontId="10" fillId="0" borderId="15" xfId="5" applyNumberFormat="1" applyFont="1" applyBorder="1" applyAlignment="1">
      <alignment horizontal="center"/>
    </xf>
    <xf numFmtId="0" fontId="5" fillId="0" borderId="17" xfId="5" applyFont="1" applyBorder="1" applyAlignment="1">
      <alignment horizontal="center"/>
    </xf>
    <xf numFmtId="167" fontId="5" fillId="0" borderId="17" xfId="5" applyNumberFormat="1" applyFont="1" applyBorder="1" applyAlignment="1">
      <alignment horizontal="center"/>
    </xf>
    <xf numFmtId="166" fontId="5" fillId="0" borderId="17" xfId="5" applyNumberFormat="1" applyFont="1" applyBorder="1" applyAlignment="1">
      <alignment horizontal="center"/>
    </xf>
    <xf numFmtId="0" fontId="10" fillId="0" borderId="17" xfId="5" applyFont="1" applyBorder="1" applyAlignment="1">
      <alignment horizontal="center"/>
    </xf>
    <xf numFmtId="2" fontId="10" fillId="0" borderId="18" xfId="5" applyNumberFormat="1" applyFont="1" applyBorder="1" applyAlignment="1">
      <alignment horizontal="center"/>
    </xf>
    <xf numFmtId="2" fontId="10" fillId="0" borderId="0" xfId="5" applyNumberFormat="1" applyFont="1" applyBorder="1" applyAlignment="1">
      <alignment horizontal="center"/>
    </xf>
    <xf numFmtId="167" fontId="10" fillId="0" borderId="13" xfId="5" applyNumberFormat="1" applyFont="1" applyBorder="1" applyAlignment="1">
      <alignment horizontal="center" wrapText="1"/>
    </xf>
    <xf numFmtId="167" fontId="10" fillId="0" borderId="14" xfId="5" applyNumberFormat="1" applyFont="1" applyBorder="1" applyAlignment="1">
      <alignment horizontal="center"/>
    </xf>
    <xf numFmtId="49" fontId="10" fillId="0" borderId="14" xfId="5" applyNumberFormat="1" applyFont="1" applyBorder="1" applyAlignment="1">
      <alignment horizontal="center"/>
    </xf>
    <xf numFmtId="2" fontId="10" fillId="0" borderId="17" xfId="5" applyNumberFormat="1" applyFont="1" applyBorder="1" applyAlignment="1">
      <alignment horizontal="center"/>
    </xf>
    <xf numFmtId="2" fontId="10" fillId="0" borderId="14" xfId="5" applyNumberFormat="1" applyFont="1" applyBorder="1" applyAlignment="1">
      <alignment horizontal="center"/>
    </xf>
    <xf numFmtId="2" fontId="10" fillId="0" borderId="16" xfId="5" applyNumberFormat="1" applyFont="1" applyBorder="1" applyAlignment="1">
      <alignment horizontal="center"/>
    </xf>
    <xf numFmtId="166" fontId="10" fillId="0" borderId="17" xfId="5" applyNumberFormat="1" applyFont="1" applyBorder="1" applyAlignment="1">
      <alignment horizontal="center"/>
    </xf>
    <xf numFmtId="0" fontId="10" fillId="0" borderId="18" xfId="5" applyFont="1" applyBorder="1" applyAlignment="1">
      <alignment horizontal="center"/>
    </xf>
    <xf numFmtId="167" fontId="10" fillId="0" borderId="22" xfId="5" applyNumberFormat="1" applyFont="1" applyBorder="1" applyAlignment="1">
      <alignment horizontal="center" wrapText="1"/>
    </xf>
    <xf numFmtId="0" fontId="5" fillId="0" borderId="23" xfId="5" applyFont="1" applyBorder="1" applyAlignment="1">
      <alignment horizontal="center"/>
    </xf>
    <xf numFmtId="0" fontId="5" fillId="0" borderId="23" xfId="5" applyNumberFormat="1" applyFont="1" applyBorder="1" applyAlignment="1">
      <alignment horizontal="center"/>
    </xf>
    <xf numFmtId="0" fontId="5" fillId="0" borderId="24" xfId="5" applyNumberFormat="1" applyFont="1" applyBorder="1" applyAlignment="1">
      <alignment horizontal="center"/>
    </xf>
    <xf numFmtId="10" fontId="10" fillId="0" borderId="0" xfId="5" applyNumberFormat="1" applyFont="1" applyAlignment="1">
      <alignment horizontal="center"/>
    </xf>
    <xf numFmtId="0" fontId="5" fillId="0" borderId="24" xfId="5" applyFont="1" applyBorder="1" applyAlignment="1">
      <alignment horizontal="center"/>
    </xf>
    <xf numFmtId="49" fontId="10" fillId="0" borderId="16" xfId="5" applyNumberFormat="1" applyFont="1" applyBorder="1" applyAlignment="1">
      <alignment horizontal="center"/>
    </xf>
    <xf numFmtId="0" fontId="5" fillId="0" borderId="16" xfId="5" applyFont="1" applyBorder="1" applyAlignment="1">
      <alignment horizontal="center"/>
    </xf>
    <xf numFmtId="0" fontId="5" fillId="0" borderId="18" xfId="5" applyFont="1" applyBorder="1" applyAlignment="1">
      <alignment horizontal="center"/>
    </xf>
    <xf numFmtId="166" fontId="10" fillId="0" borderId="13" xfId="5" applyNumberFormat="1" applyFont="1" applyBorder="1" applyAlignment="1">
      <alignment horizontal="center" wrapText="1"/>
    </xf>
    <xf numFmtId="166" fontId="10" fillId="0" borderId="15" xfId="5" applyNumberFormat="1" applyFont="1" applyBorder="1" applyAlignment="1">
      <alignment horizontal="center"/>
    </xf>
    <xf numFmtId="0" fontId="10" fillId="0" borderId="15" xfId="5" applyFont="1" applyBorder="1" applyAlignment="1">
      <alignment horizontal="center"/>
    </xf>
    <xf numFmtId="167" fontId="5" fillId="0" borderId="16" xfId="5" applyNumberFormat="1" applyFont="1" applyBorder="1" applyAlignment="1">
      <alignment horizontal="center"/>
    </xf>
    <xf numFmtId="0" fontId="5" fillId="0" borderId="11" xfId="5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27" xfId="1" applyNumberFormat="1" applyFon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6" fontId="0" fillId="0" borderId="9" xfId="1" applyNumberFormat="1" applyFont="1" applyBorder="1" applyAlignment="1">
      <alignment horizontal="center"/>
    </xf>
    <xf numFmtId="0" fontId="0" fillId="0" borderId="27" xfId="0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5" fillId="0" borderId="0" xfId="5" applyFont="1" applyAlignment="1">
      <alignment horizontal="center"/>
    </xf>
    <xf numFmtId="167" fontId="5" fillId="0" borderId="0" xfId="5" applyNumberFormat="1" applyFont="1" applyBorder="1" applyAlignment="1">
      <alignment horizontal="center"/>
    </xf>
    <xf numFmtId="167" fontId="5" fillId="0" borderId="0" xfId="5" applyNumberFormat="1" applyFont="1" applyAlignment="1">
      <alignment horizontal="center"/>
    </xf>
    <xf numFmtId="0" fontId="10" fillId="0" borderId="0" xfId="5" applyFont="1" applyAlignment="1">
      <alignment horizontal="center"/>
    </xf>
    <xf numFmtId="0" fontId="8" fillId="0" borderId="0" xfId="0" applyFont="1" applyFill="1"/>
    <xf numFmtId="0" fontId="8" fillId="0" borderId="0" xfId="0" applyFont="1" applyFill="1" applyAlignment="1">
      <alignment horizontal="left"/>
    </xf>
    <xf numFmtId="0" fontId="8" fillId="0" borderId="11" xfId="0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0" fontId="8" fillId="0" borderId="16" xfId="0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49" fontId="8" fillId="0" borderId="14" xfId="0" applyNumberFormat="1" applyFont="1" applyFill="1" applyBorder="1" applyAlignment="1">
      <alignment horizontal="center"/>
    </xf>
    <xf numFmtId="0" fontId="14" fillId="0" borderId="31" xfId="0" applyFont="1" applyFill="1" applyBorder="1" applyAlignment="1">
      <alignment horizontal="center"/>
    </xf>
    <xf numFmtId="0" fontId="14" fillId="0" borderId="32" xfId="0" applyFont="1" applyFill="1" applyBorder="1" applyAlignment="1">
      <alignment horizontal="center"/>
    </xf>
    <xf numFmtId="0" fontId="14" fillId="0" borderId="33" xfId="0" applyFont="1" applyFill="1" applyBorder="1" applyAlignment="1">
      <alignment horizontal="center"/>
    </xf>
    <xf numFmtId="0" fontId="8" fillId="0" borderId="14" xfId="3" applyFont="1" applyFill="1" applyBorder="1" applyAlignment="1">
      <alignment horizontal="center"/>
    </xf>
    <xf numFmtId="0" fontId="8" fillId="0" borderId="16" xfId="3" applyFont="1" applyFill="1" applyBorder="1" applyAlignment="1">
      <alignment horizontal="center"/>
    </xf>
    <xf numFmtId="0" fontId="0" fillId="0" borderId="8" xfId="0" applyBorder="1"/>
    <xf numFmtId="164" fontId="0" fillId="0" borderId="8" xfId="1" applyNumberFormat="1" applyFont="1" applyFill="1" applyBorder="1"/>
    <xf numFmtId="166" fontId="0" fillId="0" borderId="8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3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7" fontId="5" fillId="0" borderId="18" xfId="5" applyNumberFormat="1" applyFont="1" applyBorder="1" applyAlignment="1">
      <alignment horizontal="center"/>
    </xf>
    <xf numFmtId="0" fontId="14" fillId="0" borderId="0" xfId="0" applyFont="1" applyFill="1" applyAlignment="1">
      <alignment horizontal="center"/>
    </xf>
    <xf numFmtId="0" fontId="8" fillId="0" borderId="23" xfId="0" applyFont="1" applyFill="1" applyBorder="1" applyAlignment="1">
      <alignment horizontal="center"/>
    </xf>
    <xf numFmtId="0" fontId="8" fillId="0" borderId="24" xfId="0" applyFont="1" applyFill="1" applyBorder="1" applyAlignment="1">
      <alignment horizontal="center"/>
    </xf>
    <xf numFmtId="0" fontId="14" fillId="0" borderId="28" xfId="0" applyFont="1" applyFill="1" applyBorder="1" applyAlignment="1">
      <alignment horizontal="center"/>
    </xf>
    <xf numFmtId="166" fontId="0" fillId="0" borderId="3" xfId="0" applyNumberFormat="1" applyFill="1" applyBorder="1" applyAlignment="1">
      <alignment horizontal="center"/>
    </xf>
    <xf numFmtId="0" fontId="3" fillId="0" borderId="0" xfId="5" applyFont="1" applyAlignment="1">
      <alignment horizontal="center"/>
    </xf>
    <xf numFmtId="10" fontId="10" fillId="0" borderId="0" xfId="6" applyNumberFormat="1" applyFont="1" applyBorder="1" applyAlignment="1">
      <alignment horizontal="center"/>
    </xf>
    <xf numFmtId="10" fontId="10" fillId="0" borderId="14" xfId="6" applyNumberFormat="1" applyFont="1" applyBorder="1" applyAlignment="1">
      <alignment horizontal="center"/>
    </xf>
    <xf numFmtId="10" fontId="10" fillId="0" borderId="12" xfId="6" applyNumberFormat="1" applyFont="1" applyBorder="1" applyAlignment="1">
      <alignment horizontal="center"/>
    </xf>
    <xf numFmtId="10" fontId="10" fillId="0" borderId="17" xfId="6" applyNumberFormat="1" applyFont="1" applyBorder="1" applyAlignment="1">
      <alignment horizontal="center"/>
    </xf>
    <xf numFmtId="166" fontId="10" fillId="0" borderId="18" xfId="5" applyNumberFormat="1" applyFont="1" applyBorder="1" applyAlignment="1">
      <alignment horizontal="center"/>
    </xf>
    <xf numFmtId="10" fontId="10" fillId="0" borderId="16" xfId="6" applyNumberFormat="1" applyFont="1" applyBorder="1" applyAlignment="1">
      <alignment horizontal="center"/>
    </xf>
    <xf numFmtId="166" fontId="5" fillId="0" borderId="0" xfId="5" applyNumberFormat="1" applyFont="1" applyBorder="1" applyAlignment="1">
      <alignment horizontal="center"/>
    </xf>
    <xf numFmtId="10" fontId="10" fillId="0" borderId="0" xfId="6" applyNumberFormat="1" applyFont="1" applyAlignment="1">
      <alignment horizontal="center"/>
    </xf>
    <xf numFmtId="0" fontId="9" fillId="0" borderId="0" xfId="5" applyAlignment="1">
      <alignment horizontal="center"/>
    </xf>
    <xf numFmtId="167" fontId="10" fillId="0" borderId="18" xfId="5" applyNumberFormat="1" applyFont="1" applyBorder="1" applyAlignment="1">
      <alignment horizontal="center"/>
    </xf>
    <xf numFmtId="10" fontId="10" fillId="0" borderId="11" xfId="6" applyNumberFormat="1" applyFont="1" applyBorder="1" applyAlignment="1">
      <alignment horizontal="center"/>
    </xf>
    <xf numFmtId="167" fontId="10" fillId="0" borderId="13" xfId="5" applyNumberFormat="1" applyFont="1" applyBorder="1" applyAlignment="1">
      <alignment horizontal="center"/>
    </xf>
    <xf numFmtId="0" fontId="5" fillId="0" borderId="0" xfId="5" applyFont="1" applyAlignment="1">
      <alignment horizontal="center"/>
    </xf>
    <xf numFmtId="0" fontId="14" fillId="0" borderId="34" xfId="0" applyFont="1" applyFill="1" applyBorder="1"/>
    <xf numFmtId="0" fontId="10" fillId="0" borderId="24" xfId="5" applyFont="1" applyBorder="1" applyAlignment="1">
      <alignment horizontal="center"/>
    </xf>
    <xf numFmtId="0" fontId="5" fillId="0" borderId="22" xfId="5" applyNumberFormat="1" applyFont="1" applyBorder="1" applyAlignment="1">
      <alignment horizontal="center"/>
    </xf>
    <xf numFmtId="0" fontId="5" fillId="0" borderId="0" xfId="5" applyFont="1" applyAlignment="1">
      <alignment horizontal="center"/>
    </xf>
    <xf numFmtId="0" fontId="10" fillId="0" borderId="0" xfId="5" applyFont="1" applyAlignment="1">
      <alignment horizontal="center"/>
    </xf>
    <xf numFmtId="2" fontId="8" fillId="0" borderId="0" xfId="1" applyNumberFormat="1" applyFont="1" applyFill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6" fontId="0" fillId="0" borderId="0" xfId="0" applyNumberFormat="1" applyFill="1" applyBorder="1" applyAlignment="1">
      <alignment horizontal="center"/>
    </xf>
    <xf numFmtId="168" fontId="7" fillId="2" borderId="7" xfId="4" applyNumberFormat="1" applyAlignment="1">
      <alignment horizontal="center"/>
    </xf>
    <xf numFmtId="168" fontId="10" fillId="0" borderId="0" xfId="5" applyNumberFormat="1" applyFont="1" applyAlignment="1">
      <alignment horizontal="center"/>
    </xf>
    <xf numFmtId="169" fontId="7" fillId="2" borderId="7" xfId="4" applyNumberFormat="1" applyAlignment="1">
      <alignment horizontal="center"/>
    </xf>
    <xf numFmtId="170" fontId="7" fillId="2" borderId="7" xfId="4" applyNumberFormat="1" applyAlignment="1">
      <alignment horizontal="center"/>
    </xf>
    <xf numFmtId="169" fontId="10" fillId="0" borderId="0" xfId="5" applyNumberFormat="1" applyFont="1" applyAlignment="1">
      <alignment horizontal="center"/>
    </xf>
    <xf numFmtId="170" fontId="10" fillId="0" borderId="0" xfId="5" applyNumberFormat="1" applyFont="1" applyAlignment="1">
      <alignment horizontal="center"/>
    </xf>
    <xf numFmtId="0" fontId="15" fillId="0" borderId="0" xfId="0" applyFont="1" applyFill="1" applyAlignment="1">
      <alignment horizontal="center"/>
    </xf>
    <xf numFmtId="166" fontId="15" fillId="0" borderId="25" xfId="0" applyNumberFormat="1" applyFont="1" applyFill="1" applyBorder="1" applyAlignment="1">
      <alignment horizontal="center"/>
    </xf>
    <xf numFmtId="166" fontId="15" fillId="0" borderId="9" xfId="0" applyNumberFormat="1" applyFont="1" applyFill="1" applyBorder="1" applyAlignment="1">
      <alignment horizontal="center"/>
    </xf>
    <xf numFmtId="166" fontId="15" fillId="0" borderId="15" xfId="0" applyNumberFormat="1" applyFont="1" applyFill="1" applyBorder="1" applyAlignment="1">
      <alignment horizontal="center"/>
    </xf>
    <xf numFmtId="166" fontId="15" fillId="0" borderId="30" xfId="0" applyNumberFormat="1" applyFont="1" applyFill="1" applyBorder="1" applyAlignment="1">
      <alignment horizontal="center"/>
    </xf>
    <xf numFmtId="166" fontId="15" fillId="0" borderId="26" xfId="0" applyNumberFormat="1" applyFont="1" applyFill="1" applyBorder="1" applyAlignment="1">
      <alignment horizontal="center"/>
    </xf>
    <xf numFmtId="166" fontId="15" fillId="0" borderId="18" xfId="0" applyNumberFormat="1" applyFont="1" applyFill="1" applyBorder="1" applyAlignment="1">
      <alignment horizontal="center"/>
    </xf>
    <xf numFmtId="166" fontId="15" fillId="0" borderId="0" xfId="0" applyNumberFormat="1" applyFont="1" applyFill="1" applyBorder="1" applyAlignment="1">
      <alignment horizontal="center"/>
    </xf>
    <xf numFmtId="166" fontId="15" fillId="0" borderId="1" xfId="0" applyNumberFormat="1" applyFont="1" applyFill="1" applyBorder="1" applyAlignment="1">
      <alignment horizontal="center"/>
    </xf>
    <xf numFmtId="0" fontId="0" fillId="0" borderId="0" xfId="0"/>
    <xf numFmtId="49" fontId="0" fillId="0" borderId="1" xfId="0" applyNumberFormat="1" applyBorder="1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166" fontId="15" fillId="0" borderId="17" xfId="0" applyNumberFormat="1" applyFont="1" applyFill="1" applyBorder="1" applyAlignment="1">
      <alignment horizontal="center"/>
    </xf>
    <xf numFmtId="166" fontId="15" fillId="0" borderId="2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2" fontId="13" fillId="0" borderId="3" xfId="0" applyNumberFormat="1" applyFont="1" applyBorder="1" applyAlignment="1">
      <alignment horizontal="center"/>
    </xf>
    <xf numFmtId="0" fontId="14" fillId="0" borderId="0" xfId="0" applyFont="1" applyFill="1"/>
    <xf numFmtId="0" fontId="5" fillId="0" borderId="0" xfId="5" applyFont="1" applyAlignment="1">
      <alignment horizontal="center"/>
    </xf>
    <xf numFmtId="0" fontId="10" fillId="0" borderId="0" xfId="5" applyFont="1" applyAlignment="1">
      <alignment horizontal="center"/>
    </xf>
    <xf numFmtId="167" fontId="5" fillId="0" borderId="17" xfId="5" applyNumberFormat="1" applyFont="1" applyBorder="1" applyAlignment="1">
      <alignment horizontal="center"/>
    </xf>
    <xf numFmtId="167" fontId="5" fillId="0" borderId="0" xfId="5" applyNumberFormat="1" applyFont="1" applyAlignment="1">
      <alignment horizontal="center"/>
    </xf>
    <xf numFmtId="0" fontId="5" fillId="0" borderId="16" xfId="5" applyFont="1" applyBorder="1" applyAlignment="1">
      <alignment horizontal="center"/>
    </xf>
    <xf numFmtId="0" fontId="5" fillId="0" borderId="17" xfId="5" applyFont="1" applyBorder="1" applyAlignment="1">
      <alignment horizontal="center"/>
    </xf>
    <xf numFmtId="0" fontId="8" fillId="0" borderId="0" xfId="0" applyFont="1" applyFill="1" applyBorder="1"/>
    <xf numFmtId="49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3" applyFont="1" applyFill="1" applyBorder="1" applyAlignment="1">
      <alignment horizontal="center"/>
    </xf>
    <xf numFmtId="0" fontId="1" fillId="0" borderId="0" xfId="0" applyFont="1" applyFill="1"/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14" fillId="0" borderId="8" xfId="7" quotePrefix="1" applyFont="1" applyBorder="1"/>
    <xf numFmtId="167" fontId="16" fillId="0" borderId="11" xfId="0" applyNumberFormat="1" applyFont="1" applyBorder="1" applyAlignment="1">
      <alignment horizontal="center"/>
    </xf>
    <xf numFmtId="167" fontId="16" fillId="0" borderId="22" xfId="0" applyNumberFormat="1" applyFont="1" applyBorder="1" applyAlignment="1">
      <alignment horizontal="center"/>
    </xf>
    <xf numFmtId="0" fontId="14" fillId="0" borderId="8" xfId="7" quotePrefix="1" applyFont="1" applyBorder="1" applyAlignment="1">
      <alignment horizontal="left"/>
    </xf>
    <xf numFmtId="167" fontId="16" fillId="0" borderId="14" xfId="0" applyNumberFormat="1" applyFont="1" applyBorder="1" applyAlignment="1">
      <alignment horizontal="center"/>
    </xf>
    <xf numFmtId="167" fontId="16" fillId="0" borderId="23" xfId="0" applyNumberFormat="1" applyFont="1" applyBorder="1" applyAlignment="1">
      <alignment horizontal="center"/>
    </xf>
    <xf numFmtId="167" fontId="16" fillId="0" borderId="16" xfId="0" applyNumberFormat="1" applyFont="1" applyBorder="1" applyAlignment="1">
      <alignment horizontal="center"/>
    </xf>
    <xf numFmtId="167" fontId="16" fillId="0" borderId="24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/>
    </xf>
    <xf numFmtId="0" fontId="14" fillId="0" borderId="11" xfId="3" applyFont="1" applyFill="1" applyBorder="1" applyAlignment="1">
      <alignment horizontal="center"/>
    </xf>
    <xf numFmtId="0" fontId="14" fillId="0" borderId="12" xfId="3" applyFont="1" applyFill="1" applyBorder="1" applyAlignment="1">
      <alignment horizontal="center"/>
    </xf>
    <xf numFmtId="0" fontId="14" fillId="0" borderId="13" xfId="3" applyFont="1" applyFill="1" applyBorder="1" applyAlignment="1">
      <alignment horizontal="center"/>
    </xf>
    <xf numFmtId="0" fontId="14" fillId="0" borderId="31" xfId="0" applyFont="1" applyFill="1" applyBorder="1" applyAlignment="1">
      <alignment horizontal="center"/>
    </xf>
    <xf numFmtId="0" fontId="14" fillId="0" borderId="32" xfId="0" applyFont="1" applyFill="1" applyBorder="1" applyAlignment="1">
      <alignment horizontal="center"/>
    </xf>
    <xf numFmtId="0" fontId="14" fillId="0" borderId="33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12" fillId="0" borderId="3" xfId="0" applyFont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 wrapText="1"/>
    </xf>
    <xf numFmtId="0" fontId="5" fillId="0" borderId="0" xfId="5" applyFont="1" applyAlignment="1">
      <alignment horizontal="center"/>
    </xf>
    <xf numFmtId="167" fontId="5" fillId="0" borderId="16" xfId="5" applyNumberFormat="1" applyFont="1" applyBorder="1" applyAlignment="1">
      <alignment horizontal="center"/>
    </xf>
    <xf numFmtId="167" fontId="5" fillId="0" borderId="17" xfId="5" applyNumberFormat="1" applyFont="1" applyBorder="1" applyAlignment="1">
      <alignment horizontal="center"/>
    </xf>
    <xf numFmtId="167" fontId="5" fillId="0" borderId="0" xfId="5" applyNumberFormat="1" applyFont="1" applyAlignment="1">
      <alignment horizontal="center"/>
    </xf>
  </cellXfs>
  <cellStyles count="8">
    <cellStyle name="Calculation" xfId="4" builtinId="22"/>
    <cellStyle name="Normal" xfId="0" builtinId="0"/>
    <cellStyle name="Normal 2" xfId="3"/>
    <cellStyle name="Normal 3" xfId="5"/>
    <cellStyle name="Normal 4" xfId="7"/>
    <cellStyle name="Percent" xfId="1" builtinId="5"/>
    <cellStyle name="Percent 2" xfId="2"/>
    <cellStyle name="Percent 3" xfId="6"/>
  </cellStyles>
  <dxfs count="0"/>
  <tableStyles count="0" defaultTableStyle="TableStyleMedium9" defaultPivotStyle="PivotStyleLight16"/>
  <colors>
    <mruColors>
      <color rgb="FF60A8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ian Thompson" refreshedDate="43640.401609259257" createdVersion="5" refreshedVersion="5" minRefreshableVersion="3" recordCount="973">
  <cacheSource type="worksheet">
    <worksheetSource ref="A7:O980" sheet="Query Result 1"/>
  </cacheSource>
  <cacheFields count="15">
    <cacheField name="Concat" numFmtId="0">
      <sharedItems count="616">
        <s v="NNN"/>
        <s v="0MNN"/>
        <s v="0MYN"/>
        <s v="0MYY"/>
        <s v="1MNN"/>
        <s v="1MYN"/>
        <s v="1MYY"/>
        <s v="2MNN"/>
        <s v="2MYN"/>
        <s v="2MYY"/>
        <s v="3MNN"/>
        <s v="3MYN"/>
        <s v="3MYY"/>
        <s v="4MNN"/>
        <s v="4MYN"/>
        <s v="4MYY"/>
        <s v="5MNN"/>
        <s v="5MYN"/>
        <s v="5MYY"/>
        <s v="6MNN"/>
        <s v="6MYN"/>
        <s v="6MYY"/>
        <s v="7MNN"/>
        <s v="7MYN"/>
        <s v="7MYY"/>
        <s v="8MNN"/>
        <s v="8MYN"/>
        <s v="8MYY"/>
        <s v="9MNN"/>
        <s v="10MNN"/>
        <s v="11MNN"/>
        <s v="12MNN"/>
        <s v="13MNN"/>
        <s v="14MNN"/>
        <s v="15MNN"/>
        <s v="16MNN"/>
        <s v="17MNN"/>
        <s v="18MNN"/>
        <s v="19MNN"/>
        <s v="20MNN"/>
        <s v="21MNN"/>
        <s v="22MNN"/>
        <s v="23MNN"/>
        <s v="24MNN"/>
        <s v="25MNN"/>
        <s v="26MNN"/>
        <s v="27MNN"/>
        <s v="28MNN"/>
        <s v="29MNN"/>
        <s v="30MNN"/>
        <s v="31MNN"/>
        <s v="32MNN"/>
        <s v="33MNN"/>
        <s v="34MNN"/>
        <s v="35MNN"/>
        <s v="36MNN"/>
        <s v="37MNN"/>
        <s v="38MNN"/>
        <s v="39MNN"/>
        <s v="40MNN"/>
        <s v="41MNN"/>
        <s v="42MNN"/>
        <s v="43MNN"/>
        <s v="44MNN"/>
        <s v="45MNN"/>
        <s v="46MNN"/>
        <s v="47MNN"/>
        <s v="48MNN"/>
        <s v="49MNN"/>
        <s v="50MNN"/>
        <s v="51MNN"/>
        <s v="52MNN"/>
        <s v="53MNN"/>
        <s v="54MNN"/>
        <s v="55MNN"/>
        <s v="56MNN"/>
        <s v="57MNN"/>
        <s v="58MNN"/>
        <s v="59MNN"/>
        <s v="60MNN"/>
        <s v="61MNN"/>
        <s v="62MNN"/>
        <s v="63MNN"/>
        <s v="64MNN"/>
        <s v="65MNN"/>
        <s v="66MNN"/>
        <s v="67MNN"/>
        <s v="68MNN"/>
        <s v="69MNN"/>
        <s v="70MNN"/>
        <s v="71MNN"/>
        <s v="72MNN"/>
        <s v="73MNN"/>
        <s v="74MNN"/>
        <s v="75MNN"/>
        <s v="76MNN"/>
        <s v="77MNN"/>
        <s v="78MNN"/>
        <s v="79MNN"/>
        <s v="80MNN"/>
        <s v="81MNN"/>
        <s v="82MNN"/>
        <s v="83MNN"/>
        <s v="0SNN"/>
        <s v="0SYN"/>
        <s v="0SYY"/>
        <s v="1SNN"/>
        <s v="1SYN"/>
        <s v="1SYY"/>
        <s v="2SNN"/>
        <s v="2SYN"/>
        <s v="2SYY"/>
        <s v="3SNN"/>
        <s v="3SYN"/>
        <s v="3SYY"/>
        <s v="4SNN"/>
        <s v="4SYN"/>
        <s v="4SYY"/>
        <s v="5SNN"/>
        <s v="5SYN"/>
        <s v="5SYY"/>
        <s v="6SNN"/>
        <s v="6SYN"/>
        <s v="6SYY"/>
        <s v="7SNN"/>
        <s v="7SYN"/>
        <s v="7SYY"/>
        <s v="8SNN"/>
        <s v="8SYN"/>
        <s v="8SYY"/>
        <s v="9SNN"/>
        <s v="10SNN"/>
        <s v="11SNN"/>
        <s v="12SNN"/>
        <s v="13SNN"/>
        <s v="14SNN"/>
        <s v="15SNN"/>
        <s v="16SNN"/>
        <s v="17SNN"/>
        <s v="18SNN"/>
        <s v="19SNN"/>
        <s v="20SNN"/>
        <s v="21SNN"/>
        <s v="22SNN"/>
        <s v="23SNN"/>
        <s v="24SNN"/>
        <s v="25SNN"/>
        <s v="26SNN"/>
        <s v="27SNN"/>
        <s v="28SNN"/>
        <s v="29SNN"/>
        <s v="30SNN"/>
        <s v="31SNN"/>
        <s v="32SNN"/>
        <s v="33SNN"/>
        <s v="34SNN"/>
        <s v="35SNN"/>
        <s v="36SNN"/>
        <s v="37SNN"/>
        <s v="38SNN"/>
        <s v="39SNN"/>
        <s v="40SNN"/>
        <s v="41SNN"/>
        <s v="42SNN"/>
        <s v="43SNN"/>
        <s v="44SNN"/>
        <s v="45SNN"/>
        <s v="46SNN"/>
        <s v="47SNN"/>
        <s v="48SNN"/>
        <s v="49SNN"/>
        <s v="50SNN"/>
        <s v="51SNN"/>
        <s v="52SNN"/>
        <s v="53SNN"/>
        <s v="54SNN"/>
        <s v="55SNN"/>
        <s v="56SNN"/>
        <s v="57SNN"/>
        <s v="58SNN"/>
        <s v="59SNN"/>
        <s v="60SNN"/>
        <s v="61SNN"/>
        <s v="62SNN"/>
        <s v="63SNN"/>
        <s v="64SNN"/>
        <s v="65SNN"/>
        <s v="66SNN"/>
        <s v="67SNN"/>
        <s v="68SNN"/>
        <s v="69SNN"/>
        <s v="70SNN"/>
        <s v="71SNN"/>
        <s v="72SNN"/>
        <s v="73SNN"/>
        <s v="74SNN"/>
        <s v="75SNN"/>
        <s v="76SNN"/>
        <s v="77SNN"/>
        <s v="78SNN"/>
        <s v="79SNN"/>
        <s v="80SNN"/>
        <s v="81SNN"/>
        <s v="82SNN"/>
        <s v="83SNN"/>
        <s v="70MSNN" u="1"/>
        <s v="59FMNN" u="1"/>
        <s v="47FMNN" u="1"/>
        <s v="35FMNN" u="1"/>
        <s v="23FMNN" u="1"/>
        <s v="11FMNN" u="1"/>
        <s v="59MMNN" u="1"/>
        <s v="47MMNN" u="1"/>
        <s v="35MMNN" u="1"/>
        <s v="23MMNN" u="1"/>
        <s v="11MMNN" u="1"/>
        <s v="79FMNN" u="1"/>
        <s v="67FMNN" u="1"/>
        <s v="55FMNN" u="1"/>
        <s v="43FMNN" u="1"/>
        <s v="31FMNN" u="1"/>
        <s v="79MMNN" u="1"/>
        <s v="67MMNN" u="1"/>
        <s v="55MMNN" u="1"/>
        <s v="43MMNN" u="1"/>
        <s v="31MMNN" u="1"/>
        <s v="FMNN" u="1"/>
        <s v="75FMNN" u="1"/>
        <s v="63FMNN" u="1"/>
        <s v="51FMNN" u="1"/>
        <s v="75MMNN" u="1"/>
        <s v="63MMNN" u="1"/>
        <s v="51MMNN" u="1"/>
        <s v="83FMNN" u="1"/>
        <s v="71FMNN" u="1"/>
        <s v="83MMNN" u="1"/>
        <s v="71MMNN" u="1"/>
        <s v="0MMNN" u="1"/>
        <s v="0MSNN" u="1"/>
        <s v="2MMNN" u="1"/>
        <s v="2MSNN" u="1"/>
        <s v="1MMYY" u="1"/>
        <s v="4MMNN" u="1"/>
        <s v="1MSYY" u="1"/>
        <s v="4MSNN" u="1"/>
        <s v="3MMYY" u="1"/>
        <s v="6MMNN" u="1"/>
        <s v="3MSYY" u="1"/>
        <s v="6MSNN" u="1"/>
        <s v="5MMYY" u="1"/>
        <s v="8MMNN" u="1"/>
        <s v="5MSYY" u="1"/>
        <s v="8MSNN" u="1"/>
        <s v="7MMYY" u="1"/>
        <s v="7MSYY" u="1"/>
        <s v="19FSNN" u="1"/>
        <s v="19MSNN" u="1"/>
        <s v="39FSNN" u="1"/>
        <s v="27FSNN" u="1"/>
        <s v="15FSNN" u="1"/>
        <s v="39MSNN" u="1"/>
        <s v="27MSNN" u="1"/>
        <s v="15MSNN" u="1"/>
        <s v="59FSNN" u="1"/>
        <s v="47FSNN" u="1"/>
        <s v="1FMYN" u="1"/>
        <s v="35FSNN" u="1"/>
        <s v="23FSNN" u="1"/>
        <s v="11FSNN" u="1"/>
        <s v="1FSYN" u="1"/>
        <s v="59MSNN" u="1"/>
        <s v="47MSNN" u="1"/>
        <s v="35MSNN" u="1"/>
        <s v="23MSNN" u="1"/>
        <s v="11MSNN" u="1"/>
        <s v="79FSNN" u="1"/>
        <s v="67FSNN" u="1"/>
        <s v="3FMYN" u="1"/>
        <s v="55FSNN" u="1"/>
        <s v="43FSNN" u="1"/>
        <s v="31FSNN" u="1"/>
        <s v="3FSYN" u="1"/>
        <s v="79MSNN" u="1"/>
        <s v="67MSNN" u="1"/>
        <s v="55MSNN" u="1"/>
        <s v="43MSNN" u="1"/>
        <s v="31MSNN" u="1"/>
        <s v="5FMYN" u="1"/>
        <s v="75FSNN" u="1"/>
        <s v="63FSNN" u="1"/>
        <s v="51FSNN" u="1"/>
        <s v="5FSYN" u="1"/>
        <s v="75MSNN" u="1"/>
        <s v="63MSNN" u="1"/>
        <s v="51MSNN" u="1"/>
        <s v="28FMNN" u="1"/>
        <s v="16FMNN" u="1"/>
        <s v="7FMYN" u="1"/>
        <s v="28MMNN" u="1"/>
        <s v="83FSNN" u="1"/>
        <s v="16MMNN" u="1"/>
        <s v="71FSNN" u="1"/>
        <s v="7FSYN" u="1"/>
        <s v="83MSNN" u="1"/>
        <s v="71MSNN" u="1"/>
        <s v="48FMNN" u="1"/>
        <s v="36FMNN" u="1"/>
        <s v="24FMNN" u="1"/>
        <s v="12FMNN" u="1"/>
        <s v="48MMNN" u="1"/>
        <s v="36MMNN" u="1"/>
        <s v="24MMNN" u="1"/>
        <s v="12MMNN" u="1"/>
        <s v="68FMNN" u="1"/>
        <s v="56FMNN" u="1"/>
        <s v="44FMNN" u="1"/>
        <s v="32FMNN" u="1"/>
        <s v="20FMNN" u="1"/>
        <s v="68MMNN" u="1"/>
        <s v="56MMNN" u="1"/>
        <s v="44MMNN" u="1"/>
        <s v="32MMNN" u="1"/>
        <s v="20MMNN" u="1"/>
        <s v="76FMNN" u="1"/>
        <s v="64FMNN" u="1"/>
        <s v="52FMNN" u="1"/>
        <s v="40FMNN" u="1"/>
        <s v="76MMNN" u="1"/>
        <s v="64MMNN" u="1"/>
        <s v="52MMNN" u="1"/>
        <s v="40MMNN" u="1"/>
        <s v="72FMNN" u="1"/>
        <s v="60FMNN" u="1"/>
        <s v="72MMNN" u="1"/>
        <s v="60MMNN" u="1"/>
        <s v="80FMNN" u="1"/>
        <s v="80MMNN" u="1"/>
        <s v="NNNN" u="1"/>
        <s v="0FMNN" u="1"/>
        <s v="0FSNN" u="1"/>
        <s v="2FMNN" u="1"/>
        <s v="2FSNN" u="1"/>
        <s v="1FMYY" u="1"/>
        <s v="4FMNN" u="1"/>
        <s v="1FSYY" u="1"/>
        <s v="4FSNN" u="1"/>
        <s v="3FMYY" u="1"/>
        <s v="6FMNN" u="1"/>
        <s v="3FSYY" u="1"/>
        <s v="6FSNN" u="1"/>
        <s v="5FMYY" u="1"/>
        <s v="8FMNN" u="1"/>
        <s v="5FSYY" u="1"/>
        <s v="8FSNN" u="1"/>
        <s v="0MMYN" u="1"/>
        <s v="7FMYY" u="1"/>
        <s v="0MSYN" u="1"/>
        <s v="7FSYY" u="1"/>
        <s v="2MMYN" u="1"/>
        <s v="28FSNN" u="1"/>
        <s v="16FSNN" u="1"/>
        <s v="2MSYN" u="1"/>
        <s v="28MSNN" u="1"/>
        <s v="16MSNN" u="1"/>
        <s v="4MMYN" u="1"/>
        <s v="48FSNN" u="1"/>
        <s v="36FSNN" u="1"/>
        <s v="24FSNN" u="1"/>
        <s v="12FSNN" u="1"/>
        <s v="4MSYN" u="1"/>
        <s v="48MSNN" u="1"/>
        <s v="36MSNN" u="1"/>
        <s v="24MSNN" u="1"/>
        <s v="12MSNN" u="1"/>
        <s v="6MMYN" u="1"/>
        <s v="68FSNN" u="1"/>
        <s v="56FSNN" u="1"/>
        <s v="44FSNN" u="1"/>
        <s v="32FSNN" u="1"/>
        <s v="20FSNN" u="1"/>
        <s v="6MSYN" u="1"/>
        <s v="68MSNN" u="1"/>
        <s v="56MSNN" u="1"/>
        <s v="44MSNN" u="1"/>
        <s v="32MSNN" u="1"/>
        <s v="20MSNN" u="1"/>
        <s v="8MMYN" u="1"/>
        <s v="76FSNN" u="1"/>
        <s v="64FSNN" u="1"/>
        <s v="52FSNN" u="1"/>
        <s v="40FSNN" u="1"/>
        <s v="8MSYN" u="1"/>
        <s v="76MSNN" u="1"/>
        <s v="64MSNN" u="1"/>
        <s v="52MSNN" u="1"/>
        <s v="40MSNN" u="1"/>
        <s v="29FMNN" u="1"/>
        <s v="17FMNN" u="1"/>
        <s v="29MMNN" u="1"/>
        <s v="17MMNN" u="1"/>
        <s v="72FSNN" u="1"/>
        <s v="60FSNN" u="1"/>
        <s v="72MSNN" u="1"/>
        <s v="60MSNN" u="1"/>
        <s v="49FMNN" u="1"/>
        <s v="37FMNN" u="1"/>
        <s v="25FMNN" u="1"/>
        <s v="13FMNN" u="1"/>
        <s v="49MMNN" u="1"/>
        <s v="37MMNN" u="1"/>
        <s v="25MMNN" u="1"/>
        <s v="80FSNN" u="1"/>
        <s v="13MMNN" u="1"/>
        <s v="80MSNN" u="1"/>
        <s v="69FMNN" u="1"/>
        <s v="57FMNN" u="1"/>
        <s v="45FMNN" u="1"/>
        <s v="33FMNN" u="1"/>
        <s v="21FMNN" u="1"/>
        <s v="69MMNN" u="1"/>
        <s v="57MMNN" u="1"/>
        <s v="45MMNN" u="1"/>
        <s v="33MMNN" u="1"/>
        <s v="21MMNN" u="1"/>
        <s v="77FMNN" u="1"/>
        <s v="65FMNN" u="1"/>
        <s v="53FMNN" u="1"/>
        <s v="41FMNN" u="1"/>
        <s v="77MMNN" u="1"/>
        <s v="65MMNN" u="1"/>
        <s v="53MMNN" u="1"/>
        <s v="41MMNN" u="1"/>
        <s v="73FMNN" u="1"/>
        <s v="61FMNN" u="1"/>
        <s v="73MMNN" u="1"/>
        <s v="61MMNN" u="1"/>
        <s v="81FMNN" u="1"/>
        <s v="81MMNN" u="1"/>
        <s v="1MMNN" u="1"/>
        <s v="1MSNN" u="1"/>
        <s v="0MMYY" u="1"/>
        <s v="3MMNN" u="1"/>
        <s v="0MSYY" u="1"/>
        <s v="MMNN" u="1"/>
        <s v="3MSNN" u="1"/>
        <s v="2MMYY" u="1"/>
        <s v="5MMNN" u="1"/>
        <s v="2MSYY" u="1"/>
        <s v="5MSNN" u="1"/>
        <s v="4MMYY" u="1"/>
        <s v="7MMNN" u="1"/>
        <s v="4MSYY" u="1"/>
        <s v="7MSNN" u="1"/>
        <s v="6MMYY" u="1"/>
        <s v="9MMNN" u="1"/>
        <s v="6MSYY" u="1"/>
        <s v="9MSNN" u="1"/>
        <s v="8MMYY" u="1"/>
        <s v="8MSYY" u="1"/>
        <s v="29FSNN" u="1"/>
        <s v="17FSNN" u="1"/>
        <s v="29MSNN" u="1"/>
        <s v="17MSNN" u="1"/>
        <s v="49FSNN" u="1"/>
        <s v="37FSNN" u="1"/>
        <s v="0FMYN" u="1"/>
        <s v="25FSNN" u="1"/>
        <s v="13FSNN" u="1"/>
        <s v="0FSYN" u="1"/>
        <s v="49MSNN" u="1"/>
        <s v="37MSNN" u="1"/>
        <s v="25MSNN" u="1"/>
        <s v="13MSNN" u="1"/>
        <s v="69FSNN" u="1"/>
        <s v="57FSNN" u="1"/>
        <s v="2FMYN" u="1"/>
        <s v="45FSNN" u="1"/>
        <s v="33FSNN" u="1"/>
        <s v="21FSNN" u="1"/>
        <s v="2FSYN" u="1"/>
        <s v="69MSNN" u="1"/>
        <s v="57MSNN" u="1"/>
        <s v="45MSNN" u="1"/>
        <s v="33MSNN" u="1"/>
        <s v="21MSNN" u="1"/>
        <s v="77FSNN" u="1"/>
        <s v="4FMYN" u="1"/>
        <s v="65FSNN" u="1"/>
        <s v="53FSNN" u="1"/>
        <s v="41FSNN" u="1"/>
        <s v="4FSYN" u="1"/>
        <s v="77MSNN" u="1"/>
        <s v="65MSNN" u="1"/>
        <s v="53MSNN" u="1"/>
        <s v="41MSNN" u="1"/>
        <s v="18FMNN" u="1"/>
        <s v="6FMYN" u="1"/>
        <s v="18MMNN" u="1"/>
        <s v="73FSNN" u="1"/>
        <s v="61FSNN" u="1"/>
        <s v="6FSYN" u="1"/>
        <s v="73MSNN" u="1"/>
        <s v="61MSNN" u="1"/>
        <s v="38FMNN" u="1"/>
        <s v="26FMNN" u="1"/>
        <s v="14FMNN" u="1"/>
        <s v="8FMYN" u="1"/>
        <s v="38MMNN" u="1"/>
        <s v="26MMNN" u="1"/>
        <s v="81FSNN" u="1"/>
        <s v="14MMNN" u="1"/>
        <s v="8FSYN" u="1"/>
        <s v="81MSNN" u="1"/>
        <s v="58FMNN" u="1"/>
        <s v="46FMNN" u="1"/>
        <s v="34FMNN" u="1"/>
        <s v="22FMNN" u="1"/>
        <s v="10FMNN" u="1"/>
        <s v="58MMNN" u="1"/>
        <s v="46MMNN" u="1"/>
        <s v="34MMNN" u="1"/>
        <s v="22MMNN" u="1"/>
        <s v="10MMNN" u="1"/>
        <s v="78FMNN" u="1"/>
        <s v="66FMNN" u="1"/>
        <s v="54FMNN" u="1"/>
        <s v="42FMNN" u="1"/>
        <s v="30FMNN" u="1"/>
        <s v="78MMNN" u="1"/>
        <s v="66MMNN" u="1"/>
        <s v="54MMNN" u="1"/>
        <s v="42MMNN" u="1"/>
        <s v="30MMNN" u="1"/>
        <s v="74FMNN" u="1"/>
        <s v="62FMNN" u="1"/>
        <s v="50FMNN" u="1"/>
        <s v="74MMNN" u="1"/>
        <s v="62MMNN" u="1"/>
        <s v="50MMNN" u="1"/>
        <s v="82FMNN" u="1"/>
        <s v="70FMNN" u="1"/>
        <s v="82MMNN" u="1"/>
        <s v="70MMNN" u="1"/>
        <s v="1FMNN" u="1"/>
        <s v="1FSNN" u="1"/>
        <s v="0FMYY" u="1"/>
        <s v="3FMNN" u="1"/>
        <s v="0FSYY" u="1"/>
        <s v="3FSNN" u="1"/>
        <s v="2FMYY" u="1"/>
        <s v="5FMNN" u="1"/>
        <s v="2FSYY" u="1"/>
        <s v="5FSNN" u="1"/>
        <s v="4FMYY" u="1"/>
        <s v="7FMNN" u="1"/>
        <s v="4FSYY" u="1"/>
        <s v="7FSNN" u="1"/>
        <s v="6FMYY" u="1"/>
        <s v="9FMNN" u="1"/>
        <s v="6FSYY" u="1"/>
        <s v="9FSNN" u="1"/>
        <s v="1MMYN" u="1"/>
        <s v="18FSNN" u="1"/>
        <s v="8FMYY" u="1"/>
        <s v="1MSYN" u="1"/>
        <s v="8FSYY" u="1"/>
        <s v="18MSNN" u="1"/>
        <s v="3MMYN" u="1"/>
        <s v="38FSNN" u="1"/>
        <s v="26FSNN" u="1"/>
        <s v="14FSNN" u="1"/>
        <s v="3MSYN" u="1"/>
        <s v="38MSNN" u="1"/>
        <s v="26MSNN" u="1"/>
        <s v="14MSNN" u="1"/>
        <s v="5MMYN" u="1"/>
        <s v="58FSNN" u="1"/>
        <s v="46FSNN" u="1"/>
        <s v="34FSNN" u="1"/>
        <s v="22FSNN" u="1"/>
        <s v="10FSNN" u="1"/>
        <s v="5MSYN" u="1"/>
        <s v="58MSNN" u="1"/>
        <s v="46MSNN" u="1"/>
        <s v="34MSNN" u="1"/>
        <s v="22MSNN" u="1"/>
        <s v="10MSNN" u="1"/>
        <s v="7MMYN" u="1"/>
        <s v="78FSNN" u="1"/>
        <s v="66FSNN" u="1"/>
        <s v="54FSNN" u="1"/>
        <s v="42FSNN" u="1"/>
        <s v="30FSNN" u="1"/>
        <s v="7MSYN" u="1"/>
        <s v="78MSNN" u="1"/>
        <s v="66MSNN" u="1"/>
        <s v="54MSNN" u="1"/>
        <s v="42MSNN" u="1"/>
        <s v="30MSNN" u="1"/>
        <s v="19FMNN" u="1"/>
        <s v="19MMNN" u="1"/>
        <s v="74FSNN" u="1"/>
        <s v="62FSNN" u="1"/>
        <s v="50FSNN" u="1"/>
        <s v="74MSNN" u="1"/>
        <s v="62MSNN" u="1"/>
        <s v="50MSNN" u="1"/>
        <s v="39FMNN" u="1"/>
        <s v="27FMNN" u="1"/>
        <s v="15FMNN" u="1"/>
        <s v="39MMNN" u="1"/>
        <s v="27MMNN" u="1"/>
        <s v="82FSNN" u="1"/>
        <s v="15MMNN" u="1"/>
        <s v="70FSNN" u="1"/>
        <s v="82MSNN" u="1"/>
      </sharedItems>
    </cacheField>
    <cacheField name="Mar" numFmtId="0">
      <sharedItems/>
    </cacheField>
    <cacheField name="GSD" numFmtId="0">
      <sharedItems/>
    </cacheField>
    <cacheField name="SAS" numFmtId="0">
      <sharedItems/>
    </cacheField>
    <cacheField name="DRVR:ASGN_DRVR_IND" numFmtId="49">
      <sharedItems containsBlank="1"/>
    </cacheField>
    <cacheField name="DRVR:GNDR" numFmtId="49">
      <sharedItems containsBlank="1"/>
    </cacheField>
    <cacheField name="DRVR:MRTL_STTS" numFmtId="49">
      <sharedItems containsBlank="1"/>
    </cacheField>
    <cacheField name="DRVR:YRS_LICNS_PP" numFmtId="0">
      <sharedItems containsString="0" containsBlank="1" containsNumber="1" containsInteger="1" minValue="0" maxValue="83"/>
    </cacheField>
    <cacheField name="GSD_IND" numFmtId="49">
      <sharedItems/>
    </cacheField>
    <cacheField name="SAS_IND" numFmtId="49">
      <sharedItems/>
    </cacheField>
    <cacheField name="CIF_PD" numFmtId="0">
      <sharedItems containsSemiMixedTypes="0" containsString="0" containsNumber="1" containsInteger="1" minValue="0" maxValue="19320"/>
    </cacheField>
    <cacheField name="CIF_MPC" numFmtId="0">
      <sharedItems containsSemiMixedTypes="0" containsString="0" containsNumber="1" containsInteger="1" minValue="0" maxValue="12489"/>
    </cacheField>
    <cacheField name="CIF_COMP" numFmtId="0">
      <sharedItems containsSemiMixedTypes="0" containsString="0" containsNumber="1" containsInteger="1" minValue="0" maxValue="17816"/>
    </cacheField>
    <cacheField name="CIF_COLL" numFmtId="0">
      <sharedItems containsSemiMixedTypes="0" containsString="0" containsNumber="1" containsInteger="1" minValue="0" maxValue="17577"/>
    </cacheField>
    <cacheField name="CIF_UBI" numFmtId="0">
      <sharedItems containsSemiMixedTypes="0" containsString="0" containsNumber="1" containsInteger="1" minValue="0" maxValue="190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73">
  <r>
    <x v="0"/>
    <s v="N"/>
    <s v="N"/>
    <s v="N"/>
    <s v="N"/>
    <s v="F"/>
    <s v="M"/>
    <n v="0"/>
    <s v="N"/>
    <s v="N"/>
    <n v="174"/>
    <n v="53"/>
    <n v="126"/>
    <n v="125"/>
    <n v="165"/>
  </r>
  <r>
    <x v="0"/>
    <s v="N"/>
    <s v="N"/>
    <s v="N"/>
    <s v="N"/>
    <s v="F"/>
    <s v="M"/>
    <n v="1"/>
    <s v="N"/>
    <s v="N"/>
    <n v="703"/>
    <n v="208"/>
    <n v="543"/>
    <n v="525"/>
    <n v="651"/>
  </r>
  <r>
    <x v="0"/>
    <s v="N"/>
    <s v="N"/>
    <s v="N"/>
    <s v="N"/>
    <s v="F"/>
    <s v="M"/>
    <n v="2"/>
    <s v="N"/>
    <s v="N"/>
    <n v="1279"/>
    <n v="407"/>
    <n v="988"/>
    <n v="954"/>
    <n v="1206"/>
  </r>
  <r>
    <x v="0"/>
    <s v="N"/>
    <s v="N"/>
    <s v="N"/>
    <s v="N"/>
    <s v="F"/>
    <s v="M"/>
    <n v="3"/>
    <s v="N"/>
    <s v="N"/>
    <n v="961"/>
    <n v="273"/>
    <n v="755"/>
    <n v="731"/>
    <n v="909"/>
  </r>
  <r>
    <x v="0"/>
    <s v="N"/>
    <s v="N"/>
    <s v="N"/>
    <s v="N"/>
    <s v="F"/>
    <s v="M"/>
    <n v="3"/>
    <s v="Y"/>
    <s v="N"/>
    <n v="1"/>
    <n v="0"/>
    <n v="1"/>
    <n v="1"/>
    <n v="1"/>
  </r>
  <r>
    <x v="0"/>
    <s v="N"/>
    <s v="N"/>
    <s v="N"/>
    <s v="N"/>
    <s v="F"/>
    <s v="M"/>
    <n v="4"/>
    <s v="N"/>
    <s v="N"/>
    <n v="945"/>
    <n v="286"/>
    <n v="760"/>
    <n v="739"/>
    <n v="903"/>
  </r>
  <r>
    <x v="0"/>
    <s v="N"/>
    <s v="N"/>
    <s v="N"/>
    <s v="N"/>
    <s v="F"/>
    <s v="M"/>
    <n v="5"/>
    <s v="N"/>
    <s v="N"/>
    <n v="1104"/>
    <n v="345"/>
    <n v="901"/>
    <n v="871"/>
    <n v="1056"/>
  </r>
  <r>
    <x v="0"/>
    <s v="N"/>
    <s v="N"/>
    <s v="N"/>
    <s v="N"/>
    <s v="F"/>
    <s v="M"/>
    <n v="6"/>
    <s v="N"/>
    <s v="N"/>
    <n v="1240"/>
    <n v="402"/>
    <n v="1031"/>
    <n v="1010"/>
    <n v="1192"/>
  </r>
  <r>
    <x v="0"/>
    <s v="N"/>
    <s v="N"/>
    <s v="N"/>
    <s v="N"/>
    <s v="F"/>
    <s v="M"/>
    <n v="7"/>
    <s v="N"/>
    <s v="N"/>
    <n v="1504"/>
    <n v="520"/>
    <n v="1222"/>
    <n v="1199"/>
    <n v="1433"/>
  </r>
  <r>
    <x v="0"/>
    <s v="N"/>
    <s v="N"/>
    <s v="N"/>
    <s v="N"/>
    <s v="F"/>
    <s v="M"/>
    <n v="8"/>
    <s v="N"/>
    <s v="N"/>
    <n v="1699"/>
    <n v="599"/>
    <n v="1395"/>
    <n v="1354"/>
    <n v="1630"/>
  </r>
  <r>
    <x v="0"/>
    <s v="N"/>
    <s v="N"/>
    <s v="N"/>
    <s v="N"/>
    <s v="F"/>
    <s v="M"/>
    <n v="9"/>
    <s v="N"/>
    <s v="N"/>
    <n v="1845"/>
    <n v="651"/>
    <n v="1555"/>
    <n v="1515"/>
    <n v="1785"/>
  </r>
  <r>
    <x v="0"/>
    <s v="N"/>
    <s v="N"/>
    <s v="N"/>
    <s v="N"/>
    <s v="F"/>
    <s v="M"/>
    <n v="10"/>
    <s v="N"/>
    <s v="N"/>
    <n v="1731"/>
    <n v="614"/>
    <n v="1430"/>
    <n v="1391"/>
    <n v="1659"/>
  </r>
  <r>
    <x v="0"/>
    <s v="N"/>
    <s v="N"/>
    <s v="N"/>
    <s v="N"/>
    <s v="F"/>
    <s v="M"/>
    <n v="11"/>
    <s v="N"/>
    <s v="N"/>
    <n v="1834"/>
    <n v="739"/>
    <n v="1551"/>
    <n v="1514"/>
    <n v="1786"/>
  </r>
  <r>
    <x v="0"/>
    <s v="N"/>
    <s v="N"/>
    <s v="N"/>
    <s v="N"/>
    <s v="F"/>
    <s v="M"/>
    <n v="12"/>
    <s v="N"/>
    <s v="N"/>
    <n v="2005"/>
    <n v="827"/>
    <n v="1679"/>
    <n v="1642"/>
    <n v="1931"/>
  </r>
  <r>
    <x v="0"/>
    <s v="N"/>
    <s v="N"/>
    <s v="N"/>
    <s v="N"/>
    <s v="F"/>
    <s v="M"/>
    <n v="13"/>
    <s v="N"/>
    <s v="N"/>
    <n v="2081"/>
    <n v="857"/>
    <n v="1739"/>
    <n v="1692"/>
    <n v="2018"/>
  </r>
  <r>
    <x v="0"/>
    <s v="N"/>
    <s v="N"/>
    <s v="N"/>
    <s v="N"/>
    <s v="F"/>
    <s v="M"/>
    <n v="14"/>
    <s v="N"/>
    <s v="N"/>
    <n v="2319"/>
    <n v="985"/>
    <n v="1937"/>
    <n v="1885"/>
    <n v="2247"/>
  </r>
  <r>
    <x v="0"/>
    <s v="N"/>
    <s v="N"/>
    <s v="N"/>
    <s v="N"/>
    <s v="F"/>
    <s v="M"/>
    <n v="15"/>
    <s v="N"/>
    <s v="N"/>
    <n v="2575"/>
    <n v="1085"/>
    <n v="2153"/>
    <n v="2114"/>
    <n v="2492"/>
  </r>
  <r>
    <x v="0"/>
    <s v="N"/>
    <s v="N"/>
    <s v="N"/>
    <s v="N"/>
    <s v="F"/>
    <s v="M"/>
    <n v="16"/>
    <s v="N"/>
    <s v="N"/>
    <n v="2660"/>
    <n v="1163"/>
    <n v="2235"/>
    <n v="2182"/>
    <n v="2600"/>
  </r>
  <r>
    <x v="0"/>
    <s v="N"/>
    <s v="N"/>
    <s v="N"/>
    <s v="N"/>
    <s v="F"/>
    <s v="M"/>
    <n v="17"/>
    <s v="N"/>
    <s v="N"/>
    <n v="2712"/>
    <n v="1286"/>
    <n v="2336"/>
    <n v="2275"/>
    <n v="2645"/>
  </r>
  <r>
    <x v="0"/>
    <s v="N"/>
    <s v="N"/>
    <s v="N"/>
    <s v="N"/>
    <s v="F"/>
    <s v="M"/>
    <n v="18"/>
    <s v="N"/>
    <s v="N"/>
    <n v="2721"/>
    <n v="1308"/>
    <n v="2359"/>
    <n v="2278"/>
    <n v="2660"/>
  </r>
  <r>
    <x v="0"/>
    <s v="N"/>
    <s v="N"/>
    <s v="N"/>
    <s v="N"/>
    <s v="F"/>
    <s v="M"/>
    <n v="19"/>
    <s v="N"/>
    <s v="N"/>
    <n v="2931"/>
    <n v="1399"/>
    <n v="2489"/>
    <n v="2410"/>
    <n v="2852"/>
  </r>
  <r>
    <x v="0"/>
    <s v="N"/>
    <s v="N"/>
    <s v="N"/>
    <s v="N"/>
    <s v="F"/>
    <s v="M"/>
    <n v="20"/>
    <s v="N"/>
    <s v="N"/>
    <n v="3006"/>
    <n v="1464"/>
    <n v="2603"/>
    <n v="2532"/>
    <n v="2946"/>
  </r>
  <r>
    <x v="0"/>
    <s v="N"/>
    <s v="N"/>
    <s v="N"/>
    <s v="N"/>
    <s v="F"/>
    <s v="M"/>
    <n v="21"/>
    <s v="N"/>
    <s v="N"/>
    <n v="3032"/>
    <n v="1376"/>
    <n v="2591"/>
    <n v="2513"/>
    <n v="2953"/>
  </r>
  <r>
    <x v="0"/>
    <s v="N"/>
    <s v="N"/>
    <s v="N"/>
    <s v="N"/>
    <s v="F"/>
    <s v="M"/>
    <n v="22"/>
    <s v="N"/>
    <s v="N"/>
    <n v="2979"/>
    <n v="1434"/>
    <n v="2574"/>
    <n v="2505"/>
    <n v="2924"/>
  </r>
  <r>
    <x v="0"/>
    <s v="N"/>
    <s v="N"/>
    <s v="N"/>
    <s v="N"/>
    <s v="F"/>
    <s v="M"/>
    <n v="23"/>
    <s v="N"/>
    <s v="N"/>
    <n v="2985"/>
    <n v="1409"/>
    <n v="2593"/>
    <n v="2509"/>
    <n v="2916"/>
  </r>
  <r>
    <x v="0"/>
    <s v="N"/>
    <s v="N"/>
    <s v="N"/>
    <s v="N"/>
    <s v="F"/>
    <s v="M"/>
    <n v="24"/>
    <s v="N"/>
    <s v="N"/>
    <n v="3062"/>
    <n v="1464"/>
    <n v="2637"/>
    <n v="2541"/>
    <n v="2997"/>
  </r>
  <r>
    <x v="0"/>
    <s v="N"/>
    <s v="N"/>
    <s v="N"/>
    <s v="N"/>
    <s v="F"/>
    <s v="M"/>
    <n v="25"/>
    <s v="N"/>
    <s v="N"/>
    <n v="3200"/>
    <n v="1553"/>
    <n v="2762"/>
    <n v="2685"/>
    <n v="3106"/>
  </r>
  <r>
    <x v="0"/>
    <s v="N"/>
    <s v="N"/>
    <s v="N"/>
    <s v="N"/>
    <s v="F"/>
    <s v="M"/>
    <n v="25"/>
    <s v="Y"/>
    <s v="N"/>
    <n v="1"/>
    <n v="0"/>
    <n v="0"/>
    <n v="0"/>
    <n v="1"/>
  </r>
  <r>
    <x v="0"/>
    <s v="N"/>
    <s v="N"/>
    <s v="N"/>
    <s v="N"/>
    <s v="F"/>
    <s v="M"/>
    <n v="26"/>
    <s v="N"/>
    <s v="N"/>
    <n v="3243"/>
    <n v="1578"/>
    <n v="2805"/>
    <n v="2739"/>
    <n v="3159"/>
  </r>
  <r>
    <x v="0"/>
    <s v="N"/>
    <s v="N"/>
    <s v="N"/>
    <s v="N"/>
    <s v="F"/>
    <s v="M"/>
    <n v="27"/>
    <s v="N"/>
    <s v="N"/>
    <n v="3646"/>
    <n v="1708"/>
    <n v="3149"/>
    <n v="3058"/>
    <n v="3547"/>
  </r>
  <r>
    <x v="0"/>
    <s v="N"/>
    <s v="N"/>
    <s v="N"/>
    <s v="N"/>
    <s v="F"/>
    <s v="M"/>
    <n v="27"/>
    <s v="Y"/>
    <s v="N"/>
    <n v="2"/>
    <n v="0"/>
    <n v="1"/>
    <n v="1"/>
    <n v="2"/>
  </r>
  <r>
    <x v="0"/>
    <s v="N"/>
    <s v="N"/>
    <s v="N"/>
    <s v="N"/>
    <s v="F"/>
    <s v="M"/>
    <n v="28"/>
    <s v="N"/>
    <s v="N"/>
    <n v="3595"/>
    <n v="1779"/>
    <n v="3130"/>
    <n v="3060"/>
    <n v="3513"/>
  </r>
  <r>
    <x v="0"/>
    <s v="N"/>
    <s v="N"/>
    <s v="N"/>
    <s v="N"/>
    <s v="F"/>
    <s v="M"/>
    <n v="28"/>
    <s v="Y"/>
    <s v="N"/>
    <n v="1"/>
    <n v="1"/>
    <n v="1"/>
    <n v="1"/>
    <n v="1"/>
  </r>
  <r>
    <x v="0"/>
    <s v="N"/>
    <s v="N"/>
    <s v="N"/>
    <s v="N"/>
    <s v="F"/>
    <s v="M"/>
    <n v="29"/>
    <s v="N"/>
    <s v="N"/>
    <n v="3769"/>
    <n v="1807"/>
    <n v="3271"/>
    <n v="3170"/>
    <n v="3682"/>
  </r>
  <r>
    <x v="0"/>
    <s v="N"/>
    <s v="N"/>
    <s v="N"/>
    <s v="N"/>
    <s v="F"/>
    <s v="M"/>
    <n v="29"/>
    <s v="Y"/>
    <s v="N"/>
    <n v="1"/>
    <n v="0"/>
    <n v="1"/>
    <n v="1"/>
    <n v="1"/>
  </r>
  <r>
    <x v="0"/>
    <s v="N"/>
    <s v="N"/>
    <s v="N"/>
    <s v="N"/>
    <s v="F"/>
    <s v="M"/>
    <n v="30"/>
    <s v="N"/>
    <s v="N"/>
    <n v="4020"/>
    <n v="2049"/>
    <n v="3518"/>
    <n v="3406"/>
    <n v="3944"/>
  </r>
  <r>
    <x v="0"/>
    <s v="N"/>
    <s v="N"/>
    <s v="N"/>
    <s v="N"/>
    <s v="F"/>
    <s v="M"/>
    <n v="30"/>
    <s v="Y"/>
    <s v="N"/>
    <n v="1"/>
    <n v="1"/>
    <n v="1"/>
    <n v="1"/>
    <n v="1"/>
  </r>
  <r>
    <x v="0"/>
    <s v="N"/>
    <s v="N"/>
    <s v="N"/>
    <s v="N"/>
    <s v="F"/>
    <s v="M"/>
    <n v="31"/>
    <s v="N"/>
    <s v="N"/>
    <n v="4286"/>
    <n v="2302"/>
    <n v="3769"/>
    <n v="3641"/>
    <n v="4205"/>
  </r>
  <r>
    <x v="0"/>
    <s v="N"/>
    <s v="N"/>
    <s v="N"/>
    <s v="N"/>
    <s v="F"/>
    <s v="M"/>
    <n v="32"/>
    <s v="N"/>
    <s v="N"/>
    <n v="3907"/>
    <n v="2031"/>
    <n v="3428"/>
    <n v="3310"/>
    <n v="3848"/>
  </r>
  <r>
    <x v="0"/>
    <s v="N"/>
    <s v="N"/>
    <s v="N"/>
    <s v="N"/>
    <s v="F"/>
    <s v="M"/>
    <n v="33"/>
    <s v="N"/>
    <s v="N"/>
    <n v="3834"/>
    <n v="2045"/>
    <n v="3398"/>
    <n v="3276"/>
    <n v="3770"/>
  </r>
  <r>
    <x v="0"/>
    <s v="N"/>
    <s v="N"/>
    <s v="N"/>
    <s v="N"/>
    <s v="F"/>
    <s v="M"/>
    <n v="34"/>
    <s v="N"/>
    <s v="N"/>
    <n v="3931"/>
    <n v="2167"/>
    <n v="3507"/>
    <n v="3394"/>
    <n v="3855"/>
  </r>
  <r>
    <x v="0"/>
    <s v="N"/>
    <s v="N"/>
    <s v="N"/>
    <s v="N"/>
    <s v="F"/>
    <s v="M"/>
    <n v="35"/>
    <s v="N"/>
    <s v="N"/>
    <n v="3792"/>
    <n v="2182"/>
    <n v="3370"/>
    <n v="3235"/>
    <n v="3707"/>
  </r>
  <r>
    <x v="0"/>
    <s v="N"/>
    <s v="N"/>
    <s v="N"/>
    <s v="N"/>
    <s v="F"/>
    <s v="M"/>
    <n v="36"/>
    <s v="N"/>
    <s v="N"/>
    <n v="3961"/>
    <n v="2294"/>
    <n v="3483"/>
    <n v="3338"/>
    <n v="3896"/>
  </r>
  <r>
    <x v="0"/>
    <s v="N"/>
    <s v="N"/>
    <s v="N"/>
    <s v="N"/>
    <s v="F"/>
    <s v="M"/>
    <n v="37"/>
    <s v="N"/>
    <s v="N"/>
    <n v="4112"/>
    <n v="2420"/>
    <n v="3612"/>
    <n v="3454"/>
    <n v="4037"/>
  </r>
  <r>
    <x v="0"/>
    <s v="N"/>
    <s v="N"/>
    <s v="N"/>
    <s v="N"/>
    <s v="F"/>
    <s v="M"/>
    <n v="38"/>
    <s v="N"/>
    <s v="N"/>
    <n v="3959"/>
    <n v="2352"/>
    <n v="3522"/>
    <n v="3360"/>
    <n v="3901"/>
  </r>
  <r>
    <x v="0"/>
    <s v="N"/>
    <s v="N"/>
    <s v="N"/>
    <s v="N"/>
    <s v="F"/>
    <s v="M"/>
    <n v="38"/>
    <s v="N"/>
    <s v="Y"/>
    <n v="1"/>
    <n v="1"/>
    <n v="1"/>
    <n v="1"/>
    <n v="1"/>
  </r>
  <r>
    <x v="0"/>
    <s v="N"/>
    <s v="N"/>
    <s v="N"/>
    <s v="N"/>
    <s v="F"/>
    <s v="M"/>
    <n v="39"/>
    <s v="N"/>
    <s v="N"/>
    <n v="3917"/>
    <n v="2355"/>
    <n v="3452"/>
    <n v="3297"/>
    <n v="3841"/>
  </r>
  <r>
    <x v="0"/>
    <s v="N"/>
    <s v="N"/>
    <s v="N"/>
    <s v="N"/>
    <s v="F"/>
    <s v="M"/>
    <n v="40"/>
    <s v="N"/>
    <s v="N"/>
    <n v="3876"/>
    <n v="2425"/>
    <n v="3440"/>
    <n v="3278"/>
    <n v="3829"/>
  </r>
  <r>
    <x v="0"/>
    <s v="N"/>
    <s v="N"/>
    <s v="N"/>
    <s v="N"/>
    <s v="F"/>
    <s v="M"/>
    <n v="41"/>
    <s v="N"/>
    <s v="N"/>
    <n v="3760"/>
    <n v="2349"/>
    <n v="3332"/>
    <n v="3155"/>
    <n v="3700"/>
  </r>
  <r>
    <x v="0"/>
    <s v="N"/>
    <s v="N"/>
    <s v="N"/>
    <s v="N"/>
    <s v="F"/>
    <s v="M"/>
    <n v="42"/>
    <s v="N"/>
    <s v="N"/>
    <n v="3610"/>
    <n v="2367"/>
    <n v="3260"/>
    <n v="3084"/>
    <n v="3556"/>
  </r>
  <r>
    <x v="0"/>
    <s v="N"/>
    <s v="N"/>
    <s v="N"/>
    <s v="N"/>
    <s v="F"/>
    <s v="M"/>
    <n v="43"/>
    <s v="N"/>
    <s v="N"/>
    <n v="3457"/>
    <n v="2276"/>
    <n v="3060"/>
    <n v="2893"/>
    <n v="3407"/>
  </r>
  <r>
    <x v="0"/>
    <s v="N"/>
    <s v="N"/>
    <s v="N"/>
    <s v="N"/>
    <s v="F"/>
    <s v="M"/>
    <n v="44"/>
    <s v="N"/>
    <s v="N"/>
    <n v="3381"/>
    <n v="2246"/>
    <n v="3004"/>
    <n v="2816"/>
    <n v="3331"/>
  </r>
  <r>
    <x v="0"/>
    <s v="N"/>
    <s v="N"/>
    <s v="N"/>
    <s v="N"/>
    <s v="F"/>
    <s v="M"/>
    <n v="45"/>
    <s v="N"/>
    <s v="N"/>
    <n v="3329"/>
    <n v="2297"/>
    <n v="2971"/>
    <n v="2776"/>
    <n v="3294"/>
  </r>
  <r>
    <x v="0"/>
    <s v="N"/>
    <s v="N"/>
    <s v="N"/>
    <s v="N"/>
    <s v="F"/>
    <s v="M"/>
    <n v="46"/>
    <s v="N"/>
    <s v="N"/>
    <n v="3054"/>
    <n v="2121"/>
    <n v="2735"/>
    <n v="2549"/>
    <n v="3012"/>
  </r>
  <r>
    <x v="0"/>
    <s v="N"/>
    <s v="N"/>
    <s v="N"/>
    <s v="N"/>
    <s v="F"/>
    <s v="M"/>
    <n v="47"/>
    <s v="N"/>
    <s v="N"/>
    <n v="3085"/>
    <n v="2171"/>
    <n v="2793"/>
    <n v="2590"/>
    <n v="3043"/>
  </r>
  <r>
    <x v="0"/>
    <s v="N"/>
    <s v="N"/>
    <s v="N"/>
    <s v="N"/>
    <s v="F"/>
    <s v="M"/>
    <n v="48"/>
    <s v="N"/>
    <s v="N"/>
    <n v="2811"/>
    <n v="1956"/>
    <n v="2559"/>
    <n v="2345"/>
    <n v="2774"/>
  </r>
  <r>
    <x v="0"/>
    <s v="N"/>
    <s v="N"/>
    <s v="N"/>
    <s v="N"/>
    <s v="F"/>
    <s v="M"/>
    <n v="48"/>
    <s v="Y"/>
    <s v="N"/>
    <n v="1"/>
    <n v="1"/>
    <n v="1"/>
    <n v="1"/>
    <n v="1"/>
  </r>
  <r>
    <x v="0"/>
    <s v="N"/>
    <s v="N"/>
    <s v="N"/>
    <s v="N"/>
    <s v="F"/>
    <s v="M"/>
    <n v="49"/>
    <s v="N"/>
    <s v="N"/>
    <n v="2687"/>
    <n v="1900"/>
    <n v="2410"/>
    <n v="2254"/>
    <n v="2646"/>
  </r>
  <r>
    <x v="0"/>
    <s v="N"/>
    <s v="N"/>
    <s v="N"/>
    <s v="N"/>
    <s v="F"/>
    <s v="M"/>
    <n v="50"/>
    <s v="N"/>
    <s v="N"/>
    <n v="2585"/>
    <n v="1869"/>
    <n v="2361"/>
    <n v="2184"/>
    <n v="2547"/>
  </r>
  <r>
    <x v="0"/>
    <s v="N"/>
    <s v="N"/>
    <s v="N"/>
    <s v="N"/>
    <s v="F"/>
    <s v="M"/>
    <n v="51"/>
    <s v="N"/>
    <s v="N"/>
    <n v="2496"/>
    <n v="1833"/>
    <n v="2279"/>
    <n v="2104"/>
    <n v="2454"/>
  </r>
  <r>
    <x v="0"/>
    <s v="N"/>
    <s v="N"/>
    <s v="N"/>
    <s v="N"/>
    <s v="F"/>
    <s v="M"/>
    <n v="52"/>
    <s v="N"/>
    <s v="N"/>
    <n v="2476"/>
    <n v="1823"/>
    <n v="2219"/>
    <n v="2042"/>
    <n v="2440"/>
  </r>
  <r>
    <x v="0"/>
    <s v="N"/>
    <s v="N"/>
    <s v="N"/>
    <s v="N"/>
    <s v="F"/>
    <s v="M"/>
    <n v="53"/>
    <s v="N"/>
    <s v="N"/>
    <n v="2348"/>
    <n v="1737"/>
    <n v="2169"/>
    <n v="1991"/>
    <n v="2316"/>
  </r>
  <r>
    <x v="0"/>
    <s v="N"/>
    <s v="N"/>
    <s v="N"/>
    <s v="N"/>
    <s v="F"/>
    <s v="M"/>
    <n v="54"/>
    <s v="N"/>
    <s v="N"/>
    <n v="2429"/>
    <n v="1824"/>
    <n v="2256"/>
    <n v="2065"/>
    <n v="2392"/>
  </r>
  <r>
    <x v="0"/>
    <s v="N"/>
    <s v="N"/>
    <s v="N"/>
    <s v="N"/>
    <s v="F"/>
    <s v="M"/>
    <n v="55"/>
    <s v="N"/>
    <s v="N"/>
    <n v="1786"/>
    <n v="1349"/>
    <n v="1655"/>
    <n v="1523"/>
    <n v="1757"/>
  </r>
  <r>
    <x v="0"/>
    <s v="N"/>
    <s v="N"/>
    <s v="N"/>
    <s v="N"/>
    <s v="F"/>
    <s v="M"/>
    <n v="56"/>
    <s v="N"/>
    <s v="N"/>
    <n v="1699"/>
    <n v="1267"/>
    <n v="1566"/>
    <n v="1425"/>
    <n v="1666"/>
  </r>
  <r>
    <x v="0"/>
    <s v="N"/>
    <s v="N"/>
    <s v="N"/>
    <s v="N"/>
    <s v="F"/>
    <s v="M"/>
    <n v="57"/>
    <s v="N"/>
    <s v="N"/>
    <n v="1545"/>
    <n v="1149"/>
    <n v="1444"/>
    <n v="1289"/>
    <n v="1510"/>
  </r>
  <r>
    <x v="0"/>
    <s v="N"/>
    <s v="N"/>
    <s v="N"/>
    <s v="N"/>
    <s v="F"/>
    <s v="M"/>
    <n v="58"/>
    <s v="N"/>
    <s v="N"/>
    <n v="1626"/>
    <n v="1252"/>
    <n v="1514"/>
    <n v="1378"/>
    <n v="1604"/>
  </r>
  <r>
    <x v="0"/>
    <s v="N"/>
    <s v="N"/>
    <s v="N"/>
    <s v="N"/>
    <s v="F"/>
    <s v="M"/>
    <n v="59"/>
    <s v="N"/>
    <s v="N"/>
    <n v="1313"/>
    <n v="995"/>
    <n v="1221"/>
    <n v="1096"/>
    <n v="1291"/>
  </r>
  <r>
    <x v="0"/>
    <s v="N"/>
    <s v="N"/>
    <s v="N"/>
    <s v="N"/>
    <s v="F"/>
    <s v="M"/>
    <n v="60"/>
    <s v="N"/>
    <s v="N"/>
    <n v="1124"/>
    <n v="864"/>
    <n v="1066"/>
    <n v="938"/>
    <n v="1104"/>
  </r>
  <r>
    <x v="0"/>
    <s v="N"/>
    <s v="N"/>
    <s v="N"/>
    <s v="N"/>
    <s v="F"/>
    <s v="M"/>
    <n v="61"/>
    <s v="N"/>
    <s v="N"/>
    <n v="1041"/>
    <n v="816"/>
    <n v="952"/>
    <n v="863"/>
    <n v="1010"/>
  </r>
  <r>
    <x v="0"/>
    <s v="N"/>
    <s v="N"/>
    <s v="N"/>
    <s v="N"/>
    <s v="F"/>
    <s v="M"/>
    <n v="62"/>
    <s v="N"/>
    <s v="N"/>
    <n v="941"/>
    <n v="730"/>
    <n v="876"/>
    <n v="767"/>
    <n v="920"/>
  </r>
  <r>
    <x v="0"/>
    <s v="N"/>
    <s v="N"/>
    <s v="N"/>
    <s v="N"/>
    <s v="F"/>
    <s v="M"/>
    <n v="63"/>
    <s v="N"/>
    <s v="N"/>
    <n v="836"/>
    <n v="628"/>
    <n v="755"/>
    <n v="659"/>
    <n v="816"/>
  </r>
  <r>
    <x v="0"/>
    <s v="N"/>
    <s v="N"/>
    <s v="N"/>
    <s v="N"/>
    <s v="F"/>
    <s v="M"/>
    <n v="64"/>
    <s v="N"/>
    <s v="N"/>
    <n v="799"/>
    <n v="613"/>
    <n v="729"/>
    <n v="640"/>
    <n v="782"/>
  </r>
  <r>
    <x v="0"/>
    <s v="N"/>
    <s v="N"/>
    <s v="N"/>
    <s v="N"/>
    <s v="F"/>
    <s v="M"/>
    <n v="65"/>
    <s v="N"/>
    <s v="N"/>
    <n v="608"/>
    <n v="471"/>
    <n v="562"/>
    <n v="486"/>
    <n v="596"/>
  </r>
  <r>
    <x v="0"/>
    <s v="N"/>
    <s v="N"/>
    <s v="N"/>
    <s v="N"/>
    <s v="F"/>
    <s v="M"/>
    <n v="66"/>
    <s v="N"/>
    <s v="N"/>
    <n v="530"/>
    <n v="406"/>
    <n v="501"/>
    <n v="443"/>
    <n v="518"/>
  </r>
  <r>
    <x v="0"/>
    <s v="N"/>
    <s v="N"/>
    <s v="N"/>
    <s v="N"/>
    <s v="F"/>
    <s v="M"/>
    <n v="67"/>
    <s v="N"/>
    <s v="N"/>
    <n v="431"/>
    <n v="337"/>
    <n v="393"/>
    <n v="348"/>
    <n v="419"/>
  </r>
  <r>
    <x v="0"/>
    <s v="N"/>
    <s v="N"/>
    <s v="N"/>
    <s v="N"/>
    <s v="F"/>
    <s v="M"/>
    <n v="68"/>
    <s v="N"/>
    <s v="N"/>
    <n v="380"/>
    <n v="294"/>
    <n v="355"/>
    <n v="299"/>
    <n v="373"/>
  </r>
  <r>
    <x v="0"/>
    <s v="N"/>
    <s v="N"/>
    <s v="N"/>
    <s v="N"/>
    <s v="F"/>
    <s v="M"/>
    <n v="69"/>
    <s v="N"/>
    <s v="N"/>
    <n v="378"/>
    <n v="301"/>
    <n v="371"/>
    <n v="319"/>
    <n v="375"/>
  </r>
  <r>
    <x v="0"/>
    <s v="N"/>
    <s v="N"/>
    <s v="N"/>
    <s v="N"/>
    <s v="F"/>
    <s v="M"/>
    <n v="70"/>
    <s v="N"/>
    <s v="N"/>
    <n v="269"/>
    <n v="213"/>
    <n v="249"/>
    <n v="218"/>
    <n v="264"/>
  </r>
  <r>
    <x v="0"/>
    <s v="N"/>
    <s v="N"/>
    <s v="N"/>
    <s v="N"/>
    <s v="F"/>
    <s v="M"/>
    <n v="71"/>
    <s v="N"/>
    <s v="N"/>
    <n v="192"/>
    <n v="154"/>
    <n v="185"/>
    <n v="155"/>
    <n v="188"/>
  </r>
  <r>
    <x v="0"/>
    <s v="N"/>
    <s v="N"/>
    <s v="N"/>
    <s v="N"/>
    <s v="F"/>
    <s v="M"/>
    <n v="72"/>
    <s v="N"/>
    <s v="N"/>
    <n v="177"/>
    <n v="135"/>
    <n v="169"/>
    <n v="142"/>
    <n v="171"/>
  </r>
  <r>
    <x v="0"/>
    <s v="N"/>
    <s v="N"/>
    <s v="N"/>
    <s v="N"/>
    <s v="F"/>
    <s v="M"/>
    <n v="73"/>
    <s v="N"/>
    <s v="N"/>
    <n v="147"/>
    <n v="112"/>
    <n v="140"/>
    <n v="117"/>
    <n v="140"/>
  </r>
  <r>
    <x v="0"/>
    <s v="N"/>
    <s v="N"/>
    <s v="N"/>
    <s v="N"/>
    <s v="F"/>
    <s v="M"/>
    <n v="74"/>
    <s v="N"/>
    <s v="N"/>
    <n v="119"/>
    <n v="95"/>
    <n v="115"/>
    <n v="102"/>
    <n v="114"/>
  </r>
  <r>
    <x v="0"/>
    <s v="N"/>
    <s v="N"/>
    <s v="N"/>
    <s v="N"/>
    <s v="F"/>
    <s v="M"/>
    <n v="75"/>
    <s v="N"/>
    <s v="N"/>
    <n v="83"/>
    <n v="61"/>
    <n v="82"/>
    <n v="66"/>
    <n v="78"/>
  </r>
  <r>
    <x v="0"/>
    <s v="N"/>
    <s v="N"/>
    <s v="N"/>
    <s v="N"/>
    <s v="F"/>
    <s v="M"/>
    <n v="76"/>
    <s v="N"/>
    <s v="N"/>
    <n v="65"/>
    <n v="45"/>
    <n v="60"/>
    <n v="50"/>
    <n v="59"/>
  </r>
  <r>
    <x v="0"/>
    <s v="N"/>
    <s v="N"/>
    <s v="N"/>
    <s v="N"/>
    <s v="F"/>
    <s v="M"/>
    <n v="77"/>
    <s v="N"/>
    <s v="N"/>
    <n v="42"/>
    <n v="31"/>
    <n v="47"/>
    <n v="37"/>
    <n v="41"/>
  </r>
  <r>
    <x v="0"/>
    <s v="N"/>
    <s v="N"/>
    <s v="N"/>
    <s v="N"/>
    <s v="F"/>
    <s v="M"/>
    <n v="78"/>
    <s v="N"/>
    <s v="N"/>
    <n v="24"/>
    <n v="19"/>
    <n v="20"/>
    <n v="15"/>
    <n v="23"/>
  </r>
  <r>
    <x v="0"/>
    <s v="N"/>
    <s v="N"/>
    <s v="N"/>
    <s v="N"/>
    <s v="F"/>
    <s v="M"/>
    <n v="79"/>
    <s v="N"/>
    <s v="N"/>
    <n v="17"/>
    <n v="13"/>
    <n v="17"/>
    <n v="14"/>
    <n v="17"/>
  </r>
  <r>
    <x v="0"/>
    <s v="N"/>
    <s v="N"/>
    <s v="N"/>
    <s v="N"/>
    <s v="F"/>
    <s v="M"/>
    <n v="80"/>
    <s v="N"/>
    <s v="N"/>
    <n v="12"/>
    <n v="10"/>
    <n v="8"/>
    <n v="7"/>
    <n v="12"/>
  </r>
  <r>
    <x v="0"/>
    <s v="N"/>
    <s v="N"/>
    <s v="N"/>
    <s v="N"/>
    <s v="F"/>
    <s v="M"/>
    <n v="81"/>
    <s v="N"/>
    <s v="N"/>
    <n v="8"/>
    <n v="7"/>
    <n v="8"/>
    <n v="6"/>
    <n v="8"/>
  </r>
  <r>
    <x v="0"/>
    <s v="N"/>
    <s v="N"/>
    <s v="N"/>
    <s v="N"/>
    <s v="F"/>
    <s v="M"/>
    <n v="82"/>
    <s v="N"/>
    <s v="N"/>
    <n v="2"/>
    <n v="0"/>
    <n v="2"/>
    <n v="1"/>
    <n v="2"/>
  </r>
  <r>
    <x v="0"/>
    <s v="N"/>
    <s v="N"/>
    <s v="N"/>
    <s v="N"/>
    <s v="F"/>
    <s v="M"/>
    <n v="83"/>
    <s v="N"/>
    <s v="N"/>
    <n v="8"/>
    <n v="5"/>
    <n v="9"/>
    <n v="4"/>
    <n v="6"/>
  </r>
  <r>
    <x v="0"/>
    <s v="N"/>
    <s v="N"/>
    <s v="N"/>
    <s v="N"/>
    <s v="F"/>
    <s v="M"/>
    <m/>
    <s v="N"/>
    <s v="N"/>
    <n v="1"/>
    <n v="1"/>
    <n v="1"/>
    <n v="1"/>
    <n v="1"/>
  </r>
  <r>
    <x v="0"/>
    <s v="N"/>
    <s v="N"/>
    <s v="N"/>
    <s v="N"/>
    <s v="F"/>
    <s v="S"/>
    <n v="0"/>
    <s v="N"/>
    <s v="N"/>
    <n v="150"/>
    <n v="66"/>
    <n v="115"/>
    <n v="113"/>
    <n v="144"/>
  </r>
  <r>
    <x v="0"/>
    <s v="N"/>
    <s v="N"/>
    <s v="N"/>
    <s v="N"/>
    <s v="F"/>
    <s v="S"/>
    <n v="0"/>
    <s v="Y"/>
    <s v="N"/>
    <n v="2"/>
    <n v="2"/>
    <n v="2"/>
    <n v="2"/>
    <n v="2"/>
  </r>
  <r>
    <x v="0"/>
    <s v="N"/>
    <s v="N"/>
    <s v="N"/>
    <s v="N"/>
    <s v="F"/>
    <s v="S"/>
    <n v="1"/>
    <s v="N"/>
    <s v="N"/>
    <n v="293"/>
    <n v="127"/>
    <n v="232"/>
    <n v="221"/>
    <n v="285"/>
  </r>
  <r>
    <x v="0"/>
    <s v="N"/>
    <s v="N"/>
    <s v="N"/>
    <s v="N"/>
    <s v="F"/>
    <s v="S"/>
    <n v="1"/>
    <s v="Y"/>
    <s v="N"/>
    <n v="2"/>
    <n v="1"/>
    <n v="1"/>
    <n v="0"/>
    <n v="2"/>
  </r>
  <r>
    <x v="0"/>
    <s v="N"/>
    <s v="N"/>
    <s v="N"/>
    <s v="N"/>
    <s v="F"/>
    <s v="S"/>
    <n v="2"/>
    <s v="N"/>
    <s v="N"/>
    <n v="427"/>
    <n v="192"/>
    <n v="352"/>
    <n v="334"/>
    <n v="409"/>
  </r>
  <r>
    <x v="0"/>
    <s v="N"/>
    <s v="N"/>
    <s v="N"/>
    <s v="N"/>
    <s v="F"/>
    <s v="S"/>
    <n v="2"/>
    <s v="Y"/>
    <s v="N"/>
    <n v="2"/>
    <n v="2"/>
    <n v="2"/>
    <n v="2"/>
    <n v="2"/>
  </r>
  <r>
    <x v="0"/>
    <s v="N"/>
    <s v="N"/>
    <s v="N"/>
    <s v="N"/>
    <s v="F"/>
    <s v="S"/>
    <n v="3"/>
    <s v="N"/>
    <s v="N"/>
    <n v="510"/>
    <n v="236"/>
    <n v="405"/>
    <n v="388"/>
    <n v="499"/>
  </r>
  <r>
    <x v="0"/>
    <s v="N"/>
    <s v="N"/>
    <s v="N"/>
    <s v="N"/>
    <s v="F"/>
    <s v="S"/>
    <n v="3"/>
    <s v="Y"/>
    <s v="N"/>
    <n v="1"/>
    <n v="0"/>
    <n v="1"/>
    <n v="1"/>
    <n v="1"/>
  </r>
  <r>
    <x v="0"/>
    <s v="N"/>
    <s v="N"/>
    <s v="N"/>
    <s v="N"/>
    <s v="F"/>
    <s v="S"/>
    <n v="3"/>
    <s v="Y"/>
    <s v="Y"/>
    <n v="1"/>
    <n v="1"/>
    <n v="1"/>
    <n v="1"/>
    <n v="1"/>
  </r>
  <r>
    <x v="0"/>
    <s v="N"/>
    <s v="N"/>
    <s v="N"/>
    <s v="N"/>
    <s v="F"/>
    <s v="S"/>
    <n v="4"/>
    <s v="N"/>
    <s v="N"/>
    <n v="509"/>
    <n v="243"/>
    <n v="386"/>
    <n v="381"/>
    <n v="499"/>
  </r>
  <r>
    <x v="0"/>
    <s v="N"/>
    <s v="N"/>
    <s v="N"/>
    <s v="N"/>
    <s v="F"/>
    <s v="S"/>
    <n v="4"/>
    <s v="Y"/>
    <s v="N"/>
    <n v="1"/>
    <n v="1"/>
    <n v="1"/>
    <n v="1"/>
    <n v="1"/>
  </r>
  <r>
    <x v="0"/>
    <s v="N"/>
    <s v="N"/>
    <s v="N"/>
    <s v="N"/>
    <s v="F"/>
    <s v="S"/>
    <n v="4"/>
    <s v="Y"/>
    <s v="Y"/>
    <n v="1"/>
    <n v="1"/>
    <n v="1"/>
    <n v="1"/>
    <n v="1"/>
  </r>
  <r>
    <x v="0"/>
    <s v="N"/>
    <s v="N"/>
    <s v="N"/>
    <s v="N"/>
    <s v="F"/>
    <s v="S"/>
    <n v="5"/>
    <s v="N"/>
    <s v="N"/>
    <n v="605"/>
    <n v="287"/>
    <n v="507"/>
    <n v="483"/>
    <n v="591"/>
  </r>
  <r>
    <x v="0"/>
    <s v="N"/>
    <s v="N"/>
    <s v="N"/>
    <s v="N"/>
    <s v="F"/>
    <s v="S"/>
    <n v="5"/>
    <s v="Y"/>
    <s v="N"/>
    <n v="1"/>
    <n v="1"/>
    <n v="1"/>
    <n v="1"/>
    <n v="1"/>
  </r>
  <r>
    <x v="0"/>
    <s v="N"/>
    <s v="N"/>
    <s v="N"/>
    <s v="N"/>
    <s v="F"/>
    <s v="S"/>
    <n v="6"/>
    <s v="N"/>
    <s v="N"/>
    <n v="746"/>
    <n v="372"/>
    <n v="621"/>
    <n v="591"/>
    <n v="731"/>
  </r>
  <r>
    <x v="0"/>
    <s v="N"/>
    <s v="N"/>
    <s v="N"/>
    <s v="N"/>
    <s v="F"/>
    <s v="S"/>
    <n v="6"/>
    <s v="N"/>
    <s v="Y"/>
    <n v="1"/>
    <n v="0"/>
    <n v="1"/>
    <n v="1"/>
    <n v="1"/>
  </r>
  <r>
    <x v="0"/>
    <s v="N"/>
    <s v="N"/>
    <s v="N"/>
    <s v="N"/>
    <s v="F"/>
    <s v="S"/>
    <n v="6"/>
    <s v="Y"/>
    <s v="N"/>
    <n v="2"/>
    <n v="2"/>
    <n v="1"/>
    <n v="1"/>
    <n v="2"/>
  </r>
  <r>
    <x v="0"/>
    <s v="N"/>
    <s v="N"/>
    <s v="N"/>
    <s v="N"/>
    <s v="F"/>
    <s v="S"/>
    <n v="7"/>
    <s v="N"/>
    <s v="N"/>
    <n v="890"/>
    <n v="405"/>
    <n v="716"/>
    <n v="685"/>
    <n v="867"/>
  </r>
  <r>
    <x v="0"/>
    <s v="N"/>
    <s v="N"/>
    <s v="N"/>
    <s v="N"/>
    <s v="F"/>
    <s v="S"/>
    <n v="7"/>
    <s v="N"/>
    <s v="Y"/>
    <n v="1"/>
    <n v="0"/>
    <n v="1"/>
    <n v="0"/>
    <n v="1"/>
  </r>
  <r>
    <x v="0"/>
    <s v="N"/>
    <s v="N"/>
    <s v="N"/>
    <s v="N"/>
    <s v="F"/>
    <s v="S"/>
    <n v="7"/>
    <s v="Y"/>
    <s v="N"/>
    <n v="3"/>
    <n v="3"/>
    <n v="3"/>
    <n v="3"/>
    <n v="3"/>
  </r>
  <r>
    <x v="0"/>
    <s v="N"/>
    <s v="N"/>
    <s v="N"/>
    <s v="N"/>
    <s v="F"/>
    <s v="S"/>
    <n v="8"/>
    <s v="N"/>
    <s v="N"/>
    <n v="852"/>
    <n v="396"/>
    <n v="706"/>
    <n v="673"/>
    <n v="833"/>
  </r>
  <r>
    <x v="0"/>
    <s v="N"/>
    <s v="N"/>
    <s v="N"/>
    <s v="N"/>
    <s v="F"/>
    <s v="S"/>
    <n v="8"/>
    <s v="Y"/>
    <s v="N"/>
    <n v="1"/>
    <n v="0"/>
    <n v="1"/>
    <n v="1"/>
    <n v="1"/>
  </r>
  <r>
    <x v="0"/>
    <s v="N"/>
    <s v="N"/>
    <s v="N"/>
    <s v="N"/>
    <s v="F"/>
    <s v="S"/>
    <n v="9"/>
    <s v="N"/>
    <s v="N"/>
    <n v="1020"/>
    <n v="434"/>
    <n v="828"/>
    <n v="787"/>
    <n v="990"/>
  </r>
  <r>
    <x v="0"/>
    <s v="N"/>
    <s v="N"/>
    <s v="N"/>
    <s v="N"/>
    <s v="F"/>
    <s v="S"/>
    <n v="10"/>
    <s v="N"/>
    <s v="N"/>
    <n v="1018"/>
    <n v="440"/>
    <n v="821"/>
    <n v="786"/>
    <n v="1004"/>
  </r>
  <r>
    <x v="0"/>
    <s v="N"/>
    <s v="N"/>
    <s v="N"/>
    <s v="N"/>
    <s v="F"/>
    <s v="S"/>
    <n v="11"/>
    <s v="N"/>
    <s v="N"/>
    <n v="1045"/>
    <n v="479"/>
    <n v="870"/>
    <n v="840"/>
    <n v="1016"/>
  </r>
  <r>
    <x v="0"/>
    <s v="N"/>
    <s v="N"/>
    <s v="N"/>
    <s v="N"/>
    <s v="F"/>
    <s v="S"/>
    <n v="12"/>
    <s v="N"/>
    <s v="N"/>
    <n v="1157"/>
    <n v="502"/>
    <n v="964"/>
    <n v="923"/>
    <n v="1133"/>
  </r>
  <r>
    <x v="0"/>
    <s v="N"/>
    <s v="N"/>
    <s v="N"/>
    <s v="N"/>
    <s v="F"/>
    <s v="S"/>
    <n v="13"/>
    <s v="N"/>
    <s v="N"/>
    <n v="1100"/>
    <n v="442"/>
    <n v="933"/>
    <n v="892"/>
    <n v="1084"/>
  </r>
  <r>
    <x v="0"/>
    <s v="N"/>
    <s v="N"/>
    <s v="N"/>
    <s v="N"/>
    <s v="F"/>
    <s v="S"/>
    <n v="14"/>
    <s v="N"/>
    <s v="N"/>
    <n v="1219"/>
    <n v="549"/>
    <n v="1017"/>
    <n v="984"/>
    <n v="1182"/>
  </r>
  <r>
    <x v="0"/>
    <s v="N"/>
    <s v="N"/>
    <s v="N"/>
    <s v="N"/>
    <s v="F"/>
    <s v="S"/>
    <n v="15"/>
    <s v="N"/>
    <s v="N"/>
    <n v="1407"/>
    <n v="617"/>
    <n v="1180"/>
    <n v="1148"/>
    <n v="1382"/>
  </r>
  <r>
    <x v="0"/>
    <s v="N"/>
    <s v="N"/>
    <s v="N"/>
    <s v="N"/>
    <s v="F"/>
    <s v="S"/>
    <n v="16"/>
    <s v="N"/>
    <s v="N"/>
    <n v="1295"/>
    <n v="570"/>
    <n v="1085"/>
    <n v="1050"/>
    <n v="1275"/>
  </r>
  <r>
    <x v="0"/>
    <s v="N"/>
    <s v="N"/>
    <s v="N"/>
    <s v="N"/>
    <s v="F"/>
    <s v="S"/>
    <n v="17"/>
    <s v="N"/>
    <s v="N"/>
    <n v="1439"/>
    <n v="633"/>
    <n v="1188"/>
    <n v="1142"/>
    <n v="1393"/>
  </r>
  <r>
    <x v="0"/>
    <s v="N"/>
    <s v="N"/>
    <s v="N"/>
    <s v="N"/>
    <s v="F"/>
    <s v="S"/>
    <n v="18"/>
    <s v="N"/>
    <s v="N"/>
    <n v="1443"/>
    <n v="619"/>
    <n v="1222"/>
    <n v="1180"/>
    <n v="1404"/>
  </r>
  <r>
    <x v="0"/>
    <s v="N"/>
    <s v="N"/>
    <s v="N"/>
    <s v="N"/>
    <s v="F"/>
    <s v="S"/>
    <n v="19"/>
    <s v="N"/>
    <s v="N"/>
    <n v="1429"/>
    <n v="646"/>
    <n v="1185"/>
    <n v="1150"/>
    <n v="1386"/>
  </r>
  <r>
    <x v="0"/>
    <s v="N"/>
    <s v="N"/>
    <s v="N"/>
    <s v="N"/>
    <s v="F"/>
    <s v="S"/>
    <n v="19"/>
    <s v="N"/>
    <s v="Y"/>
    <n v="1"/>
    <n v="1"/>
    <n v="1"/>
    <n v="1"/>
    <n v="1"/>
  </r>
  <r>
    <x v="0"/>
    <s v="N"/>
    <s v="N"/>
    <s v="N"/>
    <s v="N"/>
    <s v="F"/>
    <s v="S"/>
    <n v="20"/>
    <s v="N"/>
    <s v="N"/>
    <n v="1486"/>
    <n v="670"/>
    <n v="1242"/>
    <n v="1187"/>
    <n v="1447"/>
  </r>
  <r>
    <x v="0"/>
    <s v="N"/>
    <s v="N"/>
    <s v="N"/>
    <s v="N"/>
    <s v="F"/>
    <s v="S"/>
    <n v="21"/>
    <s v="N"/>
    <s v="N"/>
    <n v="1462"/>
    <n v="642"/>
    <n v="1217"/>
    <n v="1157"/>
    <n v="1427"/>
  </r>
  <r>
    <x v="0"/>
    <s v="N"/>
    <s v="N"/>
    <s v="N"/>
    <s v="N"/>
    <s v="F"/>
    <s v="S"/>
    <n v="21"/>
    <s v="Y"/>
    <s v="N"/>
    <n v="1"/>
    <n v="0"/>
    <n v="1"/>
    <n v="1"/>
    <n v="1"/>
  </r>
  <r>
    <x v="0"/>
    <s v="N"/>
    <s v="N"/>
    <s v="N"/>
    <s v="N"/>
    <s v="F"/>
    <s v="S"/>
    <n v="22"/>
    <s v="N"/>
    <s v="N"/>
    <n v="1528"/>
    <n v="640"/>
    <n v="1230"/>
    <n v="1195"/>
    <n v="1483"/>
  </r>
  <r>
    <x v="0"/>
    <s v="N"/>
    <s v="N"/>
    <s v="N"/>
    <s v="N"/>
    <s v="F"/>
    <s v="S"/>
    <n v="23"/>
    <s v="N"/>
    <s v="N"/>
    <n v="1591"/>
    <n v="691"/>
    <n v="1302"/>
    <n v="1273"/>
    <n v="1547"/>
  </r>
  <r>
    <x v="0"/>
    <s v="N"/>
    <s v="N"/>
    <s v="N"/>
    <s v="N"/>
    <s v="F"/>
    <s v="S"/>
    <n v="24"/>
    <s v="N"/>
    <s v="N"/>
    <n v="1522"/>
    <n v="647"/>
    <n v="1251"/>
    <n v="1209"/>
    <n v="1468"/>
  </r>
  <r>
    <x v="0"/>
    <s v="N"/>
    <s v="N"/>
    <s v="N"/>
    <s v="N"/>
    <s v="F"/>
    <s v="S"/>
    <n v="24"/>
    <s v="Y"/>
    <s v="N"/>
    <n v="1"/>
    <n v="0"/>
    <n v="1"/>
    <n v="1"/>
    <n v="1"/>
  </r>
  <r>
    <x v="0"/>
    <s v="N"/>
    <s v="N"/>
    <s v="N"/>
    <s v="N"/>
    <s v="F"/>
    <s v="S"/>
    <n v="25"/>
    <s v="N"/>
    <s v="N"/>
    <n v="1602"/>
    <n v="710"/>
    <n v="1323"/>
    <n v="1284"/>
    <n v="1568"/>
  </r>
  <r>
    <x v="0"/>
    <s v="N"/>
    <s v="N"/>
    <s v="N"/>
    <s v="N"/>
    <s v="F"/>
    <s v="S"/>
    <n v="26"/>
    <s v="N"/>
    <s v="N"/>
    <n v="1672"/>
    <n v="696"/>
    <n v="1384"/>
    <n v="1342"/>
    <n v="1634"/>
  </r>
  <r>
    <x v="0"/>
    <s v="N"/>
    <s v="N"/>
    <s v="N"/>
    <s v="N"/>
    <s v="F"/>
    <s v="S"/>
    <n v="27"/>
    <s v="N"/>
    <s v="N"/>
    <n v="1786"/>
    <n v="729"/>
    <n v="1468"/>
    <n v="1428"/>
    <n v="1721"/>
  </r>
  <r>
    <x v="0"/>
    <s v="N"/>
    <s v="N"/>
    <s v="N"/>
    <s v="N"/>
    <s v="F"/>
    <s v="S"/>
    <n v="28"/>
    <s v="N"/>
    <s v="N"/>
    <n v="1867"/>
    <n v="843"/>
    <n v="1561"/>
    <n v="1494"/>
    <n v="1812"/>
  </r>
  <r>
    <x v="0"/>
    <s v="N"/>
    <s v="N"/>
    <s v="N"/>
    <s v="N"/>
    <s v="F"/>
    <s v="S"/>
    <n v="29"/>
    <s v="N"/>
    <s v="N"/>
    <n v="1964"/>
    <n v="909"/>
    <n v="1647"/>
    <n v="1581"/>
    <n v="1918"/>
  </r>
  <r>
    <x v="0"/>
    <s v="N"/>
    <s v="N"/>
    <s v="N"/>
    <s v="N"/>
    <s v="F"/>
    <s v="S"/>
    <n v="30"/>
    <s v="N"/>
    <s v="N"/>
    <n v="2034"/>
    <n v="932"/>
    <n v="1697"/>
    <n v="1627"/>
    <n v="1969"/>
  </r>
  <r>
    <x v="0"/>
    <s v="N"/>
    <s v="N"/>
    <s v="N"/>
    <s v="N"/>
    <s v="F"/>
    <s v="S"/>
    <n v="31"/>
    <s v="N"/>
    <s v="N"/>
    <n v="2169"/>
    <n v="1018"/>
    <n v="1803"/>
    <n v="1728"/>
    <n v="2121"/>
  </r>
  <r>
    <x v="0"/>
    <s v="N"/>
    <s v="N"/>
    <s v="N"/>
    <s v="N"/>
    <s v="F"/>
    <s v="S"/>
    <n v="32"/>
    <s v="N"/>
    <s v="N"/>
    <n v="2025"/>
    <n v="969"/>
    <n v="1685"/>
    <n v="1614"/>
    <n v="1969"/>
  </r>
  <r>
    <x v="0"/>
    <s v="N"/>
    <s v="N"/>
    <s v="N"/>
    <s v="N"/>
    <s v="F"/>
    <s v="S"/>
    <n v="33"/>
    <s v="N"/>
    <s v="N"/>
    <n v="1888"/>
    <n v="943"/>
    <n v="1618"/>
    <n v="1546"/>
    <n v="1845"/>
  </r>
  <r>
    <x v="0"/>
    <s v="N"/>
    <s v="N"/>
    <s v="N"/>
    <s v="N"/>
    <s v="F"/>
    <s v="S"/>
    <n v="34"/>
    <s v="N"/>
    <s v="N"/>
    <n v="1958"/>
    <n v="940"/>
    <n v="1647"/>
    <n v="1549"/>
    <n v="1912"/>
  </r>
  <r>
    <x v="0"/>
    <s v="N"/>
    <s v="N"/>
    <s v="N"/>
    <s v="N"/>
    <s v="F"/>
    <s v="S"/>
    <n v="35"/>
    <s v="N"/>
    <s v="N"/>
    <n v="2018"/>
    <n v="981"/>
    <n v="1729"/>
    <n v="1635"/>
    <n v="1982"/>
  </r>
  <r>
    <x v="0"/>
    <s v="N"/>
    <s v="N"/>
    <s v="N"/>
    <s v="N"/>
    <s v="F"/>
    <s v="S"/>
    <n v="36"/>
    <s v="N"/>
    <s v="N"/>
    <n v="2144"/>
    <n v="1125"/>
    <n v="1827"/>
    <n v="1727"/>
    <n v="2109"/>
  </r>
  <r>
    <x v="0"/>
    <s v="N"/>
    <s v="N"/>
    <s v="N"/>
    <s v="N"/>
    <s v="F"/>
    <s v="S"/>
    <n v="37"/>
    <s v="N"/>
    <s v="N"/>
    <n v="2154"/>
    <n v="1131"/>
    <n v="1800"/>
    <n v="1701"/>
    <n v="2102"/>
  </r>
  <r>
    <x v="0"/>
    <s v="N"/>
    <s v="N"/>
    <s v="N"/>
    <s v="N"/>
    <s v="F"/>
    <s v="S"/>
    <n v="38"/>
    <s v="N"/>
    <s v="N"/>
    <n v="2170"/>
    <n v="1237"/>
    <n v="1860"/>
    <n v="1770"/>
    <n v="2135"/>
  </r>
  <r>
    <x v="0"/>
    <s v="N"/>
    <s v="N"/>
    <s v="N"/>
    <s v="N"/>
    <s v="F"/>
    <s v="S"/>
    <n v="38"/>
    <s v="Y"/>
    <s v="N"/>
    <n v="1"/>
    <n v="0"/>
    <n v="1"/>
    <n v="1"/>
    <n v="1"/>
  </r>
  <r>
    <x v="0"/>
    <s v="N"/>
    <s v="N"/>
    <s v="N"/>
    <s v="N"/>
    <s v="F"/>
    <s v="S"/>
    <n v="39"/>
    <s v="N"/>
    <s v="N"/>
    <n v="2039"/>
    <n v="1118"/>
    <n v="1763"/>
    <n v="1651"/>
    <n v="2008"/>
  </r>
  <r>
    <x v="0"/>
    <s v="N"/>
    <s v="N"/>
    <s v="N"/>
    <s v="N"/>
    <s v="F"/>
    <s v="S"/>
    <n v="39"/>
    <s v="N"/>
    <s v="Y"/>
    <n v="1"/>
    <n v="0"/>
    <n v="0"/>
    <n v="0"/>
    <n v="1"/>
  </r>
  <r>
    <x v="0"/>
    <s v="N"/>
    <s v="N"/>
    <s v="N"/>
    <s v="N"/>
    <s v="F"/>
    <s v="S"/>
    <n v="40"/>
    <s v="N"/>
    <s v="N"/>
    <n v="1978"/>
    <n v="1103"/>
    <n v="1662"/>
    <n v="1555"/>
    <n v="1930"/>
  </r>
  <r>
    <x v="0"/>
    <s v="N"/>
    <s v="N"/>
    <s v="N"/>
    <s v="N"/>
    <s v="F"/>
    <s v="S"/>
    <n v="41"/>
    <s v="N"/>
    <s v="N"/>
    <n v="1977"/>
    <n v="1077"/>
    <n v="1649"/>
    <n v="1545"/>
    <n v="1931"/>
  </r>
  <r>
    <x v="0"/>
    <s v="N"/>
    <s v="N"/>
    <s v="N"/>
    <s v="N"/>
    <s v="F"/>
    <s v="S"/>
    <n v="42"/>
    <s v="N"/>
    <s v="N"/>
    <n v="1820"/>
    <n v="1013"/>
    <n v="1556"/>
    <n v="1443"/>
    <n v="1784"/>
  </r>
  <r>
    <x v="0"/>
    <s v="N"/>
    <s v="N"/>
    <s v="N"/>
    <s v="N"/>
    <s v="F"/>
    <s v="S"/>
    <n v="43"/>
    <s v="N"/>
    <s v="N"/>
    <n v="1774"/>
    <n v="1046"/>
    <n v="1517"/>
    <n v="1373"/>
    <n v="1736"/>
  </r>
  <r>
    <x v="0"/>
    <s v="N"/>
    <s v="N"/>
    <s v="N"/>
    <s v="N"/>
    <s v="F"/>
    <s v="S"/>
    <n v="44"/>
    <s v="N"/>
    <s v="N"/>
    <n v="1675"/>
    <n v="1041"/>
    <n v="1419"/>
    <n v="1331"/>
    <n v="1650"/>
  </r>
  <r>
    <x v="0"/>
    <s v="N"/>
    <s v="N"/>
    <s v="N"/>
    <s v="N"/>
    <s v="F"/>
    <s v="S"/>
    <n v="45"/>
    <s v="N"/>
    <s v="N"/>
    <n v="1605"/>
    <n v="981"/>
    <n v="1399"/>
    <n v="1264"/>
    <n v="1575"/>
  </r>
  <r>
    <x v="0"/>
    <s v="N"/>
    <s v="N"/>
    <s v="N"/>
    <s v="N"/>
    <s v="F"/>
    <s v="S"/>
    <n v="46"/>
    <s v="N"/>
    <s v="N"/>
    <n v="1528"/>
    <n v="964"/>
    <n v="1300"/>
    <n v="1208"/>
    <n v="1498"/>
  </r>
  <r>
    <x v="0"/>
    <s v="N"/>
    <s v="N"/>
    <s v="N"/>
    <s v="N"/>
    <s v="F"/>
    <s v="S"/>
    <n v="47"/>
    <s v="N"/>
    <s v="N"/>
    <n v="1362"/>
    <n v="848"/>
    <n v="1189"/>
    <n v="1076"/>
    <n v="1332"/>
  </r>
  <r>
    <x v="0"/>
    <s v="N"/>
    <s v="N"/>
    <s v="N"/>
    <s v="N"/>
    <s v="F"/>
    <s v="S"/>
    <n v="48"/>
    <s v="N"/>
    <s v="N"/>
    <n v="1251"/>
    <n v="804"/>
    <n v="1080"/>
    <n v="973"/>
    <n v="1215"/>
  </r>
  <r>
    <x v="0"/>
    <s v="N"/>
    <s v="N"/>
    <s v="N"/>
    <s v="N"/>
    <s v="F"/>
    <s v="S"/>
    <n v="49"/>
    <s v="N"/>
    <s v="N"/>
    <n v="1144"/>
    <n v="757"/>
    <n v="979"/>
    <n v="886"/>
    <n v="1126"/>
  </r>
  <r>
    <x v="0"/>
    <s v="N"/>
    <s v="N"/>
    <s v="N"/>
    <s v="N"/>
    <s v="F"/>
    <s v="S"/>
    <n v="50"/>
    <s v="N"/>
    <s v="N"/>
    <n v="1064"/>
    <n v="696"/>
    <n v="923"/>
    <n v="824"/>
    <n v="1043"/>
  </r>
  <r>
    <x v="0"/>
    <s v="N"/>
    <s v="N"/>
    <s v="N"/>
    <s v="N"/>
    <s v="F"/>
    <s v="S"/>
    <n v="51"/>
    <s v="N"/>
    <s v="N"/>
    <n v="1025"/>
    <n v="651"/>
    <n v="902"/>
    <n v="810"/>
    <n v="1006"/>
  </r>
  <r>
    <x v="0"/>
    <s v="N"/>
    <s v="N"/>
    <s v="N"/>
    <s v="N"/>
    <s v="F"/>
    <s v="S"/>
    <n v="52"/>
    <s v="N"/>
    <s v="N"/>
    <n v="950"/>
    <n v="613"/>
    <n v="848"/>
    <n v="748"/>
    <n v="935"/>
  </r>
  <r>
    <x v="0"/>
    <s v="N"/>
    <s v="N"/>
    <s v="N"/>
    <s v="N"/>
    <s v="F"/>
    <s v="S"/>
    <n v="53"/>
    <s v="N"/>
    <s v="N"/>
    <n v="941"/>
    <n v="623"/>
    <n v="802"/>
    <n v="722"/>
    <n v="919"/>
  </r>
  <r>
    <x v="0"/>
    <s v="N"/>
    <s v="N"/>
    <s v="N"/>
    <s v="N"/>
    <s v="F"/>
    <s v="S"/>
    <n v="54"/>
    <s v="N"/>
    <s v="N"/>
    <n v="866"/>
    <n v="588"/>
    <n v="757"/>
    <n v="678"/>
    <n v="856"/>
  </r>
  <r>
    <x v="0"/>
    <s v="N"/>
    <s v="N"/>
    <s v="N"/>
    <s v="N"/>
    <s v="F"/>
    <s v="S"/>
    <n v="55"/>
    <s v="N"/>
    <s v="N"/>
    <n v="605"/>
    <n v="395"/>
    <n v="525"/>
    <n v="471"/>
    <n v="598"/>
  </r>
  <r>
    <x v="0"/>
    <s v="N"/>
    <s v="N"/>
    <s v="N"/>
    <s v="N"/>
    <s v="F"/>
    <s v="S"/>
    <n v="56"/>
    <s v="N"/>
    <s v="N"/>
    <n v="570"/>
    <n v="392"/>
    <n v="496"/>
    <n v="443"/>
    <n v="560"/>
  </r>
  <r>
    <x v="0"/>
    <s v="N"/>
    <s v="N"/>
    <s v="N"/>
    <s v="N"/>
    <s v="F"/>
    <s v="S"/>
    <n v="57"/>
    <s v="N"/>
    <s v="N"/>
    <n v="469"/>
    <n v="320"/>
    <n v="417"/>
    <n v="356"/>
    <n v="461"/>
  </r>
  <r>
    <x v="0"/>
    <s v="N"/>
    <s v="N"/>
    <s v="N"/>
    <s v="N"/>
    <s v="F"/>
    <s v="S"/>
    <n v="58"/>
    <s v="N"/>
    <s v="N"/>
    <n v="555"/>
    <n v="391"/>
    <n v="497"/>
    <n v="436"/>
    <n v="548"/>
  </r>
  <r>
    <x v="0"/>
    <s v="N"/>
    <s v="N"/>
    <s v="N"/>
    <s v="N"/>
    <s v="F"/>
    <s v="S"/>
    <n v="59"/>
    <s v="N"/>
    <s v="N"/>
    <n v="398"/>
    <n v="288"/>
    <n v="351"/>
    <n v="305"/>
    <n v="391"/>
  </r>
  <r>
    <x v="0"/>
    <s v="N"/>
    <s v="N"/>
    <s v="N"/>
    <s v="N"/>
    <s v="F"/>
    <s v="S"/>
    <n v="60"/>
    <s v="N"/>
    <s v="N"/>
    <n v="331"/>
    <n v="224"/>
    <n v="297"/>
    <n v="249"/>
    <n v="315"/>
  </r>
  <r>
    <x v="0"/>
    <s v="N"/>
    <s v="N"/>
    <s v="N"/>
    <s v="N"/>
    <s v="F"/>
    <s v="S"/>
    <n v="61"/>
    <s v="N"/>
    <s v="N"/>
    <n v="242"/>
    <n v="173"/>
    <n v="216"/>
    <n v="182"/>
    <n v="233"/>
  </r>
  <r>
    <x v="0"/>
    <s v="N"/>
    <s v="N"/>
    <s v="N"/>
    <s v="N"/>
    <s v="F"/>
    <s v="S"/>
    <n v="62"/>
    <s v="N"/>
    <s v="N"/>
    <n v="213"/>
    <n v="155"/>
    <n v="189"/>
    <n v="168"/>
    <n v="212"/>
  </r>
  <r>
    <x v="0"/>
    <s v="N"/>
    <s v="N"/>
    <s v="N"/>
    <s v="N"/>
    <s v="F"/>
    <s v="S"/>
    <n v="63"/>
    <s v="N"/>
    <s v="N"/>
    <n v="198"/>
    <n v="139"/>
    <n v="175"/>
    <n v="151"/>
    <n v="195"/>
  </r>
  <r>
    <x v="0"/>
    <s v="N"/>
    <s v="N"/>
    <s v="N"/>
    <s v="N"/>
    <s v="F"/>
    <s v="S"/>
    <n v="64"/>
    <s v="N"/>
    <s v="N"/>
    <n v="141"/>
    <n v="106"/>
    <n v="128"/>
    <n v="113"/>
    <n v="138"/>
  </r>
  <r>
    <x v="0"/>
    <s v="N"/>
    <s v="N"/>
    <s v="N"/>
    <s v="N"/>
    <s v="F"/>
    <s v="S"/>
    <n v="65"/>
    <s v="N"/>
    <s v="N"/>
    <n v="97"/>
    <n v="69"/>
    <n v="83"/>
    <n v="70"/>
    <n v="96"/>
  </r>
  <r>
    <x v="0"/>
    <s v="N"/>
    <s v="N"/>
    <s v="N"/>
    <s v="N"/>
    <s v="F"/>
    <s v="S"/>
    <n v="66"/>
    <s v="N"/>
    <s v="N"/>
    <n v="105"/>
    <n v="75"/>
    <n v="98"/>
    <n v="81"/>
    <n v="105"/>
  </r>
  <r>
    <x v="0"/>
    <s v="N"/>
    <s v="N"/>
    <s v="N"/>
    <s v="N"/>
    <s v="F"/>
    <s v="S"/>
    <n v="67"/>
    <s v="N"/>
    <s v="N"/>
    <n v="85"/>
    <n v="49"/>
    <n v="67"/>
    <n v="55"/>
    <n v="79"/>
  </r>
  <r>
    <x v="0"/>
    <s v="N"/>
    <s v="N"/>
    <s v="N"/>
    <s v="N"/>
    <s v="F"/>
    <s v="S"/>
    <n v="68"/>
    <s v="N"/>
    <s v="N"/>
    <n v="53"/>
    <n v="39"/>
    <n v="50"/>
    <n v="39"/>
    <n v="51"/>
  </r>
  <r>
    <x v="0"/>
    <s v="N"/>
    <s v="N"/>
    <s v="N"/>
    <s v="N"/>
    <s v="F"/>
    <s v="S"/>
    <n v="69"/>
    <s v="N"/>
    <s v="N"/>
    <n v="42"/>
    <n v="32"/>
    <n v="34"/>
    <n v="32"/>
    <n v="40"/>
  </r>
  <r>
    <x v="0"/>
    <s v="N"/>
    <s v="N"/>
    <s v="N"/>
    <s v="N"/>
    <s v="F"/>
    <s v="S"/>
    <n v="70"/>
    <s v="N"/>
    <s v="N"/>
    <n v="42"/>
    <n v="37"/>
    <n v="35"/>
    <n v="34"/>
    <n v="41"/>
  </r>
  <r>
    <x v="0"/>
    <s v="N"/>
    <s v="N"/>
    <s v="N"/>
    <s v="N"/>
    <s v="F"/>
    <s v="S"/>
    <n v="71"/>
    <s v="N"/>
    <s v="N"/>
    <n v="28"/>
    <n v="20"/>
    <n v="25"/>
    <n v="20"/>
    <n v="27"/>
  </r>
  <r>
    <x v="0"/>
    <s v="N"/>
    <s v="N"/>
    <s v="N"/>
    <s v="N"/>
    <s v="F"/>
    <s v="S"/>
    <n v="72"/>
    <s v="N"/>
    <s v="N"/>
    <n v="19"/>
    <n v="13"/>
    <n v="19"/>
    <n v="14"/>
    <n v="18"/>
  </r>
  <r>
    <x v="0"/>
    <s v="N"/>
    <s v="N"/>
    <s v="N"/>
    <s v="N"/>
    <s v="F"/>
    <s v="S"/>
    <n v="73"/>
    <s v="N"/>
    <s v="N"/>
    <n v="12"/>
    <n v="9"/>
    <n v="11"/>
    <n v="9"/>
    <n v="12"/>
  </r>
  <r>
    <x v="0"/>
    <s v="N"/>
    <s v="N"/>
    <s v="N"/>
    <s v="N"/>
    <s v="F"/>
    <s v="S"/>
    <n v="74"/>
    <s v="N"/>
    <s v="N"/>
    <n v="23"/>
    <n v="19"/>
    <n v="22"/>
    <n v="17"/>
    <n v="23"/>
  </r>
  <r>
    <x v="0"/>
    <s v="N"/>
    <s v="N"/>
    <s v="N"/>
    <s v="N"/>
    <s v="F"/>
    <s v="S"/>
    <n v="75"/>
    <s v="N"/>
    <s v="N"/>
    <n v="6"/>
    <n v="6"/>
    <n v="6"/>
    <n v="5"/>
    <n v="6"/>
  </r>
  <r>
    <x v="0"/>
    <s v="N"/>
    <s v="N"/>
    <s v="N"/>
    <s v="N"/>
    <s v="F"/>
    <s v="S"/>
    <n v="76"/>
    <s v="N"/>
    <s v="N"/>
    <n v="4"/>
    <n v="4"/>
    <n v="4"/>
    <n v="3"/>
    <n v="4"/>
  </r>
  <r>
    <x v="0"/>
    <s v="N"/>
    <s v="N"/>
    <s v="N"/>
    <s v="N"/>
    <s v="F"/>
    <s v="S"/>
    <n v="77"/>
    <s v="N"/>
    <s v="N"/>
    <n v="3"/>
    <n v="1"/>
    <n v="2"/>
    <n v="1"/>
    <n v="3"/>
  </r>
  <r>
    <x v="0"/>
    <s v="N"/>
    <s v="N"/>
    <s v="N"/>
    <s v="N"/>
    <s v="F"/>
    <s v="S"/>
    <n v="78"/>
    <s v="N"/>
    <s v="N"/>
    <n v="3"/>
    <n v="1"/>
    <n v="3"/>
    <n v="2"/>
    <n v="3"/>
  </r>
  <r>
    <x v="0"/>
    <s v="N"/>
    <s v="N"/>
    <s v="N"/>
    <s v="N"/>
    <s v="F"/>
    <s v="S"/>
    <n v="79"/>
    <s v="N"/>
    <s v="N"/>
    <n v="1"/>
    <n v="1"/>
    <n v="1"/>
    <n v="1"/>
    <n v="1"/>
  </r>
  <r>
    <x v="0"/>
    <s v="N"/>
    <s v="N"/>
    <s v="N"/>
    <s v="N"/>
    <s v="F"/>
    <s v="S"/>
    <n v="82"/>
    <s v="N"/>
    <s v="N"/>
    <n v="1"/>
    <n v="1"/>
    <n v="1"/>
    <n v="1"/>
    <n v="1"/>
  </r>
  <r>
    <x v="0"/>
    <s v="N"/>
    <s v="N"/>
    <s v="N"/>
    <s v="N"/>
    <s v="F"/>
    <s v="S"/>
    <n v="83"/>
    <s v="N"/>
    <s v="N"/>
    <n v="1"/>
    <n v="1"/>
    <n v="1"/>
    <n v="1"/>
    <n v="1"/>
  </r>
  <r>
    <x v="0"/>
    <s v="N"/>
    <s v="N"/>
    <s v="N"/>
    <s v="N"/>
    <s v="M"/>
    <s v="M"/>
    <n v="0"/>
    <s v="N"/>
    <s v="N"/>
    <n v="156"/>
    <n v="43"/>
    <n v="117"/>
    <n v="114"/>
    <n v="143"/>
  </r>
  <r>
    <x v="0"/>
    <s v="N"/>
    <s v="N"/>
    <s v="N"/>
    <s v="N"/>
    <s v="M"/>
    <s v="M"/>
    <n v="1"/>
    <s v="N"/>
    <s v="N"/>
    <n v="636"/>
    <n v="164"/>
    <n v="481"/>
    <n v="468"/>
    <n v="583"/>
  </r>
  <r>
    <x v="0"/>
    <s v="N"/>
    <s v="N"/>
    <s v="N"/>
    <s v="N"/>
    <s v="M"/>
    <s v="M"/>
    <n v="1"/>
    <s v="N"/>
    <s v="Y"/>
    <n v="1"/>
    <n v="1"/>
    <n v="1"/>
    <n v="1"/>
    <n v="1"/>
  </r>
  <r>
    <x v="0"/>
    <s v="N"/>
    <s v="N"/>
    <s v="N"/>
    <s v="N"/>
    <s v="M"/>
    <s v="M"/>
    <n v="2"/>
    <s v="N"/>
    <s v="N"/>
    <n v="1455"/>
    <n v="413"/>
    <n v="1088"/>
    <n v="1063"/>
    <n v="1379"/>
  </r>
  <r>
    <x v="0"/>
    <s v="N"/>
    <s v="N"/>
    <s v="N"/>
    <s v="N"/>
    <s v="M"/>
    <s v="M"/>
    <n v="3"/>
    <s v="N"/>
    <s v="N"/>
    <n v="986"/>
    <n v="258"/>
    <n v="778"/>
    <n v="757"/>
    <n v="941"/>
  </r>
  <r>
    <x v="0"/>
    <s v="N"/>
    <s v="N"/>
    <s v="N"/>
    <s v="N"/>
    <s v="M"/>
    <s v="M"/>
    <n v="4"/>
    <s v="N"/>
    <s v="N"/>
    <n v="964"/>
    <n v="285"/>
    <n v="803"/>
    <n v="782"/>
    <n v="917"/>
  </r>
  <r>
    <x v="0"/>
    <s v="N"/>
    <s v="N"/>
    <s v="N"/>
    <s v="N"/>
    <s v="M"/>
    <s v="M"/>
    <n v="4"/>
    <s v="Y"/>
    <s v="N"/>
    <n v="1"/>
    <n v="0"/>
    <n v="1"/>
    <n v="1"/>
    <n v="1"/>
  </r>
  <r>
    <x v="0"/>
    <s v="N"/>
    <s v="N"/>
    <s v="N"/>
    <s v="N"/>
    <s v="M"/>
    <s v="M"/>
    <n v="5"/>
    <s v="N"/>
    <s v="N"/>
    <n v="922"/>
    <n v="239"/>
    <n v="770"/>
    <n v="744"/>
    <n v="878"/>
  </r>
  <r>
    <x v="0"/>
    <s v="N"/>
    <s v="N"/>
    <s v="N"/>
    <s v="N"/>
    <s v="M"/>
    <s v="M"/>
    <n v="5"/>
    <s v="N"/>
    <s v="Y"/>
    <n v="1"/>
    <n v="0"/>
    <n v="1"/>
    <n v="1"/>
    <n v="1"/>
  </r>
  <r>
    <x v="0"/>
    <s v="N"/>
    <s v="N"/>
    <s v="N"/>
    <s v="N"/>
    <s v="M"/>
    <s v="M"/>
    <n v="6"/>
    <s v="N"/>
    <s v="N"/>
    <n v="1026"/>
    <n v="276"/>
    <n v="845"/>
    <n v="826"/>
    <n v="965"/>
  </r>
  <r>
    <x v="0"/>
    <s v="N"/>
    <s v="N"/>
    <s v="N"/>
    <s v="N"/>
    <s v="M"/>
    <s v="M"/>
    <n v="7"/>
    <s v="N"/>
    <s v="N"/>
    <n v="1286"/>
    <n v="391"/>
    <n v="1012"/>
    <n v="977"/>
    <n v="1228"/>
  </r>
  <r>
    <x v="0"/>
    <s v="N"/>
    <s v="N"/>
    <s v="N"/>
    <s v="N"/>
    <s v="M"/>
    <s v="M"/>
    <n v="7"/>
    <s v="Y"/>
    <s v="N"/>
    <n v="1"/>
    <n v="0"/>
    <n v="1"/>
    <n v="1"/>
    <n v="1"/>
  </r>
  <r>
    <x v="0"/>
    <s v="N"/>
    <s v="N"/>
    <s v="N"/>
    <s v="N"/>
    <s v="M"/>
    <s v="M"/>
    <n v="8"/>
    <s v="N"/>
    <s v="N"/>
    <n v="1291"/>
    <n v="391"/>
    <n v="1039"/>
    <n v="1000"/>
    <n v="1224"/>
  </r>
  <r>
    <x v="0"/>
    <s v="N"/>
    <s v="N"/>
    <s v="N"/>
    <s v="N"/>
    <s v="M"/>
    <s v="M"/>
    <n v="9"/>
    <s v="N"/>
    <s v="N"/>
    <n v="1578"/>
    <n v="537"/>
    <n v="1272"/>
    <n v="1227"/>
    <n v="1522"/>
  </r>
  <r>
    <x v="0"/>
    <s v="N"/>
    <s v="N"/>
    <s v="N"/>
    <s v="N"/>
    <s v="M"/>
    <s v="M"/>
    <n v="10"/>
    <s v="N"/>
    <s v="N"/>
    <n v="1642"/>
    <n v="568"/>
    <n v="1304"/>
    <n v="1251"/>
    <n v="1582"/>
  </r>
  <r>
    <x v="0"/>
    <s v="N"/>
    <s v="N"/>
    <s v="N"/>
    <s v="N"/>
    <s v="M"/>
    <s v="M"/>
    <n v="11"/>
    <s v="N"/>
    <s v="N"/>
    <n v="1917"/>
    <n v="727"/>
    <n v="1584"/>
    <n v="1530"/>
    <n v="1858"/>
  </r>
  <r>
    <x v="0"/>
    <s v="N"/>
    <s v="N"/>
    <s v="N"/>
    <s v="N"/>
    <s v="M"/>
    <s v="M"/>
    <n v="11"/>
    <s v="Y"/>
    <s v="N"/>
    <n v="1"/>
    <n v="0"/>
    <n v="1"/>
    <n v="1"/>
    <n v="1"/>
  </r>
  <r>
    <x v="0"/>
    <s v="N"/>
    <s v="N"/>
    <s v="N"/>
    <s v="N"/>
    <s v="M"/>
    <s v="M"/>
    <n v="12"/>
    <s v="N"/>
    <s v="N"/>
    <n v="2096"/>
    <n v="854"/>
    <n v="1682"/>
    <n v="1618"/>
    <n v="2011"/>
  </r>
  <r>
    <x v="0"/>
    <s v="N"/>
    <s v="N"/>
    <s v="N"/>
    <s v="N"/>
    <s v="M"/>
    <s v="M"/>
    <n v="13"/>
    <s v="N"/>
    <s v="N"/>
    <n v="2304"/>
    <n v="950"/>
    <n v="1897"/>
    <n v="1825"/>
    <n v="2231"/>
  </r>
  <r>
    <x v="0"/>
    <s v="N"/>
    <s v="N"/>
    <s v="N"/>
    <s v="N"/>
    <s v="M"/>
    <s v="M"/>
    <n v="14"/>
    <s v="N"/>
    <s v="N"/>
    <n v="2700"/>
    <n v="1139"/>
    <n v="2146"/>
    <n v="2073"/>
    <n v="2611"/>
  </r>
  <r>
    <x v="0"/>
    <s v="N"/>
    <s v="N"/>
    <s v="N"/>
    <s v="N"/>
    <s v="M"/>
    <s v="M"/>
    <n v="15"/>
    <s v="N"/>
    <s v="N"/>
    <n v="3141"/>
    <n v="1332"/>
    <n v="2530"/>
    <n v="2433"/>
    <n v="3035"/>
  </r>
  <r>
    <x v="0"/>
    <s v="N"/>
    <s v="N"/>
    <s v="N"/>
    <s v="N"/>
    <s v="M"/>
    <s v="M"/>
    <n v="16"/>
    <s v="N"/>
    <s v="N"/>
    <n v="3525"/>
    <n v="1549"/>
    <n v="2859"/>
    <n v="2760"/>
    <n v="3423"/>
  </r>
  <r>
    <x v="0"/>
    <s v="N"/>
    <s v="N"/>
    <s v="N"/>
    <s v="N"/>
    <s v="M"/>
    <s v="M"/>
    <n v="16"/>
    <s v="N"/>
    <s v="Y"/>
    <n v="1"/>
    <n v="0"/>
    <n v="1"/>
    <n v="1"/>
    <n v="1"/>
  </r>
  <r>
    <x v="0"/>
    <s v="N"/>
    <s v="N"/>
    <s v="N"/>
    <s v="N"/>
    <s v="M"/>
    <s v="M"/>
    <n v="17"/>
    <s v="N"/>
    <s v="N"/>
    <n v="3741"/>
    <n v="1613"/>
    <n v="3009"/>
    <n v="2881"/>
    <n v="3608"/>
  </r>
  <r>
    <x v="0"/>
    <s v="N"/>
    <s v="N"/>
    <s v="N"/>
    <s v="N"/>
    <s v="M"/>
    <s v="M"/>
    <n v="18"/>
    <s v="N"/>
    <s v="N"/>
    <n v="3677"/>
    <n v="1636"/>
    <n v="3008"/>
    <n v="2884"/>
    <n v="3584"/>
  </r>
  <r>
    <x v="0"/>
    <s v="N"/>
    <s v="N"/>
    <s v="N"/>
    <s v="N"/>
    <s v="M"/>
    <s v="M"/>
    <n v="19"/>
    <s v="N"/>
    <s v="N"/>
    <n v="4106"/>
    <n v="1839"/>
    <n v="3341"/>
    <n v="3201"/>
    <n v="3999"/>
  </r>
  <r>
    <x v="0"/>
    <s v="N"/>
    <s v="N"/>
    <s v="N"/>
    <s v="N"/>
    <s v="M"/>
    <s v="M"/>
    <n v="20"/>
    <s v="N"/>
    <s v="N"/>
    <n v="4111"/>
    <n v="1845"/>
    <n v="3380"/>
    <n v="3252"/>
    <n v="3992"/>
  </r>
  <r>
    <x v="0"/>
    <s v="N"/>
    <s v="N"/>
    <s v="N"/>
    <s v="N"/>
    <s v="M"/>
    <s v="M"/>
    <n v="21"/>
    <s v="N"/>
    <s v="N"/>
    <n v="4433"/>
    <n v="2059"/>
    <n v="3595"/>
    <n v="3428"/>
    <n v="4301"/>
  </r>
  <r>
    <x v="0"/>
    <s v="N"/>
    <s v="N"/>
    <s v="N"/>
    <s v="N"/>
    <s v="M"/>
    <s v="M"/>
    <n v="22"/>
    <s v="N"/>
    <s v="N"/>
    <n v="4566"/>
    <n v="2117"/>
    <n v="3707"/>
    <n v="3562"/>
    <n v="4415"/>
  </r>
  <r>
    <x v="0"/>
    <s v="N"/>
    <s v="N"/>
    <s v="N"/>
    <s v="N"/>
    <s v="M"/>
    <s v="M"/>
    <n v="22"/>
    <s v="Y"/>
    <s v="N"/>
    <n v="1"/>
    <n v="0"/>
    <n v="0"/>
    <n v="0"/>
    <n v="0"/>
  </r>
  <r>
    <x v="0"/>
    <s v="N"/>
    <s v="N"/>
    <s v="N"/>
    <s v="N"/>
    <s v="M"/>
    <s v="M"/>
    <n v="23"/>
    <s v="N"/>
    <s v="N"/>
    <n v="4978"/>
    <n v="2302"/>
    <n v="4103"/>
    <n v="3930"/>
    <n v="4821"/>
  </r>
  <r>
    <x v="0"/>
    <s v="N"/>
    <s v="N"/>
    <s v="N"/>
    <s v="N"/>
    <s v="M"/>
    <s v="M"/>
    <n v="24"/>
    <s v="N"/>
    <s v="N"/>
    <n v="5141"/>
    <n v="2378"/>
    <n v="4274"/>
    <n v="4111"/>
    <n v="5002"/>
  </r>
  <r>
    <x v="0"/>
    <s v="N"/>
    <s v="N"/>
    <s v="N"/>
    <s v="N"/>
    <s v="M"/>
    <s v="M"/>
    <n v="25"/>
    <s v="N"/>
    <s v="N"/>
    <n v="5270"/>
    <n v="2459"/>
    <n v="4341"/>
    <n v="4170"/>
    <n v="5104"/>
  </r>
  <r>
    <x v="0"/>
    <s v="N"/>
    <s v="N"/>
    <s v="N"/>
    <s v="N"/>
    <s v="M"/>
    <s v="M"/>
    <n v="26"/>
    <s v="N"/>
    <s v="N"/>
    <n v="5784"/>
    <n v="2719"/>
    <n v="4690"/>
    <n v="4518"/>
    <n v="5605"/>
  </r>
  <r>
    <x v="0"/>
    <s v="N"/>
    <s v="N"/>
    <s v="N"/>
    <s v="N"/>
    <s v="M"/>
    <s v="M"/>
    <n v="27"/>
    <s v="N"/>
    <s v="N"/>
    <n v="6529"/>
    <n v="2976"/>
    <n v="5325"/>
    <n v="5112"/>
    <n v="6336"/>
  </r>
  <r>
    <x v="0"/>
    <s v="N"/>
    <s v="N"/>
    <s v="N"/>
    <s v="N"/>
    <s v="M"/>
    <s v="M"/>
    <n v="27"/>
    <s v="Y"/>
    <s v="N"/>
    <n v="1"/>
    <n v="1"/>
    <n v="1"/>
    <n v="1"/>
    <n v="1"/>
  </r>
  <r>
    <x v="0"/>
    <s v="N"/>
    <s v="N"/>
    <s v="N"/>
    <s v="N"/>
    <s v="M"/>
    <s v="M"/>
    <n v="28"/>
    <s v="N"/>
    <s v="N"/>
    <n v="6935"/>
    <n v="3314"/>
    <n v="5717"/>
    <n v="5512"/>
    <n v="6705"/>
  </r>
  <r>
    <x v="0"/>
    <s v="N"/>
    <s v="N"/>
    <s v="N"/>
    <s v="N"/>
    <s v="M"/>
    <s v="M"/>
    <n v="28"/>
    <s v="Y"/>
    <s v="N"/>
    <n v="1"/>
    <n v="1"/>
    <n v="0"/>
    <n v="0"/>
    <n v="1"/>
  </r>
  <r>
    <x v="0"/>
    <s v="N"/>
    <s v="N"/>
    <s v="N"/>
    <s v="N"/>
    <s v="M"/>
    <s v="M"/>
    <n v="29"/>
    <s v="N"/>
    <s v="N"/>
    <n v="7584"/>
    <n v="3522"/>
    <n v="6184"/>
    <n v="5938"/>
    <n v="7341"/>
  </r>
  <r>
    <x v="0"/>
    <s v="N"/>
    <s v="N"/>
    <s v="N"/>
    <s v="N"/>
    <s v="M"/>
    <s v="M"/>
    <n v="30"/>
    <s v="N"/>
    <s v="N"/>
    <n v="7805"/>
    <n v="3885"/>
    <n v="6446"/>
    <n v="6194"/>
    <n v="7587"/>
  </r>
  <r>
    <x v="0"/>
    <s v="N"/>
    <s v="N"/>
    <s v="N"/>
    <s v="N"/>
    <s v="M"/>
    <s v="M"/>
    <n v="31"/>
    <s v="N"/>
    <s v="N"/>
    <n v="8164"/>
    <n v="3938"/>
    <n v="6661"/>
    <n v="6400"/>
    <n v="7908"/>
  </r>
  <r>
    <x v="0"/>
    <s v="N"/>
    <s v="N"/>
    <s v="N"/>
    <s v="N"/>
    <s v="M"/>
    <s v="M"/>
    <n v="31"/>
    <s v="Y"/>
    <s v="Y"/>
    <n v="2"/>
    <n v="2"/>
    <n v="2"/>
    <n v="2"/>
    <n v="2"/>
  </r>
  <r>
    <x v="0"/>
    <s v="N"/>
    <s v="N"/>
    <s v="N"/>
    <s v="N"/>
    <s v="M"/>
    <s v="M"/>
    <n v="32"/>
    <s v="N"/>
    <s v="N"/>
    <n v="7386"/>
    <n v="3779"/>
    <n v="6117"/>
    <n v="5873"/>
    <n v="7162"/>
  </r>
  <r>
    <x v="0"/>
    <s v="N"/>
    <s v="N"/>
    <s v="N"/>
    <s v="N"/>
    <s v="M"/>
    <s v="M"/>
    <n v="33"/>
    <s v="N"/>
    <s v="N"/>
    <n v="7431"/>
    <n v="3849"/>
    <n v="6139"/>
    <n v="5890"/>
    <n v="7250"/>
  </r>
  <r>
    <x v="0"/>
    <s v="N"/>
    <s v="N"/>
    <s v="N"/>
    <s v="N"/>
    <s v="M"/>
    <s v="M"/>
    <n v="33"/>
    <s v="Y"/>
    <s v="N"/>
    <n v="1"/>
    <n v="0"/>
    <n v="0"/>
    <n v="1"/>
    <n v="1"/>
  </r>
  <r>
    <x v="0"/>
    <s v="N"/>
    <s v="N"/>
    <s v="N"/>
    <s v="N"/>
    <s v="M"/>
    <s v="M"/>
    <n v="34"/>
    <s v="N"/>
    <s v="N"/>
    <n v="7362"/>
    <n v="3702"/>
    <n v="6169"/>
    <n v="5855"/>
    <n v="7168"/>
  </r>
  <r>
    <x v="0"/>
    <s v="N"/>
    <s v="N"/>
    <s v="N"/>
    <s v="N"/>
    <s v="M"/>
    <s v="M"/>
    <n v="34"/>
    <s v="Y"/>
    <s v="Y"/>
    <n v="1"/>
    <n v="1"/>
    <n v="1"/>
    <n v="0"/>
    <n v="1"/>
  </r>
  <r>
    <x v="0"/>
    <s v="N"/>
    <s v="N"/>
    <s v="N"/>
    <s v="N"/>
    <s v="M"/>
    <s v="M"/>
    <n v="35"/>
    <s v="N"/>
    <s v="N"/>
    <n v="7705"/>
    <n v="3991"/>
    <n v="6502"/>
    <n v="6142"/>
    <n v="7501"/>
  </r>
  <r>
    <x v="0"/>
    <s v="N"/>
    <s v="N"/>
    <s v="N"/>
    <s v="N"/>
    <s v="M"/>
    <s v="M"/>
    <n v="35"/>
    <s v="Y"/>
    <s v="N"/>
    <n v="1"/>
    <n v="1"/>
    <n v="1"/>
    <n v="1"/>
    <n v="1"/>
  </r>
  <r>
    <x v="0"/>
    <s v="N"/>
    <s v="N"/>
    <s v="N"/>
    <s v="N"/>
    <s v="M"/>
    <s v="M"/>
    <n v="35"/>
    <s v="Y"/>
    <s v="Y"/>
    <n v="1"/>
    <n v="0"/>
    <n v="1"/>
    <n v="1"/>
    <n v="1"/>
  </r>
  <r>
    <x v="0"/>
    <s v="N"/>
    <s v="N"/>
    <s v="N"/>
    <s v="N"/>
    <s v="M"/>
    <s v="M"/>
    <n v="36"/>
    <s v="N"/>
    <s v="N"/>
    <n v="8206"/>
    <n v="4442"/>
    <n v="6840"/>
    <n v="6493"/>
    <n v="8010"/>
  </r>
  <r>
    <x v="0"/>
    <s v="N"/>
    <s v="N"/>
    <s v="N"/>
    <s v="N"/>
    <s v="M"/>
    <s v="M"/>
    <n v="37"/>
    <s v="N"/>
    <s v="N"/>
    <n v="8430"/>
    <n v="4695"/>
    <n v="7025"/>
    <n v="6702"/>
    <n v="8232"/>
  </r>
  <r>
    <x v="0"/>
    <s v="N"/>
    <s v="N"/>
    <s v="N"/>
    <s v="N"/>
    <s v="M"/>
    <s v="M"/>
    <n v="37"/>
    <s v="Y"/>
    <s v="N"/>
    <n v="2"/>
    <n v="0"/>
    <n v="2"/>
    <n v="2"/>
    <n v="2"/>
  </r>
  <r>
    <x v="0"/>
    <s v="N"/>
    <s v="N"/>
    <s v="N"/>
    <s v="N"/>
    <s v="M"/>
    <s v="M"/>
    <n v="38"/>
    <s v="N"/>
    <s v="N"/>
    <n v="8017"/>
    <n v="4508"/>
    <n v="6672"/>
    <n v="6301"/>
    <n v="7807"/>
  </r>
  <r>
    <x v="0"/>
    <s v="N"/>
    <s v="N"/>
    <s v="N"/>
    <s v="N"/>
    <s v="M"/>
    <s v="M"/>
    <n v="38"/>
    <s v="N"/>
    <s v="Y"/>
    <n v="1"/>
    <n v="0"/>
    <n v="1"/>
    <n v="1"/>
    <n v="1"/>
  </r>
  <r>
    <x v="0"/>
    <s v="N"/>
    <s v="N"/>
    <s v="N"/>
    <s v="N"/>
    <s v="M"/>
    <s v="M"/>
    <n v="38"/>
    <s v="Y"/>
    <s v="N"/>
    <n v="1"/>
    <n v="1"/>
    <n v="1"/>
    <n v="1"/>
    <n v="1"/>
  </r>
  <r>
    <x v="0"/>
    <s v="N"/>
    <s v="N"/>
    <s v="N"/>
    <s v="N"/>
    <s v="M"/>
    <s v="M"/>
    <n v="38"/>
    <s v="Y"/>
    <s v="Y"/>
    <n v="1"/>
    <n v="0"/>
    <n v="1"/>
    <n v="1"/>
    <n v="1"/>
  </r>
  <r>
    <x v="0"/>
    <s v="N"/>
    <s v="N"/>
    <s v="N"/>
    <s v="N"/>
    <s v="M"/>
    <s v="M"/>
    <n v="39"/>
    <s v="N"/>
    <s v="N"/>
    <n v="8111"/>
    <n v="4529"/>
    <n v="6786"/>
    <n v="6358"/>
    <n v="7918"/>
  </r>
  <r>
    <x v="0"/>
    <s v="N"/>
    <s v="N"/>
    <s v="N"/>
    <s v="N"/>
    <s v="M"/>
    <s v="M"/>
    <n v="40"/>
    <s v="N"/>
    <s v="N"/>
    <n v="7974"/>
    <n v="4496"/>
    <n v="6625"/>
    <n v="6218"/>
    <n v="7774"/>
  </r>
  <r>
    <x v="0"/>
    <s v="N"/>
    <s v="N"/>
    <s v="N"/>
    <s v="N"/>
    <s v="M"/>
    <s v="M"/>
    <n v="41"/>
    <s v="N"/>
    <s v="N"/>
    <n v="7932"/>
    <n v="4631"/>
    <n v="6707"/>
    <n v="6269"/>
    <n v="7748"/>
  </r>
  <r>
    <x v="0"/>
    <s v="N"/>
    <s v="N"/>
    <s v="N"/>
    <s v="N"/>
    <s v="M"/>
    <s v="M"/>
    <n v="41"/>
    <s v="Y"/>
    <s v="N"/>
    <n v="1"/>
    <n v="1"/>
    <n v="1"/>
    <n v="1"/>
    <n v="1"/>
  </r>
  <r>
    <x v="0"/>
    <s v="N"/>
    <s v="N"/>
    <s v="N"/>
    <s v="N"/>
    <s v="M"/>
    <s v="M"/>
    <n v="42"/>
    <s v="N"/>
    <s v="N"/>
    <n v="7548"/>
    <n v="4503"/>
    <n v="6303"/>
    <n v="5898"/>
    <n v="7389"/>
  </r>
  <r>
    <x v="0"/>
    <s v="N"/>
    <s v="N"/>
    <s v="N"/>
    <s v="N"/>
    <s v="M"/>
    <s v="M"/>
    <n v="43"/>
    <s v="N"/>
    <s v="N"/>
    <n v="7317"/>
    <n v="4492"/>
    <n v="6189"/>
    <n v="5784"/>
    <n v="7146"/>
  </r>
  <r>
    <x v="0"/>
    <s v="N"/>
    <s v="N"/>
    <s v="N"/>
    <s v="N"/>
    <s v="M"/>
    <s v="M"/>
    <n v="44"/>
    <s v="N"/>
    <s v="N"/>
    <n v="7218"/>
    <n v="4447"/>
    <n v="6017"/>
    <n v="5558"/>
    <n v="7066"/>
  </r>
  <r>
    <x v="0"/>
    <s v="N"/>
    <s v="N"/>
    <s v="N"/>
    <s v="N"/>
    <s v="M"/>
    <s v="M"/>
    <n v="45"/>
    <s v="N"/>
    <s v="N"/>
    <n v="6725"/>
    <n v="4238"/>
    <n v="5685"/>
    <n v="5279"/>
    <n v="6583"/>
  </r>
  <r>
    <x v="0"/>
    <s v="N"/>
    <s v="N"/>
    <s v="N"/>
    <s v="N"/>
    <s v="M"/>
    <s v="M"/>
    <n v="46"/>
    <s v="N"/>
    <s v="N"/>
    <n v="6597"/>
    <n v="4291"/>
    <n v="5498"/>
    <n v="5080"/>
    <n v="6454"/>
  </r>
  <r>
    <x v="0"/>
    <s v="N"/>
    <s v="N"/>
    <s v="N"/>
    <s v="N"/>
    <s v="M"/>
    <s v="M"/>
    <n v="46"/>
    <s v="N"/>
    <s v="Y"/>
    <n v="1"/>
    <n v="1"/>
    <n v="1"/>
    <n v="1"/>
    <n v="1"/>
  </r>
  <r>
    <x v="0"/>
    <s v="N"/>
    <s v="N"/>
    <s v="N"/>
    <s v="N"/>
    <s v="M"/>
    <s v="M"/>
    <n v="47"/>
    <s v="N"/>
    <s v="N"/>
    <n v="6566"/>
    <n v="4335"/>
    <n v="5500"/>
    <n v="5076"/>
    <n v="6411"/>
  </r>
  <r>
    <x v="0"/>
    <s v="N"/>
    <s v="N"/>
    <s v="N"/>
    <s v="N"/>
    <s v="M"/>
    <s v="M"/>
    <n v="47"/>
    <s v="Y"/>
    <s v="N"/>
    <n v="1"/>
    <n v="0"/>
    <n v="0"/>
    <n v="0"/>
    <n v="1"/>
  </r>
  <r>
    <x v="0"/>
    <s v="N"/>
    <s v="N"/>
    <s v="N"/>
    <s v="N"/>
    <s v="M"/>
    <s v="M"/>
    <n v="48"/>
    <s v="N"/>
    <s v="N"/>
    <n v="5900"/>
    <n v="3938"/>
    <n v="5013"/>
    <n v="4605"/>
    <n v="5777"/>
  </r>
  <r>
    <x v="0"/>
    <s v="N"/>
    <s v="N"/>
    <s v="N"/>
    <s v="N"/>
    <s v="M"/>
    <s v="M"/>
    <n v="49"/>
    <s v="N"/>
    <s v="N"/>
    <n v="5693"/>
    <n v="3784"/>
    <n v="4854"/>
    <n v="4430"/>
    <n v="5580"/>
  </r>
  <r>
    <x v="0"/>
    <s v="N"/>
    <s v="N"/>
    <s v="N"/>
    <s v="N"/>
    <s v="M"/>
    <s v="M"/>
    <n v="50"/>
    <s v="N"/>
    <s v="N"/>
    <n v="5476"/>
    <n v="3703"/>
    <n v="4653"/>
    <n v="4269"/>
    <n v="5367"/>
  </r>
  <r>
    <x v="0"/>
    <s v="N"/>
    <s v="N"/>
    <s v="N"/>
    <s v="N"/>
    <s v="M"/>
    <s v="M"/>
    <n v="51"/>
    <s v="N"/>
    <s v="N"/>
    <n v="5421"/>
    <n v="3704"/>
    <n v="4627"/>
    <n v="4184"/>
    <n v="5298"/>
  </r>
  <r>
    <x v="0"/>
    <s v="N"/>
    <s v="N"/>
    <s v="N"/>
    <s v="N"/>
    <s v="M"/>
    <s v="M"/>
    <n v="52"/>
    <s v="N"/>
    <s v="N"/>
    <n v="5378"/>
    <n v="3690"/>
    <n v="4575"/>
    <n v="4127"/>
    <n v="5252"/>
  </r>
  <r>
    <x v="0"/>
    <s v="N"/>
    <s v="N"/>
    <s v="N"/>
    <s v="N"/>
    <s v="M"/>
    <s v="M"/>
    <n v="53"/>
    <s v="N"/>
    <s v="N"/>
    <n v="5234"/>
    <n v="3672"/>
    <n v="4594"/>
    <n v="4142"/>
    <n v="5117"/>
  </r>
  <r>
    <x v="0"/>
    <s v="N"/>
    <s v="N"/>
    <s v="N"/>
    <s v="N"/>
    <s v="M"/>
    <s v="M"/>
    <n v="54"/>
    <s v="N"/>
    <s v="N"/>
    <n v="5346"/>
    <n v="3754"/>
    <n v="4609"/>
    <n v="4141"/>
    <n v="5211"/>
  </r>
  <r>
    <x v="0"/>
    <s v="N"/>
    <s v="N"/>
    <s v="N"/>
    <s v="N"/>
    <s v="M"/>
    <s v="M"/>
    <n v="55"/>
    <s v="N"/>
    <s v="N"/>
    <n v="4146"/>
    <n v="2943"/>
    <n v="3599"/>
    <n v="3228"/>
    <n v="4057"/>
  </r>
  <r>
    <x v="0"/>
    <s v="N"/>
    <s v="N"/>
    <s v="N"/>
    <s v="N"/>
    <s v="M"/>
    <s v="M"/>
    <n v="56"/>
    <s v="N"/>
    <s v="N"/>
    <n v="3912"/>
    <n v="2750"/>
    <n v="3396"/>
    <n v="2994"/>
    <n v="3801"/>
  </r>
  <r>
    <x v="0"/>
    <s v="N"/>
    <s v="N"/>
    <s v="N"/>
    <s v="N"/>
    <s v="M"/>
    <s v="M"/>
    <n v="57"/>
    <s v="N"/>
    <s v="N"/>
    <n v="3761"/>
    <n v="2651"/>
    <n v="3314"/>
    <n v="2921"/>
    <n v="3678"/>
  </r>
  <r>
    <x v="0"/>
    <s v="N"/>
    <s v="N"/>
    <s v="N"/>
    <s v="N"/>
    <s v="M"/>
    <s v="M"/>
    <n v="58"/>
    <s v="N"/>
    <s v="N"/>
    <n v="3735"/>
    <n v="2705"/>
    <n v="3257"/>
    <n v="2905"/>
    <n v="3653"/>
  </r>
  <r>
    <x v="0"/>
    <s v="N"/>
    <s v="N"/>
    <s v="N"/>
    <s v="N"/>
    <s v="M"/>
    <s v="M"/>
    <n v="59"/>
    <s v="N"/>
    <s v="N"/>
    <n v="3072"/>
    <n v="2176"/>
    <n v="2681"/>
    <n v="2333"/>
    <n v="2999"/>
  </r>
  <r>
    <x v="0"/>
    <s v="N"/>
    <s v="N"/>
    <s v="N"/>
    <s v="N"/>
    <s v="M"/>
    <s v="M"/>
    <n v="60"/>
    <s v="N"/>
    <s v="N"/>
    <n v="2670"/>
    <n v="1921"/>
    <n v="2334"/>
    <n v="2051"/>
    <n v="2598"/>
  </r>
  <r>
    <x v="0"/>
    <s v="N"/>
    <s v="N"/>
    <s v="N"/>
    <s v="N"/>
    <s v="M"/>
    <s v="M"/>
    <n v="61"/>
    <s v="N"/>
    <s v="N"/>
    <n v="2364"/>
    <n v="1711"/>
    <n v="2041"/>
    <n v="1796"/>
    <n v="2313"/>
  </r>
  <r>
    <x v="0"/>
    <s v="N"/>
    <s v="N"/>
    <s v="N"/>
    <s v="N"/>
    <s v="M"/>
    <s v="M"/>
    <n v="62"/>
    <s v="N"/>
    <s v="N"/>
    <n v="2121"/>
    <n v="1549"/>
    <n v="1864"/>
    <n v="1610"/>
    <n v="2063"/>
  </r>
  <r>
    <x v="0"/>
    <s v="N"/>
    <s v="N"/>
    <s v="N"/>
    <s v="N"/>
    <s v="M"/>
    <s v="M"/>
    <n v="63"/>
    <s v="N"/>
    <s v="N"/>
    <n v="1915"/>
    <n v="1417"/>
    <n v="1668"/>
    <n v="1474"/>
    <n v="1869"/>
  </r>
  <r>
    <x v="0"/>
    <s v="N"/>
    <s v="N"/>
    <s v="N"/>
    <s v="N"/>
    <s v="M"/>
    <s v="M"/>
    <n v="64"/>
    <s v="N"/>
    <s v="N"/>
    <n v="1538"/>
    <n v="1072"/>
    <n v="1416"/>
    <n v="1178"/>
    <n v="1488"/>
  </r>
  <r>
    <x v="0"/>
    <s v="N"/>
    <s v="N"/>
    <s v="N"/>
    <s v="N"/>
    <s v="M"/>
    <s v="M"/>
    <n v="65"/>
    <s v="N"/>
    <s v="N"/>
    <n v="1476"/>
    <n v="1046"/>
    <n v="1276"/>
    <n v="1132"/>
    <n v="1433"/>
  </r>
  <r>
    <x v="0"/>
    <s v="N"/>
    <s v="N"/>
    <s v="N"/>
    <s v="N"/>
    <s v="M"/>
    <s v="M"/>
    <n v="66"/>
    <s v="N"/>
    <s v="N"/>
    <n v="1245"/>
    <n v="893"/>
    <n v="1071"/>
    <n v="947"/>
    <n v="1213"/>
  </r>
  <r>
    <x v="0"/>
    <s v="N"/>
    <s v="N"/>
    <s v="N"/>
    <s v="N"/>
    <s v="M"/>
    <s v="M"/>
    <n v="67"/>
    <s v="N"/>
    <s v="N"/>
    <n v="1114"/>
    <n v="823"/>
    <n v="982"/>
    <n v="828"/>
    <n v="1077"/>
  </r>
  <r>
    <x v="0"/>
    <s v="N"/>
    <s v="N"/>
    <s v="N"/>
    <s v="N"/>
    <s v="M"/>
    <s v="M"/>
    <n v="68"/>
    <s v="N"/>
    <s v="N"/>
    <n v="915"/>
    <n v="668"/>
    <n v="803"/>
    <n v="681"/>
    <n v="892"/>
  </r>
  <r>
    <x v="0"/>
    <s v="N"/>
    <s v="N"/>
    <s v="N"/>
    <s v="N"/>
    <s v="M"/>
    <s v="M"/>
    <n v="69"/>
    <s v="N"/>
    <s v="N"/>
    <n v="805"/>
    <n v="577"/>
    <n v="685"/>
    <n v="600"/>
    <n v="780"/>
  </r>
  <r>
    <x v="0"/>
    <s v="N"/>
    <s v="N"/>
    <s v="N"/>
    <s v="N"/>
    <s v="M"/>
    <s v="M"/>
    <n v="70"/>
    <s v="N"/>
    <s v="N"/>
    <n v="742"/>
    <n v="542"/>
    <n v="643"/>
    <n v="555"/>
    <n v="713"/>
  </r>
  <r>
    <x v="0"/>
    <s v="N"/>
    <s v="N"/>
    <s v="N"/>
    <s v="N"/>
    <s v="M"/>
    <s v="M"/>
    <n v="71"/>
    <s v="N"/>
    <s v="N"/>
    <n v="609"/>
    <n v="426"/>
    <n v="525"/>
    <n v="445"/>
    <n v="587"/>
  </r>
  <r>
    <x v="0"/>
    <s v="N"/>
    <s v="N"/>
    <s v="N"/>
    <s v="N"/>
    <s v="M"/>
    <s v="M"/>
    <n v="72"/>
    <s v="N"/>
    <s v="N"/>
    <n v="477"/>
    <n v="358"/>
    <n v="422"/>
    <n v="353"/>
    <n v="465"/>
  </r>
  <r>
    <x v="0"/>
    <s v="N"/>
    <s v="N"/>
    <s v="N"/>
    <s v="N"/>
    <s v="M"/>
    <s v="M"/>
    <n v="73"/>
    <s v="N"/>
    <s v="N"/>
    <n v="373"/>
    <n v="277"/>
    <n v="315"/>
    <n v="275"/>
    <n v="353"/>
  </r>
  <r>
    <x v="0"/>
    <s v="N"/>
    <s v="N"/>
    <s v="N"/>
    <s v="N"/>
    <s v="M"/>
    <s v="M"/>
    <n v="74"/>
    <s v="N"/>
    <s v="N"/>
    <n v="262"/>
    <n v="214"/>
    <n v="243"/>
    <n v="205"/>
    <n v="254"/>
  </r>
  <r>
    <x v="0"/>
    <s v="N"/>
    <s v="N"/>
    <s v="N"/>
    <s v="N"/>
    <s v="M"/>
    <s v="M"/>
    <n v="75"/>
    <s v="N"/>
    <s v="N"/>
    <n v="176"/>
    <n v="121"/>
    <n v="155"/>
    <n v="131"/>
    <n v="167"/>
  </r>
  <r>
    <x v="0"/>
    <s v="N"/>
    <s v="N"/>
    <s v="N"/>
    <s v="N"/>
    <s v="M"/>
    <s v="M"/>
    <n v="76"/>
    <s v="N"/>
    <s v="N"/>
    <n v="139"/>
    <n v="104"/>
    <n v="122"/>
    <n v="104"/>
    <n v="134"/>
  </r>
  <r>
    <x v="0"/>
    <s v="N"/>
    <s v="N"/>
    <s v="N"/>
    <s v="N"/>
    <s v="M"/>
    <s v="M"/>
    <n v="77"/>
    <s v="N"/>
    <s v="N"/>
    <n v="98"/>
    <n v="80"/>
    <n v="90"/>
    <n v="75"/>
    <n v="96"/>
  </r>
  <r>
    <x v="0"/>
    <s v="N"/>
    <s v="N"/>
    <s v="N"/>
    <s v="N"/>
    <s v="M"/>
    <s v="M"/>
    <n v="78"/>
    <s v="N"/>
    <s v="N"/>
    <n v="60"/>
    <n v="43"/>
    <n v="59"/>
    <n v="47"/>
    <n v="60"/>
  </r>
  <r>
    <x v="0"/>
    <s v="N"/>
    <s v="N"/>
    <s v="N"/>
    <s v="N"/>
    <s v="M"/>
    <s v="M"/>
    <n v="79"/>
    <s v="N"/>
    <s v="N"/>
    <n v="44"/>
    <n v="32"/>
    <n v="43"/>
    <n v="36"/>
    <n v="42"/>
  </r>
  <r>
    <x v="0"/>
    <s v="N"/>
    <s v="N"/>
    <s v="N"/>
    <s v="N"/>
    <s v="M"/>
    <s v="M"/>
    <n v="80"/>
    <s v="N"/>
    <s v="N"/>
    <n v="23"/>
    <n v="17"/>
    <n v="23"/>
    <n v="18"/>
    <n v="23"/>
  </r>
  <r>
    <x v="0"/>
    <s v="N"/>
    <s v="N"/>
    <s v="N"/>
    <s v="N"/>
    <s v="M"/>
    <s v="M"/>
    <n v="81"/>
    <s v="N"/>
    <s v="N"/>
    <n v="17"/>
    <n v="12"/>
    <n v="14"/>
    <n v="11"/>
    <n v="16"/>
  </r>
  <r>
    <x v="0"/>
    <s v="N"/>
    <s v="N"/>
    <s v="N"/>
    <s v="N"/>
    <s v="M"/>
    <s v="M"/>
    <n v="82"/>
    <s v="N"/>
    <s v="N"/>
    <n v="4"/>
    <n v="4"/>
    <n v="3"/>
    <n v="3"/>
    <n v="3"/>
  </r>
  <r>
    <x v="0"/>
    <s v="N"/>
    <s v="N"/>
    <s v="N"/>
    <s v="N"/>
    <s v="M"/>
    <s v="M"/>
    <n v="83"/>
    <s v="N"/>
    <s v="N"/>
    <n v="18"/>
    <n v="6"/>
    <n v="17"/>
    <n v="11"/>
    <n v="15"/>
  </r>
  <r>
    <x v="0"/>
    <s v="N"/>
    <s v="N"/>
    <s v="N"/>
    <s v="N"/>
    <s v="M"/>
    <s v="S"/>
    <n v="0"/>
    <s v="N"/>
    <s v="N"/>
    <n v="172"/>
    <n v="77"/>
    <n v="131"/>
    <n v="126"/>
    <n v="166"/>
  </r>
  <r>
    <x v="0"/>
    <s v="N"/>
    <s v="N"/>
    <s v="N"/>
    <s v="N"/>
    <s v="M"/>
    <s v="S"/>
    <n v="0"/>
    <s v="Y"/>
    <s v="N"/>
    <n v="2"/>
    <n v="2"/>
    <n v="2"/>
    <n v="0"/>
    <n v="2"/>
  </r>
  <r>
    <x v="0"/>
    <s v="N"/>
    <s v="N"/>
    <s v="N"/>
    <s v="N"/>
    <s v="M"/>
    <s v="S"/>
    <n v="1"/>
    <s v="N"/>
    <s v="N"/>
    <n v="421"/>
    <n v="182"/>
    <n v="293"/>
    <n v="276"/>
    <n v="407"/>
  </r>
  <r>
    <x v="0"/>
    <s v="N"/>
    <s v="N"/>
    <s v="N"/>
    <s v="N"/>
    <s v="M"/>
    <s v="S"/>
    <n v="1"/>
    <s v="Y"/>
    <s v="N"/>
    <n v="1"/>
    <n v="0"/>
    <n v="1"/>
    <n v="1"/>
    <n v="1"/>
  </r>
  <r>
    <x v="0"/>
    <s v="N"/>
    <s v="N"/>
    <s v="N"/>
    <s v="N"/>
    <s v="M"/>
    <s v="S"/>
    <n v="2"/>
    <s v="N"/>
    <s v="N"/>
    <n v="536"/>
    <n v="239"/>
    <n v="424"/>
    <n v="408"/>
    <n v="523"/>
  </r>
  <r>
    <x v="0"/>
    <s v="N"/>
    <s v="N"/>
    <s v="N"/>
    <s v="N"/>
    <s v="M"/>
    <s v="S"/>
    <n v="2"/>
    <s v="Y"/>
    <s v="N"/>
    <n v="2"/>
    <n v="0"/>
    <n v="1"/>
    <n v="0"/>
    <n v="2"/>
  </r>
  <r>
    <x v="0"/>
    <s v="N"/>
    <s v="N"/>
    <s v="N"/>
    <s v="N"/>
    <s v="M"/>
    <s v="S"/>
    <n v="3"/>
    <s v="N"/>
    <s v="N"/>
    <n v="729"/>
    <n v="322"/>
    <n v="555"/>
    <n v="527"/>
    <n v="718"/>
  </r>
  <r>
    <x v="0"/>
    <s v="N"/>
    <s v="N"/>
    <s v="N"/>
    <s v="N"/>
    <s v="M"/>
    <s v="S"/>
    <n v="3"/>
    <s v="Y"/>
    <s v="N"/>
    <n v="1"/>
    <n v="0"/>
    <n v="1"/>
    <n v="1"/>
    <n v="1"/>
  </r>
  <r>
    <x v="0"/>
    <s v="N"/>
    <s v="N"/>
    <s v="N"/>
    <s v="N"/>
    <s v="M"/>
    <s v="S"/>
    <n v="4"/>
    <s v="N"/>
    <s v="N"/>
    <n v="707"/>
    <n v="334"/>
    <n v="546"/>
    <n v="514"/>
    <n v="685"/>
  </r>
  <r>
    <x v="0"/>
    <s v="N"/>
    <s v="N"/>
    <s v="N"/>
    <s v="N"/>
    <s v="M"/>
    <s v="S"/>
    <n v="4"/>
    <s v="Y"/>
    <s v="N"/>
    <n v="1"/>
    <n v="0"/>
    <n v="0"/>
    <n v="0"/>
    <n v="1"/>
  </r>
  <r>
    <x v="0"/>
    <s v="N"/>
    <s v="N"/>
    <s v="N"/>
    <s v="N"/>
    <s v="M"/>
    <s v="S"/>
    <n v="5"/>
    <s v="N"/>
    <s v="N"/>
    <n v="978"/>
    <n v="476"/>
    <n v="775"/>
    <n v="726"/>
    <n v="951"/>
  </r>
  <r>
    <x v="0"/>
    <s v="N"/>
    <s v="N"/>
    <s v="N"/>
    <s v="N"/>
    <s v="M"/>
    <s v="S"/>
    <n v="6"/>
    <s v="N"/>
    <s v="N"/>
    <n v="1119"/>
    <n v="540"/>
    <n v="862"/>
    <n v="813"/>
    <n v="1095"/>
  </r>
  <r>
    <x v="0"/>
    <s v="N"/>
    <s v="N"/>
    <s v="N"/>
    <s v="N"/>
    <s v="M"/>
    <s v="S"/>
    <n v="7"/>
    <s v="N"/>
    <s v="N"/>
    <n v="1403"/>
    <n v="634"/>
    <n v="1126"/>
    <n v="1064"/>
    <n v="1372"/>
  </r>
  <r>
    <x v="0"/>
    <s v="N"/>
    <s v="N"/>
    <s v="N"/>
    <s v="N"/>
    <s v="M"/>
    <s v="S"/>
    <n v="7"/>
    <s v="N"/>
    <s v="Y"/>
    <n v="2"/>
    <n v="1"/>
    <n v="1"/>
    <n v="1"/>
    <n v="2"/>
  </r>
  <r>
    <x v="0"/>
    <s v="N"/>
    <s v="N"/>
    <s v="N"/>
    <s v="N"/>
    <s v="M"/>
    <s v="S"/>
    <n v="7"/>
    <s v="Y"/>
    <s v="N"/>
    <n v="1"/>
    <n v="0"/>
    <n v="0"/>
    <n v="0"/>
    <n v="1"/>
  </r>
  <r>
    <x v="0"/>
    <s v="N"/>
    <s v="N"/>
    <s v="N"/>
    <s v="N"/>
    <s v="M"/>
    <s v="S"/>
    <n v="8"/>
    <s v="N"/>
    <s v="N"/>
    <n v="1585"/>
    <n v="738"/>
    <n v="1264"/>
    <n v="1197"/>
    <n v="1543"/>
  </r>
  <r>
    <x v="0"/>
    <s v="N"/>
    <s v="N"/>
    <s v="N"/>
    <s v="N"/>
    <s v="M"/>
    <s v="S"/>
    <n v="8"/>
    <s v="N"/>
    <s v="Y"/>
    <n v="1"/>
    <n v="1"/>
    <n v="1"/>
    <n v="1"/>
    <n v="1"/>
  </r>
  <r>
    <x v="0"/>
    <s v="N"/>
    <s v="N"/>
    <s v="N"/>
    <s v="N"/>
    <s v="M"/>
    <s v="S"/>
    <n v="8"/>
    <s v="Y"/>
    <s v="N"/>
    <n v="2"/>
    <n v="1"/>
    <n v="1"/>
    <n v="1"/>
    <n v="2"/>
  </r>
  <r>
    <x v="0"/>
    <s v="N"/>
    <s v="N"/>
    <s v="N"/>
    <s v="N"/>
    <s v="M"/>
    <s v="S"/>
    <n v="9"/>
    <s v="N"/>
    <s v="N"/>
    <n v="1583"/>
    <n v="757"/>
    <n v="1274"/>
    <n v="1188"/>
    <n v="1550"/>
  </r>
  <r>
    <x v="0"/>
    <s v="N"/>
    <s v="N"/>
    <s v="N"/>
    <s v="N"/>
    <s v="M"/>
    <s v="S"/>
    <n v="10"/>
    <s v="N"/>
    <s v="N"/>
    <n v="1738"/>
    <n v="810"/>
    <n v="1404"/>
    <n v="1305"/>
    <n v="1706"/>
  </r>
  <r>
    <x v="0"/>
    <s v="N"/>
    <s v="N"/>
    <s v="N"/>
    <s v="N"/>
    <s v="M"/>
    <s v="S"/>
    <n v="11"/>
    <s v="N"/>
    <s v="N"/>
    <n v="1871"/>
    <n v="831"/>
    <n v="1516"/>
    <n v="1428"/>
    <n v="1829"/>
  </r>
  <r>
    <x v="0"/>
    <s v="N"/>
    <s v="N"/>
    <s v="N"/>
    <s v="N"/>
    <s v="M"/>
    <s v="S"/>
    <n v="12"/>
    <s v="N"/>
    <s v="N"/>
    <n v="2002"/>
    <n v="893"/>
    <n v="1581"/>
    <n v="1482"/>
    <n v="1970"/>
  </r>
  <r>
    <x v="0"/>
    <s v="N"/>
    <s v="N"/>
    <s v="N"/>
    <s v="N"/>
    <s v="M"/>
    <s v="S"/>
    <n v="13"/>
    <s v="N"/>
    <s v="N"/>
    <n v="1949"/>
    <n v="882"/>
    <n v="1593"/>
    <n v="1504"/>
    <n v="1910"/>
  </r>
  <r>
    <x v="0"/>
    <s v="N"/>
    <s v="N"/>
    <s v="N"/>
    <s v="N"/>
    <s v="M"/>
    <s v="S"/>
    <n v="14"/>
    <s v="N"/>
    <s v="N"/>
    <n v="2200"/>
    <n v="992"/>
    <n v="1785"/>
    <n v="1651"/>
    <n v="2154"/>
  </r>
  <r>
    <x v="0"/>
    <s v="N"/>
    <s v="N"/>
    <s v="N"/>
    <s v="N"/>
    <s v="M"/>
    <s v="S"/>
    <n v="15"/>
    <s v="N"/>
    <s v="N"/>
    <n v="2391"/>
    <n v="1055"/>
    <n v="1907"/>
    <n v="1829"/>
    <n v="2332"/>
  </r>
  <r>
    <x v="0"/>
    <s v="N"/>
    <s v="N"/>
    <s v="N"/>
    <s v="N"/>
    <s v="M"/>
    <s v="S"/>
    <n v="16"/>
    <s v="N"/>
    <s v="N"/>
    <n v="2473"/>
    <n v="1071"/>
    <n v="1989"/>
    <n v="1893"/>
    <n v="2388"/>
  </r>
  <r>
    <x v="0"/>
    <s v="N"/>
    <s v="N"/>
    <s v="N"/>
    <s v="N"/>
    <s v="M"/>
    <s v="S"/>
    <n v="17"/>
    <s v="N"/>
    <s v="N"/>
    <n v="2413"/>
    <n v="1011"/>
    <n v="1961"/>
    <n v="1852"/>
    <n v="2346"/>
  </r>
  <r>
    <x v="0"/>
    <s v="N"/>
    <s v="N"/>
    <s v="N"/>
    <s v="N"/>
    <s v="M"/>
    <s v="S"/>
    <n v="18"/>
    <s v="N"/>
    <s v="N"/>
    <n v="2340"/>
    <n v="1002"/>
    <n v="1855"/>
    <n v="1747"/>
    <n v="2280"/>
  </r>
  <r>
    <x v="0"/>
    <s v="N"/>
    <s v="N"/>
    <s v="N"/>
    <s v="N"/>
    <s v="M"/>
    <s v="S"/>
    <n v="19"/>
    <s v="N"/>
    <s v="N"/>
    <n v="2333"/>
    <n v="1058"/>
    <n v="1905"/>
    <n v="1792"/>
    <n v="2266"/>
  </r>
  <r>
    <x v="0"/>
    <s v="N"/>
    <s v="N"/>
    <s v="N"/>
    <s v="N"/>
    <s v="M"/>
    <s v="S"/>
    <n v="20"/>
    <s v="N"/>
    <s v="N"/>
    <n v="2376"/>
    <n v="1074"/>
    <n v="1918"/>
    <n v="1806"/>
    <n v="2304"/>
  </r>
  <r>
    <x v="0"/>
    <s v="N"/>
    <s v="N"/>
    <s v="N"/>
    <s v="N"/>
    <s v="M"/>
    <s v="S"/>
    <n v="21"/>
    <s v="N"/>
    <s v="N"/>
    <n v="2344"/>
    <n v="1017"/>
    <n v="1838"/>
    <n v="1745"/>
    <n v="2270"/>
  </r>
  <r>
    <x v="0"/>
    <s v="N"/>
    <s v="N"/>
    <s v="N"/>
    <s v="N"/>
    <s v="M"/>
    <s v="S"/>
    <n v="22"/>
    <s v="N"/>
    <s v="N"/>
    <n v="2378"/>
    <n v="969"/>
    <n v="1899"/>
    <n v="1806"/>
    <n v="2314"/>
  </r>
  <r>
    <x v="0"/>
    <s v="N"/>
    <s v="N"/>
    <s v="N"/>
    <s v="N"/>
    <s v="M"/>
    <s v="S"/>
    <n v="23"/>
    <s v="N"/>
    <s v="N"/>
    <n v="2428"/>
    <n v="1015"/>
    <n v="1958"/>
    <n v="1836"/>
    <n v="2350"/>
  </r>
  <r>
    <x v="0"/>
    <s v="N"/>
    <s v="N"/>
    <s v="N"/>
    <s v="N"/>
    <s v="M"/>
    <s v="S"/>
    <n v="24"/>
    <s v="N"/>
    <s v="N"/>
    <n v="2380"/>
    <n v="978"/>
    <n v="1874"/>
    <n v="1787"/>
    <n v="2303"/>
  </r>
  <r>
    <x v="0"/>
    <s v="N"/>
    <s v="N"/>
    <s v="N"/>
    <s v="N"/>
    <s v="M"/>
    <s v="S"/>
    <n v="25"/>
    <s v="N"/>
    <s v="N"/>
    <n v="2364"/>
    <n v="966"/>
    <n v="1856"/>
    <n v="1783"/>
    <n v="2262"/>
  </r>
  <r>
    <x v="0"/>
    <s v="N"/>
    <s v="N"/>
    <s v="N"/>
    <s v="N"/>
    <s v="M"/>
    <s v="S"/>
    <n v="26"/>
    <s v="N"/>
    <s v="N"/>
    <n v="2588"/>
    <n v="1044"/>
    <n v="2004"/>
    <n v="1904"/>
    <n v="2490"/>
  </r>
  <r>
    <x v="0"/>
    <s v="N"/>
    <s v="N"/>
    <s v="N"/>
    <s v="N"/>
    <s v="M"/>
    <s v="S"/>
    <n v="27"/>
    <s v="N"/>
    <s v="N"/>
    <n v="2762"/>
    <n v="1099"/>
    <n v="2096"/>
    <n v="1978"/>
    <n v="2624"/>
  </r>
  <r>
    <x v="0"/>
    <s v="N"/>
    <s v="N"/>
    <s v="N"/>
    <s v="N"/>
    <s v="M"/>
    <s v="S"/>
    <n v="27"/>
    <s v="Y"/>
    <s v="N"/>
    <n v="1"/>
    <n v="0"/>
    <n v="0"/>
    <n v="0"/>
    <n v="0"/>
  </r>
  <r>
    <x v="0"/>
    <s v="N"/>
    <s v="N"/>
    <s v="N"/>
    <s v="N"/>
    <s v="M"/>
    <s v="S"/>
    <n v="28"/>
    <s v="N"/>
    <s v="N"/>
    <n v="2833"/>
    <n v="1176"/>
    <n v="2201"/>
    <n v="2068"/>
    <n v="2719"/>
  </r>
  <r>
    <x v="0"/>
    <s v="N"/>
    <s v="N"/>
    <s v="N"/>
    <s v="N"/>
    <s v="M"/>
    <s v="S"/>
    <n v="29"/>
    <s v="N"/>
    <s v="N"/>
    <n v="3148"/>
    <n v="1340"/>
    <n v="2407"/>
    <n v="2266"/>
    <n v="3009"/>
  </r>
  <r>
    <x v="0"/>
    <s v="N"/>
    <s v="N"/>
    <s v="N"/>
    <s v="N"/>
    <s v="M"/>
    <s v="S"/>
    <n v="30"/>
    <s v="N"/>
    <s v="N"/>
    <n v="3193"/>
    <n v="1367"/>
    <n v="2468"/>
    <n v="2342"/>
    <n v="3058"/>
  </r>
  <r>
    <x v="0"/>
    <s v="N"/>
    <s v="N"/>
    <s v="N"/>
    <s v="N"/>
    <s v="M"/>
    <s v="S"/>
    <n v="31"/>
    <s v="N"/>
    <s v="N"/>
    <n v="3396"/>
    <n v="1401"/>
    <n v="2639"/>
    <n v="2482"/>
    <n v="3251"/>
  </r>
  <r>
    <x v="0"/>
    <s v="N"/>
    <s v="N"/>
    <s v="N"/>
    <s v="N"/>
    <s v="M"/>
    <s v="S"/>
    <n v="32"/>
    <s v="N"/>
    <s v="N"/>
    <n v="3112"/>
    <n v="1378"/>
    <n v="2418"/>
    <n v="2280"/>
    <n v="2982"/>
  </r>
  <r>
    <x v="0"/>
    <s v="N"/>
    <s v="N"/>
    <s v="N"/>
    <s v="N"/>
    <s v="M"/>
    <s v="S"/>
    <n v="33"/>
    <s v="N"/>
    <s v="N"/>
    <n v="3073"/>
    <n v="1360"/>
    <n v="2399"/>
    <n v="2227"/>
    <n v="2973"/>
  </r>
  <r>
    <x v="0"/>
    <s v="N"/>
    <s v="N"/>
    <s v="N"/>
    <s v="N"/>
    <s v="M"/>
    <s v="S"/>
    <n v="34"/>
    <s v="N"/>
    <s v="N"/>
    <n v="3207"/>
    <n v="1514"/>
    <n v="2563"/>
    <n v="2393"/>
    <n v="3091"/>
  </r>
  <r>
    <x v="0"/>
    <s v="N"/>
    <s v="N"/>
    <s v="N"/>
    <s v="N"/>
    <s v="M"/>
    <s v="S"/>
    <n v="35"/>
    <s v="N"/>
    <s v="N"/>
    <n v="3279"/>
    <n v="1496"/>
    <n v="2541"/>
    <n v="2370"/>
    <n v="3157"/>
  </r>
  <r>
    <x v="0"/>
    <s v="N"/>
    <s v="N"/>
    <s v="N"/>
    <s v="N"/>
    <s v="M"/>
    <s v="S"/>
    <n v="36"/>
    <s v="N"/>
    <s v="N"/>
    <n v="3441"/>
    <n v="1634"/>
    <n v="2673"/>
    <n v="2485"/>
    <n v="3331"/>
  </r>
  <r>
    <x v="0"/>
    <s v="N"/>
    <s v="N"/>
    <s v="N"/>
    <s v="N"/>
    <s v="M"/>
    <s v="S"/>
    <n v="37"/>
    <s v="N"/>
    <s v="N"/>
    <n v="3666"/>
    <n v="1746"/>
    <n v="2813"/>
    <n v="2642"/>
    <n v="3516"/>
  </r>
  <r>
    <x v="0"/>
    <s v="N"/>
    <s v="N"/>
    <s v="N"/>
    <s v="N"/>
    <s v="M"/>
    <s v="S"/>
    <n v="38"/>
    <s v="N"/>
    <s v="N"/>
    <n v="3711"/>
    <n v="1747"/>
    <n v="2876"/>
    <n v="2630"/>
    <n v="3593"/>
  </r>
  <r>
    <x v="0"/>
    <s v="N"/>
    <s v="N"/>
    <s v="N"/>
    <s v="N"/>
    <s v="M"/>
    <s v="S"/>
    <n v="39"/>
    <s v="N"/>
    <s v="N"/>
    <n v="3612"/>
    <n v="1758"/>
    <n v="2806"/>
    <n v="2573"/>
    <n v="3506"/>
  </r>
  <r>
    <x v="0"/>
    <s v="N"/>
    <s v="N"/>
    <s v="N"/>
    <s v="N"/>
    <s v="M"/>
    <s v="S"/>
    <n v="40"/>
    <s v="N"/>
    <s v="N"/>
    <n v="3661"/>
    <n v="1851"/>
    <n v="2933"/>
    <n v="2648"/>
    <n v="3542"/>
  </r>
  <r>
    <x v="0"/>
    <s v="N"/>
    <s v="N"/>
    <s v="N"/>
    <s v="N"/>
    <s v="M"/>
    <s v="S"/>
    <n v="40"/>
    <s v="Y"/>
    <s v="Y"/>
    <n v="1"/>
    <n v="1"/>
    <n v="1"/>
    <n v="1"/>
    <n v="1"/>
  </r>
  <r>
    <x v="0"/>
    <s v="N"/>
    <s v="N"/>
    <s v="N"/>
    <s v="N"/>
    <s v="M"/>
    <s v="S"/>
    <n v="41"/>
    <s v="N"/>
    <s v="N"/>
    <n v="3577"/>
    <n v="1774"/>
    <n v="2749"/>
    <n v="2504"/>
    <n v="3434"/>
  </r>
  <r>
    <x v="0"/>
    <s v="N"/>
    <s v="N"/>
    <s v="N"/>
    <s v="N"/>
    <s v="M"/>
    <s v="S"/>
    <n v="42"/>
    <s v="N"/>
    <s v="N"/>
    <n v="3513"/>
    <n v="1812"/>
    <n v="2721"/>
    <n v="2459"/>
    <n v="3388"/>
  </r>
  <r>
    <x v="0"/>
    <s v="N"/>
    <s v="N"/>
    <s v="N"/>
    <s v="N"/>
    <s v="M"/>
    <s v="S"/>
    <n v="43"/>
    <s v="N"/>
    <s v="N"/>
    <n v="3270"/>
    <n v="1777"/>
    <n v="2574"/>
    <n v="2303"/>
    <n v="3165"/>
  </r>
  <r>
    <x v="0"/>
    <s v="N"/>
    <s v="N"/>
    <s v="N"/>
    <s v="N"/>
    <s v="M"/>
    <s v="S"/>
    <n v="44"/>
    <s v="N"/>
    <s v="N"/>
    <n v="3169"/>
    <n v="1784"/>
    <n v="2519"/>
    <n v="2253"/>
    <n v="3062"/>
  </r>
  <r>
    <x v="0"/>
    <s v="N"/>
    <s v="N"/>
    <s v="N"/>
    <s v="N"/>
    <s v="M"/>
    <s v="S"/>
    <n v="45"/>
    <s v="N"/>
    <s v="N"/>
    <n v="2956"/>
    <n v="1617"/>
    <n v="2298"/>
    <n v="2069"/>
    <n v="2870"/>
  </r>
  <r>
    <x v="0"/>
    <s v="N"/>
    <s v="N"/>
    <s v="N"/>
    <s v="N"/>
    <s v="M"/>
    <s v="S"/>
    <n v="46"/>
    <s v="N"/>
    <s v="N"/>
    <n v="2830"/>
    <n v="1571"/>
    <n v="2166"/>
    <n v="1908"/>
    <n v="2739"/>
  </r>
  <r>
    <x v="0"/>
    <s v="N"/>
    <s v="N"/>
    <s v="N"/>
    <s v="N"/>
    <s v="M"/>
    <s v="S"/>
    <n v="47"/>
    <s v="N"/>
    <s v="N"/>
    <n v="2649"/>
    <n v="1494"/>
    <n v="2075"/>
    <n v="1845"/>
    <n v="2548"/>
  </r>
  <r>
    <x v="0"/>
    <s v="N"/>
    <s v="N"/>
    <s v="N"/>
    <s v="N"/>
    <s v="M"/>
    <s v="S"/>
    <n v="48"/>
    <s v="N"/>
    <s v="N"/>
    <n v="2384"/>
    <n v="1391"/>
    <n v="1880"/>
    <n v="1671"/>
    <n v="2282"/>
  </r>
  <r>
    <x v="0"/>
    <s v="N"/>
    <s v="N"/>
    <s v="N"/>
    <s v="N"/>
    <s v="M"/>
    <s v="S"/>
    <n v="49"/>
    <s v="N"/>
    <s v="N"/>
    <n v="2260"/>
    <n v="1296"/>
    <n v="1793"/>
    <n v="1578"/>
    <n v="2193"/>
  </r>
  <r>
    <x v="0"/>
    <s v="N"/>
    <s v="N"/>
    <s v="N"/>
    <s v="N"/>
    <s v="M"/>
    <s v="S"/>
    <n v="50"/>
    <s v="N"/>
    <s v="N"/>
    <n v="2228"/>
    <n v="1317"/>
    <n v="1780"/>
    <n v="1542"/>
    <n v="2138"/>
  </r>
  <r>
    <x v="0"/>
    <s v="N"/>
    <s v="N"/>
    <s v="N"/>
    <s v="N"/>
    <s v="M"/>
    <s v="S"/>
    <n v="50"/>
    <s v="Y"/>
    <s v="N"/>
    <n v="1"/>
    <n v="0"/>
    <n v="1"/>
    <n v="1"/>
    <n v="1"/>
  </r>
  <r>
    <x v="0"/>
    <s v="N"/>
    <s v="N"/>
    <s v="N"/>
    <s v="N"/>
    <s v="M"/>
    <s v="S"/>
    <n v="51"/>
    <s v="N"/>
    <s v="N"/>
    <n v="2127"/>
    <n v="1222"/>
    <n v="1688"/>
    <n v="1459"/>
    <n v="2035"/>
  </r>
  <r>
    <x v="0"/>
    <s v="N"/>
    <s v="N"/>
    <s v="N"/>
    <s v="N"/>
    <s v="M"/>
    <s v="S"/>
    <n v="52"/>
    <s v="N"/>
    <s v="N"/>
    <n v="1942"/>
    <n v="1141"/>
    <n v="1502"/>
    <n v="1309"/>
    <n v="1866"/>
  </r>
  <r>
    <x v="0"/>
    <s v="N"/>
    <s v="N"/>
    <s v="N"/>
    <s v="N"/>
    <s v="M"/>
    <s v="S"/>
    <n v="53"/>
    <s v="N"/>
    <s v="N"/>
    <n v="1894"/>
    <n v="1140"/>
    <n v="1494"/>
    <n v="1288"/>
    <n v="1828"/>
  </r>
  <r>
    <x v="0"/>
    <s v="N"/>
    <s v="N"/>
    <s v="N"/>
    <s v="N"/>
    <s v="M"/>
    <s v="S"/>
    <n v="54"/>
    <s v="N"/>
    <s v="N"/>
    <n v="1927"/>
    <n v="1201"/>
    <n v="1517"/>
    <n v="1319"/>
    <n v="1859"/>
  </r>
  <r>
    <x v="0"/>
    <s v="N"/>
    <s v="N"/>
    <s v="N"/>
    <s v="N"/>
    <s v="M"/>
    <s v="S"/>
    <n v="55"/>
    <s v="N"/>
    <s v="N"/>
    <n v="1479"/>
    <n v="880"/>
    <n v="1176"/>
    <n v="1011"/>
    <n v="1410"/>
  </r>
  <r>
    <x v="0"/>
    <s v="N"/>
    <s v="N"/>
    <s v="N"/>
    <s v="N"/>
    <s v="M"/>
    <s v="S"/>
    <n v="56"/>
    <s v="N"/>
    <s v="N"/>
    <n v="1259"/>
    <n v="760"/>
    <n v="1034"/>
    <n v="876"/>
    <n v="1206"/>
  </r>
  <r>
    <x v="0"/>
    <s v="N"/>
    <s v="N"/>
    <s v="N"/>
    <s v="N"/>
    <s v="M"/>
    <s v="S"/>
    <n v="56"/>
    <s v="Y"/>
    <s v="N"/>
    <n v="0"/>
    <n v="0"/>
    <n v="1"/>
    <n v="0"/>
    <n v="0"/>
  </r>
  <r>
    <x v="0"/>
    <s v="N"/>
    <s v="N"/>
    <s v="N"/>
    <s v="N"/>
    <s v="M"/>
    <s v="S"/>
    <n v="57"/>
    <s v="N"/>
    <s v="N"/>
    <n v="1104"/>
    <n v="673"/>
    <n v="896"/>
    <n v="770"/>
    <n v="1064"/>
  </r>
  <r>
    <x v="0"/>
    <s v="N"/>
    <s v="N"/>
    <s v="N"/>
    <s v="N"/>
    <s v="M"/>
    <s v="S"/>
    <n v="58"/>
    <s v="N"/>
    <s v="N"/>
    <n v="1044"/>
    <n v="657"/>
    <n v="855"/>
    <n v="723"/>
    <n v="1004"/>
  </r>
  <r>
    <x v="0"/>
    <s v="N"/>
    <s v="N"/>
    <s v="N"/>
    <s v="N"/>
    <s v="M"/>
    <s v="S"/>
    <n v="59"/>
    <s v="N"/>
    <s v="N"/>
    <n v="897"/>
    <n v="557"/>
    <n v="731"/>
    <n v="618"/>
    <n v="864"/>
  </r>
  <r>
    <x v="0"/>
    <s v="N"/>
    <s v="N"/>
    <s v="N"/>
    <s v="N"/>
    <s v="M"/>
    <s v="S"/>
    <n v="60"/>
    <s v="N"/>
    <s v="N"/>
    <n v="681"/>
    <n v="422"/>
    <n v="550"/>
    <n v="428"/>
    <n v="649"/>
  </r>
  <r>
    <x v="0"/>
    <s v="N"/>
    <s v="N"/>
    <s v="N"/>
    <s v="N"/>
    <s v="M"/>
    <s v="S"/>
    <n v="61"/>
    <s v="N"/>
    <s v="N"/>
    <n v="643"/>
    <n v="402"/>
    <n v="525"/>
    <n v="434"/>
    <n v="617"/>
  </r>
  <r>
    <x v="0"/>
    <s v="N"/>
    <s v="N"/>
    <s v="N"/>
    <s v="N"/>
    <s v="M"/>
    <s v="S"/>
    <n v="62"/>
    <s v="N"/>
    <s v="N"/>
    <n v="538"/>
    <n v="338"/>
    <n v="399"/>
    <n v="341"/>
    <n v="510"/>
  </r>
  <r>
    <x v="0"/>
    <s v="N"/>
    <s v="N"/>
    <s v="N"/>
    <s v="N"/>
    <s v="M"/>
    <s v="S"/>
    <n v="63"/>
    <s v="N"/>
    <s v="N"/>
    <n v="463"/>
    <n v="280"/>
    <n v="374"/>
    <n v="315"/>
    <n v="436"/>
  </r>
  <r>
    <x v="0"/>
    <s v="N"/>
    <s v="N"/>
    <s v="N"/>
    <s v="N"/>
    <s v="M"/>
    <s v="S"/>
    <n v="64"/>
    <s v="N"/>
    <s v="N"/>
    <n v="371"/>
    <n v="229"/>
    <n v="297"/>
    <n v="249"/>
    <n v="350"/>
  </r>
  <r>
    <x v="0"/>
    <s v="N"/>
    <s v="N"/>
    <s v="N"/>
    <s v="N"/>
    <s v="M"/>
    <s v="S"/>
    <n v="65"/>
    <s v="N"/>
    <s v="N"/>
    <n v="313"/>
    <n v="213"/>
    <n v="233"/>
    <n v="205"/>
    <n v="292"/>
  </r>
  <r>
    <x v="0"/>
    <s v="N"/>
    <s v="N"/>
    <s v="N"/>
    <s v="N"/>
    <s v="M"/>
    <s v="S"/>
    <n v="66"/>
    <s v="N"/>
    <s v="N"/>
    <n v="243"/>
    <n v="155"/>
    <n v="200"/>
    <n v="168"/>
    <n v="236"/>
  </r>
  <r>
    <x v="0"/>
    <s v="N"/>
    <s v="N"/>
    <s v="N"/>
    <s v="N"/>
    <s v="M"/>
    <s v="S"/>
    <n v="67"/>
    <s v="N"/>
    <s v="N"/>
    <n v="217"/>
    <n v="141"/>
    <n v="164"/>
    <n v="141"/>
    <n v="202"/>
  </r>
  <r>
    <x v="0"/>
    <s v="N"/>
    <s v="N"/>
    <s v="N"/>
    <s v="N"/>
    <s v="M"/>
    <s v="S"/>
    <n v="68"/>
    <s v="N"/>
    <s v="N"/>
    <n v="177"/>
    <n v="118"/>
    <n v="132"/>
    <n v="110"/>
    <n v="166"/>
  </r>
  <r>
    <x v="0"/>
    <s v="N"/>
    <s v="N"/>
    <s v="N"/>
    <s v="N"/>
    <s v="M"/>
    <s v="S"/>
    <n v="69"/>
    <s v="N"/>
    <s v="N"/>
    <n v="144"/>
    <n v="97"/>
    <n v="108"/>
    <n v="92"/>
    <n v="136"/>
  </r>
  <r>
    <x v="0"/>
    <s v="N"/>
    <s v="N"/>
    <s v="N"/>
    <s v="N"/>
    <s v="M"/>
    <s v="S"/>
    <n v="70"/>
    <s v="N"/>
    <s v="N"/>
    <n v="125"/>
    <n v="82"/>
    <n v="101"/>
    <n v="83"/>
    <n v="119"/>
  </r>
  <r>
    <x v="0"/>
    <s v="N"/>
    <s v="N"/>
    <s v="N"/>
    <s v="N"/>
    <s v="M"/>
    <s v="S"/>
    <n v="71"/>
    <s v="N"/>
    <s v="N"/>
    <n v="104"/>
    <n v="67"/>
    <n v="74"/>
    <n v="65"/>
    <n v="97"/>
  </r>
  <r>
    <x v="0"/>
    <s v="N"/>
    <s v="N"/>
    <s v="N"/>
    <s v="N"/>
    <s v="M"/>
    <s v="S"/>
    <n v="72"/>
    <s v="N"/>
    <s v="N"/>
    <n v="68"/>
    <n v="49"/>
    <n v="57"/>
    <n v="52"/>
    <n v="66"/>
  </r>
  <r>
    <x v="0"/>
    <s v="N"/>
    <s v="N"/>
    <s v="N"/>
    <s v="N"/>
    <s v="M"/>
    <s v="S"/>
    <n v="73"/>
    <s v="N"/>
    <s v="N"/>
    <n v="50"/>
    <n v="29"/>
    <n v="40"/>
    <n v="30"/>
    <n v="47"/>
  </r>
  <r>
    <x v="0"/>
    <s v="N"/>
    <s v="N"/>
    <s v="N"/>
    <s v="N"/>
    <s v="M"/>
    <s v="S"/>
    <n v="74"/>
    <s v="N"/>
    <s v="N"/>
    <n v="48"/>
    <n v="25"/>
    <n v="37"/>
    <n v="33"/>
    <n v="46"/>
  </r>
  <r>
    <x v="0"/>
    <s v="N"/>
    <s v="N"/>
    <s v="N"/>
    <s v="N"/>
    <s v="M"/>
    <s v="S"/>
    <n v="75"/>
    <s v="N"/>
    <s v="N"/>
    <n v="22"/>
    <n v="11"/>
    <n v="14"/>
    <n v="11"/>
    <n v="18"/>
  </r>
  <r>
    <x v="0"/>
    <s v="N"/>
    <s v="N"/>
    <s v="N"/>
    <s v="N"/>
    <s v="M"/>
    <s v="S"/>
    <n v="76"/>
    <s v="N"/>
    <s v="N"/>
    <n v="13"/>
    <n v="9"/>
    <n v="10"/>
    <n v="7"/>
    <n v="13"/>
  </r>
  <r>
    <x v="0"/>
    <s v="N"/>
    <s v="N"/>
    <s v="N"/>
    <s v="N"/>
    <s v="M"/>
    <s v="S"/>
    <n v="77"/>
    <s v="N"/>
    <s v="N"/>
    <n v="9"/>
    <n v="6"/>
    <n v="6"/>
    <n v="6"/>
    <n v="7"/>
  </r>
  <r>
    <x v="0"/>
    <s v="N"/>
    <s v="N"/>
    <s v="N"/>
    <s v="N"/>
    <s v="M"/>
    <s v="S"/>
    <n v="78"/>
    <s v="N"/>
    <s v="N"/>
    <n v="10"/>
    <n v="7"/>
    <n v="10"/>
    <n v="9"/>
    <n v="9"/>
  </r>
  <r>
    <x v="0"/>
    <s v="N"/>
    <s v="N"/>
    <s v="N"/>
    <s v="N"/>
    <s v="M"/>
    <s v="S"/>
    <n v="79"/>
    <s v="N"/>
    <s v="N"/>
    <n v="14"/>
    <n v="3"/>
    <n v="8"/>
    <n v="3"/>
    <n v="6"/>
  </r>
  <r>
    <x v="0"/>
    <s v="N"/>
    <s v="N"/>
    <s v="N"/>
    <s v="N"/>
    <s v="M"/>
    <s v="S"/>
    <n v="80"/>
    <s v="N"/>
    <s v="N"/>
    <n v="1"/>
    <n v="1"/>
    <n v="1"/>
    <n v="1"/>
    <n v="1"/>
  </r>
  <r>
    <x v="0"/>
    <s v="N"/>
    <s v="N"/>
    <s v="N"/>
    <s v="N"/>
    <s v="M"/>
    <s v="S"/>
    <n v="81"/>
    <s v="N"/>
    <s v="N"/>
    <n v="3"/>
    <n v="3"/>
    <n v="1"/>
    <n v="1"/>
    <n v="3"/>
  </r>
  <r>
    <x v="1"/>
    <s v="M"/>
    <s v="N"/>
    <s v="N"/>
    <s v="Y"/>
    <s v="F"/>
    <s v="M"/>
    <n v="0"/>
    <s v="N"/>
    <s v="N"/>
    <n v="2040"/>
    <n v="662"/>
    <n v="1372"/>
    <n v="1321"/>
    <n v="1934"/>
  </r>
  <r>
    <x v="1"/>
    <s v="M"/>
    <s v="N"/>
    <s v="N"/>
    <s v="Y"/>
    <s v="F"/>
    <s v="M"/>
    <n v="0"/>
    <s v="N"/>
    <s v="Y"/>
    <n v="23"/>
    <n v="6"/>
    <n v="17"/>
    <n v="17"/>
    <n v="21"/>
  </r>
  <r>
    <x v="2"/>
    <s v="M"/>
    <s v="Y"/>
    <s v="N"/>
    <s v="Y"/>
    <s v="F"/>
    <s v="M"/>
    <n v="0"/>
    <s v="Y"/>
    <s v="N"/>
    <n v="209"/>
    <n v="64"/>
    <n v="142"/>
    <n v="140"/>
    <n v="203"/>
  </r>
  <r>
    <x v="3"/>
    <s v="M"/>
    <s v="Y"/>
    <s v="Y"/>
    <s v="Y"/>
    <s v="F"/>
    <s v="M"/>
    <n v="0"/>
    <s v="Y"/>
    <s v="Y"/>
    <n v="11"/>
    <n v="5"/>
    <n v="8"/>
    <n v="8"/>
    <n v="11"/>
  </r>
  <r>
    <x v="4"/>
    <s v="M"/>
    <s v="N"/>
    <s v="N"/>
    <s v="Y"/>
    <s v="F"/>
    <s v="M"/>
    <n v="1"/>
    <s v="N"/>
    <s v="N"/>
    <n v="4625"/>
    <n v="1521"/>
    <n v="3148"/>
    <n v="3059"/>
    <n v="4368"/>
  </r>
  <r>
    <x v="4"/>
    <s v="M"/>
    <s v="N"/>
    <s v="N"/>
    <s v="Y"/>
    <s v="F"/>
    <s v="M"/>
    <n v="1"/>
    <s v="N"/>
    <s v="Y"/>
    <n v="44"/>
    <n v="16"/>
    <n v="37"/>
    <n v="37"/>
    <n v="42"/>
  </r>
  <r>
    <x v="5"/>
    <s v="M"/>
    <s v="Y"/>
    <s v="N"/>
    <s v="Y"/>
    <s v="F"/>
    <s v="M"/>
    <n v="1"/>
    <s v="Y"/>
    <s v="N"/>
    <n v="375"/>
    <n v="108"/>
    <n v="256"/>
    <n v="248"/>
    <n v="353"/>
  </r>
  <r>
    <x v="6"/>
    <s v="M"/>
    <s v="Y"/>
    <s v="Y"/>
    <s v="Y"/>
    <s v="F"/>
    <s v="M"/>
    <n v="1"/>
    <s v="Y"/>
    <s v="Y"/>
    <n v="23"/>
    <n v="8"/>
    <n v="17"/>
    <n v="17"/>
    <n v="23"/>
  </r>
  <r>
    <x v="7"/>
    <s v="M"/>
    <s v="N"/>
    <s v="N"/>
    <s v="Y"/>
    <s v="F"/>
    <s v="M"/>
    <n v="2"/>
    <s v="N"/>
    <s v="N"/>
    <n v="7388"/>
    <n v="2464"/>
    <n v="4972"/>
    <n v="4813"/>
    <n v="6913"/>
  </r>
  <r>
    <x v="7"/>
    <s v="M"/>
    <s v="N"/>
    <s v="N"/>
    <s v="Y"/>
    <s v="F"/>
    <s v="M"/>
    <n v="2"/>
    <s v="N"/>
    <s v="Y"/>
    <n v="92"/>
    <n v="21"/>
    <n v="77"/>
    <n v="73"/>
    <n v="85"/>
  </r>
  <r>
    <x v="8"/>
    <s v="M"/>
    <s v="Y"/>
    <s v="N"/>
    <s v="Y"/>
    <s v="F"/>
    <s v="M"/>
    <n v="2"/>
    <s v="Y"/>
    <s v="N"/>
    <n v="368"/>
    <n v="101"/>
    <n v="275"/>
    <n v="268"/>
    <n v="349"/>
  </r>
  <r>
    <x v="9"/>
    <s v="M"/>
    <s v="Y"/>
    <s v="Y"/>
    <s v="Y"/>
    <s v="F"/>
    <s v="M"/>
    <n v="2"/>
    <s v="Y"/>
    <s v="Y"/>
    <n v="26"/>
    <n v="9"/>
    <n v="19"/>
    <n v="18"/>
    <n v="24"/>
  </r>
  <r>
    <x v="10"/>
    <s v="M"/>
    <s v="N"/>
    <s v="N"/>
    <s v="Y"/>
    <s v="F"/>
    <s v="M"/>
    <n v="3"/>
    <s v="N"/>
    <s v="N"/>
    <n v="5744"/>
    <n v="1952"/>
    <n v="4282"/>
    <n v="4156"/>
    <n v="5475"/>
  </r>
  <r>
    <x v="10"/>
    <s v="M"/>
    <s v="N"/>
    <s v="N"/>
    <s v="Y"/>
    <s v="F"/>
    <s v="M"/>
    <n v="3"/>
    <s v="N"/>
    <s v="Y"/>
    <n v="98"/>
    <n v="36"/>
    <n v="82"/>
    <n v="83"/>
    <n v="94"/>
  </r>
  <r>
    <x v="11"/>
    <s v="M"/>
    <s v="Y"/>
    <s v="N"/>
    <s v="Y"/>
    <s v="F"/>
    <s v="M"/>
    <n v="3"/>
    <s v="Y"/>
    <s v="N"/>
    <n v="303"/>
    <n v="83"/>
    <n v="232"/>
    <n v="228"/>
    <n v="293"/>
  </r>
  <r>
    <x v="12"/>
    <s v="M"/>
    <s v="Y"/>
    <s v="Y"/>
    <s v="Y"/>
    <s v="F"/>
    <s v="M"/>
    <n v="3"/>
    <s v="Y"/>
    <s v="Y"/>
    <n v="25"/>
    <n v="16"/>
    <n v="24"/>
    <n v="23"/>
    <n v="25"/>
  </r>
  <r>
    <x v="13"/>
    <s v="M"/>
    <s v="N"/>
    <s v="N"/>
    <s v="Y"/>
    <s v="F"/>
    <s v="M"/>
    <n v="4"/>
    <s v="N"/>
    <s v="N"/>
    <n v="6150"/>
    <n v="2104"/>
    <n v="4774"/>
    <n v="4656"/>
    <n v="5842"/>
  </r>
  <r>
    <x v="13"/>
    <s v="M"/>
    <s v="N"/>
    <s v="N"/>
    <s v="Y"/>
    <s v="F"/>
    <s v="M"/>
    <n v="4"/>
    <s v="N"/>
    <s v="Y"/>
    <n v="85"/>
    <n v="20"/>
    <n v="66"/>
    <n v="65"/>
    <n v="81"/>
  </r>
  <r>
    <x v="14"/>
    <s v="M"/>
    <s v="Y"/>
    <s v="N"/>
    <s v="Y"/>
    <s v="F"/>
    <s v="M"/>
    <n v="4"/>
    <s v="Y"/>
    <s v="N"/>
    <n v="291"/>
    <n v="84"/>
    <n v="219"/>
    <n v="212"/>
    <n v="275"/>
  </r>
  <r>
    <x v="15"/>
    <s v="M"/>
    <s v="Y"/>
    <s v="Y"/>
    <s v="Y"/>
    <s v="F"/>
    <s v="M"/>
    <n v="4"/>
    <s v="Y"/>
    <s v="Y"/>
    <n v="13"/>
    <n v="4"/>
    <n v="9"/>
    <n v="8"/>
    <n v="12"/>
  </r>
  <r>
    <x v="16"/>
    <s v="M"/>
    <s v="N"/>
    <s v="N"/>
    <s v="Y"/>
    <s v="F"/>
    <s v="M"/>
    <n v="5"/>
    <s v="N"/>
    <s v="N"/>
    <n v="6678"/>
    <n v="2307"/>
    <n v="5253"/>
    <n v="5142"/>
    <n v="6359"/>
  </r>
  <r>
    <x v="16"/>
    <s v="M"/>
    <s v="N"/>
    <s v="N"/>
    <s v="Y"/>
    <s v="F"/>
    <s v="M"/>
    <n v="5"/>
    <s v="N"/>
    <s v="Y"/>
    <n v="93"/>
    <n v="32"/>
    <n v="75"/>
    <n v="75"/>
    <n v="91"/>
  </r>
  <r>
    <x v="17"/>
    <s v="M"/>
    <s v="Y"/>
    <s v="N"/>
    <s v="Y"/>
    <s v="F"/>
    <s v="M"/>
    <n v="5"/>
    <s v="Y"/>
    <s v="N"/>
    <n v="269"/>
    <n v="77"/>
    <n v="222"/>
    <n v="216"/>
    <n v="261"/>
  </r>
  <r>
    <x v="18"/>
    <s v="M"/>
    <s v="Y"/>
    <s v="Y"/>
    <s v="Y"/>
    <s v="F"/>
    <s v="M"/>
    <n v="5"/>
    <s v="Y"/>
    <s v="Y"/>
    <n v="20"/>
    <n v="6"/>
    <n v="19"/>
    <n v="19"/>
    <n v="20"/>
  </r>
  <r>
    <x v="19"/>
    <s v="M"/>
    <s v="N"/>
    <s v="N"/>
    <s v="Y"/>
    <s v="F"/>
    <s v="M"/>
    <n v="6"/>
    <s v="N"/>
    <s v="N"/>
    <n v="7724"/>
    <n v="2777"/>
    <n v="6235"/>
    <n v="6087"/>
    <n v="7401"/>
  </r>
  <r>
    <x v="19"/>
    <s v="M"/>
    <s v="N"/>
    <s v="N"/>
    <s v="Y"/>
    <s v="F"/>
    <s v="M"/>
    <n v="6"/>
    <s v="N"/>
    <s v="Y"/>
    <n v="90"/>
    <n v="34"/>
    <n v="78"/>
    <n v="77"/>
    <n v="87"/>
  </r>
  <r>
    <x v="20"/>
    <s v="M"/>
    <s v="Y"/>
    <s v="N"/>
    <s v="Y"/>
    <s v="F"/>
    <s v="M"/>
    <n v="6"/>
    <s v="Y"/>
    <s v="N"/>
    <n v="253"/>
    <n v="81"/>
    <n v="215"/>
    <n v="212"/>
    <n v="243"/>
  </r>
  <r>
    <x v="21"/>
    <s v="M"/>
    <s v="Y"/>
    <s v="Y"/>
    <s v="Y"/>
    <s v="F"/>
    <s v="M"/>
    <n v="6"/>
    <s v="Y"/>
    <s v="Y"/>
    <n v="14"/>
    <n v="5"/>
    <n v="10"/>
    <n v="10"/>
    <n v="14"/>
  </r>
  <r>
    <x v="22"/>
    <s v="M"/>
    <s v="N"/>
    <s v="N"/>
    <s v="Y"/>
    <s v="F"/>
    <s v="M"/>
    <n v="7"/>
    <s v="N"/>
    <s v="N"/>
    <n v="9010"/>
    <n v="3404"/>
    <n v="7309"/>
    <n v="7187"/>
    <n v="8686"/>
  </r>
  <r>
    <x v="22"/>
    <s v="M"/>
    <s v="N"/>
    <s v="N"/>
    <s v="Y"/>
    <s v="F"/>
    <s v="M"/>
    <n v="7"/>
    <s v="N"/>
    <s v="Y"/>
    <n v="87"/>
    <n v="34"/>
    <n v="80"/>
    <n v="80"/>
    <n v="86"/>
  </r>
  <r>
    <x v="23"/>
    <s v="M"/>
    <s v="Y"/>
    <s v="N"/>
    <s v="Y"/>
    <s v="F"/>
    <s v="M"/>
    <n v="7"/>
    <s v="Y"/>
    <s v="N"/>
    <n v="183"/>
    <n v="64"/>
    <n v="157"/>
    <n v="152"/>
    <n v="173"/>
  </r>
  <r>
    <x v="24"/>
    <s v="M"/>
    <s v="Y"/>
    <s v="Y"/>
    <s v="Y"/>
    <s v="F"/>
    <s v="M"/>
    <n v="7"/>
    <s v="Y"/>
    <s v="Y"/>
    <n v="15"/>
    <n v="7"/>
    <n v="15"/>
    <n v="15"/>
    <n v="15"/>
  </r>
  <r>
    <x v="25"/>
    <s v="M"/>
    <s v="N"/>
    <s v="N"/>
    <s v="Y"/>
    <s v="F"/>
    <s v="M"/>
    <n v="8"/>
    <s v="N"/>
    <s v="N"/>
    <n v="9587"/>
    <n v="3815"/>
    <n v="7986"/>
    <n v="7819"/>
    <n v="9259"/>
  </r>
  <r>
    <x v="25"/>
    <s v="M"/>
    <s v="N"/>
    <s v="N"/>
    <s v="Y"/>
    <s v="F"/>
    <s v="M"/>
    <n v="8"/>
    <s v="N"/>
    <s v="Y"/>
    <n v="90"/>
    <n v="32"/>
    <n v="78"/>
    <n v="74"/>
    <n v="87"/>
  </r>
  <r>
    <x v="26"/>
    <s v="M"/>
    <s v="Y"/>
    <s v="N"/>
    <s v="Y"/>
    <s v="F"/>
    <s v="M"/>
    <n v="8"/>
    <s v="Y"/>
    <s v="N"/>
    <n v="170"/>
    <n v="58"/>
    <n v="138"/>
    <n v="137"/>
    <n v="161"/>
  </r>
  <r>
    <x v="27"/>
    <s v="M"/>
    <s v="Y"/>
    <s v="Y"/>
    <s v="Y"/>
    <s v="F"/>
    <s v="M"/>
    <n v="8"/>
    <s v="Y"/>
    <s v="Y"/>
    <n v="8"/>
    <n v="4"/>
    <n v="8"/>
    <n v="8"/>
    <n v="8"/>
  </r>
  <r>
    <x v="28"/>
    <s v="M"/>
    <s v="N"/>
    <s v="N"/>
    <s v="Y"/>
    <s v="F"/>
    <s v="M"/>
    <n v="9"/>
    <s v="N"/>
    <s v="N"/>
    <n v="13319"/>
    <n v="5476"/>
    <n v="11272"/>
    <n v="11066"/>
    <n v="12863"/>
  </r>
  <r>
    <x v="28"/>
    <s v="M"/>
    <s v="N"/>
    <s v="N"/>
    <s v="Y"/>
    <s v="F"/>
    <s v="M"/>
    <n v="9"/>
    <s v="Y"/>
    <s v="N"/>
    <n v="1"/>
    <n v="0"/>
    <n v="1"/>
    <n v="1"/>
    <n v="1"/>
  </r>
  <r>
    <x v="29"/>
    <s v="M"/>
    <s v="N"/>
    <s v="N"/>
    <s v="Y"/>
    <s v="F"/>
    <s v="M"/>
    <n v="10"/>
    <s v="N"/>
    <s v="N"/>
    <n v="11424"/>
    <n v="5015"/>
    <n v="9766"/>
    <n v="9614"/>
    <n v="11071"/>
  </r>
  <r>
    <x v="29"/>
    <s v="M"/>
    <s v="N"/>
    <s v="N"/>
    <s v="Y"/>
    <s v="F"/>
    <s v="M"/>
    <n v="10"/>
    <s v="Y"/>
    <s v="N"/>
    <n v="1"/>
    <n v="1"/>
    <n v="1"/>
    <n v="1"/>
    <n v="1"/>
  </r>
  <r>
    <x v="30"/>
    <s v="M"/>
    <s v="N"/>
    <s v="N"/>
    <s v="Y"/>
    <s v="F"/>
    <s v="M"/>
    <n v="11"/>
    <s v="N"/>
    <s v="N"/>
    <n v="12558"/>
    <n v="5673"/>
    <n v="10913"/>
    <n v="10724"/>
    <n v="12239"/>
  </r>
  <r>
    <x v="30"/>
    <s v="M"/>
    <s v="N"/>
    <s v="N"/>
    <s v="Y"/>
    <s v="F"/>
    <s v="M"/>
    <n v="11"/>
    <s v="Y"/>
    <s v="N"/>
    <n v="1"/>
    <n v="1"/>
    <n v="0"/>
    <n v="0"/>
    <n v="1"/>
  </r>
  <r>
    <x v="31"/>
    <s v="M"/>
    <s v="N"/>
    <s v="N"/>
    <s v="Y"/>
    <s v="F"/>
    <s v="M"/>
    <n v="12"/>
    <s v="N"/>
    <s v="N"/>
    <n v="12930"/>
    <n v="6012"/>
    <n v="11347"/>
    <n v="11161"/>
    <n v="12633"/>
  </r>
  <r>
    <x v="31"/>
    <s v="M"/>
    <s v="N"/>
    <s v="N"/>
    <s v="Y"/>
    <s v="F"/>
    <s v="M"/>
    <n v="12"/>
    <s v="Y"/>
    <s v="N"/>
    <n v="1"/>
    <n v="0"/>
    <n v="1"/>
    <n v="1"/>
    <n v="1"/>
  </r>
  <r>
    <x v="32"/>
    <s v="M"/>
    <s v="N"/>
    <s v="N"/>
    <s v="Y"/>
    <s v="F"/>
    <s v="M"/>
    <n v="13"/>
    <s v="N"/>
    <s v="N"/>
    <n v="14481"/>
    <n v="6983"/>
    <n v="12863"/>
    <n v="12674"/>
    <n v="14135"/>
  </r>
  <r>
    <x v="33"/>
    <s v="M"/>
    <s v="N"/>
    <s v="N"/>
    <s v="Y"/>
    <s v="F"/>
    <s v="M"/>
    <n v="14"/>
    <s v="N"/>
    <s v="N"/>
    <n v="15155"/>
    <n v="7459"/>
    <n v="13501"/>
    <n v="13292"/>
    <n v="14851"/>
  </r>
  <r>
    <x v="34"/>
    <s v="M"/>
    <s v="N"/>
    <s v="N"/>
    <s v="Y"/>
    <s v="F"/>
    <s v="M"/>
    <n v="15"/>
    <s v="N"/>
    <s v="N"/>
    <n v="16660"/>
    <n v="8371"/>
    <n v="14909"/>
    <n v="14694"/>
    <n v="16322"/>
  </r>
  <r>
    <x v="35"/>
    <s v="M"/>
    <s v="N"/>
    <s v="N"/>
    <s v="Y"/>
    <s v="F"/>
    <s v="M"/>
    <n v="16"/>
    <s v="N"/>
    <s v="N"/>
    <n v="17071"/>
    <n v="8662"/>
    <n v="15331"/>
    <n v="15115"/>
    <n v="16761"/>
  </r>
  <r>
    <x v="36"/>
    <s v="M"/>
    <s v="N"/>
    <s v="N"/>
    <s v="Y"/>
    <s v="F"/>
    <s v="M"/>
    <n v="17"/>
    <s v="N"/>
    <s v="N"/>
    <n v="17462"/>
    <n v="9143"/>
    <n v="15733"/>
    <n v="15523"/>
    <n v="17185"/>
  </r>
  <r>
    <x v="36"/>
    <s v="M"/>
    <s v="N"/>
    <s v="N"/>
    <s v="Y"/>
    <s v="F"/>
    <s v="M"/>
    <n v="17"/>
    <s v="Y"/>
    <s v="N"/>
    <n v="2"/>
    <n v="0"/>
    <n v="1"/>
    <n v="1"/>
    <n v="2"/>
  </r>
  <r>
    <x v="37"/>
    <s v="M"/>
    <s v="N"/>
    <s v="N"/>
    <s v="Y"/>
    <s v="F"/>
    <s v="M"/>
    <n v="18"/>
    <s v="N"/>
    <s v="N"/>
    <n v="17309"/>
    <n v="9230"/>
    <n v="15813"/>
    <n v="15578"/>
    <n v="17000"/>
  </r>
  <r>
    <x v="38"/>
    <s v="M"/>
    <s v="N"/>
    <s v="N"/>
    <s v="Y"/>
    <s v="F"/>
    <s v="M"/>
    <n v="19"/>
    <s v="N"/>
    <s v="N"/>
    <n v="17488"/>
    <n v="9306"/>
    <n v="15970"/>
    <n v="15732"/>
    <n v="17195"/>
  </r>
  <r>
    <x v="38"/>
    <s v="M"/>
    <s v="N"/>
    <s v="N"/>
    <s v="Y"/>
    <s v="F"/>
    <s v="M"/>
    <n v="19"/>
    <s v="N"/>
    <s v="Y"/>
    <n v="1"/>
    <n v="0"/>
    <n v="1"/>
    <n v="1"/>
    <n v="1"/>
  </r>
  <r>
    <x v="39"/>
    <s v="M"/>
    <s v="N"/>
    <s v="N"/>
    <s v="Y"/>
    <s v="F"/>
    <s v="M"/>
    <n v="20"/>
    <s v="N"/>
    <s v="N"/>
    <n v="17611"/>
    <n v="9286"/>
    <n v="16006"/>
    <n v="15785"/>
    <n v="17325"/>
  </r>
  <r>
    <x v="39"/>
    <s v="M"/>
    <s v="N"/>
    <s v="N"/>
    <s v="Y"/>
    <s v="F"/>
    <s v="M"/>
    <n v="20"/>
    <s v="Y"/>
    <s v="N"/>
    <n v="1"/>
    <n v="0"/>
    <n v="1"/>
    <n v="1"/>
    <n v="1"/>
  </r>
  <r>
    <x v="40"/>
    <s v="M"/>
    <s v="N"/>
    <s v="N"/>
    <s v="Y"/>
    <s v="F"/>
    <s v="M"/>
    <n v="21"/>
    <s v="N"/>
    <s v="N"/>
    <n v="16762"/>
    <n v="9032"/>
    <n v="15312"/>
    <n v="15107"/>
    <n v="16495"/>
  </r>
  <r>
    <x v="40"/>
    <s v="M"/>
    <s v="N"/>
    <s v="N"/>
    <s v="Y"/>
    <s v="F"/>
    <s v="M"/>
    <n v="21"/>
    <s v="Y"/>
    <s v="N"/>
    <n v="2"/>
    <n v="0"/>
    <n v="1"/>
    <n v="1"/>
    <n v="2"/>
  </r>
  <r>
    <x v="41"/>
    <s v="M"/>
    <s v="N"/>
    <s v="N"/>
    <s v="Y"/>
    <s v="F"/>
    <s v="M"/>
    <n v="22"/>
    <s v="N"/>
    <s v="N"/>
    <n v="16488"/>
    <n v="8993"/>
    <n v="15023"/>
    <n v="14853"/>
    <n v="16260"/>
  </r>
  <r>
    <x v="41"/>
    <s v="M"/>
    <s v="N"/>
    <s v="N"/>
    <s v="Y"/>
    <s v="F"/>
    <s v="M"/>
    <n v="22"/>
    <s v="Y"/>
    <s v="N"/>
    <n v="1"/>
    <n v="1"/>
    <n v="1"/>
    <n v="1"/>
    <n v="1"/>
  </r>
  <r>
    <x v="42"/>
    <s v="M"/>
    <s v="N"/>
    <s v="N"/>
    <s v="Y"/>
    <s v="F"/>
    <s v="M"/>
    <n v="23"/>
    <s v="N"/>
    <s v="N"/>
    <n v="16945"/>
    <n v="9181"/>
    <n v="15462"/>
    <n v="15247"/>
    <n v="16686"/>
  </r>
  <r>
    <x v="42"/>
    <s v="M"/>
    <s v="N"/>
    <s v="N"/>
    <s v="Y"/>
    <s v="F"/>
    <s v="M"/>
    <n v="23"/>
    <s v="Y"/>
    <s v="N"/>
    <n v="1"/>
    <n v="0"/>
    <n v="1"/>
    <n v="1"/>
    <n v="1"/>
  </r>
  <r>
    <x v="43"/>
    <s v="M"/>
    <s v="N"/>
    <s v="N"/>
    <s v="Y"/>
    <s v="F"/>
    <s v="M"/>
    <n v="24"/>
    <s v="N"/>
    <s v="N"/>
    <n v="15760"/>
    <n v="8478"/>
    <n v="14459"/>
    <n v="14259"/>
    <n v="15512"/>
  </r>
  <r>
    <x v="43"/>
    <s v="M"/>
    <s v="N"/>
    <s v="N"/>
    <s v="Y"/>
    <s v="F"/>
    <s v="M"/>
    <n v="24"/>
    <s v="Y"/>
    <s v="N"/>
    <n v="2"/>
    <n v="1"/>
    <n v="1"/>
    <n v="1"/>
    <n v="2"/>
  </r>
  <r>
    <x v="44"/>
    <s v="M"/>
    <s v="N"/>
    <s v="N"/>
    <s v="Y"/>
    <s v="F"/>
    <s v="M"/>
    <n v="25"/>
    <s v="N"/>
    <s v="N"/>
    <n v="16704"/>
    <n v="9126"/>
    <n v="15302"/>
    <n v="15130"/>
    <n v="16446"/>
  </r>
  <r>
    <x v="44"/>
    <s v="M"/>
    <s v="N"/>
    <s v="N"/>
    <s v="Y"/>
    <s v="F"/>
    <s v="M"/>
    <n v="25"/>
    <s v="N"/>
    <s v="Y"/>
    <n v="1"/>
    <n v="0"/>
    <n v="1"/>
    <n v="1"/>
    <n v="1"/>
  </r>
  <r>
    <x v="44"/>
    <s v="M"/>
    <s v="N"/>
    <s v="N"/>
    <s v="Y"/>
    <s v="F"/>
    <s v="M"/>
    <n v="25"/>
    <s v="Y"/>
    <s v="N"/>
    <n v="1"/>
    <n v="0"/>
    <n v="1"/>
    <n v="1"/>
    <n v="1"/>
  </r>
  <r>
    <x v="45"/>
    <s v="M"/>
    <s v="N"/>
    <s v="N"/>
    <s v="Y"/>
    <s v="F"/>
    <s v="M"/>
    <n v="26"/>
    <s v="N"/>
    <s v="N"/>
    <n v="16712"/>
    <n v="9082"/>
    <n v="15275"/>
    <n v="15065"/>
    <n v="16432"/>
  </r>
  <r>
    <x v="45"/>
    <s v="M"/>
    <s v="N"/>
    <s v="N"/>
    <s v="Y"/>
    <s v="F"/>
    <s v="M"/>
    <n v="26"/>
    <s v="N"/>
    <s v="Y"/>
    <n v="1"/>
    <n v="1"/>
    <n v="1"/>
    <n v="1"/>
    <n v="1"/>
  </r>
  <r>
    <x v="45"/>
    <s v="M"/>
    <s v="N"/>
    <s v="N"/>
    <s v="Y"/>
    <s v="F"/>
    <s v="M"/>
    <n v="26"/>
    <s v="Y"/>
    <s v="N"/>
    <n v="4"/>
    <n v="0"/>
    <n v="3"/>
    <n v="3"/>
    <n v="4"/>
  </r>
  <r>
    <x v="46"/>
    <s v="M"/>
    <s v="N"/>
    <s v="N"/>
    <s v="Y"/>
    <s v="F"/>
    <s v="M"/>
    <n v="27"/>
    <s v="N"/>
    <s v="N"/>
    <n v="17162"/>
    <n v="9484"/>
    <n v="15677"/>
    <n v="15466"/>
    <n v="16844"/>
  </r>
  <r>
    <x v="46"/>
    <s v="M"/>
    <s v="N"/>
    <s v="N"/>
    <s v="Y"/>
    <s v="F"/>
    <s v="M"/>
    <n v="27"/>
    <s v="N"/>
    <s v="Y"/>
    <n v="1"/>
    <n v="0"/>
    <n v="1"/>
    <n v="1"/>
    <n v="1"/>
  </r>
  <r>
    <x v="46"/>
    <s v="M"/>
    <s v="N"/>
    <s v="N"/>
    <s v="Y"/>
    <s v="F"/>
    <s v="M"/>
    <n v="27"/>
    <s v="Y"/>
    <s v="N"/>
    <n v="3"/>
    <n v="2"/>
    <n v="3"/>
    <n v="3"/>
    <n v="3"/>
  </r>
  <r>
    <x v="47"/>
    <s v="M"/>
    <s v="N"/>
    <s v="N"/>
    <s v="Y"/>
    <s v="F"/>
    <s v="M"/>
    <n v="28"/>
    <s v="N"/>
    <s v="N"/>
    <n v="16815"/>
    <n v="9270"/>
    <n v="15332"/>
    <n v="15103"/>
    <n v="16535"/>
  </r>
  <r>
    <x v="47"/>
    <s v="M"/>
    <s v="N"/>
    <s v="N"/>
    <s v="Y"/>
    <s v="F"/>
    <s v="M"/>
    <n v="28"/>
    <s v="N"/>
    <s v="Y"/>
    <n v="2"/>
    <n v="1"/>
    <n v="1"/>
    <n v="1"/>
    <n v="2"/>
  </r>
  <r>
    <x v="47"/>
    <s v="M"/>
    <s v="N"/>
    <s v="N"/>
    <s v="Y"/>
    <s v="F"/>
    <s v="M"/>
    <n v="28"/>
    <s v="Y"/>
    <s v="N"/>
    <n v="6"/>
    <n v="3"/>
    <n v="6"/>
    <n v="6"/>
    <n v="5"/>
  </r>
  <r>
    <x v="48"/>
    <s v="M"/>
    <s v="N"/>
    <s v="N"/>
    <s v="Y"/>
    <s v="F"/>
    <s v="M"/>
    <n v="29"/>
    <s v="N"/>
    <s v="N"/>
    <n v="17548"/>
    <n v="9737"/>
    <n v="16019"/>
    <n v="15792"/>
    <n v="17268"/>
  </r>
  <r>
    <x v="48"/>
    <s v="M"/>
    <s v="N"/>
    <s v="N"/>
    <s v="Y"/>
    <s v="F"/>
    <s v="M"/>
    <n v="29"/>
    <s v="N"/>
    <s v="Y"/>
    <n v="1"/>
    <n v="1"/>
    <n v="1"/>
    <n v="1"/>
    <n v="1"/>
  </r>
  <r>
    <x v="48"/>
    <s v="M"/>
    <s v="N"/>
    <s v="N"/>
    <s v="Y"/>
    <s v="F"/>
    <s v="M"/>
    <n v="29"/>
    <s v="Y"/>
    <s v="N"/>
    <n v="4"/>
    <n v="3"/>
    <n v="4"/>
    <n v="4"/>
    <n v="4"/>
  </r>
  <r>
    <x v="49"/>
    <s v="M"/>
    <s v="N"/>
    <s v="N"/>
    <s v="Y"/>
    <s v="F"/>
    <s v="M"/>
    <n v="30"/>
    <s v="N"/>
    <s v="N"/>
    <n v="19203"/>
    <n v="10877"/>
    <n v="17577"/>
    <n v="17342"/>
    <n v="18916"/>
  </r>
  <r>
    <x v="49"/>
    <s v="M"/>
    <s v="N"/>
    <s v="N"/>
    <s v="Y"/>
    <s v="F"/>
    <s v="M"/>
    <n v="30"/>
    <s v="N"/>
    <s v="Y"/>
    <n v="2"/>
    <n v="1"/>
    <n v="1"/>
    <n v="1"/>
    <n v="2"/>
  </r>
  <r>
    <x v="49"/>
    <s v="M"/>
    <s v="N"/>
    <s v="N"/>
    <s v="Y"/>
    <s v="F"/>
    <s v="M"/>
    <n v="30"/>
    <s v="Y"/>
    <s v="N"/>
    <n v="1"/>
    <n v="1"/>
    <n v="1"/>
    <n v="1"/>
    <n v="1"/>
  </r>
  <r>
    <x v="50"/>
    <s v="M"/>
    <s v="N"/>
    <s v="N"/>
    <s v="Y"/>
    <s v="F"/>
    <s v="M"/>
    <n v="31"/>
    <s v="N"/>
    <s v="N"/>
    <n v="19320"/>
    <n v="11159"/>
    <n v="17816"/>
    <n v="17577"/>
    <n v="19041"/>
  </r>
  <r>
    <x v="50"/>
    <s v="M"/>
    <s v="N"/>
    <s v="N"/>
    <s v="Y"/>
    <s v="F"/>
    <s v="M"/>
    <n v="31"/>
    <s v="N"/>
    <s v="Y"/>
    <n v="2"/>
    <n v="1"/>
    <n v="2"/>
    <n v="2"/>
    <n v="2"/>
  </r>
  <r>
    <x v="50"/>
    <s v="M"/>
    <s v="N"/>
    <s v="N"/>
    <s v="Y"/>
    <s v="F"/>
    <s v="M"/>
    <n v="31"/>
    <s v="Y"/>
    <s v="N"/>
    <n v="3"/>
    <n v="2"/>
    <n v="3"/>
    <n v="3"/>
    <n v="3"/>
  </r>
  <r>
    <x v="50"/>
    <s v="M"/>
    <s v="N"/>
    <s v="N"/>
    <s v="Y"/>
    <s v="F"/>
    <s v="M"/>
    <n v="31"/>
    <s v="Y"/>
    <s v="Y"/>
    <n v="1"/>
    <n v="1"/>
    <n v="1"/>
    <n v="1"/>
    <n v="1"/>
  </r>
  <r>
    <x v="51"/>
    <s v="M"/>
    <s v="N"/>
    <s v="N"/>
    <s v="Y"/>
    <s v="F"/>
    <s v="M"/>
    <n v="32"/>
    <s v="N"/>
    <s v="N"/>
    <n v="17613"/>
    <n v="10164"/>
    <n v="16169"/>
    <n v="15960"/>
    <n v="17355"/>
  </r>
  <r>
    <x v="51"/>
    <s v="M"/>
    <s v="N"/>
    <s v="N"/>
    <s v="Y"/>
    <s v="F"/>
    <s v="M"/>
    <n v="32"/>
    <s v="Y"/>
    <s v="N"/>
    <n v="3"/>
    <n v="3"/>
    <n v="3"/>
    <n v="3"/>
    <n v="3"/>
  </r>
  <r>
    <x v="51"/>
    <s v="M"/>
    <s v="N"/>
    <s v="N"/>
    <s v="Y"/>
    <s v="F"/>
    <s v="M"/>
    <n v="32"/>
    <s v="Y"/>
    <s v="Y"/>
    <n v="1"/>
    <n v="0"/>
    <n v="1"/>
    <n v="1"/>
    <n v="1"/>
  </r>
  <r>
    <x v="52"/>
    <s v="M"/>
    <s v="N"/>
    <s v="N"/>
    <s v="Y"/>
    <s v="F"/>
    <s v="M"/>
    <n v="33"/>
    <s v="N"/>
    <s v="N"/>
    <n v="17231"/>
    <n v="10109"/>
    <n v="15876"/>
    <n v="15625"/>
    <n v="16966"/>
  </r>
  <r>
    <x v="52"/>
    <s v="M"/>
    <s v="N"/>
    <s v="N"/>
    <s v="Y"/>
    <s v="F"/>
    <s v="M"/>
    <n v="33"/>
    <s v="N"/>
    <s v="Y"/>
    <n v="3"/>
    <n v="2"/>
    <n v="3"/>
    <n v="3"/>
    <n v="3"/>
  </r>
  <r>
    <x v="52"/>
    <s v="M"/>
    <s v="N"/>
    <s v="N"/>
    <s v="Y"/>
    <s v="F"/>
    <s v="M"/>
    <n v="33"/>
    <s v="Y"/>
    <s v="N"/>
    <n v="3"/>
    <n v="1"/>
    <n v="3"/>
    <n v="3"/>
    <n v="3"/>
  </r>
  <r>
    <x v="53"/>
    <s v="M"/>
    <s v="N"/>
    <s v="N"/>
    <s v="Y"/>
    <s v="F"/>
    <s v="M"/>
    <n v="34"/>
    <s v="N"/>
    <s v="N"/>
    <n v="16952"/>
    <n v="10068"/>
    <n v="15642"/>
    <n v="15401"/>
    <n v="16740"/>
  </r>
  <r>
    <x v="53"/>
    <s v="M"/>
    <s v="N"/>
    <s v="N"/>
    <s v="Y"/>
    <s v="F"/>
    <s v="M"/>
    <n v="34"/>
    <s v="N"/>
    <s v="Y"/>
    <n v="1"/>
    <n v="1"/>
    <n v="1"/>
    <n v="1"/>
    <n v="1"/>
  </r>
  <r>
    <x v="53"/>
    <s v="M"/>
    <s v="N"/>
    <s v="N"/>
    <s v="Y"/>
    <s v="F"/>
    <s v="M"/>
    <n v="34"/>
    <s v="Y"/>
    <s v="N"/>
    <n v="1"/>
    <n v="0"/>
    <n v="1"/>
    <n v="1"/>
    <n v="0"/>
  </r>
  <r>
    <x v="53"/>
    <s v="M"/>
    <s v="N"/>
    <s v="N"/>
    <s v="Y"/>
    <s v="F"/>
    <s v="M"/>
    <n v="34"/>
    <s v="Y"/>
    <s v="Y"/>
    <n v="1"/>
    <n v="0"/>
    <n v="1"/>
    <n v="1"/>
    <n v="1"/>
  </r>
  <r>
    <x v="54"/>
    <s v="M"/>
    <s v="N"/>
    <s v="N"/>
    <s v="Y"/>
    <s v="F"/>
    <s v="M"/>
    <n v="35"/>
    <s v="N"/>
    <s v="N"/>
    <n v="17205"/>
    <n v="10456"/>
    <n v="15853"/>
    <n v="15658"/>
    <n v="16986"/>
  </r>
  <r>
    <x v="54"/>
    <s v="M"/>
    <s v="N"/>
    <s v="N"/>
    <s v="Y"/>
    <s v="F"/>
    <s v="M"/>
    <n v="35"/>
    <s v="N"/>
    <s v="Y"/>
    <n v="5"/>
    <n v="2"/>
    <n v="4"/>
    <n v="4"/>
    <n v="5"/>
  </r>
  <r>
    <x v="54"/>
    <s v="M"/>
    <s v="N"/>
    <s v="N"/>
    <s v="Y"/>
    <s v="F"/>
    <s v="M"/>
    <n v="35"/>
    <s v="Y"/>
    <s v="N"/>
    <n v="1"/>
    <n v="1"/>
    <n v="0"/>
    <n v="0"/>
    <n v="1"/>
  </r>
  <r>
    <x v="55"/>
    <s v="M"/>
    <s v="N"/>
    <s v="N"/>
    <s v="Y"/>
    <s v="F"/>
    <s v="M"/>
    <n v="36"/>
    <s v="N"/>
    <s v="N"/>
    <n v="18067"/>
    <n v="11023"/>
    <n v="16690"/>
    <n v="16431"/>
    <n v="17834"/>
  </r>
  <r>
    <x v="55"/>
    <s v="M"/>
    <s v="N"/>
    <s v="N"/>
    <s v="Y"/>
    <s v="F"/>
    <s v="M"/>
    <n v="36"/>
    <s v="N"/>
    <s v="Y"/>
    <n v="1"/>
    <n v="0"/>
    <n v="1"/>
    <n v="1"/>
    <n v="1"/>
  </r>
  <r>
    <x v="55"/>
    <s v="M"/>
    <s v="N"/>
    <s v="N"/>
    <s v="Y"/>
    <s v="F"/>
    <s v="M"/>
    <n v="36"/>
    <s v="Y"/>
    <s v="N"/>
    <n v="2"/>
    <n v="1"/>
    <n v="1"/>
    <n v="1"/>
    <n v="2"/>
  </r>
  <r>
    <x v="55"/>
    <s v="M"/>
    <s v="N"/>
    <s v="N"/>
    <s v="Y"/>
    <s v="F"/>
    <s v="M"/>
    <n v="36"/>
    <s v="Y"/>
    <s v="Y"/>
    <n v="4"/>
    <n v="3"/>
    <n v="3"/>
    <n v="3"/>
    <n v="4"/>
  </r>
  <r>
    <x v="56"/>
    <s v="M"/>
    <s v="N"/>
    <s v="N"/>
    <s v="Y"/>
    <s v="F"/>
    <s v="M"/>
    <n v="37"/>
    <s v="N"/>
    <s v="N"/>
    <n v="18853"/>
    <n v="11815"/>
    <n v="17433"/>
    <n v="17184"/>
    <n v="18600"/>
  </r>
  <r>
    <x v="56"/>
    <s v="M"/>
    <s v="N"/>
    <s v="N"/>
    <s v="Y"/>
    <s v="F"/>
    <s v="M"/>
    <n v="37"/>
    <s v="Y"/>
    <s v="N"/>
    <n v="1"/>
    <n v="1"/>
    <n v="1"/>
    <n v="1"/>
    <n v="1"/>
  </r>
  <r>
    <x v="56"/>
    <s v="M"/>
    <s v="N"/>
    <s v="N"/>
    <s v="Y"/>
    <s v="F"/>
    <s v="M"/>
    <n v="37"/>
    <s v="Y"/>
    <s v="Y"/>
    <n v="1"/>
    <n v="0"/>
    <n v="1"/>
    <n v="1"/>
    <n v="1"/>
  </r>
  <r>
    <x v="57"/>
    <s v="M"/>
    <s v="N"/>
    <s v="N"/>
    <s v="Y"/>
    <s v="F"/>
    <s v="M"/>
    <n v="38"/>
    <s v="N"/>
    <s v="N"/>
    <n v="18076"/>
    <n v="11471"/>
    <n v="16775"/>
    <n v="16475"/>
    <n v="17858"/>
  </r>
  <r>
    <x v="57"/>
    <s v="M"/>
    <s v="N"/>
    <s v="N"/>
    <s v="Y"/>
    <s v="F"/>
    <s v="M"/>
    <n v="38"/>
    <s v="N"/>
    <s v="Y"/>
    <n v="2"/>
    <n v="1"/>
    <n v="2"/>
    <n v="2"/>
    <n v="2"/>
  </r>
  <r>
    <x v="57"/>
    <s v="M"/>
    <s v="N"/>
    <s v="N"/>
    <s v="Y"/>
    <s v="F"/>
    <s v="M"/>
    <n v="38"/>
    <s v="Y"/>
    <s v="N"/>
    <n v="3"/>
    <n v="0"/>
    <n v="3"/>
    <n v="3"/>
    <n v="3"/>
  </r>
  <r>
    <x v="58"/>
    <s v="M"/>
    <s v="N"/>
    <s v="N"/>
    <s v="Y"/>
    <s v="F"/>
    <s v="M"/>
    <n v="39"/>
    <s v="N"/>
    <s v="N"/>
    <n v="18046"/>
    <n v="11616"/>
    <n v="16730"/>
    <n v="16452"/>
    <n v="17850"/>
  </r>
  <r>
    <x v="58"/>
    <s v="M"/>
    <s v="N"/>
    <s v="N"/>
    <s v="Y"/>
    <s v="F"/>
    <s v="M"/>
    <n v="39"/>
    <s v="N"/>
    <s v="Y"/>
    <n v="1"/>
    <n v="1"/>
    <n v="1"/>
    <n v="1"/>
    <n v="1"/>
  </r>
  <r>
    <x v="58"/>
    <s v="M"/>
    <s v="N"/>
    <s v="N"/>
    <s v="Y"/>
    <s v="F"/>
    <s v="M"/>
    <n v="39"/>
    <s v="Y"/>
    <s v="Y"/>
    <n v="1"/>
    <n v="1"/>
    <n v="1"/>
    <n v="1"/>
    <n v="1"/>
  </r>
  <r>
    <x v="59"/>
    <s v="M"/>
    <s v="N"/>
    <s v="N"/>
    <s v="Y"/>
    <s v="F"/>
    <s v="M"/>
    <n v="40"/>
    <s v="N"/>
    <s v="N"/>
    <n v="18086"/>
    <n v="11901"/>
    <n v="16792"/>
    <n v="16494"/>
    <n v="17913"/>
  </r>
  <r>
    <x v="59"/>
    <s v="M"/>
    <s v="N"/>
    <s v="N"/>
    <s v="Y"/>
    <s v="F"/>
    <s v="M"/>
    <n v="40"/>
    <s v="N"/>
    <s v="Y"/>
    <n v="4"/>
    <n v="1"/>
    <n v="4"/>
    <n v="4"/>
    <n v="4"/>
  </r>
  <r>
    <x v="60"/>
    <s v="M"/>
    <s v="N"/>
    <s v="N"/>
    <s v="Y"/>
    <s v="F"/>
    <s v="M"/>
    <n v="41"/>
    <s v="N"/>
    <s v="N"/>
    <n v="18528"/>
    <n v="12361"/>
    <n v="17243"/>
    <n v="16959"/>
    <n v="18351"/>
  </r>
  <r>
    <x v="60"/>
    <s v="M"/>
    <s v="N"/>
    <s v="N"/>
    <s v="Y"/>
    <s v="F"/>
    <s v="M"/>
    <n v="41"/>
    <s v="N"/>
    <s v="Y"/>
    <n v="1"/>
    <n v="0"/>
    <n v="1"/>
    <n v="1"/>
    <n v="1"/>
  </r>
  <r>
    <x v="60"/>
    <s v="M"/>
    <s v="N"/>
    <s v="N"/>
    <s v="Y"/>
    <s v="F"/>
    <s v="M"/>
    <n v="41"/>
    <s v="Y"/>
    <s v="N"/>
    <n v="3"/>
    <n v="2"/>
    <n v="3"/>
    <n v="3"/>
    <n v="3"/>
  </r>
  <r>
    <x v="61"/>
    <s v="M"/>
    <s v="N"/>
    <s v="N"/>
    <s v="Y"/>
    <s v="F"/>
    <s v="M"/>
    <n v="42"/>
    <s v="N"/>
    <s v="N"/>
    <n v="17660"/>
    <n v="11954"/>
    <n v="16423"/>
    <n v="16133"/>
    <n v="17487"/>
  </r>
  <r>
    <x v="61"/>
    <s v="M"/>
    <s v="N"/>
    <s v="N"/>
    <s v="Y"/>
    <s v="F"/>
    <s v="M"/>
    <n v="42"/>
    <s v="N"/>
    <s v="Y"/>
    <n v="2"/>
    <n v="1"/>
    <n v="2"/>
    <n v="2"/>
    <n v="2"/>
  </r>
  <r>
    <x v="61"/>
    <s v="M"/>
    <s v="N"/>
    <s v="N"/>
    <s v="Y"/>
    <s v="F"/>
    <s v="M"/>
    <n v="42"/>
    <s v="Y"/>
    <s v="N"/>
    <n v="2"/>
    <n v="2"/>
    <n v="2"/>
    <n v="2"/>
    <n v="2"/>
  </r>
  <r>
    <x v="62"/>
    <s v="M"/>
    <s v="N"/>
    <s v="N"/>
    <s v="Y"/>
    <s v="F"/>
    <s v="M"/>
    <n v="43"/>
    <s v="N"/>
    <s v="N"/>
    <n v="17630"/>
    <n v="12126"/>
    <n v="16441"/>
    <n v="16122"/>
    <n v="17435"/>
  </r>
  <r>
    <x v="62"/>
    <s v="M"/>
    <s v="N"/>
    <s v="N"/>
    <s v="Y"/>
    <s v="F"/>
    <s v="M"/>
    <n v="43"/>
    <s v="N"/>
    <s v="Y"/>
    <n v="1"/>
    <n v="1"/>
    <n v="1"/>
    <n v="1"/>
    <n v="1"/>
  </r>
  <r>
    <x v="63"/>
    <s v="M"/>
    <s v="N"/>
    <s v="N"/>
    <s v="Y"/>
    <s v="F"/>
    <s v="M"/>
    <n v="44"/>
    <s v="N"/>
    <s v="N"/>
    <n v="17528"/>
    <n v="12428"/>
    <n v="16411"/>
    <n v="16125"/>
    <n v="17368"/>
  </r>
  <r>
    <x v="63"/>
    <s v="M"/>
    <s v="N"/>
    <s v="N"/>
    <s v="Y"/>
    <s v="F"/>
    <s v="M"/>
    <n v="44"/>
    <s v="Y"/>
    <s v="N"/>
    <n v="1"/>
    <n v="1"/>
    <n v="1"/>
    <n v="1"/>
    <n v="1"/>
  </r>
  <r>
    <x v="64"/>
    <s v="M"/>
    <s v="N"/>
    <s v="N"/>
    <s v="Y"/>
    <s v="F"/>
    <s v="M"/>
    <n v="45"/>
    <s v="N"/>
    <s v="N"/>
    <n v="17038"/>
    <n v="12167"/>
    <n v="15950"/>
    <n v="15635"/>
    <n v="16894"/>
  </r>
  <r>
    <x v="65"/>
    <s v="M"/>
    <s v="N"/>
    <s v="N"/>
    <s v="Y"/>
    <s v="F"/>
    <s v="M"/>
    <n v="46"/>
    <s v="N"/>
    <s v="N"/>
    <n v="16779"/>
    <n v="12117"/>
    <n v="15784"/>
    <n v="15452"/>
    <n v="16643"/>
  </r>
  <r>
    <x v="66"/>
    <s v="M"/>
    <s v="N"/>
    <s v="N"/>
    <s v="Y"/>
    <s v="F"/>
    <s v="M"/>
    <n v="47"/>
    <s v="N"/>
    <s v="N"/>
    <n v="17064"/>
    <n v="12489"/>
    <n v="16094"/>
    <n v="15732"/>
    <n v="16931"/>
  </r>
  <r>
    <x v="67"/>
    <s v="M"/>
    <s v="N"/>
    <s v="N"/>
    <s v="Y"/>
    <s v="F"/>
    <s v="M"/>
    <n v="48"/>
    <s v="N"/>
    <s v="N"/>
    <n v="16625"/>
    <n v="12283"/>
    <n v="15702"/>
    <n v="15391"/>
    <n v="16491"/>
  </r>
  <r>
    <x v="68"/>
    <s v="M"/>
    <s v="N"/>
    <s v="N"/>
    <s v="Y"/>
    <s v="F"/>
    <s v="M"/>
    <n v="49"/>
    <s v="N"/>
    <s v="N"/>
    <n v="14731"/>
    <n v="11009"/>
    <n v="13948"/>
    <n v="13670"/>
    <n v="14606"/>
  </r>
  <r>
    <x v="69"/>
    <s v="M"/>
    <s v="N"/>
    <s v="N"/>
    <s v="Y"/>
    <s v="F"/>
    <s v="M"/>
    <n v="50"/>
    <s v="N"/>
    <s v="N"/>
    <n v="14706"/>
    <n v="11045"/>
    <n v="13947"/>
    <n v="13653"/>
    <n v="14596"/>
  </r>
  <r>
    <x v="70"/>
    <s v="M"/>
    <s v="N"/>
    <s v="N"/>
    <s v="Y"/>
    <s v="F"/>
    <s v="M"/>
    <n v="51"/>
    <s v="N"/>
    <s v="N"/>
    <n v="14439"/>
    <n v="10875"/>
    <n v="13698"/>
    <n v="13395"/>
    <n v="14314"/>
  </r>
  <r>
    <x v="71"/>
    <s v="M"/>
    <s v="N"/>
    <s v="N"/>
    <s v="Y"/>
    <s v="F"/>
    <s v="M"/>
    <n v="52"/>
    <s v="N"/>
    <s v="N"/>
    <n v="14228"/>
    <n v="10817"/>
    <n v="13509"/>
    <n v="13199"/>
    <n v="14117"/>
  </r>
  <r>
    <x v="72"/>
    <s v="M"/>
    <s v="N"/>
    <s v="N"/>
    <s v="Y"/>
    <s v="F"/>
    <s v="M"/>
    <n v="53"/>
    <s v="N"/>
    <s v="N"/>
    <n v="14285"/>
    <n v="11008"/>
    <n v="13584"/>
    <n v="13259"/>
    <n v="14192"/>
  </r>
  <r>
    <x v="73"/>
    <s v="M"/>
    <s v="N"/>
    <s v="N"/>
    <s v="Y"/>
    <s v="F"/>
    <s v="M"/>
    <n v="54"/>
    <s v="N"/>
    <s v="N"/>
    <n v="14820"/>
    <n v="11527"/>
    <n v="14101"/>
    <n v="13782"/>
    <n v="14729"/>
  </r>
  <r>
    <x v="74"/>
    <s v="M"/>
    <s v="N"/>
    <s v="N"/>
    <s v="Y"/>
    <s v="F"/>
    <s v="M"/>
    <n v="55"/>
    <s v="N"/>
    <s v="N"/>
    <n v="11392"/>
    <n v="8881"/>
    <n v="10849"/>
    <n v="10602"/>
    <n v="11306"/>
  </r>
  <r>
    <x v="75"/>
    <s v="M"/>
    <s v="N"/>
    <s v="N"/>
    <s v="Y"/>
    <s v="F"/>
    <s v="M"/>
    <n v="56"/>
    <s v="N"/>
    <s v="N"/>
    <n v="10944"/>
    <n v="8534"/>
    <n v="10392"/>
    <n v="10136"/>
    <n v="10866"/>
  </r>
  <r>
    <x v="76"/>
    <s v="M"/>
    <s v="N"/>
    <s v="N"/>
    <s v="Y"/>
    <s v="F"/>
    <s v="M"/>
    <n v="57"/>
    <s v="N"/>
    <s v="N"/>
    <n v="11068"/>
    <n v="8646"/>
    <n v="10545"/>
    <n v="10304"/>
    <n v="10989"/>
  </r>
  <r>
    <x v="77"/>
    <s v="M"/>
    <s v="N"/>
    <s v="N"/>
    <s v="Y"/>
    <s v="F"/>
    <s v="M"/>
    <n v="58"/>
    <s v="N"/>
    <s v="N"/>
    <n v="10738"/>
    <n v="8476"/>
    <n v="10238"/>
    <n v="9961"/>
    <n v="10664"/>
  </r>
  <r>
    <x v="78"/>
    <s v="M"/>
    <s v="N"/>
    <s v="N"/>
    <s v="Y"/>
    <s v="F"/>
    <s v="M"/>
    <n v="59"/>
    <s v="N"/>
    <s v="N"/>
    <n v="9775"/>
    <n v="7690"/>
    <n v="9283"/>
    <n v="9024"/>
    <n v="9679"/>
  </r>
  <r>
    <x v="79"/>
    <s v="M"/>
    <s v="N"/>
    <s v="N"/>
    <s v="Y"/>
    <s v="F"/>
    <s v="M"/>
    <n v="60"/>
    <s v="N"/>
    <s v="N"/>
    <n v="8202"/>
    <n v="6467"/>
    <n v="7826"/>
    <n v="7610"/>
    <n v="8127"/>
  </r>
  <r>
    <x v="80"/>
    <s v="M"/>
    <s v="N"/>
    <s v="N"/>
    <s v="Y"/>
    <s v="F"/>
    <s v="M"/>
    <n v="61"/>
    <s v="N"/>
    <s v="N"/>
    <n v="7852"/>
    <n v="6197"/>
    <n v="7452"/>
    <n v="7221"/>
    <n v="7765"/>
  </r>
  <r>
    <x v="81"/>
    <s v="M"/>
    <s v="N"/>
    <s v="N"/>
    <s v="Y"/>
    <s v="F"/>
    <s v="M"/>
    <n v="62"/>
    <s v="N"/>
    <s v="N"/>
    <n v="7518"/>
    <n v="5969"/>
    <n v="7114"/>
    <n v="6912"/>
    <n v="7456"/>
  </r>
  <r>
    <x v="82"/>
    <s v="M"/>
    <s v="N"/>
    <s v="N"/>
    <s v="Y"/>
    <s v="F"/>
    <s v="M"/>
    <n v="63"/>
    <s v="N"/>
    <s v="N"/>
    <n v="6502"/>
    <n v="5190"/>
    <n v="6179"/>
    <n v="5970"/>
    <n v="6439"/>
  </r>
  <r>
    <x v="83"/>
    <s v="M"/>
    <s v="N"/>
    <s v="N"/>
    <s v="Y"/>
    <s v="F"/>
    <s v="M"/>
    <n v="64"/>
    <s v="N"/>
    <s v="N"/>
    <n v="6007"/>
    <n v="4796"/>
    <n v="5675"/>
    <n v="5488"/>
    <n v="5944"/>
  </r>
  <r>
    <x v="84"/>
    <s v="M"/>
    <s v="N"/>
    <s v="N"/>
    <s v="Y"/>
    <s v="F"/>
    <s v="M"/>
    <n v="65"/>
    <s v="N"/>
    <s v="N"/>
    <n v="5422"/>
    <n v="4342"/>
    <n v="5142"/>
    <n v="4949"/>
    <n v="5372"/>
  </r>
  <r>
    <x v="85"/>
    <s v="M"/>
    <s v="N"/>
    <s v="N"/>
    <s v="Y"/>
    <s v="F"/>
    <s v="M"/>
    <n v="66"/>
    <s v="N"/>
    <s v="N"/>
    <n v="4946"/>
    <n v="3983"/>
    <n v="4690"/>
    <n v="4508"/>
    <n v="4898"/>
  </r>
  <r>
    <x v="86"/>
    <s v="M"/>
    <s v="N"/>
    <s v="N"/>
    <s v="Y"/>
    <s v="F"/>
    <s v="M"/>
    <n v="67"/>
    <s v="N"/>
    <s v="N"/>
    <n v="4313"/>
    <n v="3455"/>
    <n v="4078"/>
    <n v="3927"/>
    <n v="4278"/>
  </r>
  <r>
    <x v="87"/>
    <s v="M"/>
    <s v="N"/>
    <s v="N"/>
    <s v="Y"/>
    <s v="F"/>
    <s v="M"/>
    <n v="68"/>
    <s v="N"/>
    <s v="N"/>
    <n v="3948"/>
    <n v="3136"/>
    <n v="3680"/>
    <n v="3520"/>
    <n v="3902"/>
  </r>
  <r>
    <x v="88"/>
    <s v="M"/>
    <s v="N"/>
    <s v="N"/>
    <s v="Y"/>
    <s v="F"/>
    <s v="M"/>
    <n v="69"/>
    <s v="N"/>
    <s v="N"/>
    <n v="3649"/>
    <n v="2895"/>
    <n v="3439"/>
    <n v="3261"/>
    <n v="3609"/>
  </r>
  <r>
    <x v="89"/>
    <s v="M"/>
    <s v="N"/>
    <s v="N"/>
    <s v="Y"/>
    <s v="F"/>
    <s v="M"/>
    <n v="70"/>
    <s v="N"/>
    <s v="N"/>
    <n v="3015"/>
    <n v="2437"/>
    <n v="2839"/>
    <n v="2691"/>
    <n v="2981"/>
  </r>
  <r>
    <x v="90"/>
    <s v="M"/>
    <s v="N"/>
    <s v="N"/>
    <s v="Y"/>
    <s v="F"/>
    <s v="M"/>
    <n v="71"/>
    <s v="N"/>
    <s v="N"/>
    <n v="2600"/>
    <n v="2101"/>
    <n v="2424"/>
    <n v="2312"/>
    <n v="2567"/>
  </r>
  <r>
    <x v="91"/>
    <s v="M"/>
    <s v="N"/>
    <s v="N"/>
    <s v="Y"/>
    <s v="F"/>
    <s v="M"/>
    <n v="72"/>
    <s v="N"/>
    <s v="N"/>
    <n v="2141"/>
    <n v="1687"/>
    <n v="1991"/>
    <n v="1898"/>
    <n v="2112"/>
  </r>
  <r>
    <x v="92"/>
    <s v="M"/>
    <s v="N"/>
    <s v="N"/>
    <s v="Y"/>
    <s v="F"/>
    <s v="M"/>
    <n v="73"/>
    <s v="N"/>
    <s v="N"/>
    <n v="1749"/>
    <n v="1403"/>
    <n v="1642"/>
    <n v="1540"/>
    <n v="1724"/>
  </r>
  <r>
    <x v="93"/>
    <s v="M"/>
    <s v="N"/>
    <s v="N"/>
    <s v="Y"/>
    <s v="F"/>
    <s v="M"/>
    <n v="74"/>
    <s v="N"/>
    <s v="N"/>
    <n v="1436"/>
    <n v="1159"/>
    <n v="1335"/>
    <n v="1273"/>
    <n v="1417"/>
  </r>
  <r>
    <x v="94"/>
    <s v="M"/>
    <s v="N"/>
    <s v="N"/>
    <s v="Y"/>
    <s v="F"/>
    <s v="M"/>
    <n v="75"/>
    <s v="N"/>
    <s v="N"/>
    <n v="1167"/>
    <n v="937"/>
    <n v="1076"/>
    <n v="1003"/>
    <n v="1147"/>
  </r>
  <r>
    <x v="95"/>
    <s v="M"/>
    <s v="N"/>
    <s v="N"/>
    <s v="Y"/>
    <s v="F"/>
    <s v="M"/>
    <n v="76"/>
    <s v="N"/>
    <s v="N"/>
    <n v="818"/>
    <n v="644"/>
    <n v="759"/>
    <n v="715"/>
    <n v="806"/>
  </r>
  <r>
    <x v="96"/>
    <s v="M"/>
    <s v="N"/>
    <s v="N"/>
    <s v="Y"/>
    <s v="F"/>
    <s v="M"/>
    <n v="77"/>
    <s v="N"/>
    <s v="N"/>
    <n v="584"/>
    <n v="450"/>
    <n v="539"/>
    <n v="504"/>
    <n v="571"/>
  </r>
  <r>
    <x v="97"/>
    <s v="M"/>
    <s v="N"/>
    <s v="N"/>
    <s v="Y"/>
    <s v="F"/>
    <s v="M"/>
    <n v="78"/>
    <s v="N"/>
    <s v="N"/>
    <n v="438"/>
    <n v="364"/>
    <n v="411"/>
    <n v="372"/>
    <n v="431"/>
  </r>
  <r>
    <x v="98"/>
    <s v="M"/>
    <s v="N"/>
    <s v="N"/>
    <s v="Y"/>
    <s v="F"/>
    <s v="M"/>
    <n v="79"/>
    <s v="N"/>
    <s v="N"/>
    <n v="324"/>
    <n v="245"/>
    <n v="297"/>
    <n v="271"/>
    <n v="319"/>
  </r>
  <r>
    <x v="99"/>
    <s v="M"/>
    <s v="N"/>
    <s v="N"/>
    <s v="Y"/>
    <s v="F"/>
    <s v="M"/>
    <n v="80"/>
    <s v="N"/>
    <s v="N"/>
    <n v="222"/>
    <n v="164"/>
    <n v="199"/>
    <n v="185"/>
    <n v="215"/>
  </r>
  <r>
    <x v="100"/>
    <s v="M"/>
    <s v="N"/>
    <s v="N"/>
    <s v="Y"/>
    <s v="F"/>
    <s v="M"/>
    <n v="81"/>
    <s v="N"/>
    <s v="N"/>
    <n v="159"/>
    <n v="122"/>
    <n v="146"/>
    <n v="126"/>
    <n v="156"/>
  </r>
  <r>
    <x v="101"/>
    <s v="M"/>
    <s v="N"/>
    <s v="N"/>
    <s v="Y"/>
    <s v="F"/>
    <s v="M"/>
    <n v="82"/>
    <s v="N"/>
    <s v="N"/>
    <n v="75"/>
    <n v="51"/>
    <n v="67"/>
    <n v="61"/>
    <n v="72"/>
  </r>
  <r>
    <x v="102"/>
    <s v="M"/>
    <s v="N"/>
    <s v="N"/>
    <s v="Y"/>
    <s v="F"/>
    <s v="M"/>
    <n v="83"/>
    <s v="N"/>
    <s v="N"/>
    <n v="111"/>
    <n v="87"/>
    <n v="106"/>
    <n v="90"/>
    <n v="108"/>
  </r>
  <r>
    <x v="103"/>
    <s v="S"/>
    <s v="N"/>
    <s v="N"/>
    <s v="Y"/>
    <s v="F"/>
    <s v="S"/>
    <n v="0"/>
    <s v="N"/>
    <s v="N"/>
    <n v="3645"/>
    <n v="1822"/>
    <n v="2389"/>
    <n v="2235"/>
    <n v="3570"/>
  </r>
  <r>
    <x v="103"/>
    <s v="S"/>
    <s v="N"/>
    <s v="N"/>
    <s v="Y"/>
    <s v="F"/>
    <s v="S"/>
    <n v="0"/>
    <s v="N"/>
    <s v="Y"/>
    <n v="66"/>
    <n v="25"/>
    <n v="46"/>
    <n v="44"/>
    <n v="61"/>
  </r>
  <r>
    <x v="104"/>
    <s v="S"/>
    <s v="Y"/>
    <s v="N"/>
    <s v="Y"/>
    <s v="F"/>
    <s v="S"/>
    <n v="0"/>
    <s v="Y"/>
    <s v="N"/>
    <n v="7105"/>
    <n v="4040"/>
    <n v="5353"/>
    <n v="5045"/>
    <n v="6979"/>
  </r>
  <r>
    <x v="105"/>
    <s v="S"/>
    <s v="Y"/>
    <s v="Y"/>
    <s v="Y"/>
    <s v="F"/>
    <s v="S"/>
    <n v="0"/>
    <s v="Y"/>
    <s v="Y"/>
    <n v="229"/>
    <n v="140"/>
    <n v="186"/>
    <n v="175"/>
    <n v="226"/>
  </r>
  <r>
    <x v="106"/>
    <s v="S"/>
    <s v="N"/>
    <s v="N"/>
    <s v="Y"/>
    <s v="F"/>
    <s v="S"/>
    <n v="1"/>
    <s v="N"/>
    <s v="N"/>
    <n v="6678"/>
    <n v="3211"/>
    <n v="4463"/>
    <n v="4194"/>
    <n v="6495"/>
  </r>
  <r>
    <x v="106"/>
    <s v="S"/>
    <s v="N"/>
    <s v="N"/>
    <s v="Y"/>
    <s v="F"/>
    <s v="S"/>
    <n v="1"/>
    <s v="N"/>
    <s v="Y"/>
    <n v="311"/>
    <n v="174"/>
    <n v="245"/>
    <n v="228"/>
    <n v="304"/>
  </r>
  <r>
    <x v="107"/>
    <s v="S"/>
    <s v="Y"/>
    <s v="N"/>
    <s v="Y"/>
    <s v="F"/>
    <s v="S"/>
    <n v="1"/>
    <s v="Y"/>
    <s v="N"/>
    <n v="6975"/>
    <n v="3996"/>
    <n v="5329"/>
    <n v="5032"/>
    <n v="6859"/>
  </r>
  <r>
    <x v="108"/>
    <s v="S"/>
    <s v="Y"/>
    <s v="Y"/>
    <s v="Y"/>
    <s v="F"/>
    <s v="S"/>
    <n v="1"/>
    <s v="Y"/>
    <s v="Y"/>
    <n v="621"/>
    <n v="385"/>
    <n v="498"/>
    <n v="470"/>
    <n v="612"/>
  </r>
  <r>
    <x v="109"/>
    <s v="S"/>
    <s v="N"/>
    <s v="N"/>
    <s v="Y"/>
    <s v="F"/>
    <s v="S"/>
    <n v="2"/>
    <s v="N"/>
    <s v="N"/>
    <n v="7989"/>
    <n v="4011"/>
    <n v="5506"/>
    <n v="5209"/>
    <n v="7770"/>
  </r>
  <r>
    <x v="109"/>
    <s v="S"/>
    <s v="N"/>
    <s v="N"/>
    <s v="Y"/>
    <s v="F"/>
    <s v="S"/>
    <n v="2"/>
    <s v="N"/>
    <s v="Y"/>
    <n v="718"/>
    <n v="410"/>
    <n v="555"/>
    <n v="535"/>
    <n v="708"/>
  </r>
  <r>
    <x v="110"/>
    <s v="S"/>
    <s v="Y"/>
    <s v="N"/>
    <s v="Y"/>
    <s v="F"/>
    <s v="S"/>
    <n v="2"/>
    <s v="Y"/>
    <s v="N"/>
    <n v="4410"/>
    <n v="2498"/>
    <n v="3435"/>
    <n v="3208"/>
    <n v="4323"/>
  </r>
  <r>
    <x v="111"/>
    <s v="S"/>
    <s v="Y"/>
    <s v="Y"/>
    <s v="Y"/>
    <s v="F"/>
    <s v="S"/>
    <n v="2"/>
    <s v="Y"/>
    <s v="Y"/>
    <n v="1178"/>
    <n v="765"/>
    <n v="1014"/>
    <n v="967"/>
    <n v="1161"/>
  </r>
  <r>
    <x v="112"/>
    <s v="S"/>
    <s v="N"/>
    <s v="N"/>
    <s v="Y"/>
    <s v="F"/>
    <s v="S"/>
    <n v="3"/>
    <s v="N"/>
    <s v="N"/>
    <n v="8950"/>
    <n v="4691"/>
    <n v="6608"/>
    <n v="6293"/>
    <n v="8728"/>
  </r>
  <r>
    <x v="112"/>
    <s v="S"/>
    <s v="N"/>
    <s v="N"/>
    <s v="Y"/>
    <s v="F"/>
    <s v="S"/>
    <n v="3"/>
    <s v="N"/>
    <s v="Y"/>
    <n v="1108"/>
    <n v="667"/>
    <n v="933"/>
    <n v="878"/>
    <n v="1094"/>
  </r>
  <r>
    <x v="113"/>
    <s v="S"/>
    <s v="Y"/>
    <s v="N"/>
    <s v="Y"/>
    <s v="F"/>
    <s v="S"/>
    <n v="3"/>
    <s v="Y"/>
    <s v="N"/>
    <n v="3282"/>
    <n v="1859"/>
    <n v="2620"/>
    <n v="2480"/>
    <n v="3222"/>
  </r>
  <r>
    <x v="114"/>
    <s v="S"/>
    <s v="Y"/>
    <s v="Y"/>
    <s v="Y"/>
    <s v="F"/>
    <s v="S"/>
    <n v="3"/>
    <s v="Y"/>
    <s v="Y"/>
    <n v="1145"/>
    <n v="745"/>
    <n v="1007"/>
    <n v="959"/>
    <n v="1139"/>
  </r>
  <r>
    <x v="115"/>
    <s v="S"/>
    <s v="N"/>
    <s v="N"/>
    <s v="Y"/>
    <s v="F"/>
    <s v="S"/>
    <n v="4"/>
    <s v="N"/>
    <s v="N"/>
    <n v="8257"/>
    <n v="4209"/>
    <n v="6170"/>
    <n v="5901"/>
    <n v="8055"/>
  </r>
  <r>
    <x v="115"/>
    <s v="S"/>
    <s v="N"/>
    <s v="N"/>
    <s v="Y"/>
    <s v="F"/>
    <s v="S"/>
    <n v="4"/>
    <s v="N"/>
    <s v="Y"/>
    <n v="1078"/>
    <n v="707"/>
    <n v="930"/>
    <n v="889"/>
    <n v="1071"/>
  </r>
  <r>
    <x v="116"/>
    <s v="S"/>
    <s v="Y"/>
    <s v="N"/>
    <s v="Y"/>
    <s v="F"/>
    <s v="S"/>
    <n v="4"/>
    <s v="Y"/>
    <s v="N"/>
    <n v="2441"/>
    <n v="1365"/>
    <n v="1983"/>
    <n v="1917"/>
    <n v="2389"/>
  </r>
  <r>
    <x v="117"/>
    <s v="S"/>
    <s v="Y"/>
    <s v="Y"/>
    <s v="Y"/>
    <s v="F"/>
    <s v="S"/>
    <n v="4"/>
    <s v="Y"/>
    <s v="Y"/>
    <n v="821"/>
    <n v="541"/>
    <n v="737"/>
    <n v="709"/>
    <n v="808"/>
  </r>
  <r>
    <x v="118"/>
    <s v="S"/>
    <s v="N"/>
    <s v="N"/>
    <s v="Y"/>
    <s v="F"/>
    <s v="S"/>
    <n v="5"/>
    <s v="N"/>
    <s v="N"/>
    <n v="9767"/>
    <n v="5092"/>
    <n v="7593"/>
    <n v="7310"/>
    <n v="9544"/>
  </r>
  <r>
    <x v="118"/>
    <s v="S"/>
    <s v="N"/>
    <s v="N"/>
    <s v="Y"/>
    <s v="F"/>
    <s v="S"/>
    <n v="5"/>
    <s v="N"/>
    <s v="Y"/>
    <n v="1335"/>
    <n v="847"/>
    <n v="1164"/>
    <n v="1117"/>
    <n v="1328"/>
  </r>
  <r>
    <x v="119"/>
    <s v="S"/>
    <s v="Y"/>
    <s v="N"/>
    <s v="Y"/>
    <s v="F"/>
    <s v="S"/>
    <n v="5"/>
    <s v="Y"/>
    <s v="N"/>
    <n v="2420"/>
    <n v="1400"/>
    <n v="2051"/>
    <n v="1986"/>
    <n v="2380"/>
  </r>
  <r>
    <x v="120"/>
    <s v="S"/>
    <s v="Y"/>
    <s v="Y"/>
    <s v="Y"/>
    <s v="F"/>
    <s v="S"/>
    <n v="5"/>
    <s v="Y"/>
    <s v="Y"/>
    <n v="734"/>
    <n v="480"/>
    <n v="658"/>
    <n v="631"/>
    <n v="731"/>
  </r>
  <r>
    <x v="121"/>
    <s v="S"/>
    <s v="N"/>
    <s v="N"/>
    <s v="Y"/>
    <s v="F"/>
    <s v="S"/>
    <n v="6"/>
    <s v="N"/>
    <s v="N"/>
    <n v="11763"/>
    <n v="6276"/>
    <n v="9535"/>
    <n v="9207"/>
    <n v="11507"/>
  </r>
  <r>
    <x v="121"/>
    <s v="S"/>
    <s v="N"/>
    <s v="N"/>
    <s v="Y"/>
    <s v="F"/>
    <s v="S"/>
    <n v="6"/>
    <s v="N"/>
    <s v="Y"/>
    <n v="1517"/>
    <n v="1006"/>
    <n v="1350"/>
    <n v="1293"/>
    <n v="1499"/>
  </r>
  <r>
    <x v="122"/>
    <s v="S"/>
    <s v="Y"/>
    <s v="N"/>
    <s v="Y"/>
    <s v="F"/>
    <s v="S"/>
    <n v="6"/>
    <s v="Y"/>
    <s v="N"/>
    <n v="2124"/>
    <n v="1255"/>
    <n v="1871"/>
    <n v="1799"/>
    <n v="2095"/>
  </r>
  <r>
    <x v="123"/>
    <s v="S"/>
    <s v="Y"/>
    <s v="Y"/>
    <s v="Y"/>
    <s v="F"/>
    <s v="S"/>
    <n v="6"/>
    <s v="Y"/>
    <s v="Y"/>
    <n v="594"/>
    <n v="404"/>
    <n v="549"/>
    <n v="528"/>
    <n v="586"/>
  </r>
  <r>
    <x v="124"/>
    <s v="S"/>
    <s v="N"/>
    <s v="N"/>
    <s v="Y"/>
    <s v="F"/>
    <s v="S"/>
    <n v="7"/>
    <s v="N"/>
    <s v="N"/>
    <n v="12873"/>
    <n v="6894"/>
    <n v="10688"/>
    <n v="10397"/>
    <n v="12637"/>
  </r>
  <r>
    <x v="124"/>
    <s v="S"/>
    <s v="N"/>
    <s v="N"/>
    <s v="Y"/>
    <s v="F"/>
    <s v="S"/>
    <n v="7"/>
    <s v="N"/>
    <s v="Y"/>
    <n v="1508"/>
    <n v="1019"/>
    <n v="1366"/>
    <n v="1330"/>
    <n v="1491"/>
  </r>
  <r>
    <x v="125"/>
    <s v="S"/>
    <s v="Y"/>
    <s v="N"/>
    <s v="Y"/>
    <s v="F"/>
    <s v="S"/>
    <n v="7"/>
    <s v="Y"/>
    <s v="N"/>
    <n v="1532"/>
    <n v="867"/>
    <n v="1369"/>
    <n v="1327"/>
    <n v="1512"/>
  </r>
  <r>
    <x v="126"/>
    <s v="S"/>
    <s v="Y"/>
    <s v="Y"/>
    <s v="Y"/>
    <s v="F"/>
    <s v="S"/>
    <n v="7"/>
    <s v="Y"/>
    <s v="Y"/>
    <n v="241"/>
    <n v="164"/>
    <n v="227"/>
    <n v="220"/>
    <n v="241"/>
  </r>
  <r>
    <x v="127"/>
    <s v="S"/>
    <s v="N"/>
    <s v="N"/>
    <s v="Y"/>
    <s v="F"/>
    <s v="S"/>
    <n v="8"/>
    <s v="N"/>
    <s v="N"/>
    <n v="14375"/>
    <n v="8017"/>
    <n v="12292"/>
    <n v="11976"/>
    <n v="14108"/>
  </r>
  <r>
    <x v="127"/>
    <s v="S"/>
    <s v="N"/>
    <s v="N"/>
    <s v="Y"/>
    <s v="F"/>
    <s v="S"/>
    <n v="8"/>
    <s v="N"/>
    <s v="Y"/>
    <n v="1421"/>
    <n v="974"/>
    <n v="1311"/>
    <n v="1270"/>
    <n v="1405"/>
  </r>
  <r>
    <x v="128"/>
    <s v="S"/>
    <s v="Y"/>
    <s v="N"/>
    <s v="Y"/>
    <s v="F"/>
    <s v="S"/>
    <n v="8"/>
    <s v="Y"/>
    <s v="N"/>
    <n v="987"/>
    <n v="559"/>
    <n v="874"/>
    <n v="847"/>
    <n v="969"/>
  </r>
  <r>
    <x v="129"/>
    <s v="S"/>
    <s v="Y"/>
    <s v="Y"/>
    <s v="Y"/>
    <s v="F"/>
    <s v="S"/>
    <n v="8"/>
    <s v="Y"/>
    <s v="Y"/>
    <n v="117"/>
    <n v="81"/>
    <n v="107"/>
    <n v="107"/>
    <n v="115"/>
  </r>
  <r>
    <x v="130"/>
    <s v="S"/>
    <s v="N"/>
    <s v="N"/>
    <s v="Y"/>
    <s v="F"/>
    <s v="S"/>
    <n v="9"/>
    <s v="N"/>
    <s v="N"/>
    <n v="18399"/>
    <n v="10376"/>
    <n v="16176"/>
    <n v="15757"/>
    <n v="18077"/>
  </r>
  <r>
    <x v="130"/>
    <s v="S"/>
    <s v="N"/>
    <s v="N"/>
    <s v="Y"/>
    <s v="F"/>
    <s v="S"/>
    <n v="9"/>
    <s v="N"/>
    <s v="Y"/>
    <n v="1"/>
    <n v="0"/>
    <n v="1"/>
    <n v="1"/>
    <n v="1"/>
  </r>
  <r>
    <x v="131"/>
    <s v="S"/>
    <s v="N"/>
    <s v="N"/>
    <s v="Y"/>
    <s v="F"/>
    <s v="S"/>
    <n v="10"/>
    <s v="N"/>
    <s v="N"/>
    <n v="14761"/>
    <n v="8269"/>
    <n v="13050"/>
    <n v="12775"/>
    <n v="14530"/>
  </r>
  <r>
    <x v="131"/>
    <s v="S"/>
    <s v="N"/>
    <s v="N"/>
    <s v="Y"/>
    <s v="F"/>
    <s v="S"/>
    <n v="10"/>
    <s v="Y"/>
    <s v="Y"/>
    <n v="1"/>
    <n v="1"/>
    <n v="1"/>
    <n v="1"/>
    <n v="1"/>
  </r>
  <r>
    <x v="132"/>
    <s v="S"/>
    <s v="N"/>
    <s v="N"/>
    <s v="Y"/>
    <s v="F"/>
    <s v="S"/>
    <n v="11"/>
    <s v="N"/>
    <s v="N"/>
    <n v="14025"/>
    <n v="7902"/>
    <n v="12532"/>
    <n v="12282"/>
    <n v="13800"/>
  </r>
  <r>
    <x v="132"/>
    <s v="S"/>
    <s v="N"/>
    <s v="N"/>
    <s v="Y"/>
    <s v="F"/>
    <s v="S"/>
    <n v="11"/>
    <s v="Y"/>
    <s v="N"/>
    <n v="1"/>
    <n v="1"/>
    <n v="1"/>
    <n v="1"/>
    <n v="1"/>
  </r>
  <r>
    <x v="133"/>
    <s v="S"/>
    <s v="N"/>
    <s v="N"/>
    <s v="Y"/>
    <s v="F"/>
    <s v="S"/>
    <n v="12"/>
    <s v="N"/>
    <s v="N"/>
    <n v="12993"/>
    <n v="7143"/>
    <n v="11629"/>
    <n v="11369"/>
    <n v="12798"/>
  </r>
  <r>
    <x v="134"/>
    <s v="S"/>
    <s v="N"/>
    <s v="N"/>
    <s v="Y"/>
    <s v="F"/>
    <s v="S"/>
    <n v="13"/>
    <s v="N"/>
    <s v="N"/>
    <n v="12462"/>
    <n v="6910"/>
    <n v="11272"/>
    <n v="11080"/>
    <n v="12285"/>
  </r>
  <r>
    <x v="134"/>
    <s v="S"/>
    <s v="N"/>
    <s v="N"/>
    <s v="Y"/>
    <s v="F"/>
    <s v="S"/>
    <n v="13"/>
    <s v="N"/>
    <s v="Y"/>
    <n v="2"/>
    <n v="1"/>
    <n v="1"/>
    <n v="1"/>
    <n v="2"/>
  </r>
  <r>
    <x v="135"/>
    <s v="S"/>
    <s v="N"/>
    <s v="N"/>
    <s v="Y"/>
    <s v="F"/>
    <s v="S"/>
    <n v="14"/>
    <s v="N"/>
    <s v="N"/>
    <n v="11773"/>
    <n v="6438"/>
    <n v="10627"/>
    <n v="10443"/>
    <n v="11589"/>
  </r>
  <r>
    <x v="136"/>
    <s v="S"/>
    <s v="N"/>
    <s v="N"/>
    <s v="Y"/>
    <s v="F"/>
    <s v="S"/>
    <n v="15"/>
    <s v="N"/>
    <s v="N"/>
    <n v="11005"/>
    <n v="6061"/>
    <n v="9964"/>
    <n v="9788"/>
    <n v="10838"/>
  </r>
  <r>
    <x v="137"/>
    <s v="S"/>
    <s v="N"/>
    <s v="N"/>
    <s v="Y"/>
    <s v="F"/>
    <s v="S"/>
    <n v="16"/>
    <s v="N"/>
    <s v="N"/>
    <n v="10300"/>
    <n v="5668"/>
    <n v="9337"/>
    <n v="9160"/>
    <n v="10120"/>
  </r>
  <r>
    <x v="138"/>
    <s v="S"/>
    <s v="N"/>
    <s v="N"/>
    <s v="Y"/>
    <s v="F"/>
    <s v="S"/>
    <n v="17"/>
    <s v="N"/>
    <s v="N"/>
    <n v="9560"/>
    <n v="5199"/>
    <n v="8637"/>
    <n v="8468"/>
    <n v="9387"/>
  </r>
  <r>
    <x v="139"/>
    <s v="S"/>
    <s v="N"/>
    <s v="N"/>
    <s v="Y"/>
    <s v="F"/>
    <s v="S"/>
    <n v="18"/>
    <s v="N"/>
    <s v="N"/>
    <n v="8894"/>
    <n v="4825"/>
    <n v="8051"/>
    <n v="7906"/>
    <n v="8740"/>
  </r>
  <r>
    <x v="140"/>
    <s v="S"/>
    <s v="N"/>
    <s v="N"/>
    <s v="Y"/>
    <s v="F"/>
    <s v="S"/>
    <n v="19"/>
    <s v="N"/>
    <s v="N"/>
    <n v="8811"/>
    <n v="4769"/>
    <n v="7984"/>
    <n v="7836"/>
    <n v="8646"/>
  </r>
  <r>
    <x v="140"/>
    <s v="S"/>
    <s v="N"/>
    <s v="N"/>
    <s v="Y"/>
    <s v="F"/>
    <s v="S"/>
    <n v="19"/>
    <s v="Y"/>
    <s v="N"/>
    <n v="1"/>
    <n v="0"/>
    <n v="0"/>
    <n v="0"/>
    <n v="1"/>
  </r>
  <r>
    <x v="141"/>
    <s v="S"/>
    <s v="N"/>
    <s v="N"/>
    <s v="Y"/>
    <s v="F"/>
    <s v="S"/>
    <n v="20"/>
    <s v="N"/>
    <s v="N"/>
    <n v="7968"/>
    <n v="4277"/>
    <n v="7213"/>
    <n v="7102"/>
    <n v="7851"/>
  </r>
  <r>
    <x v="142"/>
    <s v="S"/>
    <s v="N"/>
    <s v="N"/>
    <s v="Y"/>
    <s v="F"/>
    <s v="S"/>
    <n v="21"/>
    <s v="N"/>
    <s v="N"/>
    <n v="7721"/>
    <n v="4187"/>
    <n v="6997"/>
    <n v="6868"/>
    <n v="7586"/>
  </r>
  <r>
    <x v="142"/>
    <s v="S"/>
    <s v="N"/>
    <s v="N"/>
    <s v="Y"/>
    <s v="F"/>
    <s v="S"/>
    <n v="21"/>
    <s v="Y"/>
    <s v="N"/>
    <n v="1"/>
    <n v="0"/>
    <n v="1"/>
    <n v="1"/>
    <n v="1"/>
  </r>
  <r>
    <x v="143"/>
    <s v="S"/>
    <s v="N"/>
    <s v="N"/>
    <s v="Y"/>
    <s v="F"/>
    <s v="S"/>
    <n v="22"/>
    <s v="N"/>
    <s v="N"/>
    <n v="7061"/>
    <n v="3822"/>
    <n v="6369"/>
    <n v="6251"/>
    <n v="6939"/>
  </r>
  <r>
    <x v="144"/>
    <s v="S"/>
    <s v="N"/>
    <s v="N"/>
    <s v="Y"/>
    <s v="F"/>
    <s v="S"/>
    <n v="23"/>
    <s v="N"/>
    <s v="N"/>
    <n v="7147"/>
    <n v="3801"/>
    <n v="6446"/>
    <n v="6341"/>
    <n v="7011"/>
  </r>
  <r>
    <x v="145"/>
    <s v="S"/>
    <s v="N"/>
    <s v="N"/>
    <s v="Y"/>
    <s v="F"/>
    <s v="S"/>
    <n v="24"/>
    <s v="N"/>
    <s v="N"/>
    <n v="6902"/>
    <n v="3709"/>
    <n v="6208"/>
    <n v="6108"/>
    <n v="6756"/>
  </r>
  <r>
    <x v="146"/>
    <s v="S"/>
    <s v="N"/>
    <s v="N"/>
    <s v="Y"/>
    <s v="F"/>
    <s v="S"/>
    <n v="25"/>
    <s v="N"/>
    <s v="N"/>
    <n v="7025"/>
    <n v="3679"/>
    <n v="6335"/>
    <n v="6211"/>
    <n v="6911"/>
  </r>
  <r>
    <x v="147"/>
    <s v="S"/>
    <s v="N"/>
    <s v="N"/>
    <s v="Y"/>
    <s v="F"/>
    <s v="S"/>
    <n v="26"/>
    <s v="N"/>
    <s v="N"/>
    <n v="7030"/>
    <n v="3683"/>
    <n v="6316"/>
    <n v="6206"/>
    <n v="6887"/>
  </r>
  <r>
    <x v="148"/>
    <s v="S"/>
    <s v="N"/>
    <s v="N"/>
    <s v="Y"/>
    <s v="F"/>
    <s v="S"/>
    <n v="27"/>
    <s v="N"/>
    <s v="N"/>
    <n v="7141"/>
    <n v="3716"/>
    <n v="6369"/>
    <n v="6279"/>
    <n v="7005"/>
  </r>
  <r>
    <x v="148"/>
    <s v="S"/>
    <s v="N"/>
    <s v="N"/>
    <s v="Y"/>
    <s v="F"/>
    <s v="S"/>
    <n v="27"/>
    <s v="Y"/>
    <s v="N"/>
    <n v="1"/>
    <n v="1"/>
    <n v="1"/>
    <n v="1"/>
    <n v="1"/>
  </r>
  <r>
    <x v="149"/>
    <s v="S"/>
    <s v="N"/>
    <s v="N"/>
    <s v="Y"/>
    <s v="F"/>
    <s v="S"/>
    <n v="28"/>
    <s v="N"/>
    <s v="N"/>
    <n v="7403"/>
    <n v="3840"/>
    <n v="6631"/>
    <n v="6528"/>
    <n v="7253"/>
  </r>
  <r>
    <x v="149"/>
    <s v="S"/>
    <s v="N"/>
    <s v="N"/>
    <s v="Y"/>
    <s v="F"/>
    <s v="S"/>
    <n v="28"/>
    <s v="N"/>
    <s v="Y"/>
    <n v="1"/>
    <n v="0"/>
    <n v="1"/>
    <n v="1"/>
    <n v="1"/>
  </r>
  <r>
    <x v="149"/>
    <s v="S"/>
    <s v="N"/>
    <s v="N"/>
    <s v="Y"/>
    <s v="F"/>
    <s v="S"/>
    <n v="28"/>
    <s v="Y"/>
    <s v="N"/>
    <n v="1"/>
    <n v="1"/>
    <n v="1"/>
    <n v="1"/>
    <n v="1"/>
  </r>
  <r>
    <x v="150"/>
    <s v="S"/>
    <s v="N"/>
    <s v="N"/>
    <s v="Y"/>
    <s v="F"/>
    <s v="S"/>
    <n v="29"/>
    <s v="N"/>
    <s v="N"/>
    <n v="7930"/>
    <n v="4156"/>
    <n v="7117"/>
    <n v="7004"/>
    <n v="7781"/>
  </r>
  <r>
    <x v="151"/>
    <s v="S"/>
    <s v="N"/>
    <s v="N"/>
    <s v="Y"/>
    <s v="F"/>
    <s v="S"/>
    <n v="30"/>
    <s v="N"/>
    <s v="N"/>
    <n v="8531"/>
    <n v="4574"/>
    <n v="7711"/>
    <n v="7578"/>
    <n v="8384"/>
  </r>
  <r>
    <x v="151"/>
    <s v="S"/>
    <s v="N"/>
    <s v="N"/>
    <s v="Y"/>
    <s v="F"/>
    <s v="S"/>
    <n v="30"/>
    <s v="Y"/>
    <s v="N"/>
    <n v="1"/>
    <n v="0"/>
    <n v="1"/>
    <n v="1"/>
    <n v="1"/>
  </r>
  <r>
    <x v="152"/>
    <s v="S"/>
    <s v="N"/>
    <s v="N"/>
    <s v="Y"/>
    <s v="F"/>
    <s v="S"/>
    <n v="31"/>
    <s v="N"/>
    <s v="N"/>
    <n v="8810"/>
    <n v="4806"/>
    <n v="7937"/>
    <n v="7829"/>
    <n v="8649"/>
  </r>
  <r>
    <x v="152"/>
    <s v="S"/>
    <s v="N"/>
    <s v="N"/>
    <s v="Y"/>
    <s v="F"/>
    <s v="S"/>
    <n v="31"/>
    <s v="N"/>
    <s v="Y"/>
    <n v="3"/>
    <n v="0"/>
    <n v="3"/>
    <n v="3"/>
    <n v="3"/>
  </r>
  <r>
    <x v="152"/>
    <s v="S"/>
    <s v="N"/>
    <s v="N"/>
    <s v="Y"/>
    <s v="F"/>
    <s v="S"/>
    <n v="31"/>
    <s v="Y"/>
    <s v="N"/>
    <n v="1"/>
    <n v="1"/>
    <n v="1"/>
    <n v="1"/>
    <n v="1"/>
  </r>
  <r>
    <x v="153"/>
    <s v="S"/>
    <s v="N"/>
    <s v="N"/>
    <s v="Y"/>
    <s v="F"/>
    <s v="S"/>
    <n v="32"/>
    <s v="N"/>
    <s v="N"/>
    <n v="8199"/>
    <n v="4509"/>
    <n v="7424"/>
    <n v="7289"/>
    <n v="8048"/>
  </r>
  <r>
    <x v="153"/>
    <s v="S"/>
    <s v="N"/>
    <s v="N"/>
    <s v="Y"/>
    <s v="F"/>
    <s v="S"/>
    <n v="32"/>
    <s v="N"/>
    <s v="Y"/>
    <n v="1"/>
    <n v="1"/>
    <n v="1"/>
    <n v="1"/>
    <n v="1"/>
  </r>
  <r>
    <x v="153"/>
    <s v="S"/>
    <s v="N"/>
    <s v="N"/>
    <s v="Y"/>
    <s v="F"/>
    <s v="S"/>
    <n v="32"/>
    <s v="Y"/>
    <s v="N"/>
    <n v="1"/>
    <n v="0"/>
    <n v="1"/>
    <n v="1"/>
    <n v="1"/>
  </r>
  <r>
    <x v="154"/>
    <s v="S"/>
    <s v="N"/>
    <s v="N"/>
    <s v="Y"/>
    <s v="F"/>
    <s v="S"/>
    <n v="33"/>
    <s v="N"/>
    <s v="N"/>
    <n v="8106"/>
    <n v="4548"/>
    <n v="7318"/>
    <n v="7184"/>
    <n v="7989"/>
  </r>
  <r>
    <x v="155"/>
    <s v="S"/>
    <s v="N"/>
    <s v="N"/>
    <s v="Y"/>
    <s v="F"/>
    <s v="S"/>
    <n v="34"/>
    <s v="N"/>
    <s v="N"/>
    <n v="7891"/>
    <n v="4365"/>
    <n v="7124"/>
    <n v="7000"/>
    <n v="7759"/>
  </r>
  <r>
    <x v="155"/>
    <s v="S"/>
    <s v="N"/>
    <s v="N"/>
    <s v="Y"/>
    <s v="F"/>
    <s v="S"/>
    <n v="34"/>
    <s v="N"/>
    <s v="Y"/>
    <n v="1"/>
    <n v="0"/>
    <n v="1"/>
    <n v="1"/>
    <n v="1"/>
  </r>
  <r>
    <x v="156"/>
    <s v="S"/>
    <s v="N"/>
    <s v="N"/>
    <s v="Y"/>
    <s v="F"/>
    <s v="S"/>
    <n v="35"/>
    <s v="N"/>
    <s v="N"/>
    <n v="8270"/>
    <n v="4705"/>
    <n v="7500"/>
    <n v="7382"/>
    <n v="8145"/>
  </r>
  <r>
    <x v="156"/>
    <s v="S"/>
    <s v="N"/>
    <s v="N"/>
    <s v="Y"/>
    <s v="F"/>
    <s v="S"/>
    <n v="35"/>
    <s v="N"/>
    <s v="Y"/>
    <n v="1"/>
    <n v="1"/>
    <n v="1"/>
    <n v="1"/>
    <n v="1"/>
  </r>
  <r>
    <x v="157"/>
    <s v="S"/>
    <s v="N"/>
    <s v="N"/>
    <s v="Y"/>
    <s v="F"/>
    <s v="S"/>
    <n v="36"/>
    <s v="N"/>
    <s v="N"/>
    <n v="8875"/>
    <n v="5124"/>
    <n v="8001"/>
    <n v="7853"/>
    <n v="8733"/>
  </r>
  <r>
    <x v="157"/>
    <s v="S"/>
    <s v="N"/>
    <s v="N"/>
    <s v="Y"/>
    <s v="F"/>
    <s v="S"/>
    <n v="36"/>
    <s v="Y"/>
    <s v="N"/>
    <n v="1"/>
    <n v="0"/>
    <n v="1"/>
    <n v="1"/>
    <n v="1"/>
  </r>
  <r>
    <x v="157"/>
    <s v="S"/>
    <s v="N"/>
    <s v="N"/>
    <s v="Y"/>
    <s v="F"/>
    <s v="S"/>
    <n v="36"/>
    <s v="Y"/>
    <s v="Y"/>
    <n v="1"/>
    <n v="1"/>
    <n v="1"/>
    <n v="1"/>
    <n v="1"/>
  </r>
  <r>
    <x v="158"/>
    <s v="S"/>
    <s v="N"/>
    <s v="N"/>
    <s v="Y"/>
    <s v="F"/>
    <s v="S"/>
    <n v="37"/>
    <s v="N"/>
    <s v="N"/>
    <n v="9136"/>
    <n v="5344"/>
    <n v="8278"/>
    <n v="8125"/>
    <n v="9021"/>
  </r>
  <r>
    <x v="159"/>
    <s v="S"/>
    <s v="N"/>
    <s v="N"/>
    <s v="Y"/>
    <s v="F"/>
    <s v="S"/>
    <n v="38"/>
    <s v="N"/>
    <s v="N"/>
    <n v="8945"/>
    <n v="5325"/>
    <n v="8120"/>
    <n v="7969"/>
    <n v="8798"/>
  </r>
  <r>
    <x v="160"/>
    <s v="S"/>
    <s v="N"/>
    <s v="N"/>
    <s v="Y"/>
    <s v="F"/>
    <s v="S"/>
    <n v="39"/>
    <s v="N"/>
    <s v="N"/>
    <n v="8935"/>
    <n v="5258"/>
    <n v="8097"/>
    <n v="7937"/>
    <n v="8786"/>
  </r>
  <r>
    <x v="161"/>
    <s v="S"/>
    <s v="N"/>
    <s v="N"/>
    <s v="Y"/>
    <s v="F"/>
    <s v="S"/>
    <n v="40"/>
    <s v="N"/>
    <s v="N"/>
    <n v="8804"/>
    <n v="5310"/>
    <n v="7965"/>
    <n v="7800"/>
    <n v="8699"/>
  </r>
  <r>
    <x v="161"/>
    <s v="S"/>
    <s v="N"/>
    <s v="N"/>
    <s v="Y"/>
    <s v="F"/>
    <s v="S"/>
    <n v="40"/>
    <s v="Y"/>
    <s v="N"/>
    <n v="1"/>
    <n v="1"/>
    <n v="1"/>
    <n v="1"/>
    <n v="1"/>
  </r>
  <r>
    <x v="162"/>
    <s v="S"/>
    <s v="N"/>
    <s v="N"/>
    <s v="Y"/>
    <s v="F"/>
    <s v="S"/>
    <n v="41"/>
    <s v="N"/>
    <s v="N"/>
    <n v="8724"/>
    <n v="5202"/>
    <n v="7869"/>
    <n v="7702"/>
    <n v="8590"/>
  </r>
  <r>
    <x v="162"/>
    <s v="S"/>
    <s v="N"/>
    <s v="N"/>
    <s v="Y"/>
    <s v="F"/>
    <s v="S"/>
    <n v="41"/>
    <s v="N"/>
    <s v="Y"/>
    <n v="2"/>
    <n v="1"/>
    <n v="2"/>
    <n v="2"/>
    <n v="2"/>
  </r>
  <r>
    <x v="163"/>
    <s v="S"/>
    <s v="N"/>
    <s v="N"/>
    <s v="Y"/>
    <s v="F"/>
    <s v="S"/>
    <n v="42"/>
    <s v="N"/>
    <s v="N"/>
    <n v="8554"/>
    <n v="5223"/>
    <n v="7765"/>
    <n v="7583"/>
    <n v="8442"/>
  </r>
  <r>
    <x v="164"/>
    <s v="S"/>
    <s v="N"/>
    <s v="N"/>
    <s v="Y"/>
    <s v="F"/>
    <s v="S"/>
    <n v="43"/>
    <s v="N"/>
    <s v="N"/>
    <n v="8318"/>
    <n v="5246"/>
    <n v="7527"/>
    <n v="7354"/>
    <n v="8197"/>
  </r>
  <r>
    <x v="165"/>
    <s v="S"/>
    <s v="N"/>
    <s v="N"/>
    <s v="Y"/>
    <s v="F"/>
    <s v="S"/>
    <n v="44"/>
    <s v="N"/>
    <s v="N"/>
    <n v="8249"/>
    <n v="5271"/>
    <n v="7464"/>
    <n v="7283"/>
    <n v="8141"/>
  </r>
  <r>
    <x v="166"/>
    <s v="S"/>
    <s v="N"/>
    <s v="N"/>
    <s v="Y"/>
    <s v="F"/>
    <s v="S"/>
    <n v="45"/>
    <s v="N"/>
    <s v="N"/>
    <n v="8186"/>
    <n v="5310"/>
    <n v="7471"/>
    <n v="7268"/>
    <n v="8077"/>
  </r>
  <r>
    <x v="166"/>
    <s v="S"/>
    <s v="N"/>
    <s v="N"/>
    <s v="Y"/>
    <s v="F"/>
    <s v="S"/>
    <n v="45"/>
    <s v="N"/>
    <s v="Y"/>
    <n v="2"/>
    <n v="0"/>
    <n v="2"/>
    <n v="2"/>
    <n v="2"/>
  </r>
  <r>
    <x v="166"/>
    <s v="S"/>
    <s v="N"/>
    <s v="N"/>
    <s v="Y"/>
    <s v="F"/>
    <s v="S"/>
    <n v="45"/>
    <s v="Y"/>
    <s v="N"/>
    <n v="1"/>
    <n v="1"/>
    <n v="1"/>
    <n v="1"/>
    <n v="1"/>
  </r>
  <r>
    <x v="167"/>
    <s v="S"/>
    <s v="N"/>
    <s v="N"/>
    <s v="Y"/>
    <s v="F"/>
    <s v="S"/>
    <n v="46"/>
    <s v="N"/>
    <s v="N"/>
    <n v="8041"/>
    <n v="5297"/>
    <n v="7377"/>
    <n v="7223"/>
    <n v="7954"/>
  </r>
  <r>
    <x v="168"/>
    <s v="S"/>
    <s v="N"/>
    <s v="N"/>
    <s v="Y"/>
    <s v="F"/>
    <s v="S"/>
    <n v="47"/>
    <s v="N"/>
    <s v="N"/>
    <n v="7848"/>
    <n v="5198"/>
    <n v="7165"/>
    <n v="7000"/>
    <n v="7744"/>
  </r>
  <r>
    <x v="168"/>
    <s v="S"/>
    <s v="N"/>
    <s v="N"/>
    <s v="Y"/>
    <s v="F"/>
    <s v="S"/>
    <n v="47"/>
    <s v="Y"/>
    <s v="Y"/>
    <n v="1"/>
    <n v="1"/>
    <n v="1"/>
    <n v="1"/>
    <n v="1"/>
  </r>
  <r>
    <x v="169"/>
    <s v="S"/>
    <s v="N"/>
    <s v="N"/>
    <s v="Y"/>
    <s v="F"/>
    <s v="S"/>
    <n v="48"/>
    <s v="N"/>
    <s v="N"/>
    <n v="7555"/>
    <n v="5110"/>
    <n v="6955"/>
    <n v="6768"/>
    <n v="7458"/>
  </r>
  <r>
    <x v="170"/>
    <s v="S"/>
    <s v="N"/>
    <s v="N"/>
    <s v="Y"/>
    <s v="F"/>
    <s v="S"/>
    <n v="49"/>
    <s v="N"/>
    <s v="N"/>
    <n v="7143"/>
    <n v="4900"/>
    <n v="6562"/>
    <n v="6387"/>
    <n v="7065"/>
  </r>
  <r>
    <x v="171"/>
    <s v="S"/>
    <s v="N"/>
    <s v="N"/>
    <s v="Y"/>
    <s v="F"/>
    <s v="S"/>
    <n v="50"/>
    <s v="N"/>
    <s v="N"/>
    <n v="6937"/>
    <n v="4771"/>
    <n v="6390"/>
    <n v="6248"/>
    <n v="6859"/>
  </r>
  <r>
    <x v="172"/>
    <s v="S"/>
    <s v="N"/>
    <s v="N"/>
    <s v="Y"/>
    <s v="F"/>
    <s v="S"/>
    <n v="51"/>
    <s v="N"/>
    <s v="N"/>
    <n v="6750"/>
    <n v="4626"/>
    <n v="6232"/>
    <n v="6058"/>
    <n v="6675"/>
  </r>
  <r>
    <x v="173"/>
    <s v="S"/>
    <s v="N"/>
    <s v="N"/>
    <s v="Y"/>
    <s v="F"/>
    <s v="S"/>
    <n v="52"/>
    <s v="N"/>
    <s v="N"/>
    <n v="6647"/>
    <n v="4668"/>
    <n v="6164"/>
    <n v="6019"/>
    <n v="6580"/>
  </r>
  <r>
    <x v="174"/>
    <s v="S"/>
    <s v="N"/>
    <s v="N"/>
    <s v="Y"/>
    <s v="F"/>
    <s v="S"/>
    <n v="53"/>
    <s v="N"/>
    <s v="N"/>
    <n v="6430"/>
    <n v="4563"/>
    <n v="5980"/>
    <n v="5834"/>
    <n v="6370"/>
  </r>
  <r>
    <x v="175"/>
    <s v="S"/>
    <s v="N"/>
    <s v="N"/>
    <s v="Y"/>
    <s v="F"/>
    <s v="S"/>
    <n v="54"/>
    <s v="N"/>
    <s v="N"/>
    <n v="6680"/>
    <n v="4762"/>
    <n v="6248"/>
    <n v="6076"/>
    <n v="6621"/>
  </r>
  <r>
    <x v="176"/>
    <s v="S"/>
    <s v="N"/>
    <s v="N"/>
    <s v="Y"/>
    <s v="F"/>
    <s v="S"/>
    <n v="55"/>
    <s v="N"/>
    <s v="N"/>
    <n v="4948"/>
    <n v="3590"/>
    <n v="4616"/>
    <n v="4508"/>
    <n v="4906"/>
  </r>
  <r>
    <x v="177"/>
    <s v="S"/>
    <s v="N"/>
    <s v="N"/>
    <s v="Y"/>
    <s v="F"/>
    <s v="S"/>
    <n v="56"/>
    <s v="N"/>
    <s v="N"/>
    <n v="4829"/>
    <n v="3477"/>
    <n v="4518"/>
    <n v="4402"/>
    <n v="4782"/>
  </r>
  <r>
    <x v="178"/>
    <s v="S"/>
    <s v="N"/>
    <s v="N"/>
    <s v="Y"/>
    <s v="F"/>
    <s v="S"/>
    <n v="57"/>
    <s v="N"/>
    <s v="N"/>
    <n v="4573"/>
    <n v="3288"/>
    <n v="4274"/>
    <n v="4156"/>
    <n v="4539"/>
  </r>
  <r>
    <x v="179"/>
    <s v="S"/>
    <s v="N"/>
    <s v="N"/>
    <s v="Y"/>
    <s v="F"/>
    <s v="S"/>
    <n v="58"/>
    <s v="N"/>
    <s v="N"/>
    <n v="4473"/>
    <n v="3289"/>
    <n v="4173"/>
    <n v="4030"/>
    <n v="4434"/>
  </r>
  <r>
    <x v="180"/>
    <s v="S"/>
    <s v="N"/>
    <s v="N"/>
    <s v="Y"/>
    <s v="F"/>
    <s v="S"/>
    <n v="59"/>
    <s v="N"/>
    <s v="N"/>
    <n v="3717"/>
    <n v="2731"/>
    <n v="3468"/>
    <n v="3348"/>
    <n v="3688"/>
  </r>
  <r>
    <x v="181"/>
    <s v="S"/>
    <s v="N"/>
    <s v="N"/>
    <s v="Y"/>
    <s v="F"/>
    <s v="S"/>
    <n v="60"/>
    <s v="N"/>
    <s v="N"/>
    <n v="3181"/>
    <n v="2345"/>
    <n v="2927"/>
    <n v="2825"/>
    <n v="3151"/>
  </r>
  <r>
    <x v="182"/>
    <s v="S"/>
    <s v="N"/>
    <s v="N"/>
    <s v="Y"/>
    <s v="F"/>
    <s v="S"/>
    <n v="61"/>
    <s v="N"/>
    <s v="N"/>
    <n v="2857"/>
    <n v="2112"/>
    <n v="2606"/>
    <n v="2520"/>
    <n v="2815"/>
  </r>
  <r>
    <x v="183"/>
    <s v="S"/>
    <s v="N"/>
    <s v="N"/>
    <s v="Y"/>
    <s v="F"/>
    <s v="S"/>
    <n v="62"/>
    <s v="N"/>
    <s v="N"/>
    <n v="2557"/>
    <n v="1863"/>
    <n v="2371"/>
    <n v="2273"/>
    <n v="2527"/>
  </r>
  <r>
    <x v="184"/>
    <s v="S"/>
    <s v="N"/>
    <s v="N"/>
    <s v="Y"/>
    <s v="F"/>
    <s v="S"/>
    <n v="63"/>
    <s v="N"/>
    <s v="N"/>
    <n v="2288"/>
    <n v="1703"/>
    <n v="2115"/>
    <n v="2029"/>
    <n v="2258"/>
  </r>
  <r>
    <x v="185"/>
    <s v="S"/>
    <s v="N"/>
    <s v="N"/>
    <s v="Y"/>
    <s v="F"/>
    <s v="S"/>
    <n v="64"/>
    <s v="N"/>
    <s v="N"/>
    <n v="1877"/>
    <n v="1374"/>
    <n v="1733"/>
    <n v="1647"/>
    <n v="1856"/>
  </r>
  <r>
    <x v="186"/>
    <s v="S"/>
    <s v="N"/>
    <s v="N"/>
    <s v="Y"/>
    <s v="F"/>
    <s v="S"/>
    <n v="65"/>
    <s v="N"/>
    <s v="N"/>
    <n v="1612"/>
    <n v="1189"/>
    <n v="1467"/>
    <n v="1398"/>
    <n v="1593"/>
  </r>
  <r>
    <x v="187"/>
    <s v="S"/>
    <s v="N"/>
    <s v="N"/>
    <s v="Y"/>
    <s v="F"/>
    <s v="S"/>
    <n v="66"/>
    <s v="N"/>
    <s v="N"/>
    <n v="1421"/>
    <n v="1046"/>
    <n v="1317"/>
    <n v="1254"/>
    <n v="1407"/>
  </r>
  <r>
    <x v="188"/>
    <s v="S"/>
    <s v="N"/>
    <s v="N"/>
    <s v="Y"/>
    <s v="F"/>
    <s v="S"/>
    <n v="67"/>
    <s v="N"/>
    <s v="N"/>
    <n v="1215"/>
    <n v="876"/>
    <n v="1094"/>
    <n v="1045"/>
    <n v="1192"/>
  </r>
  <r>
    <x v="189"/>
    <s v="S"/>
    <s v="N"/>
    <s v="N"/>
    <s v="Y"/>
    <s v="F"/>
    <s v="S"/>
    <n v="68"/>
    <s v="N"/>
    <s v="N"/>
    <n v="966"/>
    <n v="735"/>
    <n v="879"/>
    <n v="834"/>
    <n v="953"/>
  </r>
  <r>
    <x v="190"/>
    <s v="S"/>
    <s v="N"/>
    <s v="N"/>
    <s v="Y"/>
    <s v="F"/>
    <s v="S"/>
    <n v="69"/>
    <s v="N"/>
    <s v="N"/>
    <n v="856"/>
    <n v="646"/>
    <n v="790"/>
    <n v="735"/>
    <n v="837"/>
  </r>
  <r>
    <x v="191"/>
    <s v="S"/>
    <s v="N"/>
    <s v="N"/>
    <s v="Y"/>
    <s v="F"/>
    <s v="S"/>
    <n v="70"/>
    <s v="N"/>
    <s v="N"/>
    <n v="716"/>
    <n v="562"/>
    <n v="653"/>
    <n v="614"/>
    <n v="708"/>
  </r>
  <r>
    <x v="192"/>
    <s v="S"/>
    <s v="N"/>
    <s v="N"/>
    <s v="Y"/>
    <s v="F"/>
    <s v="S"/>
    <n v="71"/>
    <s v="N"/>
    <s v="N"/>
    <n v="579"/>
    <n v="445"/>
    <n v="538"/>
    <n v="499"/>
    <n v="573"/>
  </r>
  <r>
    <x v="193"/>
    <s v="S"/>
    <s v="N"/>
    <s v="N"/>
    <s v="Y"/>
    <s v="F"/>
    <s v="S"/>
    <n v="72"/>
    <s v="N"/>
    <s v="N"/>
    <n v="488"/>
    <n v="340"/>
    <n v="452"/>
    <n v="417"/>
    <n v="483"/>
  </r>
  <r>
    <x v="194"/>
    <s v="S"/>
    <s v="N"/>
    <s v="N"/>
    <s v="Y"/>
    <s v="F"/>
    <s v="S"/>
    <n v="73"/>
    <s v="N"/>
    <s v="N"/>
    <n v="395"/>
    <n v="293"/>
    <n v="356"/>
    <n v="330"/>
    <n v="388"/>
  </r>
  <r>
    <x v="195"/>
    <s v="S"/>
    <s v="N"/>
    <s v="N"/>
    <s v="Y"/>
    <s v="F"/>
    <s v="S"/>
    <n v="74"/>
    <s v="N"/>
    <s v="N"/>
    <n v="281"/>
    <n v="209"/>
    <n v="246"/>
    <n v="236"/>
    <n v="277"/>
  </r>
  <r>
    <x v="196"/>
    <s v="S"/>
    <s v="N"/>
    <s v="N"/>
    <s v="Y"/>
    <s v="F"/>
    <s v="S"/>
    <n v="75"/>
    <s v="N"/>
    <s v="N"/>
    <n v="214"/>
    <n v="169"/>
    <n v="189"/>
    <n v="179"/>
    <n v="210"/>
  </r>
  <r>
    <x v="197"/>
    <s v="S"/>
    <s v="N"/>
    <s v="N"/>
    <s v="Y"/>
    <s v="F"/>
    <s v="S"/>
    <n v="76"/>
    <s v="N"/>
    <s v="N"/>
    <n v="168"/>
    <n v="134"/>
    <n v="153"/>
    <n v="135"/>
    <n v="167"/>
  </r>
  <r>
    <x v="198"/>
    <s v="S"/>
    <s v="N"/>
    <s v="N"/>
    <s v="Y"/>
    <s v="F"/>
    <s v="S"/>
    <n v="77"/>
    <s v="N"/>
    <s v="N"/>
    <n v="98"/>
    <n v="70"/>
    <n v="89"/>
    <n v="84"/>
    <n v="96"/>
  </r>
  <r>
    <x v="199"/>
    <s v="S"/>
    <s v="N"/>
    <s v="N"/>
    <s v="Y"/>
    <s v="F"/>
    <s v="S"/>
    <n v="78"/>
    <s v="N"/>
    <s v="N"/>
    <n v="74"/>
    <n v="58"/>
    <n v="68"/>
    <n v="61"/>
    <n v="73"/>
  </r>
  <r>
    <x v="200"/>
    <s v="S"/>
    <s v="N"/>
    <s v="N"/>
    <s v="Y"/>
    <s v="F"/>
    <s v="S"/>
    <n v="79"/>
    <s v="N"/>
    <s v="N"/>
    <n v="39"/>
    <n v="33"/>
    <n v="37"/>
    <n v="31"/>
    <n v="39"/>
  </r>
  <r>
    <x v="201"/>
    <s v="S"/>
    <s v="N"/>
    <s v="N"/>
    <s v="Y"/>
    <s v="F"/>
    <s v="S"/>
    <n v="80"/>
    <s v="N"/>
    <s v="N"/>
    <n v="37"/>
    <n v="26"/>
    <n v="35"/>
    <n v="32"/>
    <n v="37"/>
  </r>
  <r>
    <x v="202"/>
    <s v="S"/>
    <s v="N"/>
    <s v="N"/>
    <s v="Y"/>
    <s v="F"/>
    <s v="S"/>
    <n v="81"/>
    <s v="N"/>
    <s v="N"/>
    <n v="17"/>
    <n v="11"/>
    <n v="17"/>
    <n v="15"/>
    <n v="17"/>
  </r>
  <r>
    <x v="203"/>
    <s v="S"/>
    <s v="N"/>
    <s v="N"/>
    <s v="Y"/>
    <s v="F"/>
    <s v="S"/>
    <n v="82"/>
    <s v="N"/>
    <s v="N"/>
    <n v="12"/>
    <n v="9"/>
    <n v="12"/>
    <n v="10"/>
    <n v="12"/>
  </r>
  <r>
    <x v="204"/>
    <s v="S"/>
    <s v="N"/>
    <s v="N"/>
    <s v="Y"/>
    <s v="F"/>
    <s v="S"/>
    <n v="83"/>
    <s v="N"/>
    <s v="N"/>
    <n v="21"/>
    <n v="13"/>
    <n v="22"/>
    <n v="19"/>
    <n v="20"/>
  </r>
  <r>
    <x v="1"/>
    <s v="M"/>
    <s v="N"/>
    <s v="N"/>
    <s v="Y"/>
    <s v="M"/>
    <s v="M"/>
    <n v="0"/>
    <s v="N"/>
    <s v="N"/>
    <n v="1094"/>
    <n v="294"/>
    <n v="588"/>
    <n v="554"/>
    <n v="1016"/>
  </r>
  <r>
    <x v="1"/>
    <s v="M"/>
    <s v="N"/>
    <s v="N"/>
    <s v="Y"/>
    <s v="M"/>
    <s v="M"/>
    <n v="0"/>
    <s v="N"/>
    <s v="Y"/>
    <n v="24"/>
    <n v="7"/>
    <n v="17"/>
    <n v="17"/>
    <n v="23"/>
  </r>
  <r>
    <x v="2"/>
    <s v="M"/>
    <s v="Y"/>
    <s v="N"/>
    <s v="Y"/>
    <s v="M"/>
    <s v="M"/>
    <n v="0"/>
    <s v="Y"/>
    <s v="N"/>
    <n v="193"/>
    <n v="51"/>
    <n v="112"/>
    <n v="107"/>
    <n v="186"/>
  </r>
  <r>
    <x v="3"/>
    <s v="M"/>
    <s v="Y"/>
    <s v="Y"/>
    <s v="Y"/>
    <s v="M"/>
    <s v="M"/>
    <n v="0"/>
    <s v="Y"/>
    <s v="Y"/>
    <n v="4"/>
    <n v="2"/>
    <n v="3"/>
    <n v="3"/>
    <n v="4"/>
  </r>
  <r>
    <x v="4"/>
    <s v="M"/>
    <s v="N"/>
    <s v="N"/>
    <s v="Y"/>
    <s v="M"/>
    <s v="M"/>
    <n v="1"/>
    <s v="N"/>
    <s v="N"/>
    <n v="2788"/>
    <n v="715"/>
    <n v="1534"/>
    <n v="1451"/>
    <n v="2554"/>
  </r>
  <r>
    <x v="4"/>
    <s v="M"/>
    <s v="N"/>
    <s v="N"/>
    <s v="Y"/>
    <s v="M"/>
    <s v="M"/>
    <n v="1"/>
    <s v="N"/>
    <s v="Y"/>
    <n v="75"/>
    <n v="21"/>
    <n v="53"/>
    <n v="51"/>
    <n v="69"/>
  </r>
  <r>
    <x v="5"/>
    <s v="M"/>
    <s v="Y"/>
    <s v="N"/>
    <s v="Y"/>
    <s v="M"/>
    <s v="M"/>
    <n v="1"/>
    <s v="Y"/>
    <s v="N"/>
    <n v="342"/>
    <n v="79"/>
    <n v="206"/>
    <n v="190"/>
    <n v="313"/>
  </r>
  <r>
    <x v="6"/>
    <s v="M"/>
    <s v="Y"/>
    <s v="Y"/>
    <s v="Y"/>
    <s v="M"/>
    <s v="M"/>
    <n v="1"/>
    <s v="Y"/>
    <s v="Y"/>
    <n v="25"/>
    <n v="13"/>
    <n v="20"/>
    <n v="20"/>
    <n v="25"/>
  </r>
  <r>
    <x v="7"/>
    <s v="M"/>
    <s v="N"/>
    <s v="N"/>
    <s v="Y"/>
    <s v="M"/>
    <s v="M"/>
    <n v="2"/>
    <s v="N"/>
    <s v="N"/>
    <n v="4870"/>
    <n v="1413"/>
    <n v="2628"/>
    <n v="2489"/>
    <n v="4463"/>
  </r>
  <r>
    <x v="7"/>
    <s v="M"/>
    <s v="N"/>
    <s v="N"/>
    <s v="Y"/>
    <s v="M"/>
    <s v="M"/>
    <n v="2"/>
    <s v="N"/>
    <s v="Y"/>
    <n v="82"/>
    <n v="18"/>
    <n v="59"/>
    <n v="60"/>
    <n v="74"/>
  </r>
  <r>
    <x v="8"/>
    <s v="M"/>
    <s v="Y"/>
    <s v="N"/>
    <s v="Y"/>
    <s v="M"/>
    <s v="M"/>
    <n v="2"/>
    <s v="Y"/>
    <s v="N"/>
    <n v="260"/>
    <n v="78"/>
    <n v="168"/>
    <n v="155"/>
    <n v="239"/>
  </r>
  <r>
    <x v="9"/>
    <s v="M"/>
    <s v="Y"/>
    <s v="Y"/>
    <s v="Y"/>
    <s v="M"/>
    <s v="M"/>
    <n v="2"/>
    <s v="Y"/>
    <s v="Y"/>
    <n v="29"/>
    <n v="10"/>
    <n v="24"/>
    <n v="23"/>
    <n v="26"/>
  </r>
  <r>
    <x v="10"/>
    <s v="M"/>
    <s v="N"/>
    <s v="N"/>
    <s v="Y"/>
    <s v="M"/>
    <s v="M"/>
    <n v="3"/>
    <s v="N"/>
    <s v="N"/>
    <n v="3325"/>
    <n v="914"/>
    <n v="2043"/>
    <n v="1957"/>
    <n v="3086"/>
  </r>
  <r>
    <x v="10"/>
    <s v="M"/>
    <s v="N"/>
    <s v="N"/>
    <s v="Y"/>
    <s v="M"/>
    <s v="M"/>
    <n v="3"/>
    <s v="N"/>
    <s v="Y"/>
    <n v="67"/>
    <n v="20"/>
    <n v="44"/>
    <n v="41"/>
    <n v="62"/>
  </r>
  <r>
    <x v="11"/>
    <s v="M"/>
    <s v="Y"/>
    <s v="N"/>
    <s v="Y"/>
    <s v="M"/>
    <s v="M"/>
    <n v="3"/>
    <s v="Y"/>
    <s v="N"/>
    <n v="239"/>
    <n v="70"/>
    <n v="178"/>
    <n v="168"/>
    <n v="229"/>
  </r>
  <r>
    <x v="12"/>
    <s v="M"/>
    <s v="Y"/>
    <s v="Y"/>
    <s v="Y"/>
    <s v="M"/>
    <s v="M"/>
    <n v="3"/>
    <s v="Y"/>
    <s v="Y"/>
    <n v="22"/>
    <n v="8"/>
    <n v="18"/>
    <n v="18"/>
    <n v="22"/>
  </r>
  <r>
    <x v="13"/>
    <s v="M"/>
    <s v="N"/>
    <s v="N"/>
    <s v="Y"/>
    <s v="M"/>
    <s v="M"/>
    <n v="4"/>
    <s v="N"/>
    <s v="N"/>
    <n v="3662"/>
    <n v="1028"/>
    <n v="2330"/>
    <n v="2228"/>
    <n v="3426"/>
  </r>
  <r>
    <x v="13"/>
    <s v="M"/>
    <s v="N"/>
    <s v="N"/>
    <s v="Y"/>
    <s v="M"/>
    <s v="M"/>
    <n v="4"/>
    <s v="N"/>
    <s v="Y"/>
    <n v="96"/>
    <n v="39"/>
    <n v="77"/>
    <n v="76"/>
    <n v="91"/>
  </r>
  <r>
    <x v="14"/>
    <s v="M"/>
    <s v="Y"/>
    <s v="N"/>
    <s v="Y"/>
    <s v="M"/>
    <s v="M"/>
    <n v="4"/>
    <s v="Y"/>
    <s v="N"/>
    <n v="214"/>
    <n v="52"/>
    <n v="159"/>
    <n v="153"/>
    <n v="191"/>
  </r>
  <r>
    <x v="15"/>
    <s v="M"/>
    <s v="Y"/>
    <s v="Y"/>
    <s v="Y"/>
    <s v="M"/>
    <s v="M"/>
    <n v="4"/>
    <s v="Y"/>
    <s v="Y"/>
    <n v="20"/>
    <n v="5"/>
    <n v="16"/>
    <n v="15"/>
    <n v="18"/>
  </r>
  <r>
    <x v="16"/>
    <s v="M"/>
    <s v="N"/>
    <s v="N"/>
    <s v="Y"/>
    <s v="M"/>
    <s v="M"/>
    <n v="5"/>
    <s v="N"/>
    <s v="N"/>
    <n v="3815"/>
    <n v="1102"/>
    <n v="2606"/>
    <n v="2490"/>
    <n v="3557"/>
  </r>
  <r>
    <x v="16"/>
    <s v="M"/>
    <s v="N"/>
    <s v="N"/>
    <s v="Y"/>
    <s v="M"/>
    <s v="M"/>
    <n v="5"/>
    <s v="N"/>
    <s v="Y"/>
    <n v="75"/>
    <n v="20"/>
    <n v="58"/>
    <n v="54"/>
    <n v="70"/>
  </r>
  <r>
    <x v="17"/>
    <s v="M"/>
    <s v="Y"/>
    <s v="N"/>
    <s v="Y"/>
    <s v="M"/>
    <s v="M"/>
    <n v="5"/>
    <s v="Y"/>
    <s v="N"/>
    <n v="171"/>
    <n v="45"/>
    <n v="139"/>
    <n v="133"/>
    <n v="159"/>
  </r>
  <r>
    <x v="18"/>
    <s v="M"/>
    <s v="Y"/>
    <s v="Y"/>
    <s v="Y"/>
    <s v="M"/>
    <s v="M"/>
    <n v="5"/>
    <s v="Y"/>
    <s v="Y"/>
    <n v="19"/>
    <n v="9"/>
    <n v="14"/>
    <n v="12"/>
    <n v="18"/>
  </r>
  <r>
    <x v="19"/>
    <s v="M"/>
    <s v="N"/>
    <s v="N"/>
    <s v="Y"/>
    <s v="M"/>
    <s v="M"/>
    <n v="6"/>
    <s v="N"/>
    <s v="N"/>
    <n v="4466"/>
    <n v="1362"/>
    <n v="3210"/>
    <n v="3099"/>
    <n v="4170"/>
  </r>
  <r>
    <x v="19"/>
    <s v="M"/>
    <s v="N"/>
    <s v="N"/>
    <s v="Y"/>
    <s v="M"/>
    <s v="M"/>
    <n v="6"/>
    <s v="N"/>
    <s v="Y"/>
    <n v="78"/>
    <n v="24"/>
    <n v="59"/>
    <n v="59"/>
    <n v="75"/>
  </r>
  <r>
    <x v="20"/>
    <s v="M"/>
    <s v="Y"/>
    <s v="N"/>
    <s v="Y"/>
    <s v="M"/>
    <s v="M"/>
    <n v="6"/>
    <s v="Y"/>
    <s v="N"/>
    <n v="197"/>
    <n v="52"/>
    <n v="168"/>
    <n v="162"/>
    <n v="192"/>
  </r>
  <r>
    <x v="21"/>
    <s v="M"/>
    <s v="Y"/>
    <s v="Y"/>
    <s v="Y"/>
    <s v="M"/>
    <s v="M"/>
    <n v="6"/>
    <s v="Y"/>
    <s v="Y"/>
    <n v="15"/>
    <n v="7"/>
    <n v="12"/>
    <n v="12"/>
    <n v="15"/>
  </r>
  <r>
    <x v="22"/>
    <s v="M"/>
    <s v="N"/>
    <s v="N"/>
    <s v="Y"/>
    <s v="M"/>
    <s v="M"/>
    <n v="7"/>
    <s v="N"/>
    <s v="N"/>
    <n v="5054"/>
    <n v="1653"/>
    <n v="3724"/>
    <n v="3615"/>
    <n v="4780"/>
  </r>
  <r>
    <x v="22"/>
    <s v="M"/>
    <s v="N"/>
    <s v="N"/>
    <s v="Y"/>
    <s v="M"/>
    <s v="M"/>
    <n v="7"/>
    <s v="N"/>
    <s v="Y"/>
    <n v="79"/>
    <n v="26"/>
    <n v="69"/>
    <n v="68"/>
    <n v="78"/>
  </r>
  <r>
    <x v="23"/>
    <s v="M"/>
    <s v="Y"/>
    <s v="N"/>
    <s v="Y"/>
    <s v="M"/>
    <s v="M"/>
    <n v="7"/>
    <s v="Y"/>
    <s v="N"/>
    <n v="170"/>
    <n v="42"/>
    <n v="134"/>
    <n v="129"/>
    <n v="160"/>
  </r>
  <r>
    <x v="24"/>
    <s v="M"/>
    <s v="Y"/>
    <s v="Y"/>
    <s v="Y"/>
    <s v="M"/>
    <s v="M"/>
    <n v="7"/>
    <s v="Y"/>
    <s v="Y"/>
    <n v="15"/>
    <n v="7"/>
    <n v="10"/>
    <n v="10"/>
    <n v="15"/>
  </r>
  <r>
    <x v="25"/>
    <s v="M"/>
    <s v="N"/>
    <s v="N"/>
    <s v="Y"/>
    <s v="M"/>
    <s v="M"/>
    <n v="8"/>
    <s v="N"/>
    <s v="N"/>
    <n v="5267"/>
    <n v="1708"/>
    <n v="3964"/>
    <n v="3845"/>
    <n v="5000"/>
  </r>
  <r>
    <x v="25"/>
    <s v="M"/>
    <s v="N"/>
    <s v="N"/>
    <s v="Y"/>
    <s v="M"/>
    <s v="M"/>
    <n v="8"/>
    <s v="N"/>
    <s v="Y"/>
    <n v="78"/>
    <n v="29"/>
    <n v="68"/>
    <n v="69"/>
    <n v="75"/>
  </r>
  <r>
    <x v="26"/>
    <s v="M"/>
    <s v="Y"/>
    <s v="N"/>
    <s v="Y"/>
    <s v="M"/>
    <s v="M"/>
    <n v="8"/>
    <s v="Y"/>
    <s v="N"/>
    <n v="142"/>
    <n v="46"/>
    <n v="108"/>
    <n v="105"/>
    <n v="136"/>
  </r>
  <r>
    <x v="27"/>
    <s v="M"/>
    <s v="Y"/>
    <s v="Y"/>
    <s v="Y"/>
    <s v="M"/>
    <s v="M"/>
    <n v="8"/>
    <s v="Y"/>
    <s v="Y"/>
    <n v="5"/>
    <n v="2"/>
    <n v="4"/>
    <n v="3"/>
    <n v="4"/>
  </r>
  <r>
    <x v="28"/>
    <s v="M"/>
    <s v="N"/>
    <s v="N"/>
    <s v="Y"/>
    <s v="M"/>
    <s v="M"/>
    <n v="9"/>
    <s v="N"/>
    <s v="N"/>
    <n v="7800"/>
    <n v="2871"/>
    <n v="6095"/>
    <n v="5942"/>
    <n v="7497"/>
  </r>
  <r>
    <x v="28"/>
    <s v="M"/>
    <s v="N"/>
    <s v="N"/>
    <s v="Y"/>
    <s v="M"/>
    <s v="M"/>
    <n v="9"/>
    <s v="Y"/>
    <s v="N"/>
    <n v="1"/>
    <n v="0"/>
    <n v="1"/>
    <n v="1"/>
    <n v="1"/>
  </r>
  <r>
    <x v="29"/>
    <s v="M"/>
    <s v="N"/>
    <s v="N"/>
    <s v="Y"/>
    <s v="M"/>
    <s v="M"/>
    <n v="10"/>
    <s v="N"/>
    <s v="N"/>
    <n v="7110"/>
    <n v="2811"/>
    <n v="5750"/>
    <n v="5601"/>
    <n v="6849"/>
  </r>
  <r>
    <x v="29"/>
    <s v="M"/>
    <s v="N"/>
    <s v="N"/>
    <s v="Y"/>
    <s v="M"/>
    <s v="M"/>
    <n v="10"/>
    <s v="N"/>
    <s v="Y"/>
    <n v="1"/>
    <n v="0"/>
    <n v="1"/>
    <n v="1"/>
    <n v="1"/>
  </r>
  <r>
    <x v="30"/>
    <s v="M"/>
    <s v="N"/>
    <s v="N"/>
    <s v="Y"/>
    <s v="M"/>
    <s v="M"/>
    <n v="11"/>
    <s v="N"/>
    <s v="N"/>
    <n v="8013"/>
    <n v="3323"/>
    <n v="6536"/>
    <n v="6390"/>
    <n v="7738"/>
  </r>
  <r>
    <x v="31"/>
    <s v="M"/>
    <s v="N"/>
    <s v="N"/>
    <s v="Y"/>
    <s v="M"/>
    <s v="M"/>
    <n v="12"/>
    <s v="N"/>
    <s v="N"/>
    <n v="8206"/>
    <n v="3499"/>
    <n v="6773"/>
    <n v="6591"/>
    <n v="7947"/>
  </r>
  <r>
    <x v="32"/>
    <s v="M"/>
    <s v="N"/>
    <s v="N"/>
    <s v="Y"/>
    <s v="M"/>
    <s v="M"/>
    <n v="13"/>
    <s v="N"/>
    <s v="N"/>
    <n v="9718"/>
    <n v="4361"/>
    <n v="8184"/>
    <n v="7996"/>
    <n v="9436"/>
  </r>
  <r>
    <x v="33"/>
    <s v="M"/>
    <s v="N"/>
    <s v="N"/>
    <s v="Y"/>
    <s v="M"/>
    <s v="M"/>
    <n v="14"/>
    <s v="N"/>
    <s v="N"/>
    <n v="10276"/>
    <n v="4727"/>
    <n v="8683"/>
    <n v="8493"/>
    <n v="10029"/>
  </r>
  <r>
    <x v="33"/>
    <s v="M"/>
    <s v="N"/>
    <s v="N"/>
    <s v="Y"/>
    <s v="M"/>
    <s v="M"/>
    <n v="14"/>
    <s v="N"/>
    <s v="Y"/>
    <n v="1"/>
    <n v="0"/>
    <n v="1"/>
    <n v="1"/>
    <n v="0"/>
  </r>
  <r>
    <x v="34"/>
    <s v="M"/>
    <s v="N"/>
    <s v="N"/>
    <s v="Y"/>
    <s v="M"/>
    <s v="M"/>
    <n v="15"/>
    <s v="N"/>
    <s v="N"/>
    <n v="11673"/>
    <n v="5616"/>
    <n v="9906"/>
    <n v="9692"/>
    <n v="11397"/>
  </r>
  <r>
    <x v="35"/>
    <s v="M"/>
    <s v="N"/>
    <s v="N"/>
    <s v="Y"/>
    <s v="M"/>
    <s v="M"/>
    <n v="16"/>
    <s v="N"/>
    <s v="N"/>
    <n v="12550"/>
    <n v="6105"/>
    <n v="10729"/>
    <n v="10490"/>
    <n v="12238"/>
  </r>
  <r>
    <x v="36"/>
    <s v="M"/>
    <s v="N"/>
    <s v="N"/>
    <s v="Y"/>
    <s v="M"/>
    <s v="M"/>
    <n v="17"/>
    <s v="N"/>
    <s v="N"/>
    <n v="13032"/>
    <n v="6416"/>
    <n v="11260"/>
    <n v="11036"/>
    <n v="12745"/>
  </r>
  <r>
    <x v="37"/>
    <s v="M"/>
    <s v="N"/>
    <s v="N"/>
    <s v="Y"/>
    <s v="M"/>
    <s v="M"/>
    <n v="18"/>
    <s v="N"/>
    <s v="N"/>
    <n v="13168"/>
    <n v="6688"/>
    <n v="11473"/>
    <n v="11213"/>
    <n v="12917"/>
  </r>
  <r>
    <x v="38"/>
    <s v="M"/>
    <s v="N"/>
    <s v="N"/>
    <s v="Y"/>
    <s v="M"/>
    <s v="M"/>
    <n v="19"/>
    <s v="N"/>
    <s v="N"/>
    <n v="14011"/>
    <n v="7081"/>
    <n v="12278"/>
    <n v="12030"/>
    <n v="13746"/>
  </r>
  <r>
    <x v="39"/>
    <s v="M"/>
    <s v="N"/>
    <s v="N"/>
    <s v="Y"/>
    <s v="M"/>
    <s v="M"/>
    <n v="20"/>
    <s v="N"/>
    <s v="N"/>
    <n v="14495"/>
    <n v="7438"/>
    <n v="12728"/>
    <n v="12483"/>
    <n v="14224"/>
  </r>
  <r>
    <x v="39"/>
    <s v="M"/>
    <s v="N"/>
    <s v="N"/>
    <s v="Y"/>
    <s v="M"/>
    <s v="M"/>
    <n v="20"/>
    <s v="Y"/>
    <s v="N"/>
    <n v="2"/>
    <n v="1"/>
    <n v="2"/>
    <n v="2"/>
    <n v="2"/>
  </r>
  <r>
    <x v="40"/>
    <s v="M"/>
    <s v="N"/>
    <s v="N"/>
    <s v="Y"/>
    <s v="M"/>
    <s v="M"/>
    <n v="21"/>
    <s v="N"/>
    <s v="N"/>
    <n v="14107"/>
    <n v="7227"/>
    <n v="12348"/>
    <n v="12079"/>
    <n v="13843"/>
  </r>
  <r>
    <x v="41"/>
    <s v="M"/>
    <s v="N"/>
    <s v="N"/>
    <s v="Y"/>
    <s v="M"/>
    <s v="M"/>
    <n v="22"/>
    <s v="N"/>
    <s v="N"/>
    <n v="13909"/>
    <n v="7220"/>
    <n v="12169"/>
    <n v="11928"/>
    <n v="13652"/>
  </r>
  <r>
    <x v="41"/>
    <s v="M"/>
    <s v="N"/>
    <s v="N"/>
    <s v="Y"/>
    <s v="M"/>
    <s v="M"/>
    <n v="22"/>
    <s v="Y"/>
    <s v="N"/>
    <n v="1"/>
    <n v="1"/>
    <n v="1"/>
    <n v="1"/>
    <n v="1"/>
  </r>
  <r>
    <x v="42"/>
    <s v="M"/>
    <s v="N"/>
    <s v="N"/>
    <s v="Y"/>
    <s v="M"/>
    <s v="M"/>
    <n v="23"/>
    <s v="N"/>
    <s v="N"/>
    <n v="15324"/>
    <n v="7989"/>
    <n v="13549"/>
    <n v="13304"/>
    <n v="15010"/>
  </r>
  <r>
    <x v="42"/>
    <s v="M"/>
    <s v="N"/>
    <s v="N"/>
    <s v="Y"/>
    <s v="M"/>
    <s v="M"/>
    <n v="23"/>
    <s v="Y"/>
    <s v="N"/>
    <n v="1"/>
    <n v="0"/>
    <n v="1"/>
    <n v="1"/>
    <n v="1"/>
  </r>
  <r>
    <x v="43"/>
    <s v="M"/>
    <s v="N"/>
    <s v="N"/>
    <s v="Y"/>
    <s v="M"/>
    <s v="M"/>
    <n v="24"/>
    <s v="N"/>
    <s v="N"/>
    <n v="14173"/>
    <n v="7460"/>
    <n v="12471"/>
    <n v="12271"/>
    <n v="13908"/>
  </r>
  <r>
    <x v="43"/>
    <s v="M"/>
    <s v="N"/>
    <s v="N"/>
    <s v="Y"/>
    <s v="M"/>
    <s v="M"/>
    <n v="24"/>
    <s v="N"/>
    <s v="Y"/>
    <n v="1"/>
    <n v="1"/>
    <n v="1"/>
    <n v="1"/>
    <n v="1"/>
  </r>
  <r>
    <x v="43"/>
    <s v="M"/>
    <s v="N"/>
    <s v="N"/>
    <s v="Y"/>
    <s v="M"/>
    <s v="M"/>
    <n v="24"/>
    <s v="Y"/>
    <s v="N"/>
    <n v="1"/>
    <n v="1"/>
    <n v="1"/>
    <n v="1"/>
    <n v="1"/>
  </r>
  <r>
    <x v="44"/>
    <s v="M"/>
    <s v="N"/>
    <s v="N"/>
    <s v="Y"/>
    <s v="M"/>
    <s v="M"/>
    <n v="25"/>
    <s v="N"/>
    <s v="N"/>
    <n v="15337"/>
    <n v="7998"/>
    <n v="13488"/>
    <n v="13254"/>
    <n v="15013"/>
  </r>
  <r>
    <x v="45"/>
    <s v="M"/>
    <s v="N"/>
    <s v="N"/>
    <s v="Y"/>
    <s v="M"/>
    <s v="M"/>
    <n v="26"/>
    <s v="N"/>
    <s v="N"/>
    <n v="15713"/>
    <n v="8262"/>
    <n v="13822"/>
    <n v="13567"/>
    <n v="15392"/>
  </r>
  <r>
    <x v="45"/>
    <s v="M"/>
    <s v="N"/>
    <s v="N"/>
    <s v="Y"/>
    <s v="M"/>
    <s v="M"/>
    <n v="26"/>
    <s v="Y"/>
    <s v="N"/>
    <n v="1"/>
    <n v="1"/>
    <n v="0"/>
    <n v="0"/>
    <n v="1"/>
  </r>
  <r>
    <x v="46"/>
    <s v="M"/>
    <s v="N"/>
    <s v="N"/>
    <s v="Y"/>
    <s v="M"/>
    <s v="M"/>
    <n v="27"/>
    <s v="N"/>
    <s v="N"/>
    <n v="16163"/>
    <n v="8405"/>
    <n v="14043"/>
    <n v="13826"/>
    <n v="15775"/>
  </r>
  <r>
    <x v="46"/>
    <s v="M"/>
    <s v="N"/>
    <s v="N"/>
    <s v="Y"/>
    <s v="M"/>
    <s v="M"/>
    <n v="27"/>
    <s v="Y"/>
    <s v="N"/>
    <n v="3"/>
    <n v="0"/>
    <n v="2"/>
    <n v="2"/>
    <n v="3"/>
  </r>
  <r>
    <x v="47"/>
    <s v="M"/>
    <s v="N"/>
    <s v="N"/>
    <s v="Y"/>
    <s v="M"/>
    <s v="M"/>
    <n v="28"/>
    <s v="N"/>
    <s v="N"/>
    <n v="16487"/>
    <n v="8605"/>
    <n v="14362"/>
    <n v="14092"/>
    <n v="16133"/>
  </r>
  <r>
    <x v="48"/>
    <s v="M"/>
    <s v="N"/>
    <s v="N"/>
    <s v="Y"/>
    <s v="M"/>
    <s v="M"/>
    <n v="29"/>
    <s v="N"/>
    <s v="N"/>
    <n v="17311"/>
    <n v="9153"/>
    <n v="15011"/>
    <n v="14728"/>
    <n v="16897"/>
  </r>
  <r>
    <x v="48"/>
    <s v="M"/>
    <s v="N"/>
    <s v="N"/>
    <s v="Y"/>
    <s v="M"/>
    <s v="M"/>
    <n v="29"/>
    <s v="N"/>
    <s v="Y"/>
    <n v="1"/>
    <n v="0"/>
    <n v="1"/>
    <n v="1"/>
    <n v="1"/>
  </r>
  <r>
    <x v="48"/>
    <s v="M"/>
    <s v="N"/>
    <s v="N"/>
    <s v="Y"/>
    <s v="M"/>
    <s v="M"/>
    <n v="29"/>
    <s v="Y"/>
    <s v="N"/>
    <n v="1"/>
    <n v="0"/>
    <n v="0"/>
    <n v="0"/>
    <n v="1"/>
  </r>
  <r>
    <x v="49"/>
    <s v="M"/>
    <s v="N"/>
    <s v="N"/>
    <s v="Y"/>
    <s v="M"/>
    <s v="M"/>
    <n v="30"/>
    <s v="N"/>
    <s v="N"/>
    <n v="19301"/>
    <n v="10293"/>
    <n v="16796"/>
    <n v="16472"/>
    <n v="18878"/>
  </r>
  <r>
    <x v="49"/>
    <s v="M"/>
    <s v="N"/>
    <s v="N"/>
    <s v="Y"/>
    <s v="M"/>
    <s v="M"/>
    <n v="30"/>
    <s v="N"/>
    <s v="Y"/>
    <n v="2"/>
    <n v="1"/>
    <n v="1"/>
    <n v="1"/>
    <n v="2"/>
  </r>
  <r>
    <x v="49"/>
    <s v="M"/>
    <s v="N"/>
    <s v="N"/>
    <s v="Y"/>
    <s v="M"/>
    <s v="M"/>
    <n v="30"/>
    <s v="Y"/>
    <s v="N"/>
    <n v="1"/>
    <n v="1"/>
    <n v="1"/>
    <n v="1"/>
    <n v="1"/>
  </r>
  <r>
    <x v="50"/>
    <s v="M"/>
    <s v="N"/>
    <s v="N"/>
    <s v="Y"/>
    <s v="M"/>
    <s v="M"/>
    <n v="31"/>
    <s v="N"/>
    <s v="N"/>
    <n v="19098"/>
    <n v="10419"/>
    <n v="16636"/>
    <n v="16357"/>
    <n v="18702"/>
  </r>
  <r>
    <x v="50"/>
    <s v="M"/>
    <s v="N"/>
    <s v="N"/>
    <s v="Y"/>
    <s v="M"/>
    <s v="M"/>
    <n v="31"/>
    <s v="Y"/>
    <s v="N"/>
    <n v="3"/>
    <n v="2"/>
    <n v="3"/>
    <n v="3"/>
    <n v="3"/>
  </r>
  <r>
    <x v="51"/>
    <s v="M"/>
    <s v="N"/>
    <s v="N"/>
    <s v="Y"/>
    <s v="M"/>
    <s v="M"/>
    <n v="32"/>
    <s v="N"/>
    <s v="N"/>
    <n v="17454"/>
    <n v="9516"/>
    <n v="15321"/>
    <n v="15038"/>
    <n v="17063"/>
  </r>
  <r>
    <x v="51"/>
    <s v="M"/>
    <s v="N"/>
    <s v="N"/>
    <s v="Y"/>
    <s v="M"/>
    <s v="M"/>
    <n v="32"/>
    <s v="N"/>
    <s v="Y"/>
    <n v="1"/>
    <n v="0"/>
    <n v="1"/>
    <n v="1"/>
    <n v="1"/>
  </r>
  <r>
    <x v="51"/>
    <s v="M"/>
    <s v="N"/>
    <s v="N"/>
    <s v="Y"/>
    <s v="M"/>
    <s v="M"/>
    <n v="32"/>
    <s v="Y"/>
    <s v="N"/>
    <n v="2"/>
    <n v="2"/>
    <n v="2"/>
    <n v="2"/>
    <n v="2"/>
  </r>
  <r>
    <x v="52"/>
    <s v="M"/>
    <s v="N"/>
    <s v="N"/>
    <s v="Y"/>
    <s v="M"/>
    <s v="M"/>
    <n v="33"/>
    <s v="N"/>
    <s v="N"/>
    <n v="16994"/>
    <n v="9480"/>
    <n v="14948"/>
    <n v="14672"/>
    <n v="16687"/>
  </r>
  <r>
    <x v="52"/>
    <s v="M"/>
    <s v="N"/>
    <s v="N"/>
    <s v="Y"/>
    <s v="M"/>
    <s v="M"/>
    <n v="33"/>
    <s v="N"/>
    <s v="Y"/>
    <n v="2"/>
    <n v="1"/>
    <n v="1"/>
    <n v="0"/>
    <n v="2"/>
  </r>
  <r>
    <x v="53"/>
    <s v="M"/>
    <s v="N"/>
    <s v="N"/>
    <s v="Y"/>
    <s v="M"/>
    <s v="M"/>
    <n v="34"/>
    <s v="N"/>
    <s v="N"/>
    <n v="16530"/>
    <n v="9143"/>
    <n v="14550"/>
    <n v="14248"/>
    <n v="16215"/>
  </r>
  <r>
    <x v="53"/>
    <s v="M"/>
    <s v="N"/>
    <s v="N"/>
    <s v="Y"/>
    <s v="M"/>
    <s v="M"/>
    <n v="34"/>
    <s v="N"/>
    <s v="Y"/>
    <n v="1"/>
    <n v="0"/>
    <n v="1"/>
    <n v="1"/>
    <n v="1"/>
  </r>
  <r>
    <x v="53"/>
    <s v="M"/>
    <s v="N"/>
    <s v="N"/>
    <s v="Y"/>
    <s v="M"/>
    <s v="M"/>
    <n v="34"/>
    <s v="Y"/>
    <s v="N"/>
    <n v="5"/>
    <n v="5"/>
    <n v="5"/>
    <n v="4"/>
    <n v="5"/>
  </r>
  <r>
    <x v="54"/>
    <s v="M"/>
    <s v="N"/>
    <s v="N"/>
    <s v="Y"/>
    <s v="M"/>
    <s v="M"/>
    <n v="35"/>
    <s v="N"/>
    <s v="N"/>
    <n v="17305"/>
    <n v="9854"/>
    <n v="15244"/>
    <n v="14951"/>
    <n v="16974"/>
  </r>
  <r>
    <x v="54"/>
    <s v="M"/>
    <s v="N"/>
    <s v="N"/>
    <s v="Y"/>
    <s v="M"/>
    <s v="M"/>
    <n v="35"/>
    <s v="N"/>
    <s v="Y"/>
    <n v="4"/>
    <n v="2"/>
    <n v="4"/>
    <n v="4"/>
    <n v="4"/>
  </r>
  <r>
    <x v="54"/>
    <s v="M"/>
    <s v="N"/>
    <s v="N"/>
    <s v="Y"/>
    <s v="M"/>
    <s v="M"/>
    <n v="35"/>
    <s v="Y"/>
    <s v="N"/>
    <n v="4"/>
    <n v="3"/>
    <n v="4"/>
    <n v="4"/>
    <n v="4"/>
  </r>
  <r>
    <x v="54"/>
    <s v="M"/>
    <s v="N"/>
    <s v="N"/>
    <s v="Y"/>
    <s v="M"/>
    <s v="M"/>
    <n v="35"/>
    <s v="Y"/>
    <s v="Y"/>
    <n v="1"/>
    <n v="1"/>
    <n v="1"/>
    <n v="1"/>
    <n v="1"/>
  </r>
  <r>
    <x v="55"/>
    <s v="M"/>
    <s v="N"/>
    <s v="N"/>
    <s v="Y"/>
    <s v="M"/>
    <s v="M"/>
    <n v="36"/>
    <s v="N"/>
    <s v="N"/>
    <n v="18066"/>
    <n v="10491"/>
    <n v="15957"/>
    <n v="15634"/>
    <n v="17709"/>
  </r>
  <r>
    <x v="55"/>
    <s v="M"/>
    <s v="N"/>
    <s v="N"/>
    <s v="Y"/>
    <s v="M"/>
    <s v="M"/>
    <n v="36"/>
    <s v="N"/>
    <s v="Y"/>
    <n v="2"/>
    <n v="1"/>
    <n v="2"/>
    <n v="2"/>
    <n v="2"/>
  </r>
  <r>
    <x v="55"/>
    <s v="M"/>
    <s v="N"/>
    <s v="N"/>
    <s v="Y"/>
    <s v="M"/>
    <s v="M"/>
    <n v="36"/>
    <s v="Y"/>
    <s v="N"/>
    <n v="1"/>
    <n v="0"/>
    <n v="1"/>
    <n v="1"/>
    <n v="1"/>
  </r>
  <r>
    <x v="55"/>
    <s v="M"/>
    <s v="N"/>
    <s v="N"/>
    <s v="Y"/>
    <s v="M"/>
    <s v="M"/>
    <n v="36"/>
    <s v="Y"/>
    <s v="Y"/>
    <n v="1"/>
    <n v="1"/>
    <n v="1"/>
    <n v="1"/>
    <n v="1"/>
  </r>
  <r>
    <x v="56"/>
    <s v="M"/>
    <s v="N"/>
    <s v="N"/>
    <s v="Y"/>
    <s v="M"/>
    <s v="M"/>
    <n v="37"/>
    <s v="N"/>
    <s v="N"/>
    <n v="18793"/>
    <n v="10997"/>
    <n v="16526"/>
    <n v="16180"/>
    <n v="18438"/>
  </r>
  <r>
    <x v="56"/>
    <s v="M"/>
    <s v="N"/>
    <s v="N"/>
    <s v="Y"/>
    <s v="M"/>
    <s v="M"/>
    <n v="37"/>
    <s v="N"/>
    <s v="Y"/>
    <n v="0"/>
    <n v="0"/>
    <n v="1"/>
    <n v="0"/>
    <n v="0"/>
  </r>
  <r>
    <x v="56"/>
    <s v="M"/>
    <s v="N"/>
    <s v="N"/>
    <s v="Y"/>
    <s v="M"/>
    <s v="M"/>
    <n v="37"/>
    <s v="Y"/>
    <s v="Y"/>
    <n v="1"/>
    <n v="1"/>
    <n v="1"/>
    <n v="1"/>
    <n v="1"/>
  </r>
  <r>
    <x v="57"/>
    <s v="M"/>
    <s v="N"/>
    <s v="N"/>
    <s v="Y"/>
    <s v="M"/>
    <s v="M"/>
    <n v="38"/>
    <s v="N"/>
    <s v="N"/>
    <n v="18099"/>
    <n v="10715"/>
    <n v="15999"/>
    <n v="15620"/>
    <n v="17788"/>
  </r>
  <r>
    <x v="57"/>
    <s v="M"/>
    <s v="N"/>
    <s v="N"/>
    <s v="Y"/>
    <s v="M"/>
    <s v="M"/>
    <n v="38"/>
    <s v="N"/>
    <s v="Y"/>
    <n v="1"/>
    <n v="1"/>
    <n v="0"/>
    <n v="0"/>
    <n v="1"/>
  </r>
  <r>
    <x v="58"/>
    <s v="M"/>
    <s v="N"/>
    <s v="N"/>
    <s v="Y"/>
    <s v="M"/>
    <s v="M"/>
    <n v="39"/>
    <s v="N"/>
    <s v="N"/>
    <n v="18099"/>
    <n v="10986"/>
    <n v="15999"/>
    <n v="15592"/>
    <n v="17810"/>
  </r>
  <r>
    <x v="58"/>
    <s v="M"/>
    <s v="N"/>
    <s v="N"/>
    <s v="Y"/>
    <s v="M"/>
    <s v="M"/>
    <n v="39"/>
    <s v="N"/>
    <s v="Y"/>
    <n v="1"/>
    <n v="0"/>
    <n v="1"/>
    <n v="1"/>
    <n v="1"/>
  </r>
  <r>
    <x v="58"/>
    <s v="M"/>
    <s v="N"/>
    <s v="N"/>
    <s v="Y"/>
    <s v="M"/>
    <s v="M"/>
    <n v="39"/>
    <s v="Y"/>
    <s v="N"/>
    <n v="1"/>
    <n v="1"/>
    <n v="1"/>
    <n v="1"/>
    <n v="1"/>
  </r>
  <r>
    <x v="58"/>
    <s v="M"/>
    <s v="N"/>
    <s v="N"/>
    <s v="Y"/>
    <s v="M"/>
    <s v="M"/>
    <n v="39"/>
    <s v="Y"/>
    <s v="Y"/>
    <n v="1"/>
    <n v="0"/>
    <n v="1"/>
    <n v="1"/>
    <n v="1"/>
  </r>
  <r>
    <x v="59"/>
    <s v="M"/>
    <s v="N"/>
    <s v="N"/>
    <s v="Y"/>
    <s v="M"/>
    <s v="M"/>
    <n v="40"/>
    <s v="N"/>
    <s v="N"/>
    <n v="18022"/>
    <n v="11029"/>
    <n v="16001"/>
    <n v="15611"/>
    <n v="17726"/>
  </r>
  <r>
    <x v="59"/>
    <s v="M"/>
    <s v="N"/>
    <s v="N"/>
    <s v="Y"/>
    <s v="M"/>
    <s v="M"/>
    <n v="40"/>
    <s v="N"/>
    <s v="Y"/>
    <n v="2"/>
    <n v="1"/>
    <n v="2"/>
    <n v="2"/>
    <n v="2"/>
  </r>
  <r>
    <x v="59"/>
    <s v="M"/>
    <s v="N"/>
    <s v="N"/>
    <s v="Y"/>
    <s v="M"/>
    <s v="M"/>
    <n v="40"/>
    <s v="Y"/>
    <s v="N"/>
    <n v="1"/>
    <n v="1"/>
    <n v="1"/>
    <n v="1"/>
    <n v="1"/>
  </r>
  <r>
    <x v="60"/>
    <s v="M"/>
    <s v="N"/>
    <s v="N"/>
    <s v="Y"/>
    <s v="M"/>
    <s v="M"/>
    <n v="41"/>
    <s v="N"/>
    <s v="N"/>
    <n v="17676"/>
    <n v="10961"/>
    <n v="15650"/>
    <n v="15251"/>
    <n v="17379"/>
  </r>
  <r>
    <x v="60"/>
    <s v="M"/>
    <s v="N"/>
    <s v="N"/>
    <s v="Y"/>
    <s v="M"/>
    <s v="M"/>
    <n v="41"/>
    <s v="Y"/>
    <s v="N"/>
    <n v="2"/>
    <n v="2"/>
    <n v="2"/>
    <n v="2"/>
    <n v="2"/>
  </r>
  <r>
    <x v="61"/>
    <s v="M"/>
    <s v="N"/>
    <s v="N"/>
    <s v="Y"/>
    <s v="M"/>
    <s v="M"/>
    <n v="42"/>
    <s v="N"/>
    <s v="N"/>
    <n v="17418"/>
    <n v="11094"/>
    <n v="15415"/>
    <n v="15048"/>
    <n v="17134"/>
  </r>
  <r>
    <x v="62"/>
    <s v="M"/>
    <s v="N"/>
    <s v="N"/>
    <s v="Y"/>
    <s v="M"/>
    <s v="M"/>
    <n v="43"/>
    <s v="N"/>
    <s v="N"/>
    <n v="17037"/>
    <n v="11017"/>
    <n v="15156"/>
    <n v="14765"/>
    <n v="16736"/>
  </r>
  <r>
    <x v="62"/>
    <s v="M"/>
    <s v="N"/>
    <s v="N"/>
    <s v="Y"/>
    <s v="M"/>
    <s v="M"/>
    <n v="43"/>
    <s v="N"/>
    <s v="Y"/>
    <n v="2"/>
    <n v="1"/>
    <n v="2"/>
    <n v="2"/>
    <n v="2"/>
  </r>
  <r>
    <x v="62"/>
    <s v="M"/>
    <s v="N"/>
    <s v="N"/>
    <s v="Y"/>
    <s v="M"/>
    <s v="M"/>
    <n v="43"/>
    <s v="Y"/>
    <s v="N"/>
    <n v="1"/>
    <n v="1"/>
    <n v="1"/>
    <n v="1"/>
    <n v="1"/>
  </r>
  <r>
    <x v="63"/>
    <s v="M"/>
    <s v="N"/>
    <s v="N"/>
    <s v="Y"/>
    <s v="M"/>
    <s v="M"/>
    <n v="44"/>
    <s v="N"/>
    <s v="N"/>
    <n v="16858"/>
    <n v="11096"/>
    <n v="15020"/>
    <n v="14626"/>
    <n v="16622"/>
  </r>
  <r>
    <x v="63"/>
    <s v="M"/>
    <s v="N"/>
    <s v="N"/>
    <s v="Y"/>
    <s v="M"/>
    <s v="M"/>
    <n v="44"/>
    <s v="N"/>
    <s v="Y"/>
    <n v="2"/>
    <n v="2"/>
    <n v="2"/>
    <n v="2"/>
    <n v="2"/>
  </r>
  <r>
    <x v="64"/>
    <s v="M"/>
    <s v="N"/>
    <s v="N"/>
    <s v="Y"/>
    <s v="M"/>
    <s v="M"/>
    <n v="45"/>
    <s v="N"/>
    <s v="N"/>
    <n v="16334"/>
    <n v="10951"/>
    <n v="14577"/>
    <n v="14151"/>
    <n v="16100"/>
  </r>
  <r>
    <x v="64"/>
    <s v="M"/>
    <s v="N"/>
    <s v="N"/>
    <s v="Y"/>
    <s v="M"/>
    <s v="M"/>
    <n v="45"/>
    <s v="Y"/>
    <s v="N"/>
    <n v="1"/>
    <n v="1"/>
    <n v="1"/>
    <n v="1"/>
    <n v="1"/>
  </r>
  <r>
    <x v="65"/>
    <s v="M"/>
    <s v="N"/>
    <s v="N"/>
    <s v="Y"/>
    <s v="M"/>
    <s v="M"/>
    <n v="46"/>
    <s v="N"/>
    <s v="N"/>
    <n v="16254"/>
    <n v="11157"/>
    <n v="14578"/>
    <n v="14161"/>
    <n v="16045"/>
  </r>
  <r>
    <x v="65"/>
    <s v="M"/>
    <s v="N"/>
    <s v="N"/>
    <s v="Y"/>
    <s v="M"/>
    <s v="M"/>
    <n v="46"/>
    <s v="N"/>
    <s v="Y"/>
    <n v="1"/>
    <n v="1"/>
    <n v="0"/>
    <n v="0"/>
    <n v="1"/>
  </r>
  <r>
    <x v="66"/>
    <s v="M"/>
    <s v="N"/>
    <s v="N"/>
    <s v="Y"/>
    <s v="M"/>
    <s v="M"/>
    <n v="47"/>
    <s v="N"/>
    <s v="N"/>
    <n v="16479"/>
    <n v="11460"/>
    <n v="14868"/>
    <n v="14470"/>
    <n v="16250"/>
  </r>
  <r>
    <x v="66"/>
    <s v="M"/>
    <s v="N"/>
    <s v="N"/>
    <s v="Y"/>
    <s v="M"/>
    <s v="M"/>
    <n v="47"/>
    <s v="N"/>
    <s v="Y"/>
    <n v="1"/>
    <n v="1"/>
    <n v="1"/>
    <n v="1"/>
    <n v="1"/>
  </r>
  <r>
    <x v="67"/>
    <s v="M"/>
    <s v="N"/>
    <s v="N"/>
    <s v="Y"/>
    <s v="M"/>
    <s v="M"/>
    <n v="48"/>
    <s v="N"/>
    <s v="N"/>
    <n v="16004"/>
    <n v="11267"/>
    <n v="14380"/>
    <n v="13974"/>
    <n v="15818"/>
  </r>
  <r>
    <x v="67"/>
    <s v="M"/>
    <s v="N"/>
    <s v="N"/>
    <s v="Y"/>
    <s v="M"/>
    <s v="M"/>
    <n v="48"/>
    <s v="N"/>
    <s v="Y"/>
    <n v="1"/>
    <n v="1"/>
    <n v="1"/>
    <n v="0"/>
    <n v="1"/>
  </r>
  <r>
    <x v="67"/>
    <s v="M"/>
    <s v="N"/>
    <s v="N"/>
    <s v="Y"/>
    <s v="M"/>
    <s v="M"/>
    <n v="48"/>
    <s v="Y"/>
    <s v="Y"/>
    <n v="1"/>
    <n v="1"/>
    <n v="1"/>
    <n v="1"/>
    <n v="1"/>
  </r>
  <r>
    <x v="68"/>
    <s v="M"/>
    <s v="N"/>
    <s v="N"/>
    <s v="Y"/>
    <s v="M"/>
    <s v="M"/>
    <n v="49"/>
    <s v="N"/>
    <s v="N"/>
    <n v="14730"/>
    <n v="10501"/>
    <n v="13363"/>
    <n v="12943"/>
    <n v="14561"/>
  </r>
  <r>
    <x v="69"/>
    <s v="M"/>
    <s v="N"/>
    <s v="N"/>
    <s v="Y"/>
    <s v="M"/>
    <s v="M"/>
    <n v="50"/>
    <s v="N"/>
    <s v="N"/>
    <n v="14239"/>
    <n v="10143"/>
    <n v="12881"/>
    <n v="12440"/>
    <n v="14055"/>
  </r>
  <r>
    <x v="70"/>
    <s v="M"/>
    <s v="N"/>
    <s v="N"/>
    <s v="Y"/>
    <s v="M"/>
    <s v="M"/>
    <n v="51"/>
    <s v="N"/>
    <s v="N"/>
    <n v="14507"/>
    <n v="10511"/>
    <n v="13204"/>
    <n v="12822"/>
    <n v="14345"/>
  </r>
  <r>
    <x v="70"/>
    <s v="M"/>
    <s v="N"/>
    <s v="N"/>
    <s v="Y"/>
    <s v="M"/>
    <s v="M"/>
    <n v="51"/>
    <s v="N"/>
    <s v="Y"/>
    <n v="1"/>
    <n v="1"/>
    <n v="1"/>
    <n v="1"/>
    <n v="1"/>
  </r>
  <r>
    <x v="70"/>
    <s v="M"/>
    <s v="N"/>
    <s v="N"/>
    <s v="Y"/>
    <s v="M"/>
    <s v="M"/>
    <n v="51"/>
    <s v="Y"/>
    <s v="N"/>
    <n v="1"/>
    <n v="1"/>
    <n v="1"/>
    <n v="1"/>
    <n v="1"/>
  </r>
  <r>
    <x v="71"/>
    <s v="M"/>
    <s v="N"/>
    <s v="N"/>
    <s v="Y"/>
    <s v="M"/>
    <s v="M"/>
    <n v="52"/>
    <s v="N"/>
    <s v="N"/>
    <n v="14765"/>
    <n v="10822"/>
    <n v="13485"/>
    <n v="13073"/>
    <n v="14624"/>
  </r>
  <r>
    <x v="71"/>
    <s v="M"/>
    <s v="N"/>
    <s v="N"/>
    <s v="Y"/>
    <s v="M"/>
    <s v="M"/>
    <n v="52"/>
    <s v="N"/>
    <s v="Y"/>
    <n v="1"/>
    <n v="1"/>
    <n v="1"/>
    <n v="1"/>
    <n v="1"/>
  </r>
  <r>
    <x v="72"/>
    <s v="M"/>
    <s v="N"/>
    <s v="N"/>
    <s v="Y"/>
    <s v="M"/>
    <s v="M"/>
    <n v="53"/>
    <s v="N"/>
    <s v="N"/>
    <n v="14588"/>
    <n v="10809"/>
    <n v="13382"/>
    <n v="12935"/>
    <n v="14419"/>
  </r>
  <r>
    <x v="73"/>
    <s v="M"/>
    <s v="N"/>
    <s v="N"/>
    <s v="Y"/>
    <s v="M"/>
    <s v="M"/>
    <n v="54"/>
    <s v="N"/>
    <s v="N"/>
    <n v="15212"/>
    <n v="11280"/>
    <n v="14012"/>
    <n v="13526"/>
    <n v="15075"/>
  </r>
  <r>
    <x v="74"/>
    <s v="M"/>
    <s v="N"/>
    <s v="N"/>
    <s v="Y"/>
    <s v="M"/>
    <s v="M"/>
    <n v="55"/>
    <s v="N"/>
    <s v="N"/>
    <n v="12113"/>
    <n v="9138"/>
    <n v="11161"/>
    <n v="10761"/>
    <n v="11996"/>
  </r>
  <r>
    <x v="75"/>
    <s v="M"/>
    <s v="N"/>
    <s v="N"/>
    <s v="Y"/>
    <s v="M"/>
    <s v="M"/>
    <n v="56"/>
    <s v="N"/>
    <s v="N"/>
    <n v="11637"/>
    <n v="8702"/>
    <n v="10719"/>
    <n v="10371"/>
    <n v="11514"/>
  </r>
  <r>
    <x v="76"/>
    <s v="M"/>
    <s v="N"/>
    <s v="N"/>
    <s v="Y"/>
    <s v="M"/>
    <s v="M"/>
    <n v="57"/>
    <s v="N"/>
    <s v="N"/>
    <n v="11620"/>
    <n v="8762"/>
    <n v="10670"/>
    <n v="10298"/>
    <n v="11480"/>
  </r>
  <r>
    <x v="77"/>
    <s v="M"/>
    <s v="N"/>
    <s v="N"/>
    <s v="Y"/>
    <s v="M"/>
    <s v="M"/>
    <n v="58"/>
    <s v="N"/>
    <s v="N"/>
    <n v="11581"/>
    <n v="8736"/>
    <n v="10677"/>
    <n v="10270"/>
    <n v="11442"/>
  </r>
  <r>
    <x v="78"/>
    <s v="M"/>
    <s v="N"/>
    <s v="N"/>
    <s v="Y"/>
    <s v="M"/>
    <s v="M"/>
    <n v="59"/>
    <s v="N"/>
    <s v="N"/>
    <n v="10301"/>
    <n v="7842"/>
    <n v="9500"/>
    <n v="9136"/>
    <n v="10192"/>
  </r>
  <r>
    <x v="79"/>
    <s v="M"/>
    <s v="N"/>
    <s v="N"/>
    <s v="Y"/>
    <s v="M"/>
    <s v="M"/>
    <n v="60"/>
    <s v="N"/>
    <s v="N"/>
    <n v="8535"/>
    <n v="6458"/>
    <n v="7811"/>
    <n v="7469"/>
    <n v="8416"/>
  </r>
  <r>
    <x v="80"/>
    <s v="M"/>
    <s v="N"/>
    <s v="N"/>
    <s v="Y"/>
    <s v="M"/>
    <s v="M"/>
    <n v="61"/>
    <s v="N"/>
    <s v="N"/>
    <n v="8310"/>
    <n v="6430"/>
    <n v="7595"/>
    <n v="7289"/>
    <n v="8216"/>
  </r>
  <r>
    <x v="81"/>
    <s v="M"/>
    <s v="N"/>
    <s v="N"/>
    <s v="Y"/>
    <s v="M"/>
    <s v="M"/>
    <n v="62"/>
    <s v="N"/>
    <s v="N"/>
    <n v="7985"/>
    <n v="6104"/>
    <n v="7344"/>
    <n v="7032"/>
    <n v="7880"/>
  </r>
  <r>
    <x v="82"/>
    <s v="M"/>
    <s v="N"/>
    <s v="N"/>
    <s v="Y"/>
    <s v="M"/>
    <s v="M"/>
    <n v="63"/>
    <s v="N"/>
    <s v="N"/>
    <n v="6981"/>
    <n v="5391"/>
    <n v="6394"/>
    <n v="6099"/>
    <n v="6886"/>
  </r>
  <r>
    <x v="83"/>
    <s v="M"/>
    <s v="N"/>
    <s v="N"/>
    <s v="Y"/>
    <s v="M"/>
    <s v="M"/>
    <n v="64"/>
    <s v="N"/>
    <s v="N"/>
    <n v="6693"/>
    <n v="5098"/>
    <n v="6105"/>
    <n v="5842"/>
    <n v="6596"/>
  </r>
  <r>
    <x v="84"/>
    <s v="M"/>
    <s v="N"/>
    <s v="N"/>
    <s v="Y"/>
    <s v="M"/>
    <s v="M"/>
    <n v="65"/>
    <s v="N"/>
    <s v="N"/>
    <n v="6316"/>
    <n v="4872"/>
    <n v="5748"/>
    <n v="5487"/>
    <n v="6226"/>
  </r>
  <r>
    <x v="85"/>
    <s v="M"/>
    <s v="N"/>
    <s v="N"/>
    <s v="Y"/>
    <s v="M"/>
    <s v="M"/>
    <n v="66"/>
    <s v="N"/>
    <s v="N"/>
    <n v="5524"/>
    <n v="4275"/>
    <n v="5007"/>
    <n v="4766"/>
    <n v="5428"/>
  </r>
  <r>
    <x v="86"/>
    <s v="M"/>
    <s v="N"/>
    <s v="N"/>
    <s v="Y"/>
    <s v="M"/>
    <s v="M"/>
    <n v="67"/>
    <s v="N"/>
    <s v="N"/>
    <n v="4898"/>
    <n v="3809"/>
    <n v="4487"/>
    <n v="4212"/>
    <n v="4812"/>
  </r>
  <r>
    <x v="87"/>
    <s v="M"/>
    <s v="N"/>
    <s v="N"/>
    <s v="Y"/>
    <s v="M"/>
    <s v="M"/>
    <n v="68"/>
    <s v="N"/>
    <s v="N"/>
    <n v="4341"/>
    <n v="3367"/>
    <n v="3980"/>
    <n v="3774"/>
    <n v="4265"/>
  </r>
  <r>
    <x v="88"/>
    <s v="M"/>
    <s v="N"/>
    <s v="N"/>
    <s v="Y"/>
    <s v="M"/>
    <s v="M"/>
    <n v="69"/>
    <s v="N"/>
    <s v="N"/>
    <n v="4105"/>
    <n v="3175"/>
    <n v="3727"/>
    <n v="3539"/>
    <n v="4042"/>
  </r>
  <r>
    <x v="89"/>
    <s v="M"/>
    <s v="N"/>
    <s v="N"/>
    <s v="Y"/>
    <s v="M"/>
    <s v="M"/>
    <n v="70"/>
    <s v="N"/>
    <s v="N"/>
    <n v="3540"/>
    <n v="2743"/>
    <n v="3209"/>
    <n v="3013"/>
    <n v="3480"/>
  </r>
  <r>
    <x v="90"/>
    <s v="M"/>
    <s v="N"/>
    <s v="N"/>
    <s v="Y"/>
    <s v="M"/>
    <s v="M"/>
    <n v="71"/>
    <s v="N"/>
    <s v="N"/>
    <n v="3091"/>
    <n v="2403"/>
    <n v="2800"/>
    <n v="2611"/>
    <n v="3041"/>
  </r>
  <r>
    <x v="91"/>
    <s v="M"/>
    <s v="N"/>
    <s v="N"/>
    <s v="Y"/>
    <s v="M"/>
    <s v="M"/>
    <n v="72"/>
    <s v="N"/>
    <s v="N"/>
    <n v="2527"/>
    <n v="1954"/>
    <n v="2285"/>
    <n v="2148"/>
    <n v="2466"/>
  </r>
  <r>
    <x v="92"/>
    <s v="M"/>
    <s v="N"/>
    <s v="N"/>
    <s v="Y"/>
    <s v="M"/>
    <s v="M"/>
    <n v="73"/>
    <s v="N"/>
    <s v="N"/>
    <n v="2016"/>
    <n v="1533"/>
    <n v="1830"/>
    <n v="1707"/>
    <n v="1957"/>
  </r>
  <r>
    <x v="93"/>
    <s v="M"/>
    <s v="N"/>
    <s v="N"/>
    <s v="Y"/>
    <s v="M"/>
    <s v="M"/>
    <n v="74"/>
    <s v="N"/>
    <s v="N"/>
    <n v="1513"/>
    <n v="1177"/>
    <n v="1364"/>
    <n v="1269"/>
    <n v="1486"/>
  </r>
  <r>
    <x v="94"/>
    <s v="M"/>
    <s v="N"/>
    <s v="N"/>
    <s v="Y"/>
    <s v="M"/>
    <s v="M"/>
    <n v="75"/>
    <s v="N"/>
    <s v="N"/>
    <n v="1240"/>
    <n v="944"/>
    <n v="1095"/>
    <n v="1006"/>
    <n v="1215"/>
  </r>
  <r>
    <x v="95"/>
    <s v="M"/>
    <s v="N"/>
    <s v="N"/>
    <s v="Y"/>
    <s v="M"/>
    <s v="M"/>
    <n v="76"/>
    <s v="N"/>
    <s v="N"/>
    <n v="755"/>
    <n v="571"/>
    <n v="673"/>
    <n v="616"/>
    <n v="738"/>
  </r>
  <r>
    <x v="96"/>
    <s v="M"/>
    <s v="N"/>
    <s v="N"/>
    <s v="Y"/>
    <s v="M"/>
    <s v="M"/>
    <n v="77"/>
    <s v="N"/>
    <s v="N"/>
    <n v="555"/>
    <n v="430"/>
    <n v="509"/>
    <n v="463"/>
    <n v="545"/>
  </r>
  <r>
    <x v="97"/>
    <s v="M"/>
    <s v="N"/>
    <s v="N"/>
    <s v="Y"/>
    <s v="M"/>
    <s v="M"/>
    <n v="78"/>
    <s v="N"/>
    <s v="N"/>
    <n v="509"/>
    <n v="408"/>
    <n v="460"/>
    <n v="421"/>
    <n v="503"/>
  </r>
  <r>
    <x v="98"/>
    <s v="M"/>
    <s v="N"/>
    <s v="N"/>
    <s v="Y"/>
    <s v="M"/>
    <s v="M"/>
    <n v="79"/>
    <s v="N"/>
    <s v="N"/>
    <n v="342"/>
    <n v="248"/>
    <n v="305"/>
    <n v="278"/>
    <n v="328"/>
  </r>
  <r>
    <x v="99"/>
    <s v="M"/>
    <s v="N"/>
    <s v="N"/>
    <s v="Y"/>
    <s v="M"/>
    <s v="M"/>
    <n v="80"/>
    <s v="N"/>
    <s v="N"/>
    <n v="249"/>
    <n v="191"/>
    <n v="233"/>
    <n v="208"/>
    <n v="245"/>
  </r>
  <r>
    <x v="100"/>
    <s v="M"/>
    <s v="N"/>
    <s v="N"/>
    <s v="Y"/>
    <s v="M"/>
    <s v="M"/>
    <n v="81"/>
    <s v="N"/>
    <s v="N"/>
    <n v="133"/>
    <n v="105"/>
    <n v="116"/>
    <n v="108"/>
    <n v="127"/>
  </r>
  <r>
    <x v="101"/>
    <s v="M"/>
    <s v="N"/>
    <s v="N"/>
    <s v="Y"/>
    <s v="M"/>
    <s v="M"/>
    <n v="82"/>
    <s v="N"/>
    <s v="N"/>
    <n v="71"/>
    <n v="59"/>
    <n v="71"/>
    <n v="62"/>
    <n v="70"/>
  </r>
  <r>
    <x v="102"/>
    <s v="M"/>
    <s v="N"/>
    <s v="N"/>
    <s v="Y"/>
    <s v="M"/>
    <s v="M"/>
    <n v="83"/>
    <s v="N"/>
    <s v="N"/>
    <n v="108"/>
    <n v="80"/>
    <n v="88"/>
    <n v="81"/>
    <n v="104"/>
  </r>
  <r>
    <x v="103"/>
    <s v="S"/>
    <s v="N"/>
    <s v="N"/>
    <s v="Y"/>
    <s v="M"/>
    <s v="S"/>
    <n v="0"/>
    <s v="N"/>
    <s v="N"/>
    <n v="4208"/>
    <n v="1992"/>
    <n v="2302"/>
    <n v="2058"/>
    <n v="4078"/>
  </r>
  <r>
    <x v="103"/>
    <s v="S"/>
    <s v="N"/>
    <s v="N"/>
    <s v="Y"/>
    <s v="M"/>
    <s v="S"/>
    <n v="0"/>
    <s v="N"/>
    <s v="Y"/>
    <n v="105"/>
    <n v="47"/>
    <n v="61"/>
    <n v="57"/>
    <n v="96"/>
  </r>
  <r>
    <x v="104"/>
    <s v="S"/>
    <s v="Y"/>
    <s v="N"/>
    <s v="Y"/>
    <s v="M"/>
    <s v="S"/>
    <n v="0"/>
    <s v="Y"/>
    <s v="N"/>
    <n v="6207"/>
    <n v="3547"/>
    <n v="4350"/>
    <n v="3997"/>
    <n v="6065"/>
  </r>
  <r>
    <x v="105"/>
    <s v="S"/>
    <s v="Y"/>
    <s v="Y"/>
    <s v="Y"/>
    <s v="M"/>
    <s v="S"/>
    <n v="0"/>
    <s v="Y"/>
    <s v="Y"/>
    <n v="162"/>
    <n v="97"/>
    <n v="139"/>
    <n v="133"/>
    <n v="159"/>
  </r>
  <r>
    <x v="106"/>
    <s v="S"/>
    <s v="N"/>
    <s v="N"/>
    <s v="Y"/>
    <s v="M"/>
    <s v="S"/>
    <n v="1"/>
    <s v="N"/>
    <s v="N"/>
    <n v="6576"/>
    <n v="3155"/>
    <n v="3746"/>
    <n v="3334"/>
    <n v="6331"/>
  </r>
  <r>
    <x v="106"/>
    <s v="S"/>
    <s v="N"/>
    <s v="N"/>
    <s v="Y"/>
    <s v="M"/>
    <s v="S"/>
    <n v="1"/>
    <s v="N"/>
    <s v="Y"/>
    <n v="279"/>
    <n v="141"/>
    <n v="197"/>
    <n v="185"/>
    <n v="272"/>
  </r>
  <r>
    <x v="107"/>
    <s v="S"/>
    <s v="Y"/>
    <s v="N"/>
    <s v="Y"/>
    <s v="M"/>
    <s v="S"/>
    <n v="1"/>
    <s v="Y"/>
    <s v="N"/>
    <n v="6070"/>
    <n v="3489"/>
    <n v="4261"/>
    <n v="3855"/>
    <n v="5953"/>
  </r>
  <r>
    <x v="108"/>
    <s v="S"/>
    <s v="Y"/>
    <s v="Y"/>
    <s v="Y"/>
    <s v="M"/>
    <s v="S"/>
    <n v="1"/>
    <s v="Y"/>
    <s v="Y"/>
    <n v="519"/>
    <n v="325"/>
    <n v="419"/>
    <n v="380"/>
    <n v="509"/>
  </r>
  <r>
    <x v="109"/>
    <s v="S"/>
    <s v="N"/>
    <s v="N"/>
    <s v="Y"/>
    <s v="M"/>
    <s v="S"/>
    <n v="2"/>
    <s v="N"/>
    <s v="N"/>
    <n v="7692"/>
    <n v="3809"/>
    <n v="4496"/>
    <n v="4097"/>
    <n v="7430"/>
  </r>
  <r>
    <x v="109"/>
    <s v="S"/>
    <s v="N"/>
    <s v="N"/>
    <s v="Y"/>
    <s v="M"/>
    <s v="S"/>
    <n v="2"/>
    <s v="N"/>
    <s v="Y"/>
    <n v="624"/>
    <n v="343"/>
    <n v="474"/>
    <n v="435"/>
    <n v="605"/>
  </r>
  <r>
    <x v="110"/>
    <s v="S"/>
    <s v="Y"/>
    <s v="N"/>
    <s v="Y"/>
    <s v="M"/>
    <s v="S"/>
    <n v="2"/>
    <s v="Y"/>
    <s v="N"/>
    <n v="3943"/>
    <n v="2243"/>
    <n v="2809"/>
    <n v="2563"/>
    <n v="3859"/>
  </r>
  <r>
    <x v="111"/>
    <s v="S"/>
    <s v="Y"/>
    <s v="Y"/>
    <s v="Y"/>
    <s v="M"/>
    <s v="S"/>
    <n v="2"/>
    <s v="Y"/>
    <s v="Y"/>
    <n v="912"/>
    <n v="574"/>
    <n v="734"/>
    <n v="664"/>
    <n v="900"/>
  </r>
  <r>
    <x v="112"/>
    <s v="S"/>
    <s v="N"/>
    <s v="N"/>
    <s v="Y"/>
    <s v="M"/>
    <s v="S"/>
    <n v="3"/>
    <s v="N"/>
    <s v="N"/>
    <n v="8467"/>
    <n v="4247"/>
    <n v="5239"/>
    <n v="4784"/>
    <n v="8208"/>
  </r>
  <r>
    <x v="112"/>
    <s v="S"/>
    <s v="N"/>
    <s v="N"/>
    <s v="Y"/>
    <s v="M"/>
    <s v="S"/>
    <n v="3"/>
    <s v="N"/>
    <s v="Y"/>
    <n v="924"/>
    <n v="571"/>
    <n v="722"/>
    <n v="665"/>
    <n v="915"/>
  </r>
  <r>
    <x v="113"/>
    <s v="S"/>
    <s v="Y"/>
    <s v="N"/>
    <s v="Y"/>
    <s v="M"/>
    <s v="S"/>
    <n v="3"/>
    <s v="Y"/>
    <s v="N"/>
    <n v="2815"/>
    <n v="1580"/>
    <n v="2062"/>
    <n v="1908"/>
    <n v="2755"/>
  </r>
  <r>
    <x v="114"/>
    <s v="S"/>
    <s v="Y"/>
    <s v="Y"/>
    <s v="Y"/>
    <s v="M"/>
    <s v="S"/>
    <n v="3"/>
    <s v="Y"/>
    <s v="Y"/>
    <n v="802"/>
    <n v="518"/>
    <n v="660"/>
    <n v="606"/>
    <n v="792"/>
  </r>
  <r>
    <x v="115"/>
    <s v="S"/>
    <s v="N"/>
    <s v="N"/>
    <s v="Y"/>
    <s v="M"/>
    <s v="S"/>
    <n v="4"/>
    <s v="N"/>
    <s v="N"/>
    <n v="7534"/>
    <n v="3640"/>
    <n v="4836"/>
    <n v="4488"/>
    <n v="7268"/>
  </r>
  <r>
    <x v="115"/>
    <s v="S"/>
    <s v="N"/>
    <s v="N"/>
    <s v="Y"/>
    <s v="M"/>
    <s v="S"/>
    <n v="4"/>
    <s v="N"/>
    <s v="Y"/>
    <n v="913"/>
    <n v="558"/>
    <n v="735"/>
    <n v="677"/>
    <n v="898"/>
  </r>
  <r>
    <x v="116"/>
    <s v="S"/>
    <s v="Y"/>
    <s v="N"/>
    <s v="Y"/>
    <s v="M"/>
    <s v="S"/>
    <n v="4"/>
    <s v="Y"/>
    <s v="N"/>
    <n v="1928"/>
    <n v="1095"/>
    <n v="1439"/>
    <n v="1340"/>
    <n v="1891"/>
  </r>
  <r>
    <x v="117"/>
    <s v="S"/>
    <s v="Y"/>
    <s v="Y"/>
    <s v="Y"/>
    <s v="M"/>
    <s v="S"/>
    <n v="4"/>
    <s v="Y"/>
    <s v="Y"/>
    <n v="618"/>
    <n v="394"/>
    <n v="534"/>
    <n v="498"/>
    <n v="614"/>
  </r>
  <r>
    <x v="118"/>
    <s v="S"/>
    <s v="N"/>
    <s v="N"/>
    <s v="Y"/>
    <s v="M"/>
    <s v="S"/>
    <n v="5"/>
    <s v="N"/>
    <s v="N"/>
    <n v="9060"/>
    <n v="4470"/>
    <n v="6094"/>
    <n v="5687"/>
    <n v="8752"/>
  </r>
  <r>
    <x v="118"/>
    <s v="S"/>
    <s v="N"/>
    <s v="N"/>
    <s v="Y"/>
    <s v="M"/>
    <s v="S"/>
    <n v="5"/>
    <s v="N"/>
    <s v="Y"/>
    <n v="1175"/>
    <n v="766"/>
    <n v="963"/>
    <n v="904"/>
    <n v="1158"/>
  </r>
  <r>
    <x v="119"/>
    <s v="S"/>
    <s v="Y"/>
    <s v="N"/>
    <s v="Y"/>
    <s v="M"/>
    <s v="S"/>
    <n v="5"/>
    <s v="Y"/>
    <s v="N"/>
    <n v="2124"/>
    <n v="1152"/>
    <n v="1627"/>
    <n v="1548"/>
    <n v="2088"/>
  </r>
  <r>
    <x v="120"/>
    <s v="S"/>
    <s v="Y"/>
    <s v="Y"/>
    <s v="Y"/>
    <s v="M"/>
    <s v="S"/>
    <n v="5"/>
    <s v="Y"/>
    <s v="Y"/>
    <n v="618"/>
    <n v="409"/>
    <n v="520"/>
    <n v="490"/>
    <n v="611"/>
  </r>
  <r>
    <x v="121"/>
    <s v="S"/>
    <s v="N"/>
    <s v="N"/>
    <s v="Y"/>
    <s v="M"/>
    <s v="S"/>
    <n v="6"/>
    <s v="N"/>
    <s v="N"/>
    <n v="10798"/>
    <n v="5509"/>
    <n v="7686"/>
    <n v="7212"/>
    <n v="10484"/>
  </r>
  <r>
    <x v="121"/>
    <s v="S"/>
    <s v="N"/>
    <s v="N"/>
    <s v="Y"/>
    <s v="M"/>
    <s v="S"/>
    <n v="6"/>
    <s v="N"/>
    <s v="Y"/>
    <n v="1339"/>
    <n v="838"/>
    <n v="1123"/>
    <n v="1057"/>
    <n v="1316"/>
  </r>
  <r>
    <x v="122"/>
    <s v="S"/>
    <s v="Y"/>
    <s v="N"/>
    <s v="Y"/>
    <s v="M"/>
    <s v="S"/>
    <n v="6"/>
    <s v="Y"/>
    <s v="N"/>
    <n v="1904"/>
    <n v="1135"/>
    <n v="1544"/>
    <n v="1453"/>
    <n v="1874"/>
  </r>
  <r>
    <x v="123"/>
    <s v="S"/>
    <s v="Y"/>
    <s v="Y"/>
    <s v="Y"/>
    <s v="M"/>
    <s v="S"/>
    <n v="6"/>
    <s v="Y"/>
    <s v="Y"/>
    <n v="481"/>
    <n v="332"/>
    <n v="417"/>
    <n v="401"/>
    <n v="475"/>
  </r>
  <r>
    <x v="124"/>
    <s v="S"/>
    <s v="N"/>
    <s v="N"/>
    <s v="Y"/>
    <s v="M"/>
    <s v="S"/>
    <n v="7"/>
    <s v="N"/>
    <s v="N"/>
    <n v="12415"/>
    <n v="6367"/>
    <n v="9218"/>
    <n v="8715"/>
    <n v="12070"/>
  </r>
  <r>
    <x v="124"/>
    <s v="S"/>
    <s v="N"/>
    <s v="N"/>
    <s v="Y"/>
    <s v="M"/>
    <s v="S"/>
    <n v="7"/>
    <s v="N"/>
    <s v="Y"/>
    <n v="1330"/>
    <n v="872"/>
    <n v="1166"/>
    <n v="1110"/>
    <n v="1313"/>
  </r>
  <r>
    <x v="125"/>
    <s v="S"/>
    <s v="Y"/>
    <s v="N"/>
    <s v="Y"/>
    <s v="M"/>
    <s v="S"/>
    <n v="7"/>
    <s v="Y"/>
    <s v="N"/>
    <n v="1373"/>
    <n v="779"/>
    <n v="1139"/>
    <n v="1097"/>
    <n v="1355"/>
  </r>
  <r>
    <x v="126"/>
    <s v="S"/>
    <s v="Y"/>
    <s v="Y"/>
    <s v="Y"/>
    <s v="M"/>
    <s v="S"/>
    <n v="7"/>
    <s v="Y"/>
    <s v="Y"/>
    <n v="250"/>
    <n v="164"/>
    <n v="222"/>
    <n v="219"/>
    <n v="246"/>
  </r>
  <r>
    <x v="127"/>
    <s v="S"/>
    <s v="N"/>
    <s v="N"/>
    <s v="Y"/>
    <s v="M"/>
    <s v="S"/>
    <n v="8"/>
    <s v="N"/>
    <s v="N"/>
    <n v="13498"/>
    <n v="7282"/>
    <n v="10389"/>
    <n v="9914"/>
    <n v="13178"/>
  </r>
  <r>
    <x v="127"/>
    <s v="S"/>
    <s v="N"/>
    <s v="N"/>
    <s v="Y"/>
    <s v="M"/>
    <s v="S"/>
    <n v="8"/>
    <s v="N"/>
    <s v="Y"/>
    <n v="1222"/>
    <n v="800"/>
    <n v="1048"/>
    <n v="984"/>
    <n v="1206"/>
  </r>
  <r>
    <x v="128"/>
    <s v="S"/>
    <s v="Y"/>
    <s v="N"/>
    <s v="Y"/>
    <s v="M"/>
    <s v="S"/>
    <n v="8"/>
    <s v="Y"/>
    <s v="N"/>
    <n v="932"/>
    <n v="531"/>
    <n v="766"/>
    <n v="731"/>
    <n v="911"/>
  </r>
  <r>
    <x v="129"/>
    <s v="S"/>
    <s v="Y"/>
    <s v="Y"/>
    <s v="Y"/>
    <s v="M"/>
    <s v="S"/>
    <n v="8"/>
    <s v="Y"/>
    <s v="Y"/>
    <n v="138"/>
    <n v="95"/>
    <n v="120"/>
    <n v="115"/>
    <n v="137"/>
  </r>
  <r>
    <x v="130"/>
    <s v="S"/>
    <s v="N"/>
    <s v="N"/>
    <s v="Y"/>
    <s v="M"/>
    <s v="S"/>
    <n v="9"/>
    <s v="N"/>
    <s v="N"/>
    <n v="17479"/>
    <n v="9449"/>
    <n v="13969"/>
    <n v="13386"/>
    <n v="17100"/>
  </r>
  <r>
    <x v="131"/>
    <s v="S"/>
    <s v="N"/>
    <s v="N"/>
    <s v="Y"/>
    <s v="M"/>
    <s v="S"/>
    <n v="10"/>
    <s v="N"/>
    <s v="N"/>
    <n v="14266"/>
    <n v="7790"/>
    <n v="11744"/>
    <n v="11317"/>
    <n v="13968"/>
  </r>
  <r>
    <x v="131"/>
    <s v="S"/>
    <s v="N"/>
    <s v="N"/>
    <s v="Y"/>
    <s v="M"/>
    <s v="S"/>
    <n v="10"/>
    <s v="Y"/>
    <s v="N"/>
    <n v="1"/>
    <n v="0"/>
    <n v="1"/>
    <n v="1"/>
    <n v="1"/>
  </r>
  <r>
    <x v="132"/>
    <s v="S"/>
    <s v="N"/>
    <s v="N"/>
    <s v="Y"/>
    <s v="M"/>
    <s v="S"/>
    <n v="11"/>
    <s v="N"/>
    <s v="N"/>
    <n v="14006"/>
    <n v="7453"/>
    <n v="11663"/>
    <n v="11237"/>
    <n v="13705"/>
  </r>
  <r>
    <x v="133"/>
    <s v="S"/>
    <s v="N"/>
    <s v="N"/>
    <s v="Y"/>
    <s v="M"/>
    <s v="S"/>
    <n v="12"/>
    <s v="N"/>
    <s v="N"/>
    <n v="12865"/>
    <n v="6859"/>
    <n v="10775"/>
    <n v="10404"/>
    <n v="12598"/>
  </r>
  <r>
    <x v="134"/>
    <s v="S"/>
    <s v="N"/>
    <s v="N"/>
    <s v="Y"/>
    <s v="M"/>
    <s v="S"/>
    <n v="13"/>
    <s v="N"/>
    <s v="N"/>
    <n v="12146"/>
    <n v="6440"/>
    <n v="10172"/>
    <n v="9810"/>
    <n v="11899"/>
  </r>
  <r>
    <x v="135"/>
    <s v="S"/>
    <s v="N"/>
    <s v="N"/>
    <s v="Y"/>
    <s v="M"/>
    <s v="S"/>
    <n v="14"/>
    <s v="N"/>
    <s v="N"/>
    <n v="11522"/>
    <n v="6074"/>
    <n v="9732"/>
    <n v="9434"/>
    <n v="11300"/>
  </r>
  <r>
    <x v="136"/>
    <s v="S"/>
    <s v="N"/>
    <s v="N"/>
    <s v="Y"/>
    <s v="M"/>
    <s v="S"/>
    <n v="15"/>
    <s v="N"/>
    <s v="N"/>
    <n v="11067"/>
    <n v="5862"/>
    <n v="9351"/>
    <n v="9052"/>
    <n v="10862"/>
  </r>
  <r>
    <x v="137"/>
    <s v="S"/>
    <s v="N"/>
    <s v="N"/>
    <s v="Y"/>
    <s v="M"/>
    <s v="S"/>
    <n v="16"/>
    <s v="N"/>
    <s v="N"/>
    <n v="10292"/>
    <n v="5315"/>
    <n v="8743"/>
    <n v="8477"/>
    <n v="10044"/>
  </r>
  <r>
    <x v="137"/>
    <s v="S"/>
    <s v="N"/>
    <s v="N"/>
    <s v="Y"/>
    <s v="M"/>
    <s v="S"/>
    <n v="16"/>
    <s v="Y"/>
    <s v="N"/>
    <n v="1"/>
    <n v="0"/>
    <n v="1"/>
    <n v="1"/>
    <n v="1"/>
  </r>
  <r>
    <x v="138"/>
    <s v="S"/>
    <s v="N"/>
    <s v="N"/>
    <s v="Y"/>
    <s v="M"/>
    <s v="S"/>
    <n v="17"/>
    <s v="N"/>
    <s v="N"/>
    <n v="9363"/>
    <n v="4844"/>
    <n v="7911"/>
    <n v="7703"/>
    <n v="9156"/>
  </r>
  <r>
    <x v="139"/>
    <s v="S"/>
    <s v="N"/>
    <s v="N"/>
    <s v="Y"/>
    <s v="M"/>
    <s v="S"/>
    <n v="18"/>
    <s v="N"/>
    <s v="N"/>
    <n v="8534"/>
    <n v="4400"/>
    <n v="7202"/>
    <n v="6988"/>
    <n v="8335"/>
  </r>
  <r>
    <x v="139"/>
    <s v="S"/>
    <s v="N"/>
    <s v="N"/>
    <s v="Y"/>
    <s v="M"/>
    <s v="S"/>
    <n v="18"/>
    <s v="Y"/>
    <s v="N"/>
    <n v="1"/>
    <n v="0"/>
    <n v="0"/>
    <n v="0"/>
    <n v="1"/>
  </r>
  <r>
    <x v="140"/>
    <s v="S"/>
    <s v="N"/>
    <s v="N"/>
    <s v="Y"/>
    <s v="M"/>
    <s v="S"/>
    <n v="19"/>
    <s v="N"/>
    <s v="N"/>
    <n v="8494"/>
    <n v="4488"/>
    <n v="7223"/>
    <n v="7008"/>
    <n v="8312"/>
  </r>
  <r>
    <x v="140"/>
    <s v="S"/>
    <s v="N"/>
    <s v="N"/>
    <s v="Y"/>
    <s v="M"/>
    <s v="S"/>
    <n v="19"/>
    <s v="Y"/>
    <s v="N"/>
    <n v="1"/>
    <n v="0"/>
    <n v="1"/>
    <n v="1"/>
    <n v="1"/>
  </r>
  <r>
    <x v="141"/>
    <s v="S"/>
    <s v="N"/>
    <s v="N"/>
    <s v="Y"/>
    <s v="M"/>
    <s v="S"/>
    <n v="20"/>
    <s v="N"/>
    <s v="N"/>
    <n v="7821"/>
    <n v="3921"/>
    <n v="6576"/>
    <n v="6388"/>
    <n v="7604"/>
  </r>
  <r>
    <x v="142"/>
    <s v="S"/>
    <s v="N"/>
    <s v="N"/>
    <s v="Y"/>
    <s v="M"/>
    <s v="S"/>
    <n v="21"/>
    <s v="N"/>
    <s v="N"/>
    <n v="7352"/>
    <n v="3699"/>
    <n v="6171"/>
    <n v="5993"/>
    <n v="7157"/>
  </r>
  <r>
    <x v="143"/>
    <s v="S"/>
    <s v="N"/>
    <s v="N"/>
    <s v="Y"/>
    <s v="M"/>
    <s v="S"/>
    <n v="22"/>
    <s v="N"/>
    <s v="N"/>
    <n v="6894"/>
    <n v="3421"/>
    <n v="5817"/>
    <n v="5672"/>
    <n v="6711"/>
  </r>
  <r>
    <x v="143"/>
    <s v="S"/>
    <s v="N"/>
    <s v="N"/>
    <s v="Y"/>
    <s v="M"/>
    <s v="S"/>
    <n v="22"/>
    <s v="N"/>
    <s v="Y"/>
    <n v="1"/>
    <n v="0"/>
    <n v="1"/>
    <n v="1"/>
    <n v="1"/>
  </r>
  <r>
    <x v="143"/>
    <s v="S"/>
    <s v="N"/>
    <s v="N"/>
    <s v="Y"/>
    <s v="M"/>
    <s v="S"/>
    <n v="22"/>
    <s v="Y"/>
    <s v="N"/>
    <n v="1"/>
    <n v="0"/>
    <n v="0"/>
    <n v="0"/>
    <n v="1"/>
  </r>
  <r>
    <x v="144"/>
    <s v="S"/>
    <s v="N"/>
    <s v="N"/>
    <s v="Y"/>
    <s v="M"/>
    <s v="S"/>
    <n v="23"/>
    <s v="N"/>
    <s v="N"/>
    <n v="6814"/>
    <n v="3402"/>
    <n v="5736"/>
    <n v="5574"/>
    <n v="6635"/>
  </r>
  <r>
    <x v="145"/>
    <s v="S"/>
    <s v="N"/>
    <s v="N"/>
    <s v="Y"/>
    <s v="M"/>
    <s v="S"/>
    <n v="24"/>
    <s v="N"/>
    <s v="N"/>
    <n v="6300"/>
    <n v="3069"/>
    <n v="5256"/>
    <n v="5108"/>
    <n v="6137"/>
  </r>
  <r>
    <x v="146"/>
    <s v="S"/>
    <s v="N"/>
    <s v="N"/>
    <s v="Y"/>
    <s v="M"/>
    <s v="S"/>
    <n v="25"/>
    <s v="N"/>
    <s v="N"/>
    <n v="6306"/>
    <n v="3151"/>
    <n v="5221"/>
    <n v="5100"/>
    <n v="6119"/>
  </r>
  <r>
    <x v="147"/>
    <s v="S"/>
    <s v="N"/>
    <s v="N"/>
    <s v="Y"/>
    <s v="M"/>
    <s v="S"/>
    <n v="26"/>
    <s v="N"/>
    <s v="N"/>
    <n v="6168"/>
    <n v="2964"/>
    <n v="5080"/>
    <n v="4958"/>
    <n v="5991"/>
  </r>
  <r>
    <x v="148"/>
    <s v="S"/>
    <s v="N"/>
    <s v="N"/>
    <s v="Y"/>
    <s v="M"/>
    <s v="S"/>
    <n v="27"/>
    <s v="N"/>
    <s v="N"/>
    <n v="6435"/>
    <n v="3089"/>
    <n v="5281"/>
    <n v="5129"/>
    <n v="6244"/>
  </r>
  <r>
    <x v="149"/>
    <s v="S"/>
    <s v="N"/>
    <s v="N"/>
    <s v="Y"/>
    <s v="M"/>
    <s v="S"/>
    <n v="28"/>
    <s v="N"/>
    <s v="N"/>
    <n v="6451"/>
    <n v="3175"/>
    <n v="5243"/>
    <n v="5079"/>
    <n v="6246"/>
  </r>
  <r>
    <x v="150"/>
    <s v="S"/>
    <s v="N"/>
    <s v="N"/>
    <s v="Y"/>
    <s v="M"/>
    <s v="S"/>
    <n v="29"/>
    <s v="N"/>
    <s v="N"/>
    <n v="6739"/>
    <n v="3263"/>
    <n v="5465"/>
    <n v="5291"/>
    <n v="6521"/>
  </r>
  <r>
    <x v="151"/>
    <s v="S"/>
    <s v="N"/>
    <s v="N"/>
    <s v="Y"/>
    <s v="M"/>
    <s v="S"/>
    <n v="30"/>
    <s v="N"/>
    <s v="N"/>
    <n v="7527"/>
    <n v="3769"/>
    <n v="6172"/>
    <n v="6002"/>
    <n v="7294"/>
  </r>
  <r>
    <x v="152"/>
    <s v="S"/>
    <s v="N"/>
    <s v="N"/>
    <s v="Y"/>
    <s v="M"/>
    <s v="S"/>
    <n v="31"/>
    <s v="N"/>
    <s v="N"/>
    <n v="7500"/>
    <n v="3685"/>
    <n v="6150"/>
    <n v="5963"/>
    <n v="7259"/>
  </r>
  <r>
    <x v="153"/>
    <s v="S"/>
    <s v="N"/>
    <s v="N"/>
    <s v="Y"/>
    <s v="M"/>
    <s v="S"/>
    <n v="32"/>
    <s v="N"/>
    <s v="N"/>
    <n v="7047"/>
    <n v="3569"/>
    <n v="5766"/>
    <n v="5591"/>
    <n v="6836"/>
  </r>
  <r>
    <x v="154"/>
    <s v="S"/>
    <s v="N"/>
    <s v="N"/>
    <s v="Y"/>
    <s v="M"/>
    <s v="S"/>
    <n v="33"/>
    <s v="N"/>
    <s v="N"/>
    <n v="6869"/>
    <n v="3493"/>
    <n v="5602"/>
    <n v="5416"/>
    <n v="6663"/>
  </r>
  <r>
    <x v="155"/>
    <s v="S"/>
    <s v="N"/>
    <s v="N"/>
    <s v="Y"/>
    <s v="M"/>
    <s v="S"/>
    <n v="34"/>
    <s v="N"/>
    <s v="N"/>
    <n v="6882"/>
    <n v="3562"/>
    <n v="5618"/>
    <n v="5437"/>
    <n v="6670"/>
  </r>
  <r>
    <x v="155"/>
    <s v="S"/>
    <s v="N"/>
    <s v="N"/>
    <s v="Y"/>
    <s v="M"/>
    <s v="S"/>
    <n v="34"/>
    <s v="Y"/>
    <s v="N"/>
    <n v="1"/>
    <n v="0"/>
    <n v="1"/>
    <n v="1"/>
    <n v="1"/>
  </r>
  <r>
    <x v="156"/>
    <s v="S"/>
    <s v="N"/>
    <s v="N"/>
    <s v="Y"/>
    <s v="M"/>
    <s v="S"/>
    <n v="35"/>
    <s v="N"/>
    <s v="N"/>
    <n v="7154"/>
    <n v="3702"/>
    <n v="5882"/>
    <n v="5700"/>
    <n v="6961"/>
  </r>
  <r>
    <x v="156"/>
    <s v="S"/>
    <s v="N"/>
    <s v="N"/>
    <s v="Y"/>
    <s v="M"/>
    <s v="S"/>
    <n v="35"/>
    <s v="Y"/>
    <s v="N"/>
    <n v="1"/>
    <n v="0"/>
    <n v="0"/>
    <n v="0"/>
    <n v="1"/>
  </r>
  <r>
    <x v="157"/>
    <s v="S"/>
    <s v="N"/>
    <s v="N"/>
    <s v="Y"/>
    <s v="M"/>
    <s v="S"/>
    <n v="36"/>
    <s v="N"/>
    <s v="N"/>
    <n v="7588"/>
    <n v="3909"/>
    <n v="6195"/>
    <n v="6000"/>
    <n v="7335"/>
  </r>
  <r>
    <x v="158"/>
    <s v="S"/>
    <s v="N"/>
    <s v="N"/>
    <s v="Y"/>
    <s v="M"/>
    <s v="S"/>
    <n v="37"/>
    <s v="N"/>
    <s v="N"/>
    <n v="7987"/>
    <n v="4172"/>
    <n v="6535"/>
    <n v="6292"/>
    <n v="7738"/>
  </r>
  <r>
    <x v="159"/>
    <s v="S"/>
    <s v="N"/>
    <s v="N"/>
    <s v="Y"/>
    <s v="M"/>
    <s v="S"/>
    <n v="38"/>
    <s v="N"/>
    <s v="N"/>
    <n v="7725"/>
    <n v="4038"/>
    <n v="6275"/>
    <n v="6016"/>
    <n v="7478"/>
  </r>
  <r>
    <x v="160"/>
    <s v="S"/>
    <s v="N"/>
    <s v="N"/>
    <s v="Y"/>
    <s v="M"/>
    <s v="S"/>
    <n v="39"/>
    <s v="N"/>
    <s v="N"/>
    <n v="7644"/>
    <n v="4062"/>
    <n v="6161"/>
    <n v="5937"/>
    <n v="7443"/>
  </r>
  <r>
    <x v="161"/>
    <s v="S"/>
    <s v="N"/>
    <s v="N"/>
    <s v="Y"/>
    <s v="M"/>
    <s v="S"/>
    <n v="40"/>
    <s v="N"/>
    <s v="N"/>
    <n v="7727"/>
    <n v="4215"/>
    <n v="6302"/>
    <n v="6050"/>
    <n v="7526"/>
  </r>
  <r>
    <x v="162"/>
    <s v="S"/>
    <s v="N"/>
    <s v="N"/>
    <s v="Y"/>
    <s v="M"/>
    <s v="S"/>
    <n v="41"/>
    <s v="N"/>
    <s v="N"/>
    <n v="7606"/>
    <n v="4161"/>
    <n v="6119"/>
    <n v="5849"/>
    <n v="7367"/>
  </r>
  <r>
    <x v="162"/>
    <s v="S"/>
    <s v="N"/>
    <s v="N"/>
    <s v="Y"/>
    <s v="M"/>
    <s v="S"/>
    <n v="41"/>
    <s v="Y"/>
    <s v="N"/>
    <n v="1"/>
    <n v="1"/>
    <n v="1"/>
    <n v="1"/>
    <n v="1"/>
  </r>
  <r>
    <x v="163"/>
    <s v="S"/>
    <s v="N"/>
    <s v="N"/>
    <s v="Y"/>
    <s v="M"/>
    <s v="S"/>
    <n v="42"/>
    <s v="N"/>
    <s v="N"/>
    <n v="7250"/>
    <n v="4029"/>
    <n v="5861"/>
    <n v="5591"/>
    <n v="7013"/>
  </r>
  <r>
    <x v="163"/>
    <s v="S"/>
    <s v="N"/>
    <s v="N"/>
    <s v="Y"/>
    <s v="M"/>
    <s v="S"/>
    <n v="42"/>
    <s v="N"/>
    <s v="Y"/>
    <n v="1"/>
    <n v="1"/>
    <n v="1"/>
    <n v="1"/>
    <n v="1"/>
  </r>
  <r>
    <x v="164"/>
    <s v="S"/>
    <s v="N"/>
    <s v="N"/>
    <s v="Y"/>
    <s v="M"/>
    <s v="S"/>
    <n v="43"/>
    <s v="N"/>
    <s v="N"/>
    <n v="7021"/>
    <n v="4000"/>
    <n v="5725"/>
    <n v="5448"/>
    <n v="6822"/>
  </r>
  <r>
    <x v="164"/>
    <s v="S"/>
    <s v="N"/>
    <s v="N"/>
    <s v="Y"/>
    <s v="M"/>
    <s v="S"/>
    <n v="43"/>
    <s v="Y"/>
    <s v="N"/>
    <n v="1"/>
    <n v="1"/>
    <n v="1"/>
    <n v="1"/>
    <n v="1"/>
  </r>
  <r>
    <x v="165"/>
    <s v="S"/>
    <s v="N"/>
    <s v="N"/>
    <s v="Y"/>
    <s v="M"/>
    <s v="S"/>
    <n v="44"/>
    <s v="N"/>
    <s v="N"/>
    <n v="6734"/>
    <n v="3795"/>
    <n v="5464"/>
    <n v="5222"/>
    <n v="6518"/>
  </r>
  <r>
    <x v="166"/>
    <s v="S"/>
    <s v="N"/>
    <s v="N"/>
    <s v="Y"/>
    <s v="M"/>
    <s v="S"/>
    <n v="45"/>
    <s v="N"/>
    <s v="N"/>
    <n v="6353"/>
    <n v="3659"/>
    <n v="5118"/>
    <n v="4869"/>
    <n v="6167"/>
  </r>
  <r>
    <x v="166"/>
    <s v="S"/>
    <s v="N"/>
    <s v="N"/>
    <s v="Y"/>
    <s v="M"/>
    <s v="S"/>
    <n v="45"/>
    <s v="Y"/>
    <s v="Y"/>
    <n v="1"/>
    <n v="1"/>
    <n v="1"/>
    <n v="0"/>
    <n v="1"/>
  </r>
  <r>
    <x v="167"/>
    <s v="S"/>
    <s v="N"/>
    <s v="N"/>
    <s v="Y"/>
    <s v="M"/>
    <s v="S"/>
    <n v="46"/>
    <s v="N"/>
    <s v="N"/>
    <n v="6126"/>
    <n v="3589"/>
    <n v="4930"/>
    <n v="4684"/>
    <n v="5942"/>
  </r>
  <r>
    <x v="168"/>
    <s v="S"/>
    <s v="N"/>
    <s v="N"/>
    <s v="Y"/>
    <s v="M"/>
    <s v="S"/>
    <n v="47"/>
    <s v="N"/>
    <s v="N"/>
    <n v="5902"/>
    <n v="3512"/>
    <n v="4755"/>
    <n v="4505"/>
    <n v="5747"/>
  </r>
  <r>
    <x v="169"/>
    <s v="S"/>
    <s v="N"/>
    <s v="N"/>
    <s v="Y"/>
    <s v="M"/>
    <s v="S"/>
    <n v="48"/>
    <s v="N"/>
    <s v="N"/>
    <n v="5629"/>
    <n v="3397"/>
    <n v="4582"/>
    <n v="4361"/>
    <n v="5461"/>
  </r>
  <r>
    <x v="170"/>
    <s v="S"/>
    <s v="N"/>
    <s v="N"/>
    <s v="Y"/>
    <s v="M"/>
    <s v="S"/>
    <n v="49"/>
    <s v="N"/>
    <s v="N"/>
    <n v="5241"/>
    <n v="3165"/>
    <n v="4307"/>
    <n v="4108"/>
    <n v="5099"/>
  </r>
  <r>
    <x v="171"/>
    <s v="S"/>
    <s v="N"/>
    <s v="N"/>
    <s v="Y"/>
    <s v="M"/>
    <s v="S"/>
    <n v="50"/>
    <s v="N"/>
    <s v="N"/>
    <n v="5018"/>
    <n v="3050"/>
    <n v="4130"/>
    <n v="3885"/>
    <n v="4878"/>
  </r>
  <r>
    <x v="172"/>
    <s v="S"/>
    <s v="N"/>
    <s v="N"/>
    <s v="Y"/>
    <s v="M"/>
    <s v="S"/>
    <n v="51"/>
    <s v="N"/>
    <s v="N"/>
    <n v="4732"/>
    <n v="2842"/>
    <n v="3845"/>
    <n v="3658"/>
    <n v="4605"/>
  </r>
  <r>
    <x v="173"/>
    <s v="S"/>
    <s v="N"/>
    <s v="N"/>
    <s v="Y"/>
    <s v="M"/>
    <s v="S"/>
    <n v="52"/>
    <s v="N"/>
    <s v="N"/>
    <n v="4468"/>
    <n v="2790"/>
    <n v="3703"/>
    <n v="3503"/>
    <n v="4342"/>
  </r>
  <r>
    <x v="174"/>
    <s v="S"/>
    <s v="N"/>
    <s v="N"/>
    <s v="Y"/>
    <s v="M"/>
    <s v="S"/>
    <n v="53"/>
    <s v="N"/>
    <s v="N"/>
    <n v="4384"/>
    <n v="2764"/>
    <n v="3683"/>
    <n v="3472"/>
    <n v="4276"/>
  </r>
  <r>
    <x v="175"/>
    <s v="S"/>
    <s v="N"/>
    <s v="N"/>
    <s v="Y"/>
    <s v="M"/>
    <s v="S"/>
    <n v="54"/>
    <s v="N"/>
    <s v="N"/>
    <n v="4389"/>
    <n v="2757"/>
    <n v="3724"/>
    <n v="3506"/>
    <n v="4290"/>
  </r>
  <r>
    <x v="176"/>
    <s v="S"/>
    <s v="N"/>
    <s v="N"/>
    <s v="Y"/>
    <s v="M"/>
    <s v="S"/>
    <n v="55"/>
    <s v="N"/>
    <s v="N"/>
    <n v="3350"/>
    <n v="2146"/>
    <n v="2802"/>
    <n v="2657"/>
    <n v="3256"/>
  </r>
  <r>
    <x v="177"/>
    <s v="S"/>
    <s v="N"/>
    <s v="N"/>
    <s v="Y"/>
    <s v="M"/>
    <s v="S"/>
    <n v="56"/>
    <s v="N"/>
    <s v="N"/>
    <n v="3038"/>
    <n v="1938"/>
    <n v="2523"/>
    <n v="2366"/>
    <n v="2941"/>
  </r>
  <r>
    <x v="178"/>
    <s v="S"/>
    <s v="N"/>
    <s v="N"/>
    <s v="Y"/>
    <s v="M"/>
    <s v="S"/>
    <n v="57"/>
    <s v="N"/>
    <s v="N"/>
    <n v="2837"/>
    <n v="1809"/>
    <n v="2392"/>
    <n v="2242"/>
    <n v="2762"/>
  </r>
  <r>
    <x v="179"/>
    <s v="S"/>
    <s v="N"/>
    <s v="N"/>
    <s v="Y"/>
    <s v="M"/>
    <s v="S"/>
    <n v="58"/>
    <s v="N"/>
    <s v="N"/>
    <n v="2683"/>
    <n v="1742"/>
    <n v="2241"/>
    <n v="2109"/>
    <n v="2606"/>
  </r>
  <r>
    <x v="180"/>
    <s v="S"/>
    <s v="N"/>
    <s v="N"/>
    <s v="Y"/>
    <s v="M"/>
    <s v="S"/>
    <n v="59"/>
    <s v="N"/>
    <s v="N"/>
    <n v="2322"/>
    <n v="1538"/>
    <n v="1935"/>
    <n v="1832"/>
    <n v="2258"/>
  </r>
  <r>
    <x v="181"/>
    <s v="S"/>
    <s v="N"/>
    <s v="N"/>
    <s v="Y"/>
    <s v="M"/>
    <s v="S"/>
    <n v="60"/>
    <s v="N"/>
    <s v="N"/>
    <n v="1905"/>
    <n v="1235"/>
    <n v="1574"/>
    <n v="1466"/>
    <n v="1841"/>
  </r>
  <r>
    <x v="182"/>
    <s v="S"/>
    <s v="N"/>
    <s v="N"/>
    <s v="Y"/>
    <s v="M"/>
    <s v="S"/>
    <n v="61"/>
    <s v="N"/>
    <s v="N"/>
    <n v="1798"/>
    <n v="1163"/>
    <n v="1503"/>
    <n v="1412"/>
    <n v="1745"/>
  </r>
  <r>
    <x v="183"/>
    <s v="S"/>
    <s v="N"/>
    <s v="N"/>
    <s v="Y"/>
    <s v="M"/>
    <s v="S"/>
    <n v="62"/>
    <s v="N"/>
    <s v="N"/>
    <n v="1590"/>
    <n v="1043"/>
    <n v="1332"/>
    <n v="1238"/>
    <n v="1547"/>
  </r>
  <r>
    <x v="184"/>
    <s v="S"/>
    <s v="N"/>
    <s v="N"/>
    <s v="Y"/>
    <s v="M"/>
    <s v="S"/>
    <n v="63"/>
    <s v="N"/>
    <s v="N"/>
    <n v="1364"/>
    <n v="887"/>
    <n v="1123"/>
    <n v="1050"/>
    <n v="1324"/>
  </r>
  <r>
    <x v="185"/>
    <s v="S"/>
    <s v="N"/>
    <s v="N"/>
    <s v="Y"/>
    <s v="M"/>
    <s v="S"/>
    <n v="64"/>
    <s v="N"/>
    <s v="N"/>
    <n v="1102"/>
    <n v="703"/>
    <n v="912"/>
    <n v="851"/>
    <n v="1073"/>
  </r>
  <r>
    <x v="186"/>
    <s v="S"/>
    <s v="N"/>
    <s v="N"/>
    <s v="Y"/>
    <s v="M"/>
    <s v="S"/>
    <n v="65"/>
    <s v="N"/>
    <s v="N"/>
    <n v="1016"/>
    <n v="658"/>
    <n v="842"/>
    <n v="785"/>
    <n v="980"/>
  </r>
  <r>
    <x v="187"/>
    <s v="S"/>
    <s v="N"/>
    <s v="N"/>
    <s v="Y"/>
    <s v="M"/>
    <s v="S"/>
    <n v="66"/>
    <s v="N"/>
    <s v="N"/>
    <n v="855"/>
    <n v="567"/>
    <n v="730"/>
    <n v="676"/>
    <n v="828"/>
  </r>
  <r>
    <x v="188"/>
    <s v="S"/>
    <s v="N"/>
    <s v="N"/>
    <s v="Y"/>
    <s v="M"/>
    <s v="S"/>
    <n v="67"/>
    <s v="N"/>
    <s v="N"/>
    <n v="784"/>
    <n v="514"/>
    <n v="655"/>
    <n v="609"/>
    <n v="762"/>
  </r>
  <r>
    <x v="189"/>
    <s v="S"/>
    <s v="N"/>
    <s v="N"/>
    <s v="Y"/>
    <s v="M"/>
    <s v="S"/>
    <n v="68"/>
    <s v="N"/>
    <s v="N"/>
    <n v="610"/>
    <n v="400"/>
    <n v="497"/>
    <n v="446"/>
    <n v="585"/>
  </r>
  <r>
    <x v="190"/>
    <s v="S"/>
    <s v="N"/>
    <s v="N"/>
    <s v="Y"/>
    <s v="M"/>
    <s v="S"/>
    <n v="69"/>
    <s v="N"/>
    <s v="N"/>
    <n v="603"/>
    <n v="411"/>
    <n v="505"/>
    <n v="469"/>
    <n v="583"/>
  </r>
  <r>
    <x v="191"/>
    <s v="S"/>
    <s v="N"/>
    <s v="N"/>
    <s v="Y"/>
    <s v="M"/>
    <s v="S"/>
    <n v="70"/>
    <s v="N"/>
    <s v="N"/>
    <n v="506"/>
    <n v="334"/>
    <n v="414"/>
    <n v="388"/>
    <n v="489"/>
  </r>
  <r>
    <x v="192"/>
    <s v="S"/>
    <s v="N"/>
    <s v="N"/>
    <s v="Y"/>
    <s v="M"/>
    <s v="S"/>
    <n v="71"/>
    <s v="N"/>
    <s v="N"/>
    <n v="421"/>
    <n v="275"/>
    <n v="358"/>
    <n v="333"/>
    <n v="407"/>
  </r>
  <r>
    <x v="193"/>
    <s v="S"/>
    <s v="N"/>
    <s v="N"/>
    <s v="Y"/>
    <s v="M"/>
    <s v="S"/>
    <n v="72"/>
    <s v="N"/>
    <s v="N"/>
    <n v="325"/>
    <n v="221"/>
    <n v="271"/>
    <n v="249"/>
    <n v="309"/>
  </r>
  <r>
    <x v="194"/>
    <s v="S"/>
    <s v="N"/>
    <s v="N"/>
    <s v="Y"/>
    <s v="M"/>
    <s v="S"/>
    <n v="73"/>
    <s v="N"/>
    <s v="N"/>
    <n v="263"/>
    <n v="175"/>
    <n v="216"/>
    <n v="200"/>
    <n v="249"/>
  </r>
  <r>
    <x v="195"/>
    <s v="S"/>
    <s v="N"/>
    <s v="N"/>
    <s v="Y"/>
    <s v="M"/>
    <s v="S"/>
    <n v="74"/>
    <s v="N"/>
    <s v="N"/>
    <n v="174"/>
    <n v="121"/>
    <n v="144"/>
    <n v="128"/>
    <n v="167"/>
  </r>
  <r>
    <x v="196"/>
    <s v="S"/>
    <s v="N"/>
    <s v="N"/>
    <s v="Y"/>
    <s v="M"/>
    <s v="S"/>
    <n v="75"/>
    <s v="N"/>
    <s v="N"/>
    <n v="142"/>
    <n v="90"/>
    <n v="116"/>
    <n v="103"/>
    <n v="132"/>
  </r>
  <r>
    <x v="197"/>
    <s v="S"/>
    <s v="N"/>
    <s v="N"/>
    <s v="Y"/>
    <s v="M"/>
    <s v="S"/>
    <n v="76"/>
    <s v="N"/>
    <s v="N"/>
    <n v="105"/>
    <n v="82"/>
    <n v="93"/>
    <n v="83"/>
    <n v="102"/>
  </r>
  <r>
    <x v="198"/>
    <s v="S"/>
    <s v="N"/>
    <s v="N"/>
    <s v="Y"/>
    <s v="M"/>
    <s v="S"/>
    <n v="77"/>
    <s v="N"/>
    <s v="N"/>
    <n v="56"/>
    <n v="35"/>
    <n v="48"/>
    <n v="43"/>
    <n v="53"/>
  </r>
  <r>
    <x v="199"/>
    <s v="S"/>
    <s v="N"/>
    <s v="N"/>
    <s v="Y"/>
    <s v="M"/>
    <s v="S"/>
    <n v="78"/>
    <s v="N"/>
    <s v="N"/>
    <n v="57"/>
    <n v="36"/>
    <n v="50"/>
    <n v="43"/>
    <n v="52"/>
  </r>
  <r>
    <x v="200"/>
    <s v="S"/>
    <s v="N"/>
    <s v="N"/>
    <s v="Y"/>
    <s v="M"/>
    <s v="S"/>
    <n v="79"/>
    <s v="N"/>
    <s v="N"/>
    <n v="45"/>
    <n v="31"/>
    <n v="34"/>
    <n v="32"/>
    <n v="42"/>
  </r>
  <r>
    <x v="201"/>
    <s v="S"/>
    <s v="N"/>
    <s v="N"/>
    <s v="Y"/>
    <s v="M"/>
    <s v="S"/>
    <n v="80"/>
    <s v="N"/>
    <s v="N"/>
    <n v="24"/>
    <n v="18"/>
    <n v="21"/>
    <n v="20"/>
    <n v="24"/>
  </r>
  <r>
    <x v="202"/>
    <s v="S"/>
    <s v="N"/>
    <s v="N"/>
    <s v="Y"/>
    <s v="M"/>
    <s v="S"/>
    <n v="81"/>
    <s v="N"/>
    <s v="N"/>
    <n v="12"/>
    <n v="9"/>
    <n v="9"/>
    <n v="8"/>
    <n v="12"/>
  </r>
  <r>
    <x v="203"/>
    <s v="S"/>
    <s v="N"/>
    <s v="N"/>
    <s v="Y"/>
    <s v="M"/>
    <s v="S"/>
    <n v="82"/>
    <s v="N"/>
    <s v="N"/>
    <n v="11"/>
    <n v="8"/>
    <n v="9"/>
    <n v="7"/>
    <n v="11"/>
  </r>
  <r>
    <x v="204"/>
    <s v="S"/>
    <s v="N"/>
    <s v="N"/>
    <s v="Y"/>
    <s v="M"/>
    <s v="S"/>
    <n v="83"/>
    <s v="N"/>
    <s v="N"/>
    <n v="3"/>
    <n v="2"/>
    <n v="2"/>
    <n v="2"/>
    <n v="3"/>
  </r>
  <r>
    <x v="0"/>
    <s v="N"/>
    <s v="N"/>
    <s v="N"/>
    <m/>
    <m/>
    <m/>
    <m/>
    <s v="N"/>
    <s v="N"/>
    <n v="2148"/>
    <n v="1061"/>
    <n v="1701"/>
    <n v="1628"/>
    <n v="2068"/>
  </r>
  <r>
    <x v="0"/>
    <s v="N"/>
    <s v="N"/>
    <s v="N"/>
    <m/>
    <m/>
    <m/>
    <m/>
    <s v="N"/>
    <s v="Y"/>
    <n v="4"/>
    <n v="2"/>
    <n v="3"/>
    <n v="3"/>
    <n v="4"/>
  </r>
  <r>
    <x v="0"/>
    <s v="N"/>
    <s v="N"/>
    <s v="N"/>
    <m/>
    <m/>
    <m/>
    <m/>
    <s v="Y"/>
    <s v="N"/>
    <n v="45"/>
    <n v="15"/>
    <n v="31"/>
    <n v="30"/>
    <n v="44"/>
  </r>
  <r>
    <x v="0"/>
    <s v="N"/>
    <s v="N"/>
    <s v="N"/>
    <m/>
    <m/>
    <m/>
    <m/>
    <s v="Y"/>
    <s v="Y"/>
    <n v="9"/>
    <n v="5"/>
    <n v="7"/>
    <n v="6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Q7:V213" firstHeaderRow="0" firstDataRow="1" firstDataCol="1"/>
  <pivotFields count="15">
    <pivotField axis="axisRow" showAll="0" sortType="ascending">
      <items count="617">
        <item m="1" x="338"/>
        <item m="1" x="465"/>
        <item m="1" x="545"/>
        <item m="1" x="339"/>
        <item m="1" x="468"/>
        <item m="1" x="547"/>
        <item m="1" x="237"/>
        <item m="1" x="354"/>
        <item m="1" x="440"/>
        <item x="1"/>
        <item m="1" x="238"/>
        <item m="1" x="356"/>
        <item m="1" x="442"/>
        <item x="2"/>
        <item x="3"/>
        <item x="103"/>
        <item x="104"/>
        <item x="105"/>
        <item m="1" x="517"/>
        <item m="1" x="580"/>
        <item m="1" x="522"/>
        <item x="29"/>
        <item m="1" x="586"/>
        <item x="131"/>
        <item m="1" x="210"/>
        <item m="1" x="268"/>
        <item m="1" x="215"/>
        <item x="30"/>
        <item m="1" x="274"/>
        <item x="132"/>
        <item m="1" x="308"/>
        <item m="1" x="368"/>
        <item m="1" x="312"/>
        <item x="31"/>
        <item m="1" x="373"/>
        <item x="133"/>
        <item m="1" x="407"/>
        <item m="1" x="467"/>
        <item m="1" x="412"/>
        <item x="32"/>
        <item m="1" x="472"/>
        <item x="134"/>
        <item m="1" x="505"/>
        <item m="1" x="570"/>
        <item m="1" x="510"/>
        <item x="33"/>
        <item m="1" x="574"/>
        <item x="135"/>
        <item m="1" x="609"/>
        <item m="1" x="259"/>
        <item m="1" x="613"/>
        <item x="34"/>
        <item m="1" x="262"/>
        <item x="136"/>
        <item m="1" x="296"/>
        <item m="1" x="360"/>
        <item m="1" x="300"/>
        <item x="35"/>
        <item m="1" x="363"/>
        <item x="137"/>
        <item m="1" x="397"/>
        <item m="1" x="460"/>
        <item m="1" x="399"/>
        <item x="36"/>
        <item m="1" x="462"/>
        <item x="138"/>
        <item m="1" x="495"/>
        <item m="1" x="562"/>
        <item m="1" x="497"/>
        <item x="37"/>
        <item m="1" x="566"/>
        <item x="139"/>
        <item m="1" x="599"/>
        <item m="1" x="255"/>
        <item m="1" x="600"/>
        <item x="38"/>
        <item m="1" x="256"/>
        <item x="140"/>
        <item m="1" x="543"/>
        <item m="1" x="265"/>
        <item m="1" x="342"/>
        <item m="1" x="544"/>
        <item m="1" x="269"/>
        <item m="1" x="344"/>
        <item m="1" x="438"/>
        <item m="1" x="561"/>
        <item m="1" x="241"/>
        <item x="4"/>
        <item m="1" x="439"/>
        <item m="1" x="564"/>
        <item m="1" x="243"/>
        <item x="5"/>
        <item x="6"/>
        <item x="106"/>
        <item x="107"/>
        <item x="108"/>
        <item m="1" x="317"/>
        <item m="1" x="379"/>
        <item m="1" x="322"/>
        <item x="39"/>
        <item m="1" x="385"/>
        <item x="141"/>
        <item m="1" x="418"/>
        <item m="1" x="478"/>
        <item m="1" x="423"/>
        <item x="40"/>
        <item m="1" x="484"/>
        <item x="142"/>
        <item m="1" x="516"/>
        <item m="1" x="579"/>
        <item m="1" x="521"/>
        <item x="41"/>
        <item m="1" x="585"/>
        <item x="143"/>
        <item m="1" x="209"/>
        <item m="1" x="267"/>
        <item m="1" x="214"/>
        <item x="42"/>
        <item m="1" x="273"/>
        <item x="144"/>
        <item m="1" x="307"/>
        <item m="1" x="367"/>
        <item m="1" x="311"/>
        <item x="43"/>
        <item m="1" x="372"/>
        <item x="145"/>
        <item m="1" x="406"/>
        <item m="1" x="466"/>
        <item m="1" x="410"/>
        <item x="44"/>
        <item m="1" x="471"/>
        <item x="146"/>
        <item m="1" x="504"/>
        <item m="1" x="569"/>
        <item m="1" x="508"/>
        <item x="45"/>
        <item m="1" x="573"/>
        <item x="147"/>
        <item m="1" x="608"/>
        <item m="1" x="258"/>
        <item m="1" x="611"/>
        <item x="46"/>
        <item m="1" x="261"/>
        <item x="148"/>
        <item m="1" x="295"/>
        <item m="1" x="359"/>
        <item m="1" x="298"/>
        <item x="47"/>
        <item m="1" x="362"/>
        <item x="149"/>
        <item m="1" x="396"/>
        <item m="1" x="459"/>
        <item m="1" x="398"/>
        <item x="48"/>
        <item m="1" x="461"/>
        <item x="150"/>
        <item m="1" x="340"/>
        <item m="1" x="475"/>
        <item m="1" x="549"/>
        <item m="1" x="341"/>
        <item m="1" x="479"/>
        <item m="1" x="551"/>
        <item m="1" x="239"/>
        <item m="1" x="358"/>
        <item m="1" x="445"/>
        <item x="7"/>
        <item m="1" x="240"/>
        <item m="1" x="361"/>
        <item m="1" x="447"/>
        <item x="8"/>
        <item x="9"/>
        <item x="109"/>
        <item x="110"/>
        <item x="111"/>
        <item m="1" x="527"/>
        <item m="1" x="592"/>
        <item m="1" x="532"/>
        <item x="49"/>
        <item m="1" x="598"/>
        <item x="151"/>
        <item m="1" x="220"/>
        <item m="1" x="280"/>
        <item m="1" x="225"/>
        <item x="50"/>
        <item m="1" x="286"/>
        <item x="152"/>
        <item m="1" x="316"/>
        <item m="1" x="378"/>
        <item m="1" x="321"/>
        <item x="51"/>
        <item m="1" x="384"/>
        <item x="153"/>
        <item m="1" x="417"/>
        <item m="1" x="477"/>
        <item m="1" x="422"/>
        <item x="52"/>
        <item m="1" x="483"/>
        <item x="154"/>
        <item m="1" x="515"/>
        <item m="1" x="578"/>
        <item m="1" x="520"/>
        <item x="53"/>
        <item m="1" x="584"/>
        <item x="155"/>
        <item m="1" x="208"/>
        <item m="1" x="266"/>
        <item m="1" x="213"/>
        <item x="54"/>
        <item m="1" x="272"/>
        <item x="156"/>
        <item m="1" x="306"/>
        <item m="1" x="366"/>
        <item m="1" x="310"/>
        <item x="55"/>
        <item m="1" x="371"/>
        <item x="157"/>
        <item m="1" x="405"/>
        <item m="1" x="464"/>
        <item m="1" x="409"/>
        <item x="56"/>
        <item m="1" x="470"/>
        <item x="158"/>
        <item m="1" x="503"/>
        <item m="1" x="568"/>
        <item m="1" x="507"/>
        <item x="57"/>
        <item m="1" x="572"/>
        <item x="159"/>
        <item m="1" x="607"/>
        <item m="1" x="257"/>
        <item m="1" x="610"/>
        <item x="58"/>
        <item m="1" x="260"/>
        <item x="160"/>
        <item m="1" x="546"/>
        <item m="1" x="277"/>
        <item m="1" x="346"/>
        <item m="1" x="548"/>
        <item m="1" x="281"/>
        <item m="1" x="348"/>
        <item m="1" x="441"/>
        <item m="1" x="567"/>
        <item m="1" x="245"/>
        <item x="10"/>
        <item m="1" x="444"/>
        <item m="1" x="571"/>
        <item m="1" x="247"/>
        <item x="11"/>
        <item x="12"/>
        <item x="112"/>
        <item x="113"/>
        <item x="114"/>
        <item m="1" x="326"/>
        <item m="1" x="390"/>
        <item m="1" x="330"/>
        <item x="59"/>
        <item m="1" x="395"/>
        <item x="161"/>
        <item m="1" x="427"/>
        <item m="1" x="489"/>
        <item m="1" x="431"/>
        <item x="60"/>
        <item m="1" x="494"/>
        <item x="162"/>
        <item m="1" x="526"/>
        <item m="1" x="591"/>
        <item m="1" x="531"/>
        <item x="61"/>
        <item m="1" x="597"/>
        <item x="163"/>
        <item m="1" x="219"/>
        <item m="1" x="279"/>
        <item m="1" x="224"/>
        <item x="62"/>
        <item m="1" x="285"/>
        <item x="164"/>
        <item m="1" x="315"/>
        <item m="1" x="377"/>
        <item m="1" x="320"/>
        <item x="63"/>
        <item m="1" x="383"/>
        <item x="165"/>
        <item m="1" x="416"/>
        <item m="1" x="476"/>
        <item m="1" x="421"/>
        <item x="64"/>
        <item m="1" x="482"/>
        <item x="166"/>
        <item m="1" x="514"/>
        <item m="1" x="577"/>
        <item m="1" x="519"/>
        <item x="65"/>
        <item m="1" x="583"/>
        <item x="167"/>
        <item m="1" x="207"/>
        <item m="1" x="264"/>
        <item m="1" x="212"/>
        <item x="66"/>
        <item m="1" x="271"/>
        <item x="168"/>
        <item m="1" x="305"/>
        <item m="1" x="365"/>
        <item m="1" x="309"/>
        <item x="67"/>
        <item m="1" x="370"/>
        <item x="169"/>
        <item m="1" x="404"/>
        <item m="1" x="463"/>
        <item m="1" x="408"/>
        <item x="68"/>
        <item m="1" x="469"/>
        <item x="170"/>
        <item m="1" x="343"/>
        <item m="1" x="486"/>
        <item m="1" x="553"/>
        <item m="1" x="345"/>
        <item m="1" x="490"/>
        <item m="1" x="555"/>
        <item m="1" x="242"/>
        <item m="1" x="364"/>
        <item m="1" x="449"/>
        <item x="13"/>
        <item m="1" x="244"/>
        <item m="1" x="369"/>
        <item m="1" x="451"/>
        <item x="14"/>
        <item x="15"/>
        <item x="115"/>
        <item x="116"/>
        <item x="117"/>
        <item m="1" x="535"/>
        <item m="1" x="603"/>
        <item m="1" x="538"/>
        <item x="69"/>
        <item m="1" x="606"/>
        <item x="171"/>
        <item m="1" x="229"/>
        <item m="1" x="290"/>
        <item m="1" x="232"/>
        <item x="70"/>
        <item m="1" x="294"/>
        <item x="172"/>
        <item m="1" x="325"/>
        <item m="1" x="389"/>
        <item m="1" x="329"/>
        <item x="71"/>
        <item m="1" x="394"/>
        <item x="173"/>
        <item m="1" x="426"/>
        <item m="1" x="488"/>
        <item m="1" x="430"/>
        <item x="72"/>
        <item m="1" x="493"/>
        <item x="174"/>
        <item m="1" x="525"/>
        <item m="1" x="590"/>
        <item m="1" x="530"/>
        <item x="73"/>
        <item m="1" x="596"/>
        <item x="175"/>
        <item m="1" x="218"/>
        <item m="1" x="278"/>
        <item m="1" x="223"/>
        <item x="74"/>
        <item m="1" x="284"/>
        <item x="176"/>
        <item m="1" x="314"/>
        <item m="1" x="376"/>
        <item m="1" x="319"/>
        <item x="75"/>
        <item m="1" x="382"/>
        <item x="177"/>
        <item m="1" x="415"/>
        <item m="1" x="474"/>
        <item m="1" x="420"/>
        <item x="76"/>
        <item m="1" x="481"/>
        <item x="178"/>
        <item m="1" x="513"/>
        <item m="1" x="576"/>
        <item m="1" x="518"/>
        <item x="77"/>
        <item m="1" x="582"/>
        <item x="179"/>
        <item m="1" x="206"/>
        <item m="1" x="263"/>
        <item m="1" x="211"/>
        <item x="78"/>
        <item m="1" x="270"/>
        <item x="180"/>
        <item m="1" x="550"/>
        <item m="1" x="287"/>
        <item m="1" x="350"/>
        <item m="1" x="552"/>
        <item m="1" x="291"/>
        <item m="1" x="352"/>
        <item m="1" x="446"/>
        <item m="1" x="575"/>
        <item m="1" x="249"/>
        <item x="16"/>
        <item m="1" x="448"/>
        <item m="1" x="581"/>
        <item m="1" x="251"/>
        <item x="17"/>
        <item x="18"/>
        <item x="118"/>
        <item x="119"/>
        <item x="120"/>
        <item m="1" x="332"/>
        <item m="1" x="401"/>
        <item m="1" x="334"/>
        <item x="79"/>
        <item m="1" x="403"/>
        <item x="181"/>
        <item m="1" x="433"/>
        <item m="1" x="499"/>
        <item m="1" x="435"/>
        <item x="80"/>
        <item m="1" x="502"/>
        <item x="182"/>
        <item m="1" x="534"/>
        <item m="1" x="602"/>
        <item m="1" x="537"/>
        <item x="81"/>
        <item m="1" x="605"/>
        <item x="183"/>
        <item m="1" x="228"/>
        <item m="1" x="289"/>
        <item m="1" x="231"/>
        <item x="82"/>
        <item m="1" x="293"/>
        <item x="184"/>
        <item m="1" x="324"/>
        <item m="1" x="388"/>
        <item m="1" x="328"/>
        <item x="83"/>
        <item m="1" x="393"/>
        <item x="185"/>
        <item m="1" x="425"/>
        <item m="1" x="487"/>
        <item m="1" x="429"/>
        <item x="84"/>
        <item m="1" x="492"/>
        <item x="186"/>
        <item m="1" x="524"/>
        <item m="1" x="589"/>
        <item m="1" x="529"/>
        <item x="85"/>
        <item m="1" x="595"/>
        <item x="187"/>
        <item m="1" x="217"/>
        <item m="1" x="276"/>
        <item m="1" x="222"/>
        <item x="86"/>
        <item m="1" x="283"/>
        <item x="188"/>
        <item m="1" x="313"/>
        <item m="1" x="375"/>
        <item m="1" x="318"/>
        <item x="87"/>
        <item m="1" x="381"/>
        <item x="189"/>
        <item m="1" x="414"/>
        <item m="1" x="473"/>
        <item m="1" x="419"/>
        <item x="88"/>
        <item m="1" x="480"/>
        <item x="190"/>
        <item m="1" x="347"/>
        <item m="1" x="496"/>
        <item m="1" x="557"/>
        <item m="1" x="349"/>
        <item m="1" x="500"/>
        <item m="1" x="559"/>
        <item m="1" x="246"/>
        <item m="1" x="374"/>
        <item m="1" x="453"/>
        <item x="19"/>
        <item m="1" x="248"/>
        <item m="1" x="380"/>
        <item m="1" x="455"/>
        <item x="20"/>
        <item x="21"/>
        <item x="121"/>
        <item x="122"/>
        <item x="123"/>
        <item m="1" x="540"/>
        <item m="1" x="614"/>
        <item m="1" x="542"/>
        <item x="89"/>
        <item m="1" x="205"/>
        <item x="191"/>
        <item m="1" x="234"/>
        <item m="1" x="301"/>
        <item m="1" x="236"/>
        <item x="90"/>
        <item m="1" x="304"/>
        <item x="192"/>
        <item m="1" x="331"/>
        <item m="1" x="400"/>
        <item m="1" x="333"/>
        <item x="91"/>
        <item m="1" x="402"/>
        <item x="193"/>
        <item m="1" x="432"/>
        <item m="1" x="498"/>
        <item m="1" x="434"/>
        <item x="92"/>
        <item m="1" x="501"/>
        <item x="194"/>
        <item m="1" x="533"/>
        <item m="1" x="601"/>
        <item m="1" x="536"/>
        <item x="93"/>
        <item m="1" x="604"/>
        <item x="195"/>
        <item m="1" x="227"/>
        <item m="1" x="288"/>
        <item m="1" x="230"/>
        <item x="94"/>
        <item m="1" x="292"/>
        <item x="196"/>
        <item m="1" x="323"/>
        <item m="1" x="387"/>
        <item m="1" x="327"/>
        <item x="95"/>
        <item m="1" x="392"/>
        <item x="197"/>
        <item m="1" x="424"/>
        <item m="1" x="485"/>
        <item m="1" x="428"/>
        <item x="96"/>
        <item m="1" x="491"/>
        <item x="198"/>
        <item m="1" x="523"/>
        <item m="1" x="588"/>
        <item m="1" x="528"/>
        <item x="97"/>
        <item m="1" x="594"/>
        <item x="199"/>
        <item m="1" x="216"/>
        <item m="1" x="275"/>
        <item m="1" x="221"/>
        <item x="98"/>
        <item m="1" x="282"/>
        <item x="200"/>
        <item m="1" x="554"/>
        <item m="1" x="297"/>
        <item m="1" x="355"/>
        <item m="1" x="556"/>
        <item m="1" x="302"/>
        <item m="1" x="357"/>
        <item m="1" x="450"/>
        <item m="1" x="587"/>
        <item m="1" x="253"/>
        <item x="22"/>
        <item m="1" x="452"/>
        <item m="1" x="593"/>
        <item m="1" x="254"/>
        <item x="23"/>
        <item x="24"/>
        <item x="124"/>
        <item x="125"/>
        <item x="126"/>
        <item m="1" x="335"/>
        <item m="1" x="411"/>
        <item m="1" x="336"/>
        <item x="99"/>
        <item m="1" x="413"/>
        <item x="201"/>
        <item m="1" x="436"/>
        <item m="1" x="509"/>
        <item m="1" x="437"/>
        <item x="100"/>
        <item m="1" x="512"/>
        <item x="202"/>
        <item m="1" x="539"/>
        <item m="1" x="612"/>
        <item m="1" x="541"/>
        <item x="101"/>
        <item m="1" x="615"/>
        <item x="203"/>
        <item m="1" x="233"/>
        <item m="1" x="299"/>
        <item m="1" x="235"/>
        <item x="102"/>
        <item m="1" x="303"/>
        <item x="204"/>
        <item m="1" x="351"/>
        <item m="1" x="506"/>
        <item m="1" x="563"/>
        <item m="1" x="353"/>
        <item m="1" x="511"/>
        <item m="1" x="565"/>
        <item m="1" x="250"/>
        <item m="1" x="386"/>
        <item m="1" x="457"/>
        <item x="25"/>
        <item m="1" x="252"/>
        <item m="1" x="391"/>
        <item m="1" x="458"/>
        <item x="26"/>
        <item x="27"/>
        <item x="127"/>
        <item x="128"/>
        <item x="129"/>
        <item m="1" x="558"/>
        <item m="1" x="560"/>
        <item m="1" x="454"/>
        <item x="28"/>
        <item m="1" x="456"/>
        <item x="130"/>
        <item m="1" x="226"/>
        <item m="1" x="443"/>
        <item x="0"/>
        <item m="1" x="337"/>
        <item t="default"/>
      </items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06">
    <i>
      <x v="9"/>
    </i>
    <i>
      <x v="13"/>
    </i>
    <i>
      <x v="14"/>
    </i>
    <i>
      <x v="15"/>
    </i>
    <i>
      <x v="16"/>
    </i>
    <i>
      <x v="17"/>
    </i>
    <i>
      <x v="21"/>
    </i>
    <i>
      <x v="23"/>
    </i>
    <i>
      <x v="27"/>
    </i>
    <i>
      <x v="29"/>
    </i>
    <i>
      <x v="33"/>
    </i>
    <i>
      <x v="35"/>
    </i>
    <i>
      <x v="39"/>
    </i>
    <i>
      <x v="41"/>
    </i>
    <i>
      <x v="45"/>
    </i>
    <i>
      <x v="47"/>
    </i>
    <i>
      <x v="51"/>
    </i>
    <i>
      <x v="53"/>
    </i>
    <i>
      <x v="57"/>
    </i>
    <i>
      <x v="59"/>
    </i>
    <i>
      <x v="63"/>
    </i>
    <i>
      <x v="65"/>
    </i>
    <i>
      <x v="69"/>
    </i>
    <i>
      <x v="71"/>
    </i>
    <i>
      <x v="75"/>
    </i>
    <i>
      <x v="77"/>
    </i>
    <i>
      <x v="87"/>
    </i>
    <i>
      <x v="91"/>
    </i>
    <i>
      <x v="92"/>
    </i>
    <i>
      <x v="93"/>
    </i>
    <i>
      <x v="94"/>
    </i>
    <i>
      <x v="95"/>
    </i>
    <i>
      <x v="99"/>
    </i>
    <i>
      <x v="101"/>
    </i>
    <i>
      <x v="105"/>
    </i>
    <i>
      <x v="107"/>
    </i>
    <i>
      <x v="111"/>
    </i>
    <i>
      <x v="113"/>
    </i>
    <i>
      <x v="117"/>
    </i>
    <i>
      <x v="119"/>
    </i>
    <i>
      <x v="123"/>
    </i>
    <i>
      <x v="125"/>
    </i>
    <i>
      <x v="129"/>
    </i>
    <i>
      <x v="131"/>
    </i>
    <i>
      <x v="135"/>
    </i>
    <i>
      <x v="137"/>
    </i>
    <i>
      <x v="141"/>
    </i>
    <i>
      <x v="143"/>
    </i>
    <i>
      <x v="147"/>
    </i>
    <i>
      <x v="149"/>
    </i>
    <i>
      <x v="153"/>
    </i>
    <i>
      <x v="155"/>
    </i>
    <i>
      <x v="165"/>
    </i>
    <i>
      <x v="169"/>
    </i>
    <i>
      <x v="170"/>
    </i>
    <i>
      <x v="171"/>
    </i>
    <i>
      <x v="172"/>
    </i>
    <i>
      <x v="173"/>
    </i>
    <i>
      <x v="177"/>
    </i>
    <i>
      <x v="179"/>
    </i>
    <i>
      <x v="183"/>
    </i>
    <i>
      <x v="185"/>
    </i>
    <i>
      <x v="189"/>
    </i>
    <i>
      <x v="191"/>
    </i>
    <i>
      <x v="195"/>
    </i>
    <i>
      <x v="197"/>
    </i>
    <i>
      <x v="201"/>
    </i>
    <i>
      <x v="203"/>
    </i>
    <i>
      <x v="207"/>
    </i>
    <i>
      <x v="209"/>
    </i>
    <i>
      <x v="213"/>
    </i>
    <i>
      <x v="215"/>
    </i>
    <i>
      <x v="219"/>
    </i>
    <i>
      <x v="221"/>
    </i>
    <i>
      <x v="225"/>
    </i>
    <i>
      <x v="227"/>
    </i>
    <i>
      <x v="231"/>
    </i>
    <i>
      <x v="233"/>
    </i>
    <i>
      <x v="243"/>
    </i>
    <i>
      <x v="247"/>
    </i>
    <i>
      <x v="248"/>
    </i>
    <i>
      <x v="249"/>
    </i>
    <i>
      <x v="250"/>
    </i>
    <i>
      <x v="251"/>
    </i>
    <i>
      <x v="255"/>
    </i>
    <i>
      <x v="257"/>
    </i>
    <i>
      <x v="261"/>
    </i>
    <i>
      <x v="263"/>
    </i>
    <i>
      <x v="267"/>
    </i>
    <i>
      <x v="269"/>
    </i>
    <i>
      <x v="273"/>
    </i>
    <i>
      <x v="275"/>
    </i>
    <i>
      <x v="279"/>
    </i>
    <i>
      <x v="281"/>
    </i>
    <i>
      <x v="285"/>
    </i>
    <i>
      <x v="287"/>
    </i>
    <i>
      <x v="291"/>
    </i>
    <i>
      <x v="293"/>
    </i>
    <i>
      <x v="297"/>
    </i>
    <i>
      <x v="299"/>
    </i>
    <i>
      <x v="303"/>
    </i>
    <i>
      <x v="305"/>
    </i>
    <i>
      <x v="309"/>
    </i>
    <i>
      <x v="311"/>
    </i>
    <i>
      <x v="321"/>
    </i>
    <i>
      <x v="325"/>
    </i>
    <i>
      <x v="326"/>
    </i>
    <i>
      <x v="327"/>
    </i>
    <i>
      <x v="328"/>
    </i>
    <i>
      <x v="329"/>
    </i>
    <i>
      <x v="333"/>
    </i>
    <i>
      <x v="335"/>
    </i>
    <i>
      <x v="339"/>
    </i>
    <i>
      <x v="341"/>
    </i>
    <i>
      <x v="345"/>
    </i>
    <i>
      <x v="347"/>
    </i>
    <i>
      <x v="351"/>
    </i>
    <i>
      <x v="353"/>
    </i>
    <i>
      <x v="357"/>
    </i>
    <i>
      <x v="359"/>
    </i>
    <i>
      <x v="363"/>
    </i>
    <i>
      <x v="365"/>
    </i>
    <i>
      <x v="369"/>
    </i>
    <i>
      <x v="371"/>
    </i>
    <i>
      <x v="375"/>
    </i>
    <i>
      <x v="377"/>
    </i>
    <i>
      <x v="381"/>
    </i>
    <i>
      <x v="383"/>
    </i>
    <i>
      <x v="387"/>
    </i>
    <i>
      <x v="389"/>
    </i>
    <i>
      <x v="399"/>
    </i>
    <i>
      <x v="403"/>
    </i>
    <i>
      <x v="404"/>
    </i>
    <i>
      <x v="405"/>
    </i>
    <i>
      <x v="406"/>
    </i>
    <i>
      <x v="407"/>
    </i>
    <i>
      <x v="411"/>
    </i>
    <i>
      <x v="413"/>
    </i>
    <i>
      <x v="417"/>
    </i>
    <i>
      <x v="419"/>
    </i>
    <i>
      <x v="423"/>
    </i>
    <i>
      <x v="425"/>
    </i>
    <i>
      <x v="429"/>
    </i>
    <i>
      <x v="431"/>
    </i>
    <i>
      <x v="435"/>
    </i>
    <i>
      <x v="437"/>
    </i>
    <i>
      <x v="441"/>
    </i>
    <i>
      <x v="443"/>
    </i>
    <i>
      <x v="447"/>
    </i>
    <i>
      <x v="449"/>
    </i>
    <i>
      <x v="453"/>
    </i>
    <i>
      <x v="455"/>
    </i>
    <i>
      <x v="459"/>
    </i>
    <i>
      <x v="461"/>
    </i>
    <i>
      <x v="465"/>
    </i>
    <i>
      <x v="467"/>
    </i>
    <i>
      <x v="477"/>
    </i>
    <i>
      <x v="481"/>
    </i>
    <i>
      <x v="482"/>
    </i>
    <i>
      <x v="483"/>
    </i>
    <i>
      <x v="484"/>
    </i>
    <i>
      <x v="485"/>
    </i>
    <i>
      <x v="489"/>
    </i>
    <i>
      <x v="491"/>
    </i>
    <i>
      <x v="495"/>
    </i>
    <i>
      <x v="497"/>
    </i>
    <i>
      <x v="501"/>
    </i>
    <i>
      <x v="503"/>
    </i>
    <i>
      <x v="507"/>
    </i>
    <i>
      <x v="509"/>
    </i>
    <i>
      <x v="513"/>
    </i>
    <i>
      <x v="515"/>
    </i>
    <i>
      <x v="519"/>
    </i>
    <i>
      <x v="521"/>
    </i>
    <i>
      <x v="525"/>
    </i>
    <i>
      <x v="527"/>
    </i>
    <i>
      <x v="531"/>
    </i>
    <i>
      <x v="533"/>
    </i>
    <i>
      <x v="537"/>
    </i>
    <i>
      <x v="539"/>
    </i>
    <i>
      <x v="543"/>
    </i>
    <i>
      <x v="545"/>
    </i>
    <i>
      <x v="555"/>
    </i>
    <i>
      <x v="559"/>
    </i>
    <i>
      <x v="560"/>
    </i>
    <i>
      <x v="561"/>
    </i>
    <i>
      <x v="562"/>
    </i>
    <i>
      <x v="563"/>
    </i>
    <i>
      <x v="567"/>
    </i>
    <i>
      <x v="569"/>
    </i>
    <i>
      <x v="573"/>
    </i>
    <i>
      <x v="575"/>
    </i>
    <i>
      <x v="579"/>
    </i>
    <i>
      <x v="581"/>
    </i>
    <i>
      <x v="585"/>
    </i>
    <i>
      <x v="587"/>
    </i>
    <i>
      <x v="597"/>
    </i>
    <i>
      <x v="601"/>
    </i>
    <i>
      <x v="602"/>
    </i>
    <i>
      <x v="603"/>
    </i>
    <i>
      <x v="604"/>
    </i>
    <i>
      <x v="605"/>
    </i>
    <i>
      <x v="609"/>
    </i>
    <i>
      <x v="611"/>
    </i>
    <i>
      <x v="61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CIF_PD" fld="10" baseField="0" baseItem="0"/>
    <dataField name="Sum of CIF_MPC" fld="11" baseField="0" baseItem="0"/>
    <dataField name="Sum of CIF_COMP" fld="12" baseField="0" baseItem="0"/>
    <dataField name="Sum of CIF_COLL" fld="13" baseField="0" baseItem="0"/>
    <dataField name="Sum of CIF_UBI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617"/>
  <sheetViews>
    <sheetView view="pageBreakPreview" zoomScale="60" zoomScaleNormal="110" workbookViewId="0">
      <pane ySplit="2" topLeftCell="A42" activePane="bottomLeft" state="frozen"/>
      <selection activeCell="F22" sqref="F22"/>
      <selection pane="bottomLeft" activeCell="A42" sqref="A42"/>
    </sheetView>
  </sheetViews>
  <sheetFormatPr defaultColWidth="9.1796875" defaultRowHeight="14.5" x14ac:dyDescent="0.35"/>
  <cols>
    <col min="1" max="1" width="16.26953125" style="107" customWidth="1"/>
    <col min="2" max="2" width="9.1796875" style="107" customWidth="1"/>
    <col min="3" max="3" width="22.1796875" style="107" bestFit="1" customWidth="1"/>
    <col min="4" max="4" width="22.453125" style="107" bestFit="1" customWidth="1"/>
    <col min="5" max="5" width="19.26953125" style="107" bestFit="1" customWidth="1"/>
    <col min="6" max="6" width="14.7265625" style="107" bestFit="1" customWidth="1"/>
    <col min="7" max="7" width="16.453125" style="107" bestFit="1" customWidth="1"/>
    <col min="8" max="8" width="6.1796875" style="107" bestFit="1" customWidth="1"/>
    <col min="9" max="10" width="6.1796875" style="107" customWidth="1"/>
    <col min="11" max="11" width="9.1796875" style="107" customWidth="1"/>
    <col min="12" max="12" width="25.54296875" style="107" customWidth="1"/>
    <col min="13" max="13" width="31.1796875" style="107" customWidth="1"/>
    <col min="14" max="16384" width="9.1796875" style="107"/>
  </cols>
  <sheetData>
    <row r="1" spans="1:18" ht="15" thickBot="1" x14ac:dyDescent="0.4">
      <c r="B1" s="183"/>
      <c r="H1" s="183" t="s">
        <v>373</v>
      </c>
      <c r="I1" s="183" t="s">
        <v>374</v>
      </c>
      <c r="J1" s="183" t="s">
        <v>375</v>
      </c>
    </row>
    <row r="2" spans="1:18" ht="15" thickBot="1" x14ac:dyDescent="0.4">
      <c r="A2" s="107" t="s">
        <v>17</v>
      </c>
      <c r="C2" s="126" t="s">
        <v>25</v>
      </c>
      <c r="D2" s="126" t="s">
        <v>21</v>
      </c>
      <c r="E2" s="126" t="s">
        <v>24</v>
      </c>
      <c r="F2" s="126" t="s">
        <v>22</v>
      </c>
      <c r="G2" s="126" t="s">
        <v>23</v>
      </c>
      <c r="H2" s="126" t="s">
        <v>26</v>
      </c>
      <c r="I2" s="126" t="s">
        <v>26</v>
      </c>
      <c r="J2" s="126" t="s">
        <v>26</v>
      </c>
      <c r="M2" s="212" t="s">
        <v>136</v>
      </c>
      <c r="N2" s="213"/>
      <c r="O2" s="213"/>
      <c r="P2" s="213"/>
      <c r="Q2" s="213"/>
      <c r="R2" s="214"/>
    </row>
    <row r="3" spans="1:18" ht="15" thickBot="1" x14ac:dyDescent="0.4">
      <c r="A3" s="107" t="str">
        <f t="shared" ref="A3:A66" si="0">C3&amp;IF(D3="N","NN","")&amp;IF(E3="[83:X)",83,E3)&amp;G3</f>
        <v>BIPDNNXX</v>
      </c>
      <c r="C3" s="112" t="s">
        <v>10</v>
      </c>
      <c r="D3" s="112" t="s">
        <v>5</v>
      </c>
      <c r="E3" s="112" t="s">
        <v>15</v>
      </c>
      <c r="F3" s="112"/>
      <c r="G3" s="112" t="s">
        <v>15</v>
      </c>
      <c r="H3" s="161">
        <v>1.123</v>
      </c>
      <c r="I3" s="207">
        <f>IFERROR(VLOOKUP(RIGHT(A3,LEN(A3)-4),pumpedbd,MATCH(C3,'Query Result 1'!$BF$7:$BK$7,0),FALSE),VLOOKUP(CONCATENATE(E3,"M"),pumpedbd,MATCH(C3,'Query Result 1'!$BF$7:$BK$7,0),FALSE))</f>
        <v>1.040380398949202</v>
      </c>
      <c r="J3" s="208">
        <f>ROUND(I3/VLOOKUP(LEFT(A3,4)&amp;"30X",$A$3:$I$497,9,FALSE),3)</f>
        <v>1.123</v>
      </c>
      <c r="L3" s="145" t="s">
        <v>21</v>
      </c>
      <c r="M3" s="129" t="s">
        <v>24</v>
      </c>
      <c r="N3" s="115" t="s">
        <v>10</v>
      </c>
      <c r="O3" s="115" t="s">
        <v>11</v>
      </c>
      <c r="P3" s="115" t="s">
        <v>12</v>
      </c>
      <c r="Q3" s="115" t="s">
        <v>13</v>
      </c>
      <c r="R3" s="116" t="s">
        <v>14</v>
      </c>
    </row>
    <row r="4" spans="1:18" x14ac:dyDescent="0.35">
      <c r="A4" s="107" t="str">
        <f t="shared" si="0"/>
        <v>BIPD0S</v>
      </c>
      <c r="C4" s="112" t="s">
        <v>10</v>
      </c>
      <c r="D4" s="112" t="s">
        <v>9</v>
      </c>
      <c r="E4" s="112">
        <v>0</v>
      </c>
      <c r="F4" s="112"/>
      <c r="G4" s="112" t="s">
        <v>8</v>
      </c>
      <c r="H4" s="161">
        <v>2.016</v>
      </c>
      <c r="I4" s="207">
        <f>IFERROR(VLOOKUP(RIGHT(A4,LEN(A4)-4),pumpedbd,MATCH(C4,'Query Result 1'!$BF$7:$BK$7,0),FALSE),VLOOKUP(CONCATENATE(E4,"M"),pumpedbd,MATCH(C4,'Query Result 1'!$BF$7:$BK$7,0),FALSE))</f>
        <v>1.8676819984698052</v>
      </c>
      <c r="J4" s="208">
        <f t="shared" ref="J4:J67" si="1">ROUND(I4/VLOOKUP(LEFT(A4,4)&amp;"30X",$A$3:$I$497,9,FALSE),3)</f>
        <v>2.016</v>
      </c>
      <c r="L4" s="127" t="s">
        <v>5</v>
      </c>
      <c r="M4" s="127" t="s">
        <v>28</v>
      </c>
      <c r="N4" s="168">
        <v>0.873</v>
      </c>
      <c r="O4" s="169">
        <v>0.76900000000000002</v>
      </c>
      <c r="P4" s="168">
        <v>0.95</v>
      </c>
      <c r="Q4" s="169">
        <v>0.94299999999999995</v>
      </c>
      <c r="R4" s="164">
        <v>0.78800000000000003</v>
      </c>
    </row>
    <row r="5" spans="1:18" x14ac:dyDescent="0.35">
      <c r="A5" s="107" t="str">
        <f t="shared" si="0"/>
        <v>BIPD1S</v>
      </c>
      <c r="C5" s="112" t="s">
        <v>10</v>
      </c>
      <c r="D5" s="112" t="s">
        <v>9</v>
      </c>
      <c r="E5" s="112">
        <v>1</v>
      </c>
      <c r="F5" s="112"/>
      <c r="G5" s="112" t="s">
        <v>8</v>
      </c>
      <c r="H5" s="161">
        <v>1.7589999999999999</v>
      </c>
      <c r="I5" s="207">
        <f>IFERROR(VLOOKUP(RIGHT(A5,LEN(A5)-4),pumpedbd,MATCH(C5,'Query Result 1'!$BF$7:$BK$7,0),FALSE),VLOOKUP(CONCATENATE(E5,"M"),pumpedbd,MATCH(C5,'Query Result 1'!$BF$7:$BK$7,0),FALSE))</f>
        <v>1.6295896008474142</v>
      </c>
      <c r="J5" s="208">
        <f t="shared" si="1"/>
        <v>1.7589999999999999</v>
      </c>
      <c r="L5" s="127" t="s">
        <v>93</v>
      </c>
      <c r="M5" s="127" t="s">
        <v>30</v>
      </c>
      <c r="N5" s="168">
        <v>1</v>
      </c>
      <c r="O5" s="169">
        <v>1</v>
      </c>
      <c r="P5" s="168">
        <v>1</v>
      </c>
      <c r="Q5" s="169">
        <v>1</v>
      </c>
      <c r="R5" s="164">
        <v>1</v>
      </c>
    </row>
    <row r="6" spans="1:18" ht="15" thickBot="1" x14ac:dyDescent="0.4">
      <c r="A6" s="107" t="str">
        <f t="shared" si="0"/>
        <v>BIPD2S</v>
      </c>
      <c r="C6" s="112" t="s">
        <v>10</v>
      </c>
      <c r="D6" s="112" t="s">
        <v>9</v>
      </c>
      <c r="E6" s="112">
        <v>2</v>
      </c>
      <c r="F6" s="112"/>
      <c r="G6" s="112" t="s">
        <v>8</v>
      </c>
      <c r="H6" s="161">
        <v>1.6439999999999999</v>
      </c>
      <c r="I6" s="207">
        <f>IFERROR(VLOOKUP(RIGHT(A6,LEN(A6)-4),pumpedbd,MATCH(C6,'Query Result 1'!$BF$7:$BK$7,0),FALSE),VLOOKUP(CONCATENATE(E6,"M"),pumpedbd,MATCH(C6,'Query Result 1'!$BF$7:$BK$7,0),FALSE))</f>
        <v>1.5230502011331148</v>
      </c>
      <c r="J6" s="208">
        <f t="shared" si="1"/>
        <v>1.6439999999999999</v>
      </c>
      <c r="L6" s="128" t="s">
        <v>94</v>
      </c>
      <c r="M6" s="128" t="s">
        <v>29</v>
      </c>
      <c r="N6" s="175">
        <v>0.873</v>
      </c>
      <c r="O6" s="176">
        <v>0.76900000000000002</v>
      </c>
      <c r="P6" s="175">
        <v>0.95</v>
      </c>
      <c r="Q6" s="176">
        <v>0.94299999999999995</v>
      </c>
      <c r="R6" s="167">
        <v>0.78800000000000003</v>
      </c>
    </row>
    <row r="7" spans="1:18" x14ac:dyDescent="0.35">
      <c r="A7" s="107" t="str">
        <f t="shared" si="0"/>
        <v>BIPD3S</v>
      </c>
      <c r="C7" s="112" t="s">
        <v>10</v>
      </c>
      <c r="D7" s="112" t="s">
        <v>9</v>
      </c>
      <c r="E7" s="112">
        <v>3</v>
      </c>
      <c r="F7" s="112"/>
      <c r="G7" s="112" t="s">
        <v>8</v>
      </c>
      <c r="H7" s="161">
        <v>1.6140000000000001</v>
      </c>
      <c r="I7" s="207">
        <f>IFERROR(VLOOKUP(RIGHT(A7,LEN(A7)-4),pumpedbd,MATCH(C7,'Query Result 1'!$BF$7:$BK$7,0),FALSE),VLOOKUP(CONCATENATE(E7,"M"),pumpedbd,MATCH(C7,'Query Result 1'!$BF$7:$BK$7,0),FALSE))</f>
        <v>1.4952573142511238</v>
      </c>
      <c r="J7" s="208">
        <f t="shared" si="1"/>
        <v>1.6140000000000001</v>
      </c>
      <c r="M7" s="112"/>
    </row>
    <row r="8" spans="1:18" x14ac:dyDescent="0.35">
      <c r="A8" s="107" t="str">
        <f t="shared" si="0"/>
        <v>BIPD4S</v>
      </c>
      <c r="C8" s="112" t="s">
        <v>10</v>
      </c>
      <c r="D8" s="112" t="s">
        <v>9</v>
      </c>
      <c r="E8" s="112">
        <v>4</v>
      </c>
      <c r="F8" s="112"/>
      <c r="G8" s="112" t="s">
        <v>8</v>
      </c>
      <c r="H8" s="161">
        <v>1.5409999999999999</v>
      </c>
      <c r="I8" s="207">
        <f>IFERROR(VLOOKUP(RIGHT(A8,LEN(A8)-4),pumpedbd,MATCH(C8,'Query Result 1'!$BF$7:$BK$7,0),FALSE),VLOOKUP(CONCATENATE(E8,"M"),pumpedbd,MATCH(C8,'Query Result 1'!$BF$7:$BK$7,0),FALSE))</f>
        <v>1.4276279561716119</v>
      </c>
      <c r="J8" s="208">
        <f t="shared" si="1"/>
        <v>1.5409999999999999</v>
      </c>
    </row>
    <row r="9" spans="1:18" ht="15" thickBot="1" x14ac:dyDescent="0.4">
      <c r="A9" s="107" t="str">
        <f t="shared" si="0"/>
        <v>BIPD5S</v>
      </c>
      <c r="C9" s="112" t="s">
        <v>10</v>
      </c>
      <c r="D9" s="112" t="s">
        <v>9</v>
      </c>
      <c r="E9" s="112">
        <v>5</v>
      </c>
      <c r="F9" s="112"/>
      <c r="G9" s="112" t="s">
        <v>8</v>
      </c>
      <c r="H9" s="161">
        <v>1.4079999999999999</v>
      </c>
      <c r="I9" s="207">
        <f>IFERROR(VLOOKUP(RIGHT(A9,LEN(A9)-4),pumpedbd,MATCH(C9,'Query Result 1'!$BF$7:$BK$7,0),FALSE),VLOOKUP(CONCATENATE(E9,"M"),pumpedbd,MATCH(C9,'Query Result 1'!$BF$7:$BK$7,0),FALSE))</f>
        <v>1.3044128243281179</v>
      </c>
      <c r="J9" s="208">
        <f t="shared" si="1"/>
        <v>1.4079999999999999</v>
      </c>
    </row>
    <row r="10" spans="1:18" ht="15" thickBot="1" x14ac:dyDescent="0.4">
      <c r="A10" s="107" t="str">
        <f t="shared" si="0"/>
        <v>BIPD6S</v>
      </c>
      <c r="C10" s="112" t="s">
        <v>10</v>
      </c>
      <c r="D10" s="112" t="s">
        <v>9</v>
      </c>
      <c r="E10" s="112">
        <v>6</v>
      </c>
      <c r="F10" s="112"/>
      <c r="G10" s="112" t="s">
        <v>8</v>
      </c>
      <c r="H10" s="161">
        <v>1.379</v>
      </c>
      <c r="I10" s="207">
        <f>IFERROR(VLOOKUP(RIGHT(A10,LEN(A10)-4),pumpedbd,MATCH(C10,'Query Result 1'!$BF$7:$BK$7,0),FALSE),VLOOKUP(CONCATENATE(E10,"M"),pumpedbd,MATCH(C10,'Query Result 1'!$BF$7:$BK$7,0),FALSE))</f>
        <v>1.2775463670088598</v>
      </c>
      <c r="J10" s="208">
        <f t="shared" si="1"/>
        <v>1.379</v>
      </c>
      <c r="M10" s="209" t="s">
        <v>64</v>
      </c>
      <c r="N10" s="210"/>
      <c r="O10" s="210"/>
      <c r="P10" s="210"/>
      <c r="Q10" s="210"/>
      <c r="R10" s="211"/>
    </row>
    <row r="11" spans="1:18" ht="15" thickBot="1" x14ac:dyDescent="0.4">
      <c r="A11" s="107" t="str">
        <f t="shared" si="0"/>
        <v>BIPD7S</v>
      </c>
      <c r="C11" s="112" t="s">
        <v>10</v>
      </c>
      <c r="D11" s="112" t="s">
        <v>9</v>
      </c>
      <c r="E11" s="112">
        <v>7</v>
      </c>
      <c r="F11" s="112"/>
      <c r="G11" s="112" t="s">
        <v>8</v>
      </c>
      <c r="H11" s="161">
        <v>1.27</v>
      </c>
      <c r="I11" s="207">
        <f>IFERROR(VLOOKUP(RIGHT(A11,LEN(A11)-4),pumpedbd,MATCH(C11,'Query Result 1'!$BF$7:$BK$7,0),FALSE),VLOOKUP(CONCATENATE(E11,"M"),pumpedbd,MATCH(C11,'Query Result 1'!$BF$7:$BK$7,0),FALSE))</f>
        <v>1.1765655446709586</v>
      </c>
      <c r="J11" s="208">
        <f t="shared" si="1"/>
        <v>1.27</v>
      </c>
      <c r="L11" s="109" t="s">
        <v>71</v>
      </c>
      <c r="M11" s="129" t="s">
        <v>65</v>
      </c>
      <c r="N11" s="114" t="s">
        <v>10</v>
      </c>
      <c r="O11" s="115" t="s">
        <v>11</v>
      </c>
      <c r="P11" s="115" t="s">
        <v>12</v>
      </c>
      <c r="Q11" s="115" t="s">
        <v>13</v>
      </c>
      <c r="R11" s="116" t="s">
        <v>14</v>
      </c>
    </row>
    <row r="12" spans="1:18" x14ac:dyDescent="0.35">
      <c r="A12" s="107" t="str">
        <f t="shared" si="0"/>
        <v>BIPD8S</v>
      </c>
      <c r="C12" s="112" t="s">
        <v>10</v>
      </c>
      <c r="D12" s="112" t="s">
        <v>9</v>
      </c>
      <c r="E12" s="112">
        <v>8</v>
      </c>
      <c r="F12" s="112"/>
      <c r="G12" s="112" t="s">
        <v>8</v>
      </c>
      <c r="H12" s="161">
        <v>1.2370000000000001</v>
      </c>
      <c r="I12" s="207">
        <f>IFERROR(VLOOKUP(RIGHT(A12,LEN(A12)-4),pumpedbd,MATCH(C12,'Query Result 1'!$BF$7:$BK$7,0),FALSE),VLOOKUP(CONCATENATE(E12,"M"),pumpedbd,MATCH(C12,'Query Result 1'!$BF$7:$BK$7,0),FALSE))</f>
        <v>1.1459933691007684</v>
      </c>
      <c r="J12" s="208">
        <f t="shared" si="1"/>
        <v>1.2370000000000001</v>
      </c>
      <c r="L12" s="113" t="s">
        <v>95</v>
      </c>
      <c r="M12" s="110" t="s">
        <v>66</v>
      </c>
      <c r="N12" s="162">
        <v>0.98099999999999998</v>
      </c>
      <c r="O12" s="163">
        <v>0.94369771010547621</v>
      </c>
      <c r="P12" s="163">
        <v>0.97401971209569649</v>
      </c>
      <c r="Q12" s="163">
        <v>0.9440798395058082</v>
      </c>
      <c r="R12" s="164">
        <v>0.90147548820612444</v>
      </c>
    </row>
    <row r="13" spans="1:18" x14ac:dyDescent="0.35">
      <c r="A13" s="107" t="str">
        <f t="shared" si="0"/>
        <v>BIPD9S</v>
      </c>
      <c r="C13" s="112" t="s">
        <v>10</v>
      </c>
      <c r="D13" s="112" t="s">
        <v>9</v>
      </c>
      <c r="E13" s="112">
        <v>9</v>
      </c>
      <c r="F13" s="112"/>
      <c r="G13" s="112" t="s">
        <v>8</v>
      </c>
      <c r="H13" s="161">
        <v>1.18</v>
      </c>
      <c r="I13" s="207">
        <f>IFERROR(VLOOKUP(RIGHT(A13,LEN(A13)-4),pumpedbd,MATCH(C13,'Query Result 1'!$BF$7:$BK$7,0),FALSE),VLOOKUP(CONCATENATE(E13,"M"),pumpedbd,MATCH(C13,'Query Result 1'!$BF$7:$BK$7,0),FALSE))</f>
        <v>1.0931868840249852</v>
      </c>
      <c r="J13" s="208">
        <f t="shared" si="1"/>
        <v>1.18</v>
      </c>
      <c r="L13" s="110" t="s">
        <v>360</v>
      </c>
      <c r="M13" s="117" t="s">
        <v>357</v>
      </c>
      <c r="N13" s="162">
        <v>0.98099999999999998</v>
      </c>
      <c r="O13" s="163">
        <v>0.9774735682819381</v>
      </c>
      <c r="P13" s="163">
        <v>0.95020299022426691</v>
      </c>
      <c r="Q13" s="163">
        <v>0.98165236818588009</v>
      </c>
      <c r="R13" s="164">
        <v>0.98430305775764437</v>
      </c>
    </row>
    <row r="14" spans="1:18" x14ac:dyDescent="0.35">
      <c r="A14" s="107" t="str">
        <f t="shared" si="0"/>
        <v>BIPD10S</v>
      </c>
      <c r="C14" s="112" t="s">
        <v>10</v>
      </c>
      <c r="D14" s="112" t="s">
        <v>9</v>
      </c>
      <c r="E14" s="112">
        <v>10</v>
      </c>
      <c r="F14" s="112"/>
      <c r="G14" s="112" t="s">
        <v>8</v>
      </c>
      <c r="H14" s="161">
        <v>1.1759999999999999</v>
      </c>
      <c r="I14" s="207">
        <f>IFERROR(VLOOKUP(RIGHT(A14,LEN(A14)-4),pumpedbd,MATCH(C14,'Query Result 1'!$BF$7:$BK$7,0),FALSE),VLOOKUP(CONCATENATE(E14,"M"),pumpedbd,MATCH(C14,'Query Result 1'!$BF$7:$BK$7,0),FALSE))</f>
        <v>1.0894811657740531</v>
      </c>
      <c r="J14" s="208">
        <f t="shared" si="1"/>
        <v>1.1759999999999999</v>
      </c>
      <c r="L14" s="110" t="s">
        <v>359</v>
      </c>
      <c r="M14" s="117" t="s">
        <v>358</v>
      </c>
      <c r="N14" s="162">
        <v>0.98099999999999998</v>
      </c>
      <c r="O14" s="163">
        <v>0.91004471716733326</v>
      </c>
      <c r="P14" s="163">
        <v>0.87660624054904279</v>
      </c>
      <c r="Q14" s="163">
        <v>0.98298367912020768</v>
      </c>
      <c r="R14" s="164">
        <v>0.90987513405369735</v>
      </c>
    </row>
    <row r="15" spans="1:18" ht="15" thickBot="1" x14ac:dyDescent="0.4">
      <c r="A15" s="107" t="str">
        <f t="shared" si="0"/>
        <v>BIPD11S</v>
      </c>
      <c r="C15" s="112" t="s">
        <v>10</v>
      </c>
      <c r="D15" s="112" t="s">
        <v>9</v>
      </c>
      <c r="E15" s="112">
        <v>11</v>
      </c>
      <c r="F15" s="112"/>
      <c r="G15" s="112" t="s">
        <v>8</v>
      </c>
      <c r="H15" s="161">
        <v>1.141</v>
      </c>
      <c r="I15" s="207">
        <f>IFERROR(VLOOKUP(RIGHT(A15,LEN(A15)-4),pumpedbd,MATCH(C15,'Query Result 1'!$BF$7:$BK$7,0),FALSE),VLOOKUP(CONCATENATE(E15,"M"),pumpedbd,MATCH(C15,'Query Result 1'!$BF$7:$BK$7,0),FALSE))</f>
        <v>1.0570561310783968</v>
      </c>
      <c r="J15" s="208">
        <f t="shared" si="1"/>
        <v>1.141</v>
      </c>
      <c r="L15" s="111" t="s">
        <v>5</v>
      </c>
      <c r="M15" s="118" t="s">
        <v>67</v>
      </c>
      <c r="N15" s="165">
        <v>1</v>
      </c>
      <c r="O15" s="166">
        <v>1</v>
      </c>
      <c r="P15" s="166">
        <v>1</v>
      </c>
      <c r="Q15" s="166">
        <v>1</v>
      </c>
      <c r="R15" s="167">
        <v>1</v>
      </c>
    </row>
    <row r="16" spans="1:18" x14ac:dyDescent="0.35">
      <c r="A16" s="107" t="str">
        <f t="shared" si="0"/>
        <v>BIPD12S</v>
      </c>
      <c r="C16" s="112" t="s">
        <v>10</v>
      </c>
      <c r="D16" s="112" t="s">
        <v>9</v>
      </c>
      <c r="E16" s="112">
        <v>12</v>
      </c>
      <c r="F16" s="112"/>
      <c r="G16" s="112" t="s">
        <v>8</v>
      </c>
      <c r="H16" s="161">
        <v>1.123</v>
      </c>
      <c r="I16" s="207">
        <f>IFERROR(VLOOKUP(RIGHT(A16,LEN(A16)-4),pumpedbd,MATCH(C16,'Query Result 1'!$BF$7:$BK$7,0),FALSE),VLOOKUP(CONCATENATE(E16,"M"),pumpedbd,MATCH(C16,'Query Result 1'!$BF$7:$BK$7,0),FALSE))</f>
        <v>1.040380398949202</v>
      </c>
      <c r="J16" s="208">
        <f t="shared" si="1"/>
        <v>1.123</v>
      </c>
    </row>
    <row r="17" spans="1:18" x14ac:dyDescent="0.35">
      <c r="A17" s="107" t="str">
        <f t="shared" si="0"/>
        <v>BIPD13S</v>
      </c>
      <c r="C17" s="112" t="s">
        <v>10</v>
      </c>
      <c r="D17" s="112" t="s">
        <v>9</v>
      </c>
      <c r="E17" s="112">
        <v>13</v>
      </c>
      <c r="F17" s="112"/>
      <c r="G17" s="112" t="s">
        <v>8</v>
      </c>
      <c r="H17" s="161">
        <v>1.1060000000000001</v>
      </c>
      <c r="I17" s="207">
        <f>IFERROR(VLOOKUP(RIGHT(A17,LEN(A17)-4),pumpedbd,MATCH(C17,'Query Result 1'!$BF$7:$BK$7,0),FALSE),VLOOKUP(CONCATENATE(E17,"M"),pumpedbd,MATCH(C17,'Query Result 1'!$BF$7:$BK$7,0),FALSE))</f>
        <v>1.0246310963827405</v>
      </c>
      <c r="J17" s="208">
        <f t="shared" si="1"/>
        <v>1.1060000000000001</v>
      </c>
      <c r="L17" s="190"/>
      <c r="M17" s="190"/>
      <c r="N17" s="190"/>
      <c r="O17" s="190"/>
      <c r="P17" s="190"/>
      <c r="Q17" s="190"/>
      <c r="R17" s="190"/>
    </row>
    <row r="18" spans="1:18" x14ac:dyDescent="0.35">
      <c r="A18" s="107" t="str">
        <f t="shared" si="0"/>
        <v>BIPD0M</v>
      </c>
      <c r="C18" s="112" t="s">
        <v>10</v>
      </c>
      <c r="D18" s="112" t="s">
        <v>9</v>
      </c>
      <c r="E18" s="112">
        <v>0</v>
      </c>
      <c r="F18" s="112"/>
      <c r="G18" s="112" t="s">
        <v>7</v>
      </c>
      <c r="H18" s="161">
        <v>1.4830000000000001</v>
      </c>
      <c r="I18" s="207">
        <f>IFERROR(VLOOKUP(RIGHT(A18,LEN(A18)-4),pumpedbd,MATCH(C18,'Query Result 1'!$BF$7:$BK$7,0),FALSE),VLOOKUP(CONCATENATE(E18,"M"),pumpedbd,MATCH(C18,'Query Result 1'!$BF$7:$BK$7,0),FALSE))</f>
        <v>1.3738950415330959</v>
      </c>
      <c r="J18" s="208">
        <f t="shared" si="1"/>
        <v>1.4830000000000001</v>
      </c>
      <c r="L18" s="191"/>
      <c r="M18" s="192"/>
      <c r="N18" s="168"/>
      <c r="O18" s="168"/>
      <c r="P18" s="168"/>
      <c r="Q18" s="168"/>
      <c r="R18" s="168"/>
    </row>
    <row r="19" spans="1:18" x14ac:dyDescent="0.35">
      <c r="A19" s="107" t="str">
        <f t="shared" si="0"/>
        <v>BIPD1M</v>
      </c>
      <c r="C19" s="112" t="s">
        <v>10</v>
      </c>
      <c r="D19" s="112" t="s">
        <v>9</v>
      </c>
      <c r="E19" s="112">
        <v>1</v>
      </c>
      <c r="F19" s="112"/>
      <c r="G19" s="112" t="s">
        <v>7</v>
      </c>
      <c r="H19" s="161">
        <v>1.411</v>
      </c>
      <c r="I19" s="207">
        <f>IFERROR(VLOOKUP(RIGHT(A19,LEN(A19)-4),pumpedbd,MATCH(C19,'Query Result 1'!$BF$7:$BK$7,0),FALSE),VLOOKUP(CONCATENATE(E19,"M"),pumpedbd,MATCH(C19,'Query Result 1'!$BF$7:$BK$7,0),FALSE))</f>
        <v>1.3071921130163171</v>
      </c>
      <c r="J19" s="208">
        <f t="shared" si="1"/>
        <v>1.411</v>
      </c>
      <c r="L19" s="192"/>
      <c r="M19" s="193"/>
      <c r="N19" s="168"/>
      <c r="O19" s="168"/>
      <c r="P19" s="168"/>
      <c r="Q19" s="168"/>
      <c r="R19" s="168"/>
    </row>
    <row r="20" spans="1:18" x14ac:dyDescent="0.35">
      <c r="A20" s="107" t="str">
        <f t="shared" si="0"/>
        <v>BIPD2M</v>
      </c>
      <c r="C20" s="112" t="s">
        <v>10</v>
      </c>
      <c r="D20" s="112" t="s">
        <v>9</v>
      </c>
      <c r="E20" s="112">
        <v>2</v>
      </c>
      <c r="F20" s="112"/>
      <c r="G20" s="112" t="s">
        <v>7</v>
      </c>
      <c r="H20" s="161">
        <v>1.3839999999999999</v>
      </c>
      <c r="I20" s="207">
        <f>IFERROR(VLOOKUP(RIGHT(A20,LEN(A20)-4),pumpedbd,MATCH(C20,'Query Result 1'!$BF$7:$BK$7,0),FALSE),VLOOKUP(CONCATENATE(E20,"M"),pumpedbd,MATCH(C20,'Query Result 1'!$BF$7:$BK$7,0),FALSE))</f>
        <v>1.2821785148225249</v>
      </c>
      <c r="J20" s="208">
        <f t="shared" si="1"/>
        <v>1.3839999999999999</v>
      </c>
      <c r="L20" s="192"/>
      <c r="M20" s="193"/>
      <c r="N20" s="168"/>
      <c r="O20" s="168"/>
      <c r="P20" s="168"/>
      <c r="Q20" s="168"/>
      <c r="R20" s="168"/>
    </row>
    <row r="21" spans="1:18" x14ac:dyDescent="0.35">
      <c r="A21" s="107" t="str">
        <f t="shared" si="0"/>
        <v>BIPD3M</v>
      </c>
      <c r="C21" s="112" t="s">
        <v>10</v>
      </c>
      <c r="D21" s="112" t="s">
        <v>9</v>
      </c>
      <c r="E21" s="112">
        <v>3</v>
      </c>
      <c r="F21" s="112"/>
      <c r="G21" s="112" t="s">
        <v>7</v>
      </c>
      <c r="H21" s="161">
        <v>1.3640000000000001</v>
      </c>
      <c r="I21" s="207">
        <f>IFERROR(VLOOKUP(RIGHT(A21,LEN(A21)-4),pumpedbd,MATCH(C21,'Query Result 1'!$BF$7:$BK$7,0),FALSE),VLOOKUP(CONCATENATE(E21,"M"),pumpedbd,MATCH(C21,'Query Result 1'!$BF$7:$BK$7,0),FALSE))</f>
        <v>1.2636499235678644</v>
      </c>
      <c r="J21" s="208">
        <f t="shared" si="1"/>
        <v>1.3640000000000001</v>
      </c>
      <c r="L21" s="192"/>
      <c r="M21" s="193"/>
      <c r="N21" s="168"/>
      <c r="O21" s="168"/>
      <c r="P21" s="168"/>
      <c r="Q21" s="168"/>
      <c r="R21" s="168"/>
    </row>
    <row r="22" spans="1:18" x14ac:dyDescent="0.35">
      <c r="A22" s="107" t="str">
        <f t="shared" si="0"/>
        <v>BIPD4M</v>
      </c>
      <c r="C22" s="112" t="s">
        <v>10</v>
      </c>
      <c r="D22" s="112" t="s">
        <v>9</v>
      </c>
      <c r="E22" s="112">
        <v>4</v>
      </c>
      <c r="F22" s="112"/>
      <c r="G22" s="112" t="s">
        <v>7</v>
      </c>
      <c r="H22" s="161">
        <v>1.3440000000000001</v>
      </c>
      <c r="I22" s="207">
        <f>IFERROR(VLOOKUP(RIGHT(A22,LEN(A22)-4),pumpedbd,MATCH(C22,'Query Result 1'!$BF$7:$BK$7,0),FALSE),VLOOKUP(CONCATENATE(E22,"M"),pumpedbd,MATCH(C22,'Query Result 1'!$BF$7:$BK$7,0),FALSE))</f>
        <v>1.2451213323132035</v>
      </c>
      <c r="J22" s="208">
        <f t="shared" si="1"/>
        <v>1.3440000000000001</v>
      </c>
      <c r="L22" s="192"/>
      <c r="M22" s="193"/>
      <c r="N22" s="168"/>
      <c r="O22" s="168"/>
      <c r="P22" s="168"/>
      <c r="Q22" s="168"/>
      <c r="R22" s="168"/>
    </row>
    <row r="23" spans="1:18" x14ac:dyDescent="0.35">
      <c r="A23" s="107" t="str">
        <f t="shared" si="0"/>
        <v>BIPD5M</v>
      </c>
      <c r="C23" s="112" t="s">
        <v>10</v>
      </c>
      <c r="D23" s="112" t="s">
        <v>9</v>
      </c>
      <c r="E23" s="112">
        <v>5</v>
      </c>
      <c r="F23" s="112"/>
      <c r="G23" s="112" t="s">
        <v>7</v>
      </c>
      <c r="H23" s="161">
        <v>1.3260000000000001</v>
      </c>
      <c r="I23" s="207">
        <f>IFERROR(VLOOKUP(RIGHT(A23,LEN(A23)-4),pumpedbd,MATCH(C23,'Query Result 1'!$BF$7:$BK$7,0),FALSE),VLOOKUP(CONCATENATE(E23,"M"),pumpedbd,MATCH(C23,'Query Result 1'!$BF$7:$BK$7,0),FALSE))</f>
        <v>1.2284456001840089</v>
      </c>
      <c r="J23" s="208">
        <f t="shared" si="1"/>
        <v>1.3260000000000001</v>
      </c>
      <c r="L23" s="192"/>
      <c r="M23" s="193"/>
      <c r="N23" s="168"/>
      <c r="O23" s="168"/>
      <c r="P23" s="168"/>
      <c r="Q23" s="168"/>
      <c r="R23" s="168"/>
    </row>
    <row r="24" spans="1:18" x14ac:dyDescent="0.35">
      <c r="A24" s="107" t="str">
        <f t="shared" si="0"/>
        <v>BIPD6M</v>
      </c>
      <c r="C24" s="112" t="s">
        <v>10</v>
      </c>
      <c r="D24" s="112" t="s">
        <v>9</v>
      </c>
      <c r="E24" s="112">
        <v>6</v>
      </c>
      <c r="F24" s="112"/>
      <c r="G24" s="112" t="s">
        <v>7</v>
      </c>
      <c r="H24" s="161">
        <v>1.298</v>
      </c>
      <c r="I24" s="207">
        <f>IFERROR(VLOOKUP(RIGHT(A24,LEN(A24)-4),pumpedbd,MATCH(C24,'Query Result 1'!$BF$7:$BK$7,0),FALSE),VLOOKUP(CONCATENATE(E24,"M"),pumpedbd,MATCH(C24,'Query Result 1'!$BF$7:$BK$7,0),FALSE))</f>
        <v>1.2025055724274838</v>
      </c>
      <c r="J24" s="208">
        <f t="shared" si="1"/>
        <v>1.298</v>
      </c>
      <c r="L24" s="190"/>
      <c r="M24" s="190"/>
      <c r="N24" s="190"/>
      <c r="O24" s="190"/>
      <c r="P24" s="190"/>
      <c r="Q24" s="190"/>
      <c r="R24" s="190"/>
    </row>
    <row r="25" spans="1:18" x14ac:dyDescent="0.35">
      <c r="A25" s="107" t="str">
        <f t="shared" si="0"/>
        <v>BIPD7M</v>
      </c>
      <c r="C25" s="112" t="s">
        <v>10</v>
      </c>
      <c r="D25" s="112" t="s">
        <v>9</v>
      </c>
      <c r="E25" s="112">
        <v>7</v>
      </c>
      <c r="F25" s="112"/>
      <c r="G25" s="112" t="s">
        <v>7</v>
      </c>
      <c r="H25" s="161">
        <v>1.2509999999999999</v>
      </c>
      <c r="I25" s="207">
        <f>IFERROR(VLOOKUP(RIGHT(A25,LEN(A25)-4),pumpedbd,MATCH(C25,'Query Result 1'!$BF$7:$BK$7,0),FALSE),VLOOKUP(CONCATENATE(E25,"M"),pumpedbd,MATCH(C25,'Query Result 1'!$BF$7:$BK$7,0),FALSE))</f>
        <v>1.1589633829790309</v>
      </c>
      <c r="J25" s="208">
        <f t="shared" si="1"/>
        <v>1.2509999999999999</v>
      </c>
      <c r="L25" s="190"/>
      <c r="M25" s="190"/>
      <c r="N25" s="190"/>
      <c r="O25" s="190"/>
      <c r="P25" s="190"/>
      <c r="Q25" s="190"/>
      <c r="R25" s="190"/>
    </row>
    <row r="26" spans="1:18" x14ac:dyDescent="0.35">
      <c r="A26" s="107" t="str">
        <f t="shared" si="0"/>
        <v>BIPD8M</v>
      </c>
      <c r="C26" s="112" t="s">
        <v>10</v>
      </c>
      <c r="D26" s="112" t="s">
        <v>9</v>
      </c>
      <c r="E26" s="112">
        <v>8</v>
      </c>
      <c r="F26" s="112"/>
      <c r="G26" s="112" t="s">
        <v>7</v>
      </c>
      <c r="H26" s="161">
        <v>1.2190000000000001</v>
      </c>
      <c r="I26" s="207">
        <f>IFERROR(VLOOKUP(RIGHT(A26,LEN(A26)-4),pumpedbd,MATCH(C26,'Query Result 1'!$BF$7:$BK$7,0),FALSE),VLOOKUP(CONCATENATE(E26,"M"),pumpedbd,MATCH(C26,'Query Result 1'!$BF$7:$BK$7,0),FALSE))</f>
        <v>1.1293176369715738</v>
      </c>
      <c r="J26" s="208">
        <f t="shared" si="1"/>
        <v>1.2190000000000001</v>
      </c>
      <c r="L26" s="190"/>
      <c r="M26" s="190"/>
      <c r="N26" s="190"/>
      <c r="O26" s="190"/>
      <c r="P26" s="190"/>
      <c r="Q26" s="190"/>
      <c r="R26" s="190"/>
    </row>
    <row r="27" spans="1:18" x14ac:dyDescent="0.35">
      <c r="A27" s="107" t="str">
        <f t="shared" si="0"/>
        <v>BIPD9M</v>
      </c>
      <c r="C27" s="112" t="s">
        <v>10</v>
      </c>
      <c r="D27" s="112" t="s">
        <v>9</v>
      </c>
      <c r="E27" s="112">
        <v>9</v>
      </c>
      <c r="F27" s="112"/>
      <c r="G27" s="112" t="s">
        <v>7</v>
      </c>
      <c r="H27" s="161">
        <v>1.18</v>
      </c>
      <c r="I27" s="207">
        <f>IFERROR(VLOOKUP(RIGHT(A27,LEN(A27)-4),pumpedbd,MATCH(C27,'Query Result 1'!$BF$7:$BK$7,0),FALSE),VLOOKUP(CONCATENATE(E27,"M"),pumpedbd,MATCH(C27,'Query Result 1'!$BF$7:$BK$7,0),FALSE))</f>
        <v>1.0931868840249852</v>
      </c>
      <c r="J27" s="208">
        <f t="shared" si="1"/>
        <v>1.18</v>
      </c>
    </row>
    <row r="28" spans="1:18" x14ac:dyDescent="0.35">
      <c r="A28" s="107" t="str">
        <f t="shared" si="0"/>
        <v>BIPD10M</v>
      </c>
      <c r="C28" s="112" t="s">
        <v>10</v>
      </c>
      <c r="D28" s="112" t="s">
        <v>9</v>
      </c>
      <c r="E28" s="112">
        <v>10</v>
      </c>
      <c r="F28" s="112"/>
      <c r="G28" s="112" t="s">
        <v>7</v>
      </c>
      <c r="H28" s="161">
        <v>1.1719999999999999</v>
      </c>
      <c r="I28" s="207">
        <f>IFERROR(VLOOKUP(RIGHT(A28,LEN(A28)-4),pumpedbd,MATCH(C28,'Query Result 1'!$BF$7:$BK$7,0),FALSE),VLOOKUP(CONCATENATE(E28,"M"),pumpedbd,MATCH(C28,'Query Result 1'!$BF$7:$BK$7,0),FALSE))</f>
        <v>1.0857754475231207</v>
      </c>
      <c r="J28" s="208">
        <f t="shared" si="1"/>
        <v>1.1719999999999999</v>
      </c>
    </row>
    <row r="29" spans="1:18" x14ac:dyDescent="0.35">
      <c r="A29" s="107" t="str">
        <f t="shared" si="0"/>
        <v>BIPD11M</v>
      </c>
      <c r="C29" s="112" t="s">
        <v>10</v>
      </c>
      <c r="D29" s="112" t="s">
        <v>9</v>
      </c>
      <c r="E29" s="112">
        <v>11</v>
      </c>
      <c r="F29" s="112"/>
      <c r="G29" s="112" t="s">
        <v>7</v>
      </c>
      <c r="H29" s="161">
        <v>1.127</v>
      </c>
      <c r="I29" s="207">
        <f>IFERROR(VLOOKUP(RIGHT(A29,LEN(A29)-4),pumpedbd,MATCH(C29,'Query Result 1'!$BF$7:$BK$7,0),FALSE),VLOOKUP(CONCATENATE(E29,"M"),pumpedbd,MATCH(C29,'Query Result 1'!$BF$7:$BK$7,0),FALSE))</f>
        <v>1.0440861172001341</v>
      </c>
      <c r="J29" s="208">
        <f t="shared" si="1"/>
        <v>1.127</v>
      </c>
    </row>
    <row r="30" spans="1:18" x14ac:dyDescent="0.35">
      <c r="A30" s="107" t="str">
        <f t="shared" si="0"/>
        <v>BIPD12M</v>
      </c>
      <c r="C30" s="112" t="s">
        <v>10</v>
      </c>
      <c r="D30" s="112" t="s">
        <v>9</v>
      </c>
      <c r="E30" s="112">
        <v>12</v>
      </c>
      <c r="F30" s="112"/>
      <c r="G30" s="112" t="s">
        <v>7</v>
      </c>
      <c r="H30" s="161">
        <v>1.123</v>
      </c>
      <c r="I30" s="207">
        <f>IFERROR(VLOOKUP(RIGHT(A30,LEN(A30)-4),pumpedbd,MATCH(C30,'Query Result 1'!$BF$7:$BK$7,0),FALSE),VLOOKUP(CONCATENATE(E30,"M"),pumpedbd,MATCH(C30,'Query Result 1'!$BF$7:$BK$7,0),FALSE))</f>
        <v>1.040380398949202</v>
      </c>
      <c r="J30" s="208">
        <f t="shared" si="1"/>
        <v>1.123</v>
      </c>
    </row>
    <row r="31" spans="1:18" x14ac:dyDescent="0.35">
      <c r="A31" s="107" t="str">
        <f t="shared" si="0"/>
        <v>BIPD13M</v>
      </c>
      <c r="C31" s="112" t="s">
        <v>10</v>
      </c>
      <c r="D31" s="112" t="s">
        <v>9</v>
      </c>
      <c r="E31" s="112">
        <v>13</v>
      </c>
      <c r="F31" s="112"/>
      <c r="G31" s="112" t="s">
        <v>7</v>
      </c>
      <c r="H31" s="161">
        <v>1.1060000000000001</v>
      </c>
      <c r="I31" s="207">
        <f>IFERROR(VLOOKUP(RIGHT(A31,LEN(A31)-4),pumpedbd,MATCH(C31,'Query Result 1'!$BF$7:$BK$7,0),FALSE),VLOOKUP(CONCATENATE(E31,"M"),pumpedbd,MATCH(C31,'Query Result 1'!$BF$7:$BK$7,0),FALSE))</f>
        <v>1.0246310963827405</v>
      </c>
      <c r="J31" s="208">
        <f t="shared" si="1"/>
        <v>1.1060000000000001</v>
      </c>
    </row>
    <row r="32" spans="1:18" x14ac:dyDescent="0.35">
      <c r="A32" s="107" t="str">
        <f t="shared" si="0"/>
        <v>BIPD14X</v>
      </c>
      <c r="C32" s="112" t="s">
        <v>10</v>
      </c>
      <c r="D32" s="112" t="s">
        <v>9</v>
      </c>
      <c r="E32" s="112">
        <v>14</v>
      </c>
      <c r="F32" s="112"/>
      <c r="G32" s="112" t="s">
        <v>15</v>
      </c>
      <c r="H32" s="161">
        <v>1.069</v>
      </c>
      <c r="I32" s="207">
        <f>IFERROR(VLOOKUP(RIGHT(A32,LEN(A32)-4),pumpedbd,MATCH(C32,'Query Result 1'!$BF$7:$BK$7,0),FALSE),VLOOKUP(CONCATENATE(E32,"M"),pumpedbd,MATCH(C32,'Query Result 1'!$BF$7:$BK$7,0),FALSE))</f>
        <v>0.99035320256161785</v>
      </c>
      <c r="J32" s="208">
        <f t="shared" si="1"/>
        <v>1.069</v>
      </c>
    </row>
    <row r="33" spans="1:11" x14ac:dyDescent="0.35">
      <c r="A33" s="107" t="str">
        <f t="shared" si="0"/>
        <v>BIPD15X</v>
      </c>
      <c r="C33" s="112" t="s">
        <v>10</v>
      </c>
      <c r="D33" s="112" t="s">
        <v>9</v>
      </c>
      <c r="E33" s="112">
        <v>15</v>
      </c>
      <c r="F33" s="112"/>
      <c r="G33" s="112" t="s">
        <v>15</v>
      </c>
      <c r="H33" s="161">
        <v>1.0649999999999999</v>
      </c>
      <c r="I33" s="207">
        <f>IFERROR(VLOOKUP(RIGHT(A33,LEN(A33)-4),pumpedbd,MATCH(C33,'Query Result 1'!$BF$7:$BK$7,0),FALSE),VLOOKUP(CONCATENATE(E33,"M"),pumpedbd,MATCH(C33,'Query Result 1'!$BF$7:$BK$7,0),FALSE))</f>
        <v>0.98664748431068572</v>
      </c>
      <c r="J33" s="208">
        <f t="shared" si="1"/>
        <v>1.0649999999999999</v>
      </c>
      <c r="K33" s="150"/>
    </row>
    <row r="34" spans="1:11" x14ac:dyDescent="0.35">
      <c r="A34" s="107" t="str">
        <f t="shared" si="0"/>
        <v>BIPD16X</v>
      </c>
      <c r="C34" s="112" t="s">
        <v>10</v>
      </c>
      <c r="D34" s="112" t="s">
        <v>9</v>
      </c>
      <c r="E34" s="112">
        <v>16</v>
      </c>
      <c r="F34" s="112"/>
      <c r="G34" s="112" t="s">
        <v>15</v>
      </c>
      <c r="H34" s="161">
        <v>1.0609999999999999</v>
      </c>
      <c r="I34" s="207">
        <f>IFERROR(VLOOKUP(RIGHT(A34,LEN(A34)-4),pumpedbd,MATCH(C34,'Query Result 1'!$BF$7:$BK$7,0),FALSE),VLOOKUP(CONCATENATE(E34,"M"),pumpedbd,MATCH(C34,'Query Result 1'!$BF$7:$BK$7,0),FALSE))</f>
        <v>0.98294176605975359</v>
      </c>
      <c r="J34" s="208">
        <f t="shared" si="1"/>
        <v>1.0609999999999999</v>
      </c>
      <c r="K34" s="150"/>
    </row>
    <row r="35" spans="1:11" x14ac:dyDescent="0.35">
      <c r="A35" s="107" t="str">
        <f t="shared" si="0"/>
        <v>BIPD17X</v>
      </c>
      <c r="C35" s="112" t="s">
        <v>10</v>
      </c>
      <c r="D35" s="112" t="s">
        <v>9</v>
      </c>
      <c r="E35" s="112">
        <v>17</v>
      </c>
      <c r="F35" s="112"/>
      <c r="G35" s="112" t="s">
        <v>15</v>
      </c>
      <c r="H35" s="161">
        <v>1.0569999999999999</v>
      </c>
      <c r="I35" s="207">
        <f>IFERROR(VLOOKUP(RIGHT(A35,LEN(A35)-4),pumpedbd,MATCH(C35,'Query Result 1'!$BF$7:$BK$7,0),FALSE),VLOOKUP(CONCATENATE(E35,"M"),pumpedbd,MATCH(C35,'Query Result 1'!$BF$7:$BK$7,0),FALSE))</f>
        <v>0.97923604780882145</v>
      </c>
      <c r="J35" s="208">
        <f t="shared" si="1"/>
        <v>1.0569999999999999</v>
      </c>
      <c r="K35" s="150"/>
    </row>
    <row r="36" spans="1:11" x14ac:dyDescent="0.35">
      <c r="A36" s="107" t="str">
        <f t="shared" si="0"/>
        <v>BIPD18X</v>
      </c>
      <c r="C36" s="112" t="s">
        <v>10</v>
      </c>
      <c r="D36" s="112" t="s">
        <v>9</v>
      </c>
      <c r="E36" s="112">
        <v>18</v>
      </c>
      <c r="F36" s="112"/>
      <c r="G36" s="112" t="s">
        <v>15</v>
      </c>
      <c r="H36" s="161">
        <v>1.0529999999999999</v>
      </c>
      <c r="I36" s="207">
        <f>IFERROR(VLOOKUP(RIGHT(A36,LEN(A36)-4),pumpedbd,MATCH(C36,'Query Result 1'!$BF$7:$BK$7,0),FALSE),VLOOKUP(CONCATENATE(E36,"M"),pumpedbd,MATCH(C36,'Query Result 1'!$BF$7:$BK$7,0),FALSE))</f>
        <v>0.97553032955788921</v>
      </c>
      <c r="J36" s="208">
        <f t="shared" si="1"/>
        <v>1.0529999999999999</v>
      </c>
      <c r="K36" s="150"/>
    </row>
    <row r="37" spans="1:11" x14ac:dyDescent="0.35">
      <c r="A37" s="107" t="str">
        <f t="shared" si="0"/>
        <v>BIPD19X</v>
      </c>
      <c r="C37" s="112" t="s">
        <v>10</v>
      </c>
      <c r="D37" s="112" t="s">
        <v>9</v>
      </c>
      <c r="E37" s="112">
        <v>19</v>
      </c>
      <c r="F37" s="112"/>
      <c r="G37" s="112" t="s">
        <v>15</v>
      </c>
      <c r="H37" s="161">
        <v>1.0509999999999999</v>
      </c>
      <c r="I37" s="207">
        <f>IFERROR(VLOOKUP(RIGHT(A37,LEN(A37)-4),pumpedbd,MATCH(C37,'Query Result 1'!$BF$7:$BK$7,0),FALSE),VLOOKUP(CONCATENATE(E37,"M"),pumpedbd,MATCH(C37,'Query Result 1'!$BF$7:$BK$7,0),FALSE))</f>
        <v>0.97367747043242314</v>
      </c>
      <c r="J37" s="208">
        <f t="shared" si="1"/>
        <v>1.0509999999999999</v>
      </c>
      <c r="K37" s="150"/>
    </row>
    <row r="38" spans="1:11" x14ac:dyDescent="0.35">
      <c r="A38" s="107" t="str">
        <f t="shared" si="0"/>
        <v>BIPD20X</v>
      </c>
      <c r="C38" s="112" t="s">
        <v>10</v>
      </c>
      <c r="D38" s="112" t="s">
        <v>9</v>
      </c>
      <c r="E38" s="112">
        <v>20</v>
      </c>
      <c r="F38" s="112"/>
      <c r="G38" s="112" t="s">
        <v>15</v>
      </c>
      <c r="H38" s="161">
        <v>1.0489999999999999</v>
      </c>
      <c r="I38" s="207">
        <f>IFERROR(VLOOKUP(RIGHT(A38,LEN(A38)-4),pumpedbd,MATCH(C38,'Query Result 1'!$BF$7:$BK$7,0),FALSE),VLOOKUP(CONCATENATE(E38,"M"),pumpedbd,MATCH(C38,'Query Result 1'!$BF$7:$BK$7,0),FALSE))</f>
        <v>0.97182461130695708</v>
      </c>
      <c r="J38" s="208">
        <f t="shared" si="1"/>
        <v>1.0489999999999999</v>
      </c>
      <c r="K38" s="150"/>
    </row>
    <row r="39" spans="1:11" x14ac:dyDescent="0.35">
      <c r="A39" s="107" t="str">
        <f t="shared" si="0"/>
        <v>BIPD21X</v>
      </c>
      <c r="C39" s="112" t="s">
        <v>10</v>
      </c>
      <c r="D39" s="112" t="s">
        <v>9</v>
      </c>
      <c r="E39" s="112">
        <v>21</v>
      </c>
      <c r="F39" s="112"/>
      <c r="G39" s="112" t="s">
        <v>15</v>
      </c>
      <c r="H39" s="161">
        <v>1.0449999999999999</v>
      </c>
      <c r="I39" s="207">
        <f>IFERROR(VLOOKUP(RIGHT(A39,LEN(A39)-4),pumpedbd,MATCH(C39,'Query Result 1'!$BF$7:$BK$7,0),FALSE),VLOOKUP(CONCATENATE(E39,"M"),pumpedbd,MATCH(C39,'Query Result 1'!$BF$7:$BK$7,0),FALSE))</f>
        <v>0.96811889305602494</v>
      </c>
      <c r="J39" s="208">
        <f t="shared" si="1"/>
        <v>1.0449999999999999</v>
      </c>
      <c r="K39" s="150"/>
    </row>
    <row r="40" spans="1:11" x14ac:dyDescent="0.35">
      <c r="A40" s="107" t="str">
        <f t="shared" si="0"/>
        <v>BIPD22X</v>
      </c>
      <c r="C40" s="112" t="s">
        <v>10</v>
      </c>
      <c r="D40" s="112" t="s">
        <v>9</v>
      </c>
      <c r="E40" s="112">
        <v>22</v>
      </c>
      <c r="F40" s="112"/>
      <c r="G40" s="112" t="s">
        <v>15</v>
      </c>
      <c r="H40" s="161">
        <v>1.0409999999999999</v>
      </c>
      <c r="I40" s="207">
        <f>IFERROR(VLOOKUP(RIGHT(A40,LEN(A40)-4),pumpedbd,MATCH(C40,'Query Result 1'!$BF$7:$BK$7,0),FALSE),VLOOKUP(CONCATENATE(E40,"M"),pumpedbd,MATCH(C40,'Query Result 1'!$BF$7:$BK$7,0),FALSE))</f>
        <v>0.96441317480509281</v>
      </c>
      <c r="J40" s="208">
        <f t="shared" si="1"/>
        <v>1.0409999999999999</v>
      </c>
      <c r="K40" s="150"/>
    </row>
    <row r="41" spans="1:11" x14ac:dyDescent="0.35">
      <c r="A41" s="107" t="str">
        <f t="shared" si="0"/>
        <v>BIPD23X</v>
      </c>
      <c r="C41" s="112" t="s">
        <v>10</v>
      </c>
      <c r="D41" s="112" t="s">
        <v>9</v>
      </c>
      <c r="E41" s="112">
        <v>23</v>
      </c>
      <c r="F41" s="112"/>
      <c r="G41" s="112" t="s">
        <v>15</v>
      </c>
      <c r="H41" s="161">
        <v>1.0369999999999999</v>
      </c>
      <c r="I41" s="207">
        <f>IFERROR(VLOOKUP(RIGHT(A41,LEN(A41)-4),pumpedbd,MATCH(C41,'Query Result 1'!$BF$7:$BK$7,0),FALSE),VLOOKUP(CONCATENATE(E41,"M"),pumpedbd,MATCH(C41,'Query Result 1'!$BF$7:$BK$7,0),FALSE))</f>
        <v>0.96070745655416068</v>
      </c>
      <c r="J41" s="208">
        <f t="shared" si="1"/>
        <v>1.0369999999999999</v>
      </c>
      <c r="K41" s="150"/>
    </row>
    <row r="42" spans="1:11" x14ac:dyDescent="0.35">
      <c r="A42" s="107" t="str">
        <f t="shared" si="0"/>
        <v>BIPD24X</v>
      </c>
      <c r="C42" s="112" t="s">
        <v>10</v>
      </c>
      <c r="D42" s="112" t="s">
        <v>9</v>
      </c>
      <c r="E42" s="112">
        <v>24</v>
      </c>
      <c r="F42" s="112"/>
      <c r="G42" s="112" t="s">
        <v>15</v>
      </c>
      <c r="H42" s="161">
        <v>1.0329999999999999</v>
      </c>
      <c r="I42" s="207">
        <f>IFERROR(VLOOKUP(RIGHT(A42,LEN(A42)-4),pumpedbd,MATCH(C42,'Query Result 1'!$BF$7:$BK$7,0),FALSE),VLOOKUP(CONCATENATE(E42,"M"),pumpedbd,MATCH(C42,'Query Result 1'!$BF$7:$BK$7,0),FALSE))</f>
        <v>0.95700173830322843</v>
      </c>
      <c r="J42" s="208">
        <f t="shared" si="1"/>
        <v>1.0329999999999999</v>
      </c>
      <c r="K42" s="150"/>
    </row>
    <row r="43" spans="1:11" x14ac:dyDescent="0.35">
      <c r="A43" s="107" t="str">
        <f t="shared" si="0"/>
        <v>BIPD25X</v>
      </c>
      <c r="C43" s="112" t="s">
        <v>10</v>
      </c>
      <c r="D43" s="112" t="s">
        <v>9</v>
      </c>
      <c r="E43" s="112">
        <v>25</v>
      </c>
      <c r="F43" s="112"/>
      <c r="G43" s="112" t="s">
        <v>15</v>
      </c>
      <c r="H43" s="161">
        <v>1.0289999999999999</v>
      </c>
      <c r="I43" s="207">
        <f>IFERROR(VLOOKUP(RIGHT(A43,LEN(A43)-4),pumpedbd,MATCH(C43,'Query Result 1'!$BF$7:$BK$7,0),FALSE),VLOOKUP(CONCATENATE(E43,"M"),pumpedbd,MATCH(C43,'Query Result 1'!$BF$7:$BK$7,0),FALSE))</f>
        <v>0.9532960200522963</v>
      </c>
      <c r="J43" s="208">
        <f t="shared" si="1"/>
        <v>1.0289999999999999</v>
      </c>
      <c r="K43" s="150"/>
    </row>
    <row r="44" spans="1:11" x14ac:dyDescent="0.35">
      <c r="A44" s="107" t="str">
        <f t="shared" si="0"/>
        <v>BIPD26X</v>
      </c>
      <c r="C44" s="112" t="s">
        <v>10</v>
      </c>
      <c r="D44" s="112" t="s">
        <v>9</v>
      </c>
      <c r="E44" s="112">
        <v>26</v>
      </c>
      <c r="F44" s="112"/>
      <c r="G44" s="112" t="s">
        <v>15</v>
      </c>
      <c r="H44" s="161">
        <v>1.0249999999999999</v>
      </c>
      <c r="I44" s="207">
        <f>IFERROR(VLOOKUP(RIGHT(A44,LEN(A44)-4),pumpedbd,MATCH(C44,'Query Result 1'!$BF$7:$BK$7,0),FALSE),VLOOKUP(CONCATENATE(E44,"M"),pumpedbd,MATCH(C44,'Query Result 1'!$BF$7:$BK$7,0),FALSE))</f>
        <v>0.94959030180136417</v>
      </c>
      <c r="J44" s="208">
        <f t="shared" si="1"/>
        <v>1.0249999999999999</v>
      </c>
      <c r="K44" s="150"/>
    </row>
    <row r="45" spans="1:11" x14ac:dyDescent="0.35">
      <c r="A45" s="107" t="str">
        <f t="shared" si="0"/>
        <v>BIPD27X</v>
      </c>
      <c r="C45" s="112" t="s">
        <v>10</v>
      </c>
      <c r="D45" s="112" t="s">
        <v>9</v>
      </c>
      <c r="E45" s="112">
        <v>27</v>
      </c>
      <c r="F45" s="112"/>
      <c r="G45" s="112" t="s">
        <v>15</v>
      </c>
      <c r="H45" s="161">
        <v>1.012</v>
      </c>
      <c r="I45" s="207">
        <f>IFERROR(VLOOKUP(RIGHT(A45,LEN(A45)-4),pumpedbd,MATCH(C45,'Query Result 1'!$BF$7:$BK$7,0),FALSE),VLOOKUP(CONCATENATE(E45,"M"),pumpedbd,MATCH(C45,'Query Result 1'!$BF$7:$BK$7,0),FALSE))</f>
        <v>0.93754671748583474</v>
      </c>
      <c r="J45" s="208">
        <f t="shared" si="1"/>
        <v>1.012</v>
      </c>
      <c r="K45" s="150"/>
    </row>
    <row r="46" spans="1:11" x14ac:dyDescent="0.35">
      <c r="A46" s="107" t="str">
        <f t="shared" si="0"/>
        <v>BIPD28X</v>
      </c>
      <c r="C46" s="112" t="s">
        <v>10</v>
      </c>
      <c r="D46" s="112" t="s">
        <v>9</v>
      </c>
      <c r="E46" s="112">
        <v>28</v>
      </c>
      <c r="F46" s="112"/>
      <c r="G46" s="112" t="s">
        <v>15</v>
      </c>
      <c r="H46" s="161">
        <v>1.008</v>
      </c>
      <c r="I46" s="207">
        <f>IFERROR(VLOOKUP(RIGHT(A46,LEN(A46)-4),pumpedbd,MATCH(C46,'Query Result 1'!$BF$7:$BK$7,0),FALSE),VLOOKUP(CONCATENATE(E46,"M"),pumpedbd,MATCH(C46,'Query Result 1'!$BF$7:$BK$7,0),FALSE))</f>
        <v>0.9338409992349026</v>
      </c>
      <c r="J46" s="208">
        <f t="shared" si="1"/>
        <v>1.008</v>
      </c>
      <c r="K46" s="150"/>
    </row>
    <row r="47" spans="1:11" x14ac:dyDescent="0.35">
      <c r="A47" s="107" t="str">
        <f t="shared" si="0"/>
        <v>BIPD29X</v>
      </c>
      <c r="C47" s="112" t="s">
        <v>10</v>
      </c>
      <c r="D47" s="112" t="s">
        <v>9</v>
      </c>
      <c r="E47" s="112">
        <v>29</v>
      </c>
      <c r="F47" s="112"/>
      <c r="G47" s="112" t="s">
        <v>15</v>
      </c>
      <c r="H47" s="161">
        <v>1.004</v>
      </c>
      <c r="I47" s="207">
        <f>IFERROR(VLOOKUP(RIGHT(A47,LEN(A47)-4),pumpedbd,MATCH(C47,'Query Result 1'!$BF$7:$BK$7,0),FALSE),VLOOKUP(CONCATENATE(E47,"M"),pumpedbd,MATCH(C47,'Query Result 1'!$BF$7:$BK$7,0),FALSE))</f>
        <v>0.93013528098397047</v>
      </c>
      <c r="J47" s="208">
        <f t="shared" si="1"/>
        <v>1.004</v>
      </c>
      <c r="K47" s="150"/>
    </row>
    <row r="48" spans="1:11" x14ac:dyDescent="0.35">
      <c r="A48" s="107" t="str">
        <f t="shared" si="0"/>
        <v>BIPD30X</v>
      </c>
      <c r="C48" s="112" t="s">
        <v>10</v>
      </c>
      <c r="D48" s="112" t="s">
        <v>9</v>
      </c>
      <c r="E48" s="112">
        <v>30</v>
      </c>
      <c r="F48" s="112"/>
      <c r="G48" s="112" t="s">
        <v>15</v>
      </c>
      <c r="H48" s="161">
        <v>1</v>
      </c>
      <c r="I48" s="207">
        <f>IFERROR(VLOOKUP(RIGHT(A48,LEN(A48)-4),pumpedbd,MATCH(C48,'Query Result 1'!$BF$7:$BK$7,0),FALSE),VLOOKUP(CONCATENATE(E48,"M"),pumpedbd,MATCH(C48,'Query Result 1'!$BF$7:$BK$7,0),FALSE))</f>
        <v>0.92642956273303834</v>
      </c>
      <c r="J48" s="208">
        <f t="shared" si="1"/>
        <v>1</v>
      </c>
      <c r="K48" s="150"/>
    </row>
    <row r="49" spans="1:11" x14ac:dyDescent="0.35">
      <c r="A49" s="107" t="str">
        <f t="shared" si="0"/>
        <v>BIPD31X</v>
      </c>
      <c r="C49" s="112" t="s">
        <v>10</v>
      </c>
      <c r="D49" s="112" t="s">
        <v>9</v>
      </c>
      <c r="E49" s="112">
        <v>31</v>
      </c>
      <c r="F49" s="112"/>
      <c r="G49" s="112" t="s">
        <v>15</v>
      </c>
      <c r="H49" s="161">
        <v>0.996</v>
      </c>
      <c r="I49" s="207">
        <f>IFERROR(VLOOKUP(RIGHT(A49,LEN(A49)-4),pumpedbd,MATCH(C49,'Query Result 1'!$BF$7:$BK$7,0),FALSE),VLOOKUP(CONCATENATE(E49,"M"),pumpedbd,MATCH(C49,'Query Result 1'!$BF$7:$BK$7,0),FALSE))</f>
        <v>0.92272384448210609</v>
      </c>
      <c r="J49" s="208">
        <f t="shared" si="1"/>
        <v>0.996</v>
      </c>
      <c r="K49" s="150"/>
    </row>
    <row r="50" spans="1:11" x14ac:dyDescent="0.35">
      <c r="A50" s="107" t="str">
        <f t="shared" si="0"/>
        <v>BIPD32X</v>
      </c>
      <c r="C50" s="112" t="s">
        <v>10</v>
      </c>
      <c r="D50" s="112" t="s">
        <v>9</v>
      </c>
      <c r="E50" s="112">
        <v>32</v>
      </c>
      <c r="F50" s="112"/>
      <c r="G50" s="112" t="s">
        <v>15</v>
      </c>
      <c r="H50" s="161">
        <v>0.99199999999999999</v>
      </c>
      <c r="I50" s="207">
        <f>IFERROR(VLOOKUP(RIGHT(A50,LEN(A50)-4),pumpedbd,MATCH(C50,'Query Result 1'!$BF$7:$BK$7,0),FALSE),VLOOKUP(CONCATENATE(E50,"M"),pumpedbd,MATCH(C50,'Query Result 1'!$BF$7:$BK$7,0),FALSE))</f>
        <v>0.91901812623117396</v>
      </c>
      <c r="J50" s="208">
        <f t="shared" si="1"/>
        <v>0.99199999999999999</v>
      </c>
      <c r="K50" s="150"/>
    </row>
    <row r="51" spans="1:11" x14ac:dyDescent="0.35">
      <c r="A51" s="107" t="str">
        <f t="shared" si="0"/>
        <v>BIPD33X</v>
      </c>
      <c r="C51" s="112" t="s">
        <v>10</v>
      </c>
      <c r="D51" s="112" t="s">
        <v>9</v>
      </c>
      <c r="E51" s="112">
        <v>33</v>
      </c>
      <c r="F51" s="112"/>
      <c r="G51" s="112" t="s">
        <v>15</v>
      </c>
      <c r="H51" s="161">
        <v>0.98799999999999999</v>
      </c>
      <c r="I51" s="207">
        <f>IFERROR(VLOOKUP(RIGHT(A51,LEN(A51)-4),pumpedbd,MATCH(C51,'Query Result 1'!$BF$7:$BK$7,0),FALSE),VLOOKUP(CONCATENATE(E51,"M"),pumpedbd,MATCH(C51,'Query Result 1'!$BF$7:$BK$7,0),FALSE))</f>
        <v>0.91531240798024183</v>
      </c>
      <c r="J51" s="208">
        <f t="shared" si="1"/>
        <v>0.98799999999999999</v>
      </c>
      <c r="K51" s="150"/>
    </row>
    <row r="52" spans="1:11" x14ac:dyDescent="0.35">
      <c r="A52" s="107" t="str">
        <f t="shared" si="0"/>
        <v>BIPD34X</v>
      </c>
      <c r="C52" s="112" t="s">
        <v>10</v>
      </c>
      <c r="D52" s="112" t="s">
        <v>9</v>
      </c>
      <c r="E52" s="112">
        <v>34</v>
      </c>
      <c r="F52" s="112"/>
      <c r="G52" s="112" t="s">
        <v>15</v>
      </c>
      <c r="H52" s="161">
        <v>0.98399999999999999</v>
      </c>
      <c r="I52" s="207">
        <f>IFERROR(VLOOKUP(RIGHT(A52,LEN(A52)-4),pumpedbd,MATCH(C52,'Query Result 1'!$BF$7:$BK$7,0),FALSE),VLOOKUP(CONCATENATE(E52,"M"),pumpedbd,MATCH(C52,'Query Result 1'!$BF$7:$BK$7,0),FALSE))</f>
        <v>0.91160668972930969</v>
      </c>
      <c r="J52" s="208">
        <f t="shared" si="1"/>
        <v>0.98399999999999999</v>
      </c>
      <c r="K52" s="150"/>
    </row>
    <row r="53" spans="1:11" x14ac:dyDescent="0.35">
      <c r="A53" s="107" t="str">
        <f t="shared" si="0"/>
        <v>BIPD35X</v>
      </c>
      <c r="C53" s="112" t="s">
        <v>10</v>
      </c>
      <c r="D53" s="112" t="s">
        <v>9</v>
      </c>
      <c r="E53" s="112">
        <v>35</v>
      </c>
      <c r="F53" s="112"/>
      <c r="G53" s="112" t="s">
        <v>15</v>
      </c>
      <c r="H53" s="161">
        <v>0.98</v>
      </c>
      <c r="I53" s="207">
        <f>IFERROR(VLOOKUP(RIGHT(A53,LEN(A53)-4),pumpedbd,MATCH(C53,'Query Result 1'!$BF$7:$BK$7,0),FALSE),VLOOKUP(CONCATENATE(E53,"M"),pumpedbd,MATCH(C53,'Query Result 1'!$BF$7:$BK$7,0),FALSE))</f>
        <v>0.90790097147837756</v>
      </c>
      <c r="J53" s="208">
        <f t="shared" si="1"/>
        <v>0.98</v>
      </c>
      <c r="K53" s="150"/>
    </row>
    <row r="54" spans="1:11" x14ac:dyDescent="0.35">
      <c r="A54" s="107" t="str">
        <f t="shared" si="0"/>
        <v>BIPD36X</v>
      </c>
      <c r="C54" s="112" t="s">
        <v>10</v>
      </c>
      <c r="D54" s="112" t="s">
        <v>9</v>
      </c>
      <c r="E54" s="112">
        <v>36</v>
      </c>
      <c r="F54" s="112"/>
      <c r="G54" s="112" t="s">
        <v>15</v>
      </c>
      <c r="H54" s="161">
        <v>0.97499999999999998</v>
      </c>
      <c r="I54" s="207">
        <f>IFERROR(VLOOKUP(RIGHT(A54,LEN(A54)-4),pumpedbd,MATCH(C54,'Query Result 1'!$BF$7:$BK$7,0),FALSE),VLOOKUP(CONCATENATE(E54,"M"),pumpedbd,MATCH(C54,'Query Result 1'!$BF$7:$BK$7,0),FALSE))</f>
        <v>0.90326882366471228</v>
      </c>
      <c r="J54" s="208">
        <f t="shared" si="1"/>
        <v>0.97499999999999998</v>
      </c>
      <c r="K54" s="150"/>
    </row>
    <row r="55" spans="1:11" x14ac:dyDescent="0.35">
      <c r="A55" s="107" t="str">
        <f t="shared" si="0"/>
        <v>BIPD37X</v>
      </c>
      <c r="C55" s="112" t="s">
        <v>10</v>
      </c>
      <c r="D55" s="112" t="s">
        <v>9</v>
      </c>
      <c r="E55" s="112">
        <v>37</v>
      </c>
      <c r="F55" s="112"/>
      <c r="G55" s="112" t="s">
        <v>15</v>
      </c>
      <c r="H55" s="161">
        <v>0.97099999999999997</v>
      </c>
      <c r="I55" s="207">
        <f>IFERROR(VLOOKUP(RIGHT(A55,LEN(A55)-4),pumpedbd,MATCH(C55,'Query Result 1'!$BF$7:$BK$7,0),FALSE),VLOOKUP(CONCATENATE(E55,"M"),pumpedbd,MATCH(C55,'Query Result 1'!$BF$7:$BK$7,0),FALSE))</f>
        <v>0.89956310541378015</v>
      </c>
      <c r="J55" s="208">
        <f t="shared" si="1"/>
        <v>0.97099999999999997</v>
      </c>
      <c r="K55" s="150"/>
    </row>
    <row r="56" spans="1:11" x14ac:dyDescent="0.35">
      <c r="A56" s="107" t="str">
        <f t="shared" si="0"/>
        <v>BIPD38X</v>
      </c>
      <c r="C56" s="112" t="s">
        <v>10</v>
      </c>
      <c r="D56" s="112" t="s">
        <v>9</v>
      </c>
      <c r="E56" s="112">
        <v>38</v>
      </c>
      <c r="F56" s="112"/>
      <c r="G56" s="112" t="s">
        <v>15</v>
      </c>
      <c r="H56" s="161">
        <v>0.96699999999999997</v>
      </c>
      <c r="I56" s="207">
        <f>IFERROR(VLOOKUP(RIGHT(A56,LEN(A56)-4),pumpedbd,MATCH(C56,'Query Result 1'!$BF$7:$BK$7,0),FALSE),VLOOKUP(CONCATENATE(E56,"M"),pumpedbd,MATCH(C56,'Query Result 1'!$BF$7:$BK$7,0),FALSE))</f>
        <v>0.89585738716284802</v>
      </c>
      <c r="J56" s="208">
        <f t="shared" si="1"/>
        <v>0.96699999999999997</v>
      </c>
      <c r="K56" s="150"/>
    </row>
    <row r="57" spans="1:11" x14ac:dyDescent="0.35">
      <c r="A57" s="107" t="str">
        <f t="shared" si="0"/>
        <v>BIPD39X</v>
      </c>
      <c r="C57" s="112" t="s">
        <v>10</v>
      </c>
      <c r="D57" s="112" t="s">
        <v>9</v>
      </c>
      <c r="E57" s="112">
        <v>39</v>
      </c>
      <c r="F57" s="112"/>
      <c r="G57" s="112" t="s">
        <v>15</v>
      </c>
      <c r="H57" s="161">
        <v>0.95099999999999996</v>
      </c>
      <c r="I57" s="207">
        <f>IFERROR(VLOOKUP(RIGHT(A57,LEN(A57)-4),pumpedbd,MATCH(C57,'Query Result 1'!$BF$7:$BK$7,0),FALSE),VLOOKUP(CONCATENATE(E57,"M"),pumpedbd,MATCH(C57,'Query Result 1'!$BF$7:$BK$7,0),FALSE))</f>
        <v>0.88103451415911938</v>
      </c>
      <c r="J57" s="208">
        <f t="shared" si="1"/>
        <v>0.95099999999999996</v>
      </c>
      <c r="K57" s="150"/>
    </row>
    <row r="58" spans="1:11" x14ac:dyDescent="0.35">
      <c r="A58" s="107" t="str">
        <f t="shared" si="0"/>
        <v>BIPD40X</v>
      </c>
      <c r="C58" s="112" t="s">
        <v>10</v>
      </c>
      <c r="D58" s="112" t="s">
        <v>9</v>
      </c>
      <c r="E58" s="112">
        <v>40</v>
      </c>
      <c r="F58" s="112"/>
      <c r="G58" s="112" t="s">
        <v>15</v>
      </c>
      <c r="H58" s="161">
        <v>0.94699999999999995</v>
      </c>
      <c r="I58" s="207">
        <f>IFERROR(VLOOKUP(RIGHT(A58,LEN(A58)-4),pumpedbd,MATCH(C58,'Query Result 1'!$BF$7:$BK$7,0),FALSE),VLOOKUP(CONCATENATE(E58,"M"),pumpedbd,MATCH(C58,'Query Result 1'!$BF$7:$BK$7,0),FALSE))</f>
        <v>0.87732879590818724</v>
      </c>
      <c r="J58" s="208">
        <f t="shared" si="1"/>
        <v>0.94699999999999995</v>
      </c>
      <c r="K58" s="150"/>
    </row>
    <row r="59" spans="1:11" x14ac:dyDescent="0.35">
      <c r="A59" s="107" t="str">
        <f t="shared" si="0"/>
        <v>BIPD41X</v>
      </c>
      <c r="C59" s="112" t="s">
        <v>10</v>
      </c>
      <c r="D59" s="112" t="s">
        <v>9</v>
      </c>
      <c r="E59" s="112">
        <v>41</v>
      </c>
      <c r="F59" s="112"/>
      <c r="G59" s="112" t="s">
        <v>15</v>
      </c>
      <c r="H59" s="161">
        <v>0.92600000000000005</v>
      </c>
      <c r="I59" s="207">
        <f>IFERROR(VLOOKUP(RIGHT(A59,LEN(A59)-4),pumpedbd,MATCH(C59,'Query Result 1'!$BF$7:$BK$7,0),FALSE),VLOOKUP(CONCATENATE(E59,"M"),pumpedbd,MATCH(C59,'Query Result 1'!$BF$7:$BK$7,0),FALSE))</f>
        <v>0.85787377509079354</v>
      </c>
      <c r="J59" s="208">
        <f t="shared" si="1"/>
        <v>0.92600000000000005</v>
      </c>
      <c r="K59" s="150"/>
    </row>
    <row r="60" spans="1:11" x14ac:dyDescent="0.35">
      <c r="A60" s="107" t="str">
        <f t="shared" si="0"/>
        <v>BIPD42X</v>
      </c>
      <c r="C60" s="112" t="s">
        <v>10</v>
      </c>
      <c r="D60" s="112" t="s">
        <v>9</v>
      </c>
      <c r="E60" s="112">
        <v>42</v>
      </c>
      <c r="F60" s="112"/>
      <c r="G60" s="112" t="s">
        <v>15</v>
      </c>
      <c r="H60" s="161">
        <v>0.91800000000000004</v>
      </c>
      <c r="I60" s="207">
        <f>IFERROR(VLOOKUP(RIGHT(A60,LEN(A60)-4),pumpedbd,MATCH(C60,'Query Result 1'!$BF$7:$BK$7,0),FALSE),VLOOKUP(CONCATENATE(E60,"M"),pumpedbd,MATCH(C60,'Query Result 1'!$BF$7:$BK$7,0),FALSE))</f>
        <v>0.85046233858892917</v>
      </c>
      <c r="J60" s="208">
        <f t="shared" si="1"/>
        <v>0.91800000000000004</v>
      </c>
      <c r="K60" s="150"/>
    </row>
    <row r="61" spans="1:11" x14ac:dyDescent="0.35">
      <c r="A61" s="107" t="str">
        <f t="shared" si="0"/>
        <v>BIPD43X</v>
      </c>
      <c r="C61" s="112" t="s">
        <v>10</v>
      </c>
      <c r="D61" s="112" t="s">
        <v>9</v>
      </c>
      <c r="E61" s="112">
        <v>43</v>
      </c>
      <c r="F61" s="112"/>
      <c r="G61" s="112" t="s">
        <v>15</v>
      </c>
      <c r="H61" s="161">
        <v>0.91</v>
      </c>
      <c r="I61" s="207">
        <f>IFERROR(VLOOKUP(RIGHT(A61,LEN(A61)-4),pumpedbd,MATCH(C61,'Query Result 1'!$BF$7:$BK$7,0),FALSE),VLOOKUP(CONCATENATE(E61,"M"),pumpedbd,MATCH(C61,'Query Result 1'!$BF$7:$BK$7,0),FALSE))</f>
        <v>0.8430509020870649</v>
      </c>
      <c r="J61" s="208">
        <f t="shared" si="1"/>
        <v>0.91</v>
      </c>
      <c r="K61" s="150"/>
    </row>
    <row r="62" spans="1:11" x14ac:dyDescent="0.35">
      <c r="A62" s="107" t="str">
        <f t="shared" si="0"/>
        <v>BIPD44X</v>
      </c>
      <c r="C62" s="112" t="s">
        <v>10</v>
      </c>
      <c r="D62" s="112" t="s">
        <v>9</v>
      </c>
      <c r="E62" s="112">
        <v>44</v>
      </c>
      <c r="F62" s="112"/>
      <c r="G62" s="112" t="s">
        <v>15</v>
      </c>
      <c r="H62" s="161">
        <v>0.90200000000000002</v>
      </c>
      <c r="I62" s="207">
        <f>IFERROR(VLOOKUP(RIGHT(A62,LEN(A62)-4),pumpedbd,MATCH(C62,'Query Result 1'!$BF$7:$BK$7,0),FALSE),VLOOKUP(CONCATENATE(E62,"M"),pumpedbd,MATCH(C62,'Query Result 1'!$BF$7:$BK$7,0),FALSE))</f>
        <v>0.83563946558520052</v>
      </c>
      <c r="J62" s="208">
        <f t="shared" si="1"/>
        <v>0.90200000000000002</v>
      </c>
      <c r="K62" s="150"/>
    </row>
    <row r="63" spans="1:11" x14ac:dyDescent="0.35">
      <c r="A63" s="107" t="str">
        <f t="shared" si="0"/>
        <v>BIPD45X</v>
      </c>
      <c r="C63" s="112" t="s">
        <v>10</v>
      </c>
      <c r="D63" s="112" t="s">
        <v>9</v>
      </c>
      <c r="E63" s="112">
        <v>45</v>
      </c>
      <c r="F63" s="112"/>
      <c r="G63" s="112" t="s">
        <v>15</v>
      </c>
      <c r="H63" s="161">
        <v>0.877</v>
      </c>
      <c r="I63" s="207">
        <f>IFERROR(VLOOKUP(RIGHT(A63,LEN(A63)-4),pumpedbd,MATCH(C63,'Query Result 1'!$BF$7:$BK$7,0),FALSE),VLOOKUP(CONCATENATE(E63,"M"),pumpedbd,MATCH(C63,'Query Result 1'!$BF$7:$BK$7,0),FALSE))</f>
        <v>0.81247872651687458</v>
      </c>
      <c r="J63" s="208">
        <f t="shared" si="1"/>
        <v>0.877</v>
      </c>
      <c r="K63" s="150"/>
    </row>
    <row r="64" spans="1:11" x14ac:dyDescent="0.35">
      <c r="A64" s="107" t="str">
        <f t="shared" si="0"/>
        <v>BIPD46X</v>
      </c>
      <c r="C64" s="112" t="s">
        <v>10</v>
      </c>
      <c r="D64" s="112" t="s">
        <v>9</v>
      </c>
      <c r="E64" s="112">
        <v>46</v>
      </c>
      <c r="F64" s="112"/>
      <c r="G64" s="112" t="s">
        <v>15</v>
      </c>
      <c r="H64" s="161">
        <v>0.86499999999999999</v>
      </c>
      <c r="I64" s="207">
        <f>IFERROR(VLOOKUP(RIGHT(A64,LEN(A64)-4),pumpedbd,MATCH(C64,'Query Result 1'!$BF$7:$BK$7,0),FALSE),VLOOKUP(CONCATENATE(E64,"M"),pumpedbd,MATCH(C64,'Query Result 1'!$BF$7:$BK$7,0),FALSE))</f>
        <v>0.80136157176407807</v>
      </c>
      <c r="J64" s="208">
        <f t="shared" si="1"/>
        <v>0.86499999999999999</v>
      </c>
      <c r="K64" s="150"/>
    </row>
    <row r="65" spans="1:11" x14ac:dyDescent="0.35">
      <c r="A65" s="107" t="str">
        <f t="shared" si="0"/>
        <v>BIPD47X</v>
      </c>
      <c r="C65" s="112" t="s">
        <v>10</v>
      </c>
      <c r="D65" s="112" t="s">
        <v>9</v>
      </c>
      <c r="E65" s="112">
        <v>47</v>
      </c>
      <c r="F65" s="112"/>
      <c r="G65" s="112" t="s">
        <v>15</v>
      </c>
      <c r="H65" s="161">
        <v>0.86099999999999999</v>
      </c>
      <c r="I65" s="207">
        <f>IFERROR(VLOOKUP(RIGHT(A65,LEN(A65)-4),pumpedbd,MATCH(C65,'Query Result 1'!$BF$7:$BK$7,0),FALSE),VLOOKUP(CONCATENATE(E65,"M"),pumpedbd,MATCH(C65,'Query Result 1'!$BF$7:$BK$7,0),FALSE))</f>
        <v>0.79765585351314594</v>
      </c>
      <c r="J65" s="208">
        <f t="shared" si="1"/>
        <v>0.86099999999999999</v>
      </c>
      <c r="K65" s="150"/>
    </row>
    <row r="66" spans="1:11" x14ac:dyDescent="0.35">
      <c r="A66" s="107" t="str">
        <f t="shared" si="0"/>
        <v>BIPD48X</v>
      </c>
      <c r="C66" s="112" t="s">
        <v>10</v>
      </c>
      <c r="D66" s="112" t="s">
        <v>9</v>
      </c>
      <c r="E66" s="112">
        <v>48</v>
      </c>
      <c r="F66" s="112"/>
      <c r="G66" s="112" t="s">
        <v>15</v>
      </c>
      <c r="H66" s="161">
        <v>0.81599999999999995</v>
      </c>
      <c r="I66" s="207">
        <f>IFERROR(VLOOKUP(RIGHT(A66,LEN(A66)-4),pumpedbd,MATCH(C66,'Query Result 1'!$BF$7:$BK$7,0),FALSE),VLOOKUP(CONCATENATE(E66,"M"),pumpedbd,MATCH(C66,'Query Result 1'!$BF$7:$BK$7,0),FALSE))</f>
        <v>0.75596652319015922</v>
      </c>
      <c r="J66" s="208">
        <f t="shared" si="1"/>
        <v>0.81599999999999995</v>
      </c>
      <c r="K66" s="150"/>
    </row>
    <row r="67" spans="1:11" x14ac:dyDescent="0.35">
      <c r="A67" s="107" t="str">
        <f t="shared" ref="A67:A130" si="2">C67&amp;IF(D67="N","NN","")&amp;IF(E67="[83:X)",83,E67)&amp;G67</f>
        <v>BIPD49X</v>
      </c>
      <c r="C67" s="112" t="s">
        <v>10</v>
      </c>
      <c r="D67" s="112" t="s">
        <v>9</v>
      </c>
      <c r="E67" s="112">
        <v>49</v>
      </c>
      <c r="F67" s="112"/>
      <c r="G67" s="112" t="s">
        <v>15</v>
      </c>
      <c r="H67" s="161">
        <v>0.89500000000000002</v>
      </c>
      <c r="I67" s="207">
        <f>IFERROR(VLOOKUP(RIGHT(A67,LEN(A67)-4),pumpedbd,MATCH(C67,'Query Result 1'!$BF$7:$BK$7,0),FALSE),VLOOKUP(CONCATENATE(E67,"M"),pumpedbd,MATCH(C67,'Query Result 1'!$BF$7:$BK$7,0),FALSE))</f>
        <v>0.82915445864606929</v>
      </c>
      <c r="J67" s="208">
        <f t="shared" si="1"/>
        <v>0.89500000000000002</v>
      </c>
      <c r="K67" s="150"/>
    </row>
    <row r="68" spans="1:11" x14ac:dyDescent="0.35">
      <c r="A68" s="107" t="str">
        <f t="shared" si="2"/>
        <v>BIPD50X</v>
      </c>
      <c r="C68" s="112" t="s">
        <v>10</v>
      </c>
      <c r="D68" s="112" t="s">
        <v>9</v>
      </c>
      <c r="E68" s="112">
        <v>50</v>
      </c>
      <c r="F68" s="112"/>
      <c r="G68" s="112" t="s">
        <v>15</v>
      </c>
      <c r="H68" s="161">
        <v>0.93500000000000005</v>
      </c>
      <c r="I68" s="207">
        <f>IFERROR(VLOOKUP(RIGHT(A68,LEN(A68)-4),pumpedbd,MATCH(C68,'Query Result 1'!$BF$7:$BK$7,0),FALSE),VLOOKUP(CONCATENATE(E68,"M"),pumpedbd,MATCH(C68,'Query Result 1'!$BF$7:$BK$7,0),FALSE))</f>
        <v>0.86621164115539084</v>
      </c>
      <c r="J68" s="208">
        <f t="shared" ref="J68:J131" si="3">ROUND(I68/VLOOKUP(LEFT(A68,4)&amp;"30X",$A$3:$I$497,9,FALSE),3)</f>
        <v>0.93500000000000005</v>
      </c>
      <c r="K68" s="150"/>
    </row>
    <row r="69" spans="1:11" x14ac:dyDescent="0.35">
      <c r="A69" s="107" t="str">
        <f t="shared" si="2"/>
        <v>BIPD51X</v>
      </c>
      <c r="C69" s="112" t="s">
        <v>10</v>
      </c>
      <c r="D69" s="112" t="s">
        <v>9</v>
      </c>
      <c r="E69" s="112">
        <v>51</v>
      </c>
      <c r="F69" s="112"/>
      <c r="G69" s="112" t="s">
        <v>15</v>
      </c>
      <c r="H69" s="161">
        <v>0.93899999999999995</v>
      </c>
      <c r="I69" s="207">
        <f>IFERROR(VLOOKUP(RIGHT(A69,LEN(A69)-4),pumpedbd,MATCH(C69,'Query Result 1'!$BF$7:$BK$7,0),FALSE),VLOOKUP(CONCATENATE(E69,"M"),pumpedbd,MATCH(C69,'Query Result 1'!$BF$7:$BK$7,0),FALSE))</f>
        <v>0.86991735940632287</v>
      </c>
      <c r="J69" s="208">
        <f t="shared" si="3"/>
        <v>0.93899999999999995</v>
      </c>
      <c r="K69" s="150"/>
    </row>
    <row r="70" spans="1:11" x14ac:dyDescent="0.35">
      <c r="A70" s="107" t="str">
        <f t="shared" si="2"/>
        <v>BIPD52X</v>
      </c>
      <c r="C70" s="112" t="s">
        <v>10</v>
      </c>
      <c r="D70" s="112" t="s">
        <v>9</v>
      </c>
      <c r="E70" s="112">
        <v>52</v>
      </c>
      <c r="F70" s="112"/>
      <c r="G70" s="112" t="s">
        <v>15</v>
      </c>
      <c r="H70" s="161">
        <v>0.94199999999999995</v>
      </c>
      <c r="I70" s="207">
        <f>IFERROR(VLOOKUP(RIGHT(A70,LEN(A70)-4),pumpedbd,MATCH(C70,'Query Result 1'!$BF$7:$BK$7,0),FALSE),VLOOKUP(CONCATENATE(E70,"M"),pumpedbd,MATCH(C70,'Query Result 1'!$BF$7:$BK$7,0),FALSE))</f>
        <v>0.87269664809452208</v>
      </c>
      <c r="J70" s="208">
        <f t="shared" si="3"/>
        <v>0.94199999999999995</v>
      </c>
      <c r="K70" s="150"/>
    </row>
    <row r="71" spans="1:11" x14ac:dyDescent="0.35">
      <c r="A71" s="107" t="str">
        <f t="shared" si="2"/>
        <v>BIPD53X</v>
      </c>
      <c r="C71" s="112" t="s">
        <v>10</v>
      </c>
      <c r="D71" s="112" t="s">
        <v>9</v>
      </c>
      <c r="E71" s="112">
        <v>53</v>
      </c>
      <c r="F71" s="112"/>
      <c r="G71" s="112" t="s">
        <v>15</v>
      </c>
      <c r="H71" s="161">
        <v>0.94699999999999995</v>
      </c>
      <c r="I71" s="207">
        <f>IFERROR(VLOOKUP(RIGHT(A71,LEN(A71)-4),pumpedbd,MATCH(C71,'Query Result 1'!$BF$7:$BK$7,0),FALSE),VLOOKUP(CONCATENATE(E71,"M"),pumpedbd,MATCH(C71,'Query Result 1'!$BF$7:$BK$7,0),FALSE))</f>
        <v>0.87732879590818724</v>
      </c>
      <c r="J71" s="208">
        <f t="shared" si="3"/>
        <v>0.94699999999999995</v>
      </c>
      <c r="K71" s="150"/>
    </row>
    <row r="72" spans="1:11" x14ac:dyDescent="0.35">
      <c r="A72" s="107" t="str">
        <f t="shared" si="2"/>
        <v>BIPD54X</v>
      </c>
      <c r="C72" s="112" t="s">
        <v>10</v>
      </c>
      <c r="D72" s="112" t="s">
        <v>9</v>
      </c>
      <c r="E72" s="112">
        <v>54</v>
      </c>
      <c r="F72" s="112"/>
      <c r="G72" s="112" t="s">
        <v>15</v>
      </c>
      <c r="H72" s="161">
        <v>0.95099999999999996</v>
      </c>
      <c r="I72" s="207">
        <f>IFERROR(VLOOKUP(RIGHT(A72,LEN(A72)-4),pumpedbd,MATCH(C72,'Query Result 1'!$BF$7:$BK$7,0),FALSE),VLOOKUP(CONCATENATE(E72,"M"),pumpedbd,MATCH(C72,'Query Result 1'!$BF$7:$BK$7,0),FALSE))</f>
        <v>0.88103451415911938</v>
      </c>
      <c r="J72" s="208">
        <f t="shared" si="3"/>
        <v>0.95099999999999996</v>
      </c>
      <c r="K72" s="150"/>
    </row>
    <row r="73" spans="1:11" x14ac:dyDescent="0.35">
      <c r="A73" s="107" t="str">
        <f t="shared" si="2"/>
        <v>BIPD55X</v>
      </c>
      <c r="C73" s="112" t="s">
        <v>10</v>
      </c>
      <c r="D73" s="112" t="s">
        <v>9</v>
      </c>
      <c r="E73" s="112">
        <v>55</v>
      </c>
      <c r="F73" s="112"/>
      <c r="G73" s="112" t="s">
        <v>15</v>
      </c>
      <c r="H73" s="161">
        <v>0.99199999999999999</v>
      </c>
      <c r="I73" s="207">
        <f>IFERROR(VLOOKUP(RIGHT(A73,LEN(A73)-4),pumpedbd,MATCH(C73,'Query Result 1'!$BF$7:$BK$7,0),FALSE),VLOOKUP(CONCATENATE(E73,"M"),pumpedbd,MATCH(C73,'Query Result 1'!$BF$7:$BK$7,0),FALSE))</f>
        <v>0.91901812623117396</v>
      </c>
      <c r="J73" s="208">
        <f t="shared" si="3"/>
        <v>0.99199999999999999</v>
      </c>
      <c r="K73" s="150"/>
    </row>
    <row r="74" spans="1:11" x14ac:dyDescent="0.35">
      <c r="A74" s="107" t="str">
        <f t="shared" si="2"/>
        <v>BIPD56X</v>
      </c>
      <c r="C74" s="112" t="s">
        <v>10</v>
      </c>
      <c r="D74" s="112" t="s">
        <v>9</v>
      </c>
      <c r="E74" s="112">
        <v>56</v>
      </c>
      <c r="F74" s="112"/>
      <c r="G74" s="112" t="s">
        <v>15</v>
      </c>
      <c r="H74" s="161">
        <v>0.995</v>
      </c>
      <c r="I74" s="207">
        <f>IFERROR(VLOOKUP(RIGHT(A74,LEN(A74)-4),pumpedbd,MATCH(C74,'Query Result 1'!$BF$7:$BK$7,0),FALSE),VLOOKUP(CONCATENATE(E74,"M"),pumpedbd,MATCH(C74,'Query Result 1'!$BF$7:$BK$7,0),FALSE))</f>
        <v>0.92179741491937306</v>
      </c>
      <c r="J74" s="208">
        <f t="shared" si="3"/>
        <v>0.995</v>
      </c>
      <c r="K74" s="150"/>
    </row>
    <row r="75" spans="1:11" x14ac:dyDescent="0.35">
      <c r="A75" s="107" t="str">
        <f t="shared" si="2"/>
        <v>BIPD57X</v>
      </c>
      <c r="C75" s="112" t="s">
        <v>10</v>
      </c>
      <c r="D75" s="112" t="s">
        <v>9</v>
      </c>
      <c r="E75" s="112">
        <v>57</v>
      </c>
      <c r="F75" s="112"/>
      <c r="G75" s="112" t="s">
        <v>15</v>
      </c>
      <c r="H75" s="161">
        <v>1.016</v>
      </c>
      <c r="I75" s="207">
        <f>IFERROR(VLOOKUP(RIGHT(A75,LEN(A75)-4),pumpedbd,MATCH(C75,'Query Result 1'!$BF$7:$BK$7,0),FALSE),VLOOKUP(CONCATENATE(E75,"M"),pumpedbd,MATCH(C75,'Query Result 1'!$BF$7:$BK$7,0),FALSE))</f>
        <v>0.94125243573676687</v>
      </c>
      <c r="J75" s="208">
        <f t="shared" si="3"/>
        <v>1.016</v>
      </c>
      <c r="K75" s="150"/>
    </row>
    <row r="76" spans="1:11" x14ac:dyDescent="0.35">
      <c r="A76" s="107" t="str">
        <f t="shared" si="2"/>
        <v>BIPD58X</v>
      </c>
      <c r="C76" s="112" t="s">
        <v>10</v>
      </c>
      <c r="D76" s="112" t="s">
        <v>9</v>
      </c>
      <c r="E76" s="112">
        <v>58</v>
      </c>
      <c r="F76" s="112"/>
      <c r="G76" s="112" t="s">
        <v>15</v>
      </c>
      <c r="H76" s="161">
        <v>1.0820000000000001</v>
      </c>
      <c r="I76" s="207">
        <f>IFERROR(VLOOKUP(RIGHT(A76,LEN(A76)-4),pumpedbd,MATCH(C76,'Query Result 1'!$BF$7:$BK$7,0),FALSE),VLOOKUP(CONCATENATE(E76,"M"),pumpedbd,MATCH(C76,'Query Result 1'!$BF$7:$BK$7,0),FALSE))</f>
        <v>1.0023967868771475</v>
      </c>
      <c r="J76" s="208">
        <f t="shared" si="3"/>
        <v>1.0820000000000001</v>
      </c>
      <c r="K76" s="150"/>
    </row>
    <row r="77" spans="1:11" x14ac:dyDescent="0.35">
      <c r="A77" s="107" t="str">
        <f t="shared" si="2"/>
        <v>BIPD59X</v>
      </c>
      <c r="C77" s="112" t="s">
        <v>10</v>
      </c>
      <c r="D77" s="112" t="s">
        <v>9</v>
      </c>
      <c r="E77" s="112">
        <v>59</v>
      </c>
      <c r="F77" s="112"/>
      <c r="G77" s="112" t="s">
        <v>15</v>
      </c>
      <c r="H77" s="161">
        <v>1.0980000000000001</v>
      </c>
      <c r="I77" s="207">
        <f>IFERROR(VLOOKUP(RIGHT(A77,LEN(A77)-4),pumpedbd,MATCH(C77,'Query Result 1'!$BF$7:$BK$7,0),FALSE),VLOOKUP(CONCATENATE(E77,"M"),pumpedbd,MATCH(C77,'Query Result 1'!$BF$7:$BK$7,0),FALSE))</f>
        <v>1.017219659880876</v>
      </c>
      <c r="J77" s="208">
        <f t="shared" si="3"/>
        <v>1.0980000000000001</v>
      </c>
      <c r="K77" s="150"/>
    </row>
    <row r="78" spans="1:11" x14ac:dyDescent="0.35">
      <c r="A78" s="107" t="str">
        <f t="shared" si="2"/>
        <v>BIPD60X</v>
      </c>
      <c r="C78" s="112" t="s">
        <v>10</v>
      </c>
      <c r="D78" s="112" t="s">
        <v>9</v>
      </c>
      <c r="E78" s="112">
        <v>60</v>
      </c>
      <c r="F78" s="112"/>
      <c r="G78" s="112" t="s">
        <v>15</v>
      </c>
      <c r="H78" s="161">
        <v>1.1140000000000001</v>
      </c>
      <c r="I78" s="207">
        <f>IFERROR(VLOOKUP(RIGHT(A78,LEN(A78)-4),pumpedbd,MATCH(C78,'Query Result 1'!$BF$7:$BK$7,0),FALSE),VLOOKUP(CONCATENATE(E78,"M"),pumpedbd,MATCH(C78,'Query Result 1'!$BF$7:$BK$7,0),FALSE))</f>
        <v>1.0320425328846048</v>
      </c>
      <c r="J78" s="208">
        <f t="shared" si="3"/>
        <v>1.1140000000000001</v>
      </c>
      <c r="K78" s="150"/>
    </row>
    <row r="79" spans="1:11" x14ac:dyDescent="0.35">
      <c r="A79" s="107" t="str">
        <f t="shared" si="2"/>
        <v>BIPD61X</v>
      </c>
      <c r="C79" s="112" t="s">
        <v>10</v>
      </c>
      <c r="D79" s="112" t="s">
        <v>9</v>
      </c>
      <c r="E79" s="112">
        <v>61</v>
      </c>
      <c r="F79" s="112"/>
      <c r="G79" s="112" t="s">
        <v>15</v>
      </c>
      <c r="H79" s="161">
        <v>1.123</v>
      </c>
      <c r="I79" s="207">
        <f>IFERROR(VLOOKUP(RIGHT(A79,LEN(A79)-4),pumpedbd,MATCH(C79,'Query Result 1'!$BF$7:$BK$7,0),FALSE),VLOOKUP(CONCATENATE(E79,"M"),pumpedbd,MATCH(C79,'Query Result 1'!$BF$7:$BK$7,0),FALSE))</f>
        <v>1.040380398949202</v>
      </c>
      <c r="J79" s="208">
        <f t="shared" si="3"/>
        <v>1.123</v>
      </c>
      <c r="K79" s="150"/>
    </row>
    <row r="80" spans="1:11" x14ac:dyDescent="0.35">
      <c r="A80" s="107" t="str">
        <f t="shared" si="2"/>
        <v>BIPD62X</v>
      </c>
      <c r="C80" s="112" t="s">
        <v>10</v>
      </c>
      <c r="D80" s="112" t="s">
        <v>9</v>
      </c>
      <c r="E80" s="112">
        <v>62</v>
      </c>
      <c r="F80" s="112"/>
      <c r="G80" s="112" t="s">
        <v>15</v>
      </c>
      <c r="H80" s="161">
        <v>1.18</v>
      </c>
      <c r="I80" s="207">
        <f>IFERROR(VLOOKUP(RIGHT(A80,LEN(A80)-4),pumpedbd,MATCH(C80,'Query Result 1'!$BF$7:$BK$7,0),FALSE),VLOOKUP(CONCATENATE(E80,"M"),pumpedbd,MATCH(C80,'Query Result 1'!$BF$7:$BK$7,0),FALSE))</f>
        <v>1.0931868840249852</v>
      </c>
      <c r="J80" s="208">
        <f t="shared" si="3"/>
        <v>1.18</v>
      </c>
      <c r="K80" s="150"/>
    </row>
    <row r="81" spans="1:11" x14ac:dyDescent="0.35">
      <c r="A81" s="107" t="str">
        <f t="shared" si="2"/>
        <v>BIPD63X</v>
      </c>
      <c r="C81" s="112" t="s">
        <v>10</v>
      </c>
      <c r="D81" s="112" t="s">
        <v>9</v>
      </c>
      <c r="E81" s="112">
        <v>63</v>
      </c>
      <c r="F81" s="112"/>
      <c r="G81" s="112" t="s">
        <v>15</v>
      </c>
      <c r="H81" s="161">
        <v>1.2130000000000001</v>
      </c>
      <c r="I81" s="207">
        <f>IFERROR(VLOOKUP(RIGHT(A81,LEN(A81)-4),pumpedbd,MATCH(C81,'Query Result 1'!$BF$7:$BK$7,0),FALSE),VLOOKUP(CONCATENATE(E81,"M"),pumpedbd,MATCH(C81,'Query Result 1'!$BF$7:$BK$7,0),FALSE))</f>
        <v>1.1237590595951754</v>
      </c>
      <c r="J81" s="208">
        <f t="shared" si="3"/>
        <v>1.2130000000000001</v>
      </c>
      <c r="K81" s="150"/>
    </row>
    <row r="82" spans="1:11" x14ac:dyDescent="0.35">
      <c r="A82" s="107" t="str">
        <f t="shared" si="2"/>
        <v>BIPD64X</v>
      </c>
      <c r="C82" s="112" t="s">
        <v>10</v>
      </c>
      <c r="D82" s="112" t="s">
        <v>9</v>
      </c>
      <c r="E82" s="112">
        <v>64</v>
      </c>
      <c r="F82" s="112"/>
      <c r="G82" s="112" t="s">
        <v>15</v>
      </c>
      <c r="H82" s="161">
        <v>1.2450000000000001</v>
      </c>
      <c r="I82" s="207">
        <f>IFERROR(VLOOKUP(RIGHT(A82,LEN(A82)-4),pumpedbd,MATCH(C82,'Query Result 1'!$BF$7:$BK$7,0),FALSE),VLOOKUP(CONCATENATE(E82,"M"),pumpedbd,MATCH(C82,'Query Result 1'!$BF$7:$BK$7,0),FALSE))</f>
        <v>1.1534048056026327</v>
      </c>
      <c r="J82" s="208">
        <f t="shared" si="3"/>
        <v>1.2450000000000001</v>
      </c>
      <c r="K82" s="150"/>
    </row>
    <row r="83" spans="1:11" x14ac:dyDescent="0.35">
      <c r="A83" s="107" t="str">
        <f t="shared" si="2"/>
        <v>BIPD65X</v>
      </c>
      <c r="C83" s="112" t="s">
        <v>10</v>
      </c>
      <c r="D83" s="112" t="s">
        <v>9</v>
      </c>
      <c r="E83" s="112">
        <v>65</v>
      </c>
      <c r="F83" s="112"/>
      <c r="G83" s="112" t="s">
        <v>15</v>
      </c>
      <c r="H83" s="161">
        <v>1.2490000000000001</v>
      </c>
      <c r="I83" s="207">
        <f>IFERROR(VLOOKUP(RIGHT(A83,LEN(A83)-4),pumpedbd,MATCH(C83,'Query Result 1'!$BF$7:$BK$7,0),FALSE),VLOOKUP(CONCATENATE(E83,"M"),pumpedbd,MATCH(C83,'Query Result 1'!$BF$7:$BK$7,0),FALSE))</f>
        <v>1.1571105238535648</v>
      </c>
      <c r="J83" s="208">
        <f t="shared" si="3"/>
        <v>1.2490000000000001</v>
      </c>
      <c r="K83" s="150"/>
    </row>
    <row r="84" spans="1:11" x14ac:dyDescent="0.35">
      <c r="A84" s="107" t="str">
        <f t="shared" si="2"/>
        <v>BIPD66X</v>
      </c>
      <c r="C84" s="112" t="s">
        <v>10</v>
      </c>
      <c r="D84" s="112" t="s">
        <v>9</v>
      </c>
      <c r="E84" s="112">
        <v>66</v>
      </c>
      <c r="F84" s="112"/>
      <c r="G84" s="112" t="s">
        <v>15</v>
      </c>
      <c r="H84" s="161">
        <v>1.2529999999999999</v>
      </c>
      <c r="I84" s="207">
        <f>IFERROR(VLOOKUP(RIGHT(A84,LEN(A84)-4),pumpedbd,MATCH(C84,'Query Result 1'!$BF$7:$BK$7,0),FALSE),VLOOKUP(CONCATENATE(E84,"M"),pumpedbd,MATCH(C84,'Query Result 1'!$BF$7:$BK$7,0),FALSE))</f>
        <v>1.160816242104497</v>
      </c>
      <c r="J84" s="208">
        <f t="shared" si="3"/>
        <v>1.2529999999999999</v>
      </c>
      <c r="K84" s="150"/>
    </row>
    <row r="85" spans="1:11" x14ac:dyDescent="0.35">
      <c r="A85" s="107" t="str">
        <f t="shared" si="2"/>
        <v>BIPD67X</v>
      </c>
      <c r="C85" s="112" t="s">
        <v>10</v>
      </c>
      <c r="D85" s="112" t="s">
        <v>9</v>
      </c>
      <c r="E85" s="112">
        <v>67</v>
      </c>
      <c r="F85" s="112"/>
      <c r="G85" s="112" t="s">
        <v>15</v>
      </c>
      <c r="H85" s="161">
        <v>1.258</v>
      </c>
      <c r="I85" s="207">
        <f>IFERROR(VLOOKUP(RIGHT(A85,LEN(A85)-4),pumpedbd,MATCH(C85,'Query Result 1'!$BF$7:$BK$7,0),FALSE),VLOOKUP(CONCATENATE(E85,"M"),pumpedbd,MATCH(C85,'Query Result 1'!$BF$7:$BK$7,0),FALSE))</f>
        <v>1.1654483899181622</v>
      </c>
      <c r="J85" s="208">
        <f t="shared" si="3"/>
        <v>1.258</v>
      </c>
      <c r="K85" s="150"/>
    </row>
    <row r="86" spans="1:11" x14ac:dyDescent="0.35">
      <c r="A86" s="107" t="str">
        <f t="shared" si="2"/>
        <v>BIPD68X</v>
      </c>
      <c r="C86" s="112" t="s">
        <v>10</v>
      </c>
      <c r="D86" s="112" t="s">
        <v>9</v>
      </c>
      <c r="E86" s="112">
        <v>68</v>
      </c>
      <c r="F86" s="112"/>
      <c r="G86" s="112" t="s">
        <v>15</v>
      </c>
      <c r="H86" s="161">
        <v>1.262</v>
      </c>
      <c r="I86" s="207">
        <f>IFERROR(VLOOKUP(RIGHT(A86,LEN(A86)-4),pumpedbd,MATCH(C86,'Query Result 1'!$BF$7:$BK$7,0),FALSE),VLOOKUP(CONCATENATE(E86,"M"),pumpedbd,MATCH(C86,'Query Result 1'!$BF$7:$BK$7,0),FALSE))</f>
        <v>1.1691541081690944</v>
      </c>
      <c r="J86" s="208">
        <f t="shared" si="3"/>
        <v>1.262</v>
      </c>
      <c r="K86" s="150"/>
    </row>
    <row r="87" spans="1:11" x14ac:dyDescent="0.35">
      <c r="A87" s="107" t="str">
        <f t="shared" si="2"/>
        <v>BIPD69X</v>
      </c>
      <c r="C87" s="112" t="s">
        <v>10</v>
      </c>
      <c r="D87" s="112" t="s">
        <v>9</v>
      </c>
      <c r="E87" s="112">
        <v>69</v>
      </c>
      <c r="F87" s="112"/>
      <c r="G87" s="112" t="s">
        <v>15</v>
      </c>
      <c r="H87" s="161">
        <v>1.262</v>
      </c>
      <c r="I87" s="207">
        <f>IFERROR(VLOOKUP(RIGHT(A87,LEN(A87)-4),pumpedbd,MATCH(C87,'Query Result 1'!$BF$7:$BK$7,0),FALSE),VLOOKUP(CONCATENATE(E87,"M"),pumpedbd,MATCH(C87,'Query Result 1'!$BF$7:$BK$7,0),FALSE))</f>
        <v>1.1691541081690944</v>
      </c>
      <c r="J87" s="208">
        <f t="shared" si="3"/>
        <v>1.262</v>
      </c>
      <c r="K87" s="150"/>
    </row>
    <row r="88" spans="1:11" x14ac:dyDescent="0.35">
      <c r="A88" s="107" t="str">
        <f t="shared" si="2"/>
        <v>BIPD70X</v>
      </c>
      <c r="C88" s="112" t="s">
        <v>10</v>
      </c>
      <c r="D88" s="112" t="s">
        <v>9</v>
      </c>
      <c r="E88" s="112">
        <v>70</v>
      </c>
      <c r="F88" s="112"/>
      <c r="G88" s="112" t="s">
        <v>15</v>
      </c>
      <c r="H88" s="161">
        <v>1.262</v>
      </c>
      <c r="I88" s="207">
        <f>IFERROR(VLOOKUP(RIGHT(A88,LEN(A88)-4),pumpedbd,MATCH(C88,'Query Result 1'!$BF$7:$BK$7,0),FALSE),VLOOKUP(CONCATENATE(E88,"M"),pumpedbd,MATCH(C88,'Query Result 1'!$BF$7:$BK$7,0),FALSE))</f>
        <v>1.1691541081690944</v>
      </c>
      <c r="J88" s="208">
        <f t="shared" si="3"/>
        <v>1.262</v>
      </c>
      <c r="K88" s="150"/>
    </row>
    <row r="89" spans="1:11" x14ac:dyDescent="0.35">
      <c r="A89" s="107" t="str">
        <f t="shared" si="2"/>
        <v>BIPD71X</v>
      </c>
      <c r="C89" s="112" t="s">
        <v>10</v>
      </c>
      <c r="D89" s="112" t="s">
        <v>9</v>
      </c>
      <c r="E89" s="112">
        <v>71</v>
      </c>
      <c r="F89" s="112"/>
      <c r="G89" s="112" t="s">
        <v>15</v>
      </c>
      <c r="H89" s="161">
        <v>1.262</v>
      </c>
      <c r="I89" s="207">
        <f>IFERROR(VLOOKUP(RIGHT(A89,LEN(A89)-4),pumpedbd,MATCH(C89,'Query Result 1'!$BF$7:$BK$7,0),FALSE),VLOOKUP(CONCATENATE(E89,"M"),pumpedbd,MATCH(C89,'Query Result 1'!$BF$7:$BK$7,0),FALSE))</f>
        <v>1.1691541081690944</v>
      </c>
      <c r="J89" s="208">
        <f t="shared" si="3"/>
        <v>1.262</v>
      </c>
      <c r="K89" s="150"/>
    </row>
    <row r="90" spans="1:11" x14ac:dyDescent="0.35">
      <c r="A90" s="107" t="str">
        <f t="shared" si="2"/>
        <v>BIPD72X</v>
      </c>
      <c r="C90" s="112" t="s">
        <v>10</v>
      </c>
      <c r="D90" s="112" t="s">
        <v>9</v>
      </c>
      <c r="E90" s="112">
        <v>72</v>
      </c>
      <c r="F90" s="112"/>
      <c r="G90" s="112" t="s">
        <v>15</v>
      </c>
      <c r="H90" s="161">
        <v>1.262</v>
      </c>
      <c r="I90" s="207">
        <f>IFERROR(VLOOKUP(RIGHT(A90,LEN(A90)-4),pumpedbd,MATCH(C90,'Query Result 1'!$BF$7:$BK$7,0),FALSE),VLOOKUP(CONCATENATE(E90,"M"),pumpedbd,MATCH(C90,'Query Result 1'!$BF$7:$BK$7,0),FALSE))</f>
        <v>1.1691541081690944</v>
      </c>
      <c r="J90" s="208">
        <f t="shared" si="3"/>
        <v>1.262</v>
      </c>
      <c r="K90" s="150"/>
    </row>
    <row r="91" spans="1:11" x14ac:dyDescent="0.35">
      <c r="A91" s="107" t="str">
        <f t="shared" si="2"/>
        <v>BIPD73X</v>
      </c>
      <c r="C91" s="112" t="s">
        <v>10</v>
      </c>
      <c r="D91" s="112" t="s">
        <v>9</v>
      </c>
      <c r="E91" s="112">
        <v>73</v>
      </c>
      <c r="F91" s="112"/>
      <c r="G91" s="112" t="s">
        <v>15</v>
      </c>
      <c r="H91" s="161">
        <v>1.262</v>
      </c>
      <c r="I91" s="207">
        <f>IFERROR(VLOOKUP(RIGHT(A91,LEN(A91)-4),pumpedbd,MATCH(C91,'Query Result 1'!$BF$7:$BK$7,0),FALSE),VLOOKUP(CONCATENATE(E91,"M"),pumpedbd,MATCH(C91,'Query Result 1'!$BF$7:$BK$7,0),FALSE))</f>
        <v>1.1691541081690944</v>
      </c>
      <c r="J91" s="208">
        <f t="shared" si="3"/>
        <v>1.262</v>
      </c>
      <c r="K91" s="150"/>
    </row>
    <row r="92" spans="1:11" x14ac:dyDescent="0.35">
      <c r="A92" s="107" t="str">
        <f t="shared" si="2"/>
        <v>BIPD74X</v>
      </c>
      <c r="C92" s="112" t="s">
        <v>10</v>
      </c>
      <c r="D92" s="112" t="s">
        <v>9</v>
      </c>
      <c r="E92" s="112">
        <v>74</v>
      </c>
      <c r="F92" s="112"/>
      <c r="G92" s="112" t="s">
        <v>15</v>
      </c>
      <c r="H92" s="161">
        <v>1.262</v>
      </c>
      <c r="I92" s="207">
        <f>IFERROR(VLOOKUP(RIGHT(A92,LEN(A92)-4),pumpedbd,MATCH(C92,'Query Result 1'!$BF$7:$BK$7,0),FALSE),VLOOKUP(CONCATENATE(E92,"M"),pumpedbd,MATCH(C92,'Query Result 1'!$BF$7:$BK$7,0),FALSE))</f>
        <v>1.1691541081690944</v>
      </c>
      <c r="J92" s="208">
        <f t="shared" si="3"/>
        <v>1.262</v>
      </c>
      <c r="K92" s="150"/>
    </row>
    <row r="93" spans="1:11" x14ac:dyDescent="0.35">
      <c r="A93" s="107" t="str">
        <f t="shared" si="2"/>
        <v>BIPD75X</v>
      </c>
      <c r="C93" s="112" t="s">
        <v>10</v>
      </c>
      <c r="D93" s="112" t="s">
        <v>9</v>
      </c>
      <c r="E93" s="112">
        <v>75</v>
      </c>
      <c r="F93" s="112"/>
      <c r="G93" s="112" t="s">
        <v>15</v>
      </c>
      <c r="H93" s="161">
        <v>1.262</v>
      </c>
      <c r="I93" s="207">
        <f>IFERROR(VLOOKUP(RIGHT(A93,LEN(A93)-4),pumpedbd,MATCH(C93,'Query Result 1'!$BF$7:$BK$7,0),FALSE),VLOOKUP(CONCATENATE(E93,"M"),pumpedbd,MATCH(C93,'Query Result 1'!$BF$7:$BK$7,0),FALSE))</f>
        <v>1.1691541081690944</v>
      </c>
      <c r="J93" s="208">
        <f t="shared" si="3"/>
        <v>1.262</v>
      </c>
      <c r="K93" s="150"/>
    </row>
    <row r="94" spans="1:11" x14ac:dyDescent="0.35">
      <c r="A94" s="107" t="str">
        <f t="shared" si="2"/>
        <v>BIPD76X</v>
      </c>
      <c r="C94" s="112" t="s">
        <v>10</v>
      </c>
      <c r="D94" s="112" t="s">
        <v>9</v>
      </c>
      <c r="E94" s="112">
        <v>76</v>
      </c>
      <c r="F94" s="112"/>
      <c r="G94" s="112" t="s">
        <v>15</v>
      </c>
      <c r="H94" s="161">
        <v>1.262</v>
      </c>
      <c r="I94" s="207">
        <f>IFERROR(VLOOKUP(RIGHT(A94,LEN(A94)-4),pumpedbd,MATCH(C94,'Query Result 1'!$BF$7:$BK$7,0),FALSE),VLOOKUP(CONCATENATE(E94,"M"),pumpedbd,MATCH(C94,'Query Result 1'!$BF$7:$BK$7,0),FALSE))</f>
        <v>1.1691541081690944</v>
      </c>
      <c r="J94" s="208">
        <f t="shared" si="3"/>
        <v>1.262</v>
      </c>
      <c r="K94" s="150"/>
    </row>
    <row r="95" spans="1:11" x14ac:dyDescent="0.35">
      <c r="A95" s="107" t="str">
        <f t="shared" si="2"/>
        <v>BIPD77X</v>
      </c>
      <c r="C95" s="112" t="s">
        <v>10</v>
      </c>
      <c r="D95" s="112" t="s">
        <v>9</v>
      </c>
      <c r="E95" s="112">
        <v>77</v>
      </c>
      <c r="F95" s="112"/>
      <c r="G95" s="112" t="s">
        <v>15</v>
      </c>
      <c r="H95" s="161">
        <v>1.262</v>
      </c>
      <c r="I95" s="207">
        <f>IFERROR(VLOOKUP(RIGHT(A95,LEN(A95)-4),pumpedbd,MATCH(C95,'Query Result 1'!$BF$7:$BK$7,0),FALSE),VLOOKUP(CONCATENATE(E95,"M"),pumpedbd,MATCH(C95,'Query Result 1'!$BF$7:$BK$7,0),FALSE))</f>
        <v>1.1691541081690944</v>
      </c>
      <c r="J95" s="208">
        <f t="shared" si="3"/>
        <v>1.262</v>
      </c>
      <c r="K95" s="150"/>
    </row>
    <row r="96" spans="1:11" x14ac:dyDescent="0.35">
      <c r="A96" s="107" t="str">
        <f t="shared" si="2"/>
        <v>BIPD78X</v>
      </c>
      <c r="C96" s="112" t="s">
        <v>10</v>
      </c>
      <c r="D96" s="112" t="s">
        <v>9</v>
      </c>
      <c r="E96" s="112">
        <v>78</v>
      </c>
      <c r="F96" s="112"/>
      <c r="G96" s="112" t="s">
        <v>15</v>
      </c>
      <c r="H96" s="161">
        <v>1.262</v>
      </c>
      <c r="I96" s="207">
        <f>IFERROR(VLOOKUP(RIGHT(A96,LEN(A96)-4),pumpedbd,MATCH(C96,'Query Result 1'!$BF$7:$BK$7,0),FALSE),VLOOKUP(CONCATENATE(E96,"M"),pumpedbd,MATCH(C96,'Query Result 1'!$BF$7:$BK$7,0),FALSE))</f>
        <v>1.1691541081690944</v>
      </c>
      <c r="J96" s="208">
        <f t="shared" si="3"/>
        <v>1.262</v>
      </c>
      <c r="K96" s="150"/>
    </row>
    <row r="97" spans="1:11" x14ac:dyDescent="0.35">
      <c r="A97" s="107" t="str">
        <f t="shared" si="2"/>
        <v>BIPD79X</v>
      </c>
      <c r="C97" s="112" t="s">
        <v>10</v>
      </c>
      <c r="D97" s="112" t="s">
        <v>9</v>
      </c>
      <c r="E97" s="112">
        <v>79</v>
      </c>
      <c r="F97" s="112"/>
      <c r="G97" s="112" t="s">
        <v>15</v>
      </c>
      <c r="H97" s="161">
        <v>1.262</v>
      </c>
      <c r="I97" s="207">
        <f>IFERROR(VLOOKUP(RIGHT(A97,LEN(A97)-4),pumpedbd,MATCH(C97,'Query Result 1'!$BF$7:$BK$7,0),FALSE),VLOOKUP(CONCATENATE(E97,"M"),pumpedbd,MATCH(C97,'Query Result 1'!$BF$7:$BK$7,0),FALSE))</f>
        <v>1.1691541081690944</v>
      </c>
      <c r="J97" s="208">
        <f t="shared" si="3"/>
        <v>1.262</v>
      </c>
      <c r="K97" s="150"/>
    </row>
    <row r="98" spans="1:11" x14ac:dyDescent="0.35">
      <c r="A98" s="107" t="str">
        <f t="shared" si="2"/>
        <v>BIPD80X</v>
      </c>
      <c r="C98" s="112" t="s">
        <v>10</v>
      </c>
      <c r="D98" s="112" t="s">
        <v>9</v>
      </c>
      <c r="E98" s="112">
        <v>80</v>
      </c>
      <c r="F98" s="112"/>
      <c r="G98" s="112" t="s">
        <v>15</v>
      </c>
      <c r="H98" s="161">
        <v>1.262</v>
      </c>
      <c r="I98" s="207">
        <f>IFERROR(VLOOKUP(RIGHT(A98,LEN(A98)-4),pumpedbd,MATCH(C98,'Query Result 1'!$BF$7:$BK$7,0),FALSE),VLOOKUP(CONCATENATE(E98,"M"),pumpedbd,MATCH(C98,'Query Result 1'!$BF$7:$BK$7,0),FALSE))</f>
        <v>1.1691541081690944</v>
      </c>
      <c r="J98" s="208">
        <f t="shared" si="3"/>
        <v>1.262</v>
      </c>
      <c r="K98" s="150"/>
    </row>
    <row r="99" spans="1:11" x14ac:dyDescent="0.35">
      <c r="A99" s="107" t="str">
        <f t="shared" si="2"/>
        <v>BIPD81X</v>
      </c>
      <c r="C99" s="112" t="s">
        <v>10</v>
      </c>
      <c r="D99" s="112" t="s">
        <v>9</v>
      </c>
      <c r="E99" s="112">
        <v>81</v>
      </c>
      <c r="F99" s="112"/>
      <c r="G99" s="112" t="s">
        <v>15</v>
      </c>
      <c r="H99" s="161">
        <v>1.262</v>
      </c>
      <c r="I99" s="207">
        <f>IFERROR(VLOOKUP(RIGHT(A99,LEN(A99)-4),pumpedbd,MATCH(C99,'Query Result 1'!$BF$7:$BK$7,0),FALSE),VLOOKUP(CONCATENATE(E99,"M"),pumpedbd,MATCH(C99,'Query Result 1'!$BF$7:$BK$7,0),FALSE))</f>
        <v>1.1691541081690944</v>
      </c>
      <c r="J99" s="208">
        <f t="shared" si="3"/>
        <v>1.262</v>
      </c>
      <c r="K99" s="150"/>
    </row>
    <row r="100" spans="1:11" x14ac:dyDescent="0.35">
      <c r="A100" s="107" t="str">
        <f t="shared" si="2"/>
        <v>BIPD82X</v>
      </c>
      <c r="C100" s="112" t="s">
        <v>10</v>
      </c>
      <c r="D100" s="112" t="s">
        <v>9</v>
      </c>
      <c r="E100" s="112">
        <v>82</v>
      </c>
      <c r="F100" s="112"/>
      <c r="G100" s="112" t="s">
        <v>15</v>
      </c>
      <c r="H100" s="161">
        <v>1.262</v>
      </c>
      <c r="I100" s="207">
        <f>IFERROR(VLOOKUP(RIGHT(A100,LEN(A100)-4),pumpedbd,MATCH(C100,'Query Result 1'!$BF$7:$BK$7,0),FALSE),VLOOKUP(CONCATENATE(E100,"M"),pumpedbd,MATCH(C100,'Query Result 1'!$BF$7:$BK$7,0),FALSE))</f>
        <v>1.1691541081690944</v>
      </c>
      <c r="J100" s="208">
        <f t="shared" si="3"/>
        <v>1.262</v>
      </c>
      <c r="K100" s="150"/>
    </row>
    <row r="101" spans="1:11" x14ac:dyDescent="0.35">
      <c r="A101" s="107" t="str">
        <f t="shared" si="2"/>
        <v>BIPD83X</v>
      </c>
      <c r="C101" s="112" t="s">
        <v>10</v>
      </c>
      <c r="D101" s="112" t="s">
        <v>9</v>
      </c>
      <c r="E101" s="112" t="s">
        <v>27</v>
      </c>
      <c r="F101" s="112"/>
      <c r="G101" s="112" t="s">
        <v>15</v>
      </c>
      <c r="H101" s="161">
        <v>1.262</v>
      </c>
      <c r="I101" s="207">
        <f>IFERROR(VLOOKUP(RIGHT(A101,LEN(A101)-4),pumpedbd,MATCH(C101,'Query Result 1'!$BF$7:$BK$7,0),FALSE),VLOOKUP(CONCATENATE(E101,"M"),pumpedbd,MATCH(C101,'Query Result 1'!$BF$7:$BK$7,0),FALSE))</f>
        <v>1.1691541081690944</v>
      </c>
      <c r="J101" s="208">
        <f t="shared" si="3"/>
        <v>1.262</v>
      </c>
      <c r="K101" s="150"/>
    </row>
    <row r="102" spans="1:11" x14ac:dyDescent="0.35">
      <c r="A102" s="107" t="str">
        <f t="shared" si="2"/>
        <v>COLLNNXX</v>
      </c>
      <c r="C102" s="112" t="s">
        <v>13</v>
      </c>
      <c r="D102" s="112" t="s">
        <v>5</v>
      </c>
      <c r="E102" s="112" t="s">
        <v>15</v>
      </c>
      <c r="F102" s="112"/>
      <c r="G102" s="112" t="s">
        <v>15</v>
      </c>
      <c r="H102" s="161">
        <v>1.1830000000000001</v>
      </c>
      <c r="I102" s="207">
        <f>IFERROR(VLOOKUP(RIGHT(A102,LEN(A102)-4),pumpedbd,MATCH(C102,'Query Result 1'!$BF$7:$BK$7,0),FALSE),VLOOKUP(CONCATENATE(E102,"M"),pumpedbd,MATCH(C102,'Query Result 1'!$BF$7:$BK$7,0),FALSE))</f>
        <v>1.115181557018569</v>
      </c>
      <c r="J102" s="208">
        <f t="shared" si="3"/>
        <v>1.1830000000000001</v>
      </c>
      <c r="K102" s="150"/>
    </row>
    <row r="103" spans="1:11" x14ac:dyDescent="0.35">
      <c r="A103" s="107" t="str">
        <f t="shared" si="2"/>
        <v>COLL0S</v>
      </c>
      <c r="C103" s="112" t="s">
        <v>13</v>
      </c>
      <c r="D103" s="112" t="s">
        <v>9</v>
      </c>
      <c r="E103" s="112">
        <v>0</v>
      </c>
      <c r="F103" s="112"/>
      <c r="G103" s="112" t="s">
        <v>8</v>
      </c>
      <c r="H103" s="161">
        <v>1.698</v>
      </c>
      <c r="I103" s="207">
        <f>IFERROR(VLOOKUP(RIGHT(A103,LEN(A103)-4),pumpedbd,MATCH(C103,'Query Result 1'!$BF$7:$BK$7,0),FALSE),VLOOKUP(CONCATENATE(E103,"M"),pumpedbd,MATCH(C103,'Query Result 1'!$BF$7:$BK$7,0),FALSE))</f>
        <v>1.6006578899556467</v>
      </c>
      <c r="J103" s="208">
        <f t="shared" si="3"/>
        <v>1.698</v>
      </c>
      <c r="K103" s="150"/>
    </row>
    <row r="104" spans="1:11" x14ac:dyDescent="0.35">
      <c r="A104" s="107" t="str">
        <f t="shared" si="2"/>
        <v>COLL1S</v>
      </c>
      <c r="C104" s="112" t="s">
        <v>13</v>
      </c>
      <c r="D104" s="112" t="s">
        <v>9</v>
      </c>
      <c r="E104" s="112">
        <v>1</v>
      </c>
      <c r="F104" s="112"/>
      <c r="G104" s="112" t="s">
        <v>8</v>
      </c>
      <c r="H104" s="161">
        <v>1.524</v>
      </c>
      <c r="I104" s="207">
        <f>IFERROR(VLOOKUP(RIGHT(A104,LEN(A104)-4),pumpedbd,MATCH(C104,'Query Result 1'!$BF$7:$BK$7,0),FALSE),VLOOKUP(CONCATENATE(E104,"M"),pumpedbd,MATCH(C104,'Query Result 1'!$BF$7:$BK$7,0),FALSE))</f>
        <v>1.4366328764972942</v>
      </c>
      <c r="J104" s="208">
        <f t="shared" si="3"/>
        <v>1.524</v>
      </c>
      <c r="K104" s="150"/>
    </row>
    <row r="105" spans="1:11" x14ac:dyDescent="0.35">
      <c r="A105" s="107" t="str">
        <f t="shared" si="2"/>
        <v>COLL2S</v>
      </c>
      <c r="C105" s="112" t="s">
        <v>13</v>
      </c>
      <c r="D105" s="112" t="s">
        <v>9</v>
      </c>
      <c r="E105" s="112">
        <v>2</v>
      </c>
      <c r="F105" s="112"/>
      <c r="G105" s="112" t="s">
        <v>8</v>
      </c>
      <c r="H105" s="161">
        <v>1.4410000000000001</v>
      </c>
      <c r="I105" s="207">
        <f>IFERROR(VLOOKUP(RIGHT(A105,LEN(A105)-4),pumpedbd,MATCH(C105,'Query Result 1'!$BF$7:$BK$7,0),FALSE),VLOOKUP(CONCATENATE(E105,"M"),pumpedbd,MATCH(C105,'Query Result 1'!$BF$7:$BK$7,0),FALSE))</f>
        <v>1.3583910597326778</v>
      </c>
      <c r="J105" s="208">
        <f t="shared" si="3"/>
        <v>1.4410000000000001</v>
      </c>
      <c r="K105" s="150"/>
    </row>
    <row r="106" spans="1:11" x14ac:dyDescent="0.35">
      <c r="A106" s="107" t="str">
        <f t="shared" si="2"/>
        <v>COLL3S</v>
      </c>
      <c r="C106" s="112" t="s">
        <v>13</v>
      </c>
      <c r="D106" s="112" t="s">
        <v>9</v>
      </c>
      <c r="E106" s="112">
        <v>3</v>
      </c>
      <c r="F106" s="112"/>
      <c r="G106" s="112" t="s">
        <v>8</v>
      </c>
      <c r="H106" s="161">
        <v>1.4359999999999999</v>
      </c>
      <c r="I106" s="207">
        <f>IFERROR(VLOOKUP(RIGHT(A106,LEN(A106)-4),pumpedbd,MATCH(C106,'Query Result 1'!$BF$7:$BK$7,0),FALSE),VLOOKUP(CONCATENATE(E106,"M"),pumpedbd,MATCH(C106,'Query Result 1'!$BF$7:$BK$7,0),FALSE))</f>
        <v>1.353677697276978</v>
      </c>
      <c r="J106" s="208">
        <f t="shared" si="3"/>
        <v>1.4359999999999999</v>
      </c>
      <c r="K106" s="150"/>
    </row>
    <row r="107" spans="1:11" x14ac:dyDescent="0.35">
      <c r="A107" s="107" t="str">
        <f t="shared" si="2"/>
        <v>COLL4S</v>
      </c>
      <c r="C107" s="112" t="s">
        <v>13</v>
      </c>
      <c r="D107" s="112" t="s">
        <v>9</v>
      </c>
      <c r="E107" s="112">
        <v>4</v>
      </c>
      <c r="F107" s="112"/>
      <c r="G107" s="112" t="s">
        <v>8</v>
      </c>
      <c r="H107" s="161">
        <v>1.39</v>
      </c>
      <c r="I107" s="207">
        <f>IFERROR(VLOOKUP(RIGHT(A107,LEN(A107)-4),pumpedbd,MATCH(C107,'Query Result 1'!$BF$7:$BK$7,0),FALSE),VLOOKUP(CONCATENATE(E107,"M"),pumpedbd,MATCH(C107,'Query Result 1'!$BF$7:$BK$7,0),FALSE))</f>
        <v>1.3103147626845399</v>
      </c>
      <c r="J107" s="208">
        <f t="shared" si="3"/>
        <v>1.39</v>
      </c>
      <c r="K107" s="150"/>
    </row>
    <row r="108" spans="1:11" x14ac:dyDescent="0.35">
      <c r="A108" s="107" t="str">
        <f t="shared" si="2"/>
        <v>COLL5S</v>
      </c>
      <c r="C108" s="112" t="s">
        <v>13</v>
      </c>
      <c r="D108" s="112" t="s">
        <v>9</v>
      </c>
      <c r="E108" s="112">
        <v>5</v>
      </c>
      <c r="F108" s="112"/>
      <c r="G108" s="112" t="s">
        <v>8</v>
      </c>
      <c r="H108" s="161">
        <v>1.385</v>
      </c>
      <c r="I108" s="207">
        <f>IFERROR(VLOOKUP(RIGHT(A108,LEN(A108)-4),pumpedbd,MATCH(C108,'Query Result 1'!$BF$7:$BK$7,0),FALSE),VLOOKUP(CONCATENATE(E108,"M"),pumpedbd,MATCH(C108,'Query Result 1'!$BF$7:$BK$7,0),FALSE))</f>
        <v>1.3056014002288403</v>
      </c>
      <c r="J108" s="208">
        <f t="shared" si="3"/>
        <v>1.385</v>
      </c>
      <c r="K108" s="150"/>
    </row>
    <row r="109" spans="1:11" x14ac:dyDescent="0.35">
      <c r="A109" s="107" t="str">
        <f t="shared" si="2"/>
        <v>COLL6S</v>
      </c>
      <c r="C109" s="112" t="s">
        <v>13</v>
      </c>
      <c r="D109" s="112" t="s">
        <v>9</v>
      </c>
      <c r="E109" s="112">
        <v>6</v>
      </c>
      <c r="F109" s="112"/>
      <c r="G109" s="112" t="s">
        <v>8</v>
      </c>
      <c r="H109" s="161">
        <v>1.3560000000000001</v>
      </c>
      <c r="I109" s="207">
        <f>IFERROR(VLOOKUP(RIGHT(A109,LEN(A109)-4),pumpedbd,MATCH(C109,'Query Result 1'!$BF$7:$BK$7,0),FALSE),VLOOKUP(CONCATENATE(E109,"M"),pumpedbd,MATCH(C109,'Query Result 1'!$BF$7:$BK$7,0),FALSE))</f>
        <v>1.2782638979857817</v>
      </c>
      <c r="J109" s="208">
        <f t="shared" si="3"/>
        <v>1.3560000000000001</v>
      </c>
      <c r="K109" s="150"/>
    </row>
    <row r="110" spans="1:11" x14ac:dyDescent="0.35">
      <c r="A110" s="107" t="str">
        <f t="shared" si="2"/>
        <v>COLL7S</v>
      </c>
      <c r="C110" s="112" t="s">
        <v>13</v>
      </c>
      <c r="D110" s="112" t="s">
        <v>9</v>
      </c>
      <c r="E110" s="112">
        <v>7</v>
      </c>
      <c r="F110" s="112"/>
      <c r="G110" s="112" t="s">
        <v>8</v>
      </c>
      <c r="H110" s="161">
        <v>1.3160000000000001</v>
      </c>
      <c r="I110" s="207">
        <f>IFERROR(VLOOKUP(RIGHT(A110,LEN(A110)-4),pumpedbd,MATCH(C110,'Query Result 1'!$BF$7:$BK$7,0),FALSE),VLOOKUP(CONCATENATE(E110,"M"),pumpedbd,MATCH(C110,'Query Result 1'!$BF$7:$BK$7,0),FALSE))</f>
        <v>1.2405569983401834</v>
      </c>
      <c r="J110" s="208">
        <f t="shared" si="3"/>
        <v>1.3160000000000001</v>
      </c>
      <c r="K110" s="150"/>
    </row>
    <row r="111" spans="1:11" x14ac:dyDescent="0.35">
      <c r="A111" s="107" t="str">
        <f t="shared" si="2"/>
        <v>COLL8S</v>
      </c>
      <c r="C111" s="112" t="s">
        <v>13</v>
      </c>
      <c r="D111" s="112" t="s">
        <v>9</v>
      </c>
      <c r="E111" s="112">
        <v>8</v>
      </c>
      <c r="F111" s="112"/>
      <c r="G111" s="112" t="s">
        <v>8</v>
      </c>
      <c r="H111" s="161">
        <v>1.2889999999999999</v>
      </c>
      <c r="I111" s="207">
        <f>IFERROR(VLOOKUP(RIGHT(A111,LEN(A111)-4),pumpedbd,MATCH(C111,'Query Result 1'!$BF$7:$BK$7,0),FALSE),VLOOKUP(CONCATENATE(E111,"M"),pumpedbd,MATCH(C111,'Query Result 1'!$BF$7:$BK$7,0),FALSE))</f>
        <v>1.2151048410794043</v>
      </c>
      <c r="J111" s="208">
        <f t="shared" si="3"/>
        <v>1.2889999999999999</v>
      </c>
      <c r="K111" s="150"/>
    </row>
    <row r="112" spans="1:11" x14ac:dyDescent="0.35">
      <c r="A112" s="107" t="str">
        <f t="shared" si="2"/>
        <v>COLL9S</v>
      </c>
      <c r="C112" s="112" t="s">
        <v>13</v>
      </c>
      <c r="D112" s="112" t="s">
        <v>9</v>
      </c>
      <c r="E112" s="112">
        <v>9</v>
      </c>
      <c r="F112" s="112"/>
      <c r="G112" s="112" t="s">
        <v>8</v>
      </c>
      <c r="H112" s="161">
        <v>1.2470000000000001</v>
      </c>
      <c r="I112" s="207">
        <f>IFERROR(VLOOKUP(RIGHT(A112,LEN(A112)-4),pumpedbd,MATCH(C112,'Query Result 1'!$BF$7:$BK$7,0),FALSE),VLOOKUP(CONCATENATE(E112,"M"),pumpedbd,MATCH(C112,'Query Result 1'!$BF$7:$BK$7,0),FALSE))</f>
        <v>1.1755125964515263</v>
      </c>
      <c r="J112" s="208">
        <f t="shared" si="3"/>
        <v>1.2470000000000001</v>
      </c>
      <c r="K112" s="150"/>
    </row>
    <row r="113" spans="1:11" x14ac:dyDescent="0.35">
      <c r="A113" s="107" t="str">
        <f t="shared" si="2"/>
        <v>COLL10S</v>
      </c>
      <c r="C113" s="112" t="s">
        <v>13</v>
      </c>
      <c r="D113" s="112" t="s">
        <v>9</v>
      </c>
      <c r="E113" s="112">
        <v>10</v>
      </c>
      <c r="F113" s="112"/>
      <c r="G113" s="112" t="s">
        <v>8</v>
      </c>
      <c r="H113" s="161">
        <v>1.2330000000000001</v>
      </c>
      <c r="I113" s="207">
        <f>IFERROR(VLOOKUP(RIGHT(A113,LEN(A113)-4),pumpedbd,MATCH(C113,'Query Result 1'!$BF$7:$BK$7,0),FALSE),VLOOKUP(CONCATENATE(E113,"M"),pumpedbd,MATCH(C113,'Query Result 1'!$BF$7:$BK$7,0),FALSE))</f>
        <v>1.162315181575567</v>
      </c>
      <c r="J113" s="208">
        <f t="shared" si="3"/>
        <v>1.2330000000000001</v>
      </c>
      <c r="K113" s="150"/>
    </row>
    <row r="114" spans="1:11" x14ac:dyDescent="0.35">
      <c r="A114" s="107" t="str">
        <f t="shared" si="2"/>
        <v>COLL11S</v>
      </c>
      <c r="C114" s="112" t="s">
        <v>13</v>
      </c>
      <c r="D114" s="112" t="s">
        <v>9</v>
      </c>
      <c r="E114" s="112">
        <v>11</v>
      </c>
      <c r="F114" s="112"/>
      <c r="G114" s="112" t="s">
        <v>8</v>
      </c>
      <c r="H114" s="161">
        <v>1.216</v>
      </c>
      <c r="I114" s="207">
        <f>IFERROR(VLOOKUP(RIGHT(A114,LEN(A114)-4),pumpedbd,MATCH(C114,'Query Result 1'!$BF$7:$BK$7,0),FALSE),VLOOKUP(CONCATENATE(E114,"M"),pumpedbd,MATCH(C114,'Query Result 1'!$BF$7:$BK$7,0),FALSE))</f>
        <v>1.1462897492261876</v>
      </c>
      <c r="J114" s="208">
        <f t="shared" si="3"/>
        <v>1.216</v>
      </c>
      <c r="K114" s="150"/>
    </row>
    <row r="115" spans="1:11" x14ac:dyDescent="0.35">
      <c r="A115" s="107" t="str">
        <f t="shared" si="2"/>
        <v>COLL12S</v>
      </c>
      <c r="C115" s="112" t="s">
        <v>13</v>
      </c>
      <c r="D115" s="112" t="s">
        <v>9</v>
      </c>
      <c r="E115" s="112">
        <v>12</v>
      </c>
      <c r="F115" s="112"/>
      <c r="G115" s="112" t="s">
        <v>8</v>
      </c>
      <c r="H115" s="161">
        <v>1.198</v>
      </c>
      <c r="I115" s="207">
        <f>IFERROR(VLOOKUP(RIGHT(A115,LEN(A115)-4),pumpedbd,MATCH(C115,'Query Result 1'!$BF$7:$BK$7,0),FALSE),VLOOKUP(CONCATENATE(E115,"M"),pumpedbd,MATCH(C115,'Query Result 1'!$BF$7:$BK$7,0),FALSE))</f>
        <v>1.1293216443856684</v>
      </c>
      <c r="J115" s="208">
        <f t="shared" si="3"/>
        <v>1.198</v>
      </c>
      <c r="K115" s="150"/>
    </row>
    <row r="116" spans="1:11" x14ac:dyDescent="0.35">
      <c r="A116" s="107" t="str">
        <f t="shared" si="2"/>
        <v>COLL13S</v>
      </c>
      <c r="C116" s="112" t="s">
        <v>13</v>
      </c>
      <c r="D116" s="112" t="s">
        <v>9</v>
      </c>
      <c r="E116" s="112">
        <v>13</v>
      </c>
      <c r="F116" s="112"/>
      <c r="G116" s="112" t="s">
        <v>8</v>
      </c>
      <c r="H116" s="161">
        <v>1.153</v>
      </c>
      <c r="I116" s="207">
        <f>IFERROR(VLOOKUP(RIGHT(A116,LEN(A116)-4),pumpedbd,MATCH(C116,'Query Result 1'!$BF$7:$BK$7,0),FALSE),VLOOKUP(CONCATENATE(E116,"M"),pumpedbd,MATCH(C116,'Query Result 1'!$BF$7:$BK$7,0),FALSE))</f>
        <v>1.0869013822843703</v>
      </c>
      <c r="J116" s="208">
        <f t="shared" si="3"/>
        <v>1.153</v>
      </c>
      <c r="K116" s="150"/>
    </row>
    <row r="117" spans="1:11" x14ac:dyDescent="0.35">
      <c r="A117" s="107" t="str">
        <f t="shared" si="2"/>
        <v>COLL0M</v>
      </c>
      <c r="C117" s="112" t="s">
        <v>13</v>
      </c>
      <c r="D117" s="112" t="s">
        <v>9</v>
      </c>
      <c r="E117" s="112">
        <v>0</v>
      </c>
      <c r="F117" s="112"/>
      <c r="G117" s="112" t="s">
        <v>7</v>
      </c>
      <c r="H117" s="161">
        <v>1.355</v>
      </c>
      <c r="I117" s="207">
        <f>IFERROR(VLOOKUP(RIGHT(A117,LEN(A117)-4),pumpedbd,MATCH(C117,'Query Result 1'!$BF$7:$BK$7,0),FALSE),VLOOKUP(CONCATENATE(E117,"M"),pumpedbd,MATCH(C117,'Query Result 1'!$BF$7:$BK$7,0),FALSE))</f>
        <v>1.2773212254946416</v>
      </c>
      <c r="J117" s="208">
        <f t="shared" si="3"/>
        <v>1.355</v>
      </c>
      <c r="K117" s="150"/>
    </row>
    <row r="118" spans="1:11" x14ac:dyDescent="0.35">
      <c r="A118" s="107" t="str">
        <f t="shared" si="2"/>
        <v>COLL1M</v>
      </c>
      <c r="C118" s="112" t="s">
        <v>13</v>
      </c>
      <c r="D118" s="112" t="s">
        <v>9</v>
      </c>
      <c r="E118" s="112">
        <v>1</v>
      </c>
      <c r="F118" s="112"/>
      <c r="G118" s="112" t="s">
        <v>7</v>
      </c>
      <c r="H118" s="161">
        <v>1.3360000000000001</v>
      </c>
      <c r="I118" s="207">
        <f>IFERROR(VLOOKUP(RIGHT(A118,LEN(A118)-4),pumpedbd,MATCH(C118,'Query Result 1'!$BF$7:$BK$7,0),FALSE),VLOOKUP(CONCATENATE(E118,"M"),pumpedbd,MATCH(C118,'Query Result 1'!$BF$7:$BK$7,0),FALSE))</f>
        <v>1.2594104481629824</v>
      </c>
      <c r="J118" s="208">
        <f t="shared" si="3"/>
        <v>1.3360000000000001</v>
      </c>
      <c r="K118" s="150"/>
    </row>
    <row r="119" spans="1:11" x14ac:dyDescent="0.35">
      <c r="A119" s="107" t="str">
        <f t="shared" si="2"/>
        <v>COLL2M</v>
      </c>
      <c r="C119" s="112" t="s">
        <v>13</v>
      </c>
      <c r="D119" s="112" t="s">
        <v>9</v>
      </c>
      <c r="E119" s="112">
        <v>2</v>
      </c>
      <c r="F119" s="112"/>
      <c r="G119" s="112" t="s">
        <v>7</v>
      </c>
      <c r="H119" s="161">
        <v>1.3169999999999999</v>
      </c>
      <c r="I119" s="207">
        <f>IFERROR(VLOOKUP(RIGHT(A119,LEN(A119)-4),pumpedbd,MATCH(C119,'Query Result 1'!$BF$7:$BK$7,0),FALSE),VLOOKUP(CONCATENATE(E119,"M"),pumpedbd,MATCH(C119,'Query Result 1'!$BF$7:$BK$7,0),FALSE))</f>
        <v>1.2414996708313231</v>
      </c>
      <c r="J119" s="208">
        <f t="shared" si="3"/>
        <v>1.3169999999999999</v>
      </c>
      <c r="K119" s="150"/>
    </row>
    <row r="120" spans="1:11" x14ac:dyDescent="0.35">
      <c r="A120" s="107" t="str">
        <f t="shared" si="2"/>
        <v>COLL3M</v>
      </c>
      <c r="C120" s="112" t="s">
        <v>13</v>
      </c>
      <c r="D120" s="112" t="s">
        <v>9</v>
      </c>
      <c r="E120" s="112">
        <v>3</v>
      </c>
      <c r="F120" s="112"/>
      <c r="G120" s="112" t="s">
        <v>7</v>
      </c>
      <c r="H120" s="161">
        <v>1.2929999999999999</v>
      </c>
      <c r="I120" s="207">
        <f>IFERROR(VLOOKUP(RIGHT(A120,LEN(A120)-4),pumpedbd,MATCH(C120,'Query Result 1'!$BF$7:$BK$7,0),FALSE),VLOOKUP(CONCATENATE(E120,"M"),pumpedbd,MATCH(C120,'Query Result 1'!$BF$7:$BK$7,0),FALSE))</f>
        <v>1.2188755310439643</v>
      </c>
      <c r="J120" s="208">
        <f t="shared" si="3"/>
        <v>1.2929999999999999</v>
      </c>
      <c r="K120" s="150"/>
    </row>
    <row r="121" spans="1:11" x14ac:dyDescent="0.35">
      <c r="A121" s="107" t="str">
        <f t="shared" si="2"/>
        <v>COLL4M</v>
      </c>
      <c r="C121" s="112" t="s">
        <v>13</v>
      </c>
      <c r="D121" s="112" t="s">
        <v>9</v>
      </c>
      <c r="E121" s="112">
        <v>4</v>
      </c>
      <c r="F121" s="112"/>
      <c r="G121" s="112" t="s">
        <v>7</v>
      </c>
      <c r="H121" s="161">
        <v>1.282</v>
      </c>
      <c r="I121" s="207">
        <f>IFERROR(VLOOKUP(RIGHT(A121,LEN(A121)-4),pumpedbd,MATCH(C121,'Query Result 1'!$BF$7:$BK$7,0),FALSE),VLOOKUP(CONCATENATE(E121,"M"),pumpedbd,MATCH(C121,'Query Result 1'!$BF$7:$BK$7,0),FALSE))</f>
        <v>1.2085061336414247</v>
      </c>
      <c r="J121" s="208">
        <f t="shared" si="3"/>
        <v>1.282</v>
      </c>
      <c r="K121" s="150"/>
    </row>
    <row r="122" spans="1:11" x14ac:dyDescent="0.35">
      <c r="A122" s="107" t="str">
        <f t="shared" si="2"/>
        <v>COLL5M</v>
      </c>
      <c r="C122" s="112" t="s">
        <v>13</v>
      </c>
      <c r="D122" s="112" t="s">
        <v>9</v>
      </c>
      <c r="E122" s="112">
        <v>5</v>
      </c>
      <c r="F122" s="112"/>
      <c r="G122" s="112" t="s">
        <v>7</v>
      </c>
      <c r="H122" s="161">
        <v>1.268</v>
      </c>
      <c r="I122" s="207">
        <f>IFERROR(VLOOKUP(RIGHT(A122,LEN(A122)-4),pumpedbd,MATCH(C122,'Query Result 1'!$BF$7:$BK$7,0),FALSE),VLOOKUP(CONCATENATE(E122,"M"),pumpedbd,MATCH(C122,'Query Result 1'!$BF$7:$BK$7,0),FALSE))</f>
        <v>1.1953087187654654</v>
      </c>
      <c r="J122" s="208">
        <f t="shared" si="3"/>
        <v>1.268</v>
      </c>
      <c r="K122" s="150"/>
    </row>
    <row r="123" spans="1:11" x14ac:dyDescent="0.35">
      <c r="A123" s="107" t="str">
        <f t="shared" si="2"/>
        <v>COLL6M</v>
      </c>
      <c r="C123" s="112" t="s">
        <v>13</v>
      </c>
      <c r="D123" s="112" t="s">
        <v>9</v>
      </c>
      <c r="E123" s="112">
        <v>6</v>
      </c>
      <c r="F123" s="112"/>
      <c r="G123" s="112" t="s">
        <v>7</v>
      </c>
      <c r="H123" s="161">
        <v>1.2549999999999999</v>
      </c>
      <c r="I123" s="207">
        <f>IFERROR(VLOOKUP(RIGHT(A123,LEN(A123)-4),pumpedbd,MATCH(C123,'Query Result 1'!$BF$7:$BK$7,0),FALSE),VLOOKUP(CONCATENATE(E123,"M"),pumpedbd,MATCH(C123,'Query Result 1'!$BF$7:$BK$7,0),FALSE))</f>
        <v>1.1830539763806458</v>
      </c>
      <c r="J123" s="208">
        <f t="shared" si="3"/>
        <v>1.2549999999999999</v>
      </c>
      <c r="K123" s="150"/>
    </row>
    <row r="124" spans="1:11" x14ac:dyDescent="0.35">
      <c r="A124" s="107" t="str">
        <f t="shared" si="2"/>
        <v>COLL7M</v>
      </c>
      <c r="C124" s="112" t="s">
        <v>13</v>
      </c>
      <c r="D124" s="112" t="s">
        <v>9</v>
      </c>
      <c r="E124" s="112">
        <v>7</v>
      </c>
      <c r="F124" s="112"/>
      <c r="G124" s="112" t="s">
        <v>7</v>
      </c>
      <c r="H124" s="161">
        <v>1.2290000000000001</v>
      </c>
      <c r="I124" s="207">
        <f>IFERROR(VLOOKUP(RIGHT(A124,LEN(A124)-4),pumpedbd,MATCH(C124,'Query Result 1'!$BF$7:$BK$7,0),FALSE),VLOOKUP(CONCATENATE(E124,"M"),pumpedbd,MATCH(C124,'Query Result 1'!$BF$7:$BK$7,0),FALSE))</f>
        <v>1.158544491611007</v>
      </c>
      <c r="J124" s="208">
        <f t="shared" si="3"/>
        <v>1.2290000000000001</v>
      </c>
      <c r="K124" s="150"/>
    </row>
    <row r="125" spans="1:11" x14ac:dyDescent="0.35">
      <c r="A125" s="107" t="str">
        <f t="shared" si="2"/>
        <v>COLL8M</v>
      </c>
      <c r="C125" s="112" t="s">
        <v>13</v>
      </c>
      <c r="D125" s="112" t="s">
        <v>9</v>
      </c>
      <c r="E125" s="112">
        <v>8</v>
      </c>
      <c r="F125" s="112"/>
      <c r="G125" s="112" t="s">
        <v>7</v>
      </c>
      <c r="H125" s="161">
        <v>1.21</v>
      </c>
      <c r="I125" s="207">
        <f>IFERROR(VLOOKUP(RIGHT(A125,LEN(A125)-4),pumpedbd,MATCH(C125,'Query Result 1'!$BF$7:$BK$7,0),FALSE),VLOOKUP(CONCATENATE(E125,"M"),pumpedbd,MATCH(C125,'Query Result 1'!$BF$7:$BK$7,0),FALSE))</f>
        <v>1.1406337142793479</v>
      </c>
      <c r="J125" s="208">
        <f t="shared" si="3"/>
        <v>1.21</v>
      </c>
      <c r="K125" s="150"/>
    </row>
    <row r="126" spans="1:11" x14ac:dyDescent="0.35">
      <c r="A126" s="107" t="str">
        <f t="shared" si="2"/>
        <v>COLL9M</v>
      </c>
      <c r="C126" s="112" t="s">
        <v>13</v>
      </c>
      <c r="D126" s="112" t="s">
        <v>9</v>
      </c>
      <c r="E126" s="112">
        <v>9</v>
      </c>
      <c r="F126" s="112"/>
      <c r="G126" s="112" t="s">
        <v>7</v>
      </c>
      <c r="H126" s="161">
        <v>1.2310000000000001</v>
      </c>
      <c r="I126" s="207">
        <f>IFERROR(VLOOKUP(RIGHT(A126,LEN(A126)-4),pumpedbd,MATCH(C126,'Query Result 1'!$BF$7:$BK$7,0),FALSE),VLOOKUP(CONCATENATE(E126,"M"),pumpedbd,MATCH(C126,'Query Result 1'!$BF$7:$BK$7,0),FALSE))</f>
        <v>1.160429836593287</v>
      </c>
      <c r="J126" s="208">
        <f t="shared" si="3"/>
        <v>1.2310000000000001</v>
      </c>
      <c r="K126" s="150"/>
    </row>
    <row r="127" spans="1:11" x14ac:dyDescent="0.35">
      <c r="A127" s="107" t="str">
        <f t="shared" si="2"/>
        <v>COLL10M</v>
      </c>
      <c r="C127" s="112" t="s">
        <v>13</v>
      </c>
      <c r="D127" s="112" t="s">
        <v>9</v>
      </c>
      <c r="E127" s="112">
        <v>10</v>
      </c>
      <c r="F127" s="112"/>
      <c r="G127" s="112" t="s">
        <v>7</v>
      </c>
      <c r="H127" s="161">
        <v>1.2170000000000001</v>
      </c>
      <c r="I127" s="207">
        <f>IFERROR(VLOOKUP(RIGHT(A127,LEN(A127)-4),pumpedbd,MATCH(C127,'Query Result 1'!$BF$7:$BK$7,0),FALSE),VLOOKUP(CONCATENATE(E127,"M"),pumpedbd,MATCH(C127,'Query Result 1'!$BF$7:$BK$7,0),FALSE))</f>
        <v>1.1472324217173275</v>
      </c>
      <c r="J127" s="208">
        <f t="shared" si="3"/>
        <v>1.2170000000000001</v>
      </c>
      <c r="K127" s="150"/>
    </row>
    <row r="128" spans="1:11" x14ac:dyDescent="0.35">
      <c r="A128" s="107" t="str">
        <f t="shared" si="2"/>
        <v>COLL11M</v>
      </c>
      <c r="C128" s="112" t="s">
        <v>13</v>
      </c>
      <c r="D128" s="112" t="s">
        <v>9</v>
      </c>
      <c r="E128" s="112">
        <v>11</v>
      </c>
      <c r="F128" s="112"/>
      <c r="G128" s="112" t="s">
        <v>7</v>
      </c>
      <c r="H128" s="161">
        <v>1.2030000000000001</v>
      </c>
      <c r="I128" s="207">
        <f>IFERROR(VLOOKUP(RIGHT(A128,LEN(A128)-4),pumpedbd,MATCH(C128,'Query Result 1'!$BF$7:$BK$7,0),FALSE),VLOOKUP(CONCATENATE(E128,"M"),pumpedbd,MATCH(C128,'Query Result 1'!$BF$7:$BK$7,0),FALSE))</f>
        <v>1.1340350068413683</v>
      </c>
      <c r="J128" s="208">
        <f t="shared" si="3"/>
        <v>1.2030000000000001</v>
      </c>
      <c r="K128" s="150"/>
    </row>
    <row r="129" spans="1:11" x14ac:dyDescent="0.35">
      <c r="A129" s="107" t="str">
        <f t="shared" si="2"/>
        <v>COLL12M</v>
      </c>
      <c r="C129" s="112" t="s">
        <v>13</v>
      </c>
      <c r="D129" s="112" t="s">
        <v>9</v>
      </c>
      <c r="E129" s="112">
        <v>12</v>
      </c>
      <c r="F129" s="112"/>
      <c r="G129" s="112" t="s">
        <v>7</v>
      </c>
      <c r="H129" s="161">
        <v>1.18</v>
      </c>
      <c r="I129" s="207">
        <f>IFERROR(VLOOKUP(RIGHT(A129,LEN(A129)-4),pumpedbd,MATCH(C129,'Query Result 1'!$BF$7:$BK$7,0),FALSE),VLOOKUP(CONCATENATE(E129,"M"),pumpedbd,MATCH(C129,'Query Result 1'!$BF$7:$BK$7,0),FALSE))</f>
        <v>1.1123535395451492</v>
      </c>
      <c r="J129" s="208">
        <f t="shared" si="3"/>
        <v>1.18</v>
      </c>
      <c r="K129" s="150"/>
    </row>
    <row r="130" spans="1:11" x14ac:dyDescent="0.35">
      <c r="A130" s="107" t="str">
        <f t="shared" si="2"/>
        <v>COLL13M</v>
      </c>
      <c r="C130" s="112" t="s">
        <v>13</v>
      </c>
      <c r="D130" s="112" t="s">
        <v>9</v>
      </c>
      <c r="E130" s="112">
        <v>13</v>
      </c>
      <c r="F130" s="112"/>
      <c r="G130" s="112" t="s">
        <v>7</v>
      </c>
      <c r="H130" s="161">
        <v>1.109</v>
      </c>
      <c r="I130" s="207">
        <f>IFERROR(VLOOKUP(RIGHT(A130,LEN(A130)-4),pumpedbd,MATCH(C130,'Query Result 1'!$BF$7:$BK$7,0),FALSE),VLOOKUP(CONCATENATE(E130,"M"),pumpedbd,MATCH(C130,'Query Result 1'!$BF$7:$BK$7,0),FALSE))</f>
        <v>1.0454237926742123</v>
      </c>
      <c r="J130" s="208">
        <f t="shared" si="3"/>
        <v>1.109</v>
      </c>
      <c r="K130" s="150"/>
    </row>
    <row r="131" spans="1:11" x14ac:dyDescent="0.35">
      <c r="A131" s="107" t="str">
        <f t="shared" ref="A131:A194" si="4">C131&amp;IF(D131="N","NN","")&amp;IF(E131="[83:X)",83,E131)&amp;G131</f>
        <v>COLL14X</v>
      </c>
      <c r="C131" s="112" t="s">
        <v>13</v>
      </c>
      <c r="D131" s="112" t="s">
        <v>9</v>
      </c>
      <c r="E131" s="112">
        <v>14</v>
      </c>
      <c r="F131" s="112"/>
      <c r="G131" s="112" t="s">
        <v>15</v>
      </c>
      <c r="H131" s="161">
        <v>1.0980000000000001</v>
      </c>
      <c r="I131" s="207">
        <f>IFERROR(VLOOKUP(RIGHT(A131,LEN(A131)-4),pumpedbd,MATCH(C131,'Query Result 1'!$BF$7:$BK$7,0),FALSE),VLOOKUP(CONCATENATE(E131,"M"),pumpedbd,MATCH(C131,'Query Result 1'!$BF$7:$BK$7,0),FALSE))</f>
        <v>1.0350543952716726</v>
      </c>
      <c r="J131" s="208">
        <f t="shared" si="3"/>
        <v>1.0980000000000001</v>
      </c>
      <c r="K131" s="150"/>
    </row>
    <row r="132" spans="1:11" x14ac:dyDescent="0.35">
      <c r="A132" s="107" t="str">
        <f t="shared" si="4"/>
        <v>COLL15X</v>
      </c>
      <c r="C132" s="112" t="s">
        <v>13</v>
      </c>
      <c r="D132" s="112" t="s">
        <v>9</v>
      </c>
      <c r="E132" s="112">
        <v>15</v>
      </c>
      <c r="F132" s="112"/>
      <c r="G132" s="112" t="s">
        <v>15</v>
      </c>
      <c r="H132" s="161">
        <v>1.081</v>
      </c>
      <c r="I132" s="207">
        <f>IFERROR(VLOOKUP(RIGHT(A132,LEN(A132)-4),pumpedbd,MATCH(C132,'Query Result 1'!$BF$7:$BK$7,0),FALSE),VLOOKUP(CONCATENATE(E132,"M"),pumpedbd,MATCH(C132,'Query Result 1'!$BF$7:$BK$7,0),FALSE))</f>
        <v>1.0190289629222933</v>
      </c>
      <c r="J132" s="208">
        <f t="shared" ref="J132:J195" si="5">ROUND(I132/VLOOKUP(LEFT(A132,4)&amp;"30X",$A$3:$I$497,9,FALSE),3)</f>
        <v>1.081</v>
      </c>
      <c r="K132" s="150"/>
    </row>
    <row r="133" spans="1:11" x14ac:dyDescent="0.35">
      <c r="A133" s="107" t="str">
        <f t="shared" si="4"/>
        <v>COLL16X</v>
      </c>
      <c r="C133" s="112" t="s">
        <v>13</v>
      </c>
      <c r="D133" s="112" t="s">
        <v>9</v>
      </c>
      <c r="E133" s="112">
        <v>16</v>
      </c>
      <c r="F133" s="112"/>
      <c r="G133" s="112" t="s">
        <v>15</v>
      </c>
      <c r="H133" s="161">
        <v>1.0680000000000001</v>
      </c>
      <c r="I133" s="207">
        <f>IFERROR(VLOOKUP(RIGHT(A133,LEN(A133)-4),pumpedbd,MATCH(C133,'Query Result 1'!$BF$7:$BK$7,0),FALSE),VLOOKUP(CONCATENATE(E133,"M"),pumpedbd,MATCH(C133,'Query Result 1'!$BF$7:$BK$7,0),FALSE))</f>
        <v>1.0067742205374741</v>
      </c>
      <c r="J133" s="208">
        <f t="shared" si="5"/>
        <v>1.0680000000000001</v>
      </c>
      <c r="K133" s="150"/>
    </row>
    <row r="134" spans="1:11" x14ac:dyDescent="0.35">
      <c r="A134" s="107" t="str">
        <f t="shared" si="4"/>
        <v>COLL17X</v>
      </c>
      <c r="C134" s="112" t="s">
        <v>13</v>
      </c>
      <c r="D134" s="112" t="s">
        <v>9</v>
      </c>
      <c r="E134" s="112">
        <v>17</v>
      </c>
      <c r="F134" s="112"/>
      <c r="G134" s="112" t="s">
        <v>15</v>
      </c>
      <c r="H134" s="161">
        <v>1.054</v>
      </c>
      <c r="I134" s="207">
        <f>IFERROR(VLOOKUP(RIGHT(A134,LEN(A134)-4),pumpedbd,MATCH(C134,'Query Result 1'!$BF$7:$BK$7,0),FALSE),VLOOKUP(CONCATENATE(E134,"M"),pumpedbd,MATCH(C134,'Query Result 1'!$BF$7:$BK$7,0),FALSE))</f>
        <v>0.99357680566151463</v>
      </c>
      <c r="J134" s="208">
        <f t="shared" si="5"/>
        <v>1.054</v>
      </c>
      <c r="K134" s="150"/>
    </row>
    <row r="135" spans="1:11" x14ac:dyDescent="0.35">
      <c r="A135" s="107" t="str">
        <f t="shared" si="4"/>
        <v>COLL18X</v>
      </c>
      <c r="C135" s="112" t="s">
        <v>13</v>
      </c>
      <c r="D135" s="112" t="s">
        <v>9</v>
      </c>
      <c r="E135" s="112">
        <v>18</v>
      </c>
      <c r="F135" s="112"/>
      <c r="G135" s="112" t="s">
        <v>15</v>
      </c>
      <c r="H135" s="161">
        <v>1.0509999999999999</v>
      </c>
      <c r="I135" s="207">
        <f>IFERROR(VLOOKUP(RIGHT(A135,LEN(A135)-4),pumpedbd,MATCH(C135,'Query Result 1'!$BF$7:$BK$7,0),FALSE),VLOOKUP(CONCATENATE(E135,"M"),pumpedbd,MATCH(C135,'Query Result 1'!$BF$7:$BK$7,0),FALSE))</f>
        <v>0.99074878818809464</v>
      </c>
      <c r="J135" s="208">
        <f t="shared" si="5"/>
        <v>1.0509999999999999</v>
      </c>
      <c r="K135" s="150"/>
    </row>
    <row r="136" spans="1:11" x14ac:dyDescent="0.35">
      <c r="A136" s="107" t="str">
        <f t="shared" si="4"/>
        <v>COLL19X</v>
      </c>
      <c r="C136" s="112" t="s">
        <v>13</v>
      </c>
      <c r="D136" s="112" t="s">
        <v>9</v>
      </c>
      <c r="E136" s="112">
        <v>19</v>
      </c>
      <c r="F136" s="112"/>
      <c r="G136" s="112" t="s">
        <v>15</v>
      </c>
      <c r="H136" s="161">
        <v>1.0409999999999999</v>
      </c>
      <c r="I136" s="207">
        <f>IFERROR(VLOOKUP(RIGHT(A136,LEN(A136)-4),pumpedbd,MATCH(C136,'Query Result 1'!$BF$7:$BK$7,0),FALSE),VLOOKUP(CONCATENATE(E136,"M"),pumpedbd,MATCH(C136,'Query Result 1'!$BF$7:$BK$7,0),FALSE))</f>
        <v>0.98132206327669502</v>
      </c>
      <c r="J136" s="208">
        <f t="shared" si="5"/>
        <v>1.0409999999999999</v>
      </c>
      <c r="K136" s="150"/>
    </row>
    <row r="137" spans="1:11" x14ac:dyDescent="0.35">
      <c r="A137" s="107" t="str">
        <f t="shared" si="4"/>
        <v>COLL20X</v>
      </c>
      <c r="C137" s="112" t="s">
        <v>13</v>
      </c>
      <c r="D137" s="112" t="s">
        <v>9</v>
      </c>
      <c r="E137" s="112">
        <v>20</v>
      </c>
      <c r="F137" s="112"/>
      <c r="G137" s="112" t="s">
        <v>15</v>
      </c>
      <c r="H137" s="161">
        <v>1.034</v>
      </c>
      <c r="I137" s="207">
        <f>IFERROR(VLOOKUP(RIGHT(A137,LEN(A137)-4),pumpedbd,MATCH(C137,'Query Result 1'!$BF$7:$BK$7,0),FALSE),VLOOKUP(CONCATENATE(E137,"M"),pumpedbd,MATCH(C137,'Query Result 1'!$BF$7:$BK$7,0),FALSE))</f>
        <v>0.9747233558387155</v>
      </c>
      <c r="J137" s="208">
        <f t="shared" si="5"/>
        <v>1.034</v>
      </c>
      <c r="K137" s="150"/>
    </row>
    <row r="138" spans="1:11" x14ac:dyDescent="0.35">
      <c r="A138" s="107" t="str">
        <f t="shared" si="4"/>
        <v>COLL21X</v>
      </c>
      <c r="C138" s="112" t="s">
        <v>13</v>
      </c>
      <c r="D138" s="112" t="s">
        <v>9</v>
      </c>
      <c r="E138" s="112">
        <v>21</v>
      </c>
      <c r="F138" s="112"/>
      <c r="G138" s="112" t="s">
        <v>15</v>
      </c>
      <c r="H138" s="161">
        <v>1.0309999999999999</v>
      </c>
      <c r="I138" s="207">
        <f>IFERROR(VLOOKUP(RIGHT(A138,LEN(A138)-4),pumpedbd,MATCH(C138,'Query Result 1'!$BF$7:$BK$7,0),FALSE),VLOOKUP(CONCATENATE(E138,"M"),pumpedbd,MATCH(C138,'Query Result 1'!$BF$7:$BK$7,0),FALSE))</f>
        <v>0.97189533836529551</v>
      </c>
      <c r="J138" s="208">
        <f t="shared" si="5"/>
        <v>1.0309999999999999</v>
      </c>
      <c r="K138" s="150"/>
    </row>
    <row r="139" spans="1:11" x14ac:dyDescent="0.35">
      <c r="A139" s="107" t="str">
        <f t="shared" si="4"/>
        <v>COLL22X</v>
      </c>
      <c r="C139" s="112" t="s">
        <v>13</v>
      </c>
      <c r="D139" s="112" t="s">
        <v>9</v>
      </c>
      <c r="E139" s="112">
        <v>22</v>
      </c>
      <c r="F139" s="112"/>
      <c r="G139" s="112" t="s">
        <v>15</v>
      </c>
      <c r="H139" s="161">
        <v>1.0269999999999999</v>
      </c>
      <c r="I139" s="207">
        <f>IFERROR(VLOOKUP(RIGHT(A139,LEN(A139)-4),pumpedbd,MATCH(C139,'Query Result 1'!$BF$7:$BK$7,0),FALSE),VLOOKUP(CONCATENATE(E139,"M"),pumpedbd,MATCH(C139,'Query Result 1'!$BF$7:$BK$7,0),FALSE))</f>
        <v>0.96812464840073564</v>
      </c>
      <c r="J139" s="208">
        <f t="shared" si="5"/>
        <v>1.0269999999999999</v>
      </c>
      <c r="K139" s="150"/>
    </row>
    <row r="140" spans="1:11" x14ac:dyDescent="0.35">
      <c r="A140" s="107" t="str">
        <f t="shared" si="4"/>
        <v>COLL23X</v>
      </c>
      <c r="C140" s="112" t="s">
        <v>13</v>
      </c>
      <c r="D140" s="112" t="s">
        <v>9</v>
      </c>
      <c r="E140" s="112">
        <v>23</v>
      </c>
      <c r="F140" s="112"/>
      <c r="G140" s="112" t="s">
        <v>15</v>
      </c>
      <c r="H140" s="161">
        <v>1.0269999999999999</v>
      </c>
      <c r="I140" s="207">
        <f>IFERROR(VLOOKUP(RIGHT(A140,LEN(A140)-4),pumpedbd,MATCH(C140,'Query Result 1'!$BF$7:$BK$7,0),FALSE),VLOOKUP(CONCATENATE(E140,"M"),pumpedbd,MATCH(C140,'Query Result 1'!$BF$7:$BK$7,0),FALSE))</f>
        <v>0.96812464840073564</v>
      </c>
      <c r="J140" s="208">
        <f t="shared" si="5"/>
        <v>1.0269999999999999</v>
      </c>
      <c r="K140" s="150"/>
    </row>
    <row r="141" spans="1:11" x14ac:dyDescent="0.35">
      <c r="A141" s="107" t="str">
        <f t="shared" si="4"/>
        <v>COLL24X</v>
      </c>
      <c r="C141" s="112" t="s">
        <v>13</v>
      </c>
      <c r="D141" s="112" t="s">
        <v>9</v>
      </c>
      <c r="E141" s="112">
        <v>24</v>
      </c>
      <c r="F141" s="112"/>
      <c r="G141" s="112" t="s">
        <v>15</v>
      </c>
      <c r="H141" s="161">
        <v>1.02</v>
      </c>
      <c r="I141" s="207">
        <f>IFERROR(VLOOKUP(RIGHT(A141,LEN(A141)-4),pumpedbd,MATCH(C141,'Query Result 1'!$BF$7:$BK$7,0),FALSE),VLOOKUP(CONCATENATE(E141,"M"),pumpedbd,MATCH(C141,'Query Result 1'!$BF$7:$BK$7,0),FALSE))</f>
        <v>0.96152594096275601</v>
      </c>
      <c r="J141" s="208">
        <f t="shared" si="5"/>
        <v>1.02</v>
      </c>
      <c r="K141" s="150"/>
    </row>
    <row r="142" spans="1:11" x14ac:dyDescent="0.35">
      <c r="A142" s="107" t="str">
        <f t="shared" si="4"/>
        <v>COLL25X</v>
      </c>
      <c r="C142" s="112" t="s">
        <v>13</v>
      </c>
      <c r="D142" s="112" t="s">
        <v>9</v>
      </c>
      <c r="E142" s="112">
        <v>25</v>
      </c>
      <c r="F142" s="112"/>
      <c r="G142" s="112" t="s">
        <v>15</v>
      </c>
      <c r="H142" s="161">
        <v>1.02</v>
      </c>
      <c r="I142" s="207">
        <f>IFERROR(VLOOKUP(RIGHT(A142,LEN(A142)-4),pumpedbd,MATCH(C142,'Query Result 1'!$BF$7:$BK$7,0),FALSE),VLOOKUP(CONCATENATE(E142,"M"),pumpedbd,MATCH(C142,'Query Result 1'!$BF$7:$BK$7,0),FALSE))</f>
        <v>0.96152594096275601</v>
      </c>
      <c r="J142" s="208">
        <f t="shared" si="5"/>
        <v>1.02</v>
      </c>
      <c r="K142" s="150"/>
    </row>
    <row r="143" spans="1:11" x14ac:dyDescent="0.35">
      <c r="A143" s="107" t="str">
        <f t="shared" si="4"/>
        <v>COLL26X</v>
      </c>
      <c r="C143" s="112" t="s">
        <v>13</v>
      </c>
      <c r="D143" s="112" t="s">
        <v>9</v>
      </c>
      <c r="E143" s="112">
        <v>26</v>
      </c>
      <c r="F143" s="112"/>
      <c r="G143" s="112" t="s">
        <v>15</v>
      </c>
      <c r="H143" s="161">
        <v>1.014</v>
      </c>
      <c r="I143" s="207">
        <f>IFERROR(VLOOKUP(RIGHT(A143,LEN(A143)-4),pumpedbd,MATCH(C143,'Query Result 1'!$BF$7:$BK$7,0),FALSE),VLOOKUP(CONCATENATE(E143,"M"),pumpedbd,MATCH(C143,'Query Result 1'!$BF$7:$BK$7,0),FALSE))</f>
        <v>0.95586990601591626</v>
      </c>
      <c r="J143" s="208">
        <f t="shared" si="5"/>
        <v>1.014</v>
      </c>
      <c r="K143" s="150"/>
    </row>
    <row r="144" spans="1:11" x14ac:dyDescent="0.35">
      <c r="A144" s="107" t="str">
        <f t="shared" si="4"/>
        <v>COLL27X</v>
      </c>
      <c r="C144" s="112" t="s">
        <v>13</v>
      </c>
      <c r="D144" s="112" t="s">
        <v>9</v>
      </c>
      <c r="E144" s="112">
        <v>27</v>
      </c>
      <c r="F144" s="112"/>
      <c r="G144" s="112" t="s">
        <v>15</v>
      </c>
      <c r="H144" s="161">
        <v>1.014</v>
      </c>
      <c r="I144" s="207">
        <f>IFERROR(VLOOKUP(RIGHT(A144,LEN(A144)-4),pumpedbd,MATCH(C144,'Query Result 1'!$BF$7:$BK$7,0),FALSE),VLOOKUP(CONCATENATE(E144,"M"),pumpedbd,MATCH(C144,'Query Result 1'!$BF$7:$BK$7,0),FALSE))</f>
        <v>0.95586990601591626</v>
      </c>
      <c r="J144" s="208">
        <f t="shared" si="5"/>
        <v>1.014</v>
      </c>
      <c r="K144" s="150"/>
    </row>
    <row r="145" spans="1:11" x14ac:dyDescent="0.35">
      <c r="A145" s="107" t="str">
        <f t="shared" si="4"/>
        <v>COLL28X</v>
      </c>
      <c r="C145" s="112" t="s">
        <v>13</v>
      </c>
      <c r="D145" s="112" t="s">
        <v>9</v>
      </c>
      <c r="E145" s="112">
        <v>28</v>
      </c>
      <c r="F145" s="112"/>
      <c r="G145" s="112" t="s">
        <v>15</v>
      </c>
      <c r="H145" s="161">
        <v>1.01</v>
      </c>
      <c r="I145" s="207">
        <f>IFERROR(VLOOKUP(RIGHT(A145,LEN(A145)-4),pumpedbd,MATCH(C145,'Query Result 1'!$BF$7:$BK$7,0),FALSE),VLOOKUP(CONCATENATE(E145,"M"),pumpedbd,MATCH(C145,'Query Result 1'!$BF$7:$BK$7,0),FALSE))</f>
        <v>0.9520992160513565</v>
      </c>
      <c r="J145" s="208">
        <f t="shared" si="5"/>
        <v>1.01</v>
      </c>
      <c r="K145" s="150"/>
    </row>
    <row r="146" spans="1:11" x14ac:dyDescent="0.35">
      <c r="A146" s="107" t="str">
        <f t="shared" si="4"/>
        <v>COLL29X</v>
      </c>
      <c r="C146" s="112" t="s">
        <v>13</v>
      </c>
      <c r="D146" s="112" t="s">
        <v>9</v>
      </c>
      <c r="E146" s="112">
        <v>29</v>
      </c>
      <c r="F146" s="112"/>
      <c r="G146" s="112" t="s">
        <v>15</v>
      </c>
      <c r="H146" s="161">
        <v>1.0089999999999999</v>
      </c>
      <c r="I146" s="207">
        <f>IFERROR(VLOOKUP(RIGHT(A146,LEN(A146)-4),pumpedbd,MATCH(C146,'Query Result 1'!$BF$7:$BK$7,0),FALSE),VLOOKUP(CONCATENATE(E146,"M"),pumpedbd,MATCH(C146,'Query Result 1'!$BF$7:$BK$7,0),FALSE))</f>
        <v>0.95115654356021639</v>
      </c>
      <c r="J146" s="208">
        <f t="shared" si="5"/>
        <v>1.0089999999999999</v>
      </c>
      <c r="K146" s="150"/>
    </row>
    <row r="147" spans="1:11" x14ac:dyDescent="0.35">
      <c r="A147" s="107" t="str">
        <f t="shared" si="4"/>
        <v>COLL30X</v>
      </c>
      <c r="C147" s="112" t="s">
        <v>13</v>
      </c>
      <c r="D147" s="112" t="s">
        <v>9</v>
      </c>
      <c r="E147" s="112">
        <v>30</v>
      </c>
      <c r="F147" s="112"/>
      <c r="G147" s="112" t="s">
        <v>15</v>
      </c>
      <c r="H147" s="161">
        <v>1</v>
      </c>
      <c r="I147" s="207">
        <f>IFERROR(VLOOKUP(RIGHT(A147,LEN(A147)-4),pumpedbd,MATCH(C147,'Query Result 1'!$BF$7:$BK$7,0),FALSE),VLOOKUP(CONCATENATE(E147,"M"),pumpedbd,MATCH(C147,'Query Result 1'!$BF$7:$BK$7,0),FALSE))</f>
        <v>0.94267249113995688</v>
      </c>
      <c r="J147" s="208">
        <f t="shared" si="5"/>
        <v>1</v>
      </c>
      <c r="K147" s="150"/>
    </row>
    <row r="148" spans="1:11" x14ac:dyDescent="0.35">
      <c r="A148" s="107" t="str">
        <f t="shared" si="4"/>
        <v>COLL31X</v>
      </c>
      <c r="C148" s="112" t="s">
        <v>13</v>
      </c>
      <c r="D148" s="112" t="s">
        <v>9</v>
      </c>
      <c r="E148" s="112">
        <v>31</v>
      </c>
      <c r="F148" s="112"/>
      <c r="G148" s="112" t="s">
        <v>15</v>
      </c>
      <c r="H148" s="161">
        <v>0.99</v>
      </c>
      <c r="I148" s="207">
        <f>IFERROR(VLOOKUP(RIGHT(A148,LEN(A148)-4),pumpedbd,MATCH(C148,'Query Result 1'!$BF$7:$BK$7,0),FALSE),VLOOKUP(CONCATENATE(E148,"M"),pumpedbd,MATCH(C148,'Query Result 1'!$BF$7:$BK$7,0),FALSE))</f>
        <v>0.93324576622855726</v>
      </c>
      <c r="J148" s="208">
        <f t="shared" si="5"/>
        <v>0.99</v>
      </c>
      <c r="K148" s="150"/>
    </row>
    <row r="149" spans="1:11" x14ac:dyDescent="0.35">
      <c r="A149" s="107" t="str">
        <f t="shared" si="4"/>
        <v>COLL32X</v>
      </c>
      <c r="C149" s="112" t="s">
        <v>13</v>
      </c>
      <c r="D149" s="112" t="s">
        <v>9</v>
      </c>
      <c r="E149" s="112">
        <v>32</v>
      </c>
      <c r="F149" s="112"/>
      <c r="G149" s="112" t="s">
        <v>15</v>
      </c>
      <c r="H149" s="161">
        <v>0.98599999999999999</v>
      </c>
      <c r="I149" s="207">
        <f>IFERROR(VLOOKUP(RIGHT(A149,LEN(A149)-4),pumpedbd,MATCH(C149,'Query Result 1'!$BF$7:$BK$7,0),FALSE),VLOOKUP(CONCATENATE(E149,"M"),pumpedbd,MATCH(C149,'Query Result 1'!$BF$7:$BK$7,0),FALSE))</f>
        <v>0.9294750762639975</v>
      </c>
      <c r="J149" s="208">
        <f t="shared" si="5"/>
        <v>0.98599999999999999</v>
      </c>
      <c r="K149" s="150"/>
    </row>
    <row r="150" spans="1:11" x14ac:dyDescent="0.35">
      <c r="A150" s="107" t="str">
        <f t="shared" si="4"/>
        <v>COLL33X</v>
      </c>
      <c r="C150" s="112" t="s">
        <v>13</v>
      </c>
      <c r="D150" s="112" t="s">
        <v>9</v>
      </c>
      <c r="E150" s="112">
        <v>33</v>
      </c>
      <c r="F150" s="112"/>
      <c r="G150" s="112" t="s">
        <v>15</v>
      </c>
      <c r="H150" s="161">
        <v>0.98299999999999998</v>
      </c>
      <c r="I150" s="207">
        <f>IFERROR(VLOOKUP(RIGHT(A150,LEN(A150)-4),pumpedbd,MATCH(C150,'Query Result 1'!$BF$7:$BK$7,0),FALSE),VLOOKUP(CONCATENATE(E150,"M"),pumpedbd,MATCH(C150,'Query Result 1'!$BF$7:$BK$7,0),FALSE))</f>
        <v>0.92664705879057763</v>
      </c>
      <c r="J150" s="208">
        <f t="shared" si="5"/>
        <v>0.98299999999999998</v>
      </c>
      <c r="K150" s="150"/>
    </row>
    <row r="151" spans="1:11" x14ac:dyDescent="0.35">
      <c r="A151" s="107" t="str">
        <f t="shared" si="4"/>
        <v>COLL34X</v>
      </c>
      <c r="C151" s="112" t="s">
        <v>13</v>
      </c>
      <c r="D151" s="112" t="s">
        <v>9</v>
      </c>
      <c r="E151" s="112">
        <v>34</v>
      </c>
      <c r="F151" s="112"/>
      <c r="G151" s="112" t="s">
        <v>15</v>
      </c>
      <c r="H151" s="161">
        <v>0.98</v>
      </c>
      <c r="I151" s="207">
        <f>IFERROR(VLOOKUP(RIGHT(A151,LEN(A151)-4),pumpedbd,MATCH(C151,'Query Result 1'!$BF$7:$BK$7,0),FALSE),VLOOKUP(CONCATENATE(E151,"M"),pumpedbd,MATCH(C151,'Query Result 1'!$BF$7:$BK$7,0),FALSE))</f>
        <v>0.92381904131715775</v>
      </c>
      <c r="J151" s="208">
        <f t="shared" si="5"/>
        <v>0.98</v>
      </c>
      <c r="K151" s="150"/>
    </row>
    <row r="152" spans="1:11" x14ac:dyDescent="0.35">
      <c r="A152" s="107" t="str">
        <f t="shared" si="4"/>
        <v>COLL35X</v>
      </c>
      <c r="C152" s="112" t="s">
        <v>13</v>
      </c>
      <c r="D152" s="112" t="s">
        <v>9</v>
      </c>
      <c r="E152" s="112">
        <v>35</v>
      </c>
      <c r="F152" s="112"/>
      <c r="G152" s="112" t="s">
        <v>15</v>
      </c>
      <c r="H152" s="161">
        <v>0.95899999999999996</v>
      </c>
      <c r="I152" s="207">
        <f>IFERROR(VLOOKUP(RIGHT(A152,LEN(A152)-4),pumpedbd,MATCH(C152,'Query Result 1'!$BF$7:$BK$7,0),FALSE),VLOOKUP(CONCATENATE(E152,"M"),pumpedbd,MATCH(C152,'Query Result 1'!$BF$7:$BK$7,0),FALSE))</f>
        <v>0.90402291900321863</v>
      </c>
      <c r="J152" s="208">
        <f t="shared" si="5"/>
        <v>0.95899999999999996</v>
      </c>
      <c r="K152" s="150"/>
    </row>
    <row r="153" spans="1:11" x14ac:dyDescent="0.35">
      <c r="A153" s="107" t="str">
        <f t="shared" si="4"/>
        <v>COLL36X</v>
      </c>
      <c r="C153" s="112" t="s">
        <v>13</v>
      </c>
      <c r="D153" s="112" t="s">
        <v>9</v>
      </c>
      <c r="E153" s="112">
        <v>36</v>
      </c>
      <c r="F153" s="112"/>
      <c r="G153" s="112" t="s">
        <v>15</v>
      </c>
      <c r="H153" s="161">
        <v>0.94599999999999995</v>
      </c>
      <c r="I153" s="207">
        <f>IFERROR(VLOOKUP(RIGHT(A153,LEN(A153)-4),pumpedbd,MATCH(C153,'Query Result 1'!$BF$7:$BK$7,0),FALSE),VLOOKUP(CONCATENATE(E153,"M"),pumpedbd,MATCH(C153,'Query Result 1'!$BF$7:$BK$7,0),FALSE))</f>
        <v>0.89176817661839913</v>
      </c>
      <c r="J153" s="208">
        <f t="shared" si="5"/>
        <v>0.94599999999999995</v>
      </c>
      <c r="K153" s="150"/>
    </row>
    <row r="154" spans="1:11" x14ac:dyDescent="0.35">
      <c r="A154" s="107" t="str">
        <f t="shared" si="4"/>
        <v>COLL37X</v>
      </c>
      <c r="C154" s="112" t="s">
        <v>13</v>
      </c>
      <c r="D154" s="112" t="s">
        <v>9</v>
      </c>
      <c r="E154" s="112">
        <v>37</v>
      </c>
      <c r="F154" s="112"/>
      <c r="G154" s="112" t="s">
        <v>15</v>
      </c>
      <c r="H154" s="161">
        <v>0.94199999999999995</v>
      </c>
      <c r="I154" s="207">
        <f>IFERROR(VLOOKUP(RIGHT(A154,LEN(A154)-4),pumpedbd,MATCH(C154,'Query Result 1'!$BF$7:$BK$7,0),FALSE),VLOOKUP(CONCATENATE(E154,"M"),pumpedbd,MATCH(C154,'Query Result 1'!$BF$7:$BK$7,0),FALSE))</f>
        <v>0.88799748665383937</v>
      </c>
      <c r="J154" s="208">
        <f t="shared" si="5"/>
        <v>0.94199999999999995</v>
      </c>
      <c r="K154" s="150"/>
    </row>
    <row r="155" spans="1:11" x14ac:dyDescent="0.35">
      <c r="A155" s="107" t="str">
        <f t="shared" si="4"/>
        <v>COLL38X</v>
      </c>
      <c r="C155" s="112" t="s">
        <v>13</v>
      </c>
      <c r="D155" s="112" t="s">
        <v>9</v>
      </c>
      <c r="E155" s="112">
        <v>38</v>
      </c>
      <c r="F155" s="112"/>
      <c r="G155" s="112" t="s">
        <v>15</v>
      </c>
      <c r="H155" s="161">
        <v>0.93899999999999995</v>
      </c>
      <c r="I155" s="207">
        <f>IFERROR(VLOOKUP(RIGHT(A155,LEN(A155)-4),pumpedbd,MATCH(C155,'Query Result 1'!$BF$7:$BK$7,0),FALSE),VLOOKUP(CONCATENATE(E155,"M"),pumpedbd,MATCH(C155,'Query Result 1'!$BF$7:$BK$7,0),FALSE))</f>
        <v>0.8851694691804195</v>
      </c>
      <c r="J155" s="208">
        <f t="shared" si="5"/>
        <v>0.93899999999999995</v>
      </c>
      <c r="K155" s="150"/>
    </row>
    <row r="156" spans="1:11" x14ac:dyDescent="0.35">
      <c r="A156" s="107" t="str">
        <f t="shared" si="4"/>
        <v>COLL39X</v>
      </c>
      <c r="C156" s="112" t="s">
        <v>13</v>
      </c>
      <c r="D156" s="112" t="s">
        <v>9</v>
      </c>
      <c r="E156" s="112">
        <v>39</v>
      </c>
      <c r="F156" s="112"/>
      <c r="G156" s="112" t="s">
        <v>15</v>
      </c>
      <c r="H156" s="161">
        <v>0.93200000000000005</v>
      </c>
      <c r="I156" s="207">
        <f>IFERROR(VLOOKUP(RIGHT(A156,LEN(A156)-4),pumpedbd,MATCH(C156,'Query Result 1'!$BF$7:$BK$7,0),FALSE),VLOOKUP(CONCATENATE(E156,"M"),pumpedbd,MATCH(C156,'Query Result 1'!$BF$7:$BK$7,0),FALSE))</f>
        <v>0.87857076174243987</v>
      </c>
      <c r="J156" s="208">
        <f t="shared" si="5"/>
        <v>0.93200000000000005</v>
      </c>
      <c r="K156" s="150"/>
    </row>
    <row r="157" spans="1:11" x14ac:dyDescent="0.35">
      <c r="A157" s="107" t="str">
        <f t="shared" si="4"/>
        <v>COLL40X</v>
      </c>
      <c r="C157" s="112" t="s">
        <v>13</v>
      </c>
      <c r="D157" s="112" t="s">
        <v>9</v>
      </c>
      <c r="E157" s="112">
        <v>40</v>
      </c>
      <c r="F157" s="112"/>
      <c r="G157" s="112" t="s">
        <v>15</v>
      </c>
      <c r="H157" s="161">
        <v>0.92700000000000005</v>
      </c>
      <c r="I157" s="207">
        <f>IFERROR(VLOOKUP(RIGHT(A157,LEN(A157)-4),pumpedbd,MATCH(C157,'Query Result 1'!$BF$7:$BK$7,0),FALSE),VLOOKUP(CONCATENATE(E157,"M"),pumpedbd,MATCH(C157,'Query Result 1'!$BF$7:$BK$7,0),FALSE))</f>
        <v>0.87385739928674011</v>
      </c>
      <c r="J157" s="208">
        <f t="shared" si="5"/>
        <v>0.92700000000000005</v>
      </c>
      <c r="K157" s="150"/>
    </row>
    <row r="158" spans="1:11" x14ac:dyDescent="0.35">
      <c r="A158" s="107" t="str">
        <f t="shared" si="4"/>
        <v>COLL41X</v>
      </c>
      <c r="C158" s="112" t="s">
        <v>13</v>
      </c>
      <c r="D158" s="112" t="s">
        <v>9</v>
      </c>
      <c r="E158" s="112">
        <v>41</v>
      </c>
      <c r="F158" s="112"/>
      <c r="G158" s="112" t="s">
        <v>15</v>
      </c>
      <c r="H158" s="161">
        <v>0.93100000000000005</v>
      </c>
      <c r="I158" s="207">
        <f>IFERROR(VLOOKUP(RIGHT(A158,LEN(A158)-4),pumpedbd,MATCH(C158,'Query Result 1'!$BF$7:$BK$7,0),FALSE),VLOOKUP(CONCATENATE(E158,"M"),pumpedbd,MATCH(C158,'Query Result 1'!$BF$7:$BK$7,0),FALSE))</f>
        <v>0.87762808925129987</v>
      </c>
      <c r="J158" s="208">
        <f t="shared" si="5"/>
        <v>0.93100000000000005</v>
      </c>
      <c r="K158" s="150"/>
    </row>
    <row r="159" spans="1:11" x14ac:dyDescent="0.35">
      <c r="A159" s="107" t="str">
        <f t="shared" si="4"/>
        <v>COLL42X</v>
      </c>
      <c r="C159" s="112" t="s">
        <v>13</v>
      </c>
      <c r="D159" s="112" t="s">
        <v>9</v>
      </c>
      <c r="E159" s="112">
        <v>42</v>
      </c>
      <c r="F159" s="112"/>
      <c r="G159" s="112" t="s">
        <v>15</v>
      </c>
      <c r="H159" s="161">
        <v>0.90300000000000002</v>
      </c>
      <c r="I159" s="207">
        <f>IFERROR(VLOOKUP(RIGHT(A159,LEN(A159)-4),pumpedbd,MATCH(C159,'Query Result 1'!$BF$7:$BK$7,0),FALSE),VLOOKUP(CONCATENATE(E159,"M"),pumpedbd,MATCH(C159,'Query Result 1'!$BF$7:$BK$7,0),FALSE))</f>
        <v>0.85123325949938111</v>
      </c>
      <c r="J159" s="208">
        <f t="shared" si="5"/>
        <v>0.90300000000000002</v>
      </c>
      <c r="K159" s="150"/>
    </row>
    <row r="160" spans="1:11" x14ac:dyDescent="0.35">
      <c r="A160" s="107" t="str">
        <f t="shared" si="4"/>
        <v>COLL43X</v>
      </c>
      <c r="C160" s="112" t="s">
        <v>13</v>
      </c>
      <c r="D160" s="112" t="s">
        <v>9</v>
      </c>
      <c r="E160" s="112">
        <v>43</v>
      </c>
      <c r="F160" s="112"/>
      <c r="G160" s="112" t="s">
        <v>15</v>
      </c>
      <c r="H160" s="161">
        <v>0.90200000000000002</v>
      </c>
      <c r="I160" s="207">
        <f>IFERROR(VLOOKUP(RIGHT(A160,LEN(A160)-4),pumpedbd,MATCH(C160,'Query Result 1'!$BF$7:$BK$7,0),FALSE),VLOOKUP(CONCATENATE(E160,"M"),pumpedbd,MATCH(C160,'Query Result 1'!$BF$7:$BK$7,0),FALSE))</f>
        <v>0.85029058700824112</v>
      </c>
      <c r="J160" s="208">
        <f t="shared" si="5"/>
        <v>0.90200000000000002</v>
      </c>
      <c r="K160" s="150"/>
    </row>
    <row r="161" spans="1:11" x14ac:dyDescent="0.35">
      <c r="A161" s="107" t="str">
        <f t="shared" si="4"/>
        <v>COLL44X</v>
      </c>
      <c r="C161" s="112" t="s">
        <v>13</v>
      </c>
      <c r="D161" s="112" t="s">
        <v>9</v>
      </c>
      <c r="E161" s="112">
        <v>44</v>
      </c>
      <c r="F161" s="112"/>
      <c r="G161" s="112" t="s">
        <v>15</v>
      </c>
      <c r="H161" s="161">
        <v>0.89800000000000002</v>
      </c>
      <c r="I161" s="207">
        <f>IFERROR(VLOOKUP(RIGHT(A161,LEN(A161)-4),pumpedbd,MATCH(C161,'Query Result 1'!$BF$7:$BK$7,0),FALSE),VLOOKUP(CONCATENATE(E161,"M"),pumpedbd,MATCH(C161,'Query Result 1'!$BF$7:$BK$7,0),FALSE))</f>
        <v>0.84651989704368136</v>
      </c>
      <c r="J161" s="208">
        <f t="shared" si="5"/>
        <v>0.89800000000000002</v>
      </c>
      <c r="K161" s="150"/>
    </row>
    <row r="162" spans="1:11" x14ac:dyDescent="0.35">
      <c r="A162" s="107" t="str">
        <f t="shared" si="4"/>
        <v>COLL45X</v>
      </c>
      <c r="C162" s="112" t="s">
        <v>13</v>
      </c>
      <c r="D162" s="112" t="s">
        <v>9</v>
      </c>
      <c r="E162" s="112">
        <v>45</v>
      </c>
      <c r="F162" s="112"/>
      <c r="G162" s="112" t="s">
        <v>15</v>
      </c>
      <c r="H162" s="161">
        <v>0.89600000000000002</v>
      </c>
      <c r="I162" s="207">
        <f>IFERROR(VLOOKUP(RIGHT(A162,LEN(A162)-4),pumpedbd,MATCH(C162,'Query Result 1'!$BF$7:$BK$7,0),FALSE),VLOOKUP(CONCATENATE(E162,"M"),pumpedbd,MATCH(C162,'Query Result 1'!$BF$7:$BK$7,0),FALSE))</f>
        <v>0.84463455206140137</v>
      </c>
      <c r="J162" s="208">
        <f t="shared" si="5"/>
        <v>0.89600000000000002</v>
      </c>
      <c r="K162" s="150"/>
    </row>
    <row r="163" spans="1:11" x14ac:dyDescent="0.35">
      <c r="A163" s="107" t="str">
        <f t="shared" si="4"/>
        <v>COLL46X</v>
      </c>
      <c r="C163" s="112" t="s">
        <v>13</v>
      </c>
      <c r="D163" s="112" t="s">
        <v>9</v>
      </c>
      <c r="E163" s="112">
        <v>46</v>
      </c>
      <c r="F163" s="112"/>
      <c r="G163" s="112" t="s">
        <v>15</v>
      </c>
      <c r="H163" s="161">
        <v>0.89600000000000002</v>
      </c>
      <c r="I163" s="207">
        <f>IFERROR(VLOOKUP(RIGHT(A163,LEN(A163)-4),pumpedbd,MATCH(C163,'Query Result 1'!$BF$7:$BK$7,0),FALSE),VLOOKUP(CONCATENATE(E163,"M"),pumpedbd,MATCH(C163,'Query Result 1'!$BF$7:$BK$7,0),FALSE))</f>
        <v>0.84463455206140137</v>
      </c>
      <c r="J163" s="208">
        <f t="shared" si="5"/>
        <v>0.89600000000000002</v>
      </c>
      <c r="K163" s="150"/>
    </row>
    <row r="164" spans="1:11" x14ac:dyDescent="0.35">
      <c r="A164" s="107" t="str">
        <f t="shared" si="4"/>
        <v>COLL47X</v>
      </c>
      <c r="C164" s="112" t="s">
        <v>13</v>
      </c>
      <c r="D164" s="112" t="s">
        <v>9</v>
      </c>
      <c r="E164" s="112">
        <v>47</v>
      </c>
      <c r="F164" s="112"/>
      <c r="G164" s="112" t="s">
        <v>15</v>
      </c>
      <c r="H164" s="161">
        <v>0.878</v>
      </c>
      <c r="I164" s="207">
        <f>IFERROR(VLOOKUP(RIGHT(A164,LEN(A164)-4),pumpedbd,MATCH(C164,'Query Result 1'!$BF$7:$BK$7,0),FALSE),VLOOKUP(CONCATENATE(E164,"M"),pumpedbd,MATCH(C164,'Query Result 1'!$BF$7:$BK$7,0),FALSE))</f>
        <v>0.82766644722088212</v>
      </c>
      <c r="J164" s="208">
        <f t="shared" si="5"/>
        <v>0.878</v>
      </c>
      <c r="K164" s="150"/>
    </row>
    <row r="165" spans="1:11" x14ac:dyDescent="0.35">
      <c r="A165" s="107" t="str">
        <f t="shared" si="4"/>
        <v>COLL48X</v>
      </c>
      <c r="C165" s="112" t="s">
        <v>13</v>
      </c>
      <c r="D165" s="112" t="s">
        <v>9</v>
      </c>
      <c r="E165" s="112">
        <v>48</v>
      </c>
      <c r="F165" s="112"/>
      <c r="G165" s="112" t="s">
        <v>15</v>
      </c>
      <c r="H165" s="161">
        <v>0.873</v>
      </c>
      <c r="I165" s="207">
        <f>IFERROR(VLOOKUP(RIGHT(A165,LEN(A165)-4),pumpedbd,MATCH(C165,'Query Result 1'!$BF$7:$BK$7,0),FALSE),VLOOKUP(CONCATENATE(E165,"M"),pumpedbd,MATCH(C165,'Query Result 1'!$BF$7:$BK$7,0),FALSE))</f>
        <v>0.82295308476518236</v>
      </c>
      <c r="J165" s="208">
        <f t="shared" si="5"/>
        <v>0.873</v>
      </c>
      <c r="K165" s="150"/>
    </row>
    <row r="166" spans="1:11" x14ac:dyDescent="0.35">
      <c r="A166" s="107" t="str">
        <f t="shared" si="4"/>
        <v>COLL49X</v>
      </c>
      <c r="C166" s="112" t="s">
        <v>13</v>
      </c>
      <c r="D166" s="112" t="s">
        <v>9</v>
      </c>
      <c r="E166" s="112">
        <v>49</v>
      </c>
      <c r="F166" s="112"/>
      <c r="G166" s="112" t="s">
        <v>15</v>
      </c>
      <c r="H166" s="161">
        <v>0.88800000000000001</v>
      </c>
      <c r="I166" s="207">
        <f>IFERROR(VLOOKUP(RIGHT(A166,LEN(A166)-4),pumpedbd,MATCH(C166,'Query Result 1'!$BF$7:$BK$7,0),FALSE),VLOOKUP(CONCATENATE(E166,"M"),pumpedbd,MATCH(C166,'Query Result 1'!$BF$7:$BK$7,0),FALSE))</f>
        <v>0.83709317213228174</v>
      </c>
      <c r="J166" s="208">
        <f t="shared" si="5"/>
        <v>0.88800000000000001</v>
      </c>
      <c r="K166" s="150"/>
    </row>
    <row r="167" spans="1:11" x14ac:dyDescent="0.35">
      <c r="A167" s="107" t="str">
        <f t="shared" si="4"/>
        <v>COLL50X</v>
      </c>
      <c r="C167" s="112" t="s">
        <v>13</v>
      </c>
      <c r="D167" s="112" t="s">
        <v>9</v>
      </c>
      <c r="E167" s="112">
        <v>50</v>
      </c>
      <c r="F167" s="112"/>
      <c r="G167" s="112" t="s">
        <v>15</v>
      </c>
      <c r="H167" s="161">
        <v>0.89100000000000001</v>
      </c>
      <c r="I167" s="207">
        <f>IFERROR(VLOOKUP(RIGHT(A167,LEN(A167)-4),pumpedbd,MATCH(C167,'Query Result 1'!$BF$7:$BK$7,0),FALSE),VLOOKUP(CONCATENATE(E167,"M"),pumpedbd,MATCH(C167,'Query Result 1'!$BF$7:$BK$7,0),FALSE))</f>
        <v>0.83992118960570161</v>
      </c>
      <c r="J167" s="208">
        <f t="shared" si="5"/>
        <v>0.89100000000000001</v>
      </c>
      <c r="K167" s="150"/>
    </row>
    <row r="168" spans="1:11" x14ac:dyDescent="0.35">
      <c r="A168" s="107" t="str">
        <f t="shared" si="4"/>
        <v>COLL51X</v>
      </c>
      <c r="C168" s="112" t="s">
        <v>13</v>
      </c>
      <c r="D168" s="112" t="s">
        <v>9</v>
      </c>
      <c r="E168" s="112">
        <v>51</v>
      </c>
      <c r="F168" s="112"/>
      <c r="G168" s="112" t="s">
        <v>15</v>
      </c>
      <c r="H168" s="161">
        <v>0.89500000000000002</v>
      </c>
      <c r="I168" s="207">
        <f>IFERROR(VLOOKUP(RIGHT(A168,LEN(A168)-4),pumpedbd,MATCH(C168,'Query Result 1'!$BF$7:$BK$7,0),FALSE),VLOOKUP(CONCATENATE(E168,"M"),pumpedbd,MATCH(C168,'Query Result 1'!$BF$7:$BK$7,0),FALSE))</f>
        <v>0.84369187957026148</v>
      </c>
      <c r="J168" s="208">
        <f t="shared" si="5"/>
        <v>0.89500000000000002</v>
      </c>
      <c r="K168" s="150"/>
    </row>
    <row r="169" spans="1:11" x14ac:dyDescent="0.35">
      <c r="A169" s="107" t="str">
        <f t="shared" si="4"/>
        <v>COLL52X</v>
      </c>
      <c r="C169" s="112" t="s">
        <v>13</v>
      </c>
      <c r="D169" s="112" t="s">
        <v>9</v>
      </c>
      <c r="E169" s="112">
        <v>52</v>
      </c>
      <c r="F169" s="112"/>
      <c r="G169" s="112" t="s">
        <v>15</v>
      </c>
      <c r="H169" s="161">
        <v>0.89900000000000002</v>
      </c>
      <c r="I169" s="207">
        <f>IFERROR(VLOOKUP(RIGHT(A169,LEN(A169)-4),pumpedbd,MATCH(C169,'Query Result 1'!$BF$7:$BK$7,0),FALSE),VLOOKUP(CONCATENATE(E169,"M"),pumpedbd,MATCH(C169,'Query Result 1'!$BF$7:$BK$7,0),FALSE))</f>
        <v>0.84746256953482124</v>
      </c>
      <c r="J169" s="208">
        <f t="shared" si="5"/>
        <v>0.89900000000000002</v>
      </c>
      <c r="K169" s="150"/>
    </row>
    <row r="170" spans="1:11" x14ac:dyDescent="0.35">
      <c r="A170" s="107" t="str">
        <f t="shared" si="4"/>
        <v>COLL53X</v>
      </c>
      <c r="C170" s="112" t="s">
        <v>13</v>
      </c>
      <c r="D170" s="112" t="s">
        <v>9</v>
      </c>
      <c r="E170" s="112">
        <v>53</v>
      </c>
      <c r="F170" s="112"/>
      <c r="G170" s="112" t="s">
        <v>15</v>
      </c>
      <c r="H170" s="161">
        <v>0.90200000000000002</v>
      </c>
      <c r="I170" s="207">
        <f>IFERROR(VLOOKUP(RIGHT(A170,LEN(A170)-4),pumpedbd,MATCH(C170,'Query Result 1'!$BF$7:$BK$7,0),FALSE),VLOOKUP(CONCATENATE(E170,"M"),pumpedbd,MATCH(C170,'Query Result 1'!$BF$7:$BK$7,0),FALSE))</f>
        <v>0.85029058700824112</v>
      </c>
      <c r="J170" s="208">
        <f t="shared" si="5"/>
        <v>0.90200000000000002</v>
      </c>
      <c r="K170" s="150"/>
    </row>
    <row r="171" spans="1:11" x14ac:dyDescent="0.35">
      <c r="A171" s="107" t="str">
        <f t="shared" si="4"/>
        <v>COLL54X</v>
      </c>
      <c r="C171" s="112" t="s">
        <v>13</v>
      </c>
      <c r="D171" s="112" t="s">
        <v>9</v>
      </c>
      <c r="E171" s="112">
        <v>54</v>
      </c>
      <c r="F171" s="112"/>
      <c r="G171" s="112" t="s">
        <v>15</v>
      </c>
      <c r="H171" s="161">
        <v>0.90300000000000002</v>
      </c>
      <c r="I171" s="207">
        <f>IFERROR(VLOOKUP(RIGHT(A171,LEN(A171)-4),pumpedbd,MATCH(C171,'Query Result 1'!$BF$7:$BK$7,0),FALSE),VLOOKUP(CONCATENATE(E171,"M"),pumpedbd,MATCH(C171,'Query Result 1'!$BF$7:$BK$7,0),FALSE))</f>
        <v>0.85123325949938111</v>
      </c>
      <c r="J171" s="208">
        <f t="shared" si="5"/>
        <v>0.90300000000000002</v>
      </c>
      <c r="K171" s="150"/>
    </row>
    <row r="172" spans="1:11" x14ac:dyDescent="0.35">
      <c r="A172" s="107" t="str">
        <f t="shared" si="4"/>
        <v>COLL55X</v>
      </c>
      <c r="C172" s="112" t="s">
        <v>13</v>
      </c>
      <c r="D172" s="112" t="s">
        <v>9</v>
      </c>
      <c r="E172" s="112">
        <v>55</v>
      </c>
      <c r="F172" s="112"/>
      <c r="G172" s="112" t="s">
        <v>15</v>
      </c>
      <c r="H172" s="161">
        <v>0.91300000000000003</v>
      </c>
      <c r="I172" s="207">
        <f>IFERROR(VLOOKUP(RIGHT(A172,LEN(A172)-4),pumpedbd,MATCH(C172,'Query Result 1'!$BF$7:$BK$7,0),FALSE),VLOOKUP(CONCATENATE(E172,"M"),pumpedbd,MATCH(C172,'Query Result 1'!$BF$7:$BK$7,0),FALSE))</f>
        <v>0.86065998441078062</v>
      </c>
      <c r="J172" s="208">
        <f t="shared" si="5"/>
        <v>0.91300000000000003</v>
      </c>
      <c r="K172" s="150"/>
    </row>
    <row r="173" spans="1:11" x14ac:dyDescent="0.35">
      <c r="A173" s="107" t="str">
        <f t="shared" si="4"/>
        <v>COLL56X</v>
      </c>
      <c r="C173" s="112" t="s">
        <v>13</v>
      </c>
      <c r="D173" s="112" t="s">
        <v>9</v>
      </c>
      <c r="E173" s="112">
        <v>56</v>
      </c>
      <c r="F173" s="112"/>
      <c r="G173" s="112" t="s">
        <v>15</v>
      </c>
      <c r="H173" s="161">
        <v>0.93</v>
      </c>
      <c r="I173" s="207">
        <f>IFERROR(VLOOKUP(RIGHT(A173,LEN(A173)-4),pumpedbd,MATCH(C173,'Query Result 1'!$BF$7:$BK$7,0),FALSE),VLOOKUP(CONCATENATE(E173,"M"),pumpedbd,MATCH(C173,'Query Result 1'!$BF$7:$BK$7,0),FALSE))</f>
        <v>0.87668541676015999</v>
      </c>
      <c r="J173" s="208">
        <f t="shared" si="5"/>
        <v>0.93</v>
      </c>
      <c r="K173" s="150"/>
    </row>
    <row r="174" spans="1:11" x14ac:dyDescent="0.35">
      <c r="A174" s="107" t="str">
        <f t="shared" si="4"/>
        <v>COLL57X</v>
      </c>
      <c r="C174" s="112" t="s">
        <v>13</v>
      </c>
      <c r="D174" s="112" t="s">
        <v>9</v>
      </c>
      <c r="E174" s="112">
        <v>57</v>
      </c>
      <c r="F174" s="112"/>
      <c r="G174" s="112" t="s">
        <v>15</v>
      </c>
      <c r="H174" s="161">
        <v>0.94599999999999995</v>
      </c>
      <c r="I174" s="207">
        <f>IFERROR(VLOOKUP(RIGHT(A174,LEN(A174)-4),pumpedbd,MATCH(C174,'Query Result 1'!$BF$7:$BK$7,0),FALSE),VLOOKUP(CONCATENATE(E174,"M"),pumpedbd,MATCH(C174,'Query Result 1'!$BF$7:$BK$7,0),FALSE))</f>
        <v>0.89176817661839913</v>
      </c>
      <c r="J174" s="208">
        <f t="shared" si="5"/>
        <v>0.94599999999999995</v>
      </c>
      <c r="K174" s="150"/>
    </row>
    <row r="175" spans="1:11" x14ac:dyDescent="0.35">
      <c r="A175" s="107" t="str">
        <f t="shared" si="4"/>
        <v>COLL58X</v>
      </c>
      <c r="C175" s="112" t="s">
        <v>13</v>
      </c>
      <c r="D175" s="112" t="s">
        <v>9</v>
      </c>
      <c r="E175" s="112">
        <v>58</v>
      </c>
      <c r="F175" s="112"/>
      <c r="G175" s="112" t="s">
        <v>15</v>
      </c>
      <c r="H175" s="161">
        <v>0.95</v>
      </c>
      <c r="I175" s="207">
        <f>IFERROR(VLOOKUP(RIGHT(A175,LEN(A175)-4),pumpedbd,MATCH(C175,'Query Result 1'!$BF$7:$BK$7,0),FALSE),VLOOKUP(CONCATENATE(E175,"M"),pumpedbd,MATCH(C175,'Query Result 1'!$BF$7:$BK$7,0),FALSE))</f>
        <v>0.895538866582959</v>
      </c>
      <c r="J175" s="208">
        <f t="shared" si="5"/>
        <v>0.95</v>
      </c>
      <c r="K175" s="150"/>
    </row>
    <row r="176" spans="1:11" x14ac:dyDescent="0.35">
      <c r="A176" s="107" t="str">
        <f t="shared" si="4"/>
        <v>COLL59X</v>
      </c>
      <c r="C176" s="112" t="s">
        <v>13</v>
      </c>
      <c r="D176" s="112" t="s">
        <v>9</v>
      </c>
      <c r="E176" s="112">
        <v>59</v>
      </c>
      <c r="F176" s="112"/>
      <c r="G176" s="112" t="s">
        <v>15</v>
      </c>
      <c r="H176" s="161">
        <v>0.96299999999999997</v>
      </c>
      <c r="I176" s="207">
        <f>IFERROR(VLOOKUP(RIGHT(A176,LEN(A176)-4),pumpedbd,MATCH(C176,'Query Result 1'!$BF$7:$BK$7,0),FALSE),VLOOKUP(CONCATENATE(E176,"M"),pumpedbd,MATCH(C176,'Query Result 1'!$BF$7:$BK$7,0),FALSE))</f>
        <v>0.9077936089677785</v>
      </c>
      <c r="J176" s="208">
        <f t="shared" si="5"/>
        <v>0.96299999999999997</v>
      </c>
      <c r="K176" s="150"/>
    </row>
    <row r="177" spans="1:11" x14ac:dyDescent="0.35">
      <c r="A177" s="107" t="str">
        <f t="shared" si="4"/>
        <v>COLL60X</v>
      </c>
      <c r="C177" s="112" t="s">
        <v>13</v>
      </c>
      <c r="D177" s="112" t="s">
        <v>9</v>
      </c>
      <c r="E177" s="112">
        <v>60</v>
      </c>
      <c r="F177" s="112"/>
      <c r="G177" s="112" t="s">
        <v>15</v>
      </c>
      <c r="H177" s="161">
        <v>0.96799999999999997</v>
      </c>
      <c r="I177" s="207">
        <f>IFERROR(VLOOKUP(RIGHT(A177,LEN(A177)-4),pumpedbd,MATCH(C177,'Query Result 1'!$BF$7:$BK$7,0),FALSE),VLOOKUP(CONCATENATE(E177,"M"),pumpedbd,MATCH(C177,'Query Result 1'!$BF$7:$BK$7,0),FALSE))</f>
        <v>0.91250697142347825</v>
      </c>
      <c r="J177" s="208">
        <f t="shared" si="5"/>
        <v>0.96799999999999997</v>
      </c>
      <c r="K177" s="150"/>
    </row>
    <row r="178" spans="1:11" x14ac:dyDescent="0.35">
      <c r="A178" s="107" t="str">
        <f t="shared" si="4"/>
        <v>COLL61X</v>
      </c>
      <c r="C178" s="112" t="s">
        <v>13</v>
      </c>
      <c r="D178" s="112" t="s">
        <v>9</v>
      </c>
      <c r="E178" s="112">
        <v>61</v>
      </c>
      <c r="F178" s="112"/>
      <c r="G178" s="112" t="s">
        <v>15</v>
      </c>
      <c r="H178" s="161">
        <v>0.97299999999999998</v>
      </c>
      <c r="I178" s="207">
        <f>IFERROR(VLOOKUP(RIGHT(A178,LEN(A178)-4),pumpedbd,MATCH(C178,'Query Result 1'!$BF$7:$BK$7,0),FALSE),VLOOKUP(CONCATENATE(E178,"M"),pumpedbd,MATCH(C178,'Query Result 1'!$BF$7:$BK$7,0),FALSE))</f>
        <v>0.91722033387917801</v>
      </c>
      <c r="J178" s="208">
        <f t="shared" si="5"/>
        <v>0.97299999999999998</v>
      </c>
      <c r="K178" s="150"/>
    </row>
    <row r="179" spans="1:11" x14ac:dyDescent="0.35">
      <c r="A179" s="107" t="str">
        <f t="shared" si="4"/>
        <v>COLL62X</v>
      </c>
      <c r="C179" s="112" t="s">
        <v>13</v>
      </c>
      <c r="D179" s="112" t="s">
        <v>9</v>
      </c>
      <c r="E179" s="112">
        <v>62</v>
      </c>
      <c r="F179" s="112"/>
      <c r="G179" s="112" t="s">
        <v>15</v>
      </c>
      <c r="H179" s="161">
        <v>0.998</v>
      </c>
      <c r="I179" s="207">
        <f>IFERROR(VLOOKUP(RIGHT(A179,LEN(A179)-4),pumpedbd,MATCH(C179,'Query Result 1'!$BF$7:$BK$7,0),FALSE),VLOOKUP(CONCATENATE(E179,"M"),pumpedbd,MATCH(C179,'Query Result 1'!$BF$7:$BK$7,0),FALSE))</f>
        <v>0.940787146157677</v>
      </c>
      <c r="J179" s="208">
        <f t="shared" si="5"/>
        <v>0.998</v>
      </c>
      <c r="K179" s="150"/>
    </row>
    <row r="180" spans="1:11" x14ac:dyDescent="0.35">
      <c r="A180" s="107" t="str">
        <f t="shared" si="4"/>
        <v>COLL63X</v>
      </c>
      <c r="C180" s="112" t="s">
        <v>13</v>
      </c>
      <c r="D180" s="112" t="s">
        <v>9</v>
      </c>
      <c r="E180" s="112">
        <v>63</v>
      </c>
      <c r="F180" s="112"/>
      <c r="G180" s="112" t="s">
        <v>15</v>
      </c>
      <c r="H180" s="161">
        <v>1.0069999999999999</v>
      </c>
      <c r="I180" s="207">
        <f>IFERROR(VLOOKUP(RIGHT(A180,LEN(A180)-4),pumpedbd,MATCH(C180,'Query Result 1'!$BF$7:$BK$7,0),FALSE),VLOOKUP(CONCATENATE(E180,"M"),pumpedbd,MATCH(C180,'Query Result 1'!$BF$7:$BK$7,0),FALSE))</f>
        <v>0.94927119857793651</v>
      </c>
      <c r="J180" s="208">
        <f t="shared" si="5"/>
        <v>1.0069999999999999</v>
      </c>
      <c r="K180" s="150"/>
    </row>
    <row r="181" spans="1:11" x14ac:dyDescent="0.35">
      <c r="A181" s="107" t="str">
        <f t="shared" si="4"/>
        <v>COLL64X</v>
      </c>
      <c r="C181" s="112" t="s">
        <v>13</v>
      </c>
      <c r="D181" s="112" t="s">
        <v>9</v>
      </c>
      <c r="E181" s="112">
        <v>64</v>
      </c>
      <c r="F181" s="112"/>
      <c r="G181" s="112" t="s">
        <v>15</v>
      </c>
      <c r="H181" s="161">
        <v>1.0409999999999999</v>
      </c>
      <c r="I181" s="207">
        <f>IFERROR(VLOOKUP(RIGHT(A181,LEN(A181)-4),pumpedbd,MATCH(C181,'Query Result 1'!$BF$7:$BK$7,0),FALSE),VLOOKUP(CONCATENATE(E181,"M"),pumpedbd,MATCH(C181,'Query Result 1'!$BF$7:$BK$7,0),FALSE))</f>
        <v>0.98132206327669502</v>
      </c>
      <c r="J181" s="208">
        <f t="shared" si="5"/>
        <v>1.0409999999999999</v>
      </c>
      <c r="K181" s="150"/>
    </row>
    <row r="182" spans="1:11" x14ac:dyDescent="0.35">
      <c r="A182" s="107" t="str">
        <f t="shared" si="4"/>
        <v>COLL65X</v>
      </c>
      <c r="C182" s="112" t="s">
        <v>13</v>
      </c>
      <c r="D182" s="112" t="s">
        <v>9</v>
      </c>
      <c r="E182" s="112">
        <v>65</v>
      </c>
      <c r="F182" s="112"/>
      <c r="G182" s="112" t="s">
        <v>15</v>
      </c>
      <c r="H182" s="161">
        <v>1.0429999999999999</v>
      </c>
      <c r="I182" s="207">
        <f>IFERROR(VLOOKUP(RIGHT(A182,LEN(A182)-4),pumpedbd,MATCH(C182,'Query Result 1'!$BF$7:$BK$7,0),FALSE),VLOOKUP(CONCATENATE(E182,"M"),pumpedbd,MATCH(C182,'Query Result 1'!$BF$7:$BK$7,0),FALSE))</f>
        <v>0.98320740825897501</v>
      </c>
      <c r="J182" s="208">
        <f t="shared" si="5"/>
        <v>1.0429999999999999</v>
      </c>
      <c r="K182" s="150"/>
    </row>
    <row r="183" spans="1:11" x14ac:dyDescent="0.35">
      <c r="A183" s="107" t="str">
        <f t="shared" si="4"/>
        <v>COLL66X</v>
      </c>
      <c r="C183" s="112" t="s">
        <v>13</v>
      </c>
      <c r="D183" s="112" t="s">
        <v>9</v>
      </c>
      <c r="E183" s="112">
        <v>66</v>
      </c>
      <c r="F183" s="112"/>
      <c r="G183" s="112" t="s">
        <v>15</v>
      </c>
      <c r="H183" s="161">
        <v>1.0609999999999999</v>
      </c>
      <c r="I183" s="207">
        <f>IFERROR(VLOOKUP(RIGHT(A183,LEN(A183)-4),pumpedbd,MATCH(C183,'Query Result 1'!$BF$7:$BK$7,0),FALSE),VLOOKUP(CONCATENATE(E183,"M"),pumpedbd,MATCH(C183,'Query Result 1'!$BF$7:$BK$7,0),FALSE))</f>
        <v>1.0001755130994943</v>
      </c>
      <c r="J183" s="208">
        <f t="shared" si="5"/>
        <v>1.0609999999999999</v>
      </c>
      <c r="K183" s="150"/>
    </row>
    <row r="184" spans="1:11" x14ac:dyDescent="0.35">
      <c r="A184" s="107" t="str">
        <f t="shared" si="4"/>
        <v>COLL67X</v>
      </c>
      <c r="C184" s="112" t="s">
        <v>13</v>
      </c>
      <c r="D184" s="112" t="s">
        <v>9</v>
      </c>
      <c r="E184" s="112">
        <v>67</v>
      </c>
      <c r="F184" s="112"/>
      <c r="G184" s="112" t="s">
        <v>15</v>
      </c>
      <c r="H184" s="161">
        <v>1.1279999999999999</v>
      </c>
      <c r="I184" s="207">
        <f>IFERROR(VLOOKUP(RIGHT(A184,LEN(A184)-4),pumpedbd,MATCH(C184,'Query Result 1'!$BF$7:$BK$7,0),FALSE),VLOOKUP(CONCATENATE(E184,"M"),pumpedbd,MATCH(C184,'Query Result 1'!$BF$7:$BK$7,0),FALSE))</f>
        <v>1.0633345700058712</v>
      </c>
      <c r="J184" s="208">
        <f t="shared" si="5"/>
        <v>1.1279999999999999</v>
      </c>
      <c r="K184" s="150"/>
    </row>
    <row r="185" spans="1:11" x14ac:dyDescent="0.35">
      <c r="A185" s="107" t="str">
        <f t="shared" si="4"/>
        <v>COLL68X</v>
      </c>
      <c r="C185" s="112" t="s">
        <v>13</v>
      </c>
      <c r="D185" s="112" t="s">
        <v>9</v>
      </c>
      <c r="E185" s="112">
        <v>68</v>
      </c>
      <c r="F185" s="112"/>
      <c r="G185" s="112" t="s">
        <v>15</v>
      </c>
      <c r="H185" s="161">
        <v>1.1419999999999999</v>
      </c>
      <c r="I185" s="207">
        <f>IFERROR(VLOOKUP(RIGHT(A185,LEN(A185)-4),pumpedbd,MATCH(C185,'Query Result 1'!$BF$7:$BK$7,0),FALSE),VLOOKUP(CONCATENATE(E185,"M"),pumpedbd,MATCH(C185,'Query Result 1'!$BF$7:$BK$7,0),FALSE))</f>
        <v>1.0765319848818307</v>
      </c>
      <c r="J185" s="208">
        <f t="shared" si="5"/>
        <v>1.1419999999999999</v>
      </c>
      <c r="K185" s="150"/>
    </row>
    <row r="186" spans="1:11" x14ac:dyDescent="0.35">
      <c r="A186" s="107" t="str">
        <f t="shared" si="4"/>
        <v>COLL69X</v>
      </c>
      <c r="C186" s="112" t="s">
        <v>13</v>
      </c>
      <c r="D186" s="112" t="s">
        <v>9</v>
      </c>
      <c r="E186" s="112">
        <v>69</v>
      </c>
      <c r="F186" s="112"/>
      <c r="G186" s="112" t="s">
        <v>15</v>
      </c>
      <c r="H186" s="161">
        <v>1.17</v>
      </c>
      <c r="I186" s="207">
        <f>IFERROR(VLOOKUP(RIGHT(A186,LEN(A186)-4),pumpedbd,MATCH(C186,'Query Result 1'!$BF$7:$BK$7,0),FALSE),VLOOKUP(CONCATENATE(E186,"M"),pumpedbd,MATCH(C186,'Query Result 1'!$BF$7:$BK$7,0),FALSE))</f>
        <v>1.1029268146337494</v>
      </c>
      <c r="J186" s="208">
        <f t="shared" si="5"/>
        <v>1.17</v>
      </c>
      <c r="K186" s="150"/>
    </row>
    <row r="187" spans="1:11" x14ac:dyDescent="0.35">
      <c r="A187" s="107" t="str">
        <f t="shared" si="4"/>
        <v>COLL70X</v>
      </c>
      <c r="C187" s="112" t="s">
        <v>13</v>
      </c>
      <c r="D187" s="112" t="s">
        <v>9</v>
      </c>
      <c r="E187" s="112">
        <v>70</v>
      </c>
      <c r="F187" s="112"/>
      <c r="G187" s="112" t="s">
        <v>15</v>
      </c>
      <c r="H187" s="161">
        <v>1.1839999999999999</v>
      </c>
      <c r="I187" s="207">
        <f>IFERROR(VLOOKUP(RIGHT(A187,LEN(A187)-4),pumpedbd,MATCH(C187,'Query Result 1'!$BF$7:$BK$7,0),FALSE),VLOOKUP(CONCATENATE(E187,"M"),pumpedbd,MATCH(C187,'Query Result 1'!$BF$7:$BK$7,0),FALSE))</f>
        <v>1.1161242295097089</v>
      </c>
      <c r="J187" s="208">
        <f t="shared" si="5"/>
        <v>1.1839999999999999</v>
      </c>
      <c r="K187" s="150"/>
    </row>
    <row r="188" spans="1:11" x14ac:dyDescent="0.35">
      <c r="A188" s="107" t="str">
        <f t="shared" si="4"/>
        <v>COLL71X</v>
      </c>
      <c r="C188" s="112" t="s">
        <v>13</v>
      </c>
      <c r="D188" s="112" t="s">
        <v>9</v>
      </c>
      <c r="E188" s="112">
        <v>71</v>
      </c>
      <c r="F188" s="112"/>
      <c r="G188" s="112" t="s">
        <v>15</v>
      </c>
      <c r="H188" s="161">
        <v>1.1839999999999999</v>
      </c>
      <c r="I188" s="207">
        <f>IFERROR(VLOOKUP(RIGHT(A188,LEN(A188)-4),pumpedbd,MATCH(C188,'Query Result 1'!$BF$7:$BK$7,0),FALSE),VLOOKUP(CONCATENATE(E188,"M"),pumpedbd,MATCH(C188,'Query Result 1'!$BF$7:$BK$7,0),FALSE))</f>
        <v>1.1161242295097089</v>
      </c>
      <c r="J188" s="208">
        <f t="shared" si="5"/>
        <v>1.1839999999999999</v>
      </c>
      <c r="K188" s="150"/>
    </row>
    <row r="189" spans="1:11" x14ac:dyDescent="0.35">
      <c r="A189" s="107" t="str">
        <f t="shared" si="4"/>
        <v>COLL72X</v>
      </c>
      <c r="C189" s="112" t="s">
        <v>13</v>
      </c>
      <c r="D189" s="112" t="s">
        <v>9</v>
      </c>
      <c r="E189" s="112">
        <v>72</v>
      </c>
      <c r="F189" s="112"/>
      <c r="G189" s="112" t="s">
        <v>15</v>
      </c>
      <c r="H189" s="161">
        <v>1.1850000000000001</v>
      </c>
      <c r="I189" s="207">
        <f>IFERROR(VLOOKUP(RIGHT(A189,LEN(A189)-4),pumpedbd,MATCH(C189,'Query Result 1'!$BF$7:$BK$7,0),FALSE),VLOOKUP(CONCATENATE(E189,"M"),pumpedbd,MATCH(C189,'Query Result 1'!$BF$7:$BK$7,0),FALSE))</f>
        <v>1.117066902000849</v>
      </c>
      <c r="J189" s="208">
        <f t="shared" si="5"/>
        <v>1.1850000000000001</v>
      </c>
      <c r="K189" s="150"/>
    </row>
    <row r="190" spans="1:11" x14ac:dyDescent="0.35">
      <c r="A190" s="107" t="str">
        <f t="shared" si="4"/>
        <v>COLL73X</v>
      </c>
      <c r="C190" s="112" t="s">
        <v>13</v>
      </c>
      <c r="D190" s="112" t="s">
        <v>9</v>
      </c>
      <c r="E190" s="112">
        <v>73</v>
      </c>
      <c r="F190" s="112"/>
      <c r="G190" s="112" t="s">
        <v>15</v>
      </c>
      <c r="H190" s="161">
        <v>1.1859999999999999</v>
      </c>
      <c r="I190" s="207">
        <f>IFERROR(VLOOKUP(RIGHT(A190,LEN(A190)-4),pumpedbd,MATCH(C190,'Query Result 1'!$BF$7:$BK$7,0),FALSE),VLOOKUP(CONCATENATE(E190,"M"),pumpedbd,MATCH(C190,'Query Result 1'!$BF$7:$BK$7,0),FALSE))</f>
        <v>1.1180095744919889</v>
      </c>
      <c r="J190" s="208">
        <f t="shared" si="5"/>
        <v>1.1859999999999999</v>
      </c>
      <c r="K190" s="150"/>
    </row>
    <row r="191" spans="1:11" x14ac:dyDescent="0.35">
      <c r="A191" s="107" t="str">
        <f t="shared" si="4"/>
        <v>COLL74X</v>
      </c>
      <c r="C191" s="112" t="s">
        <v>13</v>
      </c>
      <c r="D191" s="112" t="s">
        <v>9</v>
      </c>
      <c r="E191" s="112">
        <v>74</v>
      </c>
      <c r="F191" s="112"/>
      <c r="G191" s="112" t="s">
        <v>15</v>
      </c>
      <c r="H191" s="161">
        <v>1.1870000000000001</v>
      </c>
      <c r="I191" s="207">
        <f>IFERROR(VLOOKUP(RIGHT(A191,LEN(A191)-4),pumpedbd,MATCH(C191,'Query Result 1'!$BF$7:$BK$7,0),FALSE),VLOOKUP(CONCATENATE(E191,"M"),pumpedbd,MATCH(C191,'Query Result 1'!$BF$7:$BK$7,0),FALSE))</f>
        <v>1.1189522469831288</v>
      </c>
      <c r="J191" s="208">
        <f t="shared" si="5"/>
        <v>1.1870000000000001</v>
      </c>
      <c r="K191" s="150"/>
    </row>
    <row r="192" spans="1:11" x14ac:dyDescent="0.35">
      <c r="A192" s="107" t="str">
        <f t="shared" si="4"/>
        <v>COLL75X</v>
      </c>
      <c r="C192" s="112" t="s">
        <v>13</v>
      </c>
      <c r="D192" s="112" t="s">
        <v>9</v>
      </c>
      <c r="E192" s="112">
        <v>75</v>
      </c>
      <c r="F192" s="112"/>
      <c r="G192" s="112" t="s">
        <v>15</v>
      </c>
      <c r="H192" s="161">
        <v>1.1870000000000001</v>
      </c>
      <c r="I192" s="207">
        <f>IFERROR(VLOOKUP(RIGHT(A192,LEN(A192)-4),pumpedbd,MATCH(C192,'Query Result 1'!$BF$7:$BK$7,0),FALSE),VLOOKUP(CONCATENATE(E192,"M"),pumpedbd,MATCH(C192,'Query Result 1'!$BF$7:$BK$7,0),FALSE))</f>
        <v>1.1189522469831288</v>
      </c>
      <c r="J192" s="208">
        <f t="shared" si="5"/>
        <v>1.1870000000000001</v>
      </c>
      <c r="K192" s="150"/>
    </row>
    <row r="193" spans="1:11" x14ac:dyDescent="0.35">
      <c r="A193" s="107" t="str">
        <f t="shared" si="4"/>
        <v>COLL76X</v>
      </c>
      <c r="C193" s="112" t="s">
        <v>13</v>
      </c>
      <c r="D193" s="112" t="s">
        <v>9</v>
      </c>
      <c r="E193" s="112">
        <v>76</v>
      </c>
      <c r="F193" s="112"/>
      <c r="G193" s="112" t="s">
        <v>15</v>
      </c>
      <c r="H193" s="161">
        <v>1.1879999999999999</v>
      </c>
      <c r="I193" s="207">
        <f>IFERROR(VLOOKUP(RIGHT(A193,LEN(A193)-4),pumpedbd,MATCH(C193,'Query Result 1'!$BF$7:$BK$7,0),FALSE),VLOOKUP(CONCATENATE(E193,"M"),pumpedbd,MATCH(C193,'Query Result 1'!$BF$7:$BK$7,0),FALSE))</f>
        <v>1.1198949194742687</v>
      </c>
      <c r="J193" s="208">
        <f t="shared" si="5"/>
        <v>1.1879999999999999</v>
      </c>
      <c r="K193" s="150"/>
    </row>
    <row r="194" spans="1:11" x14ac:dyDescent="0.35">
      <c r="A194" s="107" t="str">
        <f t="shared" si="4"/>
        <v>COLL77X</v>
      </c>
      <c r="C194" s="112" t="s">
        <v>13</v>
      </c>
      <c r="D194" s="112" t="s">
        <v>9</v>
      </c>
      <c r="E194" s="112">
        <v>77</v>
      </c>
      <c r="F194" s="112"/>
      <c r="G194" s="112" t="s">
        <v>15</v>
      </c>
      <c r="H194" s="161">
        <v>1.1890000000000001</v>
      </c>
      <c r="I194" s="207">
        <f>IFERROR(VLOOKUP(RIGHT(A194,LEN(A194)-4),pumpedbd,MATCH(C194,'Query Result 1'!$BF$7:$BK$7,0),FALSE),VLOOKUP(CONCATENATE(E194,"M"),pumpedbd,MATCH(C194,'Query Result 1'!$BF$7:$BK$7,0),FALSE))</f>
        <v>1.1208375919654088</v>
      </c>
      <c r="J194" s="208">
        <f t="shared" si="5"/>
        <v>1.1890000000000001</v>
      </c>
      <c r="K194" s="150"/>
    </row>
    <row r="195" spans="1:11" x14ac:dyDescent="0.35">
      <c r="A195" s="107" t="str">
        <f t="shared" ref="A195:A258" si="6">C195&amp;IF(D195="N","NN","")&amp;IF(E195="[83:X)",83,E195)&amp;G195</f>
        <v>COLL78X</v>
      </c>
      <c r="C195" s="112" t="s">
        <v>13</v>
      </c>
      <c r="D195" s="112" t="s">
        <v>9</v>
      </c>
      <c r="E195" s="112">
        <v>78</v>
      </c>
      <c r="F195" s="112"/>
      <c r="G195" s="112" t="s">
        <v>15</v>
      </c>
      <c r="H195" s="161">
        <v>1.1890000000000001</v>
      </c>
      <c r="I195" s="207">
        <f>IFERROR(VLOOKUP(RIGHT(A195,LEN(A195)-4),pumpedbd,MATCH(C195,'Query Result 1'!$BF$7:$BK$7,0),FALSE),VLOOKUP(CONCATENATE(E195,"M"),pumpedbd,MATCH(C195,'Query Result 1'!$BF$7:$BK$7,0),FALSE))</f>
        <v>1.1208375919654088</v>
      </c>
      <c r="J195" s="208">
        <f t="shared" si="5"/>
        <v>1.1890000000000001</v>
      </c>
      <c r="K195" s="150"/>
    </row>
    <row r="196" spans="1:11" x14ac:dyDescent="0.35">
      <c r="A196" s="107" t="str">
        <f t="shared" si="6"/>
        <v>COLL79X</v>
      </c>
      <c r="C196" s="112" t="s">
        <v>13</v>
      </c>
      <c r="D196" s="112" t="s">
        <v>9</v>
      </c>
      <c r="E196" s="112">
        <v>79</v>
      </c>
      <c r="F196" s="112"/>
      <c r="G196" s="112" t="s">
        <v>15</v>
      </c>
      <c r="H196" s="161">
        <v>1.19</v>
      </c>
      <c r="I196" s="207">
        <f>IFERROR(VLOOKUP(RIGHT(A196,LEN(A196)-4),pumpedbd,MATCH(C196,'Query Result 1'!$BF$7:$BK$7,0),FALSE),VLOOKUP(CONCATENATE(E196,"M"),pumpedbd,MATCH(C196,'Query Result 1'!$BF$7:$BK$7,0),FALSE))</f>
        <v>1.1217802644565487</v>
      </c>
      <c r="J196" s="208">
        <f t="shared" ref="J196:J259" si="7">ROUND(I196/VLOOKUP(LEFT(A196,4)&amp;"30X",$A$3:$I$497,9,FALSE),3)</f>
        <v>1.19</v>
      </c>
      <c r="K196" s="150"/>
    </row>
    <row r="197" spans="1:11" x14ac:dyDescent="0.35">
      <c r="A197" s="107" t="str">
        <f t="shared" si="6"/>
        <v>COLL80X</v>
      </c>
      <c r="C197" s="112" t="s">
        <v>13</v>
      </c>
      <c r="D197" s="112" t="s">
        <v>9</v>
      </c>
      <c r="E197" s="112">
        <v>80</v>
      </c>
      <c r="F197" s="112"/>
      <c r="G197" s="112" t="s">
        <v>15</v>
      </c>
      <c r="H197" s="161">
        <v>1.1910000000000001</v>
      </c>
      <c r="I197" s="207">
        <f>IFERROR(VLOOKUP(RIGHT(A197,LEN(A197)-4),pumpedbd,MATCH(C197,'Query Result 1'!$BF$7:$BK$7,0),FALSE),VLOOKUP(CONCATENATE(E197,"M"),pumpedbd,MATCH(C197,'Query Result 1'!$BF$7:$BK$7,0),FALSE))</f>
        <v>1.1227229369476888</v>
      </c>
      <c r="J197" s="208">
        <f t="shared" si="7"/>
        <v>1.1910000000000001</v>
      </c>
      <c r="K197" s="150"/>
    </row>
    <row r="198" spans="1:11" x14ac:dyDescent="0.35">
      <c r="A198" s="107" t="str">
        <f t="shared" si="6"/>
        <v>COLL81X</v>
      </c>
      <c r="C198" s="112" t="s">
        <v>13</v>
      </c>
      <c r="D198" s="112" t="s">
        <v>9</v>
      </c>
      <c r="E198" s="112">
        <v>81</v>
      </c>
      <c r="F198" s="112"/>
      <c r="G198" s="112" t="s">
        <v>15</v>
      </c>
      <c r="H198" s="161">
        <v>1.1919999999999999</v>
      </c>
      <c r="I198" s="207">
        <f>IFERROR(VLOOKUP(RIGHT(A198,LEN(A198)-4),pumpedbd,MATCH(C198,'Query Result 1'!$BF$7:$BK$7,0),FALSE),VLOOKUP(CONCATENATE(E198,"M"),pumpedbd,MATCH(C198,'Query Result 1'!$BF$7:$BK$7,0),FALSE))</f>
        <v>1.1236656094388286</v>
      </c>
      <c r="J198" s="208">
        <f t="shared" si="7"/>
        <v>1.1919999999999999</v>
      </c>
      <c r="K198" s="150"/>
    </row>
    <row r="199" spans="1:11" x14ac:dyDescent="0.35">
      <c r="A199" s="107" t="str">
        <f t="shared" si="6"/>
        <v>COLL82X</v>
      </c>
      <c r="C199" s="112" t="s">
        <v>13</v>
      </c>
      <c r="D199" s="112" t="s">
        <v>9</v>
      </c>
      <c r="E199" s="112">
        <v>82</v>
      </c>
      <c r="F199" s="112"/>
      <c r="G199" s="112" t="s">
        <v>15</v>
      </c>
      <c r="H199" s="161">
        <v>1.1930000000000001</v>
      </c>
      <c r="I199" s="207">
        <f>IFERROR(VLOOKUP(RIGHT(A199,LEN(A199)-4),pumpedbd,MATCH(C199,'Query Result 1'!$BF$7:$BK$7,0),FALSE),VLOOKUP(CONCATENATE(E199,"M"),pumpedbd,MATCH(C199,'Query Result 1'!$BF$7:$BK$7,0),FALSE))</f>
        <v>1.1246082819299685</v>
      </c>
      <c r="J199" s="208">
        <f t="shared" si="7"/>
        <v>1.1930000000000001</v>
      </c>
      <c r="K199" s="150"/>
    </row>
    <row r="200" spans="1:11" x14ac:dyDescent="0.35">
      <c r="A200" s="107" t="str">
        <f t="shared" si="6"/>
        <v>COLL83X</v>
      </c>
      <c r="C200" s="112" t="s">
        <v>13</v>
      </c>
      <c r="D200" s="112" t="s">
        <v>9</v>
      </c>
      <c r="E200" s="112" t="s">
        <v>27</v>
      </c>
      <c r="F200" s="112"/>
      <c r="G200" s="112" t="s">
        <v>15</v>
      </c>
      <c r="H200" s="161">
        <v>1.1930000000000001</v>
      </c>
      <c r="I200" s="207">
        <f>IFERROR(VLOOKUP(RIGHT(A200,LEN(A200)-4),pumpedbd,MATCH(C200,'Query Result 1'!$BF$7:$BK$7,0),FALSE),VLOOKUP(CONCATENATE(E200,"M"),pumpedbd,MATCH(C200,'Query Result 1'!$BF$7:$BK$7,0),FALSE))</f>
        <v>1.1246082819299685</v>
      </c>
      <c r="J200" s="208">
        <f t="shared" si="7"/>
        <v>1.1930000000000001</v>
      </c>
      <c r="K200" s="150"/>
    </row>
    <row r="201" spans="1:11" x14ac:dyDescent="0.35">
      <c r="A201" s="107" t="str">
        <f t="shared" si="6"/>
        <v>COMPNNXX</v>
      </c>
      <c r="C201" s="112" t="s">
        <v>12</v>
      </c>
      <c r="D201" s="112" t="s">
        <v>5</v>
      </c>
      <c r="E201" s="112" t="s">
        <v>15</v>
      </c>
      <c r="F201" s="112"/>
      <c r="G201" s="112" t="s">
        <v>15</v>
      </c>
      <c r="H201" s="161">
        <v>1.22</v>
      </c>
      <c r="I201" s="207">
        <f>IFERROR(VLOOKUP(RIGHT(A201,LEN(A201)-4),pumpedbd,MATCH(C201,'Query Result 1'!$BF$7:$BK$7,0),FALSE),VLOOKUP(CONCATENATE(E201,"M"),pumpedbd,MATCH(C201,'Query Result 1'!$BF$7:$BK$7,0),FALSE))</f>
        <v>1.1507189764853689</v>
      </c>
      <c r="J201" s="208">
        <f t="shared" si="7"/>
        <v>1.22</v>
      </c>
      <c r="K201" s="150"/>
    </row>
    <row r="202" spans="1:11" x14ac:dyDescent="0.35">
      <c r="A202" s="107" t="str">
        <f t="shared" si="6"/>
        <v>COMP0S</v>
      </c>
      <c r="C202" s="112" t="s">
        <v>12</v>
      </c>
      <c r="D202" s="112" t="s">
        <v>9</v>
      </c>
      <c r="E202" s="112">
        <v>0</v>
      </c>
      <c r="F202" s="112"/>
      <c r="G202" s="112" t="s">
        <v>8</v>
      </c>
      <c r="H202" s="161">
        <v>1.302</v>
      </c>
      <c r="I202" s="207">
        <f>IFERROR(VLOOKUP(RIGHT(A202,LEN(A202)-4),pumpedbd,MATCH(C202,'Query Result 1'!$BF$7:$BK$7,0),FALSE),VLOOKUP(CONCATENATE(E202,"M"),pumpedbd,MATCH(C202,'Query Result 1'!$BF$7:$BK$7,0),FALSE))</f>
        <v>1.2280623831015987</v>
      </c>
      <c r="J202" s="208">
        <f t="shared" si="7"/>
        <v>1.302</v>
      </c>
      <c r="K202" s="150"/>
    </row>
    <row r="203" spans="1:11" x14ac:dyDescent="0.35">
      <c r="A203" s="107" t="str">
        <f t="shared" si="6"/>
        <v>COMP1S</v>
      </c>
      <c r="C203" s="112" t="s">
        <v>12</v>
      </c>
      <c r="D203" s="112" t="s">
        <v>9</v>
      </c>
      <c r="E203" s="112">
        <v>1</v>
      </c>
      <c r="F203" s="112"/>
      <c r="G203" s="112" t="s">
        <v>8</v>
      </c>
      <c r="H203" s="161">
        <v>1.2929999999999999</v>
      </c>
      <c r="I203" s="207">
        <f>IFERROR(VLOOKUP(RIGHT(A203,LEN(A203)-4),pumpedbd,MATCH(C203,'Query Result 1'!$BF$7:$BK$7,0),FALSE),VLOOKUP(CONCATENATE(E203,"M"),pumpedbd,MATCH(C203,'Query Result 1'!$BF$7:$BK$7,0),FALSE))</f>
        <v>1.2195734726193295</v>
      </c>
      <c r="J203" s="208">
        <f t="shared" si="7"/>
        <v>1.2929999999999999</v>
      </c>
      <c r="K203" s="150"/>
    </row>
    <row r="204" spans="1:11" x14ac:dyDescent="0.35">
      <c r="A204" s="107" t="str">
        <f t="shared" si="6"/>
        <v>COMP2S</v>
      </c>
      <c r="C204" s="112" t="s">
        <v>12</v>
      </c>
      <c r="D204" s="112" t="s">
        <v>9</v>
      </c>
      <c r="E204" s="112">
        <v>2</v>
      </c>
      <c r="F204" s="112"/>
      <c r="G204" s="112" t="s">
        <v>8</v>
      </c>
      <c r="H204" s="161">
        <v>1.2789999999999999</v>
      </c>
      <c r="I204" s="207">
        <f>IFERROR(VLOOKUP(RIGHT(A204,LEN(A204)-4),pumpedbd,MATCH(C204,'Query Result 1'!$BF$7:$BK$7,0),FALSE),VLOOKUP(CONCATENATE(E204,"M"),pumpedbd,MATCH(C204,'Query Result 1'!$BF$7:$BK$7,0),FALSE))</f>
        <v>1.206368500758022</v>
      </c>
      <c r="J204" s="208">
        <f t="shared" si="7"/>
        <v>1.2789999999999999</v>
      </c>
      <c r="K204" s="150"/>
    </row>
    <row r="205" spans="1:11" x14ac:dyDescent="0.35">
      <c r="A205" s="107" t="str">
        <f t="shared" si="6"/>
        <v>COMP3S</v>
      </c>
      <c r="C205" s="112" t="s">
        <v>12</v>
      </c>
      <c r="D205" s="112" t="s">
        <v>9</v>
      </c>
      <c r="E205" s="112">
        <v>3</v>
      </c>
      <c r="F205" s="112"/>
      <c r="G205" s="112" t="s">
        <v>8</v>
      </c>
      <c r="H205" s="161">
        <v>1.2629999999999999</v>
      </c>
      <c r="I205" s="207">
        <f>IFERROR(VLOOKUP(RIGHT(A205,LEN(A205)-4),pumpedbd,MATCH(C205,'Query Result 1'!$BF$7:$BK$7,0),FALSE),VLOOKUP(CONCATENATE(E205,"M"),pumpedbd,MATCH(C205,'Query Result 1'!$BF$7:$BK$7,0),FALSE))</f>
        <v>1.1912771043450991</v>
      </c>
      <c r="J205" s="208">
        <f t="shared" si="7"/>
        <v>1.2629999999999999</v>
      </c>
      <c r="K205" s="150"/>
    </row>
    <row r="206" spans="1:11" x14ac:dyDescent="0.35">
      <c r="A206" s="107" t="str">
        <f t="shared" si="6"/>
        <v>COMP4S</v>
      </c>
      <c r="C206" s="112" t="s">
        <v>12</v>
      </c>
      <c r="D206" s="112" t="s">
        <v>9</v>
      </c>
      <c r="E206" s="112">
        <v>4</v>
      </c>
      <c r="F206" s="112"/>
      <c r="G206" s="112" t="s">
        <v>8</v>
      </c>
      <c r="H206" s="161">
        <v>1.248</v>
      </c>
      <c r="I206" s="207">
        <f>IFERROR(VLOOKUP(RIGHT(A206,LEN(A206)-4),pumpedbd,MATCH(C206,'Query Result 1'!$BF$7:$BK$7,0),FALSE),VLOOKUP(CONCATENATE(E206,"M"),pumpedbd,MATCH(C206,'Query Result 1'!$BF$7:$BK$7,0),FALSE))</f>
        <v>1.177128920207984</v>
      </c>
      <c r="J206" s="208">
        <f t="shared" si="7"/>
        <v>1.248</v>
      </c>
      <c r="K206" s="150"/>
    </row>
    <row r="207" spans="1:11" x14ac:dyDescent="0.35">
      <c r="A207" s="107" t="str">
        <f t="shared" si="6"/>
        <v>COMP5S</v>
      </c>
      <c r="C207" s="112" t="s">
        <v>12</v>
      </c>
      <c r="D207" s="112" t="s">
        <v>9</v>
      </c>
      <c r="E207" s="112">
        <v>5</v>
      </c>
      <c r="F207" s="112"/>
      <c r="G207" s="112" t="s">
        <v>8</v>
      </c>
      <c r="H207" s="161">
        <v>1.2050000000000001</v>
      </c>
      <c r="I207" s="207">
        <f>IFERROR(VLOOKUP(RIGHT(A207,LEN(A207)-4),pumpedbd,MATCH(C207,'Query Result 1'!$BF$7:$BK$7,0),FALSE),VLOOKUP(CONCATENATE(E207,"M"),pumpedbd,MATCH(C207,'Query Result 1'!$BF$7:$BK$7,0),FALSE))</f>
        <v>1.136570792348254</v>
      </c>
      <c r="J207" s="208">
        <f t="shared" si="7"/>
        <v>1.2050000000000001</v>
      </c>
      <c r="K207" s="150"/>
    </row>
    <row r="208" spans="1:11" x14ac:dyDescent="0.35">
      <c r="A208" s="107" t="str">
        <f t="shared" si="6"/>
        <v>COMP6S</v>
      </c>
      <c r="C208" s="112" t="s">
        <v>12</v>
      </c>
      <c r="D208" s="112" t="s">
        <v>9</v>
      </c>
      <c r="E208" s="112">
        <v>6</v>
      </c>
      <c r="F208" s="112"/>
      <c r="G208" s="112" t="s">
        <v>8</v>
      </c>
      <c r="H208" s="161">
        <v>1.202</v>
      </c>
      <c r="I208" s="207">
        <f>IFERROR(VLOOKUP(RIGHT(A208,LEN(A208)-4),pumpedbd,MATCH(C208,'Query Result 1'!$BF$7:$BK$7,0),FALSE),VLOOKUP(CONCATENATE(E208,"M"),pumpedbd,MATCH(C208,'Query Result 1'!$BF$7:$BK$7,0),FALSE))</f>
        <v>1.1337411555208308</v>
      </c>
      <c r="J208" s="208">
        <f t="shared" si="7"/>
        <v>1.202</v>
      </c>
      <c r="K208" s="150"/>
    </row>
    <row r="209" spans="1:11" x14ac:dyDescent="0.35">
      <c r="A209" s="107" t="str">
        <f t="shared" si="6"/>
        <v>COMP7S</v>
      </c>
      <c r="C209" s="112" t="s">
        <v>12</v>
      </c>
      <c r="D209" s="112" t="s">
        <v>9</v>
      </c>
      <c r="E209" s="112">
        <v>7</v>
      </c>
      <c r="F209" s="112"/>
      <c r="G209" s="112" t="s">
        <v>8</v>
      </c>
      <c r="H209" s="161">
        <v>1.194</v>
      </c>
      <c r="I209" s="207">
        <f>IFERROR(VLOOKUP(RIGHT(A209,LEN(A209)-4),pumpedbd,MATCH(C209,'Query Result 1'!$BF$7:$BK$7,0),FALSE),VLOOKUP(CONCATENATE(E209,"M"),pumpedbd,MATCH(C209,'Query Result 1'!$BF$7:$BK$7,0),FALSE))</f>
        <v>1.1261954573143693</v>
      </c>
      <c r="J209" s="208">
        <f t="shared" si="7"/>
        <v>1.194</v>
      </c>
      <c r="K209" s="150"/>
    </row>
    <row r="210" spans="1:11" x14ac:dyDescent="0.35">
      <c r="A210" s="107" t="str">
        <f t="shared" si="6"/>
        <v>COMP8S</v>
      </c>
      <c r="C210" s="112" t="s">
        <v>12</v>
      </c>
      <c r="D210" s="112" t="s">
        <v>9</v>
      </c>
      <c r="E210" s="112">
        <v>8</v>
      </c>
      <c r="F210" s="112"/>
      <c r="G210" s="112" t="s">
        <v>8</v>
      </c>
      <c r="H210" s="161">
        <v>1.1850000000000001</v>
      </c>
      <c r="I210" s="207">
        <f>IFERROR(VLOOKUP(RIGHT(A210,LEN(A210)-4),pumpedbd,MATCH(C210,'Query Result 1'!$BF$7:$BK$7,0),FALSE),VLOOKUP(CONCATENATE(E210,"M"),pumpedbd,MATCH(C210,'Query Result 1'!$BF$7:$BK$7,0),FALSE))</f>
        <v>1.1177065468321004</v>
      </c>
      <c r="J210" s="208">
        <f t="shared" si="7"/>
        <v>1.1850000000000001</v>
      </c>
      <c r="K210" s="150"/>
    </row>
    <row r="211" spans="1:11" x14ac:dyDescent="0.35">
      <c r="A211" s="107" t="str">
        <f t="shared" si="6"/>
        <v>COMP9S</v>
      </c>
      <c r="C211" s="112" t="s">
        <v>12</v>
      </c>
      <c r="D211" s="112" t="s">
        <v>9</v>
      </c>
      <c r="E211" s="112">
        <v>9</v>
      </c>
      <c r="F211" s="112"/>
      <c r="G211" s="112" t="s">
        <v>8</v>
      </c>
      <c r="H211" s="161">
        <v>1.212</v>
      </c>
      <c r="I211" s="207">
        <f>IFERROR(VLOOKUP(RIGHT(A211,LEN(A211)-4),pumpedbd,MATCH(C211,'Query Result 1'!$BF$7:$BK$7,0),FALSE),VLOOKUP(CONCATENATE(E211,"M"),pumpedbd,MATCH(C211,'Query Result 1'!$BF$7:$BK$7,0),FALSE))</f>
        <v>1.1431732782789075</v>
      </c>
      <c r="J211" s="208">
        <f t="shared" si="7"/>
        <v>1.212</v>
      </c>
      <c r="K211" s="150"/>
    </row>
    <row r="212" spans="1:11" x14ac:dyDescent="0.35">
      <c r="A212" s="107" t="str">
        <f t="shared" si="6"/>
        <v>COMP10S</v>
      </c>
      <c r="C212" s="112" t="s">
        <v>12</v>
      </c>
      <c r="D212" s="112" t="s">
        <v>9</v>
      </c>
      <c r="E212" s="112">
        <v>10</v>
      </c>
      <c r="F212" s="112"/>
      <c r="G212" s="112" t="s">
        <v>8</v>
      </c>
      <c r="H212" s="161">
        <v>1.181</v>
      </c>
      <c r="I212" s="207">
        <f>IFERROR(VLOOKUP(RIGHT(A212,LEN(A212)-4),pumpedbd,MATCH(C212,'Query Result 1'!$BF$7:$BK$7,0),FALSE),VLOOKUP(CONCATENATE(E212,"M"),pumpedbd,MATCH(C212,'Query Result 1'!$BF$7:$BK$7,0),FALSE))</f>
        <v>1.1139336977288696</v>
      </c>
      <c r="J212" s="208">
        <f t="shared" si="7"/>
        <v>1.181</v>
      </c>
      <c r="K212" s="150"/>
    </row>
    <row r="213" spans="1:11" x14ac:dyDescent="0.35">
      <c r="A213" s="107" t="str">
        <f t="shared" si="6"/>
        <v>COMP11S</v>
      </c>
      <c r="C213" s="112" t="s">
        <v>12</v>
      </c>
      <c r="D213" s="112" t="s">
        <v>9</v>
      </c>
      <c r="E213" s="112">
        <v>11</v>
      </c>
      <c r="F213" s="112"/>
      <c r="G213" s="112" t="s">
        <v>8</v>
      </c>
      <c r="H213" s="161">
        <v>1.169</v>
      </c>
      <c r="I213" s="207">
        <f>IFERROR(VLOOKUP(RIGHT(A213,LEN(A213)-4),pumpedbd,MATCH(C213,'Query Result 1'!$BF$7:$BK$7,0),FALSE),VLOOKUP(CONCATENATE(E213,"M"),pumpedbd,MATCH(C213,'Query Result 1'!$BF$7:$BK$7,0),FALSE))</f>
        <v>1.1026151504191775</v>
      </c>
      <c r="J213" s="208">
        <f t="shared" si="7"/>
        <v>1.169</v>
      </c>
      <c r="K213" s="150"/>
    </row>
    <row r="214" spans="1:11" x14ac:dyDescent="0.35">
      <c r="A214" s="107" t="str">
        <f t="shared" si="6"/>
        <v>COMP12S</v>
      </c>
      <c r="C214" s="112" t="s">
        <v>12</v>
      </c>
      <c r="D214" s="112" t="s">
        <v>9</v>
      </c>
      <c r="E214" s="112">
        <v>12</v>
      </c>
      <c r="F214" s="112"/>
      <c r="G214" s="112" t="s">
        <v>8</v>
      </c>
      <c r="H214" s="161">
        <v>1.161</v>
      </c>
      <c r="I214" s="207">
        <f>IFERROR(VLOOKUP(RIGHT(A214,LEN(A214)-4),pumpedbd,MATCH(C214,'Query Result 1'!$BF$7:$BK$7,0),FALSE),VLOOKUP(CONCATENATE(E214,"M"),pumpedbd,MATCH(C214,'Query Result 1'!$BF$7:$BK$7,0),FALSE))</f>
        <v>1.095069452212716</v>
      </c>
      <c r="J214" s="208">
        <f t="shared" si="7"/>
        <v>1.161</v>
      </c>
      <c r="K214" s="150"/>
    </row>
    <row r="215" spans="1:11" x14ac:dyDescent="0.35">
      <c r="A215" s="107" t="str">
        <f t="shared" si="6"/>
        <v>COMP13S</v>
      </c>
      <c r="C215" s="112" t="s">
        <v>12</v>
      </c>
      <c r="D215" s="112" t="s">
        <v>9</v>
      </c>
      <c r="E215" s="112">
        <v>13</v>
      </c>
      <c r="F215" s="112"/>
      <c r="G215" s="112" t="s">
        <v>8</v>
      </c>
      <c r="H215" s="161">
        <v>1.1539999999999999</v>
      </c>
      <c r="I215" s="207">
        <f>IFERROR(VLOOKUP(RIGHT(A215,LEN(A215)-4),pumpedbd,MATCH(C215,'Query Result 1'!$BF$7:$BK$7,0),FALSE),VLOOKUP(CONCATENATE(E215,"M"),pumpedbd,MATCH(C215,'Query Result 1'!$BF$7:$BK$7,0),FALSE))</f>
        <v>1.0884669662820621</v>
      </c>
      <c r="J215" s="208">
        <f t="shared" si="7"/>
        <v>1.1539999999999999</v>
      </c>
      <c r="K215" s="150"/>
    </row>
    <row r="216" spans="1:11" x14ac:dyDescent="0.35">
      <c r="A216" s="107" t="str">
        <f t="shared" si="6"/>
        <v>COMP0M</v>
      </c>
      <c r="C216" s="112" t="s">
        <v>12</v>
      </c>
      <c r="D216" s="112" t="s">
        <v>9</v>
      </c>
      <c r="E216" s="112">
        <v>0</v>
      </c>
      <c r="F216" s="112"/>
      <c r="G216" s="112" t="s">
        <v>7</v>
      </c>
      <c r="H216" s="161">
        <v>1.242</v>
      </c>
      <c r="I216" s="207">
        <f>IFERROR(VLOOKUP(RIGHT(A216,LEN(A216)-4),pumpedbd,MATCH(C216,'Query Result 1'!$BF$7:$BK$7,0),FALSE),VLOOKUP(CONCATENATE(E216,"M"),pumpedbd,MATCH(C216,'Query Result 1'!$BF$7:$BK$7,0),FALSE))</f>
        <v>1.171469646553138</v>
      </c>
      <c r="J216" s="208">
        <f t="shared" si="7"/>
        <v>1.242</v>
      </c>
      <c r="K216" s="150"/>
    </row>
    <row r="217" spans="1:11" x14ac:dyDescent="0.35">
      <c r="A217" s="107" t="str">
        <f t="shared" si="6"/>
        <v>COMP1M</v>
      </c>
      <c r="C217" s="112" t="s">
        <v>12</v>
      </c>
      <c r="D217" s="112" t="s">
        <v>9</v>
      </c>
      <c r="E217" s="112">
        <v>1</v>
      </c>
      <c r="F217" s="112"/>
      <c r="G217" s="112" t="s">
        <v>7</v>
      </c>
      <c r="H217" s="161">
        <v>1.2390000000000001</v>
      </c>
      <c r="I217" s="207">
        <f>IFERROR(VLOOKUP(RIGHT(A217,LEN(A217)-4),pumpedbd,MATCH(C217,'Query Result 1'!$BF$7:$BK$7,0),FALSE),VLOOKUP(CONCATENATE(E217,"M"),pumpedbd,MATCH(C217,'Query Result 1'!$BF$7:$BK$7,0),FALSE))</f>
        <v>1.168640009725715</v>
      </c>
      <c r="J217" s="208">
        <f t="shared" si="7"/>
        <v>1.2390000000000001</v>
      </c>
      <c r="K217" s="150"/>
    </row>
    <row r="218" spans="1:11" x14ac:dyDescent="0.35">
      <c r="A218" s="107" t="str">
        <f t="shared" si="6"/>
        <v>COMP2M</v>
      </c>
      <c r="C218" s="112" t="s">
        <v>12</v>
      </c>
      <c r="D218" s="112" t="s">
        <v>9</v>
      </c>
      <c r="E218" s="112">
        <v>2</v>
      </c>
      <c r="F218" s="112"/>
      <c r="G218" s="112" t="s">
        <v>7</v>
      </c>
      <c r="H218" s="161">
        <v>1.232</v>
      </c>
      <c r="I218" s="207">
        <f>IFERROR(VLOOKUP(RIGHT(A218,LEN(A218)-4),pumpedbd,MATCH(C218,'Query Result 1'!$BF$7:$BK$7,0),FALSE),VLOOKUP(CONCATENATE(E218,"M"),pumpedbd,MATCH(C218,'Query Result 1'!$BF$7:$BK$7,0),FALSE))</f>
        <v>1.1620375237950611</v>
      </c>
      <c r="J218" s="208">
        <f t="shared" si="7"/>
        <v>1.232</v>
      </c>
      <c r="K218" s="150"/>
    </row>
    <row r="219" spans="1:11" x14ac:dyDescent="0.35">
      <c r="A219" s="107" t="str">
        <f t="shared" si="6"/>
        <v>COMP3M</v>
      </c>
      <c r="C219" s="112" t="s">
        <v>12</v>
      </c>
      <c r="D219" s="112" t="s">
        <v>9</v>
      </c>
      <c r="E219" s="112">
        <v>3</v>
      </c>
      <c r="F219" s="112"/>
      <c r="G219" s="112" t="s">
        <v>7</v>
      </c>
      <c r="H219" s="161">
        <v>1.2250000000000001</v>
      </c>
      <c r="I219" s="207">
        <f>IFERROR(VLOOKUP(RIGHT(A219,LEN(A219)-4),pumpedbd,MATCH(C219,'Query Result 1'!$BF$7:$BK$7,0),FALSE),VLOOKUP(CONCATENATE(E219,"M"),pumpedbd,MATCH(C219,'Query Result 1'!$BF$7:$BK$7,0),FALSE))</f>
        <v>1.1554350378644074</v>
      </c>
      <c r="J219" s="208">
        <f t="shared" si="7"/>
        <v>1.2250000000000001</v>
      </c>
      <c r="K219" s="150"/>
    </row>
    <row r="220" spans="1:11" x14ac:dyDescent="0.35">
      <c r="A220" s="107" t="str">
        <f t="shared" si="6"/>
        <v>COMP4M</v>
      </c>
      <c r="C220" s="112" t="s">
        <v>12</v>
      </c>
      <c r="D220" s="112" t="s">
        <v>9</v>
      </c>
      <c r="E220" s="112">
        <v>4</v>
      </c>
      <c r="F220" s="112"/>
      <c r="G220" s="112" t="s">
        <v>7</v>
      </c>
      <c r="H220" s="161">
        <v>1.2210000000000001</v>
      </c>
      <c r="I220" s="207">
        <f>IFERROR(VLOOKUP(RIGHT(A220,LEN(A220)-4),pumpedbd,MATCH(C220,'Query Result 1'!$BF$7:$BK$7,0),FALSE),VLOOKUP(CONCATENATE(E220,"M"),pumpedbd,MATCH(C220,'Query Result 1'!$BF$7:$BK$7,0),FALSE))</f>
        <v>1.1516621887611767</v>
      </c>
      <c r="J220" s="208">
        <f t="shared" si="7"/>
        <v>1.2210000000000001</v>
      </c>
      <c r="K220" s="150"/>
    </row>
    <row r="221" spans="1:11" x14ac:dyDescent="0.35">
      <c r="A221" s="107" t="str">
        <f t="shared" si="6"/>
        <v>COMP5M</v>
      </c>
      <c r="C221" s="112" t="s">
        <v>12</v>
      </c>
      <c r="D221" s="112" t="s">
        <v>9</v>
      </c>
      <c r="E221" s="112">
        <v>5</v>
      </c>
      <c r="F221" s="112"/>
      <c r="G221" s="112" t="s">
        <v>7</v>
      </c>
      <c r="H221" s="161">
        <v>1.1890000000000001</v>
      </c>
      <c r="I221" s="207">
        <f>IFERROR(VLOOKUP(RIGHT(A221,LEN(A221)-4),pumpedbd,MATCH(C221,'Query Result 1'!$BF$7:$BK$7,0),FALSE),VLOOKUP(CONCATENATE(E221,"M"),pumpedbd,MATCH(C221,'Query Result 1'!$BF$7:$BK$7,0),FALSE))</f>
        <v>1.1214793959353311</v>
      </c>
      <c r="J221" s="208">
        <f t="shared" si="7"/>
        <v>1.1890000000000001</v>
      </c>
      <c r="K221" s="150"/>
    </row>
    <row r="222" spans="1:11" x14ac:dyDescent="0.35">
      <c r="A222" s="107" t="str">
        <f t="shared" si="6"/>
        <v>COMP6M</v>
      </c>
      <c r="C222" s="112" t="s">
        <v>12</v>
      </c>
      <c r="D222" s="112" t="s">
        <v>9</v>
      </c>
      <c r="E222" s="112">
        <v>6</v>
      </c>
      <c r="F222" s="112"/>
      <c r="G222" s="112" t="s">
        <v>7</v>
      </c>
      <c r="H222" s="161">
        <v>1.179</v>
      </c>
      <c r="I222" s="207">
        <f>IFERROR(VLOOKUP(RIGHT(A222,LEN(A222)-4),pumpedbd,MATCH(C222,'Query Result 1'!$BF$7:$BK$7,0),FALSE),VLOOKUP(CONCATENATE(E222,"M"),pumpedbd,MATCH(C222,'Query Result 1'!$BF$7:$BK$7,0),FALSE))</f>
        <v>1.1120472731772542</v>
      </c>
      <c r="J222" s="208">
        <f t="shared" si="7"/>
        <v>1.179</v>
      </c>
      <c r="K222" s="150"/>
    </row>
    <row r="223" spans="1:11" x14ac:dyDescent="0.35">
      <c r="A223" s="107" t="str">
        <f t="shared" si="6"/>
        <v>COMP7M</v>
      </c>
      <c r="C223" s="112" t="s">
        <v>12</v>
      </c>
      <c r="D223" s="112" t="s">
        <v>9</v>
      </c>
      <c r="E223" s="112">
        <v>7</v>
      </c>
      <c r="F223" s="112"/>
      <c r="G223" s="112" t="s">
        <v>7</v>
      </c>
      <c r="H223" s="161">
        <v>1.169</v>
      </c>
      <c r="I223" s="207">
        <f>IFERROR(VLOOKUP(RIGHT(A223,LEN(A223)-4),pumpedbd,MATCH(C223,'Query Result 1'!$BF$7:$BK$7,0),FALSE),VLOOKUP(CONCATENATE(E223,"M"),pumpedbd,MATCH(C223,'Query Result 1'!$BF$7:$BK$7,0),FALSE))</f>
        <v>1.1026151504191775</v>
      </c>
      <c r="J223" s="208">
        <f t="shared" si="7"/>
        <v>1.169</v>
      </c>
      <c r="K223" s="150"/>
    </row>
    <row r="224" spans="1:11" x14ac:dyDescent="0.35">
      <c r="A224" s="107" t="str">
        <f t="shared" si="6"/>
        <v>COMP8M</v>
      </c>
      <c r="C224" s="112" t="s">
        <v>12</v>
      </c>
      <c r="D224" s="112" t="s">
        <v>9</v>
      </c>
      <c r="E224" s="112">
        <v>8</v>
      </c>
      <c r="F224" s="112"/>
      <c r="G224" s="112" t="s">
        <v>7</v>
      </c>
      <c r="H224" s="161">
        <v>1.159</v>
      </c>
      <c r="I224" s="207">
        <f>IFERROR(VLOOKUP(RIGHT(A224,LEN(A224)-4),pumpedbd,MATCH(C224,'Query Result 1'!$BF$7:$BK$7,0),FALSE),VLOOKUP(CONCATENATE(E224,"M"),pumpedbd,MATCH(C224,'Query Result 1'!$BF$7:$BK$7,0),FALSE))</f>
        <v>1.0931830276611005</v>
      </c>
      <c r="J224" s="208">
        <f t="shared" si="7"/>
        <v>1.159</v>
      </c>
      <c r="K224" s="150"/>
    </row>
    <row r="225" spans="1:11" x14ac:dyDescent="0.35">
      <c r="A225" s="107" t="str">
        <f t="shared" si="6"/>
        <v>COMP9M</v>
      </c>
      <c r="C225" s="112" t="s">
        <v>12</v>
      </c>
      <c r="D225" s="112" t="s">
        <v>9</v>
      </c>
      <c r="E225" s="112">
        <v>9</v>
      </c>
      <c r="F225" s="112"/>
      <c r="G225" s="112" t="s">
        <v>7</v>
      </c>
      <c r="H225" s="161">
        <v>1.206</v>
      </c>
      <c r="I225" s="207">
        <f>IFERROR(VLOOKUP(RIGHT(A225,LEN(A225)-4),pumpedbd,MATCH(C225,'Query Result 1'!$BF$7:$BK$7,0),FALSE),VLOOKUP(CONCATENATE(E225,"M"),pumpedbd,MATCH(C225,'Query Result 1'!$BF$7:$BK$7,0),FALSE))</f>
        <v>1.1375140046240615</v>
      </c>
      <c r="J225" s="208">
        <f t="shared" si="7"/>
        <v>1.206</v>
      </c>
      <c r="K225" s="150"/>
    </row>
    <row r="226" spans="1:11" x14ac:dyDescent="0.35">
      <c r="A226" s="107" t="str">
        <f t="shared" si="6"/>
        <v>COMP10M</v>
      </c>
      <c r="C226" s="112" t="s">
        <v>12</v>
      </c>
      <c r="D226" s="112" t="s">
        <v>9</v>
      </c>
      <c r="E226" s="112">
        <v>10</v>
      </c>
      <c r="F226" s="112"/>
      <c r="G226" s="112" t="s">
        <v>7</v>
      </c>
      <c r="H226" s="161">
        <v>1.1779999999999999</v>
      </c>
      <c r="I226" s="207">
        <f>IFERROR(VLOOKUP(RIGHT(A226,LEN(A226)-4),pumpedbd,MATCH(C226,'Query Result 1'!$BF$7:$BK$7,0),FALSE),VLOOKUP(CONCATENATE(E226,"M"),pumpedbd,MATCH(C226,'Query Result 1'!$BF$7:$BK$7,0),FALSE))</f>
        <v>1.1111040609014464</v>
      </c>
      <c r="J226" s="208">
        <f t="shared" si="7"/>
        <v>1.1779999999999999</v>
      </c>
      <c r="K226" s="150"/>
    </row>
    <row r="227" spans="1:11" x14ac:dyDescent="0.35">
      <c r="A227" s="107" t="str">
        <f t="shared" si="6"/>
        <v>COMP11M</v>
      </c>
      <c r="C227" s="112" t="s">
        <v>12</v>
      </c>
      <c r="D227" s="112" t="s">
        <v>9</v>
      </c>
      <c r="E227" s="112">
        <v>11</v>
      </c>
      <c r="F227" s="112"/>
      <c r="G227" s="112" t="s">
        <v>7</v>
      </c>
      <c r="H227" s="161">
        <v>1.167</v>
      </c>
      <c r="I227" s="207">
        <f>IFERROR(VLOOKUP(RIGHT(A227,LEN(A227)-4),pumpedbd,MATCH(C227,'Query Result 1'!$BF$7:$BK$7,0),FALSE),VLOOKUP(CONCATENATE(E227,"M"),pumpedbd,MATCH(C227,'Query Result 1'!$BF$7:$BK$7,0),FALSE))</f>
        <v>1.100728725867562</v>
      </c>
      <c r="J227" s="208">
        <f t="shared" si="7"/>
        <v>1.167</v>
      </c>
      <c r="K227" s="150"/>
    </row>
    <row r="228" spans="1:11" x14ac:dyDescent="0.35">
      <c r="A228" s="107" t="str">
        <f t="shared" si="6"/>
        <v>COMP12M</v>
      </c>
      <c r="C228" s="112" t="s">
        <v>12</v>
      </c>
      <c r="D228" s="112" t="s">
        <v>9</v>
      </c>
      <c r="E228" s="112">
        <v>12</v>
      </c>
      <c r="F228" s="112"/>
      <c r="G228" s="112" t="s">
        <v>7</v>
      </c>
      <c r="H228" s="161">
        <v>1.1599999999999999</v>
      </c>
      <c r="I228" s="207">
        <f>IFERROR(VLOOKUP(RIGHT(A228,LEN(A228)-4),pumpedbd,MATCH(C228,'Query Result 1'!$BF$7:$BK$7,0),FALSE),VLOOKUP(CONCATENATE(E228,"M"),pumpedbd,MATCH(C228,'Query Result 1'!$BF$7:$BK$7,0),FALSE))</f>
        <v>1.0941262399369081</v>
      </c>
      <c r="J228" s="208">
        <f t="shared" si="7"/>
        <v>1.1599999999999999</v>
      </c>
      <c r="K228" s="150"/>
    </row>
    <row r="229" spans="1:11" x14ac:dyDescent="0.35">
      <c r="A229" s="107" t="str">
        <f t="shared" si="6"/>
        <v>COMP13M</v>
      </c>
      <c r="C229" s="112" t="s">
        <v>12</v>
      </c>
      <c r="D229" s="112" t="s">
        <v>9</v>
      </c>
      <c r="E229" s="112">
        <v>13</v>
      </c>
      <c r="F229" s="112"/>
      <c r="G229" s="112" t="s">
        <v>7</v>
      </c>
      <c r="H229" s="161">
        <v>1.153</v>
      </c>
      <c r="I229" s="207">
        <f>IFERROR(VLOOKUP(RIGHT(A229,LEN(A229)-4),pumpedbd,MATCH(C229,'Query Result 1'!$BF$7:$BK$7,0),FALSE),VLOOKUP(CONCATENATE(E229,"M"),pumpedbd,MATCH(C229,'Query Result 1'!$BF$7:$BK$7,0),FALSE))</f>
        <v>1.0875237540062546</v>
      </c>
      <c r="J229" s="208">
        <f t="shared" si="7"/>
        <v>1.153</v>
      </c>
      <c r="K229" s="150"/>
    </row>
    <row r="230" spans="1:11" x14ac:dyDescent="0.35">
      <c r="A230" s="107" t="str">
        <f t="shared" si="6"/>
        <v>COMP14X</v>
      </c>
      <c r="C230" s="112" t="s">
        <v>12</v>
      </c>
      <c r="D230" s="112" t="s">
        <v>9</v>
      </c>
      <c r="E230" s="112">
        <v>14</v>
      </c>
      <c r="F230" s="112"/>
      <c r="G230" s="112" t="s">
        <v>15</v>
      </c>
      <c r="H230" s="161">
        <v>1.149</v>
      </c>
      <c r="I230" s="207">
        <f>IFERROR(VLOOKUP(RIGHT(A230,LEN(A230)-4),pumpedbd,MATCH(C230,'Query Result 1'!$BF$7:$BK$7,0),FALSE),VLOOKUP(CONCATENATE(E230,"M"),pumpedbd,MATCH(C230,'Query Result 1'!$BF$7:$BK$7,0),FALSE))</f>
        <v>1.0837509049030238</v>
      </c>
      <c r="J230" s="208">
        <f t="shared" si="7"/>
        <v>1.149</v>
      </c>
      <c r="K230" s="150"/>
    </row>
    <row r="231" spans="1:11" x14ac:dyDescent="0.35">
      <c r="A231" s="107" t="str">
        <f t="shared" si="6"/>
        <v>COMP15X</v>
      </c>
      <c r="C231" s="112" t="s">
        <v>12</v>
      </c>
      <c r="D231" s="112" t="s">
        <v>9</v>
      </c>
      <c r="E231" s="112">
        <v>15</v>
      </c>
      <c r="F231" s="112"/>
      <c r="G231" s="112" t="s">
        <v>15</v>
      </c>
      <c r="H231" s="161">
        <v>1.1459999999999999</v>
      </c>
      <c r="I231" s="207">
        <f>IFERROR(VLOOKUP(RIGHT(A231,LEN(A231)-4),pumpedbd,MATCH(C231,'Query Result 1'!$BF$7:$BK$7,0),FALSE),VLOOKUP(CONCATENATE(E231,"M"),pumpedbd,MATCH(C231,'Query Result 1'!$BF$7:$BK$7,0),FALSE))</f>
        <v>1.0809212680756006</v>
      </c>
      <c r="J231" s="208">
        <f t="shared" si="7"/>
        <v>1.1459999999999999</v>
      </c>
      <c r="K231" s="150"/>
    </row>
    <row r="232" spans="1:11" x14ac:dyDescent="0.35">
      <c r="A232" s="107" t="str">
        <f t="shared" si="6"/>
        <v>COMP16X</v>
      </c>
      <c r="C232" s="112" t="s">
        <v>12</v>
      </c>
      <c r="D232" s="112" t="s">
        <v>9</v>
      </c>
      <c r="E232" s="112">
        <v>16</v>
      </c>
      <c r="F232" s="112"/>
      <c r="G232" s="112" t="s">
        <v>15</v>
      </c>
      <c r="H232" s="161">
        <v>1.1419999999999999</v>
      </c>
      <c r="I232" s="207">
        <f>IFERROR(VLOOKUP(RIGHT(A232,LEN(A232)-4),pumpedbd,MATCH(C232,'Query Result 1'!$BF$7:$BK$7,0),FALSE),VLOOKUP(CONCATENATE(E232,"M"),pumpedbd,MATCH(C232,'Query Result 1'!$BF$7:$BK$7,0),FALSE))</f>
        <v>1.0771484189723699</v>
      </c>
      <c r="J232" s="208">
        <f t="shared" si="7"/>
        <v>1.1419999999999999</v>
      </c>
      <c r="K232" s="150"/>
    </row>
    <row r="233" spans="1:11" x14ac:dyDescent="0.35">
      <c r="A233" s="107" t="str">
        <f t="shared" si="6"/>
        <v>COMP17X</v>
      </c>
      <c r="C233" s="112" t="s">
        <v>12</v>
      </c>
      <c r="D233" s="112" t="s">
        <v>9</v>
      </c>
      <c r="E233" s="112">
        <v>17</v>
      </c>
      <c r="F233" s="112"/>
      <c r="G233" s="112" t="s">
        <v>15</v>
      </c>
      <c r="H233" s="161">
        <v>1.139</v>
      </c>
      <c r="I233" s="207">
        <f>IFERROR(VLOOKUP(RIGHT(A233,LEN(A233)-4),pumpedbd,MATCH(C233,'Query Result 1'!$BF$7:$BK$7,0),FALSE),VLOOKUP(CONCATENATE(E233,"M"),pumpedbd,MATCH(C233,'Query Result 1'!$BF$7:$BK$7,0),FALSE))</f>
        <v>1.0743187821449469</v>
      </c>
      <c r="J233" s="208">
        <f t="shared" si="7"/>
        <v>1.139</v>
      </c>
      <c r="K233" s="150"/>
    </row>
    <row r="234" spans="1:11" x14ac:dyDescent="0.35">
      <c r="A234" s="107" t="str">
        <f t="shared" si="6"/>
        <v>COMP18X</v>
      </c>
      <c r="C234" s="112" t="s">
        <v>12</v>
      </c>
      <c r="D234" s="112" t="s">
        <v>9</v>
      </c>
      <c r="E234" s="112">
        <v>18</v>
      </c>
      <c r="F234" s="112"/>
      <c r="G234" s="112" t="s">
        <v>15</v>
      </c>
      <c r="H234" s="161">
        <v>1.135</v>
      </c>
      <c r="I234" s="207">
        <f>IFERROR(VLOOKUP(RIGHT(A234,LEN(A234)-4),pumpedbd,MATCH(C234,'Query Result 1'!$BF$7:$BK$7,0),FALSE),VLOOKUP(CONCATENATE(E234,"M"),pumpedbd,MATCH(C234,'Query Result 1'!$BF$7:$BK$7,0),FALSE))</f>
        <v>1.0705459330417162</v>
      </c>
      <c r="J234" s="208">
        <f t="shared" si="7"/>
        <v>1.135</v>
      </c>
      <c r="K234" s="150"/>
    </row>
    <row r="235" spans="1:11" x14ac:dyDescent="0.35">
      <c r="A235" s="107" t="str">
        <f t="shared" si="6"/>
        <v>COMP19X</v>
      </c>
      <c r="C235" s="112" t="s">
        <v>12</v>
      </c>
      <c r="D235" s="112" t="s">
        <v>9</v>
      </c>
      <c r="E235" s="112">
        <v>19</v>
      </c>
      <c r="F235" s="112"/>
      <c r="G235" s="112" t="s">
        <v>15</v>
      </c>
      <c r="H235" s="161">
        <v>1.1140000000000001</v>
      </c>
      <c r="I235" s="207">
        <f>IFERROR(VLOOKUP(RIGHT(A235,LEN(A235)-4),pumpedbd,MATCH(C235,'Query Result 1'!$BF$7:$BK$7,0),FALSE),VLOOKUP(CONCATENATE(E235,"M"),pumpedbd,MATCH(C235,'Query Result 1'!$BF$7:$BK$7,0),FALSE))</f>
        <v>1.0507384752497551</v>
      </c>
      <c r="J235" s="208">
        <f t="shared" si="7"/>
        <v>1.1140000000000001</v>
      </c>
      <c r="K235" s="150"/>
    </row>
    <row r="236" spans="1:11" x14ac:dyDescent="0.35">
      <c r="A236" s="107" t="str">
        <f t="shared" si="6"/>
        <v>COMP20X</v>
      </c>
      <c r="C236" s="112" t="s">
        <v>12</v>
      </c>
      <c r="D236" s="112" t="s">
        <v>9</v>
      </c>
      <c r="E236" s="112">
        <v>20</v>
      </c>
      <c r="F236" s="112"/>
      <c r="G236" s="112" t="s">
        <v>15</v>
      </c>
      <c r="H236" s="161">
        <v>1.107</v>
      </c>
      <c r="I236" s="207">
        <f>IFERROR(VLOOKUP(RIGHT(A236,LEN(A236)-4),pumpedbd,MATCH(C236,'Query Result 1'!$BF$7:$BK$7,0),FALSE),VLOOKUP(CONCATENATE(E236,"M"),pumpedbd,MATCH(C236,'Query Result 1'!$BF$7:$BK$7,0),FALSE))</f>
        <v>1.0441359893191011</v>
      </c>
      <c r="J236" s="208">
        <f t="shared" si="7"/>
        <v>1.107</v>
      </c>
      <c r="K236" s="150"/>
    </row>
    <row r="237" spans="1:11" x14ac:dyDescent="0.35">
      <c r="A237" s="107" t="str">
        <f t="shared" si="6"/>
        <v>COMP21X</v>
      </c>
      <c r="C237" s="112" t="s">
        <v>12</v>
      </c>
      <c r="D237" s="112" t="s">
        <v>9</v>
      </c>
      <c r="E237" s="112">
        <v>21</v>
      </c>
      <c r="F237" s="112"/>
      <c r="G237" s="112" t="s">
        <v>15</v>
      </c>
      <c r="H237" s="161">
        <v>1.1000000000000001</v>
      </c>
      <c r="I237" s="207">
        <f>IFERROR(VLOOKUP(RIGHT(A237,LEN(A237)-4),pumpedbd,MATCH(C237,'Query Result 1'!$BF$7:$BK$7,0),FALSE),VLOOKUP(CONCATENATE(E237,"M"),pumpedbd,MATCH(C237,'Query Result 1'!$BF$7:$BK$7,0),FALSE))</f>
        <v>1.0375335033884476</v>
      </c>
      <c r="J237" s="208">
        <f t="shared" si="7"/>
        <v>1.1000000000000001</v>
      </c>
      <c r="K237" s="150"/>
    </row>
    <row r="238" spans="1:11" x14ac:dyDescent="0.35">
      <c r="A238" s="107" t="str">
        <f t="shared" si="6"/>
        <v>COMP22X</v>
      </c>
      <c r="C238" s="112" t="s">
        <v>12</v>
      </c>
      <c r="D238" s="112" t="s">
        <v>9</v>
      </c>
      <c r="E238" s="112">
        <v>22</v>
      </c>
      <c r="F238" s="112"/>
      <c r="G238" s="112" t="s">
        <v>15</v>
      </c>
      <c r="H238" s="161">
        <v>1.0780000000000001</v>
      </c>
      <c r="I238" s="207">
        <f>IFERROR(VLOOKUP(RIGHT(A238,LEN(A238)-4),pumpedbd,MATCH(C238,'Query Result 1'!$BF$7:$BK$7,0),FALSE),VLOOKUP(CONCATENATE(E238,"M"),pumpedbd,MATCH(C238,'Query Result 1'!$BF$7:$BK$7,0),FALSE))</f>
        <v>1.0167828333206785</v>
      </c>
      <c r="J238" s="208">
        <f t="shared" si="7"/>
        <v>1.0780000000000001</v>
      </c>
      <c r="K238" s="150"/>
    </row>
    <row r="239" spans="1:11" x14ac:dyDescent="0.35">
      <c r="A239" s="107" t="str">
        <f t="shared" si="6"/>
        <v>COMP23X</v>
      </c>
      <c r="C239" s="112" t="s">
        <v>12</v>
      </c>
      <c r="D239" s="112" t="s">
        <v>9</v>
      </c>
      <c r="E239" s="112">
        <v>23</v>
      </c>
      <c r="F239" s="112"/>
      <c r="G239" s="112" t="s">
        <v>15</v>
      </c>
      <c r="H239" s="161">
        <v>1.071</v>
      </c>
      <c r="I239" s="207">
        <f>IFERROR(VLOOKUP(RIGHT(A239,LEN(A239)-4),pumpedbd,MATCH(C239,'Query Result 1'!$BF$7:$BK$7,0),FALSE),VLOOKUP(CONCATENATE(E239,"M"),pumpedbd,MATCH(C239,'Query Result 1'!$BF$7:$BK$7,0),FALSE))</f>
        <v>1.0101803473900246</v>
      </c>
      <c r="J239" s="208">
        <f t="shared" si="7"/>
        <v>1.071</v>
      </c>
      <c r="K239" s="150"/>
    </row>
    <row r="240" spans="1:11" x14ac:dyDescent="0.35">
      <c r="A240" s="107" t="str">
        <f t="shared" si="6"/>
        <v>COMP24X</v>
      </c>
      <c r="C240" s="112" t="s">
        <v>12</v>
      </c>
      <c r="D240" s="112" t="s">
        <v>9</v>
      </c>
      <c r="E240" s="112">
        <v>24</v>
      </c>
      <c r="F240" s="112"/>
      <c r="G240" s="112" t="s">
        <v>15</v>
      </c>
      <c r="H240" s="161">
        <v>1.0640000000000001</v>
      </c>
      <c r="I240" s="207">
        <f>IFERROR(VLOOKUP(RIGHT(A240,LEN(A240)-4),pumpedbd,MATCH(C240,'Query Result 1'!$BF$7:$BK$7,0),FALSE),VLOOKUP(CONCATENATE(E240,"M"),pumpedbd,MATCH(C240,'Query Result 1'!$BF$7:$BK$7,0),FALSE))</f>
        <v>1.0035778614593711</v>
      </c>
      <c r="J240" s="208">
        <f t="shared" si="7"/>
        <v>1.0640000000000001</v>
      </c>
      <c r="K240" s="150"/>
    </row>
    <row r="241" spans="1:11" x14ac:dyDescent="0.35">
      <c r="A241" s="107" t="str">
        <f t="shared" si="6"/>
        <v>COMP25X</v>
      </c>
      <c r="C241" s="112" t="s">
        <v>12</v>
      </c>
      <c r="D241" s="112" t="s">
        <v>9</v>
      </c>
      <c r="E241" s="112">
        <v>25</v>
      </c>
      <c r="F241" s="112"/>
      <c r="G241" s="112" t="s">
        <v>15</v>
      </c>
      <c r="H241" s="161">
        <v>1.0569999999999999</v>
      </c>
      <c r="I241" s="207">
        <f>IFERROR(VLOOKUP(RIGHT(A241,LEN(A241)-4),pumpedbd,MATCH(C241,'Query Result 1'!$BF$7:$BK$7,0),FALSE),VLOOKUP(CONCATENATE(E241,"M"),pumpedbd,MATCH(C241,'Query Result 1'!$BF$7:$BK$7,0),FALSE))</f>
        <v>0.99697537552871718</v>
      </c>
      <c r="J241" s="208">
        <f t="shared" si="7"/>
        <v>1.0569999999999999</v>
      </c>
      <c r="K241" s="150"/>
    </row>
    <row r="242" spans="1:11" x14ac:dyDescent="0.35">
      <c r="A242" s="107" t="str">
        <f t="shared" si="6"/>
        <v>COMP26X</v>
      </c>
      <c r="C242" s="112" t="s">
        <v>12</v>
      </c>
      <c r="D242" s="112" t="s">
        <v>9</v>
      </c>
      <c r="E242" s="112">
        <v>26</v>
      </c>
      <c r="F242" s="112"/>
      <c r="G242" s="112" t="s">
        <v>15</v>
      </c>
      <c r="H242" s="161">
        <v>1.0429999999999999</v>
      </c>
      <c r="I242" s="207">
        <f>IFERROR(VLOOKUP(RIGHT(A242,LEN(A242)-4),pumpedbd,MATCH(C242,'Query Result 1'!$BF$7:$BK$7,0),FALSE),VLOOKUP(CONCATENATE(E242,"M"),pumpedbd,MATCH(C242,'Query Result 1'!$BF$7:$BK$7,0),FALSE))</f>
        <v>0.98377040366740964</v>
      </c>
      <c r="J242" s="208">
        <f t="shared" si="7"/>
        <v>1.0429999999999999</v>
      </c>
      <c r="K242" s="150"/>
    </row>
    <row r="243" spans="1:11" x14ac:dyDescent="0.35">
      <c r="A243" s="107" t="str">
        <f t="shared" si="6"/>
        <v>COMP27X</v>
      </c>
      <c r="C243" s="112" t="s">
        <v>12</v>
      </c>
      <c r="D243" s="112" t="s">
        <v>9</v>
      </c>
      <c r="E243" s="112">
        <v>27</v>
      </c>
      <c r="F243" s="112"/>
      <c r="G243" s="112" t="s">
        <v>15</v>
      </c>
      <c r="H243" s="161">
        <v>1.0209999999999999</v>
      </c>
      <c r="I243" s="207">
        <f>IFERROR(VLOOKUP(RIGHT(A243,LEN(A243)-4),pumpedbd,MATCH(C243,'Query Result 1'!$BF$7:$BK$7,0),FALSE),VLOOKUP(CONCATENATE(E243,"M"),pumpedbd,MATCH(C243,'Query Result 1'!$BF$7:$BK$7,0),FALSE))</f>
        <v>0.96301973359964066</v>
      </c>
      <c r="J243" s="208">
        <f t="shared" si="7"/>
        <v>1.0209999999999999</v>
      </c>
      <c r="K243" s="150"/>
    </row>
    <row r="244" spans="1:11" x14ac:dyDescent="0.35">
      <c r="A244" s="107" t="str">
        <f t="shared" si="6"/>
        <v>COMP28X</v>
      </c>
      <c r="C244" s="112" t="s">
        <v>12</v>
      </c>
      <c r="D244" s="112" t="s">
        <v>9</v>
      </c>
      <c r="E244" s="112">
        <v>28</v>
      </c>
      <c r="F244" s="112"/>
      <c r="G244" s="112" t="s">
        <v>15</v>
      </c>
      <c r="H244" s="161">
        <v>1.014</v>
      </c>
      <c r="I244" s="207">
        <f>IFERROR(VLOOKUP(RIGHT(A244,LEN(A244)-4),pumpedbd,MATCH(C244,'Query Result 1'!$BF$7:$BK$7,0),FALSE),VLOOKUP(CONCATENATE(E244,"M"),pumpedbd,MATCH(C244,'Query Result 1'!$BF$7:$BK$7,0),FALSE))</f>
        <v>0.95641724766898706</v>
      </c>
      <c r="J244" s="208">
        <f t="shared" si="7"/>
        <v>1.014</v>
      </c>
      <c r="K244" s="150"/>
    </row>
    <row r="245" spans="1:11" x14ac:dyDescent="0.35">
      <c r="A245" s="107" t="str">
        <f t="shared" si="6"/>
        <v>COMP29X</v>
      </c>
      <c r="C245" s="112" t="s">
        <v>12</v>
      </c>
      <c r="D245" s="112" t="s">
        <v>9</v>
      </c>
      <c r="E245" s="112">
        <v>29</v>
      </c>
      <c r="F245" s="112"/>
      <c r="G245" s="112" t="s">
        <v>15</v>
      </c>
      <c r="H245" s="161">
        <v>1.0069999999999999</v>
      </c>
      <c r="I245" s="207">
        <f>IFERROR(VLOOKUP(RIGHT(A245,LEN(A245)-4),pumpedbd,MATCH(C245,'Query Result 1'!$BF$7:$BK$7,0),FALSE),VLOOKUP(CONCATENATE(E245,"M"),pumpedbd,MATCH(C245,'Query Result 1'!$BF$7:$BK$7,0),FALSE))</f>
        <v>0.94981476173833312</v>
      </c>
      <c r="J245" s="208">
        <f t="shared" si="7"/>
        <v>1.0069999999999999</v>
      </c>
      <c r="K245" s="150"/>
    </row>
    <row r="246" spans="1:11" x14ac:dyDescent="0.35">
      <c r="A246" s="107" t="str">
        <f t="shared" si="6"/>
        <v>COMP30X</v>
      </c>
      <c r="C246" s="112" t="s">
        <v>12</v>
      </c>
      <c r="D246" s="112" t="s">
        <v>9</v>
      </c>
      <c r="E246" s="112">
        <v>30</v>
      </c>
      <c r="F246" s="112"/>
      <c r="G246" s="112" t="s">
        <v>15</v>
      </c>
      <c r="H246" s="161">
        <v>1</v>
      </c>
      <c r="I246" s="207">
        <f>IFERROR(VLOOKUP(RIGHT(A246,LEN(A246)-4),pumpedbd,MATCH(C246,'Query Result 1'!$BF$7:$BK$7,0),FALSE),VLOOKUP(CONCATENATE(E246,"M"),pumpedbd,MATCH(C246,'Query Result 1'!$BF$7:$BK$7,0),FALSE))</f>
        <v>0.94321227580767952</v>
      </c>
      <c r="J246" s="208">
        <f t="shared" si="7"/>
        <v>1</v>
      </c>
      <c r="K246" s="150"/>
    </row>
    <row r="247" spans="1:11" x14ac:dyDescent="0.35">
      <c r="A247" s="107" t="str">
        <f t="shared" si="6"/>
        <v>COMP31X</v>
      </c>
      <c r="C247" s="112" t="s">
        <v>12</v>
      </c>
      <c r="D247" s="112" t="s">
        <v>9</v>
      </c>
      <c r="E247" s="112">
        <v>31</v>
      </c>
      <c r="F247" s="112"/>
      <c r="G247" s="112" t="s">
        <v>15</v>
      </c>
      <c r="H247" s="161">
        <v>0.995</v>
      </c>
      <c r="I247" s="207">
        <f>IFERROR(VLOOKUP(RIGHT(A247,LEN(A247)-4),pumpedbd,MATCH(C247,'Query Result 1'!$BF$7:$BK$7,0),FALSE),VLOOKUP(CONCATENATE(E247,"M"),pumpedbd,MATCH(C247,'Query Result 1'!$BF$7:$BK$7,0),FALSE))</f>
        <v>0.93849621442864106</v>
      </c>
      <c r="J247" s="208">
        <f t="shared" si="7"/>
        <v>0.995</v>
      </c>
      <c r="K247" s="150"/>
    </row>
    <row r="248" spans="1:11" x14ac:dyDescent="0.35">
      <c r="A248" s="107" t="str">
        <f t="shared" si="6"/>
        <v>COMP32X</v>
      </c>
      <c r="C248" s="112" t="s">
        <v>12</v>
      </c>
      <c r="D248" s="112" t="s">
        <v>9</v>
      </c>
      <c r="E248" s="112">
        <v>32</v>
      </c>
      <c r="F248" s="112"/>
      <c r="G248" s="112" t="s">
        <v>15</v>
      </c>
      <c r="H248" s="161">
        <v>0.99299999999999999</v>
      </c>
      <c r="I248" s="207">
        <f>IFERROR(VLOOKUP(RIGHT(A248,LEN(A248)-4),pumpedbd,MATCH(C248,'Query Result 1'!$BF$7:$BK$7,0),FALSE),VLOOKUP(CONCATENATE(E248,"M"),pumpedbd,MATCH(C248,'Query Result 1'!$BF$7:$BK$7,0),FALSE))</f>
        <v>0.9366097898770257</v>
      </c>
      <c r="J248" s="208">
        <f t="shared" si="7"/>
        <v>0.99299999999999999</v>
      </c>
      <c r="K248" s="150"/>
    </row>
    <row r="249" spans="1:11" x14ac:dyDescent="0.35">
      <c r="A249" s="107" t="str">
        <f t="shared" si="6"/>
        <v>COMP33X</v>
      </c>
      <c r="C249" s="112" t="s">
        <v>12</v>
      </c>
      <c r="D249" s="112" t="s">
        <v>9</v>
      </c>
      <c r="E249" s="112">
        <v>33</v>
      </c>
      <c r="F249" s="112"/>
      <c r="G249" s="112" t="s">
        <v>15</v>
      </c>
      <c r="H249" s="161">
        <v>0.98799999999999999</v>
      </c>
      <c r="I249" s="207">
        <f>IFERROR(VLOOKUP(RIGHT(A249,LEN(A249)-4),pumpedbd,MATCH(C249,'Query Result 1'!$BF$7:$BK$7,0),FALSE),VLOOKUP(CONCATENATE(E249,"M"),pumpedbd,MATCH(C249,'Query Result 1'!$BF$7:$BK$7,0),FALSE))</f>
        <v>0.93189372849798735</v>
      </c>
      <c r="J249" s="208">
        <f t="shared" si="7"/>
        <v>0.98799999999999999</v>
      </c>
      <c r="K249" s="150"/>
    </row>
    <row r="250" spans="1:11" x14ac:dyDescent="0.35">
      <c r="A250" s="107" t="str">
        <f t="shared" si="6"/>
        <v>COMP34X</v>
      </c>
      <c r="C250" s="112" t="s">
        <v>12</v>
      </c>
      <c r="D250" s="112" t="s">
        <v>9</v>
      </c>
      <c r="E250" s="112">
        <v>34</v>
      </c>
      <c r="F250" s="112"/>
      <c r="G250" s="112" t="s">
        <v>15</v>
      </c>
      <c r="H250" s="161">
        <v>0.98599999999999999</v>
      </c>
      <c r="I250" s="207">
        <f>IFERROR(VLOOKUP(RIGHT(A250,LEN(A250)-4),pumpedbd,MATCH(C250,'Query Result 1'!$BF$7:$BK$7,0),FALSE),VLOOKUP(CONCATENATE(E250,"M"),pumpedbd,MATCH(C250,'Query Result 1'!$BF$7:$BK$7,0),FALSE))</f>
        <v>0.93000730394637199</v>
      </c>
      <c r="J250" s="208">
        <f t="shared" si="7"/>
        <v>0.98599999999999999</v>
      </c>
      <c r="K250" s="150"/>
    </row>
    <row r="251" spans="1:11" x14ac:dyDescent="0.35">
      <c r="A251" s="107" t="str">
        <f t="shared" si="6"/>
        <v>COMP35X</v>
      </c>
      <c r="C251" s="112" t="s">
        <v>12</v>
      </c>
      <c r="D251" s="112" t="s">
        <v>9</v>
      </c>
      <c r="E251" s="112">
        <v>35</v>
      </c>
      <c r="F251" s="112"/>
      <c r="G251" s="112" t="s">
        <v>15</v>
      </c>
      <c r="H251" s="161">
        <v>0.98399999999999999</v>
      </c>
      <c r="I251" s="207">
        <f>IFERROR(VLOOKUP(RIGHT(A251,LEN(A251)-4),pumpedbd,MATCH(C251,'Query Result 1'!$BF$7:$BK$7,0),FALSE),VLOOKUP(CONCATENATE(E251,"M"),pumpedbd,MATCH(C251,'Query Result 1'!$BF$7:$BK$7,0),FALSE))</f>
        <v>0.92812087939475663</v>
      </c>
      <c r="J251" s="208">
        <f t="shared" si="7"/>
        <v>0.98399999999999999</v>
      </c>
      <c r="K251" s="150"/>
    </row>
    <row r="252" spans="1:11" x14ac:dyDescent="0.35">
      <c r="A252" s="107" t="str">
        <f t="shared" si="6"/>
        <v>COMP36X</v>
      </c>
      <c r="C252" s="112" t="s">
        <v>12</v>
      </c>
      <c r="D252" s="112" t="s">
        <v>9</v>
      </c>
      <c r="E252" s="112">
        <v>36</v>
      </c>
      <c r="F252" s="112"/>
      <c r="G252" s="112" t="s">
        <v>15</v>
      </c>
      <c r="H252" s="161">
        <v>0.98199999999999998</v>
      </c>
      <c r="I252" s="207">
        <f>IFERROR(VLOOKUP(RIGHT(A252,LEN(A252)-4),pumpedbd,MATCH(C252,'Query Result 1'!$BF$7:$BK$7,0),FALSE),VLOOKUP(CONCATENATE(E252,"M"),pumpedbd,MATCH(C252,'Query Result 1'!$BF$7:$BK$7,0),FALSE))</f>
        <v>0.92623445484314126</v>
      </c>
      <c r="J252" s="208">
        <f t="shared" si="7"/>
        <v>0.98199999999999998</v>
      </c>
      <c r="K252" s="150"/>
    </row>
    <row r="253" spans="1:11" x14ac:dyDescent="0.35">
      <c r="A253" s="107" t="str">
        <f t="shared" si="6"/>
        <v>COMP37X</v>
      </c>
      <c r="C253" s="112" t="s">
        <v>12</v>
      </c>
      <c r="D253" s="112" t="s">
        <v>9</v>
      </c>
      <c r="E253" s="112">
        <v>37</v>
      </c>
      <c r="F253" s="112"/>
      <c r="G253" s="112" t="s">
        <v>15</v>
      </c>
      <c r="H253" s="161">
        <v>0.96199999999999997</v>
      </c>
      <c r="I253" s="207">
        <f>IFERROR(VLOOKUP(RIGHT(A253,LEN(A253)-4),pumpedbd,MATCH(C253,'Query Result 1'!$BF$7:$BK$7,0),FALSE),VLOOKUP(CONCATENATE(E253,"M"),pumpedbd,MATCH(C253,'Query Result 1'!$BF$7:$BK$7,0),FALSE))</f>
        <v>0.90737020932698764</v>
      </c>
      <c r="J253" s="208">
        <f t="shared" si="7"/>
        <v>0.96199999999999997</v>
      </c>
      <c r="K253" s="150"/>
    </row>
    <row r="254" spans="1:11" x14ac:dyDescent="0.35">
      <c r="A254" s="107" t="str">
        <f t="shared" si="6"/>
        <v>COMP38X</v>
      </c>
      <c r="C254" s="112" t="s">
        <v>12</v>
      </c>
      <c r="D254" s="112" t="s">
        <v>9</v>
      </c>
      <c r="E254" s="112">
        <v>38</v>
      </c>
      <c r="F254" s="112"/>
      <c r="G254" s="112" t="s">
        <v>15</v>
      </c>
      <c r="H254" s="161">
        <v>0.96</v>
      </c>
      <c r="I254" s="207">
        <f>IFERROR(VLOOKUP(RIGHT(A254,LEN(A254)-4),pumpedbd,MATCH(C254,'Query Result 1'!$BF$7:$BK$7,0),FALSE),VLOOKUP(CONCATENATE(E254,"M"),pumpedbd,MATCH(C254,'Query Result 1'!$BF$7:$BK$7,0),FALSE))</f>
        <v>0.90548378477537228</v>
      </c>
      <c r="J254" s="208">
        <f t="shared" si="7"/>
        <v>0.96</v>
      </c>
      <c r="K254" s="150"/>
    </row>
    <row r="255" spans="1:11" x14ac:dyDescent="0.35">
      <c r="A255" s="107" t="str">
        <f t="shared" si="6"/>
        <v>COMP39X</v>
      </c>
      <c r="C255" s="112" t="s">
        <v>12</v>
      </c>
      <c r="D255" s="112" t="s">
        <v>9</v>
      </c>
      <c r="E255" s="112">
        <v>39</v>
      </c>
      <c r="F255" s="112"/>
      <c r="G255" s="112" t="s">
        <v>15</v>
      </c>
      <c r="H255" s="161">
        <v>0.95899999999999996</v>
      </c>
      <c r="I255" s="207">
        <f>IFERROR(VLOOKUP(RIGHT(A255,LEN(A255)-4),pumpedbd,MATCH(C255,'Query Result 1'!$BF$7:$BK$7,0),FALSE),VLOOKUP(CONCATENATE(E255,"M"),pumpedbd,MATCH(C255,'Query Result 1'!$BF$7:$BK$7,0),FALSE))</f>
        <v>0.90454057249956465</v>
      </c>
      <c r="J255" s="208">
        <f t="shared" si="7"/>
        <v>0.95899999999999996</v>
      </c>
      <c r="K255" s="150"/>
    </row>
    <row r="256" spans="1:11" x14ac:dyDescent="0.35">
      <c r="A256" s="107" t="str">
        <f t="shared" si="6"/>
        <v>COMP40X</v>
      </c>
      <c r="C256" s="112" t="s">
        <v>12</v>
      </c>
      <c r="D256" s="112" t="s">
        <v>9</v>
      </c>
      <c r="E256" s="112">
        <v>40</v>
      </c>
      <c r="F256" s="112"/>
      <c r="G256" s="112" t="s">
        <v>15</v>
      </c>
      <c r="H256" s="161">
        <v>0.94299999999999995</v>
      </c>
      <c r="I256" s="207">
        <f>IFERROR(VLOOKUP(RIGHT(A256,LEN(A256)-4),pumpedbd,MATCH(C256,'Query Result 1'!$BF$7:$BK$7,0),FALSE),VLOOKUP(CONCATENATE(E256,"M"),pumpedbd,MATCH(C256,'Query Result 1'!$BF$7:$BK$7,0),FALSE))</f>
        <v>0.88944917608664176</v>
      </c>
      <c r="J256" s="208">
        <f t="shared" si="7"/>
        <v>0.94299999999999995</v>
      </c>
      <c r="K256" s="150"/>
    </row>
    <row r="257" spans="1:12" x14ac:dyDescent="0.35">
      <c r="A257" s="107" t="str">
        <f t="shared" si="6"/>
        <v>COMP41X</v>
      </c>
      <c r="C257" s="112" t="s">
        <v>12</v>
      </c>
      <c r="D257" s="112" t="s">
        <v>9</v>
      </c>
      <c r="E257" s="112">
        <v>41</v>
      </c>
      <c r="F257" s="112"/>
      <c r="G257" s="112" t="s">
        <v>15</v>
      </c>
      <c r="H257" s="161">
        <v>0.93600000000000005</v>
      </c>
      <c r="I257" s="207">
        <f>IFERROR(VLOOKUP(RIGHT(A257,LEN(A257)-4),pumpedbd,MATCH(C257,'Query Result 1'!$BF$7:$BK$7,0),FALSE),VLOOKUP(CONCATENATE(E257,"M"),pumpedbd,MATCH(C257,'Query Result 1'!$BF$7:$BK$7,0),FALSE))</f>
        <v>0.88284669015598805</v>
      </c>
      <c r="J257" s="208">
        <f t="shared" si="7"/>
        <v>0.93600000000000005</v>
      </c>
      <c r="K257" s="150"/>
    </row>
    <row r="258" spans="1:12" x14ac:dyDescent="0.35">
      <c r="A258" s="107" t="str">
        <f t="shared" si="6"/>
        <v>COMP42X</v>
      </c>
      <c r="C258" s="112" t="s">
        <v>12</v>
      </c>
      <c r="D258" s="112" t="s">
        <v>9</v>
      </c>
      <c r="E258" s="112">
        <v>42</v>
      </c>
      <c r="F258" s="112"/>
      <c r="G258" s="112" t="s">
        <v>15</v>
      </c>
      <c r="H258" s="161">
        <v>0.93100000000000005</v>
      </c>
      <c r="I258" s="207">
        <f>IFERROR(VLOOKUP(RIGHT(A258,LEN(A258)-4),pumpedbd,MATCH(C258,'Query Result 1'!$BF$7:$BK$7,0),FALSE),VLOOKUP(CONCATENATE(E258,"M"),pumpedbd,MATCH(C258,'Query Result 1'!$BF$7:$BK$7,0),FALSE))</f>
        <v>0.8781306287769497</v>
      </c>
      <c r="J258" s="208">
        <f t="shared" si="7"/>
        <v>0.93100000000000005</v>
      </c>
      <c r="K258" s="150"/>
    </row>
    <row r="259" spans="1:12" x14ac:dyDescent="0.35">
      <c r="A259" s="107" t="str">
        <f t="shared" ref="A259:A322" si="8">C259&amp;IF(D259="N","NN","")&amp;IF(E259="[83:X)",83,E259)&amp;G259</f>
        <v>COMP43X</v>
      </c>
      <c r="C259" s="112" t="s">
        <v>12</v>
      </c>
      <c r="D259" s="112" t="s">
        <v>9</v>
      </c>
      <c r="E259" s="112">
        <v>43</v>
      </c>
      <c r="F259" s="112"/>
      <c r="G259" s="112" t="s">
        <v>15</v>
      </c>
      <c r="H259" s="161">
        <v>0.92800000000000005</v>
      </c>
      <c r="I259" s="207">
        <f>IFERROR(VLOOKUP(RIGHT(A259,LEN(A259)-4),pumpedbd,MATCH(C259,'Query Result 1'!$BF$7:$BK$7,0),FALSE),VLOOKUP(CONCATENATE(E259,"M"),pumpedbd,MATCH(C259,'Query Result 1'!$BF$7:$BK$7,0),FALSE))</f>
        <v>0.8753009919495266</v>
      </c>
      <c r="J259" s="208">
        <f t="shared" si="7"/>
        <v>0.92800000000000005</v>
      </c>
      <c r="K259" s="150"/>
    </row>
    <row r="260" spans="1:12" x14ac:dyDescent="0.35">
      <c r="A260" s="107" t="str">
        <f t="shared" si="8"/>
        <v>COMP44X</v>
      </c>
      <c r="C260" s="112" t="s">
        <v>12</v>
      </c>
      <c r="D260" s="112" t="s">
        <v>9</v>
      </c>
      <c r="E260" s="112">
        <v>44</v>
      </c>
      <c r="F260" s="112"/>
      <c r="G260" s="112" t="s">
        <v>15</v>
      </c>
      <c r="H260" s="161">
        <v>0.92200000000000004</v>
      </c>
      <c r="I260" s="207">
        <f>IFERROR(VLOOKUP(RIGHT(A260,LEN(A260)-4),pumpedbd,MATCH(C260,'Query Result 1'!$BF$7:$BK$7,0),FALSE),VLOOKUP(CONCATENATE(E260,"M"),pumpedbd,MATCH(C260,'Query Result 1'!$BF$7:$BK$7,0),FALSE))</f>
        <v>0.86964171829468051</v>
      </c>
      <c r="J260" s="208">
        <f t="shared" ref="J260:J299" si="9">ROUND(I260/VLOOKUP(LEFT(A260,4)&amp;"30X",$A$3:$I$497,9,FALSE),3)</f>
        <v>0.92200000000000004</v>
      </c>
      <c r="K260" s="150"/>
    </row>
    <row r="261" spans="1:12" x14ac:dyDescent="0.35">
      <c r="A261" s="107" t="str">
        <f t="shared" si="8"/>
        <v>COMP45X</v>
      </c>
      <c r="C261" s="112" t="s">
        <v>12</v>
      </c>
      <c r="D261" s="112" t="s">
        <v>9</v>
      </c>
      <c r="E261" s="112">
        <v>45</v>
      </c>
      <c r="F261" s="112"/>
      <c r="G261" s="112" t="s">
        <v>15</v>
      </c>
      <c r="H261" s="161">
        <v>0.91500000000000004</v>
      </c>
      <c r="I261" s="207">
        <f>IFERROR(VLOOKUP(RIGHT(A261,LEN(A261)-4),pumpedbd,MATCH(C261,'Query Result 1'!$BF$7:$BK$7,0),FALSE),VLOOKUP(CONCATENATE(E261,"M"),pumpedbd,MATCH(C261,'Query Result 1'!$BF$7:$BK$7,0),FALSE))</f>
        <v>0.8630392323640268</v>
      </c>
      <c r="J261" s="208">
        <f t="shared" si="9"/>
        <v>0.91500000000000004</v>
      </c>
      <c r="K261" s="150"/>
    </row>
    <row r="262" spans="1:12" x14ac:dyDescent="0.35">
      <c r="A262" s="107" t="str">
        <f t="shared" si="8"/>
        <v>COMP46X</v>
      </c>
      <c r="C262" s="112" t="s">
        <v>12</v>
      </c>
      <c r="D262" s="112" t="s">
        <v>9</v>
      </c>
      <c r="E262" s="112">
        <v>46</v>
      </c>
      <c r="F262" s="112"/>
      <c r="G262" s="112" t="s">
        <v>15</v>
      </c>
      <c r="H262" s="161">
        <v>0.90800000000000003</v>
      </c>
      <c r="I262" s="207">
        <f>IFERROR(VLOOKUP(RIGHT(A262,LEN(A262)-4),pumpedbd,MATCH(C262,'Query Result 1'!$BF$7:$BK$7,0),FALSE),VLOOKUP(CONCATENATE(E262,"M"),pumpedbd,MATCH(C262,'Query Result 1'!$BF$7:$BK$7,0),FALSE))</f>
        <v>0.85643674643337298</v>
      </c>
      <c r="J262" s="208">
        <f t="shared" si="9"/>
        <v>0.90800000000000003</v>
      </c>
      <c r="K262" s="150"/>
    </row>
    <row r="263" spans="1:12" x14ac:dyDescent="0.35">
      <c r="A263" s="107" t="str">
        <f t="shared" si="8"/>
        <v>COMP47X</v>
      </c>
      <c r="C263" s="112" t="s">
        <v>12</v>
      </c>
      <c r="D263" s="112" t="s">
        <v>9</v>
      </c>
      <c r="E263" s="112">
        <v>47</v>
      </c>
      <c r="F263" s="112"/>
      <c r="G263" s="112" t="s">
        <v>15</v>
      </c>
      <c r="H263" s="161">
        <v>0.89600000000000002</v>
      </c>
      <c r="I263" s="207">
        <f>IFERROR(VLOOKUP(RIGHT(A263,LEN(A263)-4),pumpedbd,MATCH(C263,'Query Result 1'!$BF$7:$BK$7,0),FALSE),VLOOKUP(CONCATENATE(E263,"M"),pumpedbd,MATCH(C263,'Query Result 1'!$BF$7:$BK$7,0),FALSE))</f>
        <v>0.8451181991236808</v>
      </c>
      <c r="J263" s="208">
        <f t="shared" si="9"/>
        <v>0.89600000000000002</v>
      </c>
      <c r="K263" s="150"/>
    </row>
    <row r="264" spans="1:12" x14ac:dyDescent="0.35">
      <c r="A264" s="107" t="str">
        <f t="shared" si="8"/>
        <v>COMP48X</v>
      </c>
      <c r="C264" s="112" t="s">
        <v>12</v>
      </c>
      <c r="D264" s="112" t="s">
        <v>9</v>
      </c>
      <c r="E264" s="112">
        <v>48</v>
      </c>
      <c r="F264" s="112"/>
      <c r="G264" s="112" t="s">
        <v>15</v>
      </c>
      <c r="H264" s="161">
        <v>0.88600000000000001</v>
      </c>
      <c r="I264" s="207">
        <f>IFERROR(VLOOKUP(RIGHT(A264,LEN(A264)-4),pumpedbd,MATCH(C264,'Query Result 1'!$BF$7:$BK$7,0),FALSE),VLOOKUP(CONCATENATE(E264,"M"),pumpedbd,MATCH(C264,'Query Result 1'!$BF$7:$BK$7,0),FALSE))</f>
        <v>0.8356860763656041</v>
      </c>
      <c r="J264" s="208">
        <f t="shared" si="9"/>
        <v>0.88600000000000001</v>
      </c>
      <c r="K264" s="150"/>
    </row>
    <row r="265" spans="1:12" x14ac:dyDescent="0.35">
      <c r="A265" s="107" t="str">
        <f t="shared" si="8"/>
        <v>COMP49X</v>
      </c>
      <c r="C265" s="112" t="s">
        <v>12</v>
      </c>
      <c r="D265" s="112" t="s">
        <v>9</v>
      </c>
      <c r="E265" s="112">
        <v>49</v>
      </c>
      <c r="F265" s="112"/>
      <c r="G265" s="112" t="s">
        <v>15</v>
      </c>
      <c r="H265" s="161">
        <v>0.88300000000000001</v>
      </c>
      <c r="I265" s="207">
        <f>IFERROR(VLOOKUP(RIGHT(A265,LEN(A265)-4),pumpedbd,MATCH(C265,'Query Result 1'!$BF$7:$BK$7,0),FALSE),VLOOKUP(CONCATENATE(E265,"M"),pumpedbd,MATCH(C265,'Query Result 1'!$BF$7:$BK$7,0),FALSE))</f>
        <v>0.832856439538181</v>
      </c>
      <c r="J265" s="208">
        <f t="shared" si="9"/>
        <v>0.88300000000000001</v>
      </c>
      <c r="K265" s="150"/>
      <c r="L265" s="108"/>
    </row>
    <row r="266" spans="1:12" x14ac:dyDescent="0.35">
      <c r="A266" s="107" t="str">
        <f t="shared" si="8"/>
        <v>COMP50X</v>
      </c>
      <c r="C266" s="112" t="s">
        <v>12</v>
      </c>
      <c r="D266" s="112" t="s">
        <v>9</v>
      </c>
      <c r="E266" s="112">
        <v>50</v>
      </c>
      <c r="F266" s="112"/>
      <c r="G266" s="112" t="s">
        <v>15</v>
      </c>
      <c r="H266" s="161">
        <v>0.879</v>
      </c>
      <c r="I266" s="207">
        <f>IFERROR(VLOOKUP(RIGHT(A266,LEN(A266)-4),pumpedbd,MATCH(C266,'Query Result 1'!$BF$7:$BK$7,0),FALSE),VLOOKUP(CONCATENATE(E266,"M"),pumpedbd,MATCH(C266,'Query Result 1'!$BF$7:$BK$7,0),FALSE))</f>
        <v>0.82908359043495028</v>
      </c>
      <c r="J266" s="208">
        <f t="shared" si="9"/>
        <v>0.879</v>
      </c>
      <c r="K266" s="150"/>
    </row>
    <row r="267" spans="1:12" x14ac:dyDescent="0.35">
      <c r="A267" s="107" t="str">
        <f t="shared" si="8"/>
        <v>COMP51X</v>
      </c>
      <c r="C267" s="112" t="s">
        <v>12</v>
      </c>
      <c r="D267" s="112" t="s">
        <v>9</v>
      </c>
      <c r="E267" s="112">
        <v>51</v>
      </c>
      <c r="F267" s="112"/>
      <c r="G267" s="112" t="s">
        <v>15</v>
      </c>
      <c r="H267" s="161">
        <v>0.876</v>
      </c>
      <c r="I267" s="207">
        <f>IFERROR(VLOOKUP(RIGHT(A267,LEN(A267)-4),pumpedbd,MATCH(C267,'Query Result 1'!$BF$7:$BK$7,0),FALSE),VLOOKUP(CONCATENATE(E267,"M"),pumpedbd,MATCH(C267,'Query Result 1'!$BF$7:$BK$7,0),FALSE))</f>
        <v>0.82625395360752729</v>
      </c>
      <c r="J267" s="208">
        <f t="shared" si="9"/>
        <v>0.876</v>
      </c>
      <c r="K267" s="150"/>
    </row>
    <row r="268" spans="1:12" x14ac:dyDescent="0.35">
      <c r="A268" s="107" t="str">
        <f t="shared" si="8"/>
        <v>COMP52X</v>
      </c>
      <c r="C268" s="112" t="s">
        <v>12</v>
      </c>
      <c r="D268" s="112" t="s">
        <v>9</v>
      </c>
      <c r="E268" s="112">
        <v>52</v>
      </c>
      <c r="F268" s="112"/>
      <c r="G268" s="112" t="s">
        <v>15</v>
      </c>
      <c r="H268" s="161">
        <v>0.872</v>
      </c>
      <c r="I268" s="207">
        <f>IFERROR(VLOOKUP(RIGHT(A268,LEN(A268)-4),pumpedbd,MATCH(C268,'Query Result 1'!$BF$7:$BK$7,0),FALSE),VLOOKUP(CONCATENATE(E268,"M"),pumpedbd,MATCH(C268,'Query Result 1'!$BF$7:$BK$7,0),FALSE))</f>
        <v>0.82248110450429657</v>
      </c>
      <c r="J268" s="208">
        <f t="shared" si="9"/>
        <v>0.872</v>
      </c>
      <c r="K268" s="150"/>
    </row>
    <row r="269" spans="1:12" x14ac:dyDescent="0.35">
      <c r="A269" s="107" t="str">
        <f t="shared" si="8"/>
        <v>COMP53X</v>
      </c>
      <c r="C269" s="112" t="s">
        <v>12</v>
      </c>
      <c r="D269" s="112" t="s">
        <v>9</v>
      </c>
      <c r="E269" s="112">
        <v>53</v>
      </c>
      <c r="F269" s="112"/>
      <c r="G269" s="112" t="s">
        <v>15</v>
      </c>
      <c r="H269" s="161">
        <v>0.86799999999999999</v>
      </c>
      <c r="I269" s="207">
        <f>IFERROR(VLOOKUP(RIGHT(A269,LEN(A269)-4),pumpedbd,MATCH(C269,'Query Result 1'!$BF$7:$BK$7,0),FALSE),VLOOKUP(CONCATENATE(E269,"M"),pumpedbd,MATCH(C269,'Query Result 1'!$BF$7:$BK$7,0),FALSE))</f>
        <v>0.81870825540106584</v>
      </c>
      <c r="J269" s="208">
        <f t="shared" si="9"/>
        <v>0.86799999999999999</v>
      </c>
      <c r="K269" s="150"/>
    </row>
    <row r="270" spans="1:12" x14ac:dyDescent="0.35">
      <c r="A270" s="107" t="str">
        <f t="shared" si="8"/>
        <v>COMP54X</v>
      </c>
      <c r="C270" s="112" t="s">
        <v>12</v>
      </c>
      <c r="D270" s="112" t="s">
        <v>9</v>
      </c>
      <c r="E270" s="112">
        <v>54</v>
      </c>
      <c r="F270" s="112"/>
      <c r="G270" s="112" t="s">
        <v>15</v>
      </c>
      <c r="H270" s="161">
        <v>0.86499999999999999</v>
      </c>
      <c r="I270" s="207">
        <f>IFERROR(VLOOKUP(RIGHT(A270,LEN(A270)-4),pumpedbd,MATCH(C270,'Query Result 1'!$BF$7:$BK$7,0),FALSE),VLOOKUP(CONCATENATE(E270,"M"),pumpedbd,MATCH(C270,'Query Result 1'!$BF$7:$BK$7,0),FALSE))</f>
        <v>0.81587861857364274</v>
      </c>
      <c r="J270" s="208">
        <f t="shared" si="9"/>
        <v>0.86499999999999999</v>
      </c>
      <c r="K270" s="150"/>
    </row>
    <row r="271" spans="1:12" x14ac:dyDescent="0.35">
      <c r="A271" s="107" t="str">
        <f t="shared" si="8"/>
        <v>COMP55X</v>
      </c>
      <c r="C271" s="112" t="s">
        <v>12</v>
      </c>
      <c r="D271" s="112" t="s">
        <v>9</v>
      </c>
      <c r="E271" s="112">
        <v>55</v>
      </c>
      <c r="F271" s="112"/>
      <c r="G271" s="112" t="s">
        <v>15</v>
      </c>
      <c r="H271" s="161">
        <v>0.86099999999999999</v>
      </c>
      <c r="I271" s="207">
        <f>IFERROR(VLOOKUP(RIGHT(A271,LEN(A271)-4),pumpedbd,MATCH(C271,'Query Result 1'!$BF$7:$BK$7,0),FALSE),VLOOKUP(CONCATENATE(E271,"M"),pumpedbd,MATCH(C271,'Query Result 1'!$BF$7:$BK$7,0),FALSE))</f>
        <v>0.81210576947041202</v>
      </c>
      <c r="J271" s="208">
        <f t="shared" si="9"/>
        <v>0.86099999999999999</v>
      </c>
      <c r="K271" s="150"/>
    </row>
    <row r="272" spans="1:12" x14ac:dyDescent="0.35">
      <c r="A272" s="107" t="str">
        <f t="shared" si="8"/>
        <v>COMP56X</v>
      </c>
      <c r="C272" s="112" t="s">
        <v>12</v>
      </c>
      <c r="D272" s="112" t="s">
        <v>9</v>
      </c>
      <c r="E272" s="112">
        <v>56</v>
      </c>
      <c r="F272" s="112"/>
      <c r="G272" s="112" t="s">
        <v>15</v>
      </c>
      <c r="H272" s="161">
        <v>0.85799999999999998</v>
      </c>
      <c r="I272" s="207">
        <f>IFERROR(VLOOKUP(RIGHT(A272,LEN(A272)-4),pumpedbd,MATCH(C272,'Query Result 1'!$BF$7:$BK$7,0),FALSE),VLOOKUP(CONCATENATE(E272,"M"),pumpedbd,MATCH(C272,'Query Result 1'!$BF$7:$BK$7,0),FALSE))</f>
        <v>0.80927613264298903</v>
      </c>
      <c r="J272" s="208">
        <f t="shared" si="9"/>
        <v>0.85799999999999998</v>
      </c>
      <c r="K272" s="150"/>
    </row>
    <row r="273" spans="1:11" x14ac:dyDescent="0.35">
      <c r="A273" s="107" t="str">
        <f t="shared" si="8"/>
        <v>COMP57X</v>
      </c>
      <c r="C273" s="112" t="s">
        <v>12</v>
      </c>
      <c r="D273" s="112" t="s">
        <v>9</v>
      </c>
      <c r="E273" s="112">
        <v>57</v>
      </c>
      <c r="F273" s="112"/>
      <c r="G273" s="112" t="s">
        <v>15</v>
      </c>
      <c r="H273" s="161">
        <v>0.85799999999999998</v>
      </c>
      <c r="I273" s="207">
        <f>IFERROR(VLOOKUP(RIGHT(A273,LEN(A273)-4),pumpedbd,MATCH(C273,'Query Result 1'!$BF$7:$BK$7,0),FALSE),VLOOKUP(CONCATENATE(E273,"M"),pumpedbd,MATCH(C273,'Query Result 1'!$BF$7:$BK$7,0),FALSE))</f>
        <v>0.80927613264298903</v>
      </c>
      <c r="J273" s="208">
        <f t="shared" si="9"/>
        <v>0.85799999999999998</v>
      </c>
      <c r="K273" s="150"/>
    </row>
    <row r="274" spans="1:11" x14ac:dyDescent="0.35">
      <c r="A274" s="107" t="str">
        <f t="shared" si="8"/>
        <v>COMP58X</v>
      </c>
      <c r="C274" s="112" t="s">
        <v>12</v>
      </c>
      <c r="D274" s="112" t="s">
        <v>9</v>
      </c>
      <c r="E274" s="112">
        <v>58</v>
      </c>
      <c r="F274" s="112"/>
      <c r="G274" s="112" t="s">
        <v>15</v>
      </c>
      <c r="H274" s="161">
        <v>0.86099999999999999</v>
      </c>
      <c r="I274" s="207">
        <f>IFERROR(VLOOKUP(RIGHT(A274,LEN(A274)-4),pumpedbd,MATCH(C274,'Query Result 1'!$BF$7:$BK$7,0),FALSE),VLOOKUP(CONCATENATE(E274,"M"),pumpedbd,MATCH(C274,'Query Result 1'!$BF$7:$BK$7,0),FALSE))</f>
        <v>0.81210576947041202</v>
      </c>
      <c r="J274" s="208">
        <f t="shared" si="9"/>
        <v>0.86099999999999999</v>
      </c>
      <c r="K274" s="150"/>
    </row>
    <row r="275" spans="1:11" x14ac:dyDescent="0.35">
      <c r="A275" s="107" t="str">
        <f t="shared" si="8"/>
        <v>COMP59X</v>
      </c>
      <c r="C275" s="112" t="s">
        <v>12</v>
      </c>
      <c r="D275" s="112" t="s">
        <v>9</v>
      </c>
      <c r="E275" s="112">
        <v>59</v>
      </c>
      <c r="F275" s="112"/>
      <c r="G275" s="112" t="s">
        <v>15</v>
      </c>
      <c r="H275" s="161">
        <v>0.86099999999999999</v>
      </c>
      <c r="I275" s="207">
        <f>IFERROR(VLOOKUP(RIGHT(A275,LEN(A275)-4),pumpedbd,MATCH(C275,'Query Result 1'!$BF$7:$BK$7,0),FALSE),VLOOKUP(CONCATENATE(E275,"M"),pumpedbd,MATCH(C275,'Query Result 1'!$BF$7:$BK$7,0),FALSE))</f>
        <v>0.81210576947041202</v>
      </c>
      <c r="J275" s="208">
        <f t="shared" si="9"/>
        <v>0.86099999999999999</v>
      </c>
      <c r="K275" s="150"/>
    </row>
    <row r="276" spans="1:11" x14ac:dyDescent="0.35">
      <c r="A276" s="107" t="str">
        <f t="shared" si="8"/>
        <v>COMP60X</v>
      </c>
      <c r="C276" s="112" t="s">
        <v>12</v>
      </c>
      <c r="D276" s="112" t="s">
        <v>9</v>
      </c>
      <c r="E276" s="112">
        <v>60</v>
      </c>
      <c r="F276" s="112"/>
      <c r="G276" s="112" t="s">
        <v>15</v>
      </c>
      <c r="H276" s="161">
        <v>0.86499999999999999</v>
      </c>
      <c r="I276" s="207">
        <f>IFERROR(VLOOKUP(RIGHT(A276,LEN(A276)-4),pumpedbd,MATCH(C276,'Query Result 1'!$BF$7:$BK$7,0),FALSE),VLOOKUP(CONCATENATE(E276,"M"),pumpedbd,MATCH(C276,'Query Result 1'!$BF$7:$BK$7,0),FALSE))</f>
        <v>0.81587861857364274</v>
      </c>
      <c r="J276" s="208">
        <f t="shared" si="9"/>
        <v>0.86499999999999999</v>
      </c>
      <c r="K276" s="150"/>
    </row>
    <row r="277" spans="1:11" x14ac:dyDescent="0.35">
      <c r="A277" s="107" t="str">
        <f t="shared" si="8"/>
        <v>COMP61X</v>
      </c>
      <c r="C277" s="112" t="s">
        <v>12</v>
      </c>
      <c r="D277" s="112" t="s">
        <v>9</v>
      </c>
      <c r="E277" s="112">
        <v>61</v>
      </c>
      <c r="F277" s="112"/>
      <c r="G277" s="112" t="s">
        <v>15</v>
      </c>
      <c r="H277" s="161">
        <v>0.9</v>
      </c>
      <c r="I277" s="207">
        <f>IFERROR(VLOOKUP(RIGHT(A277,LEN(A277)-4),pumpedbd,MATCH(C277,'Query Result 1'!$BF$7:$BK$7,0),FALSE),VLOOKUP(CONCATENATE(E277,"M"),pumpedbd,MATCH(C277,'Query Result 1'!$BF$7:$BK$7,0),FALSE))</f>
        <v>0.84889104822691153</v>
      </c>
      <c r="J277" s="208">
        <f t="shared" si="9"/>
        <v>0.9</v>
      </c>
      <c r="K277" s="150"/>
    </row>
    <row r="278" spans="1:11" x14ac:dyDescent="0.35">
      <c r="A278" s="107" t="str">
        <f t="shared" si="8"/>
        <v>COMP62X</v>
      </c>
      <c r="C278" s="112" t="s">
        <v>12</v>
      </c>
      <c r="D278" s="112" t="s">
        <v>9</v>
      </c>
      <c r="E278" s="112">
        <v>62</v>
      </c>
      <c r="F278" s="112"/>
      <c r="G278" s="112" t="s">
        <v>15</v>
      </c>
      <c r="H278" s="161">
        <v>0.93600000000000005</v>
      </c>
      <c r="I278" s="207">
        <f>IFERROR(VLOOKUP(RIGHT(A278,LEN(A278)-4),pumpedbd,MATCH(C278,'Query Result 1'!$BF$7:$BK$7,0),FALSE),VLOOKUP(CONCATENATE(E278,"M"),pumpedbd,MATCH(C278,'Query Result 1'!$BF$7:$BK$7,0),FALSE))</f>
        <v>0.88284669015598805</v>
      </c>
      <c r="J278" s="208">
        <f t="shared" si="9"/>
        <v>0.93600000000000005</v>
      </c>
      <c r="K278" s="150"/>
    </row>
    <row r="279" spans="1:11" x14ac:dyDescent="0.35">
      <c r="A279" s="107" t="str">
        <f t="shared" si="8"/>
        <v>COMP63X</v>
      </c>
      <c r="C279" s="112" t="s">
        <v>12</v>
      </c>
      <c r="D279" s="112" t="s">
        <v>9</v>
      </c>
      <c r="E279" s="112">
        <v>63</v>
      </c>
      <c r="F279" s="112"/>
      <c r="G279" s="112" t="s">
        <v>15</v>
      </c>
      <c r="H279" s="161">
        <v>0.95</v>
      </c>
      <c r="I279" s="207">
        <f>IFERROR(VLOOKUP(RIGHT(A279,LEN(A279)-4),pumpedbd,MATCH(C279,'Query Result 1'!$BF$7:$BK$7,0),FALSE),VLOOKUP(CONCATENATE(E279,"M"),pumpedbd,MATCH(C279,'Query Result 1'!$BF$7:$BK$7,0),FALSE))</f>
        <v>0.89605166201729547</v>
      </c>
      <c r="J279" s="208">
        <f t="shared" si="9"/>
        <v>0.95</v>
      </c>
      <c r="K279" s="150"/>
    </row>
    <row r="280" spans="1:11" x14ac:dyDescent="0.35">
      <c r="A280" s="107" t="str">
        <f t="shared" si="8"/>
        <v>COMP64X</v>
      </c>
      <c r="C280" s="112" t="s">
        <v>12</v>
      </c>
      <c r="D280" s="112" t="s">
        <v>9</v>
      </c>
      <c r="E280" s="112">
        <v>64</v>
      </c>
      <c r="F280" s="112"/>
      <c r="G280" s="112" t="s">
        <v>15</v>
      </c>
      <c r="H280" s="161">
        <v>0.95699999999999996</v>
      </c>
      <c r="I280" s="207">
        <f>IFERROR(VLOOKUP(RIGHT(A280,LEN(A280)-4),pumpedbd,MATCH(C280,'Query Result 1'!$BF$7:$BK$7,0),FALSE),VLOOKUP(CONCATENATE(E280,"M"),pumpedbd,MATCH(C280,'Query Result 1'!$BF$7:$BK$7,0),FALSE))</f>
        <v>0.90265414794794929</v>
      </c>
      <c r="J280" s="208">
        <f t="shared" si="9"/>
        <v>0.95699999999999996</v>
      </c>
      <c r="K280" s="150"/>
    </row>
    <row r="281" spans="1:11" x14ac:dyDescent="0.35">
      <c r="A281" s="107" t="str">
        <f t="shared" si="8"/>
        <v>COMP65X</v>
      </c>
      <c r="C281" s="112" t="s">
        <v>12</v>
      </c>
      <c r="D281" s="112" t="s">
        <v>9</v>
      </c>
      <c r="E281" s="112">
        <v>65</v>
      </c>
      <c r="F281" s="112"/>
      <c r="G281" s="112" t="s">
        <v>15</v>
      </c>
      <c r="H281" s="161">
        <v>0.96399999999999997</v>
      </c>
      <c r="I281" s="207">
        <f>IFERROR(VLOOKUP(RIGHT(A281,LEN(A281)-4),pumpedbd,MATCH(C281,'Query Result 1'!$BF$7:$BK$7,0),FALSE),VLOOKUP(CONCATENATE(E281,"M"),pumpedbd,MATCH(C281,'Query Result 1'!$BF$7:$BK$7,0),FALSE))</f>
        <v>0.909256633878603</v>
      </c>
      <c r="J281" s="208">
        <f t="shared" si="9"/>
        <v>0.96399999999999997</v>
      </c>
      <c r="K281" s="150"/>
    </row>
    <row r="282" spans="1:11" x14ac:dyDescent="0.35">
      <c r="A282" s="107" t="str">
        <f t="shared" si="8"/>
        <v>COMP66X</v>
      </c>
      <c r="C282" s="112" t="s">
        <v>12</v>
      </c>
      <c r="D282" s="112" t="s">
        <v>9</v>
      </c>
      <c r="E282" s="112">
        <v>66</v>
      </c>
      <c r="F282" s="112"/>
      <c r="G282" s="112" t="s">
        <v>15</v>
      </c>
      <c r="H282" s="161">
        <v>0.97199999999999998</v>
      </c>
      <c r="I282" s="207">
        <f>IFERROR(VLOOKUP(RIGHT(A282,LEN(A282)-4),pumpedbd,MATCH(C282,'Query Result 1'!$BF$7:$BK$7,0),FALSE),VLOOKUP(CONCATENATE(E282,"M"),pumpedbd,MATCH(C282,'Query Result 1'!$BF$7:$BK$7,0),FALSE))</f>
        <v>0.91680233208506445</v>
      </c>
      <c r="J282" s="208">
        <f t="shared" si="9"/>
        <v>0.97199999999999998</v>
      </c>
      <c r="K282" s="150"/>
    </row>
    <row r="283" spans="1:11" x14ac:dyDescent="0.35">
      <c r="A283" s="107" t="str">
        <f t="shared" si="8"/>
        <v>COMP67X</v>
      </c>
      <c r="C283" s="112" t="s">
        <v>12</v>
      </c>
      <c r="D283" s="112" t="s">
        <v>9</v>
      </c>
      <c r="E283" s="112">
        <v>67</v>
      </c>
      <c r="F283" s="112"/>
      <c r="G283" s="112" t="s">
        <v>15</v>
      </c>
      <c r="H283" s="161">
        <v>0.98599999999999999</v>
      </c>
      <c r="I283" s="207">
        <f>IFERROR(VLOOKUP(RIGHT(A283,LEN(A283)-4),pumpedbd,MATCH(C283,'Query Result 1'!$BF$7:$BK$7,0),FALSE),VLOOKUP(CONCATENATE(E283,"M"),pumpedbd,MATCH(C283,'Query Result 1'!$BF$7:$BK$7,0),FALSE))</f>
        <v>0.93000730394637199</v>
      </c>
      <c r="J283" s="208">
        <f t="shared" si="9"/>
        <v>0.98599999999999999</v>
      </c>
      <c r="K283" s="150"/>
    </row>
    <row r="284" spans="1:11" x14ac:dyDescent="0.35">
      <c r="A284" s="107" t="str">
        <f t="shared" si="8"/>
        <v>COMP68X</v>
      </c>
      <c r="C284" s="112" t="s">
        <v>12</v>
      </c>
      <c r="D284" s="112" t="s">
        <v>9</v>
      </c>
      <c r="E284" s="112">
        <v>68</v>
      </c>
      <c r="F284" s="112"/>
      <c r="G284" s="112" t="s">
        <v>15</v>
      </c>
      <c r="H284" s="161">
        <v>0.99299999999999999</v>
      </c>
      <c r="I284" s="207">
        <f>IFERROR(VLOOKUP(RIGHT(A284,LEN(A284)-4),pumpedbd,MATCH(C284,'Query Result 1'!$BF$7:$BK$7,0),FALSE),VLOOKUP(CONCATENATE(E284,"M"),pumpedbd,MATCH(C284,'Query Result 1'!$BF$7:$BK$7,0),FALSE))</f>
        <v>0.9366097898770257</v>
      </c>
      <c r="J284" s="208">
        <f t="shared" si="9"/>
        <v>0.99299999999999999</v>
      </c>
      <c r="K284" s="150"/>
    </row>
    <row r="285" spans="1:11" x14ac:dyDescent="0.35">
      <c r="A285" s="107" t="str">
        <f t="shared" si="8"/>
        <v>COMP69X</v>
      </c>
      <c r="C285" s="112" t="s">
        <v>12</v>
      </c>
      <c r="D285" s="112" t="s">
        <v>9</v>
      </c>
      <c r="E285" s="112">
        <v>69</v>
      </c>
      <c r="F285" s="112"/>
      <c r="G285" s="112" t="s">
        <v>15</v>
      </c>
      <c r="H285" s="161">
        <v>1.014</v>
      </c>
      <c r="I285" s="207">
        <f>IFERROR(VLOOKUP(RIGHT(A285,LEN(A285)-4),pumpedbd,MATCH(C285,'Query Result 1'!$BF$7:$BK$7,0),FALSE),VLOOKUP(CONCATENATE(E285,"M"),pumpedbd,MATCH(C285,'Query Result 1'!$BF$7:$BK$7,0),FALSE))</f>
        <v>0.95641724766898706</v>
      </c>
      <c r="J285" s="208">
        <f t="shared" si="9"/>
        <v>1.014</v>
      </c>
      <c r="K285" s="150"/>
    </row>
    <row r="286" spans="1:11" x14ac:dyDescent="0.35">
      <c r="A286" s="107" t="str">
        <f t="shared" si="8"/>
        <v>COMP70X</v>
      </c>
      <c r="C286" s="112" t="s">
        <v>12</v>
      </c>
      <c r="D286" s="112" t="s">
        <v>9</v>
      </c>
      <c r="E286" s="112">
        <v>70</v>
      </c>
      <c r="F286" s="112"/>
      <c r="G286" s="112" t="s">
        <v>15</v>
      </c>
      <c r="H286" s="161">
        <v>1.028</v>
      </c>
      <c r="I286" s="207">
        <f>IFERROR(VLOOKUP(RIGHT(A286,LEN(A286)-4),pumpedbd,MATCH(C286,'Query Result 1'!$BF$7:$BK$7,0),FALSE),VLOOKUP(CONCATENATE(E286,"M"),pumpedbd,MATCH(C286,'Query Result 1'!$BF$7:$BK$7,0),FALSE))</f>
        <v>0.96962221953029459</v>
      </c>
      <c r="J286" s="208">
        <f t="shared" si="9"/>
        <v>1.028</v>
      </c>
      <c r="K286" s="150"/>
    </row>
    <row r="287" spans="1:11" x14ac:dyDescent="0.35">
      <c r="A287" s="107" t="str">
        <f t="shared" si="8"/>
        <v>COMP71X</v>
      </c>
      <c r="C287" s="112" t="s">
        <v>12</v>
      </c>
      <c r="D287" s="112" t="s">
        <v>9</v>
      </c>
      <c r="E287" s="112">
        <v>71</v>
      </c>
      <c r="F287" s="112"/>
      <c r="G287" s="112" t="s">
        <v>15</v>
      </c>
      <c r="H287" s="161">
        <v>1.0429999999999999</v>
      </c>
      <c r="I287" s="207">
        <f>IFERROR(VLOOKUP(RIGHT(A287,LEN(A287)-4),pumpedbd,MATCH(C287,'Query Result 1'!$BF$7:$BK$7,0),FALSE),VLOOKUP(CONCATENATE(E287,"M"),pumpedbd,MATCH(C287,'Query Result 1'!$BF$7:$BK$7,0),FALSE))</f>
        <v>0.98377040366740964</v>
      </c>
      <c r="J287" s="208">
        <f t="shared" si="9"/>
        <v>1.0429999999999999</v>
      </c>
      <c r="K287" s="150"/>
    </row>
    <row r="288" spans="1:11" x14ac:dyDescent="0.35">
      <c r="A288" s="107" t="str">
        <f t="shared" si="8"/>
        <v>COMP72X</v>
      </c>
      <c r="C288" s="112" t="s">
        <v>12</v>
      </c>
      <c r="D288" s="112" t="s">
        <v>9</v>
      </c>
      <c r="E288" s="112">
        <v>72</v>
      </c>
      <c r="F288" s="112"/>
      <c r="G288" s="112" t="s">
        <v>15</v>
      </c>
      <c r="H288" s="161">
        <v>1.05</v>
      </c>
      <c r="I288" s="207">
        <f>IFERROR(VLOOKUP(RIGHT(A288,LEN(A288)-4),pumpedbd,MATCH(C288,'Query Result 1'!$BF$7:$BK$7,0),FALSE),VLOOKUP(CONCATENATE(E288,"M"),pumpedbd,MATCH(C288,'Query Result 1'!$BF$7:$BK$7,0),FALSE))</f>
        <v>0.99037288959806347</v>
      </c>
      <c r="J288" s="208">
        <f t="shared" si="9"/>
        <v>1.05</v>
      </c>
      <c r="K288" s="150"/>
    </row>
    <row r="289" spans="1:11" x14ac:dyDescent="0.35">
      <c r="A289" s="107" t="str">
        <f t="shared" si="8"/>
        <v>COMP73X</v>
      </c>
      <c r="C289" s="112" t="s">
        <v>12</v>
      </c>
      <c r="D289" s="112" t="s">
        <v>9</v>
      </c>
      <c r="E289" s="112">
        <v>73</v>
      </c>
      <c r="F289" s="112"/>
      <c r="G289" s="112" t="s">
        <v>15</v>
      </c>
      <c r="H289" s="161">
        <v>1.0640000000000001</v>
      </c>
      <c r="I289" s="207">
        <f>IFERROR(VLOOKUP(RIGHT(A289,LEN(A289)-4),pumpedbd,MATCH(C289,'Query Result 1'!$BF$7:$BK$7,0),FALSE),VLOOKUP(CONCATENATE(E289,"M"),pumpedbd,MATCH(C289,'Query Result 1'!$BF$7:$BK$7,0),FALSE))</f>
        <v>1.0035778614593711</v>
      </c>
      <c r="J289" s="208">
        <f t="shared" si="9"/>
        <v>1.0640000000000001</v>
      </c>
      <c r="K289" s="150"/>
    </row>
    <row r="290" spans="1:11" x14ac:dyDescent="0.35">
      <c r="A290" s="107" t="str">
        <f t="shared" si="8"/>
        <v>COMP74X</v>
      </c>
      <c r="C290" s="112" t="s">
        <v>12</v>
      </c>
      <c r="D290" s="112" t="s">
        <v>9</v>
      </c>
      <c r="E290" s="112">
        <v>74</v>
      </c>
      <c r="F290" s="112"/>
      <c r="G290" s="112" t="s">
        <v>15</v>
      </c>
      <c r="H290" s="161">
        <v>1.071</v>
      </c>
      <c r="I290" s="207">
        <f>IFERROR(VLOOKUP(RIGHT(A290,LEN(A290)-4),pumpedbd,MATCH(C290,'Query Result 1'!$BF$7:$BK$7,0),FALSE),VLOOKUP(CONCATENATE(E290,"M"),pumpedbd,MATCH(C290,'Query Result 1'!$BF$7:$BK$7,0),FALSE))</f>
        <v>1.0101803473900246</v>
      </c>
      <c r="J290" s="208">
        <f t="shared" si="9"/>
        <v>1.071</v>
      </c>
      <c r="K290" s="150"/>
    </row>
    <row r="291" spans="1:11" x14ac:dyDescent="0.35">
      <c r="A291" s="107" t="str">
        <f t="shared" si="8"/>
        <v>COMP75X</v>
      </c>
      <c r="C291" s="112" t="s">
        <v>12</v>
      </c>
      <c r="D291" s="112" t="s">
        <v>9</v>
      </c>
      <c r="E291" s="112">
        <v>75</v>
      </c>
      <c r="F291" s="112"/>
      <c r="G291" s="112" t="s">
        <v>15</v>
      </c>
      <c r="H291" s="161">
        <v>1.0780000000000001</v>
      </c>
      <c r="I291" s="207">
        <f>IFERROR(VLOOKUP(RIGHT(A291,LEN(A291)-4),pumpedbd,MATCH(C291,'Query Result 1'!$BF$7:$BK$7,0),FALSE),VLOOKUP(CONCATENATE(E291,"M"),pumpedbd,MATCH(C291,'Query Result 1'!$BF$7:$BK$7,0),FALSE))</f>
        <v>1.0167828333206785</v>
      </c>
      <c r="J291" s="208">
        <f t="shared" si="9"/>
        <v>1.0780000000000001</v>
      </c>
      <c r="K291" s="150"/>
    </row>
    <row r="292" spans="1:11" x14ac:dyDescent="0.35">
      <c r="A292" s="107" t="str">
        <f t="shared" si="8"/>
        <v>COMP76X</v>
      </c>
      <c r="C292" s="112" t="s">
        <v>12</v>
      </c>
      <c r="D292" s="112" t="s">
        <v>9</v>
      </c>
      <c r="E292" s="112">
        <v>76</v>
      </c>
      <c r="F292" s="112"/>
      <c r="G292" s="112" t="s">
        <v>15</v>
      </c>
      <c r="H292" s="161">
        <v>1.085</v>
      </c>
      <c r="I292" s="207">
        <f>IFERROR(VLOOKUP(RIGHT(A292,LEN(A292)-4),pumpedbd,MATCH(C292,'Query Result 1'!$BF$7:$BK$7,0),FALSE),VLOOKUP(CONCATENATE(E292,"M"),pumpedbd,MATCH(C292,'Query Result 1'!$BF$7:$BK$7,0),FALSE))</f>
        <v>1.0233853192513322</v>
      </c>
      <c r="J292" s="208">
        <f t="shared" si="9"/>
        <v>1.085</v>
      </c>
      <c r="K292" s="150"/>
    </row>
    <row r="293" spans="1:11" x14ac:dyDescent="0.35">
      <c r="A293" s="107" t="str">
        <f t="shared" si="8"/>
        <v>COMP77X</v>
      </c>
      <c r="C293" s="112" t="s">
        <v>12</v>
      </c>
      <c r="D293" s="112" t="s">
        <v>9</v>
      </c>
      <c r="E293" s="112">
        <v>77</v>
      </c>
      <c r="F293" s="112"/>
      <c r="G293" s="112" t="s">
        <v>15</v>
      </c>
      <c r="H293" s="161">
        <v>1.0920000000000001</v>
      </c>
      <c r="I293" s="207">
        <f>IFERROR(VLOOKUP(RIGHT(A293,LEN(A293)-4),pumpedbd,MATCH(C293,'Query Result 1'!$BF$7:$BK$7,0),FALSE),VLOOKUP(CONCATENATE(E293,"M"),pumpedbd,MATCH(C293,'Query Result 1'!$BF$7:$BK$7,0),FALSE))</f>
        <v>1.0299878051819862</v>
      </c>
      <c r="J293" s="208">
        <f t="shared" si="9"/>
        <v>1.0920000000000001</v>
      </c>
      <c r="K293" s="150"/>
    </row>
    <row r="294" spans="1:11" x14ac:dyDescent="0.35">
      <c r="A294" s="107" t="str">
        <f t="shared" si="8"/>
        <v>COMP78X</v>
      </c>
      <c r="C294" s="112" t="s">
        <v>12</v>
      </c>
      <c r="D294" s="112" t="s">
        <v>9</v>
      </c>
      <c r="E294" s="112">
        <v>78</v>
      </c>
      <c r="F294" s="112"/>
      <c r="G294" s="112" t="s">
        <v>15</v>
      </c>
      <c r="H294" s="161">
        <v>1.1000000000000001</v>
      </c>
      <c r="I294" s="207">
        <f>IFERROR(VLOOKUP(RIGHT(A294,LEN(A294)-4),pumpedbd,MATCH(C294,'Query Result 1'!$BF$7:$BK$7,0),FALSE),VLOOKUP(CONCATENATE(E294,"M"),pumpedbd,MATCH(C294,'Query Result 1'!$BF$7:$BK$7,0),FALSE))</f>
        <v>1.0375335033884476</v>
      </c>
      <c r="J294" s="208">
        <f t="shared" si="9"/>
        <v>1.1000000000000001</v>
      </c>
      <c r="K294" s="150"/>
    </row>
    <row r="295" spans="1:11" x14ac:dyDescent="0.35">
      <c r="A295" s="107" t="str">
        <f t="shared" si="8"/>
        <v>COMP79X</v>
      </c>
      <c r="C295" s="112" t="s">
        <v>12</v>
      </c>
      <c r="D295" s="112" t="s">
        <v>9</v>
      </c>
      <c r="E295" s="112">
        <v>79</v>
      </c>
      <c r="F295" s="112"/>
      <c r="G295" s="112" t="s">
        <v>15</v>
      </c>
      <c r="H295" s="161">
        <v>1.1140000000000001</v>
      </c>
      <c r="I295" s="207">
        <f>IFERROR(VLOOKUP(RIGHT(A295,LEN(A295)-4),pumpedbd,MATCH(C295,'Query Result 1'!$BF$7:$BK$7,0),FALSE),VLOOKUP(CONCATENATE(E295,"M"),pumpedbd,MATCH(C295,'Query Result 1'!$BF$7:$BK$7,0),FALSE))</f>
        <v>1.0507384752497551</v>
      </c>
      <c r="J295" s="208">
        <f t="shared" si="9"/>
        <v>1.1140000000000001</v>
      </c>
      <c r="K295" s="150"/>
    </row>
    <row r="296" spans="1:11" x14ac:dyDescent="0.35">
      <c r="A296" s="107" t="str">
        <f t="shared" si="8"/>
        <v>COMP80X</v>
      </c>
      <c r="C296" s="112" t="s">
        <v>12</v>
      </c>
      <c r="D296" s="112" t="s">
        <v>9</v>
      </c>
      <c r="E296" s="112">
        <v>80</v>
      </c>
      <c r="F296" s="112"/>
      <c r="G296" s="112" t="s">
        <v>15</v>
      </c>
      <c r="H296" s="161">
        <v>1.1200000000000001</v>
      </c>
      <c r="I296" s="207">
        <f>IFERROR(VLOOKUP(RIGHT(A296,LEN(A296)-4),pumpedbd,MATCH(C296,'Query Result 1'!$BF$7:$BK$7,0),FALSE),VLOOKUP(CONCATENATE(E296,"M"),pumpedbd,MATCH(C296,'Query Result 1'!$BF$7:$BK$7,0),FALSE))</f>
        <v>1.0563977489046013</v>
      </c>
      <c r="J296" s="208">
        <f t="shared" si="9"/>
        <v>1.1200000000000001</v>
      </c>
      <c r="K296" s="150"/>
    </row>
    <row r="297" spans="1:11" x14ac:dyDescent="0.35">
      <c r="A297" s="107" t="str">
        <f t="shared" si="8"/>
        <v>COMP81X</v>
      </c>
      <c r="C297" s="112" t="s">
        <v>12</v>
      </c>
      <c r="D297" s="112" t="s">
        <v>9</v>
      </c>
      <c r="E297" s="112">
        <v>81</v>
      </c>
      <c r="F297" s="112"/>
      <c r="G297" s="112" t="s">
        <v>15</v>
      </c>
      <c r="H297" s="161">
        <v>1.123</v>
      </c>
      <c r="I297" s="207">
        <f>IFERROR(VLOOKUP(RIGHT(A297,LEN(A297)-4),pumpedbd,MATCH(C297,'Query Result 1'!$BF$7:$BK$7,0),FALSE),VLOOKUP(CONCATENATE(E297,"M"),pumpedbd,MATCH(C297,'Query Result 1'!$BF$7:$BK$7,0),FALSE))</f>
        <v>1.059227385732024</v>
      </c>
      <c r="J297" s="208">
        <f t="shared" si="9"/>
        <v>1.123</v>
      </c>
      <c r="K297" s="150"/>
    </row>
    <row r="298" spans="1:11" x14ac:dyDescent="0.35">
      <c r="A298" s="107" t="str">
        <f t="shared" si="8"/>
        <v>COMP82X</v>
      </c>
      <c r="C298" s="112" t="s">
        <v>12</v>
      </c>
      <c r="D298" s="112" t="s">
        <v>9</v>
      </c>
      <c r="E298" s="112">
        <v>82</v>
      </c>
      <c r="F298" s="112"/>
      <c r="G298" s="112" t="s">
        <v>15</v>
      </c>
      <c r="H298" s="161">
        <v>1.125</v>
      </c>
      <c r="I298" s="207">
        <f>IFERROR(VLOOKUP(RIGHT(A298,LEN(A298)-4),pumpedbd,MATCH(C298,'Query Result 1'!$BF$7:$BK$7,0),FALSE),VLOOKUP(CONCATENATE(E298,"M"),pumpedbd,MATCH(C298,'Query Result 1'!$BF$7:$BK$7,0),FALSE))</f>
        <v>1.0611138102836395</v>
      </c>
      <c r="J298" s="208">
        <f t="shared" si="9"/>
        <v>1.125</v>
      </c>
      <c r="K298" s="150"/>
    </row>
    <row r="299" spans="1:11" x14ac:dyDescent="0.35">
      <c r="A299" s="107" t="str">
        <f t="shared" si="8"/>
        <v>COMP83X</v>
      </c>
      <c r="C299" s="112" t="s">
        <v>12</v>
      </c>
      <c r="D299" s="112" t="s">
        <v>9</v>
      </c>
      <c r="E299" s="112" t="s">
        <v>27</v>
      </c>
      <c r="F299" s="112"/>
      <c r="G299" s="112" t="s">
        <v>15</v>
      </c>
      <c r="H299" s="161">
        <v>1.127</v>
      </c>
      <c r="I299" s="207">
        <f>IFERROR(VLOOKUP(RIGHT(A299,LEN(A299)-4),pumpedbd,MATCH(C299,'Query Result 1'!$BF$7:$BK$7,0),FALSE),VLOOKUP(CONCATENATE(E299,"M"),pumpedbd,MATCH(C299,'Query Result 1'!$BF$7:$BK$7,0),FALSE))</f>
        <v>1.0630002348352547</v>
      </c>
      <c r="J299" s="208">
        <f t="shared" si="9"/>
        <v>1.127</v>
      </c>
      <c r="K299" s="150"/>
    </row>
    <row r="300" spans="1:11" x14ac:dyDescent="0.35">
      <c r="A300" s="107" t="str">
        <f t="shared" si="8"/>
        <v>MPCNNXX</v>
      </c>
      <c r="C300" s="112" t="s">
        <v>11</v>
      </c>
      <c r="D300" s="112" t="s">
        <v>5</v>
      </c>
      <c r="E300" s="112" t="s">
        <v>15</v>
      </c>
      <c r="F300" s="112"/>
      <c r="G300" s="112" t="s">
        <v>15</v>
      </c>
      <c r="H300" s="161">
        <v>1.2070000000000001</v>
      </c>
      <c r="I300" s="207">
        <f>IFERROR(VLOOKUP(RIGHT(A300,LEN(A300)-3),pumpedbd,MATCH(C300,'Query Result 1'!$BF$7:$BK$7,0),FALSE),VLOOKUP(CONCATENATE(E300,"M"),pumpedbd,MATCH(C300,'Query Result 1'!$BF$7:$BK$7,0),FALSE))</f>
        <v>1.12918116137059</v>
      </c>
      <c r="J300" s="208">
        <f>ROUND(I300/VLOOKUP(LEFT(A300,3)&amp;"30X",$A$3:$I$497,9,FALSE),3)</f>
        <v>1.2070000000000001</v>
      </c>
      <c r="K300" s="150"/>
    </row>
    <row r="301" spans="1:11" x14ac:dyDescent="0.35">
      <c r="A301" s="107" t="str">
        <f t="shared" si="8"/>
        <v>MPC0S</v>
      </c>
      <c r="C301" s="112" t="s">
        <v>11</v>
      </c>
      <c r="D301" s="112" t="s">
        <v>9</v>
      </c>
      <c r="E301" s="112">
        <v>0</v>
      </c>
      <c r="F301" s="112"/>
      <c r="G301" s="112" t="s">
        <v>8</v>
      </c>
      <c r="H301" s="161">
        <v>1.8839999999999999</v>
      </c>
      <c r="I301" s="207">
        <f>IFERROR(VLOOKUP(RIGHT(A301,LEN(A301)-3),pumpedbd,MATCH(C301,'Query Result 1'!$BF$7:$BK$7,0),FALSE),VLOOKUP(CONCATENATE(E301,"M"),pumpedbd,MATCH(C301,'Query Result 1'!$BF$7:$BK$7,0),FALSE))</f>
        <v>1.762532980962876</v>
      </c>
      <c r="J301" s="208">
        <f t="shared" ref="J301:J364" si="10">ROUND(I301/VLOOKUP(LEFT(A301,3)&amp;"30X",$A$3:$I$497,9,FALSE),3)</f>
        <v>1.8839999999999999</v>
      </c>
      <c r="K301" s="150"/>
    </row>
    <row r="302" spans="1:11" x14ac:dyDescent="0.35">
      <c r="A302" s="107" t="str">
        <f t="shared" si="8"/>
        <v>MPC1S</v>
      </c>
      <c r="C302" s="112" t="s">
        <v>11</v>
      </c>
      <c r="D302" s="112" t="s">
        <v>9</v>
      </c>
      <c r="E302" s="112">
        <v>1</v>
      </c>
      <c r="F302" s="112"/>
      <c r="G302" s="112" t="s">
        <v>8</v>
      </c>
      <c r="H302" s="161">
        <v>1.8260000000000001</v>
      </c>
      <c r="I302" s="207">
        <f>IFERROR(VLOOKUP(RIGHT(A302,LEN(A302)-3),pumpedbd,MATCH(C302,'Query Result 1'!$BF$7:$BK$7,0),FALSE),VLOOKUP(CONCATENATE(E302,"M"),pumpedbd,MATCH(C302,'Query Result 1'!$BF$7:$BK$7,0),FALSE))</f>
        <v>1.7082724114852506</v>
      </c>
      <c r="J302" s="208">
        <f t="shared" si="10"/>
        <v>1.8260000000000001</v>
      </c>
      <c r="K302" s="150"/>
    </row>
    <row r="303" spans="1:11" x14ac:dyDescent="0.35">
      <c r="A303" s="107" t="str">
        <f t="shared" si="8"/>
        <v>MPC2S</v>
      </c>
      <c r="C303" s="112" t="s">
        <v>11</v>
      </c>
      <c r="D303" s="112" t="s">
        <v>9</v>
      </c>
      <c r="E303" s="112">
        <v>2</v>
      </c>
      <c r="F303" s="112"/>
      <c r="G303" s="112" t="s">
        <v>8</v>
      </c>
      <c r="H303" s="161">
        <v>1.788</v>
      </c>
      <c r="I303" s="207">
        <f>IFERROR(VLOOKUP(RIGHT(A303,LEN(A303)-3),pumpedbd,MATCH(C303,'Query Result 1'!$BF$7:$BK$7,0),FALSE),VLOOKUP(CONCATENATE(E303,"M"),pumpedbd,MATCH(C303,'Query Result 1'!$BF$7:$BK$7,0),FALSE))</f>
        <v>1.6727223832068061</v>
      </c>
      <c r="J303" s="208">
        <f t="shared" si="10"/>
        <v>1.788</v>
      </c>
      <c r="K303" s="150"/>
    </row>
    <row r="304" spans="1:11" x14ac:dyDescent="0.35">
      <c r="A304" s="107" t="str">
        <f t="shared" si="8"/>
        <v>MPC3S</v>
      </c>
      <c r="C304" s="112" t="s">
        <v>11</v>
      </c>
      <c r="D304" s="112" t="s">
        <v>9</v>
      </c>
      <c r="E304" s="112">
        <v>3</v>
      </c>
      <c r="F304" s="112"/>
      <c r="G304" s="112" t="s">
        <v>8</v>
      </c>
      <c r="H304" s="161">
        <v>1.72</v>
      </c>
      <c r="I304" s="207">
        <f>IFERROR(VLOOKUP(RIGHT(A304,LEN(A304)-3),pumpedbd,MATCH(C304,'Query Result 1'!$BF$7:$BK$7,0),FALSE),VLOOKUP(CONCATENATE(E304,"M"),pumpedbd,MATCH(C304,'Query Result 1'!$BF$7:$BK$7,0),FALSE))</f>
        <v>1.6091065431295897</v>
      </c>
      <c r="J304" s="208">
        <f t="shared" si="10"/>
        <v>1.72</v>
      </c>
      <c r="K304" s="150"/>
    </row>
    <row r="305" spans="1:11" x14ac:dyDescent="0.35">
      <c r="A305" s="107" t="str">
        <f t="shared" si="8"/>
        <v>MPC4S</v>
      </c>
      <c r="C305" s="112" t="s">
        <v>11</v>
      </c>
      <c r="D305" s="112" t="s">
        <v>9</v>
      </c>
      <c r="E305" s="112">
        <v>4</v>
      </c>
      <c r="F305" s="112"/>
      <c r="G305" s="112" t="s">
        <v>8</v>
      </c>
      <c r="H305" s="161">
        <v>1.667</v>
      </c>
      <c r="I305" s="207">
        <f>IFERROR(VLOOKUP(RIGHT(A305,LEN(A305)-3),pumpedbd,MATCH(C305,'Query Result 1'!$BF$7:$BK$7,0),FALSE),VLOOKUP(CONCATENATE(E305,"M"),pumpedbd,MATCH(C305,'Query Result 1'!$BF$7:$BK$7,0),FALSE))</f>
        <v>1.5595236089517595</v>
      </c>
      <c r="J305" s="208">
        <f t="shared" si="10"/>
        <v>1.667</v>
      </c>
      <c r="K305" s="150"/>
    </row>
    <row r="306" spans="1:11" x14ac:dyDescent="0.35">
      <c r="A306" s="107" t="str">
        <f t="shared" si="8"/>
        <v>MPC5S</v>
      </c>
      <c r="C306" s="112" t="s">
        <v>11</v>
      </c>
      <c r="D306" s="112" t="s">
        <v>9</v>
      </c>
      <c r="E306" s="112">
        <v>5</v>
      </c>
      <c r="F306" s="112"/>
      <c r="G306" s="112" t="s">
        <v>8</v>
      </c>
      <c r="H306" s="161">
        <v>1.357</v>
      </c>
      <c r="I306" s="207">
        <f>IFERROR(VLOOKUP(RIGHT(A306,LEN(A306)-3),pumpedbd,MATCH(C306,'Query Result 1'!$BF$7:$BK$7,0),FALSE),VLOOKUP(CONCATENATE(E306,"M"),pumpedbd,MATCH(C306,'Query Result 1'!$BF$7:$BK$7,0),FALSE))</f>
        <v>1.2695102203644495</v>
      </c>
      <c r="J306" s="208">
        <f t="shared" si="10"/>
        <v>1.357</v>
      </c>
      <c r="K306" s="150"/>
    </row>
    <row r="307" spans="1:11" x14ac:dyDescent="0.35">
      <c r="A307" s="107" t="str">
        <f t="shared" si="8"/>
        <v>MPC6S</v>
      </c>
      <c r="C307" s="112" t="s">
        <v>11</v>
      </c>
      <c r="D307" s="112" t="s">
        <v>9</v>
      </c>
      <c r="E307" s="112">
        <v>6</v>
      </c>
      <c r="F307" s="112"/>
      <c r="G307" s="112" t="s">
        <v>8</v>
      </c>
      <c r="H307" s="161">
        <v>1.3</v>
      </c>
      <c r="I307" s="207">
        <f>IFERROR(VLOOKUP(RIGHT(A307,LEN(A307)-3),pumpedbd,MATCH(C307,'Query Result 1'!$BF$7:$BK$7,0),FALSE),VLOOKUP(CONCATENATE(E307,"M"),pumpedbd,MATCH(C307,'Query Result 1'!$BF$7:$BK$7,0),FALSE))</f>
        <v>1.2161851779467829</v>
      </c>
      <c r="J307" s="208">
        <f t="shared" si="10"/>
        <v>1.3</v>
      </c>
      <c r="K307" s="150"/>
    </row>
    <row r="308" spans="1:11" x14ac:dyDescent="0.35">
      <c r="A308" s="107" t="str">
        <f t="shared" si="8"/>
        <v>MPC7S</v>
      </c>
      <c r="C308" s="112" t="s">
        <v>11</v>
      </c>
      <c r="D308" s="112" t="s">
        <v>9</v>
      </c>
      <c r="E308" s="112">
        <v>7</v>
      </c>
      <c r="F308" s="112"/>
      <c r="G308" s="112" t="s">
        <v>8</v>
      </c>
      <c r="H308" s="161">
        <v>1.2769999999999999</v>
      </c>
      <c r="I308" s="207">
        <f>IFERROR(VLOOKUP(RIGHT(A308,LEN(A308)-3),pumpedbd,MATCH(C308,'Query Result 1'!$BF$7:$BK$7,0),FALSE),VLOOKUP(CONCATENATE(E308,"M"),pumpedbd,MATCH(C308,'Query Result 1'!$BF$7:$BK$7,0),FALSE))</f>
        <v>1.1946680555677245</v>
      </c>
      <c r="J308" s="208">
        <f t="shared" si="10"/>
        <v>1.2769999999999999</v>
      </c>
      <c r="K308" s="150"/>
    </row>
    <row r="309" spans="1:11" x14ac:dyDescent="0.35">
      <c r="A309" s="107" t="str">
        <f t="shared" si="8"/>
        <v>MPC8S</v>
      </c>
      <c r="C309" s="112" t="s">
        <v>11</v>
      </c>
      <c r="D309" s="112" t="s">
        <v>9</v>
      </c>
      <c r="E309" s="112">
        <v>8</v>
      </c>
      <c r="F309" s="112"/>
      <c r="G309" s="112" t="s">
        <v>8</v>
      </c>
      <c r="H309" s="161">
        <v>1.246</v>
      </c>
      <c r="I309" s="207">
        <f>IFERROR(VLOOKUP(RIGHT(A309,LEN(A309)-3),pumpedbd,MATCH(C309,'Query Result 1'!$BF$7:$BK$7,0),FALSE),VLOOKUP(CONCATENATE(E309,"M"),pumpedbd,MATCH(C309,'Query Result 1'!$BF$7:$BK$7,0),FALSE))</f>
        <v>1.1656667167089936</v>
      </c>
      <c r="J309" s="208">
        <f t="shared" si="10"/>
        <v>1.246</v>
      </c>
      <c r="K309" s="150"/>
    </row>
    <row r="310" spans="1:11" x14ac:dyDescent="0.35">
      <c r="A310" s="107" t="str">
        <f t="shared" si="8"/>
        <v>MPC9S</v>
      </c>
      <c r="C310" s="112" t="s">
        <v>11</v>
      </c>
      <c r="D310" s="112" t="s">
        <v>9</v>
      </c>
      <c r="E310" s="112">
        <v>9</v>
      </c>
      <c r="F310" s="112"/>
      <c r="G310" s="112" t="s">
        <v>8</v>
      </c>
      <c r="H310" s="161">
        <v>1.141</v>
      </c>
      <c r="I310" s="207">
        <f>IFERROR(VLOOKUP(RIGHT(A310,LEN(A310)-3),pumpedbd,MATCH(C310,'Query Result 1'!$BF$7:$BK$7,0),FALSE),VLOOKUP(CONCATENATE(E310,"M"),pumpedbd,MATCH(C310,'Query Result 1'!$BF$7:$BK$7,0),FALSE))</f>
        <v>1.0674363754132918</v>
      </c>
      <c r="J310" s="208">
        <f t="shared" si="10"/>
        <v>1.141</v>
      </c>
      <c r="K310" s="150"/>
    </row>
    <row r="311" spans="1:11" x14ac:dyDescent="0.35">
      <c r="A311" s="107" t="str">
        <f t="shared" si="8"/>
        <v>MPC10S</v>
      </c>
      <c r="C311" s="112" t="s">
        <v>11</v>
      </c>
      <c r="D311" s="112" t="s">
        <v>9</v>
      </c>
      <c r="E311" s="112">
        <v>10</v>
      </c>
      <c r="F311" s="112"/>
      <c r="G311" s="112" t="s">
        <v>8</v>
      </c>
      <c r="H311" s="161">
        <v>1.1240000000000001</v>
      </c>
      <c r="I311" s="207">
        <f>IFERROR(VLOOKUP(RIGHT(A311,LEN(A311)-3),pumpedbd,MATCH(C311,'Query Result 1'!$BF$7:$BK$7,0),FALSE),VLOOKUP(CONCATENATE(E311,"M"),pumpedbd,MATCH(C311,'Query Result 1'!$BF$7:$BK$7,0),FALSE))</f>
        <v>1.0515324153939878</v>
      </c>
      <c r="J311" s="208">
        <f t="shared" si="10"/>
        <v>1.1240000000000001</v>
      </c>
      <c r="K311" s="150"/>
    </row>
    <row r="312" spans="1:11" x14ac:dyDescent="0.35">
      <c r="A312" s="107" t="str">
        <f t="shared" si="8"/>
        <v>MPC11S</v>
      </c>
      <c r="C312" s="112" t="s">
        <v>11</v>
      </c>
      <c r="D312" s="112" t="s">
        <v>9</v>
      </c>
      <c r="E312" s="112">
        <v>11</v>
      </c>
      <c r="F312" s="112"/>
      <c r="G312" s="112" t="s">
        <v>8</v>
      </c>
      <c r="H312" s="161">
        <v>1.1140000000000001</v>
      </c>
      <c r="I312" s="207">
        <f>IFERROR(VLOOKUP(RIGHT(A312,LEN(A312)-3),pumpedbd,MATCH(C312,'Query Result 1'!$BF$7:$BK$7,0),FALSE),VLOOKUP(CONCATENATE(E312,"M"),pumpedbd,MATCH(C312,'Query Result 1'!$BF$7:$BK$7,0),FALSE))</f>
        <v>1.042177144794397</v>
      </c>
      <c r="J312" s="208">
        <f t="shared" si="10"/>
        <v>1.1140000000000001</v>
      </c>
      <c r="K312" s="150"/>
    </row>
    <row r="313" spans="1:11" x14ac:dyDescent="0.35">
      <c r="A313" s="107" t="str">
        <f t="shared" si="8"/>
        <v>MPC12S</v>
      </c>
      <c r="C313" s="112" t="s">
        <v>11</v>
      </c>
      <c r="D313" s="112" t="s">
        <v>9</v>
      </c>
      <c r="E313" s="112">
        <v>12</v>
      </c>
      <c r="F313" s="112"/>
      <c r="G313" s="112" t="s">
        <v>8</v>
      </c>
      <c r="H313" s="161">
        <v>1.0920000000000001</v>
      </c>
      <c r="I313" s="207">
        <f>IFERROR(VLOOKUP(RIGHT(A313,LEN(A313)-3),pumpedbd,MATCH(C313,'Query Result 1'!$BF$7:$BK$7,0),FALSE),VLOOKUP(CONCATENATE(E313,"M"),pumpedbd,MATCH(C313,'Query Result 1'!$BF$7:$BK$7,0),FALSE))</f>
        <v>1.0215955494752977</v>
      </c>
      <c r="J313" s="208">
        <f t="shared" si="10"/>
        <v>1.0920000000000001</v>
      </c>
      <c r="K313" s="150"/>
    </row>
    <row r="314" spans="1:11" x14ac:dyDescent="0.35">
      <c r="A314" s="107" t="str">
        <f t="shared" si="8"/>
        <v>MPC13S</v>
      </c>
      <c r="C314" s="112" t="s">
        <v>11</v>
      </c>
      <c r="D314" s="112" t="s">
        <v>9</v>
      </c>
      <c r="E314" s="112">
        <v>13</v>
      </c>
      <c r="F314" s="112"/>
      <c r="G314" s="112" t="s">
        <v>8</v>
      </c>
      <c r="H314" s="161">
        <v>1.081</v>
      </c>
      <c r="I314" s="207">
        <f>IFERROR(VLOOKUP(RIGHT(A314,LEN(A314)-3),pumpedbd,MATCH(C314,'Query Result 1'!$BF$7:$BK$7,0),FALSE),VLOOKUP(CONCATENATE(E314,"M"),pumpedbd,MATCH(C314,'Query Result 1'!$BF$7:$BK$7,0),FALSE))</f>
        <v>1.0113047518157479</v>
      </c>
      <c r="J314" s="208">
        <f t="shared" si="10"/>
        <v>1.081</v>
      </c>
      <c r="K314" s="150"/>
    </row>
    <row r="315" spans="1:11" x14ac:dyDescent="0.35">
      <c r="A315" s="107" t="str">
        <f t="shared" si="8"/>
        <v>MPC0M</v>
      </c>
      <c r="C315" s="112" t="s">
        <v>11</v>
      </c>
      <c r="D315" s="112" t="s">
        <v>9</v>
      </c>
      <c r="E315" s="112">
        <v>0</v>
      </c>
      <c r="F315" s="112"/>
      <c r="G315" s="112" t="s">
        <v>7</v>
      </c>
      <c r="H315" s="161">
        <v>1.3169999999999999</v>
      </c>
      <c r="I315" s="207">
        <f>IFERROR(VLOOKUP(RIGHT(A315,LEN(A315)-3),pumpedbd,MATCH(C315,'Query Result 1'!$BF$7:$BK$7,0),FALSE),VLOOKUP(CONCATENATE(E315,"M"),pumpedbd,MATCH(C315,'Query Result 1'!$BF$7:$BK$7,0),FALSE))</f>
        <v>1.232089137966087</v>
      </c>
      <c r="J315" s="208">
        <f t="shared" si="10"/>
        <v>1.3169999999999999</v>
      </c>
      <c r="K315" s="150"/>
    </row>
    <row r="316" spans="1:11" x14ac:dyDescent="0.35">
      <c r="A316" s="107" t="str">
        <f t="shared" si="8"/>
        <v>MPC1M</v>
      </c>
      <c r="C316" s="112" t="s">
        <v>11</v>
      </c>
      <c r="D316" s="112" t="s">
        <v>9</v>
      </c>
      <c r="E316" s="112">
        <v>1</v>
      </c>
      <c r="F316" s="112"/>
      <c r="G316" s="112" t="s">
        <v>7</v>
      </c>
      <c r="H316" s="161">
        <v>1.2769999999999999</v>
      </c>
      <c r="I316" s="207">
        <f>IFERROR(VLOOKUP(RIGHT(A316,LEN(A316)-3),pumpedbd,MATCH(C316,'Query Result 1'!$BF$7:$BK$7,0),FALSE),VLOOKUP(CONCATENATE(E316,"M"),pumpedbd,MATCH(C316,'Query Result 1'!$BF$7:$BK$7,0),FALSE))</f>
        <v>1.1946680555677245</v>
      </c>
      <c r="J316" s="208">
        <f t="shared" si="10"/>
        <v>1.2769999999999999</v>
      </c>
      <c r="K316" s="150"/>
    </row>
    <row r="317" spans="1:11" x14ac:dyDescent="0.35">
      <c r="A317" s="107" t="str">
        <f t="shared" si="8"/>
        <v>MPC2M</v>
      </c>
      <c r="C317" s="112" t="s">
        <v>11</v>
      </c>
      <c r="D317" s="112" t="s">
        <v>9</v>
      </c>
      <c r="E317" s="112">
        <v>2</v>
      </c>
      <c r="F317" s="112"/>
      <c r="G317" s="112" t="s">
        <v>7</v>
      </c>
      <c r="H317" s="161">
        <v>1.2689999999999999</v>
      </c>
      <c r="I317" s="207">
        <f>IFERROR(VLOOKUP(RIGHT(A317,LEN(A317)-3),pumpedbd,MATCH(C317,'Query Result 1'!$BF$7:$BK$7,0),FALSE),VLOOKUP(CONCATENATE(E317,"M"),pumpedbd,MATCH(C317,'Query Result 1'!$BF$7:$BK$7,0),FALSE))</f>
        <v>1.1871838390880518</v>
      </c>
      <c r="J317" s="208">
        <f t="shared" si="10"/>
        <v>1.2689999999999999</v>
      </c>
      <c r="K317" s="150"/>
    </row>
    <row r="318" spans="1:11" x14ac:dyDescent="0.35">
      <c r="A318" s="107" t="str">
        <f t="shared" si="8"/>
        <v>MPC3M</v>
      </c>
      <c r="C318" s="112" t="s">
        <v>11</v>
      </c>
      <c r="D318" s="112" t="s">
        <v>9</v>
      </c>
      <c r="E318" s="112">
        <v>3</v>
      </c>
      <c r="F318" s="112"/>
      <c r="G318" s="112" t="s">
        <v>7</v>
      </c>
      <c r="H318" s="161">
        <v>1.25</v>
      </c>
      <c r="I318" s="207">
        <f>IFERROR(VLOOKUP(RIGHT(A318,LEN(A318)-3),pumpedbd,MATCH(C318,'Query Result 1'!$BF$7:$BK$7,0),FALSE),VLOOKUP(CONCATENATE(E318,"M"),pumpedbd,MATCH(C318,'Query Result 1'!$BF$7:$BK$7,0),FALSE))</f>
        <v>1.1694088249488297</v>
      </c>
      <c r="J318" s="208">
        <f t="shared" si="10"/>
        <v>1.25</v>
      </c>
      <c r="K318" s="150"/>
    </row>
    <row r="319" spans="1:11" x14ac:dyDescent="0.35">
      <c r="A319" s="107" t="str">
        <f t="shared" si="8"/>
        <v>MPC4M</v>
      </c>
      <c r="C319" s="112" t="s">
        <v>11</v>
      </c>
      <c r="D319" s="112" t="s">
        <v>9</v>
      </c>
      <c r="E319" s="112">
        <v>4</v>
      </c>
      <c r="F319" s="112"/>
      <c r="G319" s="112" t="s">
        <v>7</v>
      </c>
      <c r="H319" s="161">
        <v>1.25</v>
      </c>
      <c r="I319" s="207">
        <f>IFERROR(VLOOKUP(RIGHT(A319,LEN(A319)-3),pumpedbd,MATCH(C319,'Query Result 1'!$BF$7:$BK$7,0),FALSE),VLOOKUP(CONCATENATE(E319,"M"),pumpedbd,MATCH(C319,'Query Result 1'!$BF$7:$BK$7,0),FALSE))</f>
        <v>1.1694088249488297</v>
      </c>
      <c r="J319" s="208">
        <f t="shared" si="10"/>
        <v>1.25</v>
      </c>
      <c r="K319" s="150"/>
    </row>
    <row r="320" spans="1:11" x14ac:dyDescent="0.35">
      <c r="A320" s="107" t="str">
        <f t="shared" si="8"/>
        <v>MPC5M</v>
      </c>
      <c r="C320" s="112" t="s">
        <v>11</v>
      </c>
      <c r="D320" s="112" t="s">
        <v>9</v>
      </c>
      <c r="E320" s="112">
        <v>5</v>
      </c>
      <c r="F320" s="112"/>
      <c r="G320" s="112" t="s">
        <v>7</v>
      </c>
      <c r="H320" s="161">
        <v>1.2050000000000001</v>
      </c>
      <c r="I320" s="207">
        <f>IFERROR(VLOOKUP(RIGHT(A320,LEN(A320)-3),pumpedbd,MATCH(C320,'Query Result 1'!$BF$7:$BK$7,0),FALSE),VLOOKUP(CONCATENATE(E320,"M"),pumpedbd,MATCH(C320,'Query Result 1'!$BF$7:$BK$7,0),FALSE))</f>
        <v>1.1273101072506719</v>
      </c>
      <c r="J320" s="208">
        <f t="shared" si="10"/>
        <v>1.2050000000000001</v>
      </c>
      <c r="K320" s="150"/>
    </row>
    <row r="321" spans="1:11" x14ac:dyDescent="0.35">
      <c r="A321" s="107" t="str">
        <f t="shared" si="8"/>
        <v>MPC6M</v>
      </c>
      <c r="C321" s="112" t="s">
        <v>11</v>
      </c>
      <c r="D321" s="112" t="s">
        <v>9</v>
      </c>
      <c r="E321" s="112">
        <v>6</v>
      </c>
      <c r="F321" s="112"/>
      <c r="G321" s="112" t="s">
        <v>7</v>
      </c>
      <c r="H321" s="161">
        <v>1.19</v>
      </c>
      <c r="I321" s="207">
        <f>IFERROR(VLOOKUP(RIGHT(A321,LEN(A321)-3),pumpedbd,MATCH(C321,'Query Result 1'!$BF$7:$BK$7,0),FALSE),VLOOKUP(CONCATENATE(E321,"M"),pumpedbd,MATCH(C321,'Query Result 1'!$BF$7:$BK$7,0),FALSE))</f>
        <v>1.1132772013512859</v>
      </c>
      <c r="J321" s="208">
        <f t="shared" si="10"/>
        <v>1.19</v>
      </c>
      <c r="K321" s="150"/>
    </row>
    <row r="322" spans="1:11" x14ac:dyDescent="0.35">
      <c r="A322" s="107" t="str">
        <f t="shared" si="8"/>
        <v>MPC7M</v>
      </c>
      <c r="C322" s="112" t="s">
        <v>11</v>
      </c>
      <c r="D322" s="112" t="s">
        <v>9</v>
      </c>
      <c r="E322" s="112">
        <v>7</v>
      </c>
      <c r="F322" s="112"/>
      <c r="G322" s="112" t="s">
        <v>7</v>
      </c>
      <c r="H322" s="161">
        <v>1.171</v>
      </c>
      <c r="I322" s="207">
        <f>IFERROR(VLOOKUP(RIGHT(A322,LEN(A322)-3),pumpedbd,MATCH(C322,'Query Result 1'!$BF$7:$BK$7,0),FALSE),VLOOKUP(CONCATENATE(E322,"M"),pumpedbd,MATCH(C322,'Query Result 1'!$BF$7:$BK$7,0),FALSE))</f>
        <v>1.0955021872120638</v>
      </c>
      <c r="J322" s="208">
        <f t="shared" si="10"/>
        <v>1.171</v>
      </c>
      <c r="K322" s="150"/>
    </row>
    <row r="323" spans="1:11" x14ac:dyDescent="0.35">
      <c r="A323" s="107" t="str">
        <f t="shared" ref="A323:A386" si="11">C323&amp;IF(D323="N","NN","")&amp;IF(E323="[83:X)",83,E323)&amp;G323</f>
        <v>MPC8M</v>
      </c>
      <c r="C323" s="112" t="s">
        <v>11</v>
      </c>
      <c r="D323" s="112" t="s">
        <v>9</v>
      </c>
      <c r="E323" s="112">
        <v>8</v>
      </c>
      <c r="F323" s="112"/>
      <c r="G323" s="112" t="s">
        <v>7</v>
      </c>
      <c r="H323" s="161">
        <v>1.1539999999999999</v>
      </c>
      <c r="I323" s="207">
        <f>IFERROR(VLOOKUP(RIGHT(A323,LEN(A323)-3),pumpedbd,MATCH(C323,'Query Result 1'!$BF$7:$BK$7,0),FALSE),VLOOKUP(CONCATENATE(E323,"M"),pumpedbd,MATCH(C323,'Query Result 1'!$BF$7:$BK$7,0),FALSE))</f>
        <v>1.0795982271927596</v>
      </c>
      <c r="J323" s="208">
        <f t="shared" si="10"/>
        <v>1.1539999999999999</v>
      </c>
      <c r="K323" s="150"/>
    </row>
    <row r="324" spans="1:11" x14ac:dyDescent="0.35">
      <c r="A324" s="107" t="str">
        <f t="shared" si="11"/>
        <v>MPC9M</v>
      </c>
      <c r="C324" s="112" t="s">
        <v>11</v>
      </c>
      <c r="D324" s="112" t="s">
        <v>9</v>
      </c>
      <c r="E324" s="112">
        <v>9</v>
      </c>
      <c r="F324" s="112"/>
      <c r="G324" s="112" t="s">
        <v>7</v>
      </c>
      <c r="H324" s="161">
        <v>1.141</v>
      </c>
      <c r="I324" s="207">
        <f>IFERROR(VLOOKUP(RIGHT(A324,LEN(A324)-3),pumpedbd,MATCH(C324,'Query Result 1'!$BF$7:$BK$7,0),FALSE),VLOOKUP(CONCATENATE(E324,"M"),pumpedbd,MATCH(C324,'Query Result 1'!$BF$7:$BK$7,0),FALSE))</f>
        <v>1.0674363754132918</v>
      </c>
      <c r="J324" s="208">
        <f t="shared" si="10"/>
        <v>1.141</v>
      </c>
      <c r="K324" s="150"/>
    </row>
    <row r="325" spans="1:11" x14ac:dyDescent="0.35">
      <c r="A325" s="107" t="str">
        <f t="shared" si="11"/>
        <v>MPC10M</v>
      </c>
      <c r="C325" s="112" t="s">
        <v>11</v>
      </c>
      <c r="D325" s="112" t="s">
        <v>9</v>
      </c>
      <c r="E325" s="112">
        <v>10</v>
      </c>
      <c r="F325" s="112"/>
      <c r="G325" s="112" t="s">
        <v>7</v>
      </c>
      <c r="H325" s="161">
        <v>1.1240000000000001</v>
      </c>
      <c r="I325" s="207">
        <f>IFERROR(VLOOKUP(RIGHT(A325,LEN(A325)-3),pumpedbd,MATCH(C325,'Query Result 1'!$BF$7:$BK$7,0),FALSE),VLOOKUP(CONCATENATE(E325,"M"),pumpedbd,MATCH(C325,'Query Result 1'!$BF$7:$BK$7,0),FALSE))</f>
        <v>1.0515324153939878</v>
      </c>
      <c r="J325" s="208">
        <f t="shared" si="10"/>
        <v>1.1240000000000001</v>
      </c>
      <c r="K325" s="150"/>
    </row>
    <row r="326" spans="1:11" x14ac:dyDescent="0.35">
      <c r="A326" s="107" t="str">
        <f t="shared" si="11"/>
        <v>MPC11M</v>
      </c>
      <c r="C326" s="112" t="s">
        <v>11</v>
      </c>
      <c r="D326" s="112" t="s">
        <v>9</v>
      </c>
      <c r="E326" s="112">
        <v>11</v>
      </c>
      <c r="F326" s="112"/>
      <c r="G326" s="112" t="s">
        <v>7</v>
      </c>
      <c r="H326" s="161">
        <v>1.1140000000000001</v>
      </c>
      <c r="I326" s="207">
        <f>IFERROR(VLOOKUP(RIGHT(A326,LEN(A326)-3),pumpedbd,MATCH(C326,'Query Result 1'!$BF$7:$BK$7,0),FALSE),VLOOKUP(CONCATENATE(E326,"M"),pumpedbd,MATCH(C326,'Query Result 1'!$BF$7:$BK$7,0),FALSE))</f>
        <v>1.042177144794397</v>
      </c>
      <c r="J326" s="208">
        <f t="shared" si="10"/>
        <v>1.1140000000000001</v>
      </c>
      <c r="K326" s="150"/>
    </row>
    <row r="327" spans="1:11" x14ac:dyDescent="0.35">
      <c r="A327" s="107" t="str">
        <f t="shared" si="11"/>
        <v>MPC12M</v>
      </c>
      <c r="C327" s="112" t="s">
        <v>11</v>
      </c>
      <c r="D327" s="112" t="s">
        <v>9</v>
      </c>
      <c r="E327" s="112">
        <v>12</v>
      </c>
      <c r="F327" s="112"/>
      <c r="G327" s="112" t="s">
        <v>7</v>
      </c>
      <c r="H327" s="161">
        <v>1.0920000000000001</v>
      </c>
      <c r="I327" s="207">
        <f>IFERROR(VLOOKUP(RIGHT(A327,LEN(A327)-3),pumpedbd,MATCH(C327,'Query Result 1'!$BF$7:$BK$7,0),FALSE),VLOOKUP(CONCATENATE(E327,"M"),pumpedbd,MATCH(C327,'Query Result 1'!$BF$7:$BK$7,0),FALSE))</f>
        <v>1.0215955494752977</v>
      </c>
      <c r="J327" s="208">
        <f t="shared" si="10"/>
        <v>1.0920000000000001</v>
      </c>
      <c r="K327" s="150"/>
    </row>
    <row r="328" spans="1:11" x14ac:dyDescent="0.35">
      <c r="A328" s="107" t="str">
        <f t="shared" si="11"/>
        <v>MPC13M</v>
      </c>
      <c r="C328" s="112" t="s">
        <v>11</v>
      </c>
      <c r="D328" s="112" t="s">
        <v>9</v>
      </c>
      <c r="E328" s="112">
        <v>13</v>
      </c>
      <c r="F328" s="112"/>
      <c r="G328" s="112" t="s">
        <v>7</v>
      </c>
      <c r="H328" s="161">
        <v>1.081</v>
      </c>
      <c r="I328" s="207">
        <f>IFERROR(VLOOKUP(RIGHT(A328,LEN(A328)-3),pumpedbd,MATCH(C328,'Query Result 1'!$BF$7:$BK$7,0),FALSE),VLOOKUP(CONCATENATE(E328,"M"),pumpedbd,MATCH(C328,'Query Result 1'!$BF$7:$BK$7,0),FALSE))</f>
        <v>1.0113047518157479</v>
      </c>
      <c r="J328" s="208">
        <f t="shared" si="10"/>
        <v>1.081</v>
      </c>
      <c r="K328" s="150"/>
    </row>
    <row r="329" spans="1:11" x14ac:dyDescent="0.35">
      <c r="A329" s="107" t="str">
        <f t="shared" si="11"/>
        <v>MPC14X</v>
      </c>
      <c r="C329" s="112" t="s">
        <v>11</v>
      </c>
      <c r="D329" s="112" t="s">
        <v>9</v>
      </c>
      <c r="E329" s="112">
        <v>14</v>
      </c>
      <c r="F329" s="112"/>
      <c r="G329" s="112" t="s">
        <v>15</v>
      </c>
      <c r="H329" s="161">
        <v>1.081</v>
      </c>
      <c r="I329" s="207">
        <f>IFERROR(VLOOKUP(RIGHT(A329,LEN(A329)-3),pumpedbd,MATCH(C329,'Query Result 1'!$BF$7:$BK$7,0),FALSE),VLOOKUP(CONCATENATE(E329,"M"),pumpedbd,MATCH(C329,'Query Result 1'!$BF$7:$BK$7,0),FALSE))</f>
        <v>1.0113047518157479</v>
      </c>
      <c r="J329" s="208">
        <f t="shared" si="10"/>
        <v>1.081</v>
      </c>
      <c r="K329" s="150"/>
    </row>
    <row r="330" spans="1:11" x14ac:dyDescent="0.35">
      <c r="A330" s="107" t="str">
        <f t="shared" si="11"/>
        <v>MPC15X</v>
      </c>
      <c r="C330" s="112" t="s">
        <v>11</v>
      </c>
      <c r="D330" s="112" t="s">
        <v>9</v>
      </c>
      <c r="E330" s="112">
        <v>15</v>
      </c>
      <c r="F330" s="112"/>
      <c r="G330" s="112" t="s">
        <v>15</v>
      </c>
      <c r="H330" s="161">
        <v>1.0760000000000001</v>
      </c>
      <c r="I330" s="207">
        <f>IFERROR(VLOOKUP(RIGHT(A330,LEN(A330)-3),pumpedbd,MATCH(C330,'Query Result 1'!$BF$7:$BK$7,0),FALSE),VLOOKUP(CONCATENATE(E330,"M"),pumpedbd,MATCH(C330,'Query Result 1'!$BF$7:$BK$7,0),FALSE))</f>
        <v>1.0066271165159526</v>
      </c>
      <c r="J330" s="208">
        <f t="shared" si="10"/>
        <v>1.0760000000000001</v>
      </c>
      <c r="K330" s="150"/>
    </row>
    <row r="331" spans="1:11" x14ac:dyDescent="0.35">
      <c r="A331" s="107" t="str">
        <f t="shared" si="11"/>
        <v>MPC16X</v>
      </c>
      <c r="C331" s="112" t="s">
        <v>11</v>
      </c>
      <c r="D331" s="112" t="s">
        <v>9</v>
      </c>
      <c r="E331" s="112">
        <v>16</v>
      </c>
      <c r="F331" s="112"/>
      <c r="G331" s="112" t="s">
        <v>15</v>
      </c>
      <c r="H331" s="161">
        <v>1.071</v>
      </c>
      <c r="I331" s="207">
        <f>IFERROR(VLOOKUP(RIGHT(A331,LEN(A331)-3),pumpedbd,MATCH(C331,'Query Result 1'!$BF$7:$BK$7,0),FALSE),VLOOKUP(CONCATENATE(E331,"M"),pumpedbd,MATCH(C331,'Query Result 1'!$BF$7:$BK$7,0),FALSE))</f>
        <v>1.0019494812161573</v>
      </c>
      <c r="J331" s="208">
        <f t="shared" si="10"/>
        <v>1.071</v>
      </c>
      <c r="K331" s="150"/>
    </row>
    <row r="332" spans="1:11" x14ac:dyDescent="0.35">
      <c r="A332" s="107" t="str">
        <f t="shared" si="11"/>
        <v>MPC17X</v>
      </c>
      <c r="C332" s="112" t="s">
        <v>11</v>
      </c>
      <c r="D332" s="112" t="s">
        <v>9</v>
      </c>
      <c r="E332" s="112">
        <v>17</v>
      </c>
      <c r="F332" s="112"/>
      <c r="G332" s="112" t="s">
        <v>15</v>
      </c>
      <c r="H332" s="161">
        <v>1.0649999999999999</v>
      </c>
      <c r="I332" s="207">
        <f>IFERROR(VLOOKUP(RIGHT(A332,LEN(A332)-3),pumpedbd,MATCH(C332,'Query Result 1'!$BF$7:$BK$7,0),FALSE),VLOOKUP(CONCATENATE(E332,"M"),pumpedbd,MATCH(C332,'Query Result 1'!$BF$7:$BK$7,0),FALSE))</f>
        <v>0.99633631885640284</v>
      </c>
      <c r="J332" s="208">
        <f t="shared" si="10"/>
        <v>1.0649999999999999</v>
      </c>
      <c r="K332" s="150"/>
    </row>
    <row r="333" spans="1:11" x14ac:dyDescent="0.35">
      <c r="A333" s="107" t="str">
        <f t="shared" si="11"/>
        <v>MPC18X</v>
      </c>
      <c r="C333" s="112" t="s">
        <v>11</v>
      </c>
      <c r="D333" s="112" t="s">
        <v>9</v>
      </c>
      <c r="E333" s="112">
        <v>18</v>
      </c>
      <c r="F333" s="112"/>
      <c r="G333" s="112" t="s">
        <v>15</v>
      </c>
      <c r="H333" s="161">
        <v>1.0640000000000001</v>
      </c>
      <c r="I333" s="207">
        <f>IFERROR(VLOOKUP(RIGHT(A333,LEN(A333)-3),pumpedbd,MATCH(C333,'Query Result 1'!$BF$7:$BK$7,0),FALSE),VLOOKUP(CONCATENATE(E333,"M"),pumpedbd,MATCH(C333,'Query Result 1'!$BF$7:$BK$7,0),FALSE))</f>
        <v>0.99540079179644392</v>
      </c>
      <c r="J333" s="208">
        <f t="shared" si="10"/>
        <v>1.0640000000000001</v>
      </c>
      <c r="K333" s="150"/>
    </row>
    <row r="334" spans="1:11" x14ac:dyDescent="0.35">
      <c r="A334" s="107" t="str">
        <f t="shared" si="11"/>
        <v>MPC19X</v>
      </c>
      <c r="C334" s="112" t="s">
        <v>11</v>
      </c>
      <c r="D334" s="112" t="s">
        <v>9</v>
      </c>
      <c r="E334" s="112">
        <v>19</v>
      </c>
      <c r="F334" s="112"/>
      <c r="G334" s="112" t="s">
        <v>15</v>
      </c>
      <c r="H334" s="161">
        <v>1.0589999999999999</v>
      </c>
      <c r="I334" s="207">
        <f>IFERROR(VLOOKUP(RIGHT(A334,LEN(A334)-3),pumpedbd,MATCH(C334,'Query Result 1'!$BF$7:$BK$7,0),FALSE),VLOOKUP(CONCATENATE(E334,"M"),pumpedbd,MATCH(C334,'Query Result 1'!$BF$7:$BK$7,0),FALSE))</f>
        <v>0.99072315649664855</v>
      </c>
      <c r="J334" s="208">
        <f t="shared" si="10"/>
        <v>1.0589999999999999</v>
      </c>
      <c r="K334" s="150"/>
    </row>
    <row r="335" spans="1:11" x14ac:dyDescent="0.35">
      <c r="A335" s="107" t="str">
        <f t="shared" si="11"/>
        <v>MPC20X</v>
      </c>
      <c r="C335" s="112" t="s">
        <v>11</v>
      </c>
      <c r="D335" s="112" t="s">
        <v>9</v>
      </c>
      <c r="E335" s="112">
        <v>20</v>
      </c>
      <c r="F335" s="112"/>
      <c r="G335" s="112" t="s">
        <v>15</v>
      </c>
      <c r="H335" s="161">
        <v>1.054</v>
      </c>
      <c r="I335" s="207">
        <f>IFERROR(VLOOKUP(RIGHT(A335,LEN(A335)-3),pumpedbd,MATCH(C335,'Query Result 1'!$BF$7:$BK$7,0),FALSE),VLOOKUP(CONCATENATE(E335,"M"),pumpedbd,MATCH(C335,'Query Result 1'!$BF$7:$BK$7,0),FALSE))</f>
        <v>0.98604552119685329</v>
      </c>
      <c r="J335" s="208">
        <f t="shared" si="10"/>
        <v>1.054</v>
      </c>
      <c r="K335" s="150"/>
    </row>
    <row r="336" spans="1:11" x14ac:dyDescent="0.35">
      <c r="A336" s="107" t="str">
        <f t="shared" si="11"/>
        <v>MPC21X</v>
      </c>
      <c r="C336" s="112" t="s">
        <v>11</v>
      </c>
      <c r="D336" s="112" t="s">
        <v>9</v>
      </c>
      <c r="E336" s="112">
        <v>21</v>
      </c>
      <c r="F336" s="112"/>
      <c r="G336" s="112" t="s">
        <v>15</v>
      </c>
      <c r="H336" s="161">
        <v>1.0489999999999999</v>
      </c>
      <c r="I336" s="207">
        <f>IFERROR(VLOOKUP(RIGHT(A336,LEN(A336)-3),pumpedbd,MATCH(C336,'Query Result 1'!$BF$7:$BK$7,0),FALSE),VLOOKUP(CONCATENATE(E336,"M"),pumpedbd,MATCH(C336,'Query Result 1'!$BF$7:$BK$7,0),FALSE))</f>
        <v>0.98136788589705781</v>
      </c>
      <c r="J336" s="208">
        <f t="shared" si="10"/>
        <v>1.0489999999999999</v>
      </c>
      <c r="K336" s="150"/>
    </row>
    <row r="337" spans="1:11" x14ac:dyDescent="0.35">
      <c r="A337" s="107" t="str">
        <f t="shared" si="11"/>
        <v>MPC22X</v>
      </c>
      <c r="C337" s="112" t="s">
        <v>11</v>
      </c>
      <c r="D337" s="112" t="s">
        <v>9</v>
      </c>
      <c r="E337" s="112">
        <v>22</v>
      </c>
      <c r="F337" s="112"/>
      <c r="G337" s="112" t="s">
        <v>15</v>
      </c>
      <c r="H337" s="161">
        <v>1.0429999999999999</v>
      </c>
      <c r="I337" s="207">
        <f>IFERROR(VLOOKUP(RIGHT(A337,LEN(A337)-3),pumpedbd,MATCH(C337,'Query Result 1'!$BF$7:$BK$7,0),FALSE),VLOOKUP(CONCATENATE(E337,"M"),pumpedbd,MATCH(C337,'Query Result 1'!$BF$7:$BK$7,0),FALSE))</f>
        <v>0.97575472353730341</v>
      </c>
      <c r="J337" s="208">
        <f t="shared" si="10"/>
        <v>1.0429999999999999</v>
      </c>
      <c r="K337" s="150"/>
    </row>
    <row r="338" spans="1:11" x14ac:dyDescent="0.35">
      <c r="A338" s="107" t="str">
        <f t="shared" si="11"/>
        <v>MPC23X</v>
      </c>
      <c r="C338" s="112" t="s">
        <v>11</v>
      </c>
      <c r="D338" s="112" t="s">
        <v>9</v>
      </c>
      <c r="E338" s="112">
        <v>23</v>
      </c>
      <c r="F338" s="112"/>
      <c r="G338" s="112" t="s">
        <v>15</v>
      </c>
      <c r="H338" s="161">
        <v>1.038</v>
      </c>
      <c r="I338" s="207">
        <f>IFERROR(VLOOKUP(RIGHT(A338,LEN(A338)-3),pumpedbd,MATCH(C338,'Query Result 1'!$BF$7:$BK$7,0),FALSE),VLOOKUP(CONCATENATE(E338,"M"),pumpedbd,MATCH(C338,'Query Result 1'!$BF$7:$BK$7,0),FALSE))</f>
        <v>0.97107708823750827</v>
      </c>
      <c r="J338" s="208">
        <f t="shared" si="10"/>
        <v>1.038</v>
      </c>
      <c r="K338" s="150"/>
    </row>
    <row r="339" spans="1:11" x14ac:dyDescent="0.35">
      <c r="A339" s="107" t="str">
        <f t="shared" si="11"/>
        <v>MPC24X</v>
      </c>
      <c r="C339" s="112" t="s">
        <v>11</v>
      </c>
      <c r="D339" s="112" t="s">
        <v>9</v>
      </c>
      <c r="E339" s="112">
        <v>24</v>
      </c>
      <c r="F339" s="112"/>
      <c r="G339" s="112" t="s">
        <v>15</v>
      </c>
      <c r="H339" s="161">
        <v>1.032</v>
      </c>
      <c r="I339" s="207">
        <f>IFERROR(VLOOKUP(RIGHT(A339,LEN(A339)-3),pumpedbd,MATCH(C339,'Query Result 1'!$BF$7:$BK$7,0),FALSE),VLOOKUP(CONCATENATE(E339,"M"),pumpedbd,MATCH(C339,'Query Result 1'!$BF$7:$BK$7,0),FALSE))</f>
        <v>0.96546392587775387</v>
      </c>
      <c r="J339" s="208">
        <f t="shared" si="10"/>
        <v>1.032</v>
      </c>
      <c r="K339" s="150"/>
    </row>
    <row r="340" spans="1:11" x14ac:dyDescent="0.35">
      <c r="A340" s="107" t="str">
        <f t="shared" si="11"/>
        <v>MPC25X</v>
      </c>
      <c r="C340" s="112" t="s">
        <v>11</v>
      </c>
      <c r="D340" s="112" t="s">
        <v>9</v>
      </c>
      <c r="E340" s="112">
        <v>25</v>
      </c>
      <c r="F340" s="112"/>
      <c r="G340" s="112" t="s">
        <v>15</v>
      </c>
      <c r="H340" s="161">
        <v>1.0269999999999999</v>
      </c>
      <c r="I340" s="207">
        <f>IFERROR(VLOOKUP(RIGHT(A340,LEN(A340)-3),pumpedbd,MATCH(C340,'Query Result 1'!$BF$7:$BK$7,0),FALSE),VLOOKUP(CONCATENATE(E340,"M"),pumpedbd,MATCH(C340,'Query Result 1'!$BF$7:$BK$7,0),FALSE))</f>
        <v>0.96078629057795839</v>
      </c>
      <c r="J340" s="208">
        <f t="shared" si="10"/>
        <v>1.0269999999999999</v>
      </c>
      <c r="K340" s="150"/>
    </row>
    <row r="341" spans="1:11" x14ac:dyDescent="0.35">
      <c r="A341" s="107" t="str">
        <f t="shared" si="11"/>
        <v>MPC26X</v>
      </c>
      <c r="C341" s="112" t="s">
        <v>11</v>
      </c>
      <c r="D341" s="112" t="s">
        <v>9</v>
      </c>
      <c r="E341" s="112">
        <v>26</v>
      </c>
      <c r="F341" s="112"/>
      <c r="G341" s="112" t="s">
        <v>15</v>
      </c>
      <c r="H341" s="161">
        <v>1.022</v>
      </c>
      <c r="I341" s="207">
        <f>IFERROR(VLOOKUP(RIGHT(A341,LEN(A341)-3),pumpedbd,MATCH(C341,'Query Result 1'!$BF$7:$BK$7,0),FALSE),VLOOKUP(CONCATENATE(E341,"M"),pumpedbd,MATCH(C341,'Query Result 1'!$BF$7:$BK$7,0),FALSE))</f>
        <v>0.95610865527816324</v>
      </c>
      <c r="J341" s="208">
        <f t="shared" si="10"/>
        <v>1.022</v>
      </c>
      <c r="K341" s="150"/>
    </row>
    <row r="342" spans="1:11" x14ac:dyDescent="0.35">
      <c r="A342" s="107" t="str">
        <f t="shared" si="11"/>
        <v>MPC27X</v>
      </c>
      <c r="C342" s="112" t="s">
        <v>11</v>
      </c>
      <c r="D342" s="112" t="s">
        <v>9</v>
      </c>
      <c r="E342" s="112">
        <v>27</v>
      </c>
      <c r="F342" s="112"/>
      <c r="G342" s="112" t="s">
        <v>15</v>
      </c>
      <c r="H342" s="161">
        <v>1.016</v>
      </c>
      <c r="I342" s="207">
        <f>IFERROR(VLOOKUP(RIGHT(A342,LEN(A342)-3),pumpedbd,MATCH(C342,'Query Result 1'!$BF$7:$BK$7,0),FALSE),VLOOKUP(CONCATENATE(E342,"M"),pumpedbd,MATCH(C342,'Query Result 1'!$BF$7:$BK$7,0),FALSE))</f>
        <v>0.95049549291840885</v>
      </c>
      <c r="J342" s="208">
        <f t="shared" si="10"/>
        <v>1.016</v>
      </c>
      <c r="K342" s="150"/>
    </row>
    <row r="343" spans="1:11" x14ac:dyDescent="0.35">
      <c r="A343" s="107" t="str">
        <f t="shared" si="11"/>
        <v>MPC28X</v>
      </c>
      <c r="C343" s="112" t="s">
        <v>11</v>
      </c>
      <c r="D343" s="112" t="s">
        <v>9</v>
      </c>
      <c r="E343" s="112">
        <v>28</v>
      </c>
      <c r="F343" s="112"/>
      <c r="G343" s="112" t="s">
        <v>15</v>
      </c>
      <c r="H343" s="161">
        <v>1.0109999999999999</v>
      </c>
      <c r="I343" s="207">
        <f>IFERROR(VLOOKUP(RIGHT(A343,LEN(A343)-3),pumpedbd,MATCH(C343,'Query Result 1'!$BF$7:$BK$7,0),FALSE),VLOOKUP(CONCATENATE(E343,"M"),pumpedbd,MATCH(C343,'Query Result 1'!$BF$7:$BK$7,0),FALSE))</f>
        <v>0.94581785761861337</v>
      </c>
      <c r="J343" s="208">
        <f t="shared" si="10"/>
        <v>1.0109999999999999</v>
      </c>
      <c r="K343" s="150"/>
    </row>
    <row r="344" spans="1:11" x14ac:dyDescent="0.35">
      <c r="A344" s="107" t="str">
        <f t="shared" si="11"/>
        <v>MPC29X</v>
      </c>
      <c r="C344" s="112" t="s">
        <v>11</v>
      </c>
      <c r="D344" s="112" t="s">
        <v>9</v>
      </c>
      <c r="E344" s="112">
        <v>29</v>
      </c>
      <c r="F344" s="112"/>
      <c r="G344" s="112" t="s">
        <v>15</v>
      </c>
      <c r="H344" s="161">
        <v>1.0049999999999999</v>
      </c>
      <c r="I344" s="207">
        <f>IFERROR(VLOOKUP(RIGHT(A344,LEN(A344)-3),pumpedbd,MATCH(C344,'Query Result 1'!$BF$7:$BK$7,0),FALSE),VLOOKUP(CONCATENATE(E344,"M"),pumpedbd,MATCH(C344,'Query Result 1'!$BF$7:$BK$7,0),FALSE))</f>
        <v>0.94020469525885897</v>
      </c>
      <c r="J344" s="208">
        <f t="shared" si="10"/>
        <v>1.0049999999999999</v>
      </c>
      <c r="K344" s="150"/>
    </row>
    <row r="345" spans="1:11" x14ac:dyDescent="0.35">
      <c r="A345" s="107" t="str">
        <f t="shared" si="11"/>
        <v>MPC30X</v>
      </c>
      <c r="C345" s="112" t="s">
        <v>11</v>
      </c>
      <c r="D345" s="112" t="s">
        <v>9</v>
      </c>
      <c r="E345" s="112">
        <v>30</v>
      </c>
      <c r="F345" s="112"/>
      <c r="G345" s="112" t="s">
        <v>15</v>
      </c>
      <c r="H345" s="161">
        <v>1</v>
      </c>
      <c r="I345" s="207">
        <f>IFERROR(VLOOKUP(RIGHT(A345,LEN(A345)-3),pumpedbd,MATCH(C345,'Query Result 1'!$BF$7:$BK$7,0),FALSE),VLOOKUP(CONCATENATE(E345,"M"),pumpedbd,MATCH(C345,'Query Result 1'!$BF$7:$BK$7,0),FALSE))</f>
        <v>0.93552705995906382</v>
      </c>
      <c r="J345" s="208">
        <f t="shared" si="10"/>
        <v>1</v>
      </c>
      <c r="K345" s="150"/>
    </row>
    <row r="346" spans="1:11" x14ac:dyDescent="0.35">
      <c r="A346" s="107" t="str">
        <f t="shared" si="11"/>
        <v>MPC31X</v>
      </c>
      <c r="C346" s="112" t="s">
        <v>11</v>
      </c>
      <c r="D346" s="112" t="s">
        <v>9</v>
      </c>
      <c r="E346" s="112">
        <v>31</v>
      </c>
      <c r="F346" s="112"/>
      <c r="G346" s="112" t="s">
        <v>15</v>
      </c>
      <c r="H346" s="161">
        <v>0.995</v>
      </c>
      <c r="I346" s="207">
        <f>IFERROR(VLOOKUP(RIGHT(A346,LEN(A346)-3),pumpedbd,MATCH(C346,'Query Result 1'!$BF$7:$BK$7,0),FALSE),VLOOKUP(CONCATENATE(E346,"M"),pumpedbd,MATCH(C346,'Query Result 1'!$BF$7:$BK$7,0),FALSE))</f>
        <v>0.93084942465926845</v>
      </c>
      <c r="J346" s="208">
        <f t="shared" si="10"/>
        <v>0.995</v>
      </c>
      <c r="K346" s="150"/>
    </row>
    <row r="347" spans="1:11" x14ac:dyDescent="0.35">
      <c r="A347" s="107" t="str">
        <f t="shared" si="11"/>
        <v>MPC32X</v>
      </c>
      <c r="C347" s="112" t="s">
        <v>11</v>
      </c>
      <c r="D347" s="112" t="s">
        <v>9</v>
      </c>
      <c r="E347" s="112">
        <v>32</v>
      </c>
      <c r="F347" s="112"/>
      <c r="G347" s="112" t="s">
        <v>15</v>
      </c>
      <c r="H347" s="161">
        <v>0.98899999999999999</v>
      </c>
      <c r="I347" s="207">
        <f>IFERROR(VLOOKUP(RIGHT(A347,LEN(A347)-3),pumpedbd,MATCH(C347,'Query Result 1'!$BF$7:$BK$7,0),FALSE),VLOOKUP(CONCATENATE(E347,"M"),pumpedbd,MATCH(C347,'Query Result 1'!$BF$7:$BK$7,0),FALSE))</f>
        <v>0.92523626229951406</v>
      </c>
      <c r="J347" s="208">
        <f t="shared" si="10"/>
        <v>0.98899999999999999</v>
      </c>
      <c r="K347" s="150"/>
    </row>
    <row r="348" spans="1:11" x14ac:dyDescent="0.35">
      <c r="A348" s="107" t="str">
        <f t="shared" si="11"/>
        <v>MPC33X</v>
      </c>
      <c r="C348" s="112" t="s">
        <v>11</v>
      </c>
      <c r="D348" s="112" t="s">
        <v>9</v>
      </c>
      <c r="E348" s="112">
        <v>33</v>
      </c>
      <c r="F348" s="112"/>
      <c r="G348" s="112" t="s">
        <v>15</v>
      </c>
      <c r="H348" s="161">
        <v>0.97299999999999998</v>
      </c>
      <c r="I348" s="207">
        <f>IFERROR(VLOOKUP(RIGHT(A348,LEN(A348)-3),pumpedbd,MATCH(C348,'Query Result 1'!$BF$7:$BK$7,0),FALSE),VLOOKUP(CONCATENATE(E348,"M"),pumpedbd,MATCH(C348,'Query Result 1'!$BF$7:$BK$7,0),FALSE))</f>
        <v>0.91026782934016903</v>
      </c>
      <c r="J348" s="208">
        <f t="shared" si="10"/>
        <v>0.97299999999999998</v>
      </c>
      <c r="K348" s="150"/>
    </row>
    <row r="349" spans="1:11" x14ac:dyDescent="0.35">
      <c r="A349" s="107" t="str">
        <f t="shared" si="11"/>
        <v>MPC34X</v>
      </c>
      <c r="C349" s="112" t="s">
        <v>11</v>
      </c>
      <c r="D349" s="112" t="s">
        <v>9</v>
      </c>
      <c r="E349" s="112">
        <v>34</v>
      </c>
      <c r="F349" s="112"/>
      <c r="G349" s="112" t="s">
        <v>15</v>
      </c>
      <c r="H349" s="161">
        <v>0.96799999999999997</v>
      </c>
      <c r="I349" s="207">
        <f>IFERROR(VLOOKUP(RIGHT(A349,LEN(A349)-3),pumpedbd,MATCH(C349,'Query Result 1'!$BF$7:$BK$7,0),FALSE),VLOOKUP(CONCATENATE(E349,"M"),pumpedbd,MATCH(C349,'Query Result 1'!$BF$7:$BK$7,0),FALSE))</f>
        <v>0.90559019404037377</v>
      </c>
      <c r="J349" s="208">
        <f t="shared" si="10"/>
        <v>0.96799999999999997</v>
      </c>
      <c r="K349" s="150"/>
    </row>
    <row r="350" spans="1:11" x14ac:dyDescent="0.35">
      <c r="A350" s="107" t="str">
        <f t="shared" si="11"/>
        <v>MPC35X</v>
      </c>
      <c r="C350" s="112" t="s">
        <v>11</v>
      </c>
      <c r="D350" s="112" t="s">
        <v>9</v>
      </c>
      <c r="E350" s="112">
        <v>35</v>
      </c>
      <c r="F350" s="112"/>
      <c r="G350" s="112" t="s">
        <v>15</v>
      </c>
      <c r="H350" s="161">
        <v>0.96199999999999997</v>
      </c>
      <c r="I350" s="207">
        <f>IFERROR(VLOOKUP(RIGHT(A350,LEN(A350)-3),pumpedbd,MATCH(C350,'Query Result 1'!$BF$7:$BK$7,0),FALSE),VLOOKUP(CONCATENATE(E350,"M"),pumpedbd,MATCH(C350,'Query Result 1'!$BF$7:$BK$7,0),FALSE))</f>
        <v>0.89997703168061938</v>
      </c>
      <c r="J350" s="208">
        <f t="shared" si="10"/>
        <v>0.96199999999999997</v>
      </c>
      <c r="K350" s="150"/>
    </row>
    <row r="351" spans="1:11" x14ac:dyDescent="0.35">
      <c r="A351" s="107" t="str">
        <f t="shared" si="11"/>
        <v>MPC36X</v>
      </c>
      <c r="C351" s="112" t="s">
        <v>11</v>
      </c>
      <c r="D351" s="112" t="s">
        <v>9</v>
      </c>
      <c r="E351" s="112">
        <v>36</v>
      </c>
      <c r="F351" s="112"/>
      <c r="G351" s="112" t="s">
        <v>15</v>
      </c>
      <c r="H351" s="161">
        <v>0.91800000000000004</v>
      </c>
      <c r="I351" s="207">
        <f>IFERROR(VLOOKUP(RIGHT(A351,LEN(A351)-3),pumpedbd,MATCH(C351,'Query Result 1'!$BF$7:$BK$7,0),FALSE),VLOOKUP(CONCATENATE(E351,"M"),pumpedbd,MATCH(C351,'Query Result 1'!$BF$7:$BK$7,0),FALSE))</f>
        <v>0.85881384104242064</v>
      </c>
      <c r="J351" s="208">
        <f t="shared" si="10"/>
        <v>0.91800000000000004</v>
      </c>
      <c r="K351" s="150"/>
    </row>
    <row r="352" spans="1:11" x14ac:dyDescent="0.35">
      <c r="A352" s="107" t="str">
        <f t="shared" si="11"/>
        <v>MPC37X</v>
      </c>
      <c r="C352" s="112" t="s">
        <v>11</v>
      </c>
      <c r="D352" s="112" t="s">
        <v>9</v>
      </c>
      <c r="E352" s="112">
        <v>37</v>
      </c>
      <c r="F352" s="112"/>
      <c r="G352" s="112" t="s">
        <v>15</v>
      </c>
      <c r="H352" s="161">
        <v>0.91600000000000004</v>
      </c>
      <c r="I352" s="207">
        <f>IFERROR(VLOOKUP(RIGHT(A352,LEN(A352)-3),pumpedbd,MATCH(C352,'Query Result 1'!$BF$7:$BK$7,0),FALSE),VLOOKUP(CONCATENATE(E352,"M"),pumpedbd,MATCH(C352,'Query Result 1'!$BF$7:$BK$7,0),FALSE))</f>
        <v>0.85694278692250248</v>
      </c>
      <c r="J352" s="208">
        <f t="shared" si="10"/>
        <v>0.91600000000000004</v>
      </c>
      <c r="K352" s="150"/>
    </row>
    <row r="353" spans="1:11" x14ac:dyDescent="0.35">
      <c r="A353" s="107" t="str">
        <f t="shared" si="11"/>
        <v>MPC38X</v>
      </c>
      <c r="C353" s="112" t="s">
        <v>11</v>
      </c>
      <c r="D353" s="112" t="s">
        <v>9</v>
      </c>
      <c r="E353" s="112">
        <v>38</v>
      </c>
      <c r="F353" s="112"/>
      <c r="G353" s="112" t="s">
        <v>15</v>
      </c>
      <c r="H353" s="161">
        <v>0.91400000000000003</v>
      </c>
      <c r="I353" s="207">
        <f>IFERROR(VLOOKUP(RIGHT(A353,LEN(A353)-3),pumpedbd,MATCH(C353,'Query Result 1'!$BF$7:$BK$7,0),FALSE),VLOOKUP(CONCATENATE(E353,"M"),pumpedbd,MATCH(C353,'Query Result 1'!$BF$7:$BK$7,0),FALSE))</f>
        <v>0.85507173280258431</v>
      </c>
      <c r="J353" s="208">
        <f t="shared" si="10"/>
        <v>0.91400000000000003</v>
      </c>
      <c r="K353" s="150"/>
    </row>
    <row r="354" spans="1:11" x14ac:dyDescent="0.35">
      <c r="A354" s="107" t="str">
        <f t="shared" si="11"/>
        <v>MPC39X</v>
      </c>
      <c r="C354" s="112" t="s">
        <v>11</v>
      </c>
      <c r="D354" s="112" t="s">
        <v>9</v>
      </c>
      <c r="E354" s="112">
        <v>39</v>
      </c>
      <c r="F354" s="112"/>
      <c r="G354" s="112" t="s">
        <v>15</v>
      </c>
      <c r="H354" s="161">
        <v>0.90800000000000003</v>
      </c>
      <c r="I354" s="207">
        <f>IFERROR(VLOOKUP(RIGHT(A354,LEN(A354)-3),pumpedbd,MATCH(C354,'Query Result 1'!$BF$7:$BK$7,0),FALSE),VLOOKUP(CONCATENATE(E354,"M"),pumpedbd,MATCH(C354,'Query Result 1'!$BF$7:$BK$7,0),FALSE))</f>
        <v>0.84945857044282991</v>
      </c>
      <c r="J354" s="208">
        <f t="shared" si="10"/>
        <v>0.90800000000000003</v>
      </c>
      <c r="K354" s="150"/>
    </row>
    <row r="355" spans="1:11" x14ac:dyDescent="0.35">
      <c r="A355" s="107" t="str">
        <f t="shared" si="11"/>
        <v>MPC40X</v>
      </c>
      <c r="C355" s="112" t="s">
        <v>11</v>
      </c>
      <c r="D355" s="112" t="s">
        <v>9</v>
      </c>
      <c r="E355" s="112">
        <v>40</v>
      </c>
      <c r="F355" s="112"/>
      <c r="G355" s="112" t="s">
        <v>15</v>
      </c>
      <c r="H355" s="161">
        <v>0.90300000000000002</v>
      </c>
      <c r="I355" s="207">
        <f>IFERROR(VLOOKUP(RIGHT(A355,LEN(A355)-3),pumpedbd,MATCH(C355,'Query Result 1'!$BF$7:$BK$7,0),FALSE),VLOOKUP(CONCATENATE(E355,"M"),pumpedbd,MATCH(C355,'Query Result 1'!$BF$7:$BK$7,0),FALSE))</f>
        <v>0.84478093514303465</v>
      </c>
      <c r="J355" s="208">
        <f t="shared" si="10"/>
        <v>0.90300000000000002</v>
      </c>
      <c r="K355" s="150"/>
    </row>
    <row r="356" spans="1:11" x14ac:dyDescent="0.35">
      <c r="A356" s="107" t="str">
        <f t="shared" si="11"/>
        <v>MPC41X</v>
      </c>
      <c r="C356" s="112" t="s">
        <v>11</v>
      </c>
      <c r="D356" s="112" t="s">
        <v>9</v>
      </c>
      <c r="E356" s="112">
        <v>41</v>
      </c>
      <c r="F356" s="112"/>
      <c r="G356" s="112" t="s">
        <v>15</v>
      </c>
      <c r="H356" s="161">
        <v>0.86499999999999999</v>
      </c>
      <c r="I356" s="207">
        <f>IFERROR(VLOOKUP(RIGHT(A356,LEN(A356)-3),pumpedbd,MATCH(C356,'Query Result 1'!$BF$7:$BK$7,0),FALSE),VLOOKUP(CONCATENATE(E356,"M"),pumpedbd,MATCH(C356,'Query Result 1'!$BF$7:$BK$7,0),FALSE))</f>
        <v>0.8092309068645902</v>
      </c>
      <c r="J356" s="208">
        <f t="shared" si="10"/>
        <v>0.86499999999999999</v>
      </c>
      <c r="K356" s="150"/>
    </row>
    <row r="357" spans="1:11" x14ac:dyDescent="0.35">
      <c r="A357" s="107" t="str">
        <f t="shared" si="11"/>
        <v>MPC42X</v>
      </c>
      <c r="C357" s="112" t="s">
        <v>11</v>
      </c>
      <c r="D357" s="112" t="s">
        <v>9</v>
      </c>
      <c r="E357" s="112">
        <v>42</v>
      </c>
      <c r="F357" s="112"/>
      <c r="G357" s="112" t="s">
        <v>15</v>
      </c>
      <c r="H357" s="161">
        <v>0.84299999999999997</v>
      </c>
      <c r="I357" s="207">
        <f>IFERROR(VLOOKUP(RIGHT(A357,LEN(A357)-3),pumpedbd,MATCH(C357,'Query Result 1'!$BF$7:$BK$7,0),FALSE),VLOOKUP(CONCATENATE(E357,"M"),pumpedbd,MATCH(C357,'Query Result 1'!$BF$7:$BK$7,0),FALSE))</f>
        <v>0.78864931154549078</v>
      </c>
      <c r="J357" s="208">
        <f t="shared" si="10"/>
        <v>0.84299999999999997</v>
      </c>
      <c r="K357" s="150"/>
    </row>
    <row r="358" spans="1:11" x14ac:dyDescent="0.35">
      <c r="A358" s="107" t="str">
        <f t="shared" si="11"/>
        <v>MPC43X</v>
      </c>
      <c r="C358" s="112" t="s">
        <v>11</v>
      </c>
      <c r="D358" s="112" t="s">
        <v>9</v>
      </c>
      <c r="E358" s="112">
        <v>43</v>
      </c>
      <c r="F358" s="112"/>
      <c r="G358" s="112" t="s">
        <v>15</v>
      </c>
      <c r="H358" s="161">
        <v>0.84299999999999997</v>
      </c>
      <c r="I358" s="207">
        <f>IFERROR(VLOOKUP(RIGHT(A358,LEN(A358)-3),pumpedbd,MATCH(C358,'Query Result 1'!$BF$7:$BK$7,0),FALSE),VLOOKUP(CONCATENATE(E358,"M"),pumpedbd,MATCH(C358,'Query Result 1'!$BF$7:$BK$7,0),FALSE))</f>
        <v>0.78864931154549078</v>
      </c>
      <c r="J358" s="208">
        <f t="shared" si="10"/>
        <v>0.84299999999999997</v>
      </c>
      <c r="K358" s="150"/>
    </row>
    <row r="359" spans="1:11" x14ac:dyDescent="0.35">
      <c r="A359" s="107" t="str">
        <f t="shared" si="11"/>
        <v>MPC44X</v>
      </c>
      <c r="C359" s="112" t="s">
        <v>11</v>
      </c>
      <c r="D359" s="112" t="s">
        <v>9</v>
      </c>
      <c r="E359" s="112">
        <v>44</v>
      </c>
      <c r="F359" s="112"/>
      <c r="G359" s="112" t="s">
        <v>15</v>
      </c>
      <c r="H359" s="161">
        <v>0.83199999999999996</v>
      </c>
      <c r="I359" s="207">
        <f>IFERROR(VLOOKUP(RIGHT(A359,LEN(A359)-3),pumpedbd,MATCH(C359,'Query Result 1'!$BF$7:$BK$7,0),FALSE),VLOOKUP(CONCATENATE(E359,"M"),pumpedbd,MATCH(C359,'Query Result 1'!$BF$7:$BK$7,0),FALSE))</f>
        <v>0.77835851388594102</v>
      </c>
      <c r="J359" s="208">
        <f t="shared" si="10"/>
        <v>0.83199999999999996</v>
      </c>
      <c r="K359" s="150"/>
    </row>
    <row r="360" spans="1:11" x14ac:dyDescent="0.35">
      <c r="A360" s="107" t="str">
        <f t="shared" si="11"/>
        <v>MPC45X</v>
      </c>
      <c r="C360" s="112" t="s">
        <v>11</v>
      </c>
      <c r="D360" s="112" t="s">
        <v>9</v>
      </c>
      <c r="E360" s="112">
        <v>45</v>
      </c>
      <c r="F360" s="112"/>
      <c r="G360" s="112" t="s">
        <v>15</v>
      </c>
      <c r="H360" s="161">
        <v>0.83199999999999996</v>
      </c>
      <c r="I360" s="207">
        <f>IFERROR(VLOOKUP(RIGHT(A360,LEN(A360)-3),pumpedbd,MATCH(C360,'Query Result 1'!$BF$7:$BK$7,0),FALSE),VLOOKUP(CONCATENATE(E360,"M"),pumpedbd,MATCH(C360,'Query Result 1'!$BF$7:$BK$7,0),FALSE))</f>
        <v>0.77835851388594102</v>
      </c>
      <c r="J360" s="208">
        <f t="shared" si="10"/>
        <v>0.83199999999999996</v>
      </c>
      <c r="K360" s="150"/>
    </row>
    <row r="361" spans="1:11" x14ac:dyDescent="0.35">
      <c r="A361" s="107" t="str">
        <f t="shared" si="11"/>
        <v>MPC46X</v>
      </c>
      <c r="C361" s="112" t="s">
        <v>11</v>
      </c>
      <c r="D361" s="112" t="s">
        <v>9</v>
      </c>
      <c r="E361" s="112">
        <v>46</v>
      </c>
      <c r="F361" s="112"/>
      <c r="G361" s="112" t="s">
        <v>15</v>
      </c>
      <c r="H361" s="161">
        <v>0.82699999999999996</v>
      </c>
      <c r="I361" s="207">
        <f>IFERROR(VLOOKUP(RIGHT(A361,LEN(A361)-3),pumpedbd,MATCH(C361,'Query Result 1'!$BF$7:$BK$7,0),FALSE),VLOOKUP(CONCATENATE(E361,"M"),pumpedbd,MATCH(C361,'Query Result 1'!$BF$7:$BK$7,0),FALSE))</f>
        <v>0.77368087858614576</v>
      </c>
      <c r="J361" s="208">
        <f t="shared" si="10"/>
        <v>0.82699999999999996</v>
      </c>
      <c r="K361" s="150"/>
    </row>
    <row r="362" spans="1:11" x14ac:dyDescent="0.35">
      <c r="A362" s="107" t="str">
        <f t="shared" si="11"/>
        <v>MPC47X</v>
      </c>
      <c r="C362" s="112" t="s">
        <v>11</v>
      </c>
      <c r="D362" s="112" t="s">
        <v>9</v>
      </c>
      <c r="E362" s="112">
        <v>47</v>
      </c>
      <c r="F362" s="112"/>
      <c r="G362" s="112" t="s">
        <v>15</v>
      </c>
      <c r="H362" s="161">
        <v>0.82199999999999995</v>
      </c>
      <c r="I362" s="207">
        <f>IFERROR(VLOOKUP(RIGHT(A362,LEN(A362)-3),pumpedbd,MATCH(C362,'Query Result 1'!$BF$7:$BK$7,0),FALSE),VLOOKUP(CONCATENATE(E362,"M"),pumpedbd,MATCH(C362,'Query Result 1'!$BF$7:$BK$7,0),FALSE))</f>
        <v>0.76900324328635039</v>
      </c>
      <c r="J362" s="208">
        <f t="shared" si="10"/>
        <v>0.82199999999999995</v>
      </c>
      <c r="K362" s="150"/>
    </row>
    <row r="363" spans="1:11" x14ac:dyDescent="0.35">
      <c r="A363" s="107" t="str">
        <f t="shared" si="11"/>
        <v>MPC48X</v>
      </c>
      <c r="C363" s="112" t="s">
        <v>11</v>
      </c>
      <c r="D363" s="112" t="s">
        <v>9</v>
      </c>
      <c r="E363" s="112">
        <v>48</v>
      </c>
      <c r="F363" s="112"/>
      <c r="G363" s="112" t="s">
        <v>15</v>
      </c>
      <c r="H363" s="161">
        <v>0.81299999999999994</v>
      </c>
      <c r="I363" s="207">
        <f>IFERROR(VLOOKUP(RIGHT(A363,LEN(A363)-3),pumpedbd,MATCH(C363,'Query Result 1'!$BF$7:$BK$7,0),FALSE),VLOOKUP(CONCATENATE(E363,"M"),pumpedbd,MATCH(C363,'Query Result 1'!$BF$7:$BK$7,0),FALSE))</f>
        <v>0.76058349974671879</v>
      </c>
      <c r="J363" s="208">
        <f t="shared" si="10"/>
        <v>0.81299999999999994</v>
      </c>
      <c r="K363" s="150"/>
    </row>
    <row r="364" spans="1:11" x14ac:dyDescent="0.35">
      <c r="A364" s="107" t="str">
        <f t="shared" si="11"/>
        <v>MPC49X</v>
      </c>
      <c r="C364" s="112" t="s">
        <v>11</v>
      </c>
      <c r="D364" s="112" t="s">
        <v>9</v>
      </c>
      <c r="E364" s="112">
        <v>49</v>
      </c>
      <c r="F364" s="112"/>
      <c r="G364" s="112" t="s">
        <v>15</v>
      </c>
      <c r="H364" s="161">
        <v>0.95099999999999996</v>
      </c>
      <c r="I364" s="207">
        <f>IFERROR(VLOOKUP(RIGHT(A364,LEN(A364)-3),pumpedbd,MATCH(C364,'Query Result 1'!$BF$7:$BK$7,0),FALSE),VLOOKUP(CONCATENATE(E364,"M"),pumpedbd,MATCH(C364,'Query Result 1'!$BF$7:$BK$7,0),FALSE))</f>
        <v>0.88968623402106961</v>
      </c>
      <c r="J364" s="208">
        <f t="shared" si="10"/>
        <v>0.95099999999999996</v>
      </c>
      <c r="K364" s="150"/>
    </row>
    <row r="365" spans="1:11" x14ac:dyDescent="0.35">
      <c r="A365" s="107" t="str">
        <f t="shared" si="11"/>
        <v>MPC50X</v>
      </c>
      <c r="C365" s="112" t="s">
        <v>11</v>
      </c>
      <c r="D365" s="112" t="s">
        <v>9</v>
      </c>
      <c r="E365" s="112">
        <v>50</v>
      </c>
      <c r="F365" s="112"/>
      <c r="G365" s="112" t="s">
        <v>15</v>
      </c>
      <c r="H365" s="161">
        <v>0.95699999999999996</v>
      </c>
      <c r="I365" s="207">
        <f>IFERROR(VLOOKUP(RIGHT(A365,LEN(A365)-3),pumpedbd,MATCH(C365,'Query Result 1'!$BF$7:$BK$7,0),FALSE),VLOOKUP(CONCATENATE(E365,"M"),pumpedbd,MATCH(C365,'Query Result 1'!$BF$7:$BK$7,0),FALSE))</f>
        <v>0.89529939638082401</v>
      </c>
      <c r="J365" s="208">
        <f t="shared" ref="J365:J428" si="12">ROUND(I365/VLOOKUP(LEFT(A365,3)&amp;"30X",$A$3:$I$497,9,FALSE),3)</f>
        <v>0.95699999999999996</v>
      </c>
      <c r="K365" s="150"/>
    </row>
    <row r="366" spans="1:11" x14ac:dyDescent="0.35">
      <c r="A366" s="107" t="str">
        <f t="shared" si="11"/>
        <v>MPC51X</v>
      </c>
      <c r="C366" s="112" t="s">
        <v>11</v>
      </c>
      <c r="D366" s="112" t="s">
        <v>9</v>
      </c>
      <c r="E366" s="112">
        <v>51</v>
      </c>
      <c r="F366" s="112"/>
      <c r="G366" s="112" t="s">
        <v>15</v>
      </c>
      <c r="H366" s="161">
        <v>0.96199999999999997</v>
      </c>
      <c r="I366" s="207">
        <f>IFERROR(VLOOKUP(RIGHT(A366,LEN(A366)-3),pumpedbd,MATCH(C366,'Query Result 1'!$BF$7:$BK$7,0),FALSE),VLOOKUP(CONCATENATE(E366,"M"),pumpedbd,MATCH(C366,'Query Result 1'!$BF$7:$BK$7,0),FALSE))</f>
        <v>0.89997703168061938</v>
      </c>
      <c r="J366" s="208">
        <f t="shared" si="12"/>
        <v>0.96199999999999997</v>
      </c>
      <c r="K366" s="150"/>
    </row>
    <row r="367" spans="1:11" x14ac:dyDescent="0.35">
      <c r="A367" s="107" t="str">
        <f t="shared" si="11"/>
        <v>MPC52X</v>
      </c>
      <c r="C367" s="112" t="s">
        <v>11</v>
      </c>
      <c r="D367" s="112" t="s">
        <v>9</v>
      </c>
      <c r="E367" s="112">
        <v>52</v>
      </c>
      <c r="F367" s="112"/>
      <c r="G367" s="112" t="s">
        <v>15</v>
      </c>
      <c r="H367" s="161">
        <v>0.97299999999999998</v>
      </c>
      <c r="I367" s="207">
        <f>IFERROR(VLOOKUP(RIGHT(A367,LEN(A367)-3),pumpedbd,MATCH(C367,'Query Result 1'!$BF$7:$BK$7,0),FALSE),VLOOKUP(CONCATENATE(E367,"M"),pumpedbd,MATCH(C367,'Query Result 1'!$BF$7:$BK$7,0),FALSE))</f>
        <v>0.91026782934016903</v>
      </c>
      <c r="J367" s="208">
        <f t="shared" si="12"/>
        <v>0.97299999999999998</v>
      </c>
      <c r="K367" s="150"/>
    </row>
    <row r="368" spans="1:11" x14ac:dyDescent="0.35">
      <c r="A368" s="107" t="str">
        <f t="shared" si="11"/>
        <v>MPC53X</v>
      </c>
      <c r="C368" s="112" t="s">
        <v>11</v>
      </c>
      <c r="D368" s="112" t="s">
        <v>9</v>
      </c>
      <c r="E368" s="112">
        <v>53</v>
      </c>
      <c r="F368" s="112"/>
      <c r="G368" s="112" t="s">
        <v>15</v>
      </c>
      <c r="H368" s="161">
        <v>0.98399999999999999</v>
      </c>
      <c r="I368" s="207">
        <f>IFERROR(VLOOKUP(RIGHT(A368,LEN(A368)-3),pumpedbd,MATCH(C368,'Query Result 1'!$BF$7:$BK$7,0),FALSE),VLOOKUP(CONCATENATE(E368,"M"),pumpedbd,MATCH(C368,'Query Result 1'!$BF$7:$BK$7,0),FALSE))</f>
        <v>0.9205586269997188</v>
      </c>
      <c r="J368" s="208">
        <f t="shared" si="12"/>
        <v>0.98399999999999999</v>
      </c>
      <c r="K368" s="150"/>
    </row>
    <row r="369" spans="1:11" x14ac:dyDescent="0.35">
      <c r="A369" s="107" t="str">
        <f t="shared" si="11"/>
        <v>MPC54X</v>
      </c>
      <c r="C369" s="112" t="s">
        <v>11</v>
      </c>
      <c r="D369" s="112" t="s">
        <v>9</v>
      </c>
      <c r="E369" s="112">
        <v>54</v>
      </c>
      <c r="F369" s="112"/>
      <c r="G369" s="112" t="s">
        <v>15</v>
      </c>
      <c r="H369" s="161">
        <v>0.995</v>
      </c>
      <c r="I369" s="207">
        <f>IFERROR(VLOOKUP(RIGHT(A369,LEN(A369)-3),pumpedbd,MATCH(C369,'Query Result 1'!$BF$7:$BK$7,0),FALSE),VLOOKUP(CONCATENATE(E369,"M"),pumpedbd,MATCH(C369,'Query Result 1'!$BF$7:$BK$7,0),FALSE))</f>
        <v>0.93084942465926845</v>
      </c>
      <c r="J369" s="208">
        <f t="shared" si="12"/>
        <v>0.995</v>
      </c>
      <c r="K369" s="150"/>
    </row>
    <row r="370" spans="1:11" x14ac:dyDescent="0.35">
      <c r="A370" s="107" t="str">
        <f t="shared" si="11"/>
        <v>MPC55X</v>
      </c>
      <c r="C370" s="112" t="s">
        <v>11</v>
      </c>
      <c r="D370" s="112" t="s">
        <v>9</v>
      </c>
      <c r="E370" s="112">
        <v>55</v>
      </c>
      <c r="F370" s="112"/>
      <c r="G370" s="112" t="s">
        <v>15</v>
      </c>
      <c r="H370" s="161">
        <v>1.0049999999999999</v>
      </c>
      <c r="I370" s="207">
        <f>IFERROR(VLOOKUP(RIGHT(A370,LEN(A370)-3),pumpedbd,MATCH(C370,'Query Result 1'!$BF$7:$BK$7,0),FALSE),VLOOKUP(CONCATENATE(E370,"M"),pumpedbd,MATCH(C370,'Query Result 1'!$BF$7:$BK$7,0),FALSE))</f>
        <v>0.94020469525885897</v>
      </c>
      <c r="J370" s="208">
        <f t="shared" si="12"/>
        <v>1.0049999999999999</v>
      </c>
      <c r="K370" s="150"/>
    </row>
    <row r="371" spans="1:11" x14ac:dyDescent="0.35">
      <c r="A371" s="107" t="str">
        <f t="shared" si="11"/>
        <v>MPC56X</v>
      </c>
      <c r="C371" s="112" t="s">
        <v>11</v>
      </c>
      <c r="D371" s="112" t="s">
        <v>9</v>
      </c>
      <c r="E371" s="112">
        <v>56</v>
      </c>
      <c r="F371" s="112"/>
      <c r="G371" s="112" t="s">
        <v>15</v>
      </c>
      <c r="H371" s="161">
        <v>1.0109999999999999</v>
      </c>
      <c r="I371" s="207">
        <f>IFERROR(VLOOKUP(RIGHT(A371,LEN(A371)-3),pumpedbd,MATCH(C371,'Query Result 1'!$BF$7:$BK$7,0),FALSE),VLOOKUP(CONCATENATE(E371,"M"),pumpedbd,MATCH(C371,'Query Result 1'!$BF$7:$BK$7,0),FALSE))</f>
        <v>0.94581785761861337</v>
      </c>
      <c r="J371" s="208">
        <f t="shared" si="12"/>
        <v>1.0109999999999999</v>
      </c>
      <c r="K371" s="150"/>
    </row>
    <row r="372" spans="1:11" x14ac:dyDescent="0.35">
      <c r="A372" s="107" t="str">
        <f t="shared" si="11"/>
        <v>MPC57X</v>
      </c>
      <c r="C372" s="112" t="s">
        <v>11</v>
      </c>
      <c r="D372" s="112" t="s">
        <v>9</v>
      </c>
      <c r="E372" s="112">
        <v>57</v>
      </c>
      <c r="F372" s="112"/>
      <c r="G372" s="112" t="s">
        <v>15</v>
      </c>
      <c r="H372" s="161">
        <v>1.016</v>
      </c>
      <c r="I372" s="207">
        <f>IFERROR(VLOOKUP(RIGHT(A372,LEN(A372)-3),pumpedbd,MATCH(C372,'Query Result 1'!$BF$7:$BK$7,0),FALSE),VLOOKUP(CONCATENATE(E372,"M"),pumpedbd,MATCH(C372,'Query Result 1'!$BF$7:$BK$7,0),FALSE))</f>
        <v>0.95049549291840885</v>
      </c>
      <c r="J372" s="208">
        <f t="shared" si="12"/>
        <v>1.016</v>
      </c>
      <c r="K372" s="150"/>
    </row>
    <row r="373" spans="1:11" x14ac:dyDescent="0.35">
      <c r="A373" s="107" t="str">
        <f t="shared" si="11"/>
        <v>MPC58X</v>
      </c>
      <c r="C373" s="112" t="s">
        <v>11</v>
      </c>
      <c r="D373" s="112" t="s">
        <v>9</v>
      </c>
      <c r="E373" s="112">
        <v>58</v>
      </c>
      <c r="F373" s="112"/>
      <c r="G373" s="112" t="s">
        <v>15</v>
      </c>
      <c r="H373" s="161">
        <v>1.022</v>
      </c>
      <c r="I373" s="207">
        <f>IFERROR(VLOOKUP(RIGHT(A373,LEN(A373)-3),pumpedbd,MATCH(C373,'Query Result 1'!$BF$7:$BK$7,0),FALSE),VLOOKUP(CONCATENATE(E373,"M"),pumpedbd,MATCH(C373,'Query Result 1'!$BF$7:$BK$7,0),FALSE))</f>
        <v>0.95610865527816324</v>
      </c>
      <c r="J373" s="208">
        <f t="shared" si="12"/>
        <v>1.022</v>
      </c>
      <c r="K373" s="150"/>
    </row>
    <row r="374" spans="1:11" x14ac:dyDescent="0.35">
      <c r="A374" s="107" t="str">
        <f t="shared" si="11"/>
        <v>MPC59X</v>
      </c>
      <c r="C374" s="112" t="s">
        <v>11</v>
      </c>
      <c r="D374" s="112" t="s">
        <v>9</v>
      </c>
      <c r="E374" s="112">
        <v>59</v>
      </c>
      <c r="F374" s="112"/>
      <c r="G374" s="112" t="s">
        <v>15</v>
      </c>
      <c r="H374" s="161">
        <v>1.0269999999999999</v>
      </c>
      <c r="I374" s="207">
        <f>IFERROR(VLOOKUP(RIGHT(A374,LEN(A374)-3),pumpedbd,MATCH(C374,'Query Result 1'!$BF$7:$BK$7,0),FALSE),VLOOKUP(CONCATENATE(E374,"M"),pumpedbd,MATCH(C374,'Query Result 1'!$BF$7:$BK$7,0),FALSE))</f>
        <v>0.96078629057795839</v>
      </c>
      <c r="J374" s="208">
        <f t="shared" si="12"/>
        <v>1.0269999999999999</v>
      </c>
      <c r="K374" s="150"/>
    </row>
    <row r="375" spans="1:11" x14ac:dyDescent="0.35">
      <c r="A375" s="107" t="str">
        <f t="shared" si="11"/>
        <v>MPC60X</v>
      </c>
      <c r="C375" s="112" t="s">
        <v>11</v>
      </c>
      <c r="D375" s="112" t="s">
        <v>9</v>
      </c>
      <c r="E375" s="112">
        <v>60</v>
      </c>
      <c r="F375" s="112"/>
      <c r="G375" s="112" t="s">
        <v>15</v>
      </c>
      <c r="H375" s="161">
        <v>1.0489999999999999</v>
      </c>
      <c r="I375" s="207">
        <f>IFERROR(VLOOKUP(RIGHT(A375,LEN(A375)-3),pumpedbd,MATCH(C375,'Query Result 1'!$BF$7:$BK$7,0),FALSE),VLOOKUP(CONCATENATE(E375,"M"),pumpedbd,MATCH(C375,'Query Result 1'!$BF$7:$BK$7,0),FALSE))</f>
        <v>0.98136788589705781</v>
      </c>
      <c r="J375" s="208">
        <f t="shared" si="12"/>
        <v>1.0489999999999999</v>
      </c>
      <c r="K375" s="150"/>
    </row>
    <row r="376" spans="1:11" x14ac:dyDescent="0.35">
      <c r="A376" s="107" t="str">
        <f t="shared" si="11"/>
        <v>MPC61X</v>
      </c>
      <c r="C376" s="112" t="s">
        <v>11</v>
      </c>
      <c r="D376" s="112" t="s">
        <v>9</v>
      </c>
      <c r="E376" s="112">
        <v>61</v>
      </c>
      <c r="F376" s="112"/>
      <c r="G376" s="112" t="s">
        <v>15</v>
      </c>
      <c r="H376" s="161">
        <v>1.07</v>
      </c>
      <c r="I376" s="207">
        <f>IFERROR(VLOOKUP(RIGHT(A376,LEN(A376)-3),pumpedbd,MATCH(C376,'Query Result 1'!$BF$7:$BK$7,0),FALSE),VLOOKUP(CONCATENATE(E376,"M"),pumpedbd,MATCH(C376,'Query Result 1'!$BF$7:$BK$7,0),FALSE))</f>
        <v>1.0010139541561982</v>
      </c>
      <c r="J376" s="208">
        <f t="shared" si="12"/>
        <v>1.07</v>
      </c>
      <c r="K376" s="150"/>
    </row>
    <row r="377" spans="1:11" x14ac:dyDescent="0.35">
      <c r="A377" s="107" t="str">
        <f t="shared" si="11"/>
        <v>MPC62X</v>
      </c>
      <c r="C377" s="112" t="s">
        <v>11</v>
      </c>
      <c r="D377" s="112" t="s">
        <v>9</v>
      </c>
      <c r="E377" s="112">
        <v>62</v>
      </c>
      <c r="F377" s="112"/>
      <c r="G377" s="112" t="s">
        <v>15</v>
      </c>
      <c r="H377" s="161">
        <v>1.081</v>
      </c>
      <c r="I377" s="207">
        <f>IFERROR(VLOOKUP(RIGHT(A377,LEN(A377)-3),pumpedbd,MATCH(C377,'Query Result 1'!$BF$7:$BK$7,0),FALSE),VLOOKUP(CONCATENATE(E377,"M"),pumpedbd,MATCH(C377,'Query Result 1'!$BF$7:$BK$7,0),FALSE))</f>
        <v>1.0113047518157479</v>
      </c>
      <c r="J377" s="208">
        <f t="shared" si="12"/>
        <v>1.081</v>
      </c>
      <c r="K377" s="150"/>
    </row>
    <row r="378" spans="1:11" x14ac:dyDescent="0.35">
      <c r="A378" s="107" t="str">
        <f t="shared" si="11"/>
        <v>MPC63X</v>
      </c>
      <c r="C378" s="112" t="s">
        <v>11</v>
      </c>
      <c r="D378" s="112" t="s">
        <v>9</v>
      </c>
      <c r="E378" s="112">
        <v>63</v>
      </c>
      <c r="F378" s="112"/>
      <c r="G378" s="112" t="s">
        <v>15</v>
      </c>
      <c r="H378" s="161">
        <v>1.091</v>
      </c>
      <c r="I378" s="207">
        <f>IFERROR(VLOOKUP(RIGHT(A378,LEN(A378)-3),pumpedbd,MATCH(C378,'Query Result 1'!$BF$7:$BK$7,0),FALSE),VLOOKUP(CONCATENATE(E378,"M"),pumpedbd,MATCH(C378,'Query Result 1'!$BF$7:$BK$7,0),FALSE))</f>
        <v>1.0206600224153386</v>
      </c>
      <c r="J378" s="208">
        <f t="shared" si="12"/>
        <v>1.091</v>
      </c>
      <c r="K378" s="150"/>
    </row>
    <row r="379" spans="1:11" x14ac:dyDescent="0.35">
      <c r="A379" s="107" t="str">
        <f t="shared" si="11"/>
        <v>MPC64X</v>
      </c>
      <c r="C379" s="112" t="s">
        <v>11</v>
      </c>
      <c r="D379" s="112" t="s">
        <v>9</v>
      </c>
      <c r="E379" s="112">
        <v>64</v>
      </c>
      <c r="F379" s="112"/>
      <c r="G379" s="112" t="s">
        <v>15</v>
      </c>
      <c r="H379" s="161">
        <v>1.0920000000000001</v>
      </c>
      <c r="I379" s="207">
        <f>IFERROR(VLOOKUP(RIGHT(A379,LEN(A379)-3),pumpedbd,MATCH(C379,'Query Result 1'!$BF$7:$BK$7,0),FALSE),VLOOKUP(CONCATENATE(E379,"M"),pumpedbd,MATCH(C379,'Query Result 1'!$BF$7:$BK$7,0),FALSE))</f>
        <v>1.0215955494752977</v>
      </c>
      <c r="J379" s="208">
        <f t="shared" si="12"/>
        <v>1.0920000000000001</v>
      </c>
      <c r="K379" s="150"/>
    </row>
    <row r="380" spans="1:11" x14ac:dyDescent="0.35">
      <c r="A380" s="107" t="str">
        <f t="shared" si="11"/>
        <v>MPC65X</v>
      </c>
      <c r="C380" s="112" t="s">
        <v>11</v>
      </c>
      <c r="D380" s="112" t="s">
        <v>9</v>
      </c>
      <c r="E380" s="112">
        <v>65</v>
      </c>
      <c r="F380" s="112"/>
      <c r="G380" s="112" t="s">
        <v>15</v>
      </c>
      <c r="H380" s="161">
        <v>1.113</v>
      </c>
      <c r="I380" s="207">
        <f>IFERROR(VLOOKUP(RIGHT(A380,LEN(A380)-3),pumpedbd,MATCH(C380,'Query Result 1'!$BF$7:$BK$7,0),FALSE),VLOOKUP(CONCATENATE(E380,"M"),pumpedbd,MATCH(C380,'Query Result 1'!$BF$7:$BK$7,0),FALSE))</f>
        <v>1.0412416177344379</v>
      </c>
      <c r="J380" s="208">
        <f t="shared" si="12"/>
        <v>1.113</v>
      </c>
      <c r="K380" s="150"/>
    </row>
    <row r="381" spans="1:11" x14ac:dyDescent="0.35">
      <c r="A381" s="107" t="str">
        <f t="shared" si="11"/>
        <v>MPC66X</v>
      </c>
      <c r="C381" s="112" t="s">
        <v>11</v>
      </c>
      <c r="D381" s="112" t="s">
        <v>9</v>
      </c>
      <c r="E381" s="112">
        <v>66</v>
      </c>
      <c r="F381" s="112"/>
      <c r="G381" s="112" t="s">
        <v>15</v>
      </c>
      <c r="H381" s="161">
        <v>1.1240000000000001</v>
      </c>
      <c r="I381" s="207">
        <f>IFERROR(VLOOKUP(RIGHT(A381,LEN(A381)-3),pumpedbd,MATCH(C381,'Query Result 1'!$BF$7:$BK$7,0),FALSE),VLOOKUP(CONCATENATE(E381,"M"),pumpedbd,MATCH(C381,'Query Result 1'!$BF$7:$BK$7,0),FALSE))</f>
        <v>1.0515324153939878</v>
      </c>
      <c r="J381" s="208">
        <f t="shared" si="12"/>
        <v>1.1240000000000001</v>
      </c>
      <c r="K381" s="150"/>
    </row>
    <row r="382" spans="1:11" x14ac:dyDescent="0.35">
      <c r="A382" s="107" t="str">
        <f t="shared" si="11"/>
        <v>MPC67X</v>
      </c>
      <c r="C382" s="112" t="s">
        <v>11</v>
      </c>
      <c r="D382" s="112" t="s">
        <v>9</v>
      </c>
      <c r="E382" s="112">
        <v>67</v>
      </c>
      <c r="F382" s="112"/>
      <c r="G382" s="112" t="s">
        <v>15</v>
      </c>
      <c r="H382" s="161">
        <v>1.1439999999999999</v>
      </c>
      <c r="I382" s="207">
        <f>IFERROR(VLOOKUP(RIGHT(A382,LEN(A382)-3),pumpedbd,MATCH(C382,'Query Result 1'!$BF$7:$BK$7,0),FALSE),VLOOKUP(CONCATENATE(E382,"M"),pumpedbd,MATCH(C382,'Query Result 1'!$BF$7:$BK$7,0),FALSE))</f>
        <v>1.0702429565931688</v>
      </c>
      <c r="J382" s="208">
        <f t="shared" si="12"/>
        <v>1.1439999999999999</v>
      </c>
      <c r="K382" s="150"/>
    </row>
    <row r="383" spans="1:11" x14ac:dyDescent="0.35">
      <c r="A383" s="107" t="str">
        <f t="shared" si="11"/>
        <v>MPC68X</v>
      </c>
      <c r="C383" s="112" t="s">
        <v>11</v>
      </c>
      <c r="D383" s="112" t="s">
        <v>9</v>
      </c>
      <c r="E383" s="112">
        <v>68</v>
      </c>
      <c r="F383" s="112"/>
      <c r="G383" s="112" t="s">
        <v>15</v>
      </c>
      <c r="H383" s="161">
        <v>1.151</v>
      </c>
      <c r="I383" s="207">
        <f>IFERROR(VLOOKUP(RIGHT(A383,LEN(A383)-3),pumpedbd,MATCH(C383,'Query Result 1'!$BF$7:$BK$7,0),FALSE),VLOOKUP(CONCATENATE(E383,"M"),pumpedbd,MATCH(C383,'Query Result 1'!$BF$7:$BK$7,0),FALSE))</f>
        <v>1.0767916460128824</v>
      </c>
      <c r="J383" s="208">
        <f t="shared" si="12"/>
        <v>1.151</v>
      </c>
      <c r="K383" s="150"/>
    </row>
    <row r="384" spans="1:11" x14ac:dyDescent="0.35">
      <c r="A384" s="107" t="str">
        <f t="shared" si="11"/>
        <v>MPC69X</v>
      </c>
      <c r="C384" s="112" t="s">
        <v>11</v>
      </c>
      <c r="D384" s="112" t="s">
        <v>9</v>
      </c>
      <c r="E384" s="112">
        <v>69</v>
      </c>
      <c r="F384" s="112"/>
      <c r="G384" s="112" t="s">
        <v>15</v>
      </c>
      <c r="H384" s="161">
        <v>1.1759999999999999</v>
      </c>
      <c r="I384" s="207">
        <f>IFERROR(VLOOKUP(RIGHT(A384,LEN(A384)-3),pumpedbd,MATCH(C384,'Query Result 1'!$BF$7:$BK$7,0),FALSE),VLOOKUP(CONCATENATE(E384,"M"),pumpedbd,MATCH(C384,'Query Result 1'!$BF$7:$BK$7,0),FALSE))</f>
        <v>1.1001798225118589</v>
      </c>
      <c r="J384" s="208">
        <f t="shared" si="12"/>
        <v>1.1759999999999999</v>
      </c>
      <c r="K384" s="150"/>
    </row>
    <row r="385" spans="1:11" x14ac:dyDescent="0.35">
      <c r="A385" s="107" t="str">
        <f t="shared" si="11"/>
        <v>MPC70X</v>
      </c>
      <c r="C385" s="112" t="s">
        <v>11</v>
      </c>
      <c r="D385" s="112" t="s">
        <v>9</v>
      </c>
      <c r="E385" s="112">
        <v>70</v>
      </c>
      <c r="F385" s="112"/>
      <c r="G385" s="112" t="s">
        <v>15</v>
      </c>
      <c r="H385" s="161">
        <v>1.1890000000000001</v>
      </c>
      <c r="I385" s="207">
        <f>IFERROR(VLOOKUP(RIGHT(A385,LEN(A385)-3),pumpedbd,MATCH(C385,'Query Result 1'!$BF$7:$BK$7,0),FALSE),VLOOKUP(CONCATENATE(E385,"M"),pumpedbd,MATCH(C385,'Query Result 1'!$BF$7:$BK$7,0),FALSE))</f>
        <v>1.1123416742913268</v>
      </c>
      <c r="J385" s="208">
        <f t="shared" si="12"/>
        <v>1.1890000000000001</v>
      </c>
      <c r="K385" s="150"/>
    </row>
    <row r="386" spans="1:11" x14ac:dyDescent="0.35">
      <c r="A386" s="107" t="str">
        <f t="shared" si="11"/>
        <v>MPC71X</v>
      </c>
      <c r="C386" s="112" t="s">
        <v>11</v>
      </c>
      <c r="D386" s="112" t="s">
        <v>9</v>
      </c>
      <c r="E386" s="112">
        <v>71</v>
      </c>
      <c r="F386" s="112"/>
      <c r="G386" s="112" t="s">
        <v>15</v>
      </c>
      <c r="H386" s="161">
        <v>1.2110000000000001</v>
      </c>
      <c r="I386" s="207">
        <f>IFERROR(VLOOKUP(RIGHT(A386,LEN(A386)-3),pumpedbd,MATCH(C386,'Query Result 1'!$BF$7:$BK$7,0),FALSE),VLOOKUP(CONCATENATE(E386,"M"),pumpedbd,MATCH(C386,'Query Result 1'!$BF$7:$BK$7,0),FALSE))</f>
        <v>1.1329232696104263</v>
      </c>
      <c r="J386" s="208">
        <f t="shared" si="12"/>
        <v>1.2110000000000001</v>
      </c>
      <c r="K386" s="150"/>
    </row>
    <row r="387" spans="1:11" x14ac:dyDescent="0.35">
      <c r="A387" s="107" t="str">
        <f t="shared" ref="A387:A450" si="13">C387&amp;IF(D387="N","NN","")&amp;IF(E387="[83:X)",83,E387)&amp;G387</f>
        <v>MPC72X</v>
      </c>
      <c r="C387" s="112" t="s">
        <v>11</v>
      </c>
      <c r="D387" s="112" t="s">
        <v>9</v>
      </c>
      <c r="E387" s="112">
        <v>72</v>
      </c>
      <c r="F387" s="112"/>
      <c r="G387" s="112" t="s">
        <v>15</v>
      </c>
      <c r="H387" s="161">
        <v>1.216</v>
      </c>
      <c r="I387" s="207">
        <f>IFERROR(VLOOKUP(RIGHT(A387,LEN(A387)-3),pumpedbd,MATCH(C387,'Query Result 1'!$BF$7:$BK$7,0),FALSE),VLOOKUP(CONCATENATE(E387,"M"),pumpedbd,MATCH(C387,'Query Result 1'!$BF$7:$BK$7,0),FALSE))</f>
        <v>1.1376009049102216</v>
      </c>
      <c r="J387" s="208">
        <f t="shared" si="12"/>
        <v>1.216</v>
      </c>
      <c r="K387" s="150"/>
    </row>
    <row r="388" spans="1:11" x14ac:dyDescent="0.35">
      <c r="A388" s="107" t="str">
        <f t="shared" si="13"/>
        <v>MPC73X</v>
      </c>
      <c r="C388" s="112" t="s">
        <v>11</v>
      </c>
      <c r="D388" s="112" t="s">
        <v>9</v>
      </c>
      <c r="E388" s="112">
        <v>73</v>
      </c>
      <c r="F388" s="112"/>
      <c r="G388" s="112" t="s">
        <v>15</v>
      </c>
      <c r="H388" s="161">
        <v>1.222</v>
      </c>
      <c r="I388" s="207">
        <f>IFERROR(VLOOKUP(RIGHT(A388,LEN(A388)-3),pumpedbd,MATCH(C388,'Query Result 1'!$BF$7:$BK$7,0),FALSE),VLOOKUP(CONCATENATE(E388,"M"),pumpedbd,MATCH(C388,'Query Result 1'!$BF$7:$BK$7,0),FALSE))</f>
        <v>1.143214067269976</v>
      </c>
      <c r="J388" s="208">
        <f t="shared" si="12"/>
        <v>1.222</v>
      </c>
      <c r="K388" s="150"/>
    </row>
    <row r="389" spans="1:11" x14ac:dyDescent="0.35">
      <c r="A389" s="107" t="str">
        <f t="shared" si="13"/>
        <v>MPC74X</v>
      </c>
      <c r="C389" s="112" t="s">
        <v>11</v>
      </c>
      <c r="D389" s="112" t="s">
        <v>9</v>
      </c>
      <c r="E389" s="112">
        <v>74</v>
      </c>
      <c r="F389" s="112"/>
      <c r="G389" s="112" t="s">
        <v>15</v>
      </c>
      <c r="H389" s="161">
        <v>1.232</v>
      </c>
      <c r="I389" s="207">
        <f>IFERROR(VLOOKUP(RIGHT(A389,LEN(A389)-3),pumpedbd,MATCH(C389,'Query Result 1'!$BF$7:$BK$7,0),FALSE),VLOOKUP(CONCATENATE(E389,"M"),pumpedbd,MATCH(C389,'Query Result 1'!$BF$7:$BK$7,0),FALSE))</f>
        <v>1.1525693378695665</v>
      </c>
      <c r="J389" s="208">
        <f t="shared" si="12"/>
        <v>1.232</v>
      </c>
      <c r="K389" s="150"/>
    </row>
    <row r="390" spans="1:11" x14ac:dyDescent="0.35">
      <c r="A390" s="107" t="str">
        <f t="shared" si="13"/>
        <v>MPC75X</v>
      </c>
      <c r="C390" s="112" t="s">
        <v>11</v>
      </c>
      <c r="D390" s="112" t="s">
        <v>9</v>
      </c>
      <c r="E390" s="112">
        <v>75</v>
      </c>
      <c r="F390" s="112"/>
      <c r="G390" s="112" t="s">
        <v>15</v>
      </c>
      <c r="H390" s="161">
        <v>1.232</v>
      </c>
      <c r="I390" s="207">
        <f>IFERROR(VLOOKUP(RIGHT(A390,LEN(A390)-3),pumpedbd,MATCH(C390,'Query Result 1'!$BF$7:$BK$7,0),FALSE),VLOOKUP(CONCATENATE(E390,"M"),pumpedbd,MATCH(C390,'Query Result 1'!$BF$7:$BK$7,0),FALSE))</f>
        <v>1.1525693378695665</v>
      </c>
      <c r="J390" s="208">
        <f t="shared" si="12"/>
        <v>1.232</v>
      </c>
      <c r="K390" s="150"/>
    </row>
    <row r="391" spans="1:11" x14ac:dyDescent="0.35">
      <c r="A391" s="107" t="str">
        <f t="shared" si="13"/>
        <v>MPC76X</v>
      </c>
      <c r="C391" s="112" t="s">
        <v>11</v>
      </c>
      <c r="D391" s="112" t="s">
        <v>9</v>
      </c>
      <c r="E391" s="112">
        <v>76</v>
      </c>
      <c r="F391" s="112"/>
      <c r="G391" s="112" t="s">
        <v>15</v>
      </c>
      <c r="H391" s="161">
        <v>1.232</v>
      </c>
      <c r="I391" s="207">
        <f>IFERROR(VLOOKUP(RIGHT(A391,LEN(A391)-3),pumpedbd,MATCH(C391,'Query Result 1'!$BF$7:$BK$7,0),FALSE),VLOOKUP(CONCATENATE(E391,"M"),pumpedbd,MATCH(C391,'Query Result 1'!$BF$7:$BK$7,0),FALSE))</f>
        <v>1.1525693378695665</v>
      </c>
      <c r="J391" s="208">
        <f t="shared" si="12"/>
        <v>1.232</v>
      </c>
      <c r="K391" s="150"/>
    </row>
    <row r="392" spans="1:11" x14ac:dyDescent="0.35">
      <c r="A392" s="107" t="str">
        <f t="shared" si="13"/>
        <v>MPC77X</v>
      </c>
      <c r="C392" s="112" t="s">
        <v>11</v>
      </c>
      <c r="D392" s="112" t="s">
        <v>9</v>
      </c>
      <c r="E392" s="112">
        <v>77</v>
      </c>
      <c r="F392" s="112"/>
      <c r="G392" s="112" t="s">
        <v>15</v>
      </c>
      <c r="H392" s="161">
        <v>1.232</v>
      </c>
      <c r="I392" s="207">
        <f>IFERROR(VLOOKUP(RIGHT(A392,LEN(A392)-3),pumpedbd,MATCH(C392,'Query Result 1'!$BF$7:$BK$7,0),FALSE),VLOOKUP(CONCATENATE(E392,"M"),pumpedbd,MATCH(C392,'Query Result 1'!$BF$7:$BK$7,0),FALSE))</f>
        <v>1.1525693378695665</v>
      </c>
      <c r="J392" s="208">
        <f t="shared" si="12"/>
        <v>1.232</v>
      </c>
      <c r="K392" s="150"/>
    </row>
    <row r="393" spans="1:11" x14ac:dyDescent="0.35">
      <c r="A393" s="107" t="str">
        <f t="shared" si="13"/>
        <v>MPC78X</v>
      </c>
      <c r="C393" s="112" t="s">
        <v>11</v>
      </c>
      <c r="D393" s="112" t="s">
        <v>9</v>
      </c>
      <c r="E393" s="112">
        <v>78</v>
      </c>
      <c r="F393" s="112"/>
      <c r="G393" s="112" t="s">
        <v>15</v>
      </c>
      <c r="H393" s="161">
        <v>1.232</v>
      </c>
      <c r="I393" s="207">
        <f>IFERROR(VLOOKUP(RIGHT(A393,LEN(A393)-3),pumpedbd,MATCH(C393,'Query Result 1'!$BF$7:$BK$7,0),FALSE),VLOOKUP(CONCATENATE(E393,"M"),pumpedbd,MATCH(C393,'Query Result 1'!$BF$7:$BK$7,0),FALSE))</f>
        <v>1.1525693378695665</v>
      </c>
      <c r="J393" s="208">
        <f t="shared" si="12"/>
        <v>1.232</v>
      </c>
      <c r="K393" s="150"/>
    </row>
    <row r="394" spans="1:11" x14ac:dyDescent="0.35">
      <c r="A394" s="107" t="str">
        <f t="shared" si="13"/>
        <v>MPC79X</v>
      </c>
      <c r="C394" s="112" t="s">
        <v>11</v>
      </c>
      <c r="D394" s="112" t="s">
        <v>9</v>
      </c>
      <c r="E394" s="112">
        <v>79</v>
      </c>
      <c r="F394" s="112"/>
      <c r="G394" s="112" t="s">
        <v>15</v>
      </c>
      <c r="H394" s="161">
        <v>1.232</v>
      </c>
      <c r="I394" s="207">
        <f>IFERROR(VLOOKUP(RIGHT(A394,LEN(A394)-3),pumpedbd,MATCH(C394,'Query Result 1'!$BF$7:$BK$7,0),FALSE),VLOOKUP(CONCATENATE(E394,"M"),pumpedbd,MATCH(C394,'Query Result 1'!$BF$7:$BK$7,0),FALSE))</f>
        <v>1.1525693378695665</v>
      </c>
      <c r="J394" s="208">
        <f t="shared" si="12"/>
        <v>1.232</v>
      </c>
      <c r="K394" s="150"/>
    </row>
    <row r="395" spans="1:11" x14ac:dyDescent="0.35">
      <c r="A395" s="107" t="str">
        <f t="shared" si="13"/>
        <v>MPC80X</v>
      </c>
      <c r="C395" s="112" t="s">
        <v>11</v>
      </c>
      <c r="D395" s="112" t="s">
        <v>9</v>
      </c>
      <c r="E395" s="112">
        <v>80</v>
      </c>
      <c r="F395" s="112"/>
      <c r="G395" s="112" t="s">
        <v>15</v>
      </c>
      <c r="H395" s="161">
        <v>1.232</v>
      </c>
      <c r="I395" s="207">
        <f>IFERROR(VLOOKUP(RIGHT(A395,LEN(A395)-3),pumpedbd,MATCH(C395,'Query Result 1'!$BF$7:$BK$7,0),FALSE),VLOOKUP(CONCATENATE(E395,"M"),pumpedbd,MATCH(C395,'Query Result 1'!$BF$7:$BK$7,0),FALSE))</f>
        <v>1.1525693378695665</v>
      </c>
      <c r="J395" s="208">
        <f t="shared" si="12"/>
        <v>1.232</v>
      </c>
      <c r="K395" s="150"/>
    </row>
    <row r="396" spans="1:11" x14ac:dyDescent="0.35">
      <c r="A396" s="107" t="str">
        <f t="shared" si="13"/>
        <v>MPC81X</v>
      </c>
      <c r="C396" s="112" t="s">
        <v>11</v>
      </c>
      <c r="D396" s="112" t="s">
        <v>9</v>
      </c>
      <c r="E396" s="112">
        <v>81</v>
      </c>
      <c r="F396" s="112"/>
      <c r="G396" s="112" t="s">
        <v>15</v>
      </c>
      <c r="H396" s="161">
        <v>1.232</v>
      </c>
      <c r="I396" s="207">
        <f>IFERROR(VLOOKUP(RIGHT(A396,LEN(A396)-3),pumpedbd,MATCH(C396,'Query Result 1'!$BF$7:$BK$7,0),FALSE),VLOOKUP(CONCATENATE(E396,"M"),pumpedbd,MATCH(C396,'Query Result 1'!$BF$7:$BK$7,0),FALSE))</f>
        <v>1.1525693378695665</v>
      </c>
      <c r="J396" s="208">
        <f t="shared" si="12"/>
        <v>1.232</v>
      </c>
      <c r="K396" s="150"/>
    </row>
    <row r="397" spans="1:11" x14ac:dyDescent="0.35">
      <c r="A397" s="107" t="str">
        <f t="shared" si="13"/>
        <v>MPC82X</v>
      </c>
      <c r="C397" s="112" t="s">
        <v>11</v>
      </c>
      <c r="D397" s="112" t="s">
        <v>9</v>
      </c>
      <c r="E397" s="112">
        <v>82</v>
      </c>
      <c r="F397" s="112"/>
      <c r="G397" s="112" t="s">
        <v>15</v>
      </c>
      <c r="H397" s="161">
        <v>1.232</v>
      </c>
      <c r="I397" s="207">
        <f>IFERROR(VLOOKUP(RIGHT(A397,LEN(A397)-3),pumpedbd,MATCH(C397,'Query Result 1'!$BF$7:$BK$7,0),FALSE),VLOOKUP(CONCATENATE(E397,"M"),pumpedbd,MATCH(C397,'Query Result 1'!$BF$7:$BK$7,0),FALSE))</f>
        <v>1.1525693378695665</v>
      </c>
      <c r="J397" s="208">
        <f t="shared" si="12"/>
        <v>1.232</v>
      </c>
      <c r="K397" s="150"/>
    </row>
    <row r="398" spans="1:11" x14ac:dyDescent="0.35">
      <c r="A398" s="107" t="str">
        <f t="shared" si="13"/>
        <v>MPC83X</v>
      </c>
      <c r="C398" s="112" t="s">
        <v>11</v>
      </c>
      <c r="D398" s="112" t="s">
        <v>9</v>
      </c>
      <c r="E398" s="112" t="s">
        <v>27</v>
      </c>
      <c r="F398" s="112"/>
      <c r="G398" s="112" t="s">
        <v>15</v>
      </c>
      <c r="H398" s="161">
        <v>1.232</v>
      </c>
      <c r="I398" s="207">
        <f>IFERROR(VLOOKUP(RIGHT(A398,LEN(A398)-3),pumpedbd,MATCH(C398,'Query Result 1'!$BF$7:$BK$7,0),FALSE),VLOOKUP(CONCATENATE(E398,"M"),pumpedbd,MATCH(C398,'Query Result 1'!$BF$7:$BK$7,0),FALSE))</f>
        <v>1.1525693378695665</v>
      </c>
      <c r="J398" s="208">
        <f t="shared" si="12"/>
        <v>1.232</v>
      </c>
      <c r="K398" s="150"/>
    </row>
    <row r="399" spans="1:11" x14ac:dyDescent="0.35">
      <c r="A399" s="107" t="str">
        <f t="shared" si="13"/>
        <v>UBINNXX</v>
      </c>
      <c r="C399" s="112" t="s">
        <v>14</v>
      </c>
      <c r="D399" s="112" t="s">
        <v>5</v>
      </c>
      <c r="E399" s="112" t="s">
        <v>15</v>
      </c>
      <c r="F399" s="112"/>
      <c r="G399" s="112" t="s">
        <v>15</v>
      </c>
      <c r="H399" s="161">
        <v>1.1519999999999999</v>
      </c>
      <c r="I399" s="207">
        <f>IFERROR(VLOOKUP(RIGHT(A399,LEN(A399)-3),pumpedbd,MATCH(C399,'Query Result 1'!$BF$7:$BK$7,0),FALSE),VLOOKUP(CONCATENATE(E399,"M"),pumpedbd,MATCH(C399,'Query Result 1'!$BF$7:$BK$7,0),FALSE))</f>
        <v>1.096800464122857</v>
      </c>
      <c r="J399" s="208">
        <f t="shared" si="12"/>
        <v>1.1539999999999999</v>
      </c>
      <c r="K399" s="150"/>
    </row>
    <row r="400" spans="1:11" x14ac:dyDescent="0.35">
      <c r="A400" s="107" t="str">
        <f t="shared" si="13"/>
        <v>UBI0S</v>
      </c>
      <c r="C400" s="112" t="s">
        <v>14</v>
      </c>
      <c r="D400" s="112" t="s">
        <v>9</v>
      </c>
      <c r="E400" s="112">
        <v>0</v>
      </c>
      <c r="F400" s="112"/>
      <c r="G400" s="112" t="s">
        <v>8</v>
      </c>
      <c r="H400" s="161">
        <v>1.6040000000000001</v>
      </c>
      <c r="I400" s="207">
        <f>IFERROR(VLOOKUP(RIGHT(A400,LEN(A400)-3),pumpedbd,MATCH(C400,'Query Result 1'!$BF$7:$BK$7,0),FALSE),VLOOKUP(CONCATENATE(E400,"M"),pumpedbd,MATCH(C400,'Query Result 1'!$BF$7:$BK$7,0),FALSE))</f>
        <v>1.5310659240043947</v>
      </c>
      <c r="J400" s="208">
        <f t="shared" si="12"/>
        <v>1.61</v>
      </c>
      <c r="K400" s="150"/>
    </row>
    <row r="401" spans="1:11" x14ac:dyDescent="0.35">
      <c r="A401" s="107" t="str">
        <f t="shared" si="13"/>
        <v>UBI1S</v>
      </c>
      <c r="C401" s="112" t="s">
        <v>14</v>
      </c>
      <c r="D401" s="112" t="s">
        <v>9</v>
      </c>
      <c r="E401" s="112">
        <v>1</v>
      </c>
      <c r="F401" s="112"/>
      <c r="G401" s="112" t="s">
        <v>8</v>
      </c>
      <c r="H401" s="161">
        <v>1.5509999999999999</v>
      </c>
      <c r="I401" s="207">
        <f>IFERROR(VLOOKUP(RIGHT(A401,LEN(A401)-3),pumpedbd,MATCH(C401,'Query Result 1'!$BF$7:$BK$7,0),FALSE),VLOOKUP(CONCATENATE(E401,"M"),pumpedbd,MATCH(C401,'Query Result 1'!$BF$7:$BK$7,0),FALSE))</f>
        <v>1.4801454165404091</v>
      </c>
      <c r="J401" s="208">
        <f t="shared" si="12"/>
        <v>1.5569999999999999</v>
      </c>
      <c r="K401" s="150"/>
    </row>
    <row r="402" spans="1:11" x14ac:dyDescent="0.35">
      <c r="A402" s="107" t="str">
        <f t="shared" si="13"/>
        <v>UBI2S</v>
      </c>
      <c r="C402" s="112" t="s">
        <v>14</v>
      </c>
      <c r="D402" s="112" t="s">
        <v>9</v>
      </c>
      <c r="E402" s="112">
        <v>2</v>
      </c>
      <c r="F402" s="112"/>
      <c r="G402" s="112" t="s">
        <v>8</v>
      </c>
      <c r="H402" s="161">
        <v>1.514</v>
      </c>
      <c r="I402" s="207">
        <f>IFERROR(VLOOKUP(RIGHT(A402,LEN(A402)-3),pumpedbd,MATCH(C402,'Query Result 1'!$BF$7:$BK$7,0),FALSE),VLOOKUP(CONCATENATE(E402,"M"),pumpedbd,MATCH(C402,'Query Result 1'!$BF$7:$BK$7,0),FALSE))</f>
        <v>1.4445971377447966</v>
      </c>
      <c r="J402" s="208">
        <f t="shared" si="12"/>
        <v>1.5189999999999999</v>
      </c>
      <c r="K402" s="150"/>
    </row>
    <row r="403" spans="1:11" x14ac:dyDescent="0.35">
      <c r="A403" s="107" t="str">
        <f t="shared" si="13"/>
        <v>UBI3S</v>
      </c>
      <c r="C403" s="112" t="s">
        <v>14</v>
      </c>
      <c r="D403" s="112" t="s">
        <v>9</v>
      </c>
      <c r="E403" s="112">
        <v>3</v>
      </c>
      <c r="F403" s="112"/>
      <c r="G403" s="112" t="s">
        <v>8</v>
      </c>
      <c r="H403" s="161">
        <v>1.4850000000000001</v>
      </c>
      <c r="I403" s="207">
        <f>IFERROR(VLOOKUP(RIGHT(A403,LEN(A403)-3),pumpedbd,MATCH(C403,'Query Result 1'!$BF$7:$BK$7,0),FALSE),VLOOKUP(CONCATENATE(E403,"M"),pumpedbd,MATCH(C403,'Query Result 1'!$BF$7:$BK$7,0),FALSE))</f>
        <v>1.4167349732833707</v>
      </c>
      <c r="J403" s="208">
        <f t="shared" si="12"/>
        <v>1.49</v>
      </c>
      <c r="K403" s="150"/>
    </row>
    <row r="404" spans="1:11" x14ac:dyDescent="0.35">
      <c r="A404" s="107" t="str">
        <f t="shared" si="13"/>
        <v>UBI4S</v>
      </c>
      <c r="C404" s="112" t="s">
        <v>14</v>
      </c>
      <c r="D404" s="112" t="s">
        <v>9</v>
      </c>
      <c r="E404" s="112">
        <v>4</v>
      </c>
      <c r="F404" s="112"/>
      <c r="G404" s="112" t="s">
        <v>8</v>
      </c>
      <c r="H404" s="161">
        <v>1.4430000000000001</v>
      </c>
      <c r="I404" s="207">
        <f>IFERROR(VLOOKUP(RIGHT(A404,LEN(A404)-3),pumpedbd,MATCH(C404,'Query Result 1'!$BF$7:$BK$7,0),FALSE),VLOOKUP(CONCATENATE(E404,"M"),pumpedbd,MATCH(C404,'Query Result 1'!$BF$7:$BK$7,0),FALSE))</f>
        <v>1.3763828730288914</v>
      </c>
      <c r="J404" s="208">
        <f t="shared" si="12"/>
        <v>1.448</v>
      </c>
      <c r="K404" s="150"/>
    </row>
    <row r="405" spans="1:11" x14ac:dyDescent="0.35">
      <c r="A405" s="107" t="str">
        <f t="shared" si="13"/>
        <v>UBI5S</v>
      </c>
      <c r="C405" s="112" t="s">
        <v>14</v>
      </c>
      <c r="D405" s="112" t="s">
        <v>9</v>
      </c>
      <c r="E405" s="112">
        <v>5</v>
      </c>
      <c r="F405" s="112"/>
      <c r="G405" s="112" t="s">
        <v>8</v>
      </c>
      <c r="H405" s="161">
        <v>1.274</v>
      </c>
      <c r="I405" s="207">
        <f>IFERROR(VLOOKUP(RIGHT(A405,LEN(A405)-3),pumpedbd,MATCH(C405,'Query Result 1'!$BF$7:$BK$7,0),FALSE),VLOOKUP(CONCATENATE(E405,"M"),pumpedbd,MATCH(C405,'Query Result 1'!$BF$7:$BK$7,0),FALSE))</f>
        <v>1.2140137077192015</v>
      </c>
      <c r="J405" s="208">
        <f t="shared" si="12"/>
        <v>1.2769999999999999</v>
      </c>
      <c r="K405" s="150"/>
    </row>
    <row r="406" spans="1:11" x14ac:dyDescent="0.35">
      <c r="A406" s="107" t="str">
        <f t="shared" si="13"/>
        <v>UBI6S</v>
      </c>
      <c r="C406" s="112" t="s">
        <v>14</v>
      </c>
      <c r="D406" s="112" t="s">
        <v>9</v>
      </c>
      <c r="E406" s="112">
        <v>6</v>
      </c>
      <c r="F406" s="112"/>
      <c r="G406" s="112" t="s">
        <v>8</v>
      </c>
      <c r="H406" s="161">
        <v>1.248</v>
      </c>
      <c r="I406" s="207">
        <f>IFERROR(VLOOKUP(RIGHT(A406,LEN(A406)-3),pumpedbd,MATCH(C406,'Query Result 1'!$BF$7:$BK$7,0),FALSE),VLOOKUP(CONCATENATE(E406,"M"),pumpedbd,MATCH(C406,'Query Result 1'!$BF$7:$BK$7,0),FALSE))</f>
        <v>1.189033836133095</v>
      </c>
      <c r="J406" s="208">
        <f t="shared" si="12"/>
        <v>1.2509999999999999</v>
      </c>
      <c r="K406" s="150"/>
    </row>
    <row r="407" spans="1:11" x14ac:dyDescent="0.35">
      <c r="A407" s="107" t="str">
        <f t="shared" si="13"/>
        <v>UBI7S</v>
      </c>
      <c r="C407" s="112" t="s">
        <v>14</v>
      </c>
      <c r="D407" s="112" t="s">
        <v>9</v>
      </c>
      <c r="E407" s="112">
        <v>7</v>
      </c>
      <c r="F407" s="112"/>
      <c r="G407" s="112" t="s">
        <v>8</v>
      </c>
      <c r="H407" s="161">
        <v>1.21</v>
      </c>
      <c r="I407" s="207">
        <f>IFERROR(VLOOKUP(RIGHT(A407,LEN(A407)-3),pumpedbd,MATCH(C407,'Query Result 1'!$BF$7:$BK$7,0),FALSE),VLOOKUP(CONCATENATE(E407,"M"),pumpedbd,MATCH(C407,'Query Result 1'!$BF$7:$BK$7,0),FALSE))</f>
        <v>1.1525247930457092</v>
      </c>
      <c r="J407" s="208">
        <f t="shared" si="12"/>
        <v>1.212</v>
      </c>
      <c r="K407" s="150"/>
    </row>
    <row r="408" spans="1:11" x14ac:dyDescent="0.35">
      <c r="A408" s="107" t="str">
        <f t="shared" si="13"/>
        <v>UBI8S</v>
      </c>
      <c r="C408" s="112" t="s">
        <v>14</v>
      </c>
      <c r="D408" s="112" t="s">
        <v>9</v>
      </c>
      <c r="E408" s="112">
        <v>8</v>
      </c>
      <c r="F408" s="112"/>
      <c r="G408" s="112" t="s">
        <v>8</v>
      </c>
      <c r="H408" s="161">
        <v>1.196</v>
      </c>
      <c r="I408" s="207">
        <f>IFERROR(VLOOKUP(RIGHT(A408,LEN(A408)-3),pumpedbd,MATCH(C408,'Query Result 1'!$BF$7:$BK$7,0),FALSE),VLOOKUP(CONCATENATE(E408,"M"),pumpedbd,MATCH(C408,'Query Result 1'!$BF$7:$BK$7,0),FALSE))</f>
        <v>1.1390740929608829</v>
      </c>
      <c r="J408" s="208">
        <f t="shared" si="12"/>
        <v>1.198</v>
      </c>
      <c r="K408" s="150"/>
    </row>
    <row r="409" spans="1:11" x14ac:dyDescent="0.35">
      <c r="A409" s="107" t="str">
        <f t="shared" si="13"/>
        <v>UBI9S</v>
      </c>
      <c r="C409" s="112" t="s">
        <v>14</v>
      </c>
      <c r="D409" s="112" t="s">
        <v>9</v>
      </c>
      <c r="E409" s="112">
        <v>9</v>
      </c>
      <c r="F409" s="112"/>
      <c r="G409" s="112" t="s">
        <v>8</v>
      </c>
      <c r="H409" s="161">
        <v>1.1439999999999999</v>
      </c>
      <c r="I409" s="207">
        <f>IFERROR(VLOOKUP(RIGHT(A409,LEN(A409)-3),pumpedbd,MATCH(C409,'Query Result 1'!$BF$7:$BK$7,0),FALSE),VLOOKUP(CONCATENATE(E409,"M"),pumpedbd,MATCH(C409,'Query Result 1'!$BF$7:$BK$7,0),FALSE))</f>
        <v>1.0891143497886704</v>
      </c>
      <c r="J409" s="208">
        <f t="shared" si="12"/>
        <v>1.1459999999999999</v>
      </c>
      <c r="K409" s="150"/>
    </row>
    <row r="410" spans="1:11" x14ac:dyDescent="0.35">
      <c r="A410" s="107" t="str">
        <f t="shared" si="13"/>
        <v>UBI10S</v>
      </c>
      <c r="C410" s="112" t="s">
        <v>14</v>
      </c>
      <c r="D410" s="112" t="s">
        <v>9</v>
      </c>
      <c r="E410" s="112">
        <v>10</v>
      </c>
      <c r="F410" s="112"/>
      <c r="G410" s="112" t="s">
        <v>8</v>
      </c>
      <c r="H410" s="161">
        <v>1.1379999999999999</v>
      </c>
      <c r="I410" s="207">
        <f>IFERROR(VLOOKUP(RIGHT(A410,LEN(A410)-3),pumpedbd,MATCH(C410,'Query Result 1'!$BF$7:$BK$7,0),FALSE),VLOOKUP(CONCATENATE(E410,"M"),pumpedbd,MATCH(C410,'Query Result 1'!$BF$7:$BK$7,0),FALSE))</f>
        <v>1.0833497640380305</v>
      </c>
      <c r="J410" s="208">
        <f t="shared" si="12"/>
        <v>1.139</v>
      </c>
      <c r="K410" s="150"/>
    </row>
    <row r="411" spans="1:11" x14ac:dyDescent="0.35">
      <c r="A411" s="107" t="str">
        <f t="shared" si="13"/>
        <v>UBI11S</v>
      </c>
      <c r="C411" s="112" t="s">
        <v>14</v>
      </c>
      <c r="D411" s="112" t="s">
        <v>9</v>
      </c>
      <c r="E411" s="112">
        <v>11</v>
      </c>
      <c r="F411" s="112"/>
      <c r="G411" s="112" t="s">
        <v>8</v>
      </c>
      <c r="H411" s="161">
        <v>1.1319999999999999</v>
      </c>
      <c r="I411" s="207">
        <f>IFERROR(VLOOKUP(RIGHT(A411,LEN(A411)-3),pumpedbd,MATCH(C411,'Query Result 1'!$BF$7:$BK$7,0),FALSE),VLOOKUP(CONCATENATE(E411,"M"),pumpedbd,MATCH(C411,'Query Result 1'!$BF$7:$BK$7,0),FALSE))</f>
        <v>1.0775851782873909</v>
      </c>
      <c r="J411" s="208">
        <f t="shared" si="12"/>
        <v>1.133</v>
      </c>
      <c r="K411" s="150"/>
    </row>
    <row r="412" spans="1:11" x14ac:dyDescent="0.35">
      <c r="A412" s="107" t="str">
        <f t="shared" si="13"/>
        <v>UBI12S</v>
      </c>
      <c r="C412" s="112" t="s">
        <v>14</v>
      </c>
      <c r="D412" s="112" t="s">
        <v>9</v>
      </c>
      <c r="E412" s="112">
        <v>12</v>
      </c>
      <c r="F412" s="112"/>
      <c r="G412" s="112" t="s">
        <v>8</v>
      </c>
      <c r="H412" s="161">
        <v>1.125</v>
      </c>
      <c r="I412" s="207">
        <f>IFERROR(VLOOKUP(RIGHT(A412,LEN(A412)-3),pumpedbd,MATCH(C412,'Query Result 1'!$BF$7:$BK$7,0),FALSE),VLOOKUP(CONCATENATE(E412,"M"),pumpedbd,MATCH(C412,'Query Result 1'!$BF$7:$BK$7,0),FALSE))</f>
        <v>1.0708598282449777</v>
      </c>
      <c r="J412" s="208">
        <f t="shared" si="12"/>
        <v>1.1259999999999999</v>
      </c>
      <c r="K412" s="150"/>
    </row>
    <row r="413" spans="1:11" x14ac:dyDescent="0.35">
      <c r="A413" s="107" t="str">
        <f t="shared" si="13"/>
        <v>UBI13S</v>
      </c>
      <c r="C413" s="112" t="s">
        <v>14</v>
      </c>
      <c r="D413" s="112" t="s">
        <v>9</v>
      </c>
      <c r="E413" s="112">
        <v>13</v>
      </c>
      <c r="F413" s="112"/>
      <c r="G413" s="112" t="s">
        <v>8</v>
      </c>
      <c r="H413" s="161">
        <v>1.117</v>
      </c>
      <c r="I413" s="207">
        <f>IFERROR(VLOOKUP(RIGHT(A413,LEN(A413)-3),pumpedbd,MATCH(C413,'Query Result 1'!$BF$7:$BK$7,0),FALSE),VLOOKUP(CONCATENATE(E413,"M"),pumpedbd,MATCH(C413,'Query Result 1'!$BF$7:$BK$7,0),FALSE))</f>
        <v>1.0631737139107911</v>
      </c>
      <c r="J413" s="208">
        <f t="shared" si="12"/>
        <v>1.1180000000000001</v>
      </c>
      <c r="K413" s="150"/>
    </row>
    <row r="414" spans="1:11" x14ac:dyDescent="0.35">
      <c r="A414" s="107" t="str">
        <f t="shared" si="13"/>
        <v>UBI0M</v>
      </c>
      <c r="C414" s="112" t="s">
        <v>14</v>
      </c>
      <c r="D414" s="112" t="s">
        <v>9</v>
      </c>
      <c r="E414" s="112">
        <v>0</v>
      </c>
      <c r="F414" s="112"/>
      <c r="G414" s="112" t="s">
        <v>7</v>
      </c>
      <c r="H414" s="161">
        <v>1.2390000000000001</v>
      </c>
      <c r="I414" s="207">
        <f>IFERROR(VLOOKUP(RIGHT(A414,LEN(A414)-3),pumpedbd,MATCH(C414,'Query Result 1'!$BF$7:$BK$7,0),FALSE),VLOOKUP(CONCATENATE(E414,"M"),pumpedbd,MATCH(C414,'Query Result 1'!$BF$7:$BK$7,0),FALSE))</f>
        <v>1.1803869575071355</v>
      </c>
      <c r="J414" s="208">
        <f t="shared" si="12"/>
        <v>1.242</v>
      </c>
      <c r="K414" s="150"/>
    </row>
    <row r="415" spans="1:11" x14ac:dyDescent="0.35">
      <c r="A415" s="107" t="str">
        <f t="shared" si="13"/>
        <v>UBI1M</v>
      </c>
      <c r="C415" s="112" t="s">
        <v>14</v>
      </c>
      <c r="D415" s="112" t="s">
        <v>9</v>
      </c>
      <c r="E415" s="112">
        <v>1</v>
      </c>
      <c r="F415" s="112"/>
      <c r="G415" s="112" t="s">
        <v>7</v>
      </c>
      <c r="H415" s="161">
        <v>1.2330000000000001</v>
      </c>
      <c r="I415" s="207">
        <f>IFERROR(VLOOKUP(RIGHT(A415,LEN(A415)-3),pumpedbd,MATCH(C415,'Query Result 1'!$BF$7:$BK$7,0),FALSE),VLOOKUP(CONCATENATE(E415,"M"),pumpedbd,MATCH(C415,'Query Result 1'!$BF$7:$BK$7,0),FALSE))</f>
        <v>1.1746223717564956</v>
      </c>
      <c r="J415" s="208">
        <f t="shared" si="12"/>
        <v>1.2350000000000001</v>
      </c>
      <c r="K415" s="150"/>
    </row>
    <row r="416" spans="1:11" x14ac:dyDescent="0.35">
      <c r="A416" s="107" t="str">
        <f t="shared" si="13"/>
        <v>UBI2M</v>
      </c>
      <c r="C416" s="112" t="s">
        <v>14</v>
      </c>
      <c r="D416" s="112" t="s">
        <v>9</v>
      </c>
      <c r="E416" s="112">
        <v>2</v>
      </c>
      <c r="F416" s="112"/>
      <c r="G416" s="112" t="s">
        <v>7</v>
      </c>
      <c r="H416" s="161">
        <v>1.2130000000000001</v>
      </c>
      <c r="I416" s="207">
        <f>IFERROR(VLOOKUP(RIGHT(A416,LEN(A416)-3),pumpedbd,MATCH(C416,'Query Result 1'!$BF$7:$BK$7,0),FALSE),VLOOKUP(CONCATENATE(E416,"M"),pumpedbd,MATCH(C416,'Query Result 1'!$BF$7:$BK$7,0),FALSE))</f>
        <v>1.1554070859210293</v>
      </c>
      <c r="J416" s="208">
        <f t="shared" si="12"/>
        <v>1.2150000000000001</v>
      </c>
      <c r="K416" s="150"/>
    </row>
    <row r="417" spans="1:11" x14ac:dyDescent="0.35">
      <c r="A417" s="107" t="str">
        <f t="shared" si="13"/>
        <v>UBI3M</v>
      </c>
      <c r="C417" s="112" t="s">
        <v>14</v>
      </c>
      <c r="D417" s="112" t="s">
        <v>9</v>
      </c>
      <c r="E417" s="112">
        <v>3</v>
      </c>
      <c r="F417" s="112"/>
      <c r="G417" s="112" t="s">
        <v>7</v>
      </c>
      <c r="H417" s="161">
        <v>1.198</v>
      </c>
      <c r="I417" s="207">
        <f>IFERROR(VLOOKUP(RIGHT(A417,LEN(A417)-3),pumpedbd,MATCH(C417,'Query Result 1'!$BF$7:$BK$7,0),FALSE),VLOOKUP(CONCATENATE(E417,"M"),pumpedbd,MATCH(C417,'Query Result 1'!$BF$7:$BK$7,0),FALSE))</f>
        <v>1.1409956215444295</v>
      </c>
      <c r="J417" s="208">
        <f t="shared" si="12"/>
        <v>1.2</v>
      </c>
      <c r="K417" s="150"/>
    </row>
    <row r="418" spans="1:11" x14ac:dyDescent="0.35">
      <c r="A418" s="107" t="str">
        <f t="shared" si="13"/>
        <v>UBI4M</v>
      </c>
      <c r="C418" s="112" t="s">
        <v>14</v>
      </c>
      <c r="D418" s="112" t="s">
        <v>9</v>
      </c>
      <c r="E418" s="112">
        <v>4</v>
      </c>
      <c r="F418" s="112"/>
      <c r="G418" s="112" t="s">
        <v>7</v>
      </c>
      <c r="H418" s="161">
        <v>1.1950000000000001</v>
      </c>
      <c r="I418" s="207">
        <f>IFERROR(VLOOKUP(RIGHT(A418,LEN(A418)-3),pumpedbd,MATCH(C418,'Query Result 1'!$BF$7:$BK$7,0),FALSE),VLOOKUP(CONCATENATE(E418,"M"),pumpedbd,MATCH(C418,'Query Result 1'!$BF$7:$BK$7,0),FALSE))</f>
        <v>1.1381133286691096</v>
      </c>
      <c r="J418" s="208">
        <f t="shared" si="12"/>
        <v>1.1970000000000001</v>
      </c>
      <c r="K418" s="150"/>
    </row>
    <row r="419" spans="1:11" x14ac:dyDescent="0.35">
      <c r="A419" s="107" t="str">
        <f t="shared" si="13"/>
        <v>UBI5M</v>
      </c>
      <c r="C419" s="112" t="s">
        <v>14</v>
      </c>
      <c r="D419" s="112" t="s">
        <v>9</v>
      </c>
      <c r="E419" s="112">
        <v>5</v>
      </c>
      <c r="F419" s="112"/>
      <c r="G419" s="112" t="s">
        <v>7</v>
      </c>
      <c r="H419" s="161">
        <v>1.1850000000000001</v>
      </c>
      <c r="I419" s="207">
        <f>IFERROR(VLOOKUP(RIGHT(A419,LEN(A419)-3),pumpedbd,MATCH(C419,'Query Result 1'!$BF$7:$BK$7,0),FALSE),VLOOKUP(CONCATENATE(E419,"M"),pumpedbd,MATCH(C419,'Query Result 1'!$BF$7:$BK$7,0),FALSE))</f>
        <v>1.1285056857513764</v>
      </c>
      <c r="J419" s="208">
        <f t="shared" si="12"/>
        <v>1.1870000000000001</v>
      </c>
      <c r="K419" s="150"/>
    </row>
    <row r="420" spans="1:11" x14ac:dyDescent="0.35">
      <c r="A420" s="107" t="str">
        <f t="shared" si="13"/>
        <v>UBI6M</v>
      </c>
      <c r="C420" s="112" t="s">
        <v>14</v>
      </c>
      <c r="D420" s="112" t="s">
        <v>9</v>
      </c>
      <c r="E420" s="112">
        <v>6</v>
      </c>
      <c r="F420" s="112"/>
      <c r="G420" s="112" t="s">
        <v>7</v>
      </c>
      <c r="H420" s="161">
        <v>1.1579999999999999</v>
      </c>
      <c r="I420" s="207">
        <f>IFERROR(VLOOKUP(RIGHT(A420,LEN(A420)-3),pumpedbd,MATCH(C420,'Query Result 1'!$BF$7:$BK$7,0),FALSE),VLOOKUP(CONCATENATE(E420,"M"),pumpedbd,MATCH(C420,'Query Result 1'!$BF$7:$BK$7,0),FALSE))</f>
        <v>1.1025650498734969</v>
      </c>
      <c r="J420" s="208">
        <f t="shared" si="12"/>
        <v>1.1599999999999999</v>
      </c>
      <c r="K420" s="150"/>
    </row>
    <row r="421" spans="1:11" x14ac:dyDescent="0.35">
      <c r="A421" s="107" t="str">
        <f t="shared" si="13"/>
        <v>UBI7M</v>
      </c>
      <c r="C421" s="112" t="s">
        <v>14</v>
      </c>
      <c r="D421" s="112" t="s">
        <v>9</v>
      </c>
      <c r="E421" s="112">
        <v>7</v>
      </c>
      <c r="F421" s="112"/>
      <c r="G421" s="112" t="s">
        <v>7</v>
      </c>
      <c r="H421" s="161">
        <v>1.1299999999999999</v>
      </c>
      <c r="I421" s="207">
        <f>IFERROR(VLOOKUP(RIGHT(A421,LEN(A421)-3),pumpedbd,MATCH(C421,'Query Result 1'!$BF$7:$BK$7,0),FALSE),VLOOKUP(CONCATENATE(E421,"M"),pumpedbd,MATCH(C421,'Query Result 1'!$BF$7:$BK$7,0),FALSE))</f>
        <v>1.0756636497038441</v>
      </c>
      <c r="J421" s="208">
        <f t="shared" si="12"/>
        <v>1.131</v>
      </c>
      <c r="K421" s="150"/>
    </row>
    <row r="422" spans="1:11" x14ac:dyDescent="0.35">
      <c r="A422" s="107" t="str">
        <f t="shared" si="13"/>
        <v>UBI8M</v>
      </c>
      <c r="C422" s="112" t="s">
        <v>14</v>
      </c>
      <c r="D422" s="112" t="s">
        <v>9</v>
      </c>
      <c r="E422" s="112">
        <v>8</v>
      </c>
      <c r="F422" s="112"/>
      <c r="G422" s="112" t="s">
        <v>7</v>
      </c>
      <c r="H422" s="161">
        <v>1.127</v>
      </c>
      <c r="I422" s="207">
        <f>IFERROR(VLOOKUP(RIGHT(A422,LEN(A422)-3),pumpedbd,MATCH(C422,'Query Result 1'!$BF$7:$BK$7,0),FALSE),VLOOKUP(CONCATENATE(E422,"M"),pumpedbd,MATCH(C422,'Query Result 1'!$BF$7:$BK$7,0),FALSE))</f>
        <v>1.0727813568285243</v>
      </c>
      <c r="J422" s="208">
        <f t="shared" si="12"/>
        <v>1.1279999999999999</v>
      </c>
      <c r="K422" s="150"/>
    </row>
    <row r="423" spans="1:11" x14ac:dyDescent="0.35">
      <c r="A423" s="107" t="str">
        <f t="shared" si="13"/>
        <v>UBI9M</v>
      </c>
      <c r="C423" s="112" t="s">
        <v>14</v>
      </c>
      <c r="D423" s="112" t="s">
        <v>9</v>
      </c>
      <c r="E423" s="112">
        <v>9</v>
      </c>
      <c r="F423" s="112"/>
      <c r="G423" s="112" t="s">
        <v>7</v>
      </c>
      <c r="H423" s="161">
        <v>1.123</v>
      </c>
      <c r="I423" s="207">
        <f>IFERROR(VLOOKUP(RIGHT(A423,LEN(A423)-3),pumpedbd,MATCH(C423,'Query Result 1'!$BF$7:$BK$7,0),FALSE),VLOOKUP(CONCATENATE(E423,"M"),pumpedbd,MATCH(C423,'Query Result 1'!$BF$7:$BK$7,0),FALSE))</f>
        <v>1.0689382996614309</v>
      </c>
      <c r="J423" s="208">
        <f t="shared" si="12"/>
        <v>1.1240000000000001</v>
      </c>
      <c r="K423" s="150"/>
    </row>
    <row r="424" spans="1:11" x14ac:dyDescent="0.35">
      <c r="A424" s="107" t="str">
        <f t="shared" si="13"/>
        <v>UBI10M</v>
      </c>
      <c r="C424" s="112" t="s">
        <v>14</v>
      </c>
      <c r="D424" s="112" t="s">
        <v>9</v>
      </c>
      <c r="E424" s="112">
        <v>10</v>
      </c>
      <c r="F424" s="112"/>
      <c r="G424" s="112" t="s">
        <v>7</v>
      </c>
      <c r="H424" s="161">
        <v>1.121</v>
      </c>
      <c r="I424" s="207">
        <f>IFERROR(VLOOKUP(RIGHT(A424,LEN(A424)-3),pumpedbd,MATCH(C424,'Query Result 1'!$BF$7:$BK$7,0),FALSE),VLOOKUP(CONCATENATE(E424,"M"),pumpedbd,MATCH(C424,'Query Result 1'!$BF$7:$BK$7,0),FALSE))</f>
        <v>1.0670167710778844</v>
      </c>
      <c r="J424" s="208">
        <f t="shared" si="12"/>
        <v>1.1220000000000001</v>
      </c>
      <c r="K424" s="150"/>
    </row>
    <row r="425" spans="1:11" x14ac:dyDescent="0.35">
      <c r="A425" s="107" t="str">
        <f t="shared" si="13"/>
        <v>UBI11M</v>
      </c>
      <c r="C425" s="112" t="s">
        <v>14</v>
      </c>
      <c r="D425" s="112" t="s">
        <v>9</v>
      </c>
      <c r="E425" s="112">
        <v>11</v>
      </c>
      <c r="F425" s="112"/>
      <c r="G425" s="112" t="s">
        <v>7</v>
      </c>
      <c r="H425" s="161">
        <v>1.119</v>
      </c>
      <c r="I425" s="207">
        <f>IFERROR(VLOOKUP(RIGHT(A425,LEN(A425)-3),pumpedbd,MATCH(C425,'Query Result 1'!$BF$7:$BK$7,0),FALSE),VLOOKUP(CONCATENATE(E425,"M"),pumpedbd,MATCH(C425,'Query Result 1'!$BF$7:$BK$7,0),FALSE))</f>
        <v>1.0650952424943378</v>
      </c>
      <c r="J425" s="208">
        <f t="shared" si="12"/>
        <v>1.1200000000000001</v>
      </c>
      <c r="K425" s="150"/>
    </row>
    <row r="426" spans="1:11" x14ac:dyDescent="0.35">
      <c r="A426" s="107" t="str">
        <f t="shared" si="13"/>
        <v>UBI12M</v>
      </c>
      <c r="C426" s="112" t="s">
        <v>14</v>
      </c>
      <c r="D426" s="112" t="s">
        <v>9</v>
      </c>
      <c r="E426" s="112">
        <v>12</v>
      </c>
      <c r="F426" s="112"/>
      <c r="G426" s="112" t="s">
        <v>7</v>
      </c>
      <c r="H426" s="161">
        <v>1.117</v>
      </c>
      <c r="I426" s="207">
        <f>IFERROR(VLOOKUP(RIGHT(A426,LEN(A426)-3),pumpedbd,MATCH(C426,'Query Result 1'!$BF$7:$BK$7,0),FALSE),VLOOKUP(CONCATENATE(E426,"M"),pumpedbd,MATCH(C426,'Query Result 1'!$BF$7:$BK$7,0),FALSE))</f>
        <v>1.0631737139107911</v>
      </c>
      <c r="J426" s="208">
        <f t="shared" si="12"/>
        <v>1.1180000000000001</v>
      </c>
      <c r="K426" s="150"/>
    </row>
    <row r="427" spans="1:11" x14ac:dyDescent="0.35">
      <c r="A427" s="107" t="str">
        <f t="shared" si="13"/>
        <v>UBI13M</v>
      </c>
      <c r="C427" s="112" t="s">
        <v>14</v>
      </c>
      <c r="D427" s="112" t="s">
        <v>9</v>
      </c>
      <c r="E427" s="112">
        <v>13</v>
      </c>
      <c r="F427" s="112"/>
      <c r="G427" s="112" t="s">
        <v>7</v>
      </c>
      <c r="H427" s="161">
        <v>1.1120000000000001</v>
      </c>
      <c r="I427" s="207">
        <f>IFERROR(VLOOKUP(RIGHT(A427,LEN(A427)-3),pumpedbd,MATCH(C427,'Query Result 1'!$BF$7:$BK$7,0),FALSE),VLOOKUP(CONCATENATE(E427,"M"),pumpedbd,MATCH(C427,'Query Result 1'!$BF$7:$BK$7,0),FALSE))</f>
        <v>1.0583698924519247</v>
      </c>
      <c r="J427" s="208">
        <f t="shared" si="12"/>
        <v>1.113</v>
      </c>
      <c r="K427" s="150"/>
    </row>
    <row r="428" spans="1:11" x14ac:dyDescent="0.35">
      <c r="A428" s="107" t="str">
        <f t="shared" si="13"/>
        <v>UBI14X</v>
      </c>
      <c r="C428" s="112" t="s">
        <v>14</v>
      </c>
      <c r="D428" s="112" t="s">
        <v>9</v>
      </c>
      <c r="E428" s="112">
        <v>14</v>
      </c>
      <c r="F428" s="112"/>
      <c r="G428" s="112" t="s">
        <v>15</v>
      </c>
      <c r="H428" s="161">
        <v>1.1020000000000001</v>
      </c>
      <c r="I428" s="207">
        <f>IFERROR(VLOOKUP(RIGHT(A428,LEN(A428)-3),pumpedbd,MATCH(C428,'Query Result 1'!$BF$7:$BK$7,0),FALSE),VLOOKUP(CONCATENATE(E428,"M"),pumpedbd,MATCH(C428,'Query Result 1'!$BF$7:$BK$7,0),FALSE))</f>
        <v>1.0487622495341915</v>
      </c>
      <c r="J428" s="208">
        <f t="shared" si="12"/>
        <v>1.103</v>
      </c>
      <c r="K428" s="150"/>
    </row>
    <row r="429" spans="1:11" x14ac:dyDescent="0.35">
      <c r="A429" s="107" t="str">
        <f t="shared" si="13"/>
        <v>UBI15X</v>
      </c>
      <c r="C429" s="112" t="s">
        <v>14</v>
      </c>
      <c r="D429" s="112" t="s">
        <v>9</v>
      </c>
      <c r="E429" s="112">
        <v>15</v>
      </c>
      <c r="F429" s="112"/>
      <c r="G429" s="112" t="s">
        <v>15</v>
      </c>
      <c r="H429" s="161">
        <v>1.0469999999999999</v>
      </c>
      <c r="I429" s="207">
        <f>IFERROR(VLOOKUP(RIGHT(A429,LEN(A429)-3),pumpedbd,MATCH(C429,'Query Result 1'!$BF$7:$BK$7,0),FALSE),VLOOKUP(CONCATENATE(E429,"M"),pumpedbd,MATCH(C429,'Query Result 1'!$BF$7:$BK$7,0),FALSE))</f>
        <v>0.99592021348665916</v>
      </c>
      <c r="J429" s="208">
        <f t="shared" ref="J429:J492" si="14">ROUND(I429/VLOOKUP(LEFT(A429,3)&amp;"30X",$A$3:$I$497,9,FALSE),3)</f>
        <v>1.0469999999999999</v>
      </c>
      <c r="K429" s="150"/>
    </row>
    <row r="430" spans="1:11" x14ac:dyDescent="0.35">
      <c r="A430" s="107" t="str">
        <f t="shared" si="13"/>
        <v>UBI16X</v>
      </c>
      <c r="C430" s="112" t="s">
        <v>14</v>
      </c>
      <c r="D430" s="112" t="s">
        <v>9</v>
      </c>
      <c r="E430" s="112">
        <v>16</v>
      </c>
      <c r="F430" s="112"/>
      <c r="G430" s="112" t="s">
        <v>15</v>
      </c>
      <c r="H430" s="161">
        <v>1.016</v>
      </c>
      <c r="I430" s="207">
        <f>IFERROR(VLOOKUP(RIGHT(A430,LEN(A430)-3),pumpedbd,MATCH(C430,'Query Result 1'!$BF$7:$BK$7,0),FALSE),VLOOKUP(CONCATENATE(E430,"M"),pumpedbd,MATCH(C430,'Query Result 1'!$BF$7:$BK$7,0),FALSE))</f>
        <v>0.96613652044168652</v>
      </c>
      <c r="J430" s="208">
        <f t="shared" si="14"/>
        <v>1.016</v>
      </c>
      <c r="K430" s="150"/>
    </row>
    <row r="431" spans="1:11" x14ac:dyDescent="0.35">
      <c r="A431" s="107" t="str">
        <f t="shared" si="13"/>
        <v>UBI17X</v>
      </c>
      <c r="C431" s="112" t="s">
        <v>14</v>
      </c>
      <c r="D431" s="112" t="s">
        <v>9</v>
      </c>
      <c r="E431" s="112">
        <v>17</v>
      </c>
      <c r="F431" s="112"/>
      <c r="G431" s="112" t="s">
        <v>15</v>
      </c>
      <c r="H431" s="161">
        <v>1.0129999999999999</v>
      </c>
      <c r="I431" s="207">
        <f>IFERROR(VLOOKUP(RIGHT(A431,LEN(A431)-3),pumpedbd,MATCH(C431,'Query Result 1'!$BF$7:$BK$7,0),FALSE),VLOOKUP(CONCATENATE(E431,"M"),pumpedbd,MATCH(C431,'Query Result 1'!$BF$7:$BK$7,0),FALSE))</f>
        <v>0.96325422756636647</v>
      </c>
      <c r="J431" s="208">
        <f t="shared" si="14"/>
        <v>1.0129999999999999</v>
      </c>
      <c r="K431" s="150"/>
    </row>
    <row r="432" spans="1:11" x14ac:dyDescent="0.35">
      <c r="A432" s="107" t="str">
        <f t="shared" si="13"/>
        <v>UBI18X</v>
      </c>
      <c r="C432" s="112" t="s">
        <v>14</v>
      </c>
      <c r="D432" s="112" t="s">
        <v>9</v>
      </c>
      <c r="E432" s="112">
        <v>18</v>
      </c>
      <c r="F432" s="112"/>
      <c r="G432" s="112" t="s">
        <v>15</v>
      </c>
      <c r="H432" s="161">
        <v>1.0109999999999999</v>
      </c>
      <c r="I432" s="207">
        <f>IFERROR(VLOOKUP(RIGHT(A432,LEN(A432)-3),pumpedbd,MATCH(C432,'Query Result 1'!$BF$7:$BK$7,0),FALSE),VLOOKUP(CONCATENATE(E432,"M"),pumpedbd,MATCH(C432,'Query Result 1'!$BF$7:$BK$7,0),FALSE))</f>
        <v>0.96133269898281981</v>
      </c>
      <c r="J432" s="208">
        <f t="shared" si="14"/>
        <v>1.0109999999999999</v>
      </c>
      <c r="K432" s="150"/>
    </row>
    <row r="433" spans="1:11" x14ac:dyDescent="0.35">
      <c r="A433" s="107" t="str">
        <f t="shared" si="13"/>
        <v>UBI19X</v>
      </c>
      <c r="C433" s="112" t="s">
        <v>14</v>
      </c>
      <c r="D433" s="112" t="s">
        <v>9</v>
      </c>
      <c r="E433" s="112">
        <v>19</v>
      </c>
      <c r="F433" s="112"/>
      <c r="G433" s="112" t="s">
        <v>15</v>
      </c>
      <c r="H433" s="161">
        <v>1.0109999999999999</v>
      </c>
      <c r="I433" s="207">
        <f>IFERROR(VLOOKUP(RIGHT(A433,LEN(A433)-3),pumpedbd,MATCH(C433,'Query Result 1'!$BF$7:$BK$7,0),FALSE),VLOOKUP(CONCATENATE(E433,"M"),pumpedbd,MATCH(C433,'Query Result 1'!$BF$7:$BK$7,0),FALSE))</f>
        <v>0.96133269898281981</v>
      </c>
      <c r="J433" s="208">
        <f t="shared" si="14"/>
        <v>1.0109999999999999</v>
      </c>
      <c r="K433" s="150"/>
    </row>
    <row r="434" spans="1:11" x14ac:dyDescent="0.35">
      <c r="A434" s="107" t="str">
        <f t="shared" si="13"/>
        <v>UBI20X</v>
      </c>
      <c r="C434" s="112" t="s">
        <v>14</v>
      </c>
      <c r="D434" s="112" t="s">
        <v>9</v>
      </c>
      <c r="E434" s="112">
        <v>20</v>
      </c>
      <c r="F434" s="112"/>
      <c r="G434" s="112" t="s">
        <v>15</v>
      </c>
      <c r="H434" s="161">
        <v>1.0109999999999999</v>
      </c>
      <c r="I434" s="207">
        <f>IFERROR(VLOOKUP(RIGHT(A434,LEN(A434)-3),pumpedbd,MATCH(C434,'Query Result 1'!$BF$7:$BK$7,0),FALSE),VLOOKUP(CONCATENATE(E434,"M"),pumpedbd,MATCH(C434,'Query Result 1'!$BF$7:$BK$7,0),FALSE))</f>
        <v>0.96133269898281981</v>
      </c>
      <c r="J434" s="208">
        <f t="shared" si="14"/>
        <v>1.0109999999999999</v>
      </c>
      <c r="K434" s="150"/>
    </row>
    <row r="435" spans="1:11" x14ac:dyDescent="0.35">
      <c r="A435" s="107" t="str">
        <f t="shared" si="13"/>
        <v>UBI21X</v>
      </c>
      <c r="C435" s="112" t="s">
        <v>14</v>
      </c>
      <c r="D435" s="112" t="s">
        <v>9</v>
      </c>
      <c r="E435" s="112">
        <v>21</v>
      </c>
      <c r="F435" s="112"/>
      <c r="G435" s="112" t="s">
        <v>15</v>
      </c>
      <c r="H435" s="161">
        <v>1.0089999999999999</v>
      </c>
      <c r="I435" s="207">
        <f>IFERROR(VLOOKUP(RIGHT(A435,LEN(A435)-3),pumpedbd,MATCH(C435,'Query Result 1'!$BF$7:$BK$7,0),FALSE),VLOOKUP(CONCATENATE(E435,"M"),pumpedbd,MATCH(C435,'Query Result 1'!$BF$7:$BK$7,0),FALSE))</f>
        <v>0.95941117039927315</v>
      </c>
      <c r="J435" s="208">
        <f t="shared" si="14"/>
        <v>1.0089999999999999</v>
      </c>
      <c r="K435" s="150"/>
    </row>
    <row r="436" spans="1:11" x14ac:dyDescent="0.35">
      <c r="A436" s="107" t="str">
        <f t="shared" si="13"/>
        <v>UBI22X</v>
      </c>
      <c r="C436" s="112" t="s">
        <v>14</v>
      </c>
      <c r="D436" s="112" t="s">
        <v>9</v>
      </c>
      <c r="E436" s="112">
        <v>22</v>
      </c>
      <c r="F436" s="112"/>
      <c r="G436" s="112" t="s">
        <v>15</v>
      </c>
      <c r="H436" s="161">
        <v>1.0089999999999999</v>
      </c>
      <c r="I436" s="207">
        <f>IFERROR(VLOOKUP(RIGHT(A436,LEN(A436)-3),pumpedbd,MATCH(C436,'Query Result 1'!$BF$7:$BK$7,0),FALSE),VLOOKUP(CONCATENATE(E436,"M"),pumpedbd,MATCH(C436,'Query Result 1'!$BF$7:$BK$7,0),FALSE))</f>
        <v>0.95941117039927315</v>
      </c>
      <c r="J436" s="208">
        <f t="shared" si="14"/>
        <v>1.0089999999999999</v>
      </c>
      <c r="K436" s="150"/>
    </row>
    <row r="437" spans="1:11" x14ac:dyDescent="0.35">
      <c r="A437" s="107" t="str">
        <f t="shared" si="13"/>
        <v>UBI23X</v>
      </c>
      <c r="C437" s="112" t="s">
        <v>14</v>
      </c>
      <c r="D437" s="112" t="s">
        <v>9</v>
      </c>
      <c r="E437" s="112">
        <v>23</v>
      </c>
      <c r="F437" s="112"/>
      <c r="G437" s="112" t="s">
        <v>15</v>
      </c>
      <c r="H437" s="161">
        <v>1.006</v>
      </c>
      <c r="I437" s="207">
        <f>IFERROR(VLOOKUP(RIGHT(A437,LEN(A437)-3),pumpedbd,MATCH(C437,'Query Result 1'!$BF$7:$BK$7,0),FALSE),VLOOKUP(CONCATENATE(E437,"M"),pumpedbd,MATCH(C437,'Query Result 1'!$BF$7:$BK$7,0),FALSE))</f>
        <v>0.95652887752395332</v>
      </c>
      <c r="J437" s="208">
        <f t="shared" si="14"/>
        <v>1.006</v>
      </c>
      <c r="K437" s="150"/>
    </row>
    <row r="438" spans="1:11" x14ac:dyDescent="0.35">
      <c r="A438" s="107" t="str">
        <f t="shared" si="13"/>
        <v>UBI24X</v>
      </c>
      <c r="C438" s="112" t="s">
        <v>14</v>
      </c>
      <c r="D438" s="112" t="s">
        <v>9</v>
      </c>
      <c r="E438" s="112">
        <v>24</v>
      </c>
      <c r="F438" s="112"/>
      <c r="G438" s="112" t="s">
        <v>15</v>
      </c>
      <c r="H438" s="161">
        <v>1.006</v>
      </c>
      <c r="I438" s="207">
        <f>IFERROR(VLOOKUP(RIGHT(A438,LEN(A438)-3),pumpedbd,MATCH(C438,'Query Result 1'!$BF$7:$BK$7,0),FALSE),VLOOKUP(CONCATENATE(E438,"M"),pumpedbd,MATCH(C438,'Query Result 1'!$BF$7:$BK$7,0),FALSE))</f>
        <v>0.95652887752395332</v>
      </c>
      <c r="J438" s="208">
        <f t="shared" si="14"/>
        <v>1.006</v>
      </c>
      <c r="K438" s="150"/>
    </row>
    <row r="439" spans="1:11" x14ac:dyDescent="0.35">
      <c r="A439" s="107" t="str">
        <f t="shared" si="13"/>
        <v>UBI25X</v>
      </c>
      <c r="C439" s="112" t="s">
        <v>14</v>
      </c>
      <c r="D439" s="112" t="s">
        <v>9</v>
      </c>
      <c r="E439" s="112">
        <v>25</v>
      </c>
      <c r="F439" s="112"/>
      <c r="G439" s="112" t="s">
        <v>15</v>
      </c>
      <c r="H439" s="161">
        <v>1.006</v>
      </c>
      <c r="I439" s="207">
        <f>IFERROR(VLOOKUP(RIGHT(A439,LEN(A439)-3),pumpedbd,MATCH(C439,'Query Result 1'!$BF$7:$BK$7,0),FALSE),VLOOKUP(CONCATENATE(E439,"M"),pumpedbd,MATCH(C439,'Query Result 1'!$BF$7:$BK$7,0),FALSE))</f>
        <v>0.95652887752395332</v>
      </c>
      <c r="J439" s="208">
        <f t="shared" si="14"/>
        <v>1.006</v>
      </c>
      <c r="K439" s="150"/>
    </row>
    <row r="440" spans="1:11" x14ac:dyDescent="0.35">
      <c r="A440" s="107" t="str">
        <f t="shared" si="13"/>
        <v>UBI26X</v>
      </c>
      <c r="C440" s="112" t="s">
        <v>14</v>
      </c>
      <c r="D440" s="112" t="s">
        <v>9</v>
      </c>
      <c r="E440" s="112">
        <v>26</v>
      </c>
      <c r="F440" s="112"/>
      <c r="G440" s="112" t="s">
        <v>15</v>
      </c>
      <c r="H440" s="161">
        <v>1.004</v>
      </c>
      <c r="I440" s="207">
        <f>IFERROR(VLOOKUP(RIGHT(A440,LEN(A440)-3),pumpedbd,MATCH(C440,'Query Result 1'!$BF$7:$BK$7,0),FALSE),VLOOKUP(CONCATENATE(E440,"M"),pumpedbd,MATCH(C440,'Query Result 1'!$BF$7:$BK$7,0),FALSE))</f>
        <v>0.95460734894040666</v>
      </c>
      <c r="J440" s="208">
        <f t="shared" si="14"/>
        <v>1.004</v>
      </c>
      <c r="K440" s="150"/>
    </row>
    <row r="441" spans="1:11" x14ac:dyDescent="0.35">
      <c r="A441" s="107" t="str">
        <f t="shared" si="13"/>
        <v>UBI27X</v>
      </c>
      <c r="C441" s="112" t="s">
        <v>14</v>
      </c>
      <c r="D441" s="112" t="s">
        <v>9</v>
      </c>
      <c r="E441" s="112">
        <v>27</v>
      </c>
      <c r="F441" s="112"/>
      <c r="G441" s="112" t="s">
        <v>15</v>
      </c>
      <c r="H441" s="161">
        <v>1.004</v>
      </c>
      <c r="I441" s="207">
        <f>IFERROR(VLOOKUP(RIGHT(A441,LEN(A441)-3),pumpedbd,MATCH(C441,'Query Result 1'!$BF$7:$BK$7,0),FALSE),VLOOKUP(CONCATENATE(E441,"M"),pumpedbd,MATCH(C441,'Query Result 1'!$BF$7:$BK$7,0),FALSE))</f>
        <v>0.95460734894040666</v>
      </c>
      <c r="J441" s="208">
        <f t="shared" si="14"/>
        <v>1.004</v>
      </c>
      <c r="K441" s="150"/>
    </row>
    <row r="442" spans="1:11" x14ac:dyDescent="0.35">
      <c r="A442" s="107" t="str">
        <f t="shared" si="13"/>
        <v>UBI28X</v>
      </c>
      <c r="C442" s="112" t="s">
        <v>14</v>
      </c>
      <c r="D442" s="112" t="s">
        <v>9</v>
      </c>
      <c r="E442" s="112">
        <v>28</v>
      </c>
      <c r="F442" s="112"/>
      <c r="G442" s="112" t="s">
        <v>15</v>
      </c>
      <c r="H442" s="161">
        <v>1.002</v>
      </c>
      <c r="I442" s="207">
        <f>IFERROR(VLOOKUP(RIGHT(A442,LEN(A442)-3),pumpedbd,MATCH(C442,'Query Result 1'!$BF$7:$BK$7,0),FALSE),VLOOKUP(CONCATENATE(E442,"M"),pumpedbd,MATCH(C442,'Query Result 1'!$BF$7:$BK$7,0),FALSE))</f>
        <v>0.95268582035686</v>
      </c>
      <c r="J442" s="208">
        <f t="shared" si="14"/>
        <v>1.002</v>
      </c>
      <c r="K442" s="150"/>
    </row>
    <row r="443" spans="1:11" x14ac:dyDescent="0.35">
      <c r="A443" s="107" t="str">
        <f t="shared" si="13"/>
        <v>UBI29X</v>
      </c>
      <c r="C443" s="112" t="s">
        <v>14</v>
      </c>
      <c r="D443" s="112" t="s">
        <v>9</v>
      </c>
      <c r="E443" s="112">
        <v>29</v>
      </c>
      <c r="F443" s="112"/>
      <c r="G443" s="112" t="s">
        <v>15</v>
      </c>
      <c r="H443" s="161">
        <v>1.002</v>
      </c>
      <c r="I443" s="207">
        <f>IFERROR(VLOOKUP(RIGHT(A443,LEN(A443)-3),pumpedbd,MATCH(C443,'Query Result 1'!$BF$7:$BK$7,0),FALSE),VLOOKUP(CONCATENATE(E443,"M"),pumpedbd,MATCH(C443,'Query Result 1'!$BF$7:$BK$7,0),FALSE))</f>
        <v>0.95268582035686</v>
      </c>
      <c r="J443" s="208">
        <f t="shared" si="14"/>
        <v>1.002</v>
      </c>
      <c r="K443" s="150"/>
    </row>
    <row r="444" spans="1:11" x14ac:dyDescent="0.35">
      <c r="A444" s="107" t="str">
        <f t="shared" si="13"/>
        <v>UBI30X</v>
      </c>
      <c r="C444" s="112" t="s">
        <v>14</v>
      </c>
      <c r="D444" s="112" t="s">
        <v>9</v>
      </c>
      <c r="E444" s="112">
        <v>30</v>
      </c>
      <c r="F444" s="112"/>
      <c r="G444" s="112" t="s">
        <v>15</v>
      </c>
      <c r="H444" s="161">
        <v>1</v>
      </c>
      <c r="I444" s="207">
        <f>IFERROR(VLOOKUP(RIGHT(A444,LEN(A444)-3),pumpedbd,MATCH(C444,'Query Result 1'!$BF$7:$BK$7,0),FALSE),VLOOKUP(CONCATENATE(E444,"M"),pumpedbd,MATCH(C444,'Query Result 1'!$BF$7:$BK$7,0),FALSE))</f>
        <v>0.95076429177331345</v>
      </c>
      <c r="J444" s="208">
        <f t="shared" si="14"/>
        <v>1</v>
      </c>
      <c r="K444" s="150"/>
    </row>
    <row r="445" spans="1:11" x14ac:dyDescent="0.35">
      <c r="A445" s="107" t="str">
        <f t="shared" si="13"/>
        <v>UBI31X</v>
      </c>
      <c r="C445" s="112" t="s">
        <v>14</v>
      </c>
      <c r="D445" s="112" t="s">
        <v>9</v>
      </c>
      <c r="E445" s="112">
        <v>31</v>
      </c>
      <c r="F445" s="112"/>
      <c r="G445" s="112" t="s">
        <v>15</v>
      </c>
      <c r="H445" s="161">
        <v>1</v>
      </c>
      <c r="I445" s="207">
        <f>IFERROR(VLOOKUP(RIGHT(A445,LEN(A445)-3),pumpedbd,MATCH(C445,'Query Result 1'!$BF$7:$BK$7,0),FALSE),VLOOKUP(CONCATENATE(E445,"M"),pumpedbd,MATCH(C445,'Query Result 1'!$BF$7:$BK$7,0),FALSE))</f>
        <v>0.95076429177331345</v>
      </c>
      <c r="J445" s="208">
        <f t="shared" si="14"/>
        <v>1</v>
      </c>
      <c r="K445" s="150"/>
    </row>
    <row r="446" spans="1:11" x14ac:dyDescent="0.35">
      <c r="A446" s="107" t="str">
        <f t="shared" si="13"/>
        <v>UBI32X</v>
      </c>
      <c r="C446" s="112" t="s">
        <v>14</v>
      </c>
      <c r="D446" s="112" t="s">
        <v>9</v>
      </c>
      <c r="E446" s="112">
        <v>32</v>
      </c>
      <c r="F446" s="112"/>
      <c r="G446" s="112" t="s">
        <v>15</v>
      </c>
      <c r="H446" s="161">
        <v>0.998</v>
      </c>
      <c r="I446" s="207">
        <f>IFERROR(VLOOKUP(RIGHT(A446,LEN(A446)-3),pumpedbd,MATCH(C446,'Query Result 1'!$BF$7:$BK$7,0),FALSE),VLOOKUP(CONCATENATE(E446,"M"),pumpedbd,MATCH(C446,'Query Result 1'!$BF$7:$BK$7,0),FALSE))</f>
        <v>0.9488427631897669</v>
      </c>
      <c r="J446" s="208">
        <f t="shared" si="14"/>
        <v>0.998</v>
      </c>
      <c r="K446" s="150"/>
    </row>
    <row r="447" spans="1:11" x14ac:dyDescent="0.35">
      <c r="A447" s="107" t="str">
        <f t="shared" si="13"/>
        <v>UBI33X</v>
      </c>
      <c r="C447" s="112" t="s">
        <v>14</v>
      </c>
      <c r="D447" s="112" t="s">
        <v>9</v>
      </c>
      <c r="E447" s="112">
        <v>33</v>
      </c>
      <c r="F447" s="112"/>
      <c r="G447" s="112" t="s">
        <v>15</v>
      </c>
      <c r="H447" s="161">
        <v>0.998</v>
      </c>
      <c r="I447" s="207">
        <f>IFERROR(VLOOKUP(RIGHT(A447,LEN(A447)-3),pumpedbd,MATCH(C447,'Query Result 1'!$BF$7:$BK$7,0),FALSE),VLOOKUP(CONCATENATE(E447,"M"),pumpedbd,MATCH(C447,'Query Result 1'!$BF$7:$BK$7,0),FALSE))</f>
        <v>0.9488427631897669</v>
      </c>
      <c r="J447" s="208">
        <f t="shared" si="14"/>
        <v>0.998</v>
      </c>
      <c r="K447" s="150"/>
    </row>
    <row r="448" spans="1:11" x14ac:dyDescent="0.35">
      <c r="A448" s="107" t="str">
        <f t="shared" si="13"/>
        <v>UBI34X</v>
      </c>
      <c r="C448" s="112" t="s">
        <v>14</v>
      </c>
      <c r="D448" s="112" t="s">
        <v>9</v>
      </c>
      <c r="E448" s="112">
        <v>34</v>
      </c>
      <c r="F448" s="112"/>
      <c r="G448" s="112" t="s">
        <v>15</v>
      </c>
      <c r="H448" s="161">
        <v>0.996</v>
      </c>
      <c r="I448" s="207">
        <f>IFERROR(VLOOKUP(RIGHT(A448,LEN(A448)-3),pumpedbd,MATCH(C448,'Query Result 1'!$BF$7:$BK$7,0),FALSE),VLOOKUP(CONCATENATE(E448,"M"),pumpedbd,MATCH(C448,'Query Result 1'!$BF$7:$BK$7,0),FALSE))</f>
        <v>0.94692123460622024</v>
      </c>
      <c r="J448" s="208">
        <f t="shared" si="14"/>
        <v>0.996</v>
      </c>
      <c r="K448" s="150"/>
    </row>
    <row r="449" spans="1:11" x14ac:dyDescent="0.35">
      <c r="A449" s="107" t="str">
        <f t="shared" si="13"/>
        <v>UBI35X</v>
      </c>
      <c r="C449" s="112" t="s">
        <v>14</v>
      </c>
      <c r="D449" s="112" t="s">
        <v>9</v>
      </c>
      <c r="E449" s="112">
        <v>35</v>
      </c>
      <c r="F449" s="112"/>
      <c r="G449" s="112" t="s">
        <v>15</v>
      </c>
      <c r="H449" s="161">
        <v>0.996</v>
      </c>
      <c r="I449" s="207">
        <f>IFERROR(VLOOKUP(RIGHT(A449,LEN(A449)-3),pumpedbd,MATCH(C449,'Query Result 1'!$BF$7:$BK$7,0),FALSE),VLOOKUP(CONCATENATE(E449,"M"),pumpedbd,MATCH(C449,'Query Result 1'!$BF$7:$BK$7,0),FALSE))</f>
        <v>0.94692123460622024</v>
      </c>
      <c r="J449" s="208">
        <f t="shared" si="14"/>
        <v>0.996</v>
      </c>
      <c r="K449" s="150"/>
    </row>
    <row r="450" spans="1:11" x14ac:dyDescent="0.35">
      <c r="A450" s="107" t="str">
        <f t="shared" si="13"/>
        <v>UBI36X</v>
      </c>
      <c r="C450" s="112" t="s">
        <v>14</v>
      </c>
      <c r="D450" s="112" t="s">
        <v>9</v>
      </c>
      <c r="E450" s="112">
        <v>36</v>
      </c>
      <c r="F450" s="112"/>
      <c r="G450" s="112" t="s">
        <v>15</v>
      </c>
      <c r="H450" s="161">
        <v>0.99399999999999999</v>
      </c>
      <c r="I450" s="207">
        <f>IFERROR(VLOOKUP(RIGHT(A450,LEN(A450)-3),pumpedbd,MATCH(C450,'Query Result 1'!$BF$7:$BK$7,0),FALSE),VLOOKUP(CONCATENATE(E450,"M"),pumpedbd,MATCH(C450,'Query Result 1'!$BF$7:$BK$7,0),FALSE))</f>
        <v>0.94499970602267358</v>
      </c>
      <c r="J450" s="208">
        <f t="shared" si="14"/>
        <v>0.99399999999999999</v>
      </c>
      <c r="K450" s="150"/>
    </row>
    <row r="451" spans="1:11" x14ac:dyDescent="0.35">
      <c r="A451" s="107" t="str">
        <f t="shared" ref="A451:A497" si="15">C451&amp;IF(D451="N","NN","")&amp;IF(E451="[83:X)",83,E451)&amp;G451</f>
        <v>UBI37X</v>
      </c>
      <c r="C451" s="112" t="s">
        <v>14</v>
      </c>
      <c r="D451" s="112" t="s">
        <v>9</v>
      </c>
      <c r="E451" s="112">
        <v>37</v>
      </c>
      <c r="F451" s="112"/>
      <c r="G451" s="112" t="s">
        <v>15</v>
      </c>
      <c r="H451" s="161">
        <v>0.99399999999999999</v>
      </c>
      <c r="I451" s="207">
        <f>IFERROR(VLOOKUP(RIGHT(A451,LEN(A451)-3),pumpedbd,MATCH(C451,'Query Result 1'!$BF$7:$BK$7,0),FALSE),VLOOKUP(CONCATENATE(E451,"M"),pumpedbd,MATCH(C451,'Query Result 1'!$BF$7:$BK$7,0),FALSE))</f>
        <v>0.94499970602267358</v>
      </c>
      <c r="J451" s="208">
        <f t="shared" si="14"/>
        <v>0.99399999999999999</v>
      </c>
      <c r="K451" s="150"/>
    </row>
    <row r="452" spans="1:11" x14ac:dyDescent="0.35">
      <c r="A452" s="107" t="str">
        <f t="shared" si="15"/>
        <v>UBI38X</v>
      </c>
      <c r="C452" s="112" t="s">
        <v>14</v>
      </c>
      <c r="D452" s="112" t="s">
        <v>9</v>
      </c>
      <c r="E452" s="112">
        <v>38</v>
      </c>
      <c r="F452" s="112"/>
      <c r="G452" s="112" t="s">
        <v>15</v>
      </c>
      <c r="H452" s="161">
        <v>0.96099999999999997</v>
      </c>
      <c r="I452" s="207">
        <f>IFERROR(VLOOKUP(RIGHT(A452,LEN(A452)-3),pumpedbd,MATCH(C452,'Query Result 1'!$BF$7:$BK$7,0),FALSE),VLOOKUP(CONCATENATE(E452,"M"),pumpedbd,MATCH(C452,'Query Result 1'!$BF$7:$BK$7,0),FALSE))</f>
        <v>0.91329448439415417</v>
      </c>
      <c r="J452" s="208">
        <f t="shared" si="14"/>
        <v>0.96099999999999997</v>
      </c>
      <c r="K452" s="150"/>
    </row>
    <row r="453" spans="1:11" x14ac:dyDescent="0.35">
      <c r="A453" s="107" t="str">
        <f t="shared" si="15"/>
        <v>UBI39X</v>
      </c>
      <c r="C453" s="112" t="s">
        <v>14</v>
      </c>
      <c r="D453" s="112" t="s">
        <v>9</v>
      </c>
      <c r="E453" s="112">
        <v>39</v>
      </c>
      <c r="F453" s="112"/>
      <c r="G453" s="112" t="s">
        <v>15</v>
      </c>
      <c r="H453" s="161">
        <v>0.96099999999999997</v>
      </c>
      <c r="I453" s="207">
        <f>IFERROR(VLOOKUP(RIGHT(A453,LEN(A453)-3),pumpedbd,MATCH(C453,'Query Result 1'!$BF$7:$BK$7,0),FALSE),VLOOKUP(CONCATENATE(E453,"M"),pumpedbd,MATCH(C453,'Query Result 1'!$BF$7:$BK$7,0),FALSE))</f>
        <v>0.91329448439415417</v>
      </c>
      <c r="J453" s="208">
        <f t="shared" si="14"/>
        <v>0.96099999999999997</v>
      </c>
      <c r="K453" s="150"/>
    </row>
    <row r="454" spans="1:11" x14ac:dyDescent="0.35">
      <c r="A454" s="107" t="str">
        <f t="shared" si="15"/>
        <v>UBI40X</v>
      </c>
      <c r="C454" s="112" t="s">
        <v>14</v>
      </c>
      <c r="D454" s="112" t="s">
        <v>9</v>
      </c>
      <c r="E454" s="112">
        <v>40</v>
      </c>
      <c r="F454" s="112"/>
      <c r="G454" s="112" t="s">
        <v>15</v>
      </c>
      <c r="H454" s="161">
        <v>0.96099999999999997</v>
      </c>
      <c r="I454" s="207">
        <f>IFERROR(VLOOKUP(RIGHT(A454,LEN(A454)-3),pumpedbd,MATCH(C454,'Query Result 1'!$BF$7:$BK$7,0),FALSE),VLOOKUP(CONCATENATE(E454,"M"),pumpedbd,MATCH(C454,'Query Result 1'!$BF$7:$BK$7,0),FALSE))</f>
        <v>0.91329448439415417</v>
      </c>
      <c r="J454" s="208">
        <f t="shared" si="14"/>
        <v>0.96099999999999997</v>
      </c>
      <c r="K454" s="150"/>
    </row>
    <row r="455" spans="1:11" x14ac:dyDescent="0.35">
      <c r="A455" s="107" t="str">
        <f t="shared" si="15"/>
        <v>UBI41X</v>
      </c>
      <c r="C455" s="112" t="s">
        <v>14</v>
      </c>
      <c r="D455" s="112" t="s">
        <v>9</v>
      </c>
      <c r="E455" s="112">
        <v>41</v>
      </c>
      <c r="F455" s="112"/>
      <c r="G455" s="112" t="s">
        <v>15</v>
      </c>
      <c r="H455" s="161">
        <v>0.89200000000000002</v>
      </c>
      <c r="I455" s="207">
        <f>IFERROR(VLOOKUP(RIGHT(A455,LEN(A455)-3),pumpedbd,MATCH(C455,'Query Result 1'!$BF$7:$BK$7,0),FALSE),VLOOKUP(CONCATENATE(E455,"M"),pumpedbd,MATCH(C455,'Query Result 1'!$BF$7:$BK$7,0),FALSE))</f>
        <v>0.84700174826179564</v>
      </c>
      <c r="J455" s="208">
        <f t="shared" si="14"/>
        <v>0.89100000000000001</v>
      </c>
      <c r="K455" s="150"/>
    </row>
    <row r="456" spans="1:11" x14ac:dyDescent="0.35">
      <c r="A456" s="107" t="str">
        <f t="shared" si="15"/>
        <v>UBI42X</v>
      </c>
      <c r="C456" s="112" t="s">
        <v>14</v>
      </c>
      <c r="D456" s="112" t="s">
        <v>9</v>
      </c>
      <c r="E456" s="112">
        <v>42</v>
      </c>
      <c r="F456" s="112"/>
      <c r="G456" s="112" t="s">
        <v>15</v>
      </c>
      <c r="H456" s="161">
        <v>0.89100000000000001</v>
      </c>
      <c r="I456" s="207">
        <f>IFERROR(VLOOKUP(RIGHT(A456,LEN(A456)-3),pumpedbd,MATCH(C456,'Query Result 1'!$BF$7:$BK$7,0),FALSE),VLOOKUP(CONCATENATE(E456,"M"),pumpedbd,MATCH(C456,'Query Result 1'!$BF$7:$BK$7,0),FALSE))</f>
        <v>0.84604098397002236</v>
      </c>
      <c r="J456" s="208">
        <f t="shared" si="14"/>
        <v>0.89</v>
      </c>
      <c r="K456" s="150"/>
    </row>
    <row r="457" spans="1:11" x14ac:dyDescent="0.35">
      <c r="A457" s="107" t="str">
        <f t="shared" si="15"/>
        <v>UBI43X</v>
      </c>
      <c r="C457" s="112" t="s">
        <v>14</v>
      </c>
      <c r="D457" s="112" t="s">
        <v>9</v>
      </c>
      <c r="E457" s="112">
        <v>43</v>
      </c>
      <c r="F457" s="112"/>
      <c r="G457" s="112" t="s">
        <v>15</v>
      </c>
      <c r="H457" s="161">
        <v>0.88600000000000001</v>
      </c>
      <c r="I457" s="207">
        <f>IFERROR(VLOOKUP(RIGHT(A457,LEN(A457)-3),pumpedbd,MATCH(C457,'Query Result 1'!$BF$7:$BK$7,0),FALSE),VLOOKUP(CONCATENATE(E457,"M"),pumpedbd,MATCH(C457,'Query Result 1'!$BF$7:$BK$7,0),FALSE))</f>
        <v>0.84123716251115577</v>
      </c>
      <c r="J457" s="208">
        <f t="shared" si="14"/>
        <v>0.88500000000000001</v>
      </c>
      <c r="K457" s="150"/>
    </row>
    <row r="458" spans="1:11" x14ac:dyDescent="0.35">
      <c r="A458" s="107" t="str">
        <f t="shared" si="15"/>
        <v>UBI44X</v>
      </c>
      <c r="C458" s="112" t="s">
        <v>14</v>
      </c>
      <c r="D458" s="112" t="s">
        <v>9</v>
      </c>
      <c r="E458" s="112">
        <v>44</v>
      </c>
      <c r="F458" s="112"/>
      <c r="G458" s="112" t="s">
        <v>15</v>
      </c>
      <c r="H458" s="161">
        <v>0.86399999999999999</v>
      </c>
      <c r="I458" s="207">
        <f>IFERROR(VLOOKUP(RIGHT(A458,LEN(A458)-3),pumpedbd,MATCH(C458,'Query Result 1'!$BF$7:$BK$7,0),FALSE),VLOOKUP(CONCATENATE(E458,"M"),pumpedbd,MATCH(C458,'Query Result 1'!$BF$7:$BK$7,0),FALSE))</f>
        <v>0.82010034809214283</v>
      </c>
      <c r="J458" s="208">
        <f t="shared" si="14"/>
        <v>0.86299999999999999</v>
      </c>
      <c r="K458" s="150"/>
    </row>
    <row r="459" spans="1:11" x14ac:dyDescent="0.35">
      <c r="A459" s="107" t="str">
        <f t="shared" si="15"/>
        <v>UBI45X</v>
      </c>
      <c r="C459" s="112" t="s">
        <v>14</v>
      </c>
      <c r="D459" s="112" t="s">
        <v>9</v>
      </c>
      <c r="E459" s="112">
        <v>45</v>
      </c>
      <c r="F459" s="112"/>
      <c r="G459" s="112" t="s">
        <v>15</v>
      </c>
      <c r="H459" s="161">
        <v>0.84199999999999997</v>
      </c>
      <c r="I459" s="207">
        <f>IFERROR(VLOOKUP(RIGHT(A459,LEN(A459)-3),pumpedbd,MATCH(C459,'Query Result 1'!$BF$7:$BK$7,0),FALSE),VLOOKUP(CONCATENATE(E459,"M"),pumpedbd,MATCH(C459,'Query Result 1'!$BF$7:$BK$7,0),FALSE))</f>
        <v>0.79896353367312989</v>
      </c>
      <c r="J459" s="208">
        <f t="shared" si="14"/>
        <v>0.84</v>
      </c>
      <c r="K459" s="150"/>
    </row>
    <row r="460" spans="1:11" x14ac:dyDescent="0.35">
      <c r="A460" s="107" t="str">
        <f t="shared" si="15"/>
        <v>UBI46X</v>
      </c>
      <c r="C460" s="112" t="s">
        <v>14</v>
      </c>
      <c r="D460" s="112" t="s">
        <v>9</v>
      </c>
      <c r="E460" s="112">
        <v>46</v>
      </c>
      <c r="F460" s="112"/>
      <c r="G460" s="112" t="s">
        <v>15</v>
      </c>
      <c r="H460" s="161">
        <v>0.872</v>
      </c>
      <c r="I460" s="207">
        <f>IFERROR(VLOOKUP(RIGHT(A460,LEN(A460)-3),pumpedbd,MATCH(C460,'Query Result 1'!$BF$7:$BK$7,0),FALSE),VLOOKUP(CONCATENATE(E460,"M"),pumpedbd,MATCH(C460,'Query Result 1'!$BF$7:$BK$7,0),FALSE))</f>
        <v>0.82778646242632936</v>
      </c>
      <c r="J460" s="208">
        <f t="shared" si="14"/>
        <v>0.871</v>
      </c>
      <c r="K460" s="150"/>
    </row>
    <row r="461" spans="1:11" x14ac:dyDescent="0.35">
      <c r="A461" s="107" t="str">
        <f t="shared" si="15"/>
        <v>UBI47X</v>
      </c>
      <c r="C461" s="112" t="s">
        <v>14</v>
      </c>
      <c r="D461" s="112" t="s">
        <v>9</v>
      </c>
      <c r="E461" s="112">
        <v>47</v>
      </c>
      <c r="F461" s="112"/>
      <c r="G461" s="112" t="s">
        <v>15</v>
      </c>
      <c r="H461" s="161">
        <v>0.9</v>
      </c>
      <c r="I461" s="207">
        <f>IFERROR(VLOOKUP(RIGHT(A461,LEN(A461)-3),pumpedbd,MATCH(C461,'Query Result 1'!$BF$7:$BK$7,0),FALSE),VLOOKUP(CONCATENATE(E461,"M"),pumpedbd,MATCH(C461,'Query Result 1'!$BF$7:$BK$7,0),FALSE))</f>
        <v>0.85468786259598217</v>
      </c>
      <c r="J461" s="208">
        <f t="shared" si="14"/>
        <v>0.89900000000000002</v>
      </c>
      <c r="K461" s="150"/>
    </row>
    <row r="462" spans="1:11" x14ac:dyDescent="0.35">
      <c r="A462" s="107" t="str">
        <f t="shared" si="15"/>
        <v>UBI48X</v>
      </c>
      <c r="C462" s="112" t="s">
        <v>14</v>
      </c>
      <c r="D462" s="112" t="s">
        <v>9</v>
      </c>
      <c r="E462" s="112">
        <v>48</v>
      </c>
      <c r="F462" s="112"/>
      <c r="G462" s="112" t="s">
        <v>15</v>
      </c>
      <c r="H462" s="161">
        <v>0.90700000000000003</v>
      </c>
      <c r="I462" s="207">
        <f>IFERROR(VLOOKUP(RIGHT(A462,LEN(A462)-3),pumpedbd,MATCH(C462,'Query Result 1'!$BF$7:$BK$7,0),FALSE),VLOOKUP(CONCATENATE(E462,"M"),pumpedbd,MATCH(C462,'Query Result 1'!$BF$7:$BK$7,0),FALSE))</f>
        <v>0.86141321263839532</v>
      </c>
      <c r="J462" s="208">
        <f t="shared" si="14"/>
        <v>0.90600000000000003</v>
      </c>
      <c r="K462" s="150"/>
    </row>
    <row r="463" spans="1:11" x14ac:dyDescent="0.35">
      <c r="A463" s="107" t="str">
        <f t="shared" si="15"/>
        <v>UBI49X</v>
      </c>
      <c r="C463" s="112" t="s">
        <v>14</v>
      </c>
      <c r="D463" s="112" t="s">
        <v>9</v>
      </c>
      <c r="E463" s="112">
        <v>49</v>
      </c>
      <c r="F463" s="112"/>
      <c r="G463" s="112" t="s">
        <v>15</v>
      </c>
      <c r="H463" s="161">
        <v>0.90700000000000003</v>
      </c>
      <c r="I463" s="207">
        <f>IFERROR(VLOOKUP(RIGHT(A463,LEN(A463)-3),pumpedbd,MATCH(C463,'Query Result 1'!$BF$7:$BK$7,0),FALSE),VLOOKUP(CONCATENATE(E463,"M"),pumpedbd,MATCH(C463,'Query Result 1'!$BF$7:$BK$7,0),FALSE))</f>
        <v>0.86141321263839532</v>
      </c>
      <c r="J463" s="208">
        <f t="shared" si="14"/>
        <v>0.90600000000000003</v>
      </c>
      <c r="K463" s="150"/>
    </row>
    <row r="464" spans="1:11" x14ac:dyDescent="0.35">
      <c r="A464" s="107" t="str">
        <f t="shared" si="15"/>
        <v>UBI50X</v>
      </c>
      <c r="C464" s="112" t="s">
        <v>14</v>
      </c>
      <c r="D464" s="112" t="s">
        <v>9</v>
      </c>
      <c r="E464" s="112">
        <v>50</v>
      </c>
      <c r="F464" s="112"/>
      <c r="G464" s="112" t="s">
        <v>15</v>
      </c>
      <c r="H464" s="161">
        <v>0.91800000000000004</v>
      </c>
      <c r="I464" s="207">
        <f>IFERROR(VLOOKUP(RIGHT(A464,LEN(A464)-3),pumpedbd,MATCH(C464,'Query Result 1'!$BF$7:$BK$7,0),FALSE),VLOOKUP(CONCATENATE(E464,"M"),pumpedbd,MATCH(C464,'Query Result 1'!$BF$7:$BK$7,0),FALSE))</f>
        <v>0.87198161984790179</v>
      </c>
      <c r="J464" s="208">
        <f t="shared" si="14"/>
        <v>0.91700000000000004</v>
      </c>
      <c r="K464" s="150"/>
    </row>
    <row r="465" spans="1:11" x14ac:dyDescent="0.35">
      <c r="A465" s="107" t="str">
        <f t="shared" si="15"/>
        <v>UBI51X</v>
      </c>
      <c r="C465" s="112" t="s">
        <v>14</v>
      </c>
      <c r="D465" s="112" t="s">
        <v>9</v>
      </c>
      <c r="E465" s="112">
        <v>51</v>
      </c>
      <c r="F465" s="112"/>
      <c r="G465" s="112" t="s">
        <v>15</v>
      </c>
      <c r="H465" s="161">
        <v>0.91800000000000004</v>
      </c>
      <c r="I465" s="207">
        <f>IFERROR(VLOOKUP(RIGHT(A465,LEN(A465)-3),pumpedbd,MATCH(C465,'Query Result 1'!$BF$7:$BK$7,0),FALSE),VLOOKUP(CONCATENATE(E465,"M"),pumpedbd,MATCH(C465,'Query Result 1'!$BF$7:$BK$7,0),FALSE))</f>
        <v>0.87198161984790179</v>
      </c>
      <c r="J465" s="208">
        <f t="shared" si="14"/>
        <v>0.91700000000000004</v>
      </c>
      <c r="K465" s="150"/>
    </row>
    <row r="466" spans="1:11" x14ac:dyDescent="0.35">
      <c r="A466" s="107" t="str">
        <f t="shared" si="15"/>
        <v>UBI52X</v>
      </c>
      <c r="C466" s="112" t="s">
        <v>14</v>
      </c>
      <c r="D466" s="112" t="s">
        <v>9</v>
      </c>
      <c r="E466" s="112">
        <v>52</v>
      </c>
      <c r="F466" s="112"/>
      <c r="G466" s="112" t="s">
        <v>15</v>
      </c>
      <c r="H466" s="161">
        <v>0.92900000000000005</v>
      </c>
      <c r="I466" s="207">
        <f>IFERROR(VLOOKUP(RIGHT(A466,LEN(A466)-3),pumpedbd,MATCH(C466,'Query Result 1'!$BF$7:$BK$7,0),FALSE),VLOOKUP(CONCATENATE(E466,"M"),pumpedbd,MATCH(C466,'Query Result 1'!$BF$7:$BK$7,0),FALSE))</f>
        <v>0.88255002705740815</v>
      </c>
      <c r="J466" s="208">
        <f t="shared" si="14"/>
        <v>0.92800000000000005</v>
      </c>
      <c r="K466" s="150"/>
    </row>
    <row r="467" spans="1:11" x14ac:dyDescent="0.35">
      <c r="A467" s="107" t="str">
        <f t="shared" si="15"/>
        <v>UBI53X</v>
      </c>
      <c r="C467" s="112" t="s">
        <v>14</v>
      </c>
      <c r="D467" s="112" t="s">
        <v>9</v>
      </c>
      <c r="E467" s="112">
        <v>53</v>
      </c>
      <c r="F467" s="112"/>
      <c r="G467" s="112" t="s">
        <v>15</v>
      </c>
      <c r="H467" s="161">
        <v>0.92900000000000005</v>
      </c>
      <c r="I467" s="207">
        <f>IFERROR(VLOOKUP(RIGHT(A467,LEN(A467)-3),pumpedbd,MATCH(C467,'Query Result 1'!$BF$7:$BK$7,0),FALSE),VLOOKUP(CONCATENATE(E467,"M"),pumpedbd,MATCH(C467,'Query Result 1'!$BF$7:$BK$7,0),FALSE))</f>
        <v>0.88255002705740815</v>
      </c>
      <c r="J467" s="208">
        <f t="shared" si="14"/>
        <v>0.92800000000000005</v>
      </c>
      <c r="K467" s="150"/>
    </row>
    <row r="468" spans="1:11" x14ac:dyDescent="0.35">
      <c r="A468" s="107" t="str">
        <f t="shared" si="15"/>
        <v>UBI54X</v>
      </c>
      <c r="C468" s="112" t="s">
        <v>14</v>
      </c>
      <c r="D468" s="112" t="s">
        <v>9</v>
      </c>
      <c r="E468" s="112">
        <v>54</v>
      </c>
      <c r="F468" s="112"/>
      <c r="G468" s="112" t="s">
        <v>15</v>
      </c>
      <c r="H468" s="161">
        <v>0.94</v>
      </c>
      <c r="I468" s="207">
        <f>IFERROR(VLOOKUP(RIGHT(A468,LEN(A468)-3),pumpedbd,MATCH(C468,'Query Result 1'!$BF$7:$BK$7,0),FALSE),VLOOKUP(CONCATENATE(E468,"M"),pumpedbd,MATCH(C468,'Query Result 1'!$BF$7:$BK$7,0),FALSE))</f>
        <v>0.89311843426691462</v>
      </c>
      <c r="J468" s="208">
        <f t="shared" si="14"/>
        <v>0.93899999999999995</v>
      </c>
      <c r="K468" s="150"/>
    </row>
    <row r="469" spans="1:11" x14ac:dyDescent="0.35">
      <c r="A469" s="107" t="str">
        <f t="shared" si="15"/>
        <v>UBI55X</v>
      </c>
      <c r="C469" s="112" t="s">
        <v>14</v>
      </c>
      <c r="D469" s="112" t="s">
        <v>9</v>
      </c>
      <c r="E469" s="112">
        <v>55</v>
      </c>
      <c r="F469" s="112"/>
      <c r="G469" s="112" t="s">
        <v>15</v>
      </c>
      <c r="H469" s="161">
        <v>0.94</v>
      </c>
      <c r="I469" s="207">
        <f>IFERROR(VLOOKUP(RIGHT(A469,LEN(A469)-3),pumpedbd,MATCH(C469,'Query Result 1'!$BF$7:$BK$7,0),FALSE),VLOOKUP(CONCATENATE(E469,"M"),pumpedbd,MATCH(C469,'Query Result 1'!$BF$7:$BK$7,0),FALSE))</f>
        <v>0.89311843426691462</v>
      </c>
      <c r="J469" s="208">
        <f t="shared" si="14"/>
        <v>0.93899999999999995</v>
      </c>
      <c r="K469" s="150"/>
    </row>
    <row r="470" spans="1:11" x14ac:dyDescent="0.35">
      <c r="A470" s="107" t="str">
        <f t="shared" si="15"/>
        <v>UBI56X</v>
      </c>
      <c r="C470" s="112" t="s">
        <v>14</v>
      </c>
      <c r="D470" s="112" t="s">
        <v>9</v>
      </c>
      <c r="E470" s="112">
        <v>56</v>
      </c>
      <c r="F470" s="112"/>
      <c r="G470" s="112" t="s">
        <v>15</v>
      </c>
      <c r="H470" s="161">
        <v>0.95</v>
      </c>
      <c r="I470" s="207">
        <f>IFERROR(VLOOKUP(RIGHT(A470,LEN(A470)-3),pumpedbd,MATCH(C470,'Query Result 1'!$BF$7:$BK$7,0),FALSE),VLOOKUP(CONCATENATE(E470,"M"),pumpedbd,MATCH(C470,'Query Result 1'!$BF$7:$BK$7,0),FALSE))</f>
        <v>0.9027260771846477</v>
      </c>
      <c r="J470" s="208">
        <f t="shared" si="14"/>
        <v>0.94899999999999995</v>
      </c>
      <c r="K470" s="150"/>
    </row>
    <row r="471" spans="1:11" x14ac:dyDescent="0.35">
      <c r="A471" s="107" t="str">
        <f t="shared" si="15"/>
        <v>UBI57X</v>
      </c>
      <c r="C471" s="112" t="s">
        <v>14</v>
      </c>
      <c r="D471" s="112" t="s">
        <v>9</v>
      </c>
      <c r="E471" s="112">
        <v>57</v>
      </c>
      <c r="F471" s="112"/>
      <c r="G471" s="112" t="s">
        <v>15</v>
      </c>
      <c r="H471" s="161">
        <v>0.96099999999999997</v>
      </c>
      <c r="I471" s="207">
        <f>IFERROR(VLOOKUP(RIGHT(A471,LEN(A471)-3),pumpedbd,MATCH(C471,'Query Result 1'!$BF$7:$BK$7,0),FALSE),VLOOKUP(CONCATENATE(E471,"M"),pumpedbd,MATCH(C471,'Query Result 1'!$BF$7:$BK$7,0),FALSE))</f>
        <v>0.91329448439415417</v>
      </c>
      <c r="J471" s="208">
        <f t="shared" si="14"/>
        <v>0.96099999999999997</v>
      </c>
      <c r="K471" s="150"/>
    </row>
    <row r="472" spans="1:11" x14ac:dyDescent="0.35">
      <c r="A472" s="107" t="str">
        <f t="shared" si="15"/>
        <v>UBI58X</v>
      </c>
      <c r="C472" s="112" t="s">
        <v>14</v>
      </c>
      <c r="D472" s="112" t="s">
        <v>9</v>
      </c>
      <c r="E472" s="112">
        <v>58</v>
      </c>
      <c r="F472" s="112"/>
      <c r="G472" s="112" t="s">
        <v>15</v>
      </c>
      <c r="H472" s="161">
        <v>0.96099999999999997</v>
      </c>
      <c r="I472" s="207">
        <f>IFERROR(VLOOKUP(RIGHT(A472,LEN(A472)-3),pumpedbd,MATCH(C472,'Query Result 1'!$BF$7:$BK$7,0),FALSE),VLOOKUP(CONCATENATE(E472,"M"),pumpedbd,MATCH(C472,'Query Result 1'!$BF$7:$BK$7,0),FALSE))</f>
        <v>0.91329448439415417</v>
      </c>
      <c r="J472" s="208">
        <f t="shared" si="14"/>
        <v>0.96099999999999997</v>
      </c>
      <c r="K472" s="150"/>
    </row>
    <row r="473" spans="1:11" x14ac:dyDescent="0.35">
      <c r="A473" s="107" t="str">
        <f t="shared" si="15"/>
        <v>UBI59X</v>
      </c>
      <c r="C473" s="112" t="s">
        <v>14</v>
      </c>
      <c r="D473" s="112" t="s">
        <v>9</v>
      </c>
      <c r="E473" s="112">
        <v>59</v>
      </c>
      <c r="F473" s="112"/>
      <c r="G473" s="112" t="s">
        <v>15</v>
      </c>
      <c r="H473" s="161">
        <v>0.97199999999999998</v>
      </c>
      <c r="I473" s="207">
        <f>IFERROR(VLOOKUP(RIGHT(A473,LEN(A473)-3),pumpedbd,MATCH(C473,'Query Result 1'!$BF$7:$BK$7,0),FALSE),VLOOKUP(CONCATENATE(E473,"M"),pumpedbd,MATCH(C473,'Query Result 1'!$BF$7:$BK$7,0),FALSE))</f>
        <v>0.92386289160366064</v>
      </c>
      <c r="J473" s="208">
        <f t="shared" si="14"/>
        <v>0.97199999999999998</v>
      </c>
      <c r="K473" s="150"/>
    </row>
    <row r="474" spans="1:11" x14ac:dyDescent="0.35">
      <c r="A474" s="107" t="str">
        <f t="shared" si="15"/>
        <v>UBI60X</v>
      </c>
      <c r="C474" s="112" t="s">
        <v>14</v>
      </c>
      <c r="D474" s="112" t="s">
        <v>9</v>
      </c>
      <c r="E474" s="112">
        <v>60</v>
      </c>
      <c r="F474" s="112"/>
      <c r="G474" s="112" t="s">
        <v>15</v>
      </c>
      <c r="H474" s="161">
        <v>0.97199999999999998</v>
      </c>
      <c r="I474" s="207">
        <f>IFERROR(VLOOKUP(RIGHT(A474,LEN(A474)-3),pumpedbd,MATCH(C474,'Query Result 1'!$BF$7:$BK$7,0),FALSE),VLOOKUP(CONCATENATE(E474,"M"),pumpedbd,MATCH(C474,'Query Result 1'!$BF$7:$BK$7,0),FALSE))</f>
        <v>0.92386289160366064</v>
      </c>
      <c r="J474" s="208">
        <f t="shared" si="14"/>
        <v>0.97199999999999998</v>
      </c>
      <c r="K474" s="150"/>
    </row>
    <row r="475" spans="1:11" x14ac:dyDescent="0.35">
      <c r="A475" s="107" t="str">
        <f t="shared" si="15"/>
        <v>UBI61X</v>
      </c>
      <c r="C475" s="112" t="s">
        <v>14</v>
      </c>
      <c r="D475" s="112" t="s">
        <v>9</v>
      </c>
      <c r="E475" s="112">
        <v>61</v>
      </c>
      <c r="F475" s="112"/>
      <c r="G475" s="112" t="s">
        <v>15</v>
      </c>
      <c r="H475" s="161">
        <v>0.98299999999999998</v>
      </c>
      <c r="I475" s="207">
        <f>IFERROR(VLOOKUP(RIGHT(A475,LEN(A475)-3),pumpedbd,MATCH(C475,'Query Result 1'!$BF$7:$BK$7,0),FALSE),VLOOKUP(CONCATENATE(E475,"M"),pumpedbd,MATCH(C475,'Query Result 1'!$BF$7:$BK$7,0),FALSE))</f>
        <v>0.93443129881316711</v>
      </c>
      <c r="J475" s="208">
        <f t="shared" si="14"/>
        <v>0.98299999999999998</v>
      </c>
      <c r="K475" s="150"/>
    </row>
    <row r="476" spans="1:11" x14ac:dyDescent="0.35">
      <c r="A476" s="107" t="str">
        <f t="shared" si="15"/>
        <v>UBI62X</v>
      </c>
      <c r="C476" s="112" t="s">
        <v>14</v>
      </c>
      <c r="D476" s="112" t="s">
        <v>9</v>
      </c>
      <c r="E476" s="112">
        <v>62</v>
      </c>
      <c r="F476" s="112"/>
      <c r="G476" s="112" t="s">
        <v>15</v>
      </c>
      <c r="H476" s="161">
        <v>0.98299999999999998</v>
      </c>
      <c r="I476" s="207">
        <f>IFERROR(VLOOKUP(RIGHT(A476,LEN(A476)-3),pumpedbd,MATCH(C476,'Query Result 1'!$BF$7:$BK$7,0),FALSE),VLOOKUP(CONCATENATE(E476,"M"),pumpedbd,MATCH(C476,'Query Result 1'!$BF$7:$BK$7,0),FALSE))</f>
        <v>0.93443129881316711</v>
      </c>
      <c r="J476" s="208">
        <f t="shared" si="14"/>
        <v>0.98299999999999998</v>
      </c>
      <c r="K476" s="150"/>
    </row>
    <row r="477" spans="1:11" x14ac:dyDescent="0.35">
      <c r="A477" s="107" t="str">
        <f t="shared" si="15"/>
        <v>UBI63X</v>
      </c>
      <c r="C477" s="112" t="s">
        <v>14</v>
      </c>
      <c r="D477" s="112" t="s">
        <v>9</v>
      </c>
      <c r="E477" s="112">
        <v>63</v>
      </c>
      <c r="F477" s="112"/>
      <c r="G477" s="112" t="s">
        <v>15</v>
      </c>
      <c r="H477" s="161">
        <v>0.99399999999999999</v>
      </c>
      <c r="I477" s="207">
        <f>IFERROR(VLOOKUP(RIGHT(A477,LEN(A477)-3),pumpedbd,MATCH(C477,'Query Result 1'!$BF$7:$BK$7,0),FALSE),VLOOKUP(CONCATENATE(E477,"M"),pumpedbd,MATCH(C477,'Query Result 1'!$BF$7:$BK$7,0),FALSE))</f>
        <v>0.94499970602267358</v>
      </c>
      <c r="J477" s="208">
        <f t="shared" si="14"/>
        <v>0.99399999999999999</v>
      </c>
      <c r="K477" s="150"/>
    </row>
    <row r="478" spans="1:11" x14ac:dyDescent="0.35">
      <c r="A478" s="107" t="str">
        <f t="shared" si="15"/>
        <v>UBI64X</v>
      </c>
      <c r="C478" s="112" t="s">
        <v>14</v>
      </c>
      <c r="D478" s="112" t="s">
        <v>9</v>
      </c>
      <c r="E478" s="112">
        <v>64</v>
      </c>
      <c r="F478" s="112"/>
      <c r="G478" s="112" t="s">
        <v>15</v>
      </c>
      <c r="H478" s="161">
        <v>0.99399999999999999</v>
      </c>
      <c r="I478" s="207">
        <f>IFERROR(VLOOKUP(RIGHT(A478,LEN(A478)-3),pumpedbd,MATCH(C478,'Query Result 1'!$BF$7:$BK$7,0),FALSE),VLOOKUP(CONCATENATE(E478,"M"),pumpedbd,MATCH(C478,'Query Result 1'!$BF$7:$BK$7,0),FALSE))</f>
        <v>0.94499970602267358</v>
      </c>
      <c r="J478" s="208">
        <f t="shared" si="14"/>
        <v>0.99399999999999999</v>
      </c>
      <c r="K478" s="150"/>
    </row>
    <row r="479" spans="1:11" x14ac:dyDescent="0.35">
      <c r="A479" s="107" t="str">
        <f t="shared" si="15"/>
        <v>UBI65X</v>
      </c>
      <c r="C479" s="112" t="s">
        <v>14</v>
      </c>
      <c r="D479" s="112" t="s">
        <v>9</v>
      </c>
      <c r="E479" s="112">
        <v>65</v>
      </c>
      <c r="F479" s="112"/>
      <c r="G479" s="112" t="s">
        <v>15</v>
      </c>
      <c r="H479" s="161">
        <v>1.0149999999999999</v>
      </c>
      <c r="I479" s="207">
        <f>IFERROR(VLOOKUP(RIGHT(A479,LEN(A479)-3),pumpedbd,MATCH(C479,'Query Result 1'!$BF$7:$BK$7,0),FALSE),VLOOKUP(CONCATENATE(E479,"M"),pumpedbd,MATCH(C479,'Query Result 1'!$BF$7:$BK$7,0),FALSE))</f>
        <v>0.96517575614991313</v>
      </c>
      <c r="J479" s="208">
        <f t="shared" si="14"/>
        <v>1.0149999999999999</v>
      </c>
      <c r="K479" s="150"/>
    </row>
    <row r="480" spans="1:11" x14ac:dyDescent="0.35">
      <c r="A480" s="107" t="str">
        <f t="shared" si="15"/>
        <v>UBI66X</v>
      </c>
      <c r="C480" s="112" t="s">
        <v>14</v>
      </c>
      <c r="D480" s="112" t="s">
        <v>9</v>
      </c>
      <c r="E480" s="112">
        <v>66</v>
      </c>
      <c r="F480" s="112"/>
      <c r="G480" s="112" t="s">
        <v>15</v>
      </c>
      <c r="H480" s="161">
        <v>1.0149999999999999</v>
      </c>
      <c r="I480" s="207">
        <f>IFERROR(VLOOKUP(RIGHT(A480,LEN(A480)-3),pumpedbd,MATCH(C480,'Query Result 1'!$BF$7:$BK$7,0),FALSE),VLOOKUP(CONCATENATE(E480,"M"),pumpedbd,MATCH(C480,'Query Result 1'!$BF$7:$BK$7,0),FALSE))</f>
        <v>0.96517575614991313</v>
      </c>
      <c r="J480" s="208">
        <f t="shared" si="14"/>
        <v>1.0149999999999999</v>
      </c>
      <c r="K480" s="150"/>
    </row>
    <row r="481" spans="1:11" x14ac:dyDescent="0.35">
      <c r="A481" s="107" t="str">
        <f t="shared" si="15"/>
        <v>UBI67X</v>
      </c>
      <c r="C481" s="112" t="s">
        <v>14</v>
      </c>
      <c r="D481" s="112" t="s">
        <v>9</v>
      </c>
      <c r="E481" s="112">
        <v>67</v>
      </c>
      <c r="F481" s="112"/>
      <c r="G481" s="112" t="s">
        <v>15</v>
      </c>
      <c r="H481" s="161">
        <v>1.026</v>
      </c>
      <c r="I481" s="207">
        <f>IFERROR(VLOOKUP(RIGHT(A481,LEN(A481)-3),pumpedbd,MATCH(C481,'Query Result 1'!$BF$7:$BK$7,0),FALSE),VLOOKUP(CONCATENATE(E481,"M"),pumpedbd,MATCH(C481,'Query Result 1'!$BF$7:$BK$7,0),FALSE))</f>
        <v>0.9757441633594196</v>
      </c>
      <c r="J481" s="208">
        <f t="shared" si="14"/>
        <v>1.026</v>
      </c>
      <c r="K481" s="150"/>
    </row>
    <row r="482" spans="1:11" x14ac:dyDescent="0.35">
      <c r="A482" s="107" t="str">
        <f t="shared" si="15"/>
        <v>UBI68X</v>
      </c>
      <c r="C482" s="112" t="s">
        <v>14</v>
      </c>
      <c r="D482" s="112" t="s">
        <v>9</v>
      </c>
      <c r="E482" s="112">
        <v>68</v>
      </c>
      <c r="F482" s="112"/>
      <c r="G482" s="112" t="s">
        <v>15</v>
      </c>
      <c r="H482" s="161">
        <v>1.0369999999999999</v>
      </c>
      <c r="I482" s="207">
        <f>IFERROR(VLOOKUP(RIGHT(A482,LEN(A482)-3),pumpedbd,MATCH(C482,'Query Result 1'!$BF$7:$BK$7,0),FALSE),VLOOKUP(CONCATENATE(E482,"M"),pumpedbd,MATCH(C482,'Query Result 1'!$BF$7:$BK$7,0),FALSE))</f>
        <v>0.98631257056892596</v>
      </c>
      <c r="J482" s="208">
        <f t="shared" si="14"/>
        <v>1.0369999999999999</v>
      </c>
      <c r="K482" s="150"/>
    </row>
    <row r="483" spans="1:11" x14ac:dyDescent="0.35">
      <c r="A483" s="107" t="str">
        <f t="shared" si="15"/>
        <v>UBI69X</v>
      </c>
      <c r="C483" s="112" t="s">
        <v>14</v>
      </c>
      <c r="D483" s="112" t="s">
        <v>9</v>
      </c>
      <c r="E483" s="112">
        <v>69</v>
      </c>
      <c r="F483" s="112"/>
      <c r="G483" s="112" t="s">
        <v>15</v>
      </c>
      <c r="H483" s="161">
        <v>1.048</v>
      </c>
      <c r="I483" s="207">
        <f>IFERROR(VLOOKUP(RIGHT(A483,LEN(A483)-3),pumpedbd,MATCH(C483,'Query Result 1'!$BF$7:$BK$7,0),FALSE),VLOOKUP(CONCATENATE(E483,"M"),pumpedbd,MATCH(C483,'Query Result 1'!$BF$7:$BK$7,0),FALSE))</f>
        <v>0.99688097777843254</v>
      </c>
      <c r="J483" s="208">
        <f t="shared" si="14"/>
        <v>1.0489999999999999</v>
      </c>
      <c r="K483" s="150"/>
    </row>
    <row r="484" spans="1:11" x14ac:dyDescent="0.35">
      <c r="A484" s="107" t="str">
        <f t="shared" si="15"/>
        <v>UBI70X</v>
      </c>
      <c r="C484" s="112" t="s">
        <v>14</v>
      </c>
      <c r="D484" s="112" t="s">
        <v>9</v>
      </c>
      <c r="E484" s="112">
        <v>70</v>
      </c>
      <c r="F484" s="112"/>
      <c r="G484" s="112" t="s">
        <v>15</v>
      </c>
      <c r="H484" s="161">
        <v>1.0580000000000001</v>
      </c>
      <c r="I484" s="207">
        <f>IFERROR(VLOOKUP(RIGHT(A484,LEN(A484)-3),pumpedbd,MATCH(C484,'Query Result 1'!$BF$7:$BK$7,0),FALSE),VLOOKUP(CONCATENATE(E484,"M"),pumpedbd,MATCH(C484,'Query Result 1'!$BF$7:$BK$7,0),FALSE))</f>
        <v>1.0064886206961658</v>
      </c>
      <c r="J484" s="208">
        <f t="shared" si="14"/>
        <v>1.0589999999999999</v>
      </c>
      <c r="K484" s="150"/>
    </row>
    <row r="485" spans="1:11" x14ac:dyDescent="0.35">
      <c r="A485" s="107" t="str">
        <f t="shared" si="15"/>
        <v>UBI71X</v>
      </c>
      <c r="C485" s="112" t="s">
        <v>14</v>
      </c>
      <c r="D485" s="112" t="s">
        <v>9</v>
      </c>
      <c r="E485" s="112">
        <v>71</v>
      </c>
      <c r="F485" s="112"/>
      <c r="G485" s="112" t="s">
        <v>15</v>
      </c>
      <c r="H485" s="161">
        <v>1.069</v>
      </c>
      <c r="I485" s="207">
        <f>IFERROR(VLOOKUP(RIGHT(A485,LEN(A485)-3),pumpedbd,MATCH(C485,'Query Result 1'!$BF$7:$BK$7,0),FALSE),VLOOKUP(CONCATENATE(E485,"M"),pumpedbd,MATCH(C485,'Query Result 1'!$BF$7:$BK$7,0),FALSE))</f>
        <v>1.0170570279056719</v>
      </c>
      <c r="J485" s="208">
        <f t="shared" si="14"/>
        <v>1.07</v>
      </c>
      <c r="K485" s="150"/>
    </row>
    <row r="486" spans="1:11" x14ac:dyDescent="0.35">
      <c r="A486" s="107" t="str">
        <f t="shared" si="15"/>
        <v>UBI72X</v>
      </c>
      <c r="C486" s="112" t="s">
        <v>14</v>
      </c>
      <c r="D486" s="112" t="s">
        <v>9</v>
      </c>
      <c r="E486" s="112">
        <v>72</v>
      </c>
      <c r="F486" s="112"/>
      <c r="G486" s="112" t="s">
        <v>15</v>
      </c>
      <c r="H486" s="161">
        <v>1.08</v>
      </c>
      <c r="I486" s="207">
        <f>IFERROR(VLOOKUP(RIGHT(A486,LEN(A486)-3),pumpedbd,MATCH(C486,'Query Result 1'!$BF$7:$BK$7,0),FALSE),VLOOKUP(CONCATENATE(E486,"M"),pumpedbd,MATCH(C486,'Query Result 1'!$BF$7:$BK$7,0),FALSE))</f>
        <v>1.0276254351151786</v>
      </c>
      <c r="J486" s="208">
        <f t="shared" si="14"/>
        <v>1.081</v>
      </c>
      <c r="K486" s="150"/>
    </row>
    <row r="487" spans="1:11" x14ac:dyDescent="0.35">
      <c r="A487" s="107" t="str">
        <f t="shared" si="15"/>
        <v>UBI73X</v>
      </c>
      <c r="C487" s="112" t="s">
        <v>14</v>
      </c>
      <c r="D487" s="112" t="s">
        <v>9</v>
      </c>
      <c r="E487" s="112">
        <v>73</v>
      </c>
      <c r="F487" s="112"/>
      <c r="G487" s="112" t="s">
        <v>15</v>
      </c>
      <c r="H487" s="161">
        <v>1.091</v>
      </c>
      <c r="I487" s="207">
        <f>IFERROR(VLOOKUP(RIGHT(A487,LEN(A487)-3),pumpedbd,MATCH(C487,'Query Result 1'!$BF$7:$BK$7,0),FALSE),VLOOKUP(CONCATENATE(E487,"M"),pumpedbd,MATCH(C487,'Query Result 1'!$BF$7:$BK$7,0),FALSE))</f>
        <v>1.038193842324685</v>
      </c>
      <c r="J487" s="208">
        <f t="shared" si="14"/>
        <v>1.0920000000000001</v>
      </c>
      <c r="K487" s="150"/>
    </row>
    <row r="488" spans="1:11" x14ac:dyDescent="0.35">
      <c r="A488" s="107" t="str">
        <f t="shared" si="15"/>
        <v>UBI74X</v>
      </c>
      <c r="C488" s="112" t="s">
        <v>14</v>
      </c>
      <c r="D488" s="112" t="s">
        <v>9</v>
      </c>
      <c r="E488" s="112">
        <v>74</v>
      </c>
      <c r="F488" s="112"/>
      <c r="G488" s="112" t="s">
        <v>15</v>
      </c>
      <c r="H488" s="161">
        <v>1.1020000000000001</v>
      </c>
      <c r="I488" s="207">
        <f>IFERROR(VLOOKUP(RIGHT(A488,LEN(A488)-3),pumpedbd,MATCH(C488,'Query Result 1'!$BF$7:$BK$7,0),FALSE),VLOOKUP(CONCATENATE(E488,"M"),pumpedbd,MATCH(C488,'Query Result 1'!$BF$7:$BK$7,0),FALSE))</f>
        <v>1.0487622495341915</v>
      </c>
      <c r="J488" s="208">
        <f t="shared" si="14"/>
        <v>1.103</v>
      </c>
      <c r="K488" s="150"/>
    </row>
    <row r="489" spans="1:11" x14ac:dyDescent="0.35">
      <c r="A489" s="107" t="str">
        <f t="shared" si="15"/>
        <v>UBI75X</v>
      </c>
      <c r="C489" s="112" t="s">
        <v>14</v>
      </c>
      <c r="D489" s="112" t="s">
        <v>9</v>
      </c>
      <c r="E489" s="112">
        <v>75</v>
      </c>
      <c r="F489" s="112"/>
      <c r="G489" s="112" t="s">
        <v>15</v>
      </c>
      <c r="H489" s="161">
        <v>1.1020000000000001</v>
      </c>
      <c r="I489" s="207">
        <f>IFERROR(VLOOKUP(RIGHT(A489,LEN(A489)-3),pumpedbd,MATCH(C489,'Query Result 1'!$BF$7:$BK$7,0),FALSE),VLOOKUP(CONCATENATE(E489,"M"),pumpedbd,MATCH(C489,'Query Result 1'!$BF$7:$BK$7,0),FALSE))</f>
        <v>1.0487622495341915</v>
      </c>
      <c r="J489" s="208">
        <f t="shared" si="14"/>
        <v>1.103</v>
      </c>
      <c r="K489" s="150"/>
    </row>
    <row r="490" spans="1:11" x14ac:dyDescent="0.35">
      <c r="A490" s="107" t="str">
        <f t="shared" si="15"/>
        <v>UBI76X</v>
      </c>
      <c r="C490" s="112" t="s">
        <v>14</v>
      </c>
      <c r="D490" s="112" t="s">
        <v>9</v>
      </c>
      <c r="E490" s="112">
        <v>76</v>
      </c>
      <c r="F490" s="112"/>
      <c r="G490" s="112" t="s">
        <v>15</v>
      </c>
      <c r="H490" s="161">
        <v>1.1120000000000001</v>
      </c>
      <c r="I490" s="207">
        <f>IFERROR(VLOOKUP(RIGHT(A490,LEN(A490)-3),pumpedbd,MATCH(C490,'Query Result 1'!$BF$7:$BK$7,0),FALSE),VLOOKUP(CONCATENATE(E490,"M"),pumpedbd,MATCH(C490,'Query Result 1'!$BF$7:$BK$7,0),FALSE))</f>
        <v>1.0583698924519247</v>
      </c>
      <c r="J490" s="208">
        <f t="shared" si="14"/>
        <v>1.113</v>
      </c>
      <c r="K490" s="150"/>
    </row>
    <row r="491" spans="1:11" x14ac:dyDescent="0.35">
      <c r="A491" s="107" t="str">
        <f t="shared" si="15"/>
        <v>UBI77X</v>
      </c>
      <c r="C491" s="112" t="s">
        <v>14</v>
      </c>
      <c r="D491" s="112" t="s">
        <v>9</v>
      </c>
      <c r="E491" s="112">
        <v>77</v>
      </c>
      <c r="F491" s="112"/>
      <c r="G491" s="112" t="s">
        <v>15</v>
      </c>
      <c r="H491" s="161">
        <v>1.1120000000000001</v>
      </c>
      <c r="I491" s="207">
        <f>IFERROR(VLOOKUP(RIGHT(A491,LEN(A491)-3),pumpedbd,MATCH(C491,'Query Result 1'!$BF$7:$BK$7,0),FALSE),VLOOKUP(CONCATENATE(E491,"M"),pumpedbd,MATCH(C491,'Query Result 1'!$BF$7:$BK$7,0),FALSE))</f>
        <v>1.0583698924519247</v>
      </c>
      <c r="J491" s="208">
        <f t="shared" si="14"/>
        <v>1.113</v>
      </c>
      <c r="K491" s="150"/>
    </row>
    <row r="492" spans="1:11" x14ac:dyDescent="0.35">
      <c r="A492" s="107" t="str">
        <f t="shared" si="15"/>
        <v>UBI78X</v>
      </c>
      <c r="C492" s="112" t="s">
        <v>14</v>
      </c>
      <c r="D492" s="112" t="s">
        <v>9</v>
      </c>
      <c r="E492" s="112">
        <v>78</v>
      </c>
      <c r="F492" s="112"/>
      <c r="G492" s="112" t="s">
        <v>15</v>
      </c>
      <c r="H492" s="161">
        <v>1.123</v>
      </c>
      <c r="I492" s="207">
        <f>IFERROR(VLOOKUP(RIGHT(A492,LEN(A492)-3),pumpedbd,MATCH(C492,'Query Result 1'!$BF$7:$BK$7,0),FALSE),VLOOKUP(CONCATENATE(E492,"M"),pumpedbd,MATCH(C492,'Query Result 1'!$BF$7:$BK$7,0),FALSE))</f>
        <v>1.0689382996614309</v>
      </c>
      <c r="J492" s="208">
        <f t="shared" si="14"/>
        <v>1.1240000000000001</v>
      </c>
      <c r="K492" s="150"/>
    </row>
    <row r="493" spans="1:11" x14ac:dyDescent="0.35">
      <c r="A493" s="107" t="str">
        <f t="shared" si="15"/>
        <v>UBI79X</v>
      </c>
      <c r="C493" s="112" t="s">
        <v>14</v>
      </c>
      <c r="D493" s="112" t="s">
        <v>9</v>
      </c>
      <c r="E493" s="112">
        <v>79</v>
      </c>
      <c r="F493" s="112"/>
      <c r="G493" s="112" t="s">
        <v>15</v>
      </c>
      <c r="H493" s="161">
        <v>1.1339999999999999</v>
      </c>
      <c r="I493" s="207">
        <f>IFERROR(VLOOKUP(RIGHT(A493,LEN(A493)-3),pumpedbd,MATCH(C493,'Query Result 1'!$BF$7:$BK$7,0),FALSE),VLOOKUP(CONCATENATE(E493,"M"),pumpedbd,MATCH(C493,'Query Result 1'!$BF$7:$BK$7,0),FALSE))</f>
        <v>1.0795067068709374</v>
      </c>
      <c r="J493" s="208">
        <f t="shared" ref="J493:J497" si="16">ROUND(I493/VLOOKUP(LEFT(A493,3)&amp;"30X",$A$3:$I$497,9,FALSE),3)</f>
        <v>1.135</v>
      </c>
      <c r="K493" s="150"/>
    </row>
    <row r="494" spans="1:11" x14ac:dyDescent="0.35">
      <c r="A494" s="107" t="str">
        <f t="shared" si="15"/>
        <v>UBI80X</v>
      </c>
      <c r="C494" s="112" t="s">
        <v>14</v>
      </c>
      <c r="D494" s="112" t="s">
        <v>9</v>
      </c>
      <c r="E494" s="112">
        <v>80</v>
      </c>
      <c r="F494" s="112"/>
      <c r="G494" s="112" t="s">
        <v>15</v>
      </c>
      <c r="H494" s="161">
        <v>1.1339999999999999</v>
      </c>
      <c r="I494" s="207">
        <f>IFERROR(VLOOKUP(RIGHT(A494,LEN(A494)-3),pumpedbd,MATCH(C494,'Query Result 1'!$BF$7:$BK$7,0),FALSE),VLOOKUP(CONCATENATE(E494,"M"),pumpedbd,MATCH(C494,'Query Result 1'!$BF$7:$BK$7,0),FALSE))</f>
        <v>1.0795067068709374</v>
      </c>
      <c r="J494" s="208">
        <f t="shared" si="16"/>
        <v>1.135</v>
      </c>
      <c r="K494" s="150"/>
    </row>
    <row r="495" spans="1:11" x14ac:dyDescent="0.35">
      <c r="A495" s="107" t="str">
        <f t="shared" si="15"/>
        <v>UBI81X</v>
      </c>
      <c r="C495" s="112" t="s">
        <v>14</v>
      </c>
      <c r="D495" s="112" t="s">
        <v>9</v>
      </c>
      <c r="E495" s="112">
        <v>81</v>
      </c>
      <c r="F495" s="112"/>
      <c r="G495" s="112" t="s">
        <v>15</v>
      </c>
      <c r="H495" s="161">
        <v>1.145</v>
      </c>
      <c r="I495" s="207">
        <f>IFERROR(VLOOKUP(RIGHT(A495,LEN(A495)-3),pumpedbd,MATCH(C495,'Query Result 1'!$BF$7:$BK$7,0),FALSE),VLOOKUP(CONCATENATE(E495,"M"),pumpedbd,MATCH(C495,'Query Result 1'!$BF$7:$BK$7,0),FALSE))</f>
        <v>1.0900751140804439</v>
      </c>
      <c r="J495" s="208">
        <f t="shared" si="16"/>
        <v>1.147</v>
      </c>
      <c r="K495" s="150"/>
    </row>
    <row r="496" spans="1:11" x14ac:dyDescent="0.35">
      <c r="A496" s="107" t="str">
        <f t="shared" si="15"/>
        <v>UBI82X</v>
      </c>
      <c r="C496" s="112" t="s">
        <v>14</v>
      </c>
      <c r="D496" s="112" t="s">
        <v>9</v>
      </c>
      <c r="E496" s="112">
        <v>82</v>
      </c>
      <c r="F496" s="112"/>
      <c r="G496" s="112" t="s">
        <v>15</v>
      </c>
      <c r="H496" s="161">
        <v>1.145</v>
      </c>
      <c r="I496" s="207">
        <f>IFERROR(VLOOKUP(RIGHT(A496,LEN(A496)-3),pumpedbd,MATCH(C496,'Query Result 1'!$BF$7:$BK$7,0),FALSE),VLOOKUP(CONCATENATE(E496,"M"),pumpedbd,MATCH(C496,'Query Result 1'!$BF$7:$BK$7,0),FALSE))</f>
        <v>1.0900751140804439</v>
      </c>
      <c r="J496" s="208">
        <f t="shared" si="16"/>
        <v>1.147</v>
      </c>
      <c r="K496" s="150"/>
    </row>
    <row r="497" spans="1:11" x14ac:dyDescent="0.35">
      <c r="A497" s="107" t="str">
        <f t="shared" si="15"/>
        <v>UBI83X</v>
      </c>
      <c r="C497" s="112" t="s">
        <v>14</v>
      </c>
      <c r="D497" s="112" t="s">
        <v>9</v>
      </c>
      <c r="E497" s="112" t="s">
        <v>27</v>
      </c>
      <c r="F497" s="112"/>
      <c r="G497" s="112" t="s">
        <v>15</v>
      </c>
      <c r="H497" s="161">
        <v>1.145</v>
      </c>
      <c r="I497" s="207">
        <f>IFERROR(VLOOKUP(RIGHT(A497,LEN(A497)-3),pumpedbd,MATCH(C497,'Query Result 1'!$BF$7:$BK$7,0),FALSE),VLOOKUP(CONCATENATE(E497,"M"),pumpedbd,MATCH(C497,'Query Result 1'!$BF$7:$BK$7,0),FALSE))</f>
        <v>1.0900751140804439</v>
      </c>
      <c r="J497" s="208">
        <f t="shared" si="16"/>
        <v>1.147</v>
      </c>
      <c r="K497" s="150"/>
    </row>
    <row r="498" spans="1:11" x14ac:dyDescent="0.35">
      <c r="K498" s="150"/>
    </row>
    <row r="499" spans="1:11" x14ac:dyDescent="0.35">
      <c r="K499" s="150"/>
    </row>
    <row r="500" spans="1:11" x14ac:dyDescent="0.35">
      <c r="K500" s="150"/>
    </row>
    <row r="501" spans="1:11" x14ac:dyDescent="0.35">
      <c r="K501" s="150"/>
    </row>
    <row r="502" spans="1:11" x14ac:dyDescent="0.35">
      <c r="K502" s="150"/>
    </row>
    <row r="503" spans="1:11" x14ac:dyDescent="0.35">
      <c r="K503" s="150"/>
    </row>
    <row r="504" spans="1:11" x14ac:dyDescent="0.35">
      <c r="C504" s="112"/>
      <c r="D504" s="112"/>
      <c r="E504" s="112"/>
      <c r="F504" s="112"/>
      <c r="G504" s="112"/>
      <c r="H504" s="161"/>
      <c r="I504" s="161"/>
      <c r="J504" s="161"/>
      <c r="K504" s="150"/>
    </row>
    <row r="505" spans="1:11" x14ac:dyDescent="0.35">
      <c r="C505" s="112"/>
      <c r="D505" s="112"/>
      <c r="E505" s="112"/>
      <c r="F505" s="112"/>
      <c r="G505" s="112"/>
      <c r="H505" s="161"/>
      <c r="I505" s="161"/>
      <c r="J505" s="161"/>
      <c r="K505" s="150"/>
    </row>
    <row r="506" spans="1:11" x14ac:dyDescent="0.35">
      <c r="C506" s="112"/>
      <c r="D506" s="112"/>
      <c r="E506" s="112"/>
      <c r="F506" s="112"/>
      <c r="G506" s="112"/>
      <c r="H506" s="161"/>
      <c r="I506" s="161"/>
      <c r="J506" s="161"/>
      <c r="K506" s="150"/>
    </row>
    <row r="507" spans="1:11" x14ac:dyDescent="0.35">
      <c r="C507" s="112"/>
      <c r="D507" s="112"/>
      <c r="E507" s="112"/>
      <c r="F507" s="112"/>
      <c r="G507" s="112"/>
      <c r="H507" s="161"/>
      <c r="I507" s="161"/>
      <c r="J507" s="161"/>
      <c r="K507" s="150"/>
    </row>
    <row r="508" spans="1:11" x14ac:dyDescent="0.35">
      <c r="C508" s="112"/>
      <c r="D508" s="112"/>
      <c r="E508" s="112"/>
      <c r="F508" s="112"/>
      <c r="G508" s="112"/>
      <c r="H508" s="161"/>
      <c r="I508" s="161"/>
      <c r="J508" s="161"/>
      <c r="K508" s="150"/>
    </row>
    <row r="509" spans="1:11" x14ac:dyDescent="0.35">
      <c r="C509" s="112"/>
      <c r="D509" s="112"/>
      <c r="E509" s="112"/>
      <c r="F509" s="112"/>
      <c r="G509" s="112"/>
      <c r="H509" s="161"/>
      <c r="I509" s="161"/>
      <c r="J509" s="161"/>
      <c r="K509" s="150"/>
    </row>
    <row r="510" spans="1:11" x14ac:dyDescent="0.35">
      <c r="C510" s="112"/>
      <c r="D510" s="112"/>
      <c r="E510" s="112"/>
      <c r="F510" s="112"/>
      <c r="G510" s="112"/>
      <c r="H510" s="161"/>
      <c r="I510" s="161"/>
      <c r="J510" s="161"/>
      <c r="K510" s="150"/>
    </row>
    <row r="511" spans="1:11" x14ac:dyDescent="0.35">
      <c r="C511" s="112"/>
      <c r="D511" s="112"/>
      <c r="E511" s="112"/>
      <c r="F511" s="112"/>
      <c r="G511" s="112"/>
      <c r="H511" s="161"/>
      <c r="I511" s="161"/>
      <c r="J511" s="161"/>
      <c r="K511" s="150"/>
    </row>
    <row r="512" spans="1:11" x14ac:dyDescent="0.35">
      <c r="C512" s="112"/>
      <c r="D512" s="112"/>
      <c r="E512" s="112"/>
      <c r="F512" s="112"/>
      <c r="G512" s="112"/>
      <c r="H512" s="161"/>
      <c r="I512" s="161"/>
      <c r="J512" s="161"/>
      <c r="K512" s="150"/>
    </row>
    <row r="513" spans="3:11" x14ac:dyDescent="0.35">
      <c r="C513" s="112"/>
      <c r="D513" s="112"/>
      <c r="E513" s="112"/>
      <c r="F513" s="112"/>
      <c r="G513" s="112"/>
      <c r="H513" s="161"/>
      <c r="I513" s="161"/>
      <c r="J513" s="161"/>
      <c r="K513" s="150"/>
    </row>
    <row r="514" spans="3:11" x14ac:dyDescent="0.35">
      <c r="C514" s="112"/>
      <c r="D514" s="112"/>
      <c r="E514" s="112"/>
      <c r="F514" s="112"/>
      <c r="G514" s="112"/>
      <c r="H514" s="161"/>
      <c r="I514" s="161"/>
      <c r="J514" s="161"/>
      <c r="K514" s="150"/>
    </row>
    <row r="515" spans="3:11" x14ac:dyDescent="0.35">
      <c r="C515" s="112"/>
      <c r="D515" s="112"/>
      <c r="E515" s="112"/>
      <c r="F515" s="112"/>
      <c r="G515" s="112"/>
      <c r="H515" s="161"/>
      <c r="I515" s="161"/>
      <c r="J515" s="161"/>
      <c r="K515" s="150"/>
    </row>
    <row r="516" spans="3:11" x14ac:dyDescent="0.35">
      <c r="C516" s="112"/>
      <c r="D516" s="112"/>
      <c r="E516" s="112"/>
      <c r="F516" s="112"/>
      <c r="G516" s="112"/>
      <c r="H516" s="161"/>
      <c r="I516" s="161"/>
      <c r="J516" s="161"/>
      <c r="K516" s="150"/>
    </row>
    <row r="517" spans="3:11" x14ac:dyDescent="0.35">
      <c r="C517" s="112"/>
      <c r="D517" s="112"/>
      <c r="E517" s="112"/>
      <c r="F517" s="112"/>
      <c r="G517" s="112"/>
      <c r="H517" s="161"/>
      <c r="I517" s="161"/>
      <c r="J517" s="161"/>
      <c r="K517" s="150"/>
    </row>
    <row r="518" spans="3:11" x14ac:dyDescent="0.35">
      <c r="C518" s="112"/>
      <c r="D518" s="112"/>
      <c r="E518" s="112"/>
      <c r="F518" s="112"/>
      <c r="G518" s="112"/>
      <c r="H518" s="161"/>
      <c r="I518" s="161"/>
      <c r="J518" s="161"/>
      <c r="K518" s="150"/>
    </row>
    <row r="519" spans="3:11" x14ac:dyDescent="0.35">
      <c r="C519" s="112"/>
      <c r="D519" s="112"/>
      <c r="E519" s="112"/>
      <c r="F519" s="112"/>
      <c r="G519" s="112"/>
      <c r="H519" s="161"/>
      <c r="I519" s="161"/>
      <c r="J519" s="161"/>
      <c r="K519" s="150"/>
    </row>
    <row r="520" spans="3:11" x14ac:dyDescent="0.35">
      <c r="C520" s="112"/>
      <c r="D520" s="112"/>
      <c r="E520" s="112"/>
      <c r="F520" s="112"/>
      <c r="G520" s="112"/>
      <c r="H520" s="161"/>
      <c r="I520" s="161"/>
      <c r="J520" s="161"/>
      <c r="K520" s="150"/>
    </row>
    <row r="521" spans="3:11" x14ac:dyDescent="0.35">
      <c r="C521" s="112"/>
      <c r="D521" s="112"/>
      <c r="E521" s="112"/>
      <c r="F521" s="112"/>
      <c r="G521" s="112"/>
      <c r="H521" s="161"/>
      <c r="I521" s="161"/>
      <c r="J521" s="161"/>
      <c r="K521" s="150"/>
    </row>
    <row r="522" spans="3:11" x14ac:dyDescent="0.35">
      <c r="C522" s="112"/>
      <c r="D522" s="112"/>
      <c r="E522" s="112"/>
      <c r="F522" s="112"/>
      <c r="G522" s="112"/>
      <c r="H522" s="161"/>
      <c r="I522" s="161"/>
      <c r="J522" s="161"/>
      <c r="K522" s="150"/>
    </row>
    <row r="523" spans="3:11" x14ac:dyDescent="0.35">
      <c r="C523" s="112"/>
      <c r="D523" s="112"/>
      <c r="E523" s="112"/>
      <c r="F523" s="112"/>
      <c r="G523" s="112"/>
      <c r="H523" s="161"/>
      <c r="I523" s="161"/>
      <c r="J523" s="161"/>
      <c r="K523" s="150"/>
    </row>
    <row r="524" spans="3:11" x14ac:dyDescent="0.35">
      <c r="C524" s="112"/>
      <c r="D524" s="112"/>
      <c r="E524" s="112"/>
      <c r="F524" s="112"/>
      <c r="G524" s="112"/>
      <c r="H524" s="161"/>
      <c r="I524" s="161"/>
      <c r="J524" s="161"/>
      <c r="K524" s="150"/>
    </row>
    <row r="525" spans="3:11" x14ac:dyDescent="0.35">
      <c r="C525" s="112"/>
      <c r="D525" s="112"/>
      <c r="E525" s="112"/>
      <c r="F525" s="112"/>
      <c r="G525" s="112"/>
      <c r="H525" s="161"/>
      <c r="I525" s="161"/>
      <c r="J525" s="161"/>
      <c r="K525" s="150"/>
    </row>
    <row r="526" spans="3:11" x14ac:dyDescent="0.35">
      <c r="C526" s="112"/>
      <c r="D526" s="112"/>
      <c r="E526" s="112"/>
      <c r="F526" s="112"/>
      <c r="G526" s="112"/>
      <c r="H526" s="161"/>
      <c r="I526" s="161"/>
      <c r="J526" s="161"/>
      <c r="K526" s="150"/>
    </row>
    <row r="527" spans="3:11" x14ac:dyDescent="0.35">
      <c r="C527" s="112"/>
      <c r="D527" s="112"/>
      <c r="E527" s="112"/>
      <c r="F527" s="112"/>
      <c r="G527" s="112"/>
      <c r="H527" s="161"/>
      <c r="I527" s="161"/>
      <c r="J527" s="161"/>
      <c r="K527" s="150"/>
    </row>
    <row r="528" spans="3:11" x14ac:dyDescent="0.35">
      <c r="C528" s="112"/>
      <c r="D528" s="112"/>
      <c r="E528" s="112"/>
      <c r="F528" s="112"/>
      <c r="G528" s="112"/>
      <c r="H528" s="161"/>
      <c r="I528" s="161"/>
      <c r="J528" s="161"/>
      <c r="K528" s="150"/>
    </row>
    <row r="529" spans="3:11" x14ac:dyDescent="0.35">
      <c r="C529" s="112"/>
      <c r="D529" s="112"/>
      <c r="E529" s="112"/>
      <c r="F529" s="112"/>
      <c r="G529" s="112"/>
      <c r="H529" s="161"/>
      <c r="I529" s="161"/>
      <c r="J529" s="161"/>
      <c r="K529" s="150"/>
    </row>
    <row r="530" spans="3:11" x14ac:dyDescent="0.35">
      <c r="C530" s="112"/>
      <c r="D530" s="112"/>
      <c r="E530" s="112"/>
      <c r="F530" s="112"/>
      <c r="G530" s="112"/>
      <c r="H530" s="161"/>
      <c r="I530" s="161"/>
      <c r="J530" s="161"/>
      <c r="K530" s="150"/>
    </row>
    <row r="531" spans="3:11" x14ac:dyDescent="0.35">
      <c r="C531" s="112"/>
      <c r="D531" s="112"/>
      <c r="E531" s="112"/>
      <c r="F531" s="112"/>
      <c r="G531" s="112"/>
      <c r="H531" s="161"/>
      <c r="I531" s="161"/>
      <c r="J531" s="161"/>
      <c r="K531" s="150"/>
    </row>
    <row r="532" spans="3:11" x14ac:dyDescent="0.35">
      <c r="C532" s="112"/>
      <c r="D532" s="112"/>
      <c r="E532" s="112"/>
      <c r="F532" s="112"/>
      <c r="G532" s="112"/>
      <c r="H532" s="161"/>
      <c r="I532" s="161"/>
      <c r="J532" s="161"/>
      <c r="K532" s="150"/>
    </row>
    <row r="533" spans="3:11" x14ac:dyDescent="0.35">
      <c r="C533" s="112"/>
      <c r="D533" s="112"/>
      <c r="E533" s="112"/>
      <c r="F533" s="112"/>
      <c r="G533" s="112"/>
      <c r="H533" s="161"/>
      <c r="I533" s="161"/>
      <c r="J533" s="161"/>
      <c r="K533" s="150"/>
    </row>
    <row r="534" spans="3:11" x14ac:dyDescent="0.35">
      <c r="C534" s="112"/>
      <c r="D534" s="112"/>
      <c r="E534" s="112"/>
      <c r="F534" s="112"/>
      <c r="G534" s="112"/>
      <c r="H534" s="161"/>
      <c r="I534" s="161"/>
      <c r="J534" s="161"/>
      <c r="K534" s="150"/>
    </row>
    <row r="535" spans="3:11" x14ac:dyDescent="0.35">
      <c r="C535" s="112"/>
      <c r="D535" s="112"/>
      <c r="E535" s="112"/>
      <c r="F535" s="112"/>
      <c r="G535" s="112"/>
      <c r="H535" s="161"/>
      <c r="I535" s="161"/>
      <c r="J535" s="161"/>
      <c r="K535" s="150"/>
    </row>
    <row r="536" spans="3:11" x14ac:dyDescent="0.35">
      <c r="C536" s="112"/>
      <c r="D536" s="112"/>
      <c r="E536" s="112"/>
      <c r="F536" s="112"/>
      <c r="G536" s="112"/>
      <c r="H536" s="161"/>
      <c r="I536" s="161"/>
      <c r="J536" s="161"/>
      <c r="K536" s="150"/>
    </row>
    <row r="537" spans="3:11" x14ac:dyDescent="0.35">
      <c r="C537" s="112"/>
      <c r="D537" s="112"/>
      <c r="E537" s="112"/>
      <c r="F537" s="112"/>
      <c r="G537" s="112"/>
      <c r="H537" s="161"/>
      <c r="I537" s="161"/>
      <c r="J537" s="161"/>
      <c r="K537" s="150"/>
    </row>
    <row r="538" spans="3:11" x14ac:dyDescent="0.35">
      <c r="C538" s="112"/>
      <c r="D538" s="112"/>
      <c r="E538" s="112"/>
      <c r="F538" s="112"/>
      <c r="G538" s="112"/>
      <c r="H538" s="161"/>
      <c r="I538" s="161"/>
      <c r="J538" s="161"/>
      <c r="K538" s="150"/>
    </row>
    <row r="539" spans="3:11" x14ac:dyDescent="0.35">
      <c r="C539" s="112"/>
      <c r="D539" s="112"/>
      <c r="E539" s="112"/>
      <c r="F539" s="112"/>
      <c r="G539" s="112"/>
      <c r="H539" s="161"/>
      <c r="I539" s="161"/>
      <c r="J539" s="161"/>
      <c r="K539" s="150"/>
    </row>
    <row r="540" spans="3:11" x14ac:dyDescent="0.35">
      <c r="C540" s="112"/>
      <c r="D540" s="112"/>
      <c r="E540" s="112"/>
      <c r="F540" s="112"/>
      <c r="G540" s="112"/>
      <c r="H540" s="161"/>
      <c r="I540" s="161"/>
      <c r="J540" s="161"/>
      <c r="K540" s="150"/>
    </row>
    <row r="541" spans="3:11" x14ac:dyDescent="0.35">
      <c r="C541" s="112"/>
      <c r="D541" s="112"/>
      <c r="E541" s="112"/>
      <c r="F541" s="112"/>
      <c r="G541" s="112"/>
      <c r="H541" s="161"/>
      <c r="I541" s="161"/>
      <c r="J541" s="161"/>
      <c r="K541" s="150"/>
    </row>
    <row r="542" spans="3:11" x14ac:dyDescent="0.35">
      <c r="C542" s="112"/>
      <c r="D542" s="112"/>
      <c r="E542" s="112"/>
      <c r="F542" s="112"/>
      <c r="G542" s="112"/>
      <c r="H542" s="161"/>
      <c r="I542" s="161"/>
      <c r="J542" s="161"/>
      <c r="K542" s="150"/>
    </row>
    <row r="543" spans="3:11" x14ac:dyDescent="0.35">
      <c r="C543" s="112"/>
      <c r="D543" s="112"/>
      <c r="E543" s="112"/>
      <c r="F543" s="112"/>
      <c r="G543" s="112"/>
      <c r="H543" s="161"/>
      <c r="I543" s="161"/>
      <c r="J543" s="161"/>
      <c r="K543" s="150"/>
    </row>
    <row r="544" spans="3:11" x14ac:dyDescent="0.35">
      <c r="C544" s="112"/>
      <c r="D544" s="112"/>
      <c r="E544" s="112"/>
      <c r="F544" s="112"/>
      <c r="G544" s="112"/>
      <c r="H544" s="161"/>
      <c r="I544" s="161"/>
      <c r="J544" s="161"/>
      <c r="K544" s="150"/>
    </row>
    <row r="545" spans="3:11" x14ac:dyDescent="0.35">
      <c r="C545" s="112"/>
      <c r="D545" s="112"/>
      <c r="E545" s="112"/>
      <c r="F545" s="112"/>
      <c r="G545" s="112"/>
      <c r="H545" s="161"/>
      <c r="I545" s="161"/>
      <c r="J545" s="161"/>
      <c r="K545" s="150"/>
    </row>
    <row r="546" spans="3:11" x14ac:dyDescent="0.35">
      <c r="C546" s="112"/>
      <c r="D546" s="112"/>
      <c r="E546" s="112"/>
      <c r="F546" s="112"/>
      <c r="G546" s="112"/>
      <c r="H546" s="161"/>
      <c r="I546" s="161"/>
      <c r="J546" s="161"/>
      <c r="K546" s="150"/>
    </row>
    <row r="547" spans="3:11" x14ac:dyDescent="0.35">
      <c r="C547" s="112"/>
      <c r="D547" s="112"/>
      <c r="E547" s="112"/>
      <c r="F547" s="112"/>
      <c r="G547" s="112"/>
      <c r="H547" s="161"/>
      <c r="I547" s="161"/>
      <c r="J547" s="161"/>
      <c r="K547" s="150"/>
    </row>
    <row r="548" spans="3:11" x14ac:dyDescent="0.35">
      <c r="C548" s="112"/>
      <c r="D548" s="112"/>
      <c r="E548" s="112"/>
      <c r="F548" s="112"/>
      <c r="G548" s="112"/>
      <c r="H548" s="161"/>
      <c r="I548" s="161"/>
      <c r="J548" s="161"/>
      <c r="K548" s="150"/>
    </row>
    <row r="549" spans="3:11" x14ac:dyDescent="0.35">
      <c r="C549" s="112"/>
      <c r="D549" s="112"/>
      <c r="E549" s="112"/>
      <c r="F549" s="112"/>
      <c r="G549" s="112"/>
      <c r="H549" s="161"/>
      <c r="I549" s="161"/>
      <c r="J549" s="161"/>
      <c r="K549" s="150"/>
    </row>
    <row r="550" spans="3:11" x14ac:dyDescent="0.35">
      <c r="C550" s="112"/>
      <c r="D550" s="112"/>
      <c r="E550" s="112"/>
      <c r="F550" s="112"/>
      <c r="G550" s="112"/>
      <c r="H550" s="161"/>
      <c r="I550" s="161"/>
      <c r="J550" s="161"/>
      <c r="K550" s="150"/>
    </row>
    <row r="551" spans="3:11" x14ac:dyDescent="0.35">
      <c r="C551" s="112"/>
      <c r="D551" s="112"/>
      <c r="E551" s="112"/>
      <c r="F551" s="112"/>
      <c r="G551" s="112"/>
      <c r="H551" s="161"/>
      <c r="I551" s="161"/>
      <c r="J551" s="161"/>
      <c r="K551" s="150"/>
    </row>
    <row r="552" spans="3:11" x14ac:dyDescent="0.35">
      <c r="C552" s="112"/>
      <c r="D552" s="112"/>
      <c r="E552" s="112"/>
      <c r="F552" s="112"/>
      <c r="G552" s="112"/>
      <c r="H552" s="161"/>
      <c r="I552" s="161"/>
      <c r="J552" s="161"/>
      <c r="K552" s="150"/>
    </row>
    <row r="553" spans="3:11" x14ac:dyDescent="0.35">
      <c r="C553" s="112"/>
      <c r="D553" s="112"/>
      <c r="E553" s="112"/>
      <c r="F553" s="112"/>
      <c r="G553" s="112"/>
      <c r="H553" s="161"/>
      <c r="I553" s="161"/>
      <c r="J553" s="161"/>
      <c r="K553" s="150"/>
    </row>
    <row r="554" spans="3:11" x14ac:dyDescent="0.35">
      <c r="C554" s="112"/>
      <c r="D554" s="112"/>
      <c r="E554" s="112"/>
      <c r="F554" s="112"/>
      <c r="G554" s="112"/>
      <c r="H554" s="161"/>
      <c r="I554" s="161"/>
      <c r="J554" s="161"/>
      <c r="K554" s="150"/>
    </row>
    <row r="555" spans="3:11" x14ac:dyDescent="0.35">
      <c r="C555" s="112"/>
      <c r="D555" s="112"/>
      <c r="E555" s="112"/>
      <c r="F555" s="112"/>
      <c r="G555" s="112"/>
      <c r="H555" s="161"/>
      <c r="I555" s="161"/>
      <c r="J555" s="161"/>
      <c r="K555" s="150"/>
    </row>
    <row r="556" spans="3:11" x14ac:dyDescent="0.35">
      <c r="C556" s="112"/>
      <c r="D556" s="112"/>
      <c r="E556" s="112"/>
      <c r="F556" s="112"/>
      <c r="G556" s="112"/>
      <c r="H556" s="161"/>
      <c r="I556" s="161"/>
      <c r="J556" s="161"/>
      <c r="K556" s="150"/>
    </row>
    <row r="557" spans="3:11" x14ac:dyDescent="0.35">
      <c r="C557" s="112"/>
      <c r="D557" s="112"/>
      <c r="E557" s="112"/>
      <c r="F557" s="112"/>
      <c r="G557" s="112"/>
      <c r="H557" s="161"/>
      <c r="I557" s="161"/>
      <c r="J557" s="161"/>
      <c r="K557" s="150"/>
    </row>
    <row r="558" spans="3:11" x14ac:dyDescent="0.35">
      <c r="C558" s="112"/>
      <c r="D558" s="112"/>
      <c r="E558" s="112"/>
      <c r="F558" s="112"/>
      <c r="G558" s="112"/>
      <c r="H558" s="161"/>
      <c r="I558" s="161"/>
      <c r="J558" s="161"/>
      <c r="K558" s="150"/>
    </row>
    <row r="559" spans="3:11" x14ac:dyDescent="0.35">
      <c r="C559" s="112"/>
      <c r="D559" s="112"/>
      <c r="E559" s="112"/>
      <c r="F559" s="112"/>
      <c r="G559" s="112"/>
      <c r="H559" s="161"/>
      <c r="I559" s="161"/>
      <c r="J559" s="161"/>
      <c r="K559" s="150"/>
    </row>
    <row r="560" spans="3:11" x14ac:dyDescent="0.35">
      <c r="C560" s="112"/>
      <c r="D560" s="112"/>
      <c r="E560" s="112"/>
      <c r="F560" s="112"/>
      <c r="G560" s="112"/>
      <c r="H560" s="161"/>
      <c r="I560" s="161"/>
      <c r="J560" s="161"/>
      <c r="K560" s="150"/>
    </row>
    <row r="561" spans="3:11" x14ac:dyDescent="0.35">
      <c r="C561" s="112"/>
      <c r="D561" s="112"/>
      <c r="E561" s="112"/>
      <c r="F561" s="112"/>
      <c r="G561" s="112"/>
      <c r="H561" s="161"/>
      <c r="I561" s="161"/>
      <c r="J561" s="161"/>
      <c r="K561" s="150"/>
    </row>
    <row r="562" spans="3:11" x14ac:dyDescent="0.35">
      <c r="C562" s="112"/>
      <c r="D562" s="112"/>
      <c r="E562" s="112"/>
      <c r="F562" s="112"/>
      <c r="G562" s="112"/>
      <c r="H562" s="161"/>
      <c r="I562" s="161"/>
      <c r="J562" s="161"/>
      <c r="K562" s="150"/>
    </row>
    <row r="563" spans="3:11" x14ac:dyDescent="0.35">
      <c r="C563" s="112"/>
      <c r="D563" s="112"/>
      <c r="E563" s="112"/>
      <c r="F563" s="112"/>
      <c r="G563" s="112"/>
      <c r="H563" s="161"/>
      <c r="I563" s="161"/>
      <c r="J563" s="161"/>
      <c r="K563" s="150"/>
    </row>
    <row r="564" spans="3:11" x14ac:dyDescent="0.35">
      <c r="C564" s="112"/>
      <c r="D564" s="112"/>
      <c r="E564" s="112"/>
      <c r="F564" s="112"/>
      <c r="G564" s="112"/>
      <c r="H564" s="161"/>
      <c r="I564" s="161"/>
      <c r="J564" s="161"/>
      <c r="K564" s="150"/>
    </row>
    <row r="565" spans="3:11" x14ac:dyDescent="0.35">
      <c r="C565" s="112"/>
      <c r="D565" s="112"/>
      <c r="E565" s="112"/>
      <c r="F565" s="112"/>
      <c r="G565" s="112"/>
      <c r="H565" s="161"/>
      <c r="I565" s="161"/>
      <c r="J565" s="161"/>
      <c r="K565" s="150"/>
    </row>
    <row r="566" spans="3:11" x14ac:dyDescent="0.35">
      <c r="C566" s="112"/>
      <c r="D566" s="112"/>
      <c r="E566" s="112"/>
      <c r="F566" s="112"/>
      <c r="G566" s="112"/>
      <c r="H566" s="161"/>
      <c r="I566" s="161"/>
      <c r="J566" s="161"/>
      <c r="K566" s="150"/>
    </row>
    <row r="567" spans="3:11" x14ac:dyDescent="0.35">
      <c r="C567" s="112"/>
      <c r="D567" s="112"/>
      <c r="E567" s="112"/>
      <c r="F567" s="112"/>
      <c r="G567" s="112"/>
      <c r="H567" s="161"/>
      <c r="I567" s="161"/>
      <c r="J567" s="161"/>
      <c r="K567" s="150"/>
    </row>
    <row r="568" spans="3:11" x14ac:dyDescent="0.35">
      <c r="C568" s="112"/>
      <c r="D568" s="112"/>
      <c r="E568" s="112"/>
      <c r="F568" s="112"/>
      <c r="G568" s="112"/>
      <c r="H568" s="161"/>
      <c r="I568" s="161"/>
      <c r="J568" s="161"/>
      <c r="K568" s="150"/>
    </row>
    <row r="569" spans="3:11" x14ac:dyDescent="0.35">
      <c r="C569" s="112"/>
      <c r="D569" s="112"/>
      <c r="E569" s="112"/>
      <c r="F569" s="112"/>
      <c r="G569" s="112"/>
      <c r="H569" s="161"/>
      <c r="I569" s="161"/>
      <c r="J569" s="161"/>
      <c r="K569" s="150"/>
    </row>
    <row r="570" spans="3:11" x14ac:dyDescent="0.35">
      <c r="C570" s="112"/>
      <c r="D570" s="112"/>
      <c r="E570" s="112"/>
      <c r="F570" s="112"/>
      <c r="G570" s="112"/>
      <c r="H570" s="161"/>
      <c r="I570" s="161"/>
      <c r="J570" s="161"/>
      <c r="K570" s="150"/>
    </row>
    <row r="571" spans="3:11" x14ac:dyDescent="0.35">
      <c r="C571" s="112"/>
      <c r="D571" s="112"/>
      <c r="E571" s="112"/>
      <c r="F571" s="112"/>
      <c r="G571" s="112"/>
      <c r="H571" s="161"/>
      <c r="I571" s="161"/>
      <c r="J571" s="161"/>
      <c r="K571" s="150"/>
    </row>
    <row r="572" spans="3:11" x14ac:dyDescent="0.35">
      <c r="C572" s="112"/>
      <c r="D572" s="112"/>
      <c r="E572" s="112"/>
      <c r="F572" s="112"/>
      <c r="G572" s="112"/>
      <c r="H572" s="161"/>
      <c r="I572" s="161"/>
      <c r="J572" s="161"/>
      <c r="K572" s="150"/>
    </row>
    <row r="573" spans="3:11" x14ac:dyDescent="0.35">
      <c r="C573" s="112"/>
      <c r="D573" s="112"/>
      <c r="E573" s="112"/>
      <c r="F573" s="112"/>
      <c r="G573" s="112"/>
      <c r="H573" s="161"/>
      <c r="I573" s="161"/>
      <c r="J573" s="161"/>
      <c r="K573" s="150"/>
    </row>
    <row r="574" spans="3:11" x14ac:dyDescent="0.35">
      <c r="C574" s="112"/>
      <c r="D574" s="112"/>
      <c r="E574" s="112"/>
      <c r="F574" s="112"/>
      <c r="G574" s="112"/>
      <c r="H574" s="161"/>
      <c r="I574" s="161"/>
      <c r="J574" s="161"/>
      <c r="K574" s="150"/>
    </row>
    <row r="575" spans="3:11" x14ac:dyDescent="0.35">
      <c r="C575" s="112"/>
      <c r="D575" s="112"/>
      <c r="E575" s="112"/>
      <c r="F575" s="112"/>
      <c r="G575" s="112"/>
      <c r="H575" s="161"/>
      <c r="I575" s="161"/>
      <c r="J575" s="161"/>
      <c r="K575" s="150"/>
    </row>
    <row r="576" spans="3:11" x14ac:dyDescent="0.35">
      <c r="C576" s="112"/>
      <c r="D576" s="112"/>
      <c r="E576" s="112"/>
      <c r="F576" s="112"/>
      <c r="G576" s="112"/>
      <c r="H576" s="161"/>
      <c r="I576" s="161"/>
      <c r="J576" s="161"/>
      <c r="K576" s="150"/>
    </row>
    <row r="577" spans="3:11" x14ac:dyDescent="0.35">
      <c r="C577" s="112"/>
      <c r="D577" s="112"/>
      <c r="E577" s="112"/>
      <c r="F577" s="112"/>
      <c r="G577" s="112"/>
      <c r="H577" s="161"/>
      <c r="I577" s="161"/>
      <c r="J577" s="161"/>
      <c r="K577" s="150"/>
    </row>
    <row r="578" spans="3:11" x14ac:dyDescent="0.35">
      <c r="C578" s="112"/>
      <c r="D578" s="112"/>
      <c r="E578" s="112"/>
      <c r="F578" s="112"/>
      <c r="G578" s="112"/>
      <c r="H578" s="161"/>
      <c r="I578" s="161"/>
      <c r="J578" s="161"/>
      <c r="K578" s="150"/>
    </row>
    <row r="579" spans="3:11" x14ac:dyDescent="0.35">
      <c r="C579" s="112"/>
      <c r="D579" s="112"/>
      <c r="E579" s="112"/>
      <c r="F579" s="112"/>
      <c r="G579" s="112"/>
      <c r="H579" s="161"/>
      <c r="I579" s="161"/>
      <c r="J579" s="161"/>
      <c r="K579" s="150"/>
    </row>
    <row r="580" spans="3:11" x14ac:dyDescent="0.35">
      <c r="C580" s="112"/>
      <c r="D580" s="112"/>
      <c r="E580" s="112"/>
      <c r="F580" s="112"/>
      <c r="G580" s="112"/>
      <c r="H580" s="161"/>
      <c r="I580" s="161"/>
      <c r="J580" s="161"/>
      <c r="K580" s="150"/>
    </row>
    <row r="581" spans="3:11" x14ac:dyDescent="0.35">
      <c r="C581" s="112"/>
      <c r="D581" s="112"/>
      <c r="E581" s="112"/>
      <c r="F581" s="112"/>
      <c r="G581" s="112"/>
      <c r="H581" s="161"/>
      <c r="I581" s="161"/>
      <c r="J581" s="161"/>
      <c r="K581" s="150"/>
    </row>
    <row r="582" spans="3:11" x14ac:dyDescent="0.35">
      <c r="C582" s="112"/>
      <c r="D582" s="112"/>
      <c r="E582" s="112"/>
      <c r="F582" s="112"/>
      <c r="G582" s="112"/>
      <c r="H582" s="161"/>
      <c r="I582" s="161"/>
      <c r="J582" s="161"/>
      <c r="K582" s="150"/>
    </row>
    <row r="583" spans="3:11" x14ac:dyDescent="0.35">
      <c r="C583" s="112"/>
      <c r="D583" s="112"/>
      <c r="E583" s="112"/>
      <c r="F583" s="112"/>
      <c r="G583" s="112"/>
      <c r="H583" s="161"/>
      <c r="I583" s="161"/>
      <c r="J583" s="161"/>
      <c r="K583" s="150"/>
    </row>
    <row r="584" spans="3:11" x14ac:dyDescent="0.35">
      <c r="C584" s="112"/>
      <c r="D584" s="112"/>
      <c r="E584" s="112"/>
      <c r="F584" s="112"/>
      <c r="G584" s="112"/>
      <c r="H584" s="161"/>
      <c r="I584" s="161"/>
      <c r="J584" s="161"/>
      <c r="K584" s="150"/>
    </row>
    <row r="585" spans="3:11" x14ac:dyDescent="0.35">
      <c r="C585" s="112"/>
      <c r="D585" s="112"/>
      <c r="E585" s="112"/>
      <c r="F585" s="112"/>
      <c r="G585" s="112"/>
      <c r="H585" s="161"/>
      <c r="I585" s="161"/>
      <c r="J585" s="161"/>
      <c r="K585" s="150"/>
    </row>
    <row r="586" spans="3:11" x14ac:dyDescent="0.35">
      <c r="C586" s="112"/>
      <c r="D586" s="112"/>
      <c r="E586" s="112"/>
      <c r="F586" s="112"/>
      <c r="G586" s="112"/>
      <c r="H586" s="161"/>
      <c r="I586" s="161"/>
      <c r="J586" s="161"/>
      <c r="K586" s="150"/>
    </row>
    <row r="587" spans="3:11" x14ac:dyDescent="0.35">
      <c r="C587" s="112"/>
      <c r="D587" s="112"/>
      <c r="E587" s="112"/>
      <c r="F587" s="112"/>
      <c r="G587" s="112"/>
      <c r="H587" s="161"/>
      <c r="I587" s="161"/>
      <c r="J587" s="161"/>
      <c r="K587" s="150"/>
    </row>
    <row r="588" spans="3:11" x14ac:dyDescent="0.35">
      <c r="K588" s="150"/>
    </row>
    <row r="589" spans="3:11" x14ac:dyDescent="0.35">
      <c r="K589" s="150"/>
    </row>
    <row r="590" spans="3:11" x14ac:dyDescent="0.35">
      <c r="K590" s="150"/>
    </row>
    <row r="591" spans="3:11" x14ac:dyDescent="0.35">
      <c r="K591" s="150"/>
    </row>
    <row r="592" spans="3:11" x14ac:dyDescent="0.35">
      <c r="K592" s="150"/>
    </row>
    <row r="593" spans="11:11" x14ac:dyDescent="0.35">
      <c r="K593" s="150"/>
    </row>
    <row r="594" spans="11:11" x14ac:dyDescent="0.35">
      <c r="K594" s="150"/>
    </row>
    <row r="595" spans="11:11" x14ac:dyDescent="0.35">
      <c r="K595" s="150"/>
    </row>
    <row r="596" spans="11:11" x14ac:dyDescent="0.35">
      <c r="K596" s="150"/>
    </row>
    <row r="597" spans="11:11" x14ac:dyDescent="0.35">
      <c r="K597" s="150"/>
    </row>
    <row r="598" spans="11:11" x14ac:dyDescent="0.35">
      <c r="K598" s="150"/>
    </row>
    <row r="599" spans="11:11" x14ac:dyDescent="0.35">
      <c r="K599" s="150"/>
    </row>
    <row r="600" spans="11:11" x14ac:dyDescent="0.35">
      <c r="K600" s="150"/>
    </row>
    <row r="601" spans="11:11" x14ac:dyDescent="0.35">
      <c r="K601" s="150"/>
    </row>
    <row r="602" spans="11:11" x14ac:dyDescent="0.35">
      <c r="K602" s="150"/>
    </row>
    <row r="603" spans="11:11" x14ac:dyDescent="0.35">
      <c r="K603" s="150"/>
    </row>
    <row r="604" spans="11:11" x14ac:dyDescent="0.35">
      <c r="K604" s="150"/>
    </row>
    <row r="605" spans="11:11" x14ac:dyDescent="0.35">
      <c r="K605" s="150"/>
    </row>
    <row r="606" spans="11:11" x14ac:dyDescent="0.35">
      <c r="K606" s="150"/>
    </row>
    <row r="607" spans="11:11" x14ac:dyDescent="0.35">
      <c r="K607" s="150"/>
    </row>
    <row r="608" spans="11:11" x14ac:dyDescent="0.35">
      <c r="K608" s="150"/>
    </row>
    <row r="609" spans="11:11" x14ac:dyDescent="0.35">
      <c r="K609" s="150"/>
    </row>
    <row r="610" spans="11:11" x14ac:dyDescent="0.35">
      <c r="K610" s="150"/>
    </row>
    <row r="611" spans="11:11" x14ac:dyDescent="0.35">
      <c r="K611" s="150"/>
    </row>
    <row r="612" spans="11:11" x14ac:dyDescent="0.35">
      <c r="K612" s="150"/>
    </row>
    <row r="613" spans="11:11" x14ac:dyDescent="0.35">
      <c r="K613" s="150"/>
    </row>
    <row r="614" spans="11:11" x14ac:dyDescent="0.35">
      <c r="K614" s="150"/>
    </row>
    <row r="615" spans="11:11" x14ac:dyDescent="0.35">
      <c r="K615" s="150"/>
    </row>
    <row r="616" spans="11:11" x14ac:dyDescent="0.35">
      <c r="K616" s="150"/>
    </row>
    <row r="617" spans="11:11" x14ac:dyDescent="0.35">
      <c r="K617" s="150"/>
    </row>
  </sheetData>
  <mergeCells count="2">
    <mergeCell ref="M10:R10"/>
    <mergeCell ref="M2:R2"/>
  </mergeCells>
  <printOptions horizontalCentered="1"/>
  <pageMargins left="0.7" right="0.7" top="0.75" bottom="1" header="0.3" footer="0.3"/>
  <pageSetup scale="62" orientation="portrait" r:id="rId1"/>
  <rowBreaks count="1" manualBreakCount="1">
    <brk id="425" max="9" man="1"/>
  </rowBreaks>
  <colBreaks count="1" manualBreakCount="1">
    <brk id="10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981"/>
  <sheetViews>
    <sheetView view="pageBreakPreview" topLeftCell="CJ1" zoomScale="60" zoomScaleNormal="100" workbookViewId="0">
      <selection activeCell="DM10" sqref="DM10"/>
    </sheetView>
  </sheetViews>
  <sheetFormatPr defaultColWidth="9.1796875" defaultRowHeight="14.5" x14ac:dyDescent="0.35"/>
  <cols>
    <col min="1" max="1" width="9.1796875" style="29" hidden="1" customWidth="1"/>
    <col min="2" max="2" width="11" style="29" hidden="1" customWidth="1"/>
    <col min="3" max="4" width="9.1796875" style="29" hidden="1" customWidth="1"/>
    <col min="5" max="5" width="27.26953125" style="51" hidden="1" customWidth="1"/>
    <col min="6" max="6" width="11.54296875" style="51" hidden="1" customWidth="1"/>
    <col min="7" max="7" width="16.26953125" style="51" hidden="1" customWidth="1"/>
    <col min="8" max="8" width="19.1796875" style="51" hidden="1" customWidth="1"/>
    <col min="9" max="9" width="8.81640625" style="51" hidden="1" customWidth="1"/>
    <col min="10" max="10" width="8.54296875" style="51" hidden="1" customWidth="1"/>
    <col min="11" max="11" width="8" style="51" hidden="1" customWidth="1"/>
    <col min="12" max="12" width="8.7265625" style="51" hidden="1" customWidth="1"/>
    <col min="13" max="13" width="13.81640625" style="51" hidden="1" customWidth="1"/>
    <col min="14" max="14" width="13.453125" style="51" hidden="1" customWidth="1"/>
    <col min="15" max="15" width="7.7265625" style="51" hidden="1" customWidth="1"/>
    <col min="16" max="16" width="7.7265625" style="29" customWidth="1"/>
    <col min="17" max="17" width="13.1796875" style="29" customWidth="1"/>
    <col min="18" max="18" width="13.81640625" style="29" customWidth="1"/>
    <col min="19" max="19" width="15.54296875" style="29" customWidth="1"/>
    <col min="20" max="20" width="17" style="29" customWidth="1"/>
    <col min="21" max="21" width="15.7265625" style="29" customWidth="1"/>
    <col min="22" max="26" width="14.54296875" style="29" customWidth="1"/>
    <col min="27" max="27" width="1.81640625" style="29" customWidth="1"/>
    <col min="28" max="32" width="9.1796875" style="4"/>
    <col min="33" max="33" width="2.6328125" style="4" customWidth="1"/>
    <col min="34" max="38" width="9.1796875" style="4"/>
    <col min="39" max="39" width="9.1796875" style="29"/>
    <col min="40" max="44" width="9.1796875" style="29" customWidth="1"/>
    <col min="45" max="45" width="2.08984375" style="29" customWidth="1"/>
    <col min="46" max="50" width="9.1796875" style="29" customWidth="1"/>
    <col min="51" max="51" width="2.81640625" style="29" customWidth="1"/>
    <col min="52" max="56" width="9.1796875" style="29" customWidth="1"/>
    <col min="57" max="57" width="9.1796875" style="170" customWidth="1"/>
    <col min="58" max="58" width="15.81640625" style="29" customWidth="1"/>
    <col min="59" max="64" width="9.1796875" style="29" customWidth="1"/>
    <col min="65" max="69" width="9.1796875" style="29"/>
    <col min="70" max="70" width="2.81640625" style="29" customWidth="1"/>
    <col min="71" max="75" width="9.1796875" style="29"/>
    <col min="76" max="76" width="2.81640625" style="4" customWidth="1"/>
    <col min="77" max="87" width="9.1796875" style="4"/>
    <col min="88" max="88" width="9.1796875" style="4" customWidth="1"/>
    <col min="89" max="89" width="14" style="4" customWidth="1"/>
    <col min="90" max="100" width="9.1796875" style="4" customWidth="1"/>
    <col min="101" max="16384" width="9.1796875" style="4"/>
  </cols>
  <sheetData>
    <row r="1" spans="1:105" x14ac:dyDescent="0.35">
      <c r="E1" s="11"/>
      <c r="F1" s="4"/>
      <c r="G1" s="4"/>
      <c r="H1" s="4"/>
      <c r="I1" s="10"/>
      <c r="J1" s="10"/>
      <c r="K1" s="4"/>
      <c r="L1" s="4"/>
      <c r="M1" s="4"/>
      <c r="N1" s="4"/>
      <c r="O1" s="4"/>
      <c r="Q1" s="11" t="s">
        <v>143</v>
      </c>
      <c r="BW1" s="151"/>
      <c r="BX1" s="151"/>
      <c r="BY1" s="152"/>
      <c r="BZ1" s="152"/>
      <c r="CA1" s="152"/>
      <c r="CB1" s="152"/>
      <c r="CC1" s="152"/>
    </row>
    <row r="2" spans="1:105" ht="15.75" customHeight="1" x14ac:dyDescent="0.35">
      <c r="E2" s="11"/>
      <c r="F2" s="10"/>
      <c r="G2" s="10"/>
      <c r="H2" s="10"/>
      <c r="I2" s="10"/>
      <c r="J2" s="10"/>
      <c r="K2" s="10"/>
      <c r="L2" s="10"/>
      <c r="M2" s="10"/>
      <c r="N2" s="10"/>
      <c r="O2" s="10"/>
      <c r="Q2" s="11" t="s">
        <v>144</v>
      </c>
      <c r="AT2" s="221" t="s">
        <v>127</v>
      </c>
      <c r="AU2" s="221"/>
      <c r="AV2" s="221"/>
      <c r="AW2" s="221"/>
      <c r="AX2" s="221"/>
      <c r="AZ2" s="221" t="s">
        <v>128</v>
      </c>
      <c r="BA2" s="221"/>
      <c r="BB2" s="221"/>
      <c r="BC2" s="221"/>
      <c r="BD2" s="221"/>
      <c r="BE2" s="178"/>
      <c r="BG2" s="222" t="s">
        <v>130</v>
      </c>
      <c r="BH2" s="222"/>
      <c r="BI2" s="222"/>
      <c r="BJ2" s="222"/>
      <c r="BK2" s="222"/>
      <c r="BL2" s="102"/>
      <c r="BW2" s="151"/>
      <c r="BX2" s="153"/>
      <c r="BY2" s="154"/>
      <c r="BZ2" s="154"/>
      <c r="CA2" s="154"/>
      <c r="CB2" s="154"/>
      <c r="CC2" s="154"/>
    </row>
    <row r="3" spans="1:105" ht="15.5" x14ac:dyDescent="0.35">
      <c r="E3" s="11"/>
      <c r="F3" s="10"/>
      <c r="G3" s="10"/>
      <c r="H3" s="10"/>
      <c r="I3" s="10"/>
      <c r="J3" s="10"/>
      <c r="K3" s="10"/>
      <c r="L3" s="10"/>
      <c r="N3" s="10"/>
      <c r="O3" s="10"/>
      <c r="Q3" s="11"/>
      <c r="AT3" s="221"/>
      <c r="AU3" s="221"/>
      <c r="AV3" s="221"/>
      <c r="AW3" s="221"/>
      <c r="AX3" s="221"/>
      <c r="AZ3" s="221"/>
      <c r="BA3" s="221"/>
      <c r="BB3" s="221"/>
      <c r="BC3" s="221"/>
      <c r="BD3" s="221"/>
      <c r="BE3" s="178"/>
      <c r="BG3" s="222"/>
      <c r="BH3" s="222"/>
      <c r="BI3" s="222"/>
      <c r="BJ3" s="222"/>
      <c r="BK3" s="222"/>
      <c r="BL3" s="102"/>
    </row>
    <row r="4" spans="1:105" ht="15.5" x14ac:dyDescent="0.35">
      <c r="E4" s="11"/>
      <c r="F4" s="10"/>
      <c r="G4" s="10"/>
      <c r="H4" s="10"/>
      <c r="I4" s="10"/>
      <c r="J4" s="10"/>
      <c r="K4" s="10"/>
      <c r="L4" s="10"/>
      <c r="M4" s="10"/>
      <c r="N4" s="10"/>
      <c r="O4" s="10"/>
      <c r="Q4" s="11" t="s">
        <v>376</v>
      </c>
      <c r="AT4" s="221"/>
      <c r="AU4" s="221"/>
      <c r="AV4" s="221"/>
      <c r="AW4" s="221"/>
      <c r="AX4" s="221"/>
      <c r="AZ4" s="221"/>
      <c r="BA4" s="221"/>
      <c r="BB4" s="221"/>
      <c r="BC4" s="221"/>
      <c r="BD4" s="221"/>
      <c r="BE4" s="178"/>
      <c r="BG4" s="222"/>
      <c r="BH4" s="222"/>
      <c r="BI4" s="222"/>
      <c r="BJ4" s="222"/>
      <c r="BK4" s="222"/>
      <c r="BL4" s="102"/>
    </row>
    <row r="5" spans="1:105" s="3" customFormat="1" ht="16" thickBot="1" x14ac:dyDescent="0.4">
      <c r="A5" s="1"/>
      <c r="B5" s="1"/>
      <c r="C5" s="1"/>
      <c r="D5" s="1"/>
      <c r="E5" s="11"/>
      <c r="F5" s="10"/>
      <c r="G5" s="10"/>
      <c r="H5" s="10"/>
      <c r="I5" s="10"/>
      <c r="J5" s="10"/>
      <c r="K5" s="10"/>
      <c r="L5" s="10"/>
      <c r="M5" s="10"/>
      <c r="N5" s="10"/>
      <c r="O5" s="123" t="s">
        <v>9</v>
      </c>
      <c r="P5" s="29"/>
      <c r="Q5" s="11" t="s">
        <v>145</v>
      </c>
      <c r="R5" s="29"/>
      <c r="S5" s="29"/>
      <c r="T5" s="29"/>
      <c r="U5" s="29"/>
      <c r="V5" s="29"/>
      <c r="W5" s="29"/>
      <c r="X5" s="29"/>
      <c r="Y5" s="29"/>
      <c r="Z5" s="29"/>
      <c r="AA5" s="29"/>
      <c r="AM5" s="12"/>
      <c r="AN5" s="12"/>
      <c r="AO5" s="12"/>
      <c r="AP5" s="12"/>
      <c r="AQ5" s="12"/>
      <c r="AR5" s="12"/>
      <c r="AS5" s="12"/>
      <c r="AT5" s="221"/>
      <c r="AU5" s="221"/>
      <c r="AV5" s="221"/>
      <c r="AW5" s="221"/>
      <c r="AX5" s="221"/>
      <c r="AY5" s="12"/>
      <c r="AZ5" s="221"/>
      <c r="BA5" s="221"/>
      <c r="BB5" s="221"/>
      <c r="BC5" s="221"/>
      <c r="BD5" s="221"/>
      <c r="BE5" s="178"/>
      <c r="BF5" s="12"/>
      <c r="BG5" s="222"/>
      <c r="BH5" s="222"/>
      <c r="BI5" s="222"/>
      <c r="BJ5" s="222"/>
      <c r="BK5" s="222"/>
      <c r="BL5" s="10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</row>
    <row r="6" spans="1:105" ht="16" thickTop="1" x14ac:dyDescent="0.35">
      <c r="E6" s="215" t="s">
        <v>134</v>
      </c>
      <c r="F6" s="216"/>
      <c r="G6" s="216"/>
      <c r="H6" s="216"/>
      <c r="I6" s="216"/>
      <c r="J6" s="216"/>
      <c r="K6" s="216"/>
      <c r="L6" s="216"/>
      <c r="M6" s="216"/>
      <c r="N6" s="216"/>
      <c r="O6" s="217"/>
      <c r="P6" s="1"/>
      <c r="Q6" s="218" t="s">
        <v>135</v>
      </c>
      <c r="R6" s="218"/>
      <c r="S6" s="218"/>
      <c r="T6" s="218"/>
      <c r="U6" s="218"/>
      <c r="V6" s="218"/>
      <c r="W6" s="1"/>
      <c r="X6" s="218" t="s">
        <v>90</v>
      </c>
      <c r="Y6" s="218"/>
      <c r="Z6" s="218"/>
      <c r="AA6" s="1"/>
      <c r="AB6" s="219" t="s">
        <v>133</v>
      </c>
      <c r="AC6" s="219"/>
      <c r="AD6" s="219"/>
      <c r="AE6" s="219"/>
      <c r="AF6" s="219"/>
      <c r="AH6" s="219" t="s">
        <v>88</v>
      </c>
      <c r="AI6" s="219"/>
      <c r="AJ6" s="219"/>
      <c r="AK6" s="219"/>
      <c r="AL6" s="219"/>
      <c r="AM6" s="32"/>
      <c r="AN6" s="220" t="s">
        <v>126</v>
      </c>
      <c r="AO6" s="220"/>
      <c r="AP6" s="220"/>
      <c r="AQ6" s="220"/>
      <c r="AR6" s="220"/>
      <c r="AS6" s="96"/>
      <c r="AT6" s="221"/>
      <c r="AU6" s="221"/>
      <c r="AV6" s="221"/>
      <c r="AW6" s="221"/>
      <c r="AX6" s="221"/>
      <c r="AY6" s="96"/>
      <c r="AZ6" s="221"/>
      <c r="BA6" s="221"/>
      <c r="BB6" s="221"/>
      <c r="BC6" s="221"/>
      <c r="BD6" s="221"/>
      <c r="BE6" s="178"/>
      <c r="BF6" s="179" t="s">
        <v>131</v>
      </c>
      <c r="BG6" s="222"/>
      <c r="BH6" s="222"/>
      <c r="BI6" s="222"/>
      <c r="BJ6" s="222"/>
      <c r="BK6" s="222"/>
      <c r="BL6" s="102"/>
      <c r="BM6" s="219" t="s">
        <v>89</v>
      </c>
      <c r="BN6" s="219"/>
      <c r="BO6" s="219"/>
      <c r="BP6" s="219"/>
      <c r="BQ6" s="219"/>
      <c r="BR6" s="31"/>
      <c r="BS6" s="31" t="s">
        <v>70</v>
      </c>
      <c r="BT6" s="31"/>
      <c r="BU6" s="31"/>
      <c r="BV6" s="31"/>
      <c r="BW6" s="31"/>
      <c r="BY6" s="6" t="s">
        <v>141</v>
      </c>
      <c r="BZ6" s="6"/>
      <c r="CA6" s="6"/>
      <c r="CB6" s="6"/>
      <c r="CC6" s="6"/>
      <c r="CE6" s="6" t="s">
        <v>16</v>
      </c>
      <c r="CF6" s="6"/>
      <c r="CG6" s="6"/>
      <c r="CH6" s="6"/>
      <c r="CI6" s="6"/>
      <c r="CK6" s="4" t="s">
        <v>90</v>
      </c>
      <c r="CL6" s="219" t="s">
        <v>96</v>
      </c>
      <c r="CM6" s="219"/>
      <c r="CN6" s="219"/>
      <c r="CO6" s="219"/>
      <c r="CP6" s="219"/>
      <c r="CQ6" s="219" t="s">
        <v>97</v>
      </c>
      <c r="CR6" s="219"/>
      <c r="CS6" s="219"/>
      <c r="CT6" s="219"/>
      <c r="CU6" s="219"/>
      <c r="CW6" s="6" t="s">
        <v>371</v>
      </c>
      <c r="CX6" s="6"/>
      <c r="CY6" s="6"/>
      <c r="CZ6" s="6"/>
      <c r="DA6" s="6"/>
    </row>
    <row r="7" spans="1:105" x14ac:dyDescent="0.35">
      <c r="A7" s="29" t="s">
        <v>81</v>
      </c>
      <c r="B7" s="29" t="s">
        <v>151</v>
      </c>
      <c r="C7" s="29" t="s">
        <v>82</v>
      </c>
      <c r="D7" s="29" t="s">
        <v>83</v>
      </c>
      <c r="E7" s="123" t="s">
        <v>21</v>
      </c>
      <c r="F7" s="123" t="s">
        <v>22</v>
      </c>
      <c r="G7" s="123" t="s">
        <v>23</v>
      </c>
      <c r="H7" s="16" t="s">
        <v>24</v>
      </c>
      <c r="I7" s="123" t="s">
        <v>68</v>
      </c>
      <c r="J7" s="123" t="s">
        <v>69</v>
      </c>
      <c r="K7" s="16" t="s">
        <v>0</v>
      </c>
      <c r="L7" s="16" t="s">
        <v>1</v>
      </c>
      <c r="M7" s="16" t="s">
        <v>2</v>
      </c>
      <c r="N7" s="16" t="s">
        <v>3</v>
      </c>
      <c r="O7" s="16" t="s">
        <v>4</v>
      </c>
      <c r="P7" s="30"/>
      <c r="Q7" s="34" t="s">
        <v>75</v>
      </c>
      <c r="R7" s="170" t="s">
        <v>77</v>
      </c>
      <c r="S7" s="170" t="s">
        <v>84</v>
      </c>
      <c r="T7" s="170" t="s">
        <v>85</v>
      </c>
      <c r="U7" s="170" t="s">
        <v>86</v>
      </c>
      <c r="V7" s="170" t="s">
        <v>87</v>
      </c>
      <c r="X7" s="33" t="s">
        <v>20</v>
      </c>
      <c r="Y7" s="33" t="s">
        <v>91</v>
      </c>
      <c r="Z7" s="33" t="s">
        <v>92</v>
      </c>
      <c r="AA7" s="119"/>
      <c r="AB7" s="2" t="s">
        <v>0</v>
      </c>
      <c r="AC7" s="2" t="s">
        <v>1</v>
      </c>
      <c r="AD7" s="2" t="s">
        <v>2</v>
      </c>
      <c r="AE7" s="2" t="s">
        <v>3</v>
      </c>
      <c r="AF7" s="2" t="s">
        <v>4</v>
      </c>
      <c r="AH7" s="16" t="s">
        <v>10</v>
      </c>
      <c r="AI7" s="16" t="s">
        <v>11</v>
      </c>
      <c r="AJ7" s="122" t="s">
        <v>12</v>
      </c>
      <c r="AK7" s="16" t="s">
        <v>13</v>
      </c>
      <c r="AL7" s="48" t="s">
        <v>14</v>
      </c>
      <c r="AM7" s="32"/>
      <c r="AN7" s="16" t="s">
        <v>10</v>
      </c>
      <c r="AO7" s="16" t="s">
        <v>11</v>
      </c>
      <c r="AP7" s="16" t="s">
        <v>12</v>
      </c>
      <c r="AQ7" s="100" t="s">
        <v>13</v>
      </c>
      <c r="AR7" s="100" t="s">
        <v>14</v>
      </c>
      <c r="AS7" s="96"/>
      <c r="AT7" s="16" t="s">
        <v>10</v>
      </c>
      <c r="AU7" s="16" t="s">
        <v>11</v>
      </c>
      <c r="AV7" s="16" t="s">
        <v>12</v>
      </c>
      <c r="AW7" s="16" t="s">
        <v>13</v>
      </c>
      <c r="AX7" s="16" t="s">
        <v>14</v>
      </c>
      <c r="AY7" s="96"/>
      <c r="AZ7" s="16" t="s">
        <v>10</v>
      </c>
      <c r="BA7" s="16" t="s">
        <v>11</v>
      </c>
      <c r="BB7" s="100" t="s">
        <v>12</v>
      </c>
      <c r="BC7" s="16" t="s">
        <v>13</v>
      </c>
      <c r="BD7" s="16" t="s">
        <v>14</v>
      </c>
      <c r="BE7" s="177"/>
      <c r="BF7" s="180" t="s">
        <v>17</v>
      </c>
      <c r="BG7" s="16" t="s">
        <v>10</v>
      </c>
      <c r="BH7" s="16" t="s">
        <v>11</v>
      </c>
      <c r="BI7" s="100" t="s">
        <v>12</v>
      </c>
      <c r="BJ7" s="16" t="s">
        <v>13</v>
      </c>
      <c r="BK7" s="16" t="s">
        <v>14</v>
      </c>
      <c r="BL7" s="96"/>
      <c r="BM7" s="16" t="s">
        <v>10</v>
      </c>
      <c r="BN7" s="16" t="s">
        <v>11</v>
      </c>
      <c r="BO7" s="16" t="s">
        <v>12</v>
      </c>
      <c r="BP7" s="16" t="s">
        <v>13</v>
      </c>
      <c r="BQ7" s="16" t="s">
        <v>14</v>
      </c>
      <c r="BR7" s="32"/>
      <c r="BS7" s="16" t="s">
        <v>10</v>
      </c>
      <c r="BT7" s="16" t="s">
        <v>11</v>
      </c>
      <c r="BU7" s="16" t="s">
        <v>12</v>
      </c>
      <c r="BV7" s="16" t="s">
        <v>13</v>
      </c>
      <c r="BW7" s="16" t="s">
        <v>14</v>
      </c>
      <c r="BY7" s="16" t="s">
        <v>10</v>
      </c>
      <c r="BZ7" s="16" t="s">
        <v>11</v>
      </c>
      <c r="CA7" s="16" t="s">
        <v>12</v>
      </c>
      <c r="CB7" s="16" t="s">
        <v>13</v>
      </c>
      <c r="CC7" s="16" t="s">
        <v>14</v>
      </c>
      <c r="CE7" s="16" t="s">
        <v>10</v>
      </c>
      <c r="CF7" s="16" t="s">
        <v>11</v>
      </c>
      <c r="CG7" s="16" t="s">
        <v>12</v>
      </c>
      <c r="CH7" s="16" t="s">
        <v>13</v>
      </c>
      <c r="CI7" s="16" t="s">
        <v>14</v>
      </c>
      <c r="CK7" s="54" t="s">
        <v>81</v>
      </c>
      <c r="CL7" s="16" t="s">
        <v>98</v>
      </c>
      <c r="CM7" s="16" t="s">
        <v>99</v>
      </c>
      <c r="CN7" s="16" t="s">
        <v>100</v>
      </c>
      <c r="CO7" s="16" t="s">
        <v>101</v>
      </c>
      <c r="CP7" s="16" t="s">
        <v>102</v>
      </c>
      <c r="CQ7" s="16" t="s">
        <v>103</v>
      </c>
      <c r="CR7" s="16" t="s">
        <v>104</v>
      </c>
      <c r="CS7" s="16" t="s">
        <v>105</v>
      </c>
      <c r="CT7" s="16" t="s">
        <v>106</v>
      </c>
      <c r="CU7" s="16" t="s">
        <v>107</v>
      </c>
      <c r="CW7" s="16" t="s">
        <v>10</v>
      </c>
      <c r="CX7" s="16" t="s">
        <v>11</v>
      </c>
      <c r="CY7" s="16" t="s">
        <v>12</v>
      </c>
      <c r="CZ7" s="16" t="s">
        <v>13</v>
      </c>
      <c r="DA7" s="16" t="s">
        <v>14</v>
      </c>
    </row>
    <row r="8" spans="1:105" x14ac:dyDescent="0.35">
      <c r="A8" s="29" t="str">
        <f>IF(B8="N","NNN",CONCATENATE(IF(H8&gt;82,"83",H8),B8,C8,D8))</f>
        <v>NNN</v>
      </c>
      <c r="B8" s="29" t="str">
        <f>IF(E8="Y",G8,"N")</f>
        <v>N</v>
      </c>
      <c r="C8" s="29" t="str">
        <f>IF(AND(E8="Y",I8="Y",H8&lt;9),I8,"N")</f>
        <v>N</v>
      </c>
      <c r="D8" s="29" t="str">
        <f>IF(AND(C8="Y",J8="Y"),"Y","N")</f>
        <v>N</v>
      </c>
      <c r="E8" s="171" t="s">
        <v>5</v>
      </c>
      <c r="F8" s="171" t="s">
        <v>6</v>
      </c>
      <c r="G8" s="171" t="s">
        <v>7</v>
      </c>
      <c r="H8" s="172">
        <v>0</v>
      </c>
      <c r="I8" s="171" t="s">
        <v>5</v>
      </c>
      <c r="J8" s="171" t="s">
        <v>5</v>
      </c>
      <c r="K8" s="172">
        <v>174</v>
      </c>
      <c r="L8" s="172">
        <v>53</v>
      </c>
      <c r="M8" s="172">
        <v>126</v>
      </c>
      <c r="N8" s="172">
        <v>125</v>
      </c>
      <c r="O8" s="172">
        <v>165</v>
      </c>
      <c r="P8" s="1"/>
      <c r="Q8" s="13" t="s">
        <v>153</v>
      </c>
      <c r="R8" s="35">
        <v>3181</v>
      </c>
      <c r="S8" s="35">
        <v>969</v>
      </c>
      <c r="T8" s="35">
        <v>1994</v>
      </c>
      <c r="U8" s="35">
        <v>1909</v>
      </c>
      <c r="V8" s="35">
        <v>2994</v>
      </c>
      <c r="W8" s="35"/>
      <c r="X8" s="50">
        <f>VALUE(LEFT($Q8,LEN($Q8)-3))</f>
        <v>0</v>
      </c>
      <c r="Y8" s="49" t="str">
        <f>RIGHT(LEFT($Q8,LEN($Q8)-2),1)</f>
        <v>M</v>
      </c>
      <c r="Z8" s="49" t="str">
        <f>IF(Y8="NN","NN",LEFT(RIGHT($Q8,2),2))</f>
        <v>NN</v>
      </c>
      <c r="AA8" s="1"/>
      <c r="AB8" s="120">
        <f>R8/R$213</f>
        <v>8.833475790833513E-4</v>
      </c>
      <c r="AC8" s="120">
        <f t="shared" ref="AC8:AF8" si="0">S8/S$213</f>
        <v>4.6409424034621718E-4</v>
      </c>
      <c r="AD8" s="120">
        <f t="shared" si="0"/>
        <v>6.3818129213468757E-4</v>
      </c>
      <c r="AE8" s="120">
        <f t="shared" si="0"/>
        <v>6.3234513258213774E-4</v>
      </c>
      <c r="AF8" s="120">
        <f t="shared" si="0"/>
        <v>8.4880474173967553E-4</v>
      </c>
      <c r="AH8" s="121">
        <f t="shared" ref="AH8:AL17" si="1">IFERROR(IF($Y8="N",VLOOKUP(CONCATENATE(AH$7,"NNXX"),bdfactors,8,FALSE),VLOOKUP(CONCATENATE(AH$7,$X8,$Y8),bdfactors,8,FALSE)),VLOOKUP(CONCATENATE(AH$7,$X8,"X"),bdfactors,8,FALSE))</f>
        <v>1.4830000000000001</v>
      </c>
      <c r="AI8" s="121">
        <f t="shared" si="1"/>
        <v>1.3169999999999999</v>
      </c>
      <c r="AJ8" s="121">
        <f t="shared" si="1"/>
        <v>1.242</v>
      </c>
      <c r="AK8" s="121">
        <f t="shared" si="1"/>
        <v>1.355</v>
      </c>
      <c r="AL8" s="121">
        <f t="shared" si="1"/>
        <v>1.2390000000000001</v>
      </c>
      <c r="AM8" s="15"/>
      <c r="AN8" s="98">
        <f t="shared" ref="AN8:AN71" si="2">AH8/$AH$214</f>
        <v>1.3738950415330959</v>
      </c>
      <c r="AO8" s="98">
        <f t="shared" ref="AO8:AO71" si="3">AI8/$AI$214</f>
        <v>1.232089137966087</v>
      </c>
      <c r="AP8" s="97">
        <f t="shared" ref="AP8:AP71" si="4">AJ8/$AJ$214</f>
        <v>1.171469646553138</v>
      </c>
      <c r="AQ8" s="98">
        <f t="shared" ref="AQ8:AQ71" si="5">AK8/AK$214</f>
        <v>1.2773212254946416</v>
      </c>
      <c r="AR8" s="98">
        <f t="shared" ref="AR8:AR71" si="6">AL8/AL$214</f>
        <v>1.1786009480268669</v>
      </c>
      <c r="AS8" s="15"/>
      <c r="AT8" s="97">
        <f>AN8-1</f>
        <v>0.37389504153309594</v>
      </c>
      <c r="AU8" s="97">
        <f>AO8-1</f>
        <v>0.23208913796608699</v>
      </c>
      <c r="AV8" s="97">
        <f>AP8-1</f>
        <v>0.17146964655313801</v>
      </c>
      <c r="AW8" s="97">
        <f t="shared" ref="AW8:AX9" si="7">AQ8-1</f>
        <v>0.27732122549464155</v>
      </c>
      <c r="AX8" s="97">
        <f t="shared" si="7"/>
        <v>0.17860094802686688</v>
      </c>
      <c r="AY8" s="15"/>
      <c r="AZ8" s="97">
        <f>AT8*AT$214</f>
        <v>0.37389504153309594</v>
      </c>
      <c r="BA8" s="97">
        <f>AU8*AU$214</f>
        <v>0.23208913796608699</v>
      </c>
      <c r="BB8" s="97">
        <f>AV8*AV$214</f>
        <v>0.17146964655313801</v>
      </c>
      <c r="BC8" s="97">
        <f>AW8*AW$214</f>
        <v>0.27732122549464155</v>
      </c>
      <c r="BD8" s="97">
        <f>AX8*AX$214</f>
        <v>0.18038695750713554</v>
      </c>
      <c r="BE8" s="101"/>
      <c r="BF8" s="181" t="str">
        <f>CONCATENATE(X8,IFERROR(IF(X8&lt;15,Y8,"X"),"NNX"))</f>
        <v>0M</v>
      </c>
      <c r="BG8" s="97">
        <f>AZ8+1</f>
        <v>1.3738950415330959</v>
      </c>
      <c r="BH8" s="97">
        <f t="shared" ref="BH8:BK9" si="8">BA8+1</f>
        <v>1.232089137966087</v>
      </c>
      <c r="BI8" s="97">
        <f t="shared" si="8"/>
        <v>1.171469646553138</v>
      </c>
      <c r="BJ8" s="97">
        <f t="shared" si="8"/>
        <v>1.2773212254946416</v>
      </c>
      <c r="BK8" s="97">
        <f t="shared" si="8"/>
        <v>1.1803869575071355</v>
      </c>
      <c r="BL8" s="101"/>
      <c r="BM8" s="15">
        <f>IF($Y8="N",VLOOKUP("N",ylfactors,MATCH(BM$7,'Proposed Factors'!$L$3:$R$3,0),FALSE),IF('Query Result 1'!$X8&lt;49,VLOOKUP("YA",ylfactors,MATCH(BM$7,'Proposed Factors'!$L$3:$R$3,0),FALSE),VLOOKUP("YB",ylfactors,MATCH(BM$7,'Proposed Factors'!$L$3:$R$3,0),FALSE)))</f>
        <v>1</v>
      </c>
      <c r="BN8" s="15">
        <f>IF($Y8="N",VLOOKUP("N",ylfactors,MATCH(BN$7,'Proposed Factors'!$L$3:$R$3,0),FALSE),IF('Query Result 1'!$X8&lt;49,VLOOKUP("YA",ylfactors,MATCH(BN$7,'Proposed Factors'!$L$3:$R$3,0),FALSE),VLOOKUP("YB",ylfactors,MATCH(BN$7,'Proposed Factors'!$L$3:$R$3,0),FALSE)))</f>
        <v>1</v>
      </c>
      <c r="BO8" s="15">
        <f>IF($Y8="N",VLOOKUP("N",ylfactors,MATCH(BO$7,'Proposed Factors'!$L$3:$R$3,0),FALSE),IF('Query Result 1'!$X8&lt;49,VLOOKUP("YA",ylfactors,MATCH(BO$7,'Proposed Factors'!$L$3:$R$3,0),FALSE),VLOOKUP("YB",ylfactors,MATCH(BO$7,'Proposed Factors'!$L$3:$R$3,0),FALSE)))</f>
        <v>1</v>
      </c>
      <c r="BP8" s="15">
        <f>IF($Y8="N",VLOOKUP("N",ylfactors,MATCH(BP$7,'Proposed Factors'!$L$3:$R$3,0),FALSE),IF('Query Result 1'!$X8&lt;49,VLOOKUP("YA",ylfactors,MATCH(BP$7,'Proposed Factors'!$L$3:$R$3,0),FALSE),VLOOKUP("YB",ylfactors,MATCH(BP$7,'Proposed Factors'!$L$3:$R$3,0),FALSE)))</f>
        <v>1</v>
      </c>
      <c r="BQ8" s="15">
        <f>IF($Y8="N",VLOOKUP("N",ylfactors,MATCH(BQ$7,'Proposed Factors'!$L$3:$R$3,0),FALSE),IF('Query Result 1'!$X8&lt;49,VLOOKUP("YA",ylfactors,MATCH(BQ$7,'Proposed Factors'!$L$3:$R$3,0),FALSE),VLOOKUP("YB",ylfactors,MATCH(BQ$7,'Proposed Factors'!$L$3:$R$3,0),FALSE)))</f>
        <v>1</v>
      </c>
      <c r="BR8" s="15"/>
      <c r="BS8" s="15">
        <f>IF($Z8="NN",1,IF(AND($Z8="YY",$Y8="S"),VLOOKUP("YY",gsdfactors,MATCH(BS$7,'Proposed Factors'!$L$11:$R$11,0),FALSE),VLOOKUP(LEFT(CONCATENATE($Y8,$Z8),2)&amp;"N",gsdfactors,MATCH(BS$7,'Proposed Factors'!$L$11:$R$11,0),FALSE)))</f>
        <v>1</v>
      </c>
      <c r="BT8" s="15">
        <f>IF($Z8="NN",1,IF(AND($Z8="YY",$Y8="S"),VLOOKUP("YY",gsdfactors,MATCH(BT$7,'Proposed Factors'!$L$11:$R$11,0),FALSE),VLOOKUP(LEFT(CONCATENATE($Y8,$Z8),2)&amp;"N",gsdfactors,MATCH(BT$7,'Proposed Factors'!$L$11:$R$11,0),FALSE)))</f>
        <v>1</v>
      </c>
      <c r="BU8" s="15">
        <f>IF($Z8="NN",1,IF(AND($Z8="YY",$Y8="S"),VLOOKUP("YY",gsdfactors,MATCH(BU$7,'Proposed Factors'!$L$11:$R$11,0),FALSE),VLOOKUP(LEFT(CONCATENATE($Y8,$Z8),2)&amp;"N",gsdfactors,MATCH(BU$7,'Proposed Factors'!$L$11:$R$11,0),FALSE)))</f>
        <v>1</v>
      </c>
      <c r="BV8" s="15">
        <f>IF($Z8="NN",1,IF(AND($Z8="YY",$Y8="S"),VLOOKUP("YY",gsdfactors,MATCH(BV$7,'Proposed Factors'!$L$11:$R$11,0),FALSE),VLOOKUP(LEFT(CONCATENATE($Y8,$Z8),2)&amp;"N",gsdfactors,MATCH(BV$7,'Proposed Factors'!$L$11:$R$11,0),FALSE)))</f>
        <v>1</v>
      </c>
      <c r="BW8" s="15">
        <f>IF($Z8="NN",1,IF(AND($Z8="YY",$Y8="S"),VLOOKUP("YY",gsdfactors,MATCH(BW$7,'Proposed Factors'!$L$11:$R$11,0),FALSE),VLOOKUP(LEFT(CONCATENATE($Y8,$Z8),2)&amp;"N",gsdfactors,MATCH(BW$7,'Proposed Factors'!$L$11:$R$11,0),FALSE)))</f>
        <v>1</v>
      </c>
      <c r="BY8" s="52">
        <f t="shared" ref="BY8:BY71" si="9">PRODUCT(BG8,BM8,BS8)</f>
        <v>1.3738950415330959</v>
      </c>
      <c r="BZ8" s="52">
        <f t="shared" ref="BZ8:BZ71" si="10">PRODUCT(BH8,BN8,BT8)</f>
        <v>1.232089137966087</v>
      </c>
      <c r="CA8" s="52">
        <f t="shared" ref="CA8:CA71" si="11">PRODUCT(BI8,BO8,BU8)</f>
        <v>1.171469646553138</v>
      </c>
      <c r="CB8" s="52">
        <f t="shared" ref="CB8:CB71" si="12">PRODUCT(BJ8,BP8,BV8)</f>
        <v>1.2773212254946416</v>
      </c>
      <c r="CC8" s="52">
        <f t="shared" ref="CC8:CC71" si="13">PRODUCT(BK8,BQ8,BW8)</f>
        <v>1.1803869575071355</v>
      </c>
      <c r="CE8" s="52">
        <f t="shared" ref="CE8:CE71" si="14">BY8/BY$213</f>
        <v>1.4404787637620586</v>
      </c>
      <c r="CF8" s="52">
        <f t="shared" ref="CF8:CF71" si="15">BZ8/BZ$213</f>
        <v>1.3628831725873218</v>
      </c>
      <c r="CG8" s="52">
        <f t="shared" ref="CG8:CG71" si="16">CA8/CA$213</f>
        <v>1.1957566485525906</v>
      </c>
      <c r="CH8" s="52">
        <f t="shared" ref="CH8:CH71" si="17">CB8/CB$213</f>
        <v>1.3046337861571411</v>
      </c>
      <c r="CI8" s="52">
        <f t="shared" ref="CI8:CI71" si="18">CC8/CC$213</f>
        <v>1.2815092284892615</v>
      </c>
      <c r="CK8" s="52" t="str">
        <f>CONCATENATE(X8,Y8,Z8)</f>
        <v>0MNN</v>
      </c>
      <c r="CL8" s="55">
        <f t="shared" ref="CL8:CL71" si="19">AB8</f>
        <v>8.833475790833513E-4</v>
      </c>
      <c r="CM8" s="55">
        <f t="shared" ref="CM8:CM71" si="20">AC8</f>
        <v>4.6409424034621718E-4</v>
      </c>
      <c r="CN8" s="55">
        <f t="shared" ref="CN8:CN71" si="21">AD8</f>
        <v>6.3818129213468757E-4</v>
      </c>
      <c r="CO8" s="55">
        <f t="shared" ref="CO8:CO71" si="22">AE8</f>
        <v>6.3234513258213774E-4</v>
      </c>
      <c r="CP8" s="55">
        <f t="shared" ref="CP8:CP71" si="23">AF8</f>
        <v>8.4880474173967553E-4</v>
      </c>
      <c r="CQ8" s="5">
        <f>CE8</f>
        <v>1.4404787637620586</v>
      </c>
      <c r="CR8" s="5">
        <f>CF8</f>
        <v>1.3628831725873218</v>
      </c>
      <c r="CS8" s="5">
        <f>CG8</f>
        <v>1.1957566485525906</v>
      </c>
      <c r="CT8" s="5">
        <f>CH8</f>
        <v>1.3046337861571411</v>
      </c>
      <c r="CU8" s="5">
        <f>CI8</f>
        <v>1.2815092284892615</v>
      </c>
      <c r="CW8" s="52">
        <f>CE8/CE$66</f>
        <v>1.4830000000000001</v>
      </c>
      <c r="CX8" s="52">
        <f t="shared" ref="CX8:DA8" si="24">CF8/CF$66</f>
        <v>1.3169999999999999</v>
      </c>
      <c r="CY8" s="52">
        <f t="shared" si="24"/>
        <v>1.242</v>
      </c>
      <c r="CZ8" s="52">
        <f t="shared" si="24"/>
        <v>1.355</v>
      </c>
      <c r="DA8" s="52">
        <f t="shared" si="24"/>
        <v>1.241513767103666</v>
      </c>
    </row>
    <row r="9" spans="1:105" x14ac:dyDescent="0.35">
      <c r="A9" s="170" t="str">
        <f t="shared" ref="A9:A72" si="25">IF(B9="N","NNN",CONCATENATE(IF(H9&gt;82,"83",H9),B9,C9,D9))</f>
        <v>NNN</v>
      </c>
      <c r="B9" s="170" t="str">
        <f t="shared" ref="B9:B72" si="26">IF(E9="Y",G9,"N")</f>
        <v>N</v>
      </c>
      <c r="C9" s="29" t="str">
        <f t="shared" ref="C9:C72" si="27">IF(AND(E9="Y",I9="Y",H9&lt;9),I9,"N")</f>
        <v>N</v>
      </c>
      <c r="D9" s="29" t="str">
        <f t="shared" ref="D9:D71" si="28">IF(AND(C9="Y",J9="Y"),"Y","N")</f>
        <v>N</v>
      </c>
      <c r="E9" s="171" t="s">
        <v>5</v>
      </c>
      <c r="F9" s="171" t="s">
        <v>6</v>
      </c>
      <c r="G9" s="171" t="s">
        <v>7</v>
      </c>
      <c r="H9" s="172">
        <v>1</v>
      </c>
      <c r="I9" s="171" t="s">
        <v>5</v>
      </c>
      <c r="J9" s="171" t="s">
        <v>5</v>
      </c>
      <c r="K9" s="172">
        <v>703</v>
      </c>
      <c r="L9" s="172">
        <v>208</v>
      </c>
      <c r="M9" s="172">
        <v>543</v>
      </c>
      <c r="N9" s="172">
        <v>525</v>
      </c>
      <c r="O9" s="172">
        <v>651</v>
      </c>
      <c r="P9" s="1"/>
      <c r="Q9" s="13" t="s">
        <v>154</v>
      </c>
      <c r="R9" s="35">
        <v>402</v>
      </c>
      <c r="S9" s="35">
        <v>115</v>
      </c>
      <c r="T9" s="35">
        <v>254</v>
      </c>
      <c r="U9" s="35">
        <v>247</v>
      </c>
      <c r="V9" s="35">
        <v>389</v>
      </c>
      <c r="W9" s="35"/>
      <c r="X9" s="50">
        <f t="shared" ref="X9:X72" si="29">VALUE(LEFT($Q9,LEN($Q9)-3))</f>
        <v>0</v>
      </c>
      <c r="Y9" s="49" t="str">
        <f t="shared" ref="Y9:Y72" si="30">RIGHT(LEFT($Q9,LEN($Q9)-2),1)</f>
        <v>M</v>
      </c>
      <c r="Z9" s="49" t="str">
        <f t="shared" ref="Z9:Z72" si="31">IF(Y9="NN","NN",LEFT(RIGHT($Q9,2),2))</f>
        <v>YN</v>
      </c>
      <c r="AA9" s="1"/>
      <c r="AB9" s="120">
        <f t="shared" ref="AB9:AB72" si="32">R9/R$213</f>
        <v>1.1163336271345715E-4</v>
      </c>
      <c r="AC9" s="120">
        <f t="shared" ref="AC9:AC72" si="33">S9/S$213</f>
        <v>5.5078263818178509E-5</v>
      </c>
      <c r="AD9" s="120">
        <f t="shared" ref="AD9:AD72" si="34">T9/T$213</f>
        <v>8.1292902809533926E-5</v>
      </c>
      <c r="AE9" s="120">
        <f t="shared" ref="AE9:AE72" si="35">U9/U$213</f>
        <v>8.1817311549391326E-5</v>
      </c>
      <c r="AF9" s="120">
        <f t="shared" ref="AF9:AF72" si="36">V9/V$213</f>
        <v>1.102822460042531E-4</v>
      </c>
      <c r="AH9" s="121">
        <f t="shared" si="1"/>
        <v>1.4830000000000001</v>
      </c>
      <c r="AI9" s="121">
        <f t="shared" si="1"/>
        <v>1.3169999999999999</v>
      </c>
      <c r="AJ9" s="121">
        <f t="shared" si="1"/>
        <v>1.242</v>
      </c>
      <c r="AK9" s="121">
        <f t="shared" si="1"/>
        <v>1.355</v>
      </c>
      <c r="AL9" s="121">
        <f t="shared" si="1"/>
        <v>1.2390000000000001</v>
      </c>
      <c r="AM9" s="15"/>
      <c r="AN9" s="98">
        <f t="shared" si="2"/>
        <v>1.3738950415330959</v>
      </c>
      <c r="AO9" s="98">
        <f t="shared" si="3"/>
        <v>1.232089137966087</v>
      </c>
      <c r="AP9" s="98">
        <f t="shared" si="4"/>
        <v>1.171469646553138</v>
      </c>
      <c r="AQ9" s="98">
        <f t="shared" si="5"/>
        <v>1.2773212254946416</v>
      </c>
      <c r="AR9" s="98">
        <f t="shared" si="6"/>
        <v>1.1786009480268669</v>
      </c>
      <c r="AS9" s="15"/>
      <c r="AT9" s="98">
        <f>AN9-1</f>
        <v>0.37389504153309594</v>
      </c>
      <c r="AU9" s="98">
        <f t="shared" ref="AU9:AV9" si="37">AO9-1</f>
        <v>0.23208913796608699</v>
      </c>
      <c r="AV9" s="98">
        <f t="shared" si="37"/>
        <v>0.17146964655313801</v>
      </c>
      <c r="AW9" s="98">
        <f t="shared" si="7"/>
        <v>0.27732122549464155</v>
      </c>
      <c r="AX9" s="98">
        <f t="shared" si="7"/>
        <v>0.17860094802686688</v>
      </c>
      <c r="AY9" s="15"/>
      <c r="AZ9" s="98">
        <f t="shared" ref="AZ9:AZ72" si="38">AT9*AT$214</f>
        <v>0.37389504153309594</v>
      </c>
      <c r="BA9" s="98">
        <f t="shared" ref="BA9:BA72" si="39">AU9*AU$214</f>
        <v>0.23208913796608699</v>
      </c>
      <c r="BB9" s="98">
        <f t="shared" ref="BB9:BB72" si="40">AV9*$AV$214</f>
        <v>0.17146964655313801</v>
      </c>
      <c r="BC9" s="99">
        <f t="shared" ref="BC9:BC72" si="41">AW9*AW$214</f>
        <v>0.27732122549464155</v>
      </c>
      <c r="BD9" s="98">
        <f t="shared" ref="BD9:BD72" si="42">AX9*AX$214</f>
        <v>0.18038695750713554</v>
      </c>
      <c r="BE9" s="101"/>
      <c r="BF9" s="181" t="str">
        <f t="shared" ref="BF9:BF72" si="43">CONCATENATE(X9,IFERROR(IF(X9&lt;15,Y9,"X"),"NNX"))</f>
        <v>0M</v>
      </c>
      <c r="BG9" s="98">
        <f>AZ9+1</f>
        <v>1.3738950415330959</v>
      </c>
      <c r="BH9" s="98">
        <f t="shared" si="8"/>
        <v>1.232089137966087</v>
      </c>
      <c r="BI9" s="98">
        <f t="shared" si="8"/>
        <v>1.171469646553138</v>
      </c>
      <c r="BJ9" s="98">
        <f t="shared" si="8"/>
        <v>1.2773212254946416</v>
      </c>
      <c r="BK9" s="98">
        <f t="shared" si="8"/>
        <v>1.1803869575071355</v>
      </c>
      <c r="BL9" s="101"/>
      <c r="BM9" s="15">
        <f>IF($Y9="N",VLOOKUP("N",ylfactors,MATCH(BM$7,'Proposed Factors'!$L$3:$R$3,0),FALSE),IF('Query Result 1'!$X9&lt;49,VLOOKUP("YA",ylfactors,MATCH(BM$7,'Proposed Factors'!$L$3:$R$3,0),FALSE),VLOOKUP("YB",ylfactors,MATCH(BM$7,'Proposed Factors'!$L$3:$R$3,0),FALSE)))</f>
        <v>1</v>
      </c>
      <c r="BN9" s="15">
        <f>IF($Y9="N",VLOOKUP("N",ylfactors,MATCH(BN$7,'Proposed Factors'!$L$3:$R$3,0),FALSE),IF('Query Result 1'!$X9&lt;49,VLOOKUP("YA",ylfactors,MATCH(BN$7,'Proposed Factors'!$L$3:$R$3,0),FALSE),VLOOKUP("YB",ylfactors,MATCH(BN$7,'Proposed Factors'!$L$3:$R$3,0),FALSE)))</f>
        <v>1</v>
      </c>
      <c r="BO9" s="15">
        <f>IF($Y9="N",VLOOKUP("N",ylfactors,MATCH(BO$7,'Proposed Factors'!$L$3:$R$3,0),FALSE),IF('Query Result 1'!$X9&lt;49,VLOOKUP("YA",ylfactors,MATCH(BO$7,'Proposed Factors'!$L$3:$R$3,0),FALSE),VLOOKUP("YB",ylfactors,MATCH(BO$7,'Proposed Factors'!$L$3:$R$3,0),FALSE)))</f>
        <v>1</v>
      </c>
      <c r="BP9" s="15">
        <f>IF($Y9="N",VLOOKUP("N",ylfactors,MATCH(BP$7,'Proposed Factors'!$L$3:$R$3,0),FALSE),IF('Query Result 1'!$X9&lt;49,VLOOKUP("YA",ylfactors,MATCH(BP$7,'Proposed Factors'!$L$3:$R$3,0),FALSE),VLOOKUP("YB",ylfactors,MATCH(BP$7,'Proposed Factors'!$L$3:$R$3,0),FALSE)))</f>
        <v>1</v>
      </c>
      <c r="BQ9" s="15">
        <f>IF($Y9="N",VLOOKUP("N",ylfactors,MATCH(BQ$7,'Proposed Factors'!$L$3:$R$3,0),FALSE),IF('Query Result 1'!$X9&lt;49,VLOOKUP("YA",ylfactors,MATCH(BQ$7,'Proposed Factors'!$L$3:$R$3,0),FALSE),VLOOKUP("YB",ylfactors,MATCH(BQ$7,'Proposed Factors'!$L$3:$R$3,0),FALSE)))</f>
        <v>1</v>
      </c>
      <c r="BR9" s="15"/>
      <c r="BS9" s="15">
        <f>IF($Z9="NN",1,IF(AND($Z9="YY",$Y9="S"),VLOOKUP("YY",gsdfactors,MATCH(BS$7,'Proposed Factors'!$L$11:$R$11,0),FALSE),VLOOKUP(LEFT(CONCATENATE($Y9,$Z9),2)&amp;"N",gsdfactors,MATCH(BS$7,'Proposed Factors'!$L$11:$R$11,0),FALSE)))</f>
        <v>0.98099999999999998</v>
      </c>
      <c r="BT9" s="15">
        <f>IF($Z9="NN",1,IF(AND($Z9="YY",$Y9="S"),VLOOKUP("YY",gsdfactors,MATCH(BT$7,'Proposed Factors'!$L$11:$R$11,0),FALSE),VLOOKUP(LEFT(CONCATENATE($Y9,$Z9),2)&amp;"N",gsdfactors,MATCH(BT$7,'Proposed Factors'!$L$11:$R$11,0),FALSE)))</f>
        <v>0.9774735682819381</v>
      </c>
      <c r="BU9" s="15">
        <f>IF($Z9="NN",1,IF(AND($Z9="YY",$Y9="S"),VLOOKUP("YY",gsdfactors,MATCH(BU$7,'Proposed Factors'!$L$11:$R$11,0),FALSE),VLOOKUP(LEFT(CONCATENATE($Y9,$Z9),2)&amp;"N",gsdfactors,MATCH(BU$7,'Proposed Factors'!$L$11:$R$11,0),FALSE)))</f>
        <v>0.95020299022426691</v>
      </c>
      <c r="BV9" s="15">
        <f>IF($Z9="NN",1,IF(AND($Z9="YY",$Y9="S"),VLOOKUP("YY",gsdfactors,MATCH(BV$7,'Proposed Factors'!$L$11:$R$11,0),FALSE),VLOOKUP(LEFT(CONCATENATE($Y9,$Z9),2)&amp;"N",gsdfactors,MATCH(BV$7,'Proposed Factors'!$L$11:$R$11,0),FALSE)))</f>
        <v>0.98165236818588009</v>
      </c>
      <c r="BW9" s="15">
        <f>IF($Z9="NN",1,IF(AND($Z9="YY",$Y9="S"),VLOOKUP("YY",gsdfactors,MATCH(BW$7,'Proposed Factors'!$L$11:$R$11,0),FALSE),VLOOKUP(LEFT(CONCATENATE($Y9,$Z9),2)&amp;"N",gsdfactors,MATCH(BW$7,'Proposed Factors'!$L$11:$R$11,0),FALSE)))</f>
        <v>0.98430305775764437</v>
      </c>
      <c r="BY9" s="52">
        <f t="shared" si="9"/>
        <v>1.3477910357439671</v>
      </c>
      <c r="BZ9" s="52">
        <f t="shared" si="10"/>
        <v>1.2043345661291283</v>
      </c>
      <c r="CA9" s="52">
        <f t="shared" si="11"/>
        <v>1.1131339611117568</v>
      </c>
      <c r="CB9" s="52">
        <f t="shared" si="12"/>
        <v>1.2538854059409055</v>
      </c>
      <c r="CC9" s="52">
        <f t="shared" si="13"/>
        <v>1.1618584916115162</v>
      </c>
      <c r="CE9" s="52">
        <f t="shared" si="14"/>
        <v>1.4131096672505796</v>
      </c>
      <c r="CF9" s="52">
        <f t="shared" si="15"/>
        <v>1.332182277860338</v>
      </c>
      <c r="CG9" s="52">
        <f t="shared" si="16"/>
        <v>1.1362115430352193</v>
      </c>
      <c r="CH9" s="52">
        <f t="shared" si="17"/>
        <v>1.2806968457964687</v>
      </c>
      <c r="CI9" s="52">
        <f t="shared" si="18"/>
        <v>1.2613934521466201</v>
      </c>
      <c r="CK9" s="52" t="str">
        <f t="shared" ref="CK9:CK71" si="44">CONCATENATE(X9,Y9,Z9)</f>
        <v>0MYN</v>
      </c>
      <c r="CL9" s="55">
        <f t="shared" si="19"/>
        <v>1.1163336271345715E-4</v>
      </c>
      <c r="CM9" s="55">
        <f t="shared" si="20"/>
        <v>5.5078263818178509E-5</v>
      </c>
      <c r="CN9" s="55">
        <f t="shared" si="21"/>
        <v>8.1292902809533926E-5</v>
      </c>
      <c r="CO9" s="55">
        <f t="shared" si="22"/>
        <v>8.1817311549391326E-5</v>
      </c>
      <c r="CP9" s="55">
        <f t="shared" si="23"/>
        <v>1.102822460042531E-4</v>
      </c>
      <c r="CQ9" s="5">
        <f t="shared" ref="CQ9:CQ72" si="45">CE9</f>
        <v>1.4131096672505796</v>
      </c>
      <c r="CR9" s="5">
        <f t="shared" ref="CR9:CR72" si="46">CF9</f>
        <v>1.332182277860338</v>
      </c>
      <c r="CS9" s="5">
        <f t="shared" ref="CS9:CS72" si="47">CG9</f>
        <v>1.1362115430352193</v>
      </c>
      <c r="CT9" s="5">
        <f t="shared" ref="CT9:CT72" si="48">CH9</f>
        <v>1.2806968457964687</v>
      </c>
      <c r="CU9" s="5">
        <f t="shared" ref="CU9:CU72" si="49">CI9</f>
        <v>1.2613934521466201</v>
      </c>
      <c r="CW9" s="52">
        <f t="shared" ref="CW9:CW72" si="50">CE9/CE$66</f>
        <v>1.4548230000000002</v>
      </c>
      <c r="CX9" s="52">
        <f t="shared" ref="CX9:CX72" si="51">CF9/CF$66</f>
        <v>1.2873326894273125</v>
      </c>
      <c r="CY9" s="52">
        <f t="shared" ref="CY9:CY72" si="52">CG9/CG$66</f>
        <v>1.1801521138585394</v>
      </c>
      <c r="CZ9" s="52">
        <f t="shared" ref="CZ9:CZ72" si="53">CH9/CH$66</f>
        <v>1.3301389588918677</v>
      </c>
      <c r="DA9" s="52">
        <f t="shared" ref="DA9:DA72" si="54">CI9/CI$66</f>
        <v>1.2220257972083506</v>
      </c>
    </row>
    <row r="10" spans="1:105" x14ac:dyDescent="0.35">
      <c r="A10" s="170" t="str">
        <f t="shared" si="25"/>
        <v>NNN</v>
      </c>
      <c r="B10" s="170" t="str">
        <f t="shared" si="26"/>
        <v>N</v>
      </c>
      <c r="C10" s="29" t="str">
        <f t="shared" si="27"/>
        <v>N</v>
      </c>
      <c r="D10" s="29" t="str">
        <f t="shared" si="28"/>
        <v>N</v>
      </c>
      <c r="E10" s="171" t="s">
        <v>5</v>
      </c>
      <c r="F10" s="171" t="s">
        <v>6</v>
      </c>
      <c r="G10" s="171" t="s">
        <v>7</v>
      </c>
      <c r="H10" s="172">
        <v>2</v>
      </c>
      <c r="I10" s="171" t="s">
        <v>5</v>
      </c>
      <c r="J10" s="171" t="s">
        <v>5</v>
      </c>
      <c r="K10" s="172">
        <v>1279</v>
      </c>
      <c r="L10" s="172">
        <v>407</v>
      </c>
      <c r="M10" s="172">
        <v>988</v>
      </c>
      <c r="N10" s="172">
        <v>954</v>
      </c>
      <c r="O10" s="172">
        <v>1206</v>
      </c>
      <c r="P10" s="1"/>
      <c r="Q10" s="13" t="s">
        <v>155</v>
      </c>
      <c r="R10" s="35">
        <v>15</v>
      </c>
      <c r="S10" s="35">
        <v>7</v>
      </c>
      <c r="T10" s="35">
        <v>11</v>
      </c>
      <c r="U10" s="35">
        <v>11</v>
      </c>
      <c r="V10" s="35">
        <v>15</v>
      </c>
      <c r="W10" s="35"/>
      <c r="X10" s="50">
        <f t="shared" si="29"/>
        <v>0</v>
      </c>
      <c r="Y10" s="49" t="str">
        <f t="shared" si="30"/>
        <v>M</v>
      </c>
      <c r="Z10" s="49" t="str">
        <f t="shared" si="31"/>
        <v>YY</v>
      </c>
      <c r="AA10" s="1"/>
      <c r="AB10" s="120">
        <f t="shared" si="32"/>
        <v>4.1654239818454164E-6</v>
      </c>
      <c r="AC10" s="120">
        <f t="shared" si="33"/>
        <v>3.3525899715413007E-6</v>
      </c>
      <c r="AD10" s="120">
        <f t="shared" si="34"/>
        <v>3.5205587830900522E-6</v>
      </c>
      <c r="AE10" s="120">
        <f t="shared" si="35"/>
        <v>3.6436859394465772E-6</v>
      </c>
      <c r="AF10" s="120">
        <f t="shared" si="36"/>
        <v>4.2525287662308392E-6</v>
      </c>
      <c r="AH10" s="121">
        <f t="shared" si="1"/>
        <v>1.4830000000000001</v>
      </c>
      <c r="AI10" s="121">
        <f t="shared" si="1"/>
        <v>1.3169999999999999</v>
      </c>
      <c r="AJ10" s="121">
        <f t="shared" si="1"/>
        <v>1.242</v>
      </c>
      <c r="AK10" s="121">
        <f t="shared" si="1"/>
        <v>1.355</v>
      </c>
      <c r="AL10" s="121">
        <f t="shared" si="1"/>
        <v>1.2390000000000001</v>
      </c>
      <c r="AM10" s="15"/>
      <c r="AN10" s="98">
        <f t="shared" si="2"/>
        <v>1.3738950415330959</v>
      </c>
      <c r="AO10" s="98">
        <f t="shared" si="3"/>
        <v>1.232089137966087</v>
      </c>
      <c r="AP10" s="98">
        <f t="shared" si="4"/>
        <v>1.171469646553138</v>
      </c>
      <c r="AQ10" s="98">
        <f t="shared" si="5"/>
        <v>1.2773212254946416</v>
      </c>
      <c r="AR10" s="98">
        <f t="shared" si="6"/>
        <v>1.1786009480268669</v>
      </c>
      <c r="AS10" s="15"/>
      <c r="AT10" s="98">
        <f t="shared" ref="AT10:AT73" si="55">AN10-1</f>
        <v>0.37389504153309594</v>
      </c>
      <c r="AU10" s="98">
        <f t="shared" ref="AU10:AU73" si="56">AO10-1</f>
        <v>0.23208913796608699</v>
      </c>
      <c r="AV10" s="98">
        <f t="shared" ref="AV10:AV73" si="57">AP10-1</f>
        <v>0.17146964655313801</v>
      </c>
      <c r="AW10" s="98">
        <f t="shared" ref="AW10:AW73" si="58">AQ10-1</f>
        <v>0.27732122549464155</v>
      </c>
      <c r="AX10" s="98">
        <f t="shared" ref="AX10:AX73" si="59">AR10-1</f>
        <v>0.17860094802686688</v>
      </c>
      <c r="AY10" s="15"/>
      <c r="AZ10" s="98">
        <f t="shared" si="38"/>
        <v>0.37389504153309594</v>
      </c>
      <c r="BA10" s="98">
        <f t="shared" si="39"/>
        <v>0.23208913796608699</v>
      </c>
      <c r="BB10" s="98">
        <f t="shared" si="40"/>
        <v>0.17146964655313801</v>
      </c>
      <c r="BC10" s="99">
        <f t="shared" si="41"/>
        <v>0.27732122549464155</v>
      </c>
      <c r="BD10" s="98">
        <f t="shared" si="42"/>
        <v>0.18038695750713554</v>
      </c>
      <c r="BE10" s="101"/>
      <c r="BF10" s="181" t="str">
        <f t="shared" si="43"/>
        <v>0M</v>
      </c>
      <c r="BG10" s="98">
        <f t="shared" ref="BG10:BG73" si="60">AZ10+1</f>
        <v>1.3738950415330959</v>
      </c>
      <c r="BH10" s="98">
        <f t="shared" ref="BH10:BH73" si="61">BA10+1</f>
        <v>1.232089137966087</v>
      </c>
      <c r="BI10" s="98">
        <f t="shared" ref="BI10:BI73" si="62">BB10+1</f>
        <v>1.171469646553138</v>
      </c>
      <c r="BJ10" s="98">
        <f t="shared" ref="BJ10:BJ73" si="63">BC10+1</f>
        <v>1.2773212254946416</v>
      </c>
      <c r="BK10" s="98">
        <f t="shared" ref="BK10:BK73" si="64">BD10+1</f>
        <v>1.1803869575071355</v>
      </c>
      <c r="BL10" s="101"/>
      <c r="BM10" s="15">
        <f>IF($Y10="N",VLOOKUP("N",ylfactors,MATCH(BM$7,'Proposed Factors'!$L$3:$R$3,0),FALSE),IF('Query Result 1'!$X10&lt;49,VLOOKUP("YA",ylfactors,MATCH(BM$7,'Proposed Factors'!$L$3:$R$3,0),FALSE),VLOOKUP("YB",ylfactors,MATCH(BM$7,'Proposed Factors'!$L$3:$R$3,0),FALSE)))</f>
        <v>1</v>
      </c>
      <c r="BN10" s="15">
        <f>IF($Y10="N",VLOOKUP("N",ylfactors,MATCH(BN$7,'Proposed Factors'!$L$3:$R$3,0),FALSE),IF('Query Result 1'!$X10&lt;49,VLOOKUP("YA",ylfactors,MATCH(BN$7,'Proposed Factors'!$L$3:$R$3,0),FALSE),VLOOKUP("YB",ylfactors,MATCH(BN$7,'Proposed Factors'!$L$3:$R$3,0),FALSE)))</f>
        <v>1</v>
      </c>
      <c r="BO10" s="15">
        <f>IF($Y10="N",VLOOKUP("N",ylfactors,MATCH(BO$7,'Proposed Factors'!$L$3:$R$3,0),FALSE),IF('Query Result 1'!$X10&lt;49,VLOOKUP("YA",ylfactors,MATCH(BO$7,'Proposed Factors'!$L$3:$R$3,0),FALSE),VLOOKUP("YB",ylfactors,MATCH(BO$7,'Proposed Factors'!$L$3:$R$3,0),FALSE)))</f>
        <v>1</v>
      </c>
      <c r="BP10" s="15">
        <f>IF($Y10="N",VLOOKUP("N",ylfactors,MATCH(BP$7,'Proposed Factors'!$L$3:$R$3,0),FALSE),IF('Query Result 1'!$X10&lt;49,VLOOKUP("YA",ylfactors,MATCH(BP$7,'Proposed Factors'!$L$3:$R$3,0),FALSE),VLOOKUP("YB",ylfactors,MATCH(BP$7,'Proposed Factors'!$L$3:$R$3,0),FALSE)))</f>
        <v>1</v>
      </c>
      <c r="BQ10" s="15">
        <f>IF($Y10="N",VLOOKUP("N",ylfactors,MATCH(BQ$7,'Proposed Factors'!$L$3:$R$3,0),FALSE),IF('Query Result 1'!$X10&lt;49,VLOOKUP("YA",ylfactors,MATCH(BQ$7,'Proposed Factors'!$L$3:$R$3,0),FALSE),VLOOKUP("YB",ylfactors,MATCH(BQ$7,'Proposed Factors'!$L$3:$R$3,0),FALSE)))</f>
        <v>1</v>
      </c>
      <c r="BR10" s="15"/>
      <c r="BS10" s="15">
        <f>IF($Z10="NN",1,IF(AND($Z10="YY",$Y10="S"),VLOOKUP("YY",gsdfactors,MATCH(BS$7,'Proposed Factors'!$L$11:$R$11,0),FALSE),VLOOKUP(LEFT(CONCATENATE($Y10,$Z10),2)&amp;"N",gsdfactors,MATCH(BS$7,'Proposed Factors'!$L$11:$R$11,0),FALSE)))</f>
        <v>0.98099999999999998</v>
      </c>
      <c r="BT10" s="15">
        <f>IF($Z10="NN",1,IF(AND($Z10="YY",$Y10="S"),VLOOKUP("YY",gsdfactors,MATCH(BT$7,'Proposed Factors'!$L$11:$R$11,0),FALSE),VLOOKUP(LEFT(CONCATENATE($Y10,$Z10),2)&amp;"N",gsdfactors,MATCH(BT$7,'Proposed Factors'!$L$11:$R$11,0),FALSE)))</f>
        <v>0.9774735682819381</v>
      </c>
      <c r="BU10" s="15">
        <f>IF($Z10="NN",1,IF(AND($Z10="YY",$Y10="S"),VLOOKUP("YY",gsdfactors,MATCH(BU$7,'Proposed Factors'!$L$11:$R$11,0),FALSE),VLOOKUP(LEFT(CONCATENATE($Y10,$Z10),2)&amp;"N",gsdfactors,MATCH(BU$7,'Proposed Factors'!$L$11:$R$11,0),FALSE)))</f>
        <v>0.95020299022426691</v>
      </c>
      <c r="BV10" s="15">
        <f>IF($Z10="NN",1,IF(AND($Z10="YY",$Y10="S"),VLOOKUP("YY",gsdfactors,MATCH(BV$7,'Proposed Factors'!$L$11:$R$11,0),FALSE),VLOOKUP(LEFT(CONCATENATE($Y10,$Z10),2)&amp;"N",gsdfactors,MATCH(BV$7,'Proposed Factors'!$L$11:$R$11,0),FALSE)))</f>
        <v>0.98165236818588009</v>
      </c>
      <c r="BW10" s="15">
        <f>IF($Z10="NN",1,IF(AND($Z10="YY",$Y10="S"),VLOOKUP("YY",gsdfactors,MATCH(BW$7,'Proposed Factors'!$L$11:$R$11,0),FALSE),VLOOKUP(LEFT(CONCATENATE($Y10,$Z10),2)&amp;"N",gsdfactors,MATCH(BW$7,'Proposed Factors'!$L$11:$R$11,0),FALSE)))</f>
        <v>0.98430305775764437</v>
      </c>
      <c r="BY10" s="52">
        <f t="shared" si="9"/>
        <v>1.3477910357439671</v>
      </c>
      <c r="BZ10" s="52">
        <f t="shared" si="10"/>
        <v>1.2043345661291283</v>
      </c>
      <c r="CA10" s="52">
        <f t="shared" si="11"/>
        <v>1.1131339611117568</v>
      </c>
      <c r="CB10" s="52">
        <f t="shared" si="12"/>
        <v>1.2538854059409055</v>
      </c>
      <c r="CC10" s="52">
        <f t="shared" si="13"/>
        <v>1.1618584916115162</v>
      </c>
      <c r="CE10" s="52">
        <f t="shared" si="14"/>
        <v>1.4131096672505796</v>
      </c>
      <c r="CF10" s="52">
        <f t="shared" si="15"/>
        <v>1.332182277860338</v>
      </c>
      <c r="CG10" s="52">
        <f t="shared" si="16"/>
        <v>1.1362115430352193</v>
      </c>
      <c r="CH10" s="52">
        <f t="shared" si="17"/>
        <v>1.2806968457964687</v>
      </c>
      <c r="CI10" s="52">
        <f t="shared" si="18"/>
        <v>1.2613934521466201</v>
      </c>
      <c r="CK10" s="52" t="str">
        <f t="shared" si="44"/>
        <v>0MYY</v>
      </c>
      <c r="CL10" s="55">
        <f t="shared" si="19"/>
        <v>4.1654239818454164E-6</v>
      </c>
      <c r="CM10" s="55">
        <f t="shared" si="20"/>
        <v>3.3525899715413007E-6</v>
      </c>
      <c r="CN10" s="55">
        <f t="shared" si="21"/>
        <v>3.5205587830900522E-6</v>
      </c>
      <c r="CO10" s="55">
        <f t="shared" si="22"/>
        <v>3.6436859394465772E-6</v>
      </c>
      <c r="CP10" s="55">
        <f t="shared" si="23"/>
        <v>4.2525287662308392E-6</v>
      </c>
      <c r="CQ10" s="5">
        <f t="shared" si="45"/>
        <v>1.4131096672505796</v>
      </c>
      <c r="CR10" s="5">
        <f t="shared" si="46"/>
        <v>1.332182277860338</v>
      </c>
      <c r="CS10" s="5">
        <f t="shared" si="47"/>
        <v>1.1362115430352193</v>
      </c>
      <c r="CT10" s="5">
        <f t="shared" si="48"/>
        <v>1.2806968457964687</v>
      </c>
      <c r="CU10" s="5">
        <f t="shared" si="49"/>
        <v>1.2613934521466201</v>
      </c>
      <c r="CW10" s="52">
        <f t="shared" si="50"/>
        <v>1.4548230000000002</v>
      </c>
      <c r="CX10" s="52">
        <f t="shared" si="51"/>
        <v>1.2873326894273125</v>
      </c>
      <c r="CY10" s="52">
        <f t="shared" si="52"/>
        <v>1.1801521138585394</v>
      </c>
      <c r="CZ10" s="52">
        <f t="shared" si="53"/>
        <v>1.3301389588918677</v>
      </c>
      <c r="DA10" s="52">
        <f t="shared" si="54"/>
        <v>1.2220257972083506</v>
      </c>
    </row>
    <row r="11" spans="1:105" x14ac:dyDescent="0.35">
      <c r="A11" s="170" t="str">
        <f t="shared" si="25"/>
        <v>NNN</v>
      </c>
      <c r="B11" s="170" t="str">
        <f t="shared" si="26"/>
        <v>N</v>
      </c>
      <c r="C11" s="29" t="str">
        <f t="shared" si="27"/>
        <v>N</v>
      </c>
      <c r="D11" s="29" t="str">
        <f t="shared" si="28"/>
        <v>N</v>
      </c>
      <c r="E11" s="171" t="s">
        <v>5</v>
      </c>
      <c r="F11" s="171" t="s">
        <v>6</v>
      </c>
      <c r="G11" s="171" t="s">
        <v>7</v>
      </c>
      <c r="H11" s="172">
        <v>3</v>
      </c>
      <c r="I11" s="171" t="s">
        <v>5</v>
      </c>
      <c r="J11" s="171" t="s">
        <v>5</v>
      </c>
      <c r="K11" s="172">
        <v>961</v>
      </c>
      <c r="L11" s="172">
        <v>273</v>
      </c>
      <c r="M11" s="172">
        <v>755</v>
      </c>
      <c r="N11" s="172">
        <v>731</v>
      </c>
      <c r="O11" s="172">
        <v>909</v>
      </c>
      <c r="P11" s="1"/>
      <c r="Q11" s="13" t="s">
        <v>255</v>
      </c>
      <c r="R11" s="35">
        <v>8024</v>
      </c>
      <c r="S11" s="35">
        <v>3886</v>
      </c>
      <c r="T11" s="35">
        <v>4798</v>
      </c>
      <c r="U11" s="35">
        <v>4394</v>
      </c>
      <c r="V11" s="35">
        <v>7805</v>
      </c>
      <c r="W11" s="35"/>
      <c r="X11" s="50">
        <f t="shared" si="29"/>
        <v>0</v>
      </c>
      <c r="Y11" s="49" t="str">
        <f t="shared" si="30"/>
        <v>S</v>
      </c>
      <c r="Z11" s="49" t="str">
        <f t="shared" si="31"/>
        <v>NN</v>
      </c>
      <c r="AA11" s="1"/>
      <c r="AB11" s="120">
        <f t="shared" si="32"/>
        <v>2.2282241353551746E-3</v>
      </c>
      <c r="AC11" s="120">
        <f t="shared" si="33"/>
        <v>1.8611663756299278E-3</v>
      </c>
      <c r="AD11" s="120">
        <f t="shared" si="34"/>
        <v>1.5356037310241882E-3</v>
      </c>
      <c r="AE11" s="120">
        <f t="shared" si="35"/>
        <v>1.455486910720751E-3</v>
      </c>
      <c r="AF11" s="120">
        <f t="shared" si="36"/>
        <v>2.21273246802878E-3</v>
      </c>
      <c r="AH11" s="121">
        <f t="shared" si="1"/>
        <v>2.016</v>
      </c>
      <c r="AI11" s="121">
        <f t="shared" si="1"/>
        <v>1.8839999999999999</v>
      </c>
      <c r="AJ11" s="121">
        <f t="shared" si="1"/>
        <v>1.302</v>
      </c>
      <c r="AK11" s="121">
        <f t="shared" si="1"/>
        <v>1.698</v>
      </c>
      <c r="AL11" s="121">
        <f t="shared" si="1"/>
        <v>1.6040000000000001</v>
      </c>
      <c r="AM11" s="15"/>
      <c r="AN11" s="98">
        <f t="shared" si="2"/>
        <v>1.8676819984698052</v>
      </c>
      <c r="AO11" s="98">
        <f t="shared" si="3"/>
        <v>1.762532980962876</v>
      </c>
      <c r="AP11" s="98">
        <f t="shared" si="4"/>
        <v>1.2280623831015987</v>
      </c>
      <c r="AQ11" s="98">
        <f t="shared" si="5"/>
        <v>1.6006578899556467</v>
      </c>
      <c r="AR11" s="98">
        <f t="shared" si="6"/>
        <v>1.5258078455489057</v>
      </c>
      <c r="AS11" s="15"/>
      <c r="AT11" s="98">
        <f t="shared" si="55"/>
        <v>0.8676819984698052</v>
      </c>
      <c r="AU11" s="98">
        <f t="shared" si="56"/>
        <v>0.76253298096287603</v>
      </c>
      <c r="AV11" s="98">
        <f t="shared" si="57"/>
        <v>0.22806238310159865</v>
      </c>
      <c r="AW11" s="98">
        <f t="shared" si="58"/>
        <v>0.60065788995564673</v>
      </c>
      <c r="AX11" s="98">
        <f t="shared" si="59"/>
        <v>0.52580784554890569</v>
      </c>
      <c r="AY11" s="15"/>
      <c r="AZ11" s="98">
        <f t="shared" si="38"/>
        <v>0.8676819984698052</v>
      </c>
      <c r="BA11" s="98">
        <f t="shared" si="39"/>
        <v>0.76253298096287603</v>
      </c>
      <c r="BB11" s="98">
        <f t="shared" si="40"/>
        <v>0.22806238310159865</v>
      </c>
      <c r="BC11" s="99">
        <f t="shared" si="41"/>
        <v>0.60065788995564673</v>
      </c>
      <c r="BD11" s="98">
        <f t="shared" si="42"/>
        <v>0.53106592400439478</v>
      </c>
      <c r="BE11" s="101"/>
      <c r="BF11" s="181" t="str">
        <f t="shared" si="43"/>
        <v>0S</v>
      </c>
      <c r="BG11" s="98">
        <f t="shared" si="60"/>
        <v>1.8676819984698052</v>
      </c>
      <c r="BH11" s="98">
        <f t="shared" si="61"/>
        <v>1.762532980962876</v>
      </c>
      <c r="BI11" s="98">
        <f t="shared" si="62"/>
        <v>1.2280623831015987</v>
      </c>
      <c r="BJ11" s="98">
        <f t="shared" si="63"/>
        <v>1.6006578899556467</v>
      </c>
      <c r="BK11" s="98">
        <f t="shared" si="64"/>
        <v>1.5310659240043947</v>
      </c>
      <c r="BL11" s="101"/>
      <c r="BM11" s="15">
        <f>IF($Y11="N",VLOOKUP("N",ylfactors,MATCH(BM$7,'Proposed Factors'!$L$3:$R$3,0),FALSE),IF('Query Result 1'!$X11&lt;49,VLOOKUP("YA",ylfactors,MATCH(BM$7,'Proposed Factors'!$L$3:$R$3,0),FALSE),VLOOKUP("YB",ylfactors,MATCH(BM$7,'Proposed Factors'!$L$3:$R$3,0),FALSE)))</f>
        <v>1</v>
      </c>
      <c r="BN11" s="15">
        <f>IF($Y11="N",VLOOKUP("N",ylfactors,MATCH(BN$7,'Proposed Factors'!$L$3:$R$3,0),FALSE),IF('Query Result 1'!$X11&lt;49,VLOOKUP("YA",ylfactors,MATCH(BN$7,'Proposed Factors'!$L$3:$R$3,0),FALSE),VLOOKUP("YB",ylfactors,MATCH(BN$7,'Proposed Factors'!$L$3:$R$3,0),FALSE)))</f>
        <v>1</v>
      </c>
      <c r="BO11" s="15">
        <f>IF($Y11="N",VLOOKUP("N",ylfactors,MATCH(BO$7,'Proposed Factors'!$L$3:$R$3,0),FALSE),IF('Query Result 1'!$X11&lt;49,VLOOKUP("YA",ylfactors,MATCH(BO$7,'Proposed Factors'!$L$3:$R$3,0),FALSE),VLOOKUP("YB",ylfactors,MATCH(BO$7,'Proposed Factors'!$L$3:$R$3,0),FALSE)))</f>
        <v>1</v>
      </c>
      <c r="BP11" s="15">
        <f>IF($Y11="N",VLOOKUP("N",ylfactors,MATCH(BP$7,'Proposed Factors'!$L$3:$R$3,0),FALSE),IF('Query Result 1'!$X11&lt;49,VLOOKUP("YA",ylfactors,MATCH(BP$7,'Proposed Factors'!$L$3:$R$3,0),FALSE),VLOOKUP("YB",ylfactors,MATCH(BP$7,'Proposed Factors'!$L$3:$R$3,0),FALSE)))</f>
        <v>1</v>
      </c>
      <c r="BQ11" s="15">
        <f>IF($Y11="N",VLOOKUP("N",ylfactors,MATCH(BQ$7,'Proposed Factors'!$L$3:$R$3,0),FALSE),IF('Query Result 1'!$X11&lt;49,VLOOKUP("YA",ylfactors,MATCH(BQ$7,'Proposed Factors'!$L$3:$R$3,0),FALSE),VLOOKUP("YB",ylfactors,MATCH(BQ$7,'Proposed Factors'!$L$3:$R$3,0),FALSE)))</f>
        <v>1</v>
      </c>
      <c r="BR11" s="15"/>
      <c r="BS11" s="15">
        <f>IF($Z11="NN",1,IF(AND($Z11="YY",$Y11="S"),VLOOKUP("YY",gsdfactors,MATCH(BS$7,'Proposed Factors'!$L$11:$R$11,0),FALSE),VLOOKUP(LEFT(CONCATENATE($Y11,$Z11),2)&amp;"N",gsdfactors,MATCH(BS$7,'Proposed Factors'!$L$11:$R$11,0),FALSE)))</f>
        <v>1</v>
      </c>
      <c r="BT11" s="15">
        <f>IF($Z11="NN",1,IF(AND($Z11="YY",$Y11="S"),VLOOKUP("YY",gsdfactors,MATCH(BT$7,'Proposed Factors'!$L$11:$R$11,0),FALSE),VLOOKUP(LEFT(CONCATENATE($Y11,$Z11),2)&amp;"N",gsdfactors,MATCH(BT$7,'Proposed Factors'!$L$11:$R$11,0),FALSE)))</f>
        <v>1</v>
      </c>
      <c r="BU11" s="15">
        <f>IF($Z11="NN",1,IF(AND($Z11="YY",$Y11="S"),VLOOKUP("YY",gsdfactors,MATCH(BU$7,'Proposed Factors'!$L$11:$R$11,0),FALSE),VLOOKUP(LEFT(CONCATENATE($Y11,$Z11),2)&amp;"N",gsdfactors,MATCH(BU$7,'Proposed Factors'!$L$11:$R$11,0),FALSE)))</f>
        <v>1</v>
      </c>
      <c r="BV11" s="15">
        <f>IF($Z11="NN",1,IF(AND($Z11="YY",$Y11="S"),VLOOKUP("YY",gsdfactors,MATCH(BV$7,'Proposed Factors'!$L$11:$R$11,0),FALSE),VLOOKUP(LEFT(CONCATENATE($Y11,$Z11),2)&amp;"N",gsdfactors,MATCH(BV$7,'Proposed Factors'!$L$11:$R$11,0),FALSE)))</f>
        <v>1</v>
      </c>
      <c r="BW11" s="15">
        <f>IF($Z11="NN",1,IF(AND($Z11="YY",$Y11="S"),VLOOKUP("YY",gsdfactors,MATCH(BW$7,'Proposed Factors'!$L$11:$R$11,0),FALSE),VLOOKUP(LEFT(CONCATENATE($Y11,$Z11),2)&amp;"N",gsdfactors,MATCH(BW$7,'Proposed Factors'!$L$11:$R$11,0),FALSE)))</f>
        <v>1</v>
      </c>
      <c r="BY11" s="52">
        <f t="shared" si="9"/>
        <v>1.8676819984698052</v>
      </c>
      <c r="BZ11" s="52">
        <f t="shared" si="10"/>
        <v>1.762532980962876</v>
      </c>
      <c r="CA11" s="52">
        <f t="shared" si="11"/>
        <v>1.2280623831015987</v>
      </c>
      <c r="CB11" s="52">
        <f t="shared" si="12"/>
        <v>1.6006578899556467</v>
      </c>
      <c r="CC11" s="52">
        <f t="shared" si="13"/>
        <v>1.5310659240043947</v>
      </c>
      <c r="CE11" s="52">
        <f t="shared" si="14"/>
        <v>1.9581963504681794</v>
      </c>
      <c r="CF11" s="52">
        <f t="shared" si="15"/>
        <v>1.9496369758196768</v>
      </c>
      <c r="CG11" s="52">
        <f t="shared" si="16"/>
        <v>1.2535226702217979</v>
      </c>
      <c r="CH11" s="52">
        <f t="shared" si="17"/>
        <v>1.634884257486956</v>
      </c>
      <c r="CI11" s="52">
        <f t="shared" si="18"/>
        <v>1.6622304224546716</v>
      </c>
      <c r="CK11" s="52" t="str">
        <f t="shared" si="44"/>
        <v>0SNN</v>
      </c>
      <c r="CL11" s="55">
        <f t="shared" si="19"/>
        <v>2.2282241353551746E-3</v>
      </c>
      <c r="CM11" s="55">
        <f t="shared" si="20"/>
        <v>1.8611663756299278E-3</v>
      </c>
      <c r="CN11" s="55">
        <f t="shared" si="21"/>
        <v>1.5356037310241882E-3</v>
      </c>
      <c r="CO11" s="55">
        <f t="shared" si="22"/>
        <v>1.455486910720751E-3</v>
      </c>
      <c r="CP11" s="55">
        <f t="shared" si="23"/>
        <v>2.21273246802878E-3</v>
      </c>
      <c r="CQ11" s="5">
        <f t="shared" si="45"/>
        <v>1.9581963504681794</v>
      </c>
      <c r="CR11" s="5">
        <f t="shared" si="46"/>
        <v>1.9496369758196768</v>
      </c>
      <c r="CS11" s="5">
        <f t="shared" si="47"/>
        <v>1.2535226702217979</v>
      </c>
      <c r="CT11" s="5">
        <f t="shared" si="48"/>
        <v>1.634884257486956</v>
      </c>
      <c r="CU11" s="5">
        <f t="shared" si="49"/>
        <v>1.6622304224546716</v>
      </c>
      <c r="CW11" s="52">
        <f t="shared" si="50"/>
        <v>2.016</v>
      </c>
      <c r="CX11" s="52">
        <f t="shared" si="51"/>
        <v>1.8839999999999997</v>
      </c>
      <c r="CY11" s="52">
        <f t="shared" si="52"/>
        <v>1.302</v>
      </c>
      <c r="CZ11" s="52">
        <f t="shared" si="53"/>
        <v>1.698</v>
      </c>
      <c r="DA11" s="52">
        <f t="shared" si="54"/>
        <v>1.6103527838101013</v>
      </c>
    </row>
    <row r="12" spans="1:105" x14ac:dyDescent="0.35">
      <c r="A12" s="170" t="str">
        <f t="shared" si="25"/>
        <v>NNN</v>
      </c>
      <c r="B12" s="170" t="str">
        <f t="shared" si="26"/>
        <v>N</v>
      </c>
      <c r="C12" s="29" t="str">
        <f t="shared" si="27"/>
        <v>N</v>
      </c>
      <c r="D12" s="29" t="str">
        <f t="shared" si="28"/>
        <v>N</v>
      </c>
      <c r="E12" s="171" t="s">
        <v>5</v>
      </c>
      <c r="F12" s="171" t="s">
        <v>6</v>
      </c>
      <c r="G12" s="171" t="s">
        <v>7</v>
      </c>
      <c r="H12" s="172">
        <v>3</v>
      </c>
      <c r="I12" s="171" t="s">
        <v>9</v>
      </c>
      <c r="J12" s="171" t="s">
        <v>5</v>
      </c>
      <c r="K12" s="172">
        <v>1</v>
      </c>
      <c r="L12" s="172">
        <v>0</v>
      </c>
      <c r="M12" s="172">
        <v>1</v>
      </c>
      <c r="N12" s="172">
        <v>1</v>
      </c>
      <c r="O12" s="172">
        <v>1</v>
      </c>
      <c r="P12" s="1"/>
      <c r="Q12" s="13" t="s">
        <v>256</v>
      </c>
      <c r="R12" s="35">
        <v>13312</v>
      </c>
      <c r="S12" s="35">
        <v>7587</v>
      </c>
      <c r="T12" s="35">
        <v>9703</v>
      </c>
      <c r="U12" s="35">
        <v>9042</v>
      </c>
      <c r="V12" s="35">
        <v>13044</v>
      </c>
      <c r="W12" s="35"/>
      <c r="X12" s="50">
        <f t="shared" si="29"/>
        <v>0</v>
      </c>
      <c r="Y12" s="49" t="str">
        <f t="shared" si="30"/>
        <v>S</v>
      </c>
      <c r="Z12" s="49" t="str">
        <f t="shared" si="31"/>
        <v>YN</v>
      </c>
      <c r="AA12" s="1"/>
      <c r="AB12" s="120">
        <f t="shared" si="32"/>
        <v>3.6966749364217453E-3</v>
      </c>
      <c r="AC12" s="120">
        <f t="shared" si="33"/>
        <v>3.6337285877262641E-3</v>
      </c>
      <c r="AD12" s="120">
        <f t="shared" si="34"/>
        <v>3.1054528974838887E-3</v>
      </c>
      <c r="AE12" s="120">
        <f t="shared" si="35"/>
        <v>2.9951098422250863E-3</v>
      </c>
      <c r="AF12" s="120">
        <f t="shared" si="36"/>
        <v>3.6979990151143377E-3</v>
      </c>
      <c r="AH12" s="121">
        <f t="shared" si="1"/>
        <v>2.016</v>
      </c>
      <c r="AI12" s="121">
        <f t="shared" si="1"/>
        <v>1.8839999999999999</v>
      </c>
      <c r="AJ12" s="121">
        <f t="shared" si="1"/>
        <v>1.302</v>
      </c>
      <c r="AK12" s="121">
        <f t="shared" si="1"/>
        <v>1.698</v>
      </c>
      <c r="AL12" s="121">
        <f t="shared" si="1"/>
        <v>1.6040000000000001</v>
      </c>
      <c r="AM12" s="15"/>
      <c r="AN12" s="98">
        <f t="shared" si="2"/>
        <v>1.8676819984698052</v>
      </c>
      <c r="AO12" s="98">
        <f t="shared" si="3"/>
        <v>1.762532980962876</v>
      </c>
      <c r="AP12" s="98">
        <f t="shared" si="4"/>
        <v>1.2280623831015987</v>
      </c>
      <c r="AQ12" s="98">
        <f t="shared" si="5"/>
        <v>1.6006578899556467</v>
      </c>
      <c r="AR12" s="98">
        <f t="shared" si="6"/>
        <v>1.5258078455489057</v>
      </c>
      <c r="AS12" s="15"/>
      <c r="AT12" s="98">
        <f t="shared" si="55"/>
        <v>0.8676819984698052</v>
      </c>
      <c r="AU12" s="98">
        <f t="shared" si="56"/>
        <v>0.76253298096287603</v>
      </c>
      <c r="AV12" s="98">
        <f t="shared" si="57"/>
        <v>0.22806238310159865</v>
      </c>
      <c r="AW12" s="98">
        <f t="shared" si="58"/>
        <v>0.60065788995564673</v>
      </c>
      <c r="AX12" s="98">
        <f t="shared" si="59"/>
        <v>0.52580784554890569</v>
      </c>
      <c r="AY12" s="15"/>
      <c r="AZ12" s="98">
        <f t="shared" si="38"/>
        <v>0.8676819984698052</v>
      </c>
      <c r="BA12" s="98">
        <f t="shared" si="39"/>
        <v>0.76253298096287603</v>
      </c>
      <c r="BB12" s="98">
        <f t="shared" si="40"/>
        <v>0.22806238310159865</v>
      </c>
      <c r="BC12" s="99">
        <f t="shared" si="41"/>
        <v>0.60065788995564673</v>
      </c>
      <c r="BD12" s="98">
        <f t="shared" si="42"/>
        <v>0.53106592400439478</v>
      </c>
      <c r="BE12" s="101"/>
      <c r="BF12" s="181" t="str">
        <f t="shared" si="43"/>
        <v>0S</v>
      </c>
      <c r="BG12" s="98">
        <f t="shared" si="60"/>
        <v>1.8676819984698052</v>
      </c>
      <c r="BH12" s="98">
        <f t="shared" si="61"/>
        <v>1.762532980962876</v>
      </c>
      <c r="BI12" s="98">
        <f t="shared" si="62"/>
        <v>1.2280623831015987</v>
      </c>
      <c r="BJ12" s="98">
        <f t="shared" si="63"/>
        <v>1.6006578899556467</v>
      </c>
      <c r="BK12" s="98">
        <f t="shared" si="64"/>
        <v>1.5310659240043947</v>
      </c>
      <c r="BL12" s="101"/>
      <c r="BM12" s="15">
        <f>IF($Y12="N",VLOOKUP("N",ylfactors,MATCH(BM$7,'Proposed Factors'!$L$3:$R$3,0),FALSE),IF('Query Result 1'!$X12&lt;49,VLOOKUP("YA",ylfactors,MATCH(BM$7,'Proposed Factors'!$L$3:$R$3,0),FALSE),VLOOKUP("YB",ylfactors,MATCH(BM$7,'Proposed Factors'!$L$3:$R$3,0),FALSE)))</f>
        <v>1</v>
      </c>
      <c r="BN12" s="15">
        <f>IF($Y12="N",VLOOKUP("N",ylfactors,MATCH(BN$7,'Proposed Factors'!$L$3:$R$3,0),FALSE),IF('Query Result 1'!$X12&lt;49,VLOOKUP("YA",ylfactors,MATCH(BN$7,'Proposed Factors'!$L$3:$R$3,0),FALSE),VLOOKUP("YB",ylfactors,MATCH(BN$7,'Proposed Factors'!$L$3:$R$3,0),FALSE)))</f>
        <v>1</v>
      </c>
      <c r="BO12" s="15">
        <f>IF($Y12="N",VLOOKUP("N",ylfactors,MATCH(BO$7,'Proposed Factors'!$L$3:$R$3,0),FALSE),IF('Query Result 1'!$X12&lt;49,VLOOKUP("YA",ylfactors,MATCH(BO$7,'Proposed Factors'!$L$3:$R$3,0),FALSE),VLOOKUP("YB",ylfactors,MATCH(BO$7,'Proposed Factors'!$L$3:$R$3,0),FALSE)))</f>
        <v>1</v>
      </c>
      <c r="BP12" s="15">
        <f>IF($Y12="N",VLOOKUP("N",ylfactors,MATCH(BP$7,'Proposed Factors'!$L$3:$R$3,0),FALSE),IF('Query Result 1'!$X12&lt;49,VLOOKUP("YA",ylfactors,MATCH(BP$7,'Proposed Factors'!$L$3:$R$3,0),FALSE),VLOOKUP("YB",ylfactors,MATCH(BP$7,'Proposed Factors'!$L$3:$R$3,0),FALSE)))</f>
        <v>1</v>
      </c>
      <c r="BQ12" s="15">
        <f>IF($Y12="N",VLOOKUP("N",ylfactors,MATCH(BQ$7,'Proposed Factors'!$L$3:$R$3,0),FALSE),IF('Query Result 1'!$X12&lt;49,VLOOKUP("YA",ylfactors,MATCH(BQ$7,'Proposed Factors'!$L$3:$R$3,0),FALSE),VLOOKUP("YB",ylfactors,MATCH(BQ$7,'Proposed Factors'!$L$3:$R$3,0),FALSE)))</f>
        <v>1</v>
      </c>
      <c r="BR12" s="15"/>
      <c r="BS12" s="15">
        <f>IF($Z12="NN",1,IF(AND($Z12="YY",$Y12="S"),VLOOKUP("YY",gsdfactors,MATCH(BS$7,'Proposed Factors'!$L$11:$R$11,0),FALSE),VLOOKUP(LEFT(CONCATENATE($Y12,$Z12),2)&amp;"N",gsdfactors,MATCH(BS$7,'Proposed Factors'!$L$11:$R$11,0),FALSE)))</f>
        <v>0.98099999999999998</v>
      </c>
      <c r="BT12" s="15">
        <f>IF($Z12="NN",1,IF(AND($Z12="YY",$Y12="S"),VLOOKUP("YY",gsdfactors,MATCH(BT$7,'Proposed Factors'!$L$11:$R$11,0),FALSE),VLOOKUP(LEFT(CONCATENATE($Y12,$Z12),2)&amp;"N",gsdfactors,MATCH(BT$7,'Proposed Factors'!$L$11:$R$11,0),FALSE)))</f>
        <v>0.91004471716733326</v>
      </c>
      <c r="BU12" s="15">
        <f>IF($Z12="NN",1,IF(AND($Z12="YY",$Y12="S"),VLOOKUP("YY",gsdfactors,MATCH(BU$7,'Proposed Factors'!$L$11:$R$11,0),FALSE),VLOOKUP(LEFT(CONCATENATE($Y12,$Z12),2)&amp;"N",gsdfactors,MATCH(BU$7,'Proposed Factors'!$L$11:$R$11,0),FALSE)))</f>
        <v>0.87660624054904279</v>
      </c>
      <c r="BV12" s="15">
        <f>IF($Z12="NN",1,IF(AND($Z12="YY",$Y12="S"),VLOOKUP("YY",gsdfactors,MATCH(BV$7,'Proposed Factors'!$L$11:$R$11,0),FALSE),VLOOKUP(LEFT(CONCATENATE($Y12,$Z12),2)&amp;"N",gsdfactors,MATCH(BV$7,'Proposed Factors'!$L$11:$R$11,0),FALSE)))</f>
        <v>0.98298367912020768</v>
      </c>
      <c r="BW12" s="15">
        <f>IF($Z12="NN",1,IF(AND($Z12="YY",$Y12="S"),VLOOKUP("YY",gsdfactors,MATCH(BW$7,'Proposed Factors'!$L$11:$R$11,0),FALSE),VLOOKUP(LEFT(CONCATENATE($Y12,$Z12),2)&amp;"N",gsdfactors,MATCH(BW$7,'Proposed Factors'!$L$11:$R$11,0),FALSE)))</f>
        <v>0.90987513405369735</v>
      </c>
      <c r="BY12" s="52">
        <f t="shared" si="9"/>
        <v>1.8321960404988789</v>
      </c>
      <c r="BZ12" s="52">
        <f t="shared" si="10"/>
        <v>1.6039838281584573</v>
      </c>
      <c r="CA12" s="52">
        <f t="shared" si="11"/>
        <v>1.0765271488103907</v>
      </c>
      <c r="CB12" s="52">
        <f t="shared" si="12"/>
        <v>1.5734205816813902</v>
      </c>
      <c r="CC12" s="52">
        <f t="shared" si="13"/>
        <v>1.3930788128485465</v>
      </c>
      <c r="CE12" s="52">
        <f t="shared" si="14"/>
        <v>1.9209906198092839</v>
      </c>
      <c r="CF12" s="52">
        <f t="shared" si="15"/>
        <v>1.7742568302387927</v>
      </c>
      <c r="CG12" s="52">
        <f t="shared" si="16"/>
        <v>1.0988457953861277</v>
      </c>
      <c r="CH12" s="52">
        <f t="shared" si="17"/>
        <v>1.607064542360237</v>
      </c>
      <c r="CI12" s="52">
        <f t="shared" si="18"/>
        <v>1.5124221284590782</v>
      </c>
      <c r="CK12" s="52" t="str">
        <f t="shared" si="44"/>
        <v>0SYN</v>
      </c>
      <c r="CL12" s="55">
        <f t="shared" si="19"/>
        <v>3.6966749364217453E-3</v>
      </c>
      <c r="CM12" s="55">
        <f t="shared" si="20"/>
        <v>3.6337285877262641E-3</v>
      </c>
      <c r="CN12" s="55">
        <f t="shared" si="21"/>
        <v>3.1054528974838887E-3</v>
      </c>
      <c r="CO12" s="55">
        <f t="shared" si="22"/>
        <v>2.9951098422250863E-3</v>
      </c>
      <c r="CP12" s="55">
        <f t="shared" si="23"/>
        <v>3.6979990151143377E-3</v>
      </c>
      <c r="CQ12" s="5">
        <f t="shared" si="45"/>
        <v>1.9209906198092839</v>
      </c>
      <c r="CR12" s="5">
        <f t="shared" si="46"/>
        <v>1.7742568302387927</v>
      </c>
      <c r="CS12" s="5">
        <f t="shared" si="47"/>
        <v>1.0988457953861277</v>
      </c>
      <c r="CT12" s="5">
        <f t="shared" si="48"/>
        <v>1.607064542360237</v>
      </c>
      <c r="CU12" s="5">
        <f t="shared" si="49"/>
        <v>1.5124221284590782</v>
      </c>
      <c r="CW12" s="52">
        <f t="shared" si="50"/>
        <v>1.9776959999999997</v>
      </c>
      <c r="CX12" s="52">
        <f t="shared" si="51"/>
        <v>1.7145242471432556</v>
      </c>
      <c r="CY12" s="52">
        <f t="shared" si="52"/>
        <v>1.1413413251948537</v>
      </c>
      <c r="CZ12" s="52">
        <f t="shared" si="53"/>
        <v>1.6691062871461126</v>
      </c>
      <c r="DA12" s="52">
        <f t="shared" si="54"/>
        <v>1.4652199550429605</v>
      </c>
    </row>
    <row r="13" spans="1:105" x14ac:dyDescent="0.35">
      <c r="A13" s="170" t="str">
        <f t="shared" si="25"/>
        <v>NNN</v>
      </c>
      <c r="B13" s="170" t="str">
        <f t="shared" si="26"/>
        <v>N</v>
      </c>
      <c r="C13" s="29" t="str">
        <f t="shared" si="27"/>
        <v>N</v>
      </c>
      <c r="D13" s="29" t="str">
        <f t="shared" si="28"/>
        <v>N</v>
      </c>
      <c r="E13" s="171" t="s">
        <v>5</v>
      </c>
      <c r="F13" s="171" t="s">
        <v>6</v>
      </c>
      <c r="G13" s="171" t="s">
        <v>7</v>
      </c>
      <c r="H13" s="172">
        <v>4</v>
      </c>
      <c r="I13" s="171" t="s">
        <v>5</v>
      </c>
      <c r="J13" s="171" t="s">
        <v>5</v>
      </c>
      <c r="K13" s="172">
        <v>945</v>
      </c>
      <c r="L13" s="172">
        <v>286</v>
      </c>
      <c r="M13" s="172">
        <v>760</v>
      </c>
      <c r="N13" s="172">
        <v>739</v>
      </c>
      <c r="O13" s="172">
        <v>903</v>
      </c>
      <c r="P13" s="1"/>
      <c r="Q13" s="13" t="s">
        <v>257</v>
      </c>
      <c r="R13" s="35">
        <v>391</v>
      </c>
      <c r="S13" s="35">
        <v>237</v>
      </c>
      <c r="T13" s="35">
        <v>325</v>
      </c>
      <c r="U13" s="35">
        <v>308</v>
      </c>
      <c r="V13" s="35">
        <v>385</v>
      </c>
      <c r="W13" s="35"/>
      <c r="X13" s="50">
        <f t="shared" si="29"/>
        <v>0</v>
      </c>
      <c r="Y13" s="49" t="str">
        <f t="shared" si="30"/>
        <v>S</v>
      </c>
      <c r="Z13" s="49" t="str">
        <f t="shared" si="31"/>
        <v>YY</v>
      </c>
      <c r="AA13" s="1"/>
      <c r="AB13" s="120">
        <f t="shared" si="32"/>
        <v>1.0857871846010385E-4</v>
      </c>
      <c r="AC13" s="120">
        <f t="shared" si="33"/>
        <v>1.1350911760789831E-4</v>
      </c>
      <c r="AD13" s="120">
        <f t="shared" si="34"/>
        <v>1.040165095003879E-4</v>
      </c>
      <c r="AE13" s="120">
        <f t="shared" si="35"/>
        <v>1.0202320630450416E-4</v>
      </c>
      <c r="AF13" s="120">
        <f t="shared" si="36"/>
        <v>1.091482383332582E-4</v>
      </c>
      <c r="AH13" s="121">
        <f t="shared" si="1"/>
        <v>2.016</v>
      </c>
      <c r="AI13" s="121">
        <f t="shared" si="1"/>
        <v>1.8839999999999999</v>
      </c>
      <c r="AJ13" s="121">
        <f t="shared" si="1"/>
        <v>1.302</v>
      </c>
      <c r="AK13" s="121">
        <f t="shared" si="1"/>
        <v>1.698</v>
      </c>
      <c r="AL13" s="121">
        <f t="shared" si="1"/>
        <v>1.6040000000000001</v>
      </c>
      <c r="AM13" s="15"/>
      <c r="AN13" s="98">
        <f t="shared" si="2"/>
        <v>1.8676819984698052</v>
      </c>
      <c r="AO13" s="98">
        <f t="shared" si="3"/>
        <v>1.762532980962876</v>
      </c>
      <c r="AP13" s="98">
        <f t="shared" si="4"/>
        <v>1.2280623831015987</v>
      </c>
      <c r="AQ13" s="98">
        <f t="shared" si="5"/>
        <v>1.6006578899556467</v>
      </c>
      <c r="AR13" s="98">
        <f t="shared" si="6"/>
        <v>1.5258078455489057</v>
      </c>
      <c r="AS13" s="15"/>
      <c r="AT13" s="98">
        <f t="shared" si="55"/>
        <v>0.8676819984698052</v>
      </c>
      <c r="AU13" s="98">
        <f t="shared" si="56"/>
        <v>0.76253298096287603</v>
      </c>
      <c r="AV13" s="98">
        <f t="shared" si="57"/>
        <v>0.22806238310159865</v>
      </c>
      <c r="AW13" s="98">
        <f t="shared" si="58"/>
        <v>0.60065788995564673</v>
      </c>
      <c r="AX13" s="98">
        <f t="shared" si="59"/>
        <v>0.52580784554890569</v>
      </c>
      <c r="AY13" s="15"/>
      <c r="AZ13" s="98">
        <f t="shared" si="38"/>
        <v>0.8676819984698052</v>
      </c>
      <c r="BA13" s="98">
        <f t="shared" si="39"/>
        <v>0.76253298096287603</v>
      </c>
      <c r="BB13" s="98">
        <f t="shared" si="40"/>
        <v>0.22806238310159865</v>
      </c>
      <c r="BC13" s="99">
        <f t="shared" si="41"/>
        <v>0.60065788995564673</v>
      </c>
      <c r="BD13" s="98">
        <f t="shared" si="42"/>
        <v>0.53106592400439478</v>
      </c>
      <c r="BE13" s="101"/>
      <c r="BF13" s="181" t="str">
        <f t="shared" si="43"/>
        <v>0S</v>
      </c>
      <c r="BG13" s="98">
        <f t="shared" si="60"/>
        <v>1.8676819984698052</v>
      </c>
      <c r="BH13" s="98">
        <f t="shared" si="61"/>
        <v>1.762532980962876</v>
      </c>
      <c r="BI13" s="98">
        <f t="shared" si="62"/>
        <v>1.2280623831015987</v>
      </c>
      <c r="BJ13" s="98">
        <f t="shared" si="63"/>
        <v>1.6006578899556467</v>
      </c>
      <c r="BK13" s="98">
        <f t="shared" si="64"/>
        <v>1.5310659240043947</v>
      </c>
      <c r="BL13" s="101"/>
      <c r="BM13" s="15">
        <f>IF($Y13="N",VLOOKUP("N",ylfactors,MATCH(BM$7,'Proposed Factors'!$L$3:$R$3,0),FALSE),IF('Query Result 1'!$X13&lt;49,VLOOKUP("YA",ylfactors,MATCH(BM$7,'Proposed Factors'!$L$3:$R$3,0),FALSE),VLOOKUP("YB",ylfactors,MATCH(BM$7,'Proposed Factors'!$L$3:$R$3,0),FALSE)))</f>
        <v>1</v>
      </c>
      <c r="BN13" s="15">
        <f>IF($Y13="N",VLOOKUP("N",ylfactors,MATCH(BN$7,'Proposed Factors'!$L$3:$R$3,0),FALSE),IF('Query Result 1'!$X13&lt;49,VLOOKUP("YA",ylfactors,MATCH(BN$7,'Proposed Factors'!$L$3:$R$3,0),FALSE),VLOOKUP("YB",ylfactors,MATCH(BN$7,'Proposed Factors'!$L$3:$R$3,0),FALSE)))</f>
        <v>1</v>
      </c>
      <c r="BO13" s="15">
        <f>IF($Y13="N",VLOOKUP("N",ylfactors,MATCH(BO$7,'Proposed Factors'!$L$3:$R$3,0),FALSE),IF('Query Result 1'!$X13&lt;49,VLOOKUP("YA",ylfactors,MATCH(BO$7,'Proposed Factors'!$L$3:$R$3,0),FALSE),VLOOKUP("YB",ylfactors,MATCH(BO$7,'Proposed Factors'!$L$3:$R$3,0),FALSE)))</f>
        <v>1</v>
      </c>
      <c r="BP13" s="15">
        <f>IF($Y13="N",VLOOKUP("N",ylfactors,MATCH(BP$7,'Proposed Factors'!$L$3:$R$3,0),FALSE),IF('Query Result 1'!$X13&lt;49,VLOOKUP("YA",ylfactors,MATCH(BP$7,'Proposed Factors'!$L$3:$R$3,0),FALSE),VLOOKUP("YB",ylfactors,MATCH(BP$7,'Proposed Factors'!$L$3:$R$3,0),FALSE)))</f>
        <v>1</v>
      </c>
      <c r="BQ13" s="15">
        <f>IF($Y13="N",VLOOKUP("N",ylfactors,MATCH(BQ$7,'Proposed Factors'!$L$3:$R$3,0),FALSE),IF('Query Result 1'!$X13&lt;49,VLOOKUP("YA",ylfactors,MATCH(BQ$7,'Proposed Factors'!$L$3:$R$3,0),FALSE),VLOOKUP("YB",ylfactors,MATCH(BQ$7,'Proposed Factors'!$L$3:$R$3,0),FALSE)))</f>
        <v>1</v>
      </c>
      <c r="BR13" s="15"/>
      <c r="BS13" s="15">
        <f>IF($Z13="NN",1,IF(AND($Z13="YY",$Y13="S"),VLOOKUP("YY",gsdfactors,MATCH(BS$7,'Proposed Factors'!$L$11:$R$11,0),FALSE),VLOOKUP(LEFT(CONCATENATE($Y13,$Z13),2)&amp;"N",gsdfactors,MATCH(BS$7,'Proposed Factors'!$L$11:$R$11,0),FALSE)))</f>
        <v>0.98099999999999998</v>
      </c>
      <c r="BT13" s="15">
        <f>IF($Z13="NN",1,IF(AND($Z13="YY",$Y13="S"),VLOOKUP("YY",gsdfactors,MATCH(BT$7,'Proposed Factors'!$L$11:$R$11,0),FALSE),VLOOKUP(LEFT(CONCATENATE($Y13,$Z13),2)&amp;"N",gsdfactors,MATCH(BT$7,'Proposed Factors'!$L$11:$R$11,0),FALSE)))</f>
        <v>0.94369771010547621</v>
      </c>
      <c r="BU13" s="15">
        <f>IF($Z13="NN",1,IF(AND($Z13="YY",$Y13="S"),VLOOKUP("YY",gsdfactors,MATCH(BU$7,'Proposed Factors'!$L$11:$R$11,0),FALSE),VLOOKUP(LEFT(CONCATENATE($Y13,$Z13),2)&amp;"N",gsdfactors,MATCH(BU$7,'Proposed Factors'!$L$11:$R$11,0),FALSE)))</f>
        <v>0.97401971209569649</v>
      </c>
      <c r="BV13" s="15">
        <f>IF($Z13="NN",1,IF(AND($Z13="YY",$Y13="S"),VLOOKUP("YY",gsdfactors,MATCH(BV$7,'Proposed Factors'!$L$11:$R$11,0),FALSE),VLOOKUP(LEFT(CONCATENATE($Y13,$Z13),2)&amp;"N",gsdfactors,MATCH(BV$7,'Proposed Factors'!$L$11:$R$11,0),FALSE)))</f>
        <v>0.9440798395058082</v>
      </c>
      <c r="BW13" s="15">
        <f>IF($Z13="NN",1,IF(AND($Z13="YY",$Y13="S"),VLOOKUP("YY",gsdfactors,MATCH(BW$7,'Proposed Factors'!$L$11:$R$11,0),FALSE),VLOOKUP(LEFT(CONCATENATE($Y13,$Z13),2)&amp;"N",gsdfactors,MATCH(BW$7,'Proposed Factors'!$L$11:$R$11,0),FALSE)))</f>
        <v>0.90147548820612444</v>
      </c>
      <c r="BY13" s="52">
        <f t="shared" si="9"/>
        <v>1.8321960404988789</v>
      </c>
      <c r="BZ13" s="52">
        <f t="shared" si="10"/>
        <v>1.663298338120045</v>
      </c>
      <c r="CA13" s="52">
        <f t="shared" si="11"/>
        <v>1.196156968824174</v>
      </c>
      <c r="CB13" s="52">
        <f t="shared" si="12"/>
        <v>1.5111488438530325</v>
      </c>
      <c r="CC13" s="52">
        <f t="shared" si="13"/>
        <v>1.3802184013176226</v>
      </c>
      <c r="CE13" s="52">
        <f t="shared" si="14"/>
        <v>1.9209906198092839</v>
      </c>
      <c r="CF13" s="52">
        <f t="shared" si="15"/>
        <v>1.8398679496179946</v>
      </c>
      <c r="CG13" s="52">
        <f t="shared" si="16"/>
        <v>1.220955790354864</v>
      </c>
      <c r="CH13" s="52">
        <f t="shared" si="17"/>
        <v>1.5434612674188579</v>
      </c>
      <c r="CI13" s="52">
        <f t="shared" si="18"/>
        <v>1.4984599815933974</v>
      </c>
      <c r="CK13" s="52" t="str">
        <f t="shared" si="44"/>
        <v>0SYY</v>
      </c>
      <c r="CL13" s="55">
        <f t="shared" si="19"/>
        <v>1.0857871846010385E-4</v>
      </c>
      <c r="CM13" s="55">
        <f t="shared" si="20"/>
        <v>1.1350911760789831E-4</v>
      </c>
      <c r="CN13" s="55">
        <f t="shared" si="21"/>
        <v>1.040165095003879E-4</v>
      </c>
      <c r="CO13" s="55">
        <f t="shared" si="22"/>
        <v>1.0202320630450416E-4</v>
      </c>
      <c r="CP13" s="55">
        <f t="shared" si="23"/>
        <v>1.091482383332582E-4</v>
      </c>
      <c r="CQ13" s="5">
        <f t="shared" si="45"/>
        <v>1.9209906198092839</v>
      </c>
      <c r="CR13" s="5">
        <f t="shared" si="46"/>
        <v>1.8398679496179946</v>
      </c>
      <c r="CS13" s="5">
        <f t="shared" si="47"/>
        <v>1.220955790354864</v>
      </c>
      <c r="CT13" s="5">
        <f t="shared" si="48"/>
        <v>1.5434612674188579</v>
      </c>
      <c r="CU13" s="5">
        <f t="shared" si="49"/>
        <v>1.4984599815933974</v>
      </c>
      <c r="CW13" s="52">
        <f t="shared" si="50"/>
        <v>1.9776959999999997</v>
      </c>
      <c r="CX13" s="52">
        <f t="shared" si="51"/>
        <v>1.7779264858387169</v>
      </c>
      <c r="CY13" s="52">
        <f t="shared" si="52"/>
        <v>1.2681736651485966</v>
      </c>
      <c r="CZ13" s="52">
        <f t="shared" si="53"/>
        <v>1.6030475674808624</v>
      </c>
      <c r="DA13" s="52">
        <f t="shared" si="54"/>
        <v>1.4516935619693025</v>
      </c>
    </row>
    <row r="14" spans="1:105" x14ac:dyDescent="0.35">
      <c r="A14" s="170" t="str">
        <f t="shared" si="25"/>
        <v>NNN</v>
      </c>
      <c r="B14" s="170" t="str">
        <f t="shared" si="26"/>
        <v>N</v>
      </c>
      <c r="C14" s="29" t="str">
        <f t="shared" si="27"/>
        <v>N</v>
      </c>
      <c r="D14" s="29" t="str">
        <f t="shared" si="28"/>
        <v>N</v>
      </c>
      <c r="E14" s="171" t="s">
        <v>5</v>
      </c>
      <c r="F14" s="171" t="s">
        <v>6</v>
      </c>
      <c r="G14" s="171" t="s">
        <v>7</v>
      </c>
      <c r="H14" s="172">
        <v>5</v>
      </c>
      <c r="I14" s="171" t="s">
        <v>5</v>
      </c>
      <c r="J14" s="171" t="s">
        <v>5</v>
      </c>
      <c r="K14" s="172">
        <v>1104</v>
      </c>
      <c r="L14" s="172">
        <v>345</v>
      </c>
      <c r="M14" s="172">
        <v>901</v>
      </c>
      <c r="N14" s="172">
        <v>871</v>
      </c>
      <c r="O14" s="172">
        <v>1056</v>
      </c>
      <c r="P14" s="1"/>
      <c r="Q14" s="13" t="s">
        <v>181</v>
      </c>
      <c r="R14" s="35">
        <v>18536</v>
      </c>
      <c r="S14" s="35">
        <v>7827</v>
      </c>
      <c r="T14" s="35">
        <v>15518</v>
      </c>
      <c r="U14" s="35">
        <v>15217</v>
      </c>
      <c r="V14" s="35">
        <v>17922</v>
      </c>
      <c r="W14" s="35"/>
      <c r="X14" s="50">
        <f t="shared" si="29"/>
        <v>10</v>
      </c>
      <c r="Y14" s="49" t="str">
        <f t="shared" si="30"/>
        <v>M</v>
      </c>
      <c r="Z14" s="49" t="str">
        <f t="shared" si="31"/>
        <v>NN</v>
      </c>
      <c r="AA14" s="1"/>
      <c r="AB14" s="120">
        <f t="shared" si="32"/>
        <v>5.1473532618324424E-3</v>
      </c>
      <c r="AC14" s="120">
        <f t="shared" si="33"/>
        <v>3.7486745296076798E-3</v>
      </c>
      <c r="AD14" s="120">
        <f t="shared" si="34"/>
        <v>4.9665482905446754E-3</v>
      </c>
      <c r="AE14" s="120">
        <f t="shared" si="35"/>
        <v>5.0405426309598697E-3</v>
      </c>
      <c r="AF14" s="120">
        <f t="shared" si="36"/>
        <v>5.0809213698926065E-3</v>
      </c>
      <c r="AH14" s="121">
        <f t="shared" si="1"/>
        <v>1.1719999999999999</v>
      </c>
      <c r="AI14" s="121">
        <f t="shared" si="1"/>
        <v>1.1240000000000001</v>
      </c>
      <c r="AJ14" s="121">
        <f t="shared" si="1"/>
        <v>1.1779999999999999</v>
      </c>
      <c r="AK14" s="121">
        <f t="shared" si="1"/>
        <v>1.2170000000000001</v>
      </c>
      <c r="AL14" s="121">
        <f t="shared" si="1"/>
        <v>1.121</v>
      </c>
      <c r="AM14" s="15"/>
      <c r="AN14" s="98">
        <f t="shared" si="2"/>
        <v>1.0857754475231207</v>
      </c>
      <c r="AO14" s="98">
        <f t="shared" si="3"/>
        <v>1.0515324153939878</v>
      </c>
      <c r="AP14" s="98">
        <f t="shared" si="4"/>
        <v>1.1111040609014464</v>
      </c>
      <c r="AQ14" s="98">
        <f t="shared" si="5"/>
        <v>1.1472324217173275</v>
      </c>
      <c r="AR14" s="98">
        <f t="shared" si="6"/>
        <v>1.0663532386909746</v>
      </c>
      <c r="AS14" s="15"/>
      <c r="AT14" s="98">
        <f t="shared" si="55"/>
        <v>8.5775447523120718E-2</v>
      </c>
      <c r="AU14" s="98">
        <f t="shared" si="56"/>
        <v>5.1532415393987785E-2</v>
      </c>
      <c r="AV14" s="98">
        <f t="shared" si="57"/>
        <v>0.11110406090144642</v>
      </c>
      <c r="AW14" s="98">
        <f t="shared" si="58"/>
        <v>0.14723242171732753</v>
      </c>
      <c r="AX14" s="98">
        <f t="shared" si="59"/>
        <v>6.6353238690974647E-2</v>
      </c>
      <c r="AY14" s="15"/>
      <c r="AZ14" s="98">
        <f t="shared" si="38"/>
        <v>8.5775447523120718E-2</v>
      </c>
      <c r="BA14" s="98">
        <f t="shared" si="39"/>
        <v>5.1532415393987785E-2</v>
      </c>
      <c r="BB14" s="98">
        <f t="shared" si="40"/>
        <v>0.11110406090144642</v>
      </c>
      <c r="BC14" s="99">
        <f t="shared" si="41"/>
        <v>0.14723242171732753</v>
      </c>
      <c r="BD14" s="98">
        <f t="shared" si="42"/>
        <v>6.7016771077884396E-2</v>
      </c>
      <c r="BE14" s="101"/>
      <c r="BF14" s="181" t="str">
        <f t="shared" si="43"/>
        <v>10M</v>
      </c>
      <c r="BG14" s="98">
        <f t="shared" si="60"/>
        <v>1.0857754475231207</v>
      </c>
      <c r="BH14" s="98">
        <f t="shared" si="61"/>
        <v>1.0515324153939878</v>
      </c>
      <c r="BI14" s="98">
        <f t="shared" si="62"/>
        <v>1.1111040609014464</v>
      </c>
      <c r="BJ14" s="98">
        <f t="shared" si="63"/>
        <v>1.1472324217173275</v>
      </c>
      <c r="BK14" s="98">
        <f t="shared" si="64"/>
        <v>1.0670167710778844</v>
      </c>
      <c r="BL14" s="101"/>
      <c r="BM14" s="15">
        <f>IF($Y14="N",VLOOKUP("N",ylfactors,MATCH(BM$7,'Proposed Factors'!$L$3:$R$3,0),FALSE),IF('Query Result 1'!$X14&lt;49,VLOOKUP("YA",ylfactors,MATCH(BM$7,'Proposed Factors'!$L$3:$R$3,0),FALSE),VLOOKUP("YB",ylfactors,MATCH(BM$7,'Proposed Factors'!$L$3:$R$3,0),FALSE)))</f>
        <v>1</v>
      </c>
      <c r="BN14" s="15">
        <f>IF($Y14="N",VLOOKUP("N",ylfactors,MATCH(BN$7,'Proposed Factors'!$L$3:$R$3,0),FALSE),IF('Query Result 1'!$X14&lt;49,VLOOKUP("YA",ylfactors,MATCH(BN$7,'Proposed Factors'!$L$3:$R$3,0),FALSE),VLOOKUP("YB",ylfactors,MATCH(BN$7,'Proposed Factors'!$L$3:$R$3,0),FALSE)))</f>
        <v>1</v>
      </c>
      <c r="BO14" s="15">
        <f>IF($Y14="N",VLOOKUP("N",ylfactors,MATCH(BO$7,'Proposed Factors'!$L$3:$R$3,0),FALSE),IF('Query Result 1'!$X14&lt;49,VLOOKUP("YA",ylfactors,MATCH(BO$7,'Proposed Factors'!$L$3:$R$3,0),FALSE),VLOOKUP("YB",ylfactors,MATCH(BO$7,'Proposed Factors'!$L$3:$R$3,0),FALSE)))</f>
        <v>1</v>
      </c>
      <c r="BP14" s="15">
        <f>IF($Y14="N",VLOOKUP("N",ylfactors,MATCH(BP$7,'Proposed Factors'!$L$3:$R$3,0),FALSE),IF('Query Result 1'!$X14&lt;49,VLOOKUP("YA",ylfactors,MATCH(BP$7,'Proposed Factors'!$L$3:$R$3,0),FALSE),VLOOKUP("YB",ylfactors,MATCH(BP$7,'Proposed Factors'!$L$3:$R$3,0),FALSE)))</f>
        <v>1</v>
      </c>
      <c r="BQ14" s="15">
        <f>IF($Y14="N",VLOOKUP("N",ylfactors,MATCH(BQ$7,'Proposed Factors'!$L$3:$R$3,0),FALSE),IF('Query Result 1'!$X14&lt;49,VLOOKUP("YA",ylfactors,MATCH(BQ$7,'Proposed Factors'!$L$3:$R$3,0),FALSE),VLOOKUP("YB",ylfactors,MATCH(BQ$7,'Proposed Factors'!$L$3:$R$3,0),FALSE)))</f>
        <v>1</v>
      </c>
      <c r="BR14" s="15"/>
      <c r="BS14" s="15">
        <f>IF($Z14="NN",1,IF(AND($Z14="YY",$Y14="S"),VLOOKUP("YY",gsdfactors,MATCH(BS$7,'Proposed Factors'!$L$11:$R$11,0),FALSE),VLOOKUP(LEFT(CONCATENATE($Y14,$Z14),2)&amp;"N",gsdfactors,MATCH(BS$7,'Proposed Factors'!$L$11:$R$11,0),FALSE)))</f>
        <v>1</v>
      </c>
      <c r="BT14" s="15">
        <f>IF($Z14="NN",1,IF(AND($Z14="YY",$Y14="S"),VLOOKUP("YY",gsdfactors,MATCH(BT$7,'Proposed Factors'!$L$11:$R$11,0),FALSE),VLOOKUP(LEFT(CONCATENATE($Y14,$Z14),2)&amp;"N",gsdfactors,MATCH(BT$7,'Proposed Factors'!$L$11:$R$11,0),FALSE)))</f>
        <v>1</v>
      </c>
      <c r="BU14" s="15">
        <f>IF($Z14="NN",1,IF(AND($Z14="YY",$Y14="S"),VLOOKUP("YY",gsdfactors,MATCH(BU$7,'Proposed Factors'!$L$11:$R$11,0),FALSE),VLOOKUP(LEFT(CONCATENATE($Y14,$Z14),2)&amp;"N",gsdfactors,MATCH(BU$7,'Proposed Factors'!$L$11:$R$11,0),FALSE)))</f>
        <v>1</v>
      </c>
      <c r="BV14" s="15">
        <f>IF($Z14="NN",1,IF(AND($Z14="YY",$Y14="S"),VLOOKUP("YY",gsdfactors,MATCH(BV$7,'Proposed Factors'!$L$11:$R$11,0),FALSE),VLOOKUP(LEFT(CONCATENATE($Y14,$Z14),2)&amp;"N",gsdfactors,MATCH(BV$7,'Proposed Factors'!$L$11:$R$11,0),FALSE)))</f>
        <v>1</v>
      </c>
      <c r="BW14" s="15">
        <f>IF($Z14="NN",1,IF(AND($Z14="YY",$Y14="S"),VLOOKUP("YY",gsdfactors,MATCH(BW$7,'Proposed Factors'!$L$11:$R$11,0),FALSE),VLOOKUP(LEFT(CONCATENATE($Y14,$Z14),2)&amp;"N",gsdfactors,MATCH(BW$7,'Proposed Factors'!$L$11:$R$11,0),FALSE)))</f>
        <v>1</v>
      </c>
      <c r="BY14" s="52">
        <f t="shared" si="9"/>
        <v>1.0857754475231207</v>
      </c>
      <c r="BZ14" s="52">
        <f t="shared" si="10"/>
        <v>1.0515324153939878</v>
      </c>
      <c r="CA14" s="52">
        <f t="shared" si="11"/>
        <v>1.1111040609014464</v>
      </c>
      <c r="CB14" s="52">
        <f t="shared" si="12"/>
        <v>1.1472324217173275</v>
      </c>
      <c r="CC14" s="52">
        <f t="shared" si="13"/>
        <v>1.0670167710778844</v>
      </c>
      <c r="CE14" s="52">
        <f t="shared" si="14"/>
        <v>1.1383958942205883</v>
      </c>
      <c r="CF14" s="52">
        <f t="shared" si="15"/>
        <v>1.1631592148733105</v>
      </c>
      <c r="CG14" s="52">
        <f t="shared" si="16"/>
        <v>1.1341395587721028</v>
      </c>
      <c r="CH14" s="52">
        <f t="shared" si="17"/>
        <v>1.1717633341352329</v>
      </c>
      <c r="CI14" s="52">
        <f t="shared" si="18"/>
        <v>1.1584267603031837</v>
      </c>
      <c r="CK14" s="52" t="str">
        <f t="shared" si="44"/>
        <v>10MNN</v>
      </c>
      <c r="CL14" s="55">
        <f t="shared" si="19"/>
        <v>5.1473532618324424E-3</v>
      </c>
      <c r="CM14" s="55">
        <f t="shared" si="20"/>
        <v>3.7486745296076798E-3</v>
      </c>
      <c r="CN14" s="55">
        <f t="shared" si="21"/>
        <v>4.9665482905446754E-3</v>
      </c>
      <c r="CO14" s="55">
        <f t="shared" si="22"/>
        <v>5.0405426309598697E-3</v>
      </c>
      <c r="CP14" s="55">
        <f t="shared" si="23"/>
        <v>5.0809213698926065E-3</v>
      </c>
      <c r="CQ14" s="5">
        <f t="shared" si="45"/>
        <v>1.1383958942205883</v>
      </c>
      <c r="CR14" s="5">
        <f t="shared" si="46"/>
        <v>1.1631592148733105</v>
      </c>
      <c r="CS14" s="5">
        <f t="shared" si="47"/>
        <v>1.1341395587721028</v>
      </c>
      <c r="CT14" s="5">
        <f t="shared" si="48"/>
        <v>1.1717633341352329</v>
      </c>
      <c r="CU14" s="5">
        <f t="shared" si="49"/>
        <v>1.1584267603031837</v>
      </c>
      <c r="CW14" s="52">
        <f t="shared" si="50"/>
        <v>1.1719999999999997</v>
      </c>
      <c r="CX14" s="52">
        <f t="shared" si="51"/>
        <v>1.1240000000000001</v>
      </c>
      <c r="CY14" s="52">
        <f t="shared" si="52"/>
        <v>1.1779999999999999</v>
      </c>
      <c r="CZ14" s="52">
        <f t="shared" si="53"/>
        <v>1.2169999999999999</v>
      </c>
      <c r="DA14" s="52">
        <f t="shared" si="54"/>
        <v>1.1222726603328184</v>
      </c>
    </row>
    <row r="15" spans="1:105" x14ac:dyDescent="0.35">
      <c r="A15" s="170" t="str">
        <f t="shared" si="25"/>
        <v>NNN</v>
      </c>
      <c r="B15" s="170" t="str">
        <f t="shared" si="26"/>
        <v>N</v>
      </c>
      <c r="C15" s="29" t="str">
        <f t="shared" si="27"/>
        <v>N</v>
      </c>
      <c r="D15" s="29" t="str">
        <f t="shared" si="28"/>
        <v>N</v>
      </c>
      <c r="E15" s="171" t="s">
        <v>5</v>
      </c>
      <c r="F15" s="171" t="s">
        <v>6</v>
      </c>
      <c r="G15" s="171" t="s">
        <v>7</v>
      </c>
      <c r="H15" s="172">
        <v>6</v>
      </c>
      <c r="I15" s="171" t="s">
        <v>5</v>
      </c>
      <c r="J15" s="171" t="s">
        <v>5</v>
      </c>
      <c r="K15" s="172">
        <v>1240</v>
      </c>
      <c r="L15" s="172">
        <v>402</v>
      </c>
      <c r="M15" s="172">
        <v>1031</v>
      </c>
      <c r="N15" s="172">
        <v>1010</v>
      </c>
      <c r="O15" s="172">
        <v>1192</v>
      </c>
      <c r="P15" s="1"/>
      <c r="Q15" s="13" t="s">
        <v>283</v>
      </c>
      <c r="R15" s="35">
        <v>29029</v>
      </c>
      <c r="S15" s="35">
        <v>16060</v>
      </c>
      <c r="T15" s="35">
        <v>24796</v>
      </c>
      <c r="U15" s="35">
        <v>24094</v>
      </c>
      <c r="V15" s="35">
        <v>28500</v>
      </c>
      <c r="W15" s="35"/>
      <c r="X15" s="50">
        <f t="shared" si="29"/>
        <v>10</v>
      </c>
      <c r="Y15" s="49" t="str">
        <f t="shared" si="30"/>
        <v>S</v>
      </c>
      <c r="Z15" s="49" t="str">
        <f t="shared" si="31"/>
        <v>NN</v>
      </c>
      <c r="AA15" s="1"/>
      <c r="AB15" s="120">
        <f t="shared" si="32"/>
        <v>8.0612061845993718E-3</v>
      </c>
      <c r="AC15" s="120">
        <f t="shared" si="33"/>
        <v>7.6917992775647551E-3</v>
      </c>
      <c r="AD15" s="120">
        <f t="shared" si="34"/>
        <v>7.9359795986819037E-3</v>
      </c>
      <c r="AE15" s="120">
        <f t="shared" si="35"/>
        <v>7.9809971840932564E-3</v>
      </c>
      <c r="AF15" s="120">
        <f t="shared" si="36"/>
        <v>8.0798046558385947E-3</v>
      </c>
      <c r="AH15" s="121">
        <f t="shared" si="1"/>
        <v>1.1759999999999999</v>
      </c>
      <c r="AI15" s="121">
        <f t="shared" si="1"/>
        <v>1.1240000000000001</v>
      </c>
      <c r="AJ15" s="121">
        <f t="shared" si="1"/>
        <v>1.181</v>
      </c>
      <c r="AK15" s="121">
        <f t="shared" si="1"/>
        <v>1.2330000000000001</v>
      </c>
      <c r="AL15" s="121">
        <f t="shared" si="1"/>
        <v>1.1379999999999999</v>
      </c>
      <c r="AM15" s="15"/>
      <c r="AN15" s="98">
        <f t="shared" si="2"/>
        <v>1.0894811657740531</v>
      </c>
      <c r="AO15" s="98">
        <f t="shared" si="3"/>
        <v>1.0515324153939878</v>
      </c>
      <c r="AP15" s="98">
        <f t="shared" si="4"/>
        <v>1.1139336977288696</v>
      </c>
      <c r="AQ15" s="98">
        <f t="shared" si="5"/>
        <v>1.162315181575567</v>
      </c>
      <c r="AR15" s="98">
        <f t="shared" si="6"/>
        <v>1.0825245188495352</v>
      </c>
      <c r="AS15" s="15"/>
      <c r="AT15" s="98">
        <f t="shared" si="55"/>
        <v>8.9481165774053073E-2</v>
      </c>
      <c r="AU15" s="98">
        <f t="shared" si="56"/>
        <v>5.1532415393987785E-2</v>
      </c>
      <c r="AV15" s="98">
        <f t="shared" si="57"/>
        <v>0.11393369772886963</v>
      </c>
      <c r="AW15" s="98">
        <f t="shared" si="58"/>
        <v>0.16231518157556701</v>
      </c>
      <c r="AX15" s="98">
        <f t="shared" si="59"/>
        <v>8.2524518849535156E-2</v>
      </c>
      <c r="AY15" s="15"/>
      <c r="AZ15" s="98">
        <f t="shared" si="38"/>
        <v>8.9481165774053073E-2</v>
      </c>
      <c r="BA15" s="98">
        <f t="shared" si="39"/>
        <v>5.1532415393987785E-2</v>
      </c>
      <c r="BB15" s="98">
        <f t="shared" si="40"/>
        <v>0.11393369772886963</v>
      </c>
      <c r="BC15" s="99">
        <f t="shared" si="41"/>
        <v>0.16231518157556701</v>
      </c>
      <c r="BD15" s="98">
        <f t="shared" si="42"/>
        <v>8.3349764038030502E-2</v>
      </c>
      <c r="BE15" s="101"/>
      <c r="BF15" s="181" t="str">
        <f t="shared" si="43"/>
        <v>10S</v>
      </c>
      <c r="BG15" s="98">
        <f t="shared" si="60"/>
        <v>1.0894811657740531</v>
      </c>
      <c r="BH15" s="98">
        <f t="shared" si="61"/>
        <v>1.0515324153939878</v>
      </c>
      <c r="BI15" s="98">
        <f t="shared" si="62"/>
        <v>1.1139336977288696</v>
      </c>
      <c r="BJ15" s="98">
        <f t="shared" si="63"/>
        <v>1.162315181575567</v>
      </c>
      <c r="BK15" s="98">
        <f t="shared" si="64"/>
        <v>1.0833497640380305</v>
      </c>
      <c r="BL15" s="101"/>
      <c r="BM15" s="15">
        <f>IF($Y15="N",VLOOKUP("N",ylfactors,MATCH(BM$7,'Proposed Factors'!$L$3:$R$3,0),FALSE),IF('Query Result 1'!$X15&lt;49,VLOOKUP("YA",ylfactors,MATCH(BM$7,'Proposed Factors'!$L$3:$R$3,0),FALSE),VLOOKUP("YB",ylfactors,MATCH(BM$7,'Proposed Factors'!$L$3:$R$3,0),FALSE)))</f>
        <v>1</v>
      </c>
      <c r="BN15" s="15">
        <f>IF($Y15="N",VLOOKUP("N",ylfactors,MATCH(BN$7,'Proposed Factors'!$L$3:$R$3,0),FALSE),IF('Query Result 1'!$X15&lt;49,VLOOKUP("YA",ylfactors,MATCH(BN$7,'Proposed Factors'!$L$3:$R$3,0),FALSE),VLOOKUP("YB",ylfactors,MATCH(BN$7,'Proposed Factors'!$L$3:$R$3,0),FALSE)))</f>
        <v>1</v>
      </c>
      <c r="BO15" s="15">
        <f>IF($Y15="N",VLOOKUP("N",ylfactors,MATCH(BO$7,'Proposed Factors'!$L$3:$R$3,0),FALSE),IF('Query Result 1'!$X15&lt;49,VLOOKUP("YA",ylfactors,MATCH(BO$7,'Proposed Factors'!$L$3:$R$3,0),FALSE),VLOOKUP("YB",ylfactors,MATCH(BO$7,'Proposed Factors'!$L$3:$R$3,0),FALSE)))</f>
        <v>1</v>
      </c>
      <c r="BP15" s="15">
        <f>IF($Y15="N",VLOOKUP("N",ylfactors,MATCH(BP$7,'Proposed Factors'!$L$3:$R$3,0),FALSE),IF('Query Result 1'!$X15&lt;49,VLOOKUP("YA",ylfactors,MATCH(BP$7,'Proposed Factors'!$L$3:$R$3,0),FALSE),VLOOKUP("YB",ylfactors,MATCH(BP$7,'Proposed Factors'!$L$3:$R$3,0),FALSE)))</f>
        <v>1</v>
      </c>
      <c r="BQ15" s="15">
        <f>IF($Y15="N",VLOOKUP("N",ylfactors,MATCH(BQ$7,'Proposed Factors'!$L$3:$R$3,0),FALSE),IF('Query Result 1'!$X15&lt;49,VLOOKUP("YA",ylfactors,MATCH(BQ$7,'Proposed Factors'!$L$3:$R$3,0),FALSE),VLOOKUP("YB",ylfactors,MATCH(BQ$7,'Proposed Factors'!$L$3:$R$3,0),FALSE)))</f>
        <v>1</v>
      </c>
      <c r="BR15" s="15"/>
      <c r="BS15" s="15">
        <f>IF($Z15="NN",1,IF(AND($Z15="YY",$Y15="S"),VLOOKUP("YY",gsdfactors,MATCH(BS$7,'Proposed Factors'!$L$11:$R$11,0),FALSE),VLOOKUP(LEFT(CONCATENATE($Y15,$Z15),2)&amp;"N",gsdfactors,MATCH(BS$7,'Proposed Factors'!$L$11:$R$11,0),FALSE)))</f>
        <v>1</v>
      </c>
      <c r="BT15" s="15">
        <f>IF($Z15="NN",1,IF(AND($Z15="YY",$Y15="S"),VLOOKUP("YY",gsdfactors,MATCH(BT$7,'Proposed Factors'!$L$11:$R$11,0),FALSE),VLOOKUP(LEFT(CONCATENATE($Y15,$Z15),2)&amp;"N",gsdfactors,MATCH(BT$7,'Proposed Factors'!$L$11:$R$11,0),FALSE)))</f>
        <v>1</v>
      </c>
      <c r="BU15" s="15">
        <f>IF($Z15="NN",1,IF(AND($Z15="YY",$Y15="S"),VLOOKUP("YY",gsdfactors,MATCH(BU$7,'Proposed Factors'!$L$11:$R$11,0),FALSE),VLOOKUP(LEFT(CONCATENATE($Y15,$Z15),2)&amp;"N",gsdfactors,MATCH(BU$7,'Proposed Factors'!$L$11:$R$11,0),FALSE)))</f>
        <v>1</v>
      </c>
      <c r="BV15" s="15">
        <f>IF($Z15="NN",1,IF(AND($Z15="YY",$Y15="S"),VLOOKUP("YY",gsdfactors,MATCH(BV$7,'Proposed Factors'!$L$11:$R$11,0),FALSE),VLOOKUP(LEFT(CONCATENATE($Y15,$Z15),2)&amp;"N",gsdfactors,MATCH(BV$7,'Proposed Factors'!$L$11:$R$11,0),FALSE)))</f>
        <v>1</v>
      </c>
      <c r="BW15" s="15">
        <f>IF($Z15="NN",1,IF(AND($Z15="YY",$Y15="S"),VLOOKUP("YY",gsdfactors,MATCH(BW$7,'Proposed Factors'!$L$11:$R$11,0),FALSE),VLOOKUP(LEFT(CONCATENATE($Y15,$Z15),2)&amp;"N",gsdfactors,MATCH(BW$7,'Proposed Factors'!$L$11:$R$11,0),FALSE)))</f>
        <v>1</v>
      </c>
      <c r="BY15" s="52">
        <f t="shared" si="9"/>
        <v>1.0894811657740531</v>
      </c>
      <c r="BZ15" s="52">
        <f t="shared" si="10"/>
        <v>1.0515324153939878</v>
      </c>
      <c r="CA15" s="52">
        <f t="shared" si="11"/>
        <v>1.1139336977288696</v>
      </c>
      <c r="CB15" s="52">
        <f t="shared" si="12"/>
        <v>1.162315181575567</v>
      </c>
      <c r="CC15" s="52">
        <f t="shared" si="13"/>
        <v>1.0833497640380305</v>
      </c>
      <c r="CE15" s="52">
        <f t="shared" si="14"/>
        <v>1.1422812044397714</v>
      </c>
      <c r="CF15" s="52">
        <f t="shared" si="15"/>
        <v>1.1631592148733105</v>
      </c>
      <c r="CG15" s="52">
        <f t="shared" si="16"/>
        <v>1.1370278598555634</v>
      </c>
      <c r="CH15" s="52">
        <f t="shared" si="17"/>
        <v>1.1871686039348748</v>
      </c>
      <c r="CI15" s="52">
        <f t="shared" si="18"/>
        <v>1.176158980296093</v>
      </c>
      <c r="CK15" s="52" t="str">
        <f t="shared" si="44"/>
        <v>10SNN</v>
      </c>
      <c r="CL15" s="55">
        <f t="shared" si="19"/>
        <v>8.0612061845993718E-3</v>
      </c>
      <c r="CM15" s="55">
        <f t="shared" si="20"/>
        <v>7.6917992775647551E-3</v>
      </c>
      <c r="CN15" s="55">
        <f t="shared" si="21"/>
        <v>7.9359795986819037E-3</v>
      </c>
      <c r="CO15" s="55">
        <f t="shared" si="22"/>
        <v>7.9809971840932564E-3</v>
      </c>
      <c r="CP15" s="55">
        <f t="shared" si="23"/>
        <v>8.0798046558385947E-3</v>
      </c>
      <c r="CQ15" s="5">
        <f t="shared" si="45"/>
        <v>1.1422812044397714</v>
      </c>
      <c r="CR15" s="5">
        <f t="shared" si="46"/>
        <v>1.1631592148733105</v>
      </c>
      <c r="CS15" s="5">
        <f t="shared" si="47"/>
        <v>1.1370278598555634</v>
      </c>
      <c r="CT15" s="5">
        <f t="shared" si="48"/>
        <v>1.1871686039348748</v>
      </c>
      <c r="CU15" s="5">
        <f t="shared" si="49"/>
        <v>1.176158980296093</v>
      </c>
      <c r="CW15" s="52">
        <f t="shared" si="50"/>
        <v>1.1760000000000002</v>
      </c>
      <c r="CX15" s="52">
        <f t="shared" si="51"/>
        <v>1.1240000000000001</v>
      </c>
      <c r="CY15" s="52">
        <f t="shared" si="52"/>
        <v>1.1810000000000003</v>
      </c>
      <c r="CZ15" s="52">
        <f t="shared" si="53"/>
        <v>1.2330000000000003</v>
      </c>
      <c r="DA15" s="52">
        <f t="shared" si="54"/>
        <v>1.1394514638506521</v>
      </c>
    </row>
    <row r="16" spans="1:105" x14ac:dyDescent="0.35">
      <c r="A16" s="170" t="str">
        <f t="shared" si="25"/>
        <v>NNN</v>
      </c>
      <c r="B16" s="170" t="str">
        <f t="shared" si="26"/>
        <v>N</v>
      </c>
      <c r="C16" s="29" t="str">
        <f t="shared" si="27"/>
        <v>N</v>
      </c>
      <c r="D16" s="29" t="str">
        <f t="shared" si="28"/>
        <v>N</v>
      </c>
      <c r="E16" s="171" t="s">
        <v>5</v>
      </c>
      <c r="F16" s="171" t="s">
        <v>6</v>
      </c>
      <c r="G16" s="171" t="s">
        <v>7</v>
      </c>
      <c r="H16" s="172">
        <v>7</v>
      </c>
      <c r="I16" s="171" t="s">
        <v>5</v>
      </c>
      <c r="J16" s="171" t="s">
        <v>5</v>
      </c>
      <c r="K16" s="172">
        <v>1504</v>
      </c>
      <c r="L16" s="172">
        <v>520</v>
      </c>
      <c r="M16" s="172">
        <v>1222</v>
      </c>
      <c r="N16" s="172">
        <v>1199</v>
      </c>
      <c r="O16" s="172">
        <v>1433</v>
      </c>
      <c r="P16" s="1"/>
      <c r="Q16" s="13" t="s">
        <v>182</v>
      </c>
      <c r="R16" s="35">
        <v>20572</v>
      </c>
      <c r="S16" s="35">
        <v>8997</v>
      </c>
      <c r="T16" s="35">
        <v>17449</v>
      </c>
      <c r="U16" s="35">
        <v>17114</v>
      </c>
      <c r="V16" s="35">
        <v>19978</v>
      </c>
      <c r="W16" s="35"/>
      <c r="X16" s="50">
        <f t="shared" si="29"/>
        <v>11</v>
      </c>
      <c r="Y16" s="49" t="str">
        <f t="shared" si="30"/>
        <v>M</v>
      </c>
      <c r="Z16" s="49" t="str">
        <f t="shared" si="31"/>
        <v>NN</v>
      </c>
      <c r="AA16" s="1"/>
      <c r="AB16" s="120">
        <f t="shared" si="32"/>
        <v>5.7127401436349269E-3</v>
      </c>
      <c r="AC16" s="120">
        <f t="shared" si="33"/>
        <v>4.3090359962795833E-3</v>
      </c>
      <c r="AD16" s="120">
        <f t="shared" si="34"/>
        <v>5.5845663823762106E-3</v>
      </c>
      <c r="AE16" s="120">
        <f t="shared" si="35"/>
        <v>5.6689128334262472E-3</v>
      </c>
      <c r="AF16" s="120">
        <f t="shared" si="36"/>
        <v>5.6638013127839806E-3</v>
      </c>
      <c r="AH16" s="121">
        <f t="shared" si="1"/>
        <v>1.127</v>
      </c>
      <c r="AI16" s="121">
        <f t="shared" si="1"/>
        <v>1.1140000000000001</v>
      </c>
      <c r="AJ16" s="121">
        <f t="shared" si="1"/>
        <v>1.167</v>
      </c>
      <c r="AK16" s="121">
        <f t="shared" si="1"/>
        <v>1.2030000000000001</v>
      </c>
      <c r="AL16" s="121">
        <f t="shared" si="1"/>
        <v>1.119</v>
      </c>
      <c r="AM16" s="15"/>
      <c r="AN16" s="98">
        <f t="shared" si="2"/>
        <v>1.0440861172001341</v>
      </c>
      <c r="AO16" s="98">
        <f t="shared" si="3"/>
        <v>1.042177144794397</v>
      </c>
      <c r="AP16" s="98">
        <f t="shared" si="4"/>
        <v>1.100728725867562</v>
      </c>
      <c r="AQ16" s="98">
        <f t="shared" si="5"/>
        <v>1.1340350068413683</v>
      </c>
      <c r="AR16" s="98">
        <f t="shared" si="6"/>
        <v>1.0644507351429087</v>
      </c>
      <c r="AS16" s="15"/>
      <c r="AT16" s="98">
        <f t="shared" si="55"/>
        <v>4.4086117200134112E-2</v>
      </c>
      <c r="AU16" s="98">
        <f t="shared" si="56"/>
        <v>4.2177144794397048E-2</v>
      </c>
      <c r="AV16" s="98">
        <f t="shared" si="57"/>
        <v>0.10072872586756199</v>
      </c>
      <c r="AW16" s="98">
        <f t="shared" si="58"/>
        <v>0.13403500684136826</v>
      </c>
      <c r="AX16" s="98">
        <f t="shared" si="59"/>
        <v>6.4450735142908666E-2</v>
      </c>
      <c r="AY16" s="15"/>
      <c r="AZ16" s="98">
        <f t="shared" si="38"/>
        <v>4.4086117200134112E-2</v>
      </c>
      <c r="BA16" s="98">
        <f t="shared" si="39"/>
        <v>4.2177144794397048E-2</v>
      </c>
      <c r="BB16" s="98">
        <f t="shared" si="40"/>
        <v>0.10072872586756199</v>
      </c>
      <c r="BC16" s="99">
        <f t="shared" si="41"/>
        <v>0.13403500684136826</v>
      </c>
      <c r="BD16" s="98">
        <f t="shared" si="42"/>
        <v>6.5095242494337749E-2</v>
      </c>
      <c r="BE16" s="101"/>
      <c r="BF16" s="181" t="str">
        <f t="shared" si="43"/>
        <v>11M</v>
      </c>
      <c r="BG16" s="98">
        <f t="shared" si="60"/>
        <v>1.0440861172001341</v>
      </c>
      <c r="BH16" s="98">
        <f t="shared" si="61"/>
        <v>1.042177144794397</v>
      </c>
      <c r="BI16" s="98">
        <f t="shared" si="62"/>
        <v>1.100728725867562</v>
      </c>
      <c r="BJ16" s="98">
        <f t="shared" si="63"/>
        <v>1.1340350068413683</v>
      </c>
      <c r="BK16" s="98">
        <f t="shared" si="64"/>
        <v>1.0650952424943378</v>
      </c>
      <c r="BL16" s="101"/>
      <c r="BM16" s="15">
        <f>IF($Y16="N",VLOOKUP("N",ylfactors,MATCH(BM$7,'Proposed Factors'!$L$3:$R$3,0),FALSE),IF('Query Result 1'!$X16&lt;49,VLOOKUP("YA",ylfactors,MATCH(BM$7,'Proposed Factors'!$L$3:$R$3,0),FALSE),VLOOKUP("YB",ylfactors,MATCH(BM$7,'Proposed Factors'!$L$3:$R$3,0),FALSE)))</f>
        <v>1</v>
      </c>
      <c r="BN16" s="15">
        <f>IF($Y16="N",VLOOKUP("N",ylfactors,MATCH(BN$7,'Proposed Factors'!$L$3:$R$3,0),FALSE),IF('Query Result 1'!$X16&lt;49,VLOOKUP("YA",ylfactors,MATCH(BN$7,'Proposed Factors'!$L$3:$R$3,0),FALSE),VLOOKUP("YB",ylfactors,MATCH(BN$7,'Proposed Factors'!$L$3:$R$3,0),FALSE)))</f>
        <v>1</v>
      </c>
      <c r="BO16" s="15">
        <f>IF($Y16="N",VLOOKUP("N",ylfactors,MATCH(BO$7,'Proposed Factors'!$L$3:$R$3,0),FALSE),IF('Query Result 1'!$X16&lt;49,VLOOKUP("YA",ylfactors,MATCH(BO$7,'Proposed Factors'!$L$3:$R$3,0),FALSE),VLOOKUP("YB",ylfactors,MATCH(BO$7,'Proposed Factors'!$L$3:$R$3,0),FALSE)))</f>
        <v>1</v>
      </c>
      <c r="BP16" s="15">
        <f>IF($Y16="N",VLOOKUP("N",ylfactors,MATCH(BP$7,'Proposed Factors'!$L$3:$R$3,0),FALSE),IF('Query Result 1'!$X16&lt;49,VLOOKUP("YA",ylfactors,MATCH(BP$7,'Proposed Factors'!$L$3:$R$3,0),FALSE),VLOOKUP("YB",ylfactors,MATCH(BP$7,'Proposed Factors'!$L$3:$R$3,0),FALSE)))</f>
        <v>1</v>
      </c>
      <c r="BQ16" s="15">
        <f>IF($Y16="N",VLOOKUP("N",ylfactors,MATCH(BQ$7,'Proposed Factors'!$L$3:$R$3,0),FALSE),IF('Query Result 1'!$X16&lt;49,VLOOKUP("YA",ylfactors,MATCH(BQ$7,'Proposed Factors'!$L$3:$R$3,0),FALSE),VLOOKUP("YB",ylfactors,MATCH(BQ$7,'Proposed Factors'!$L$3:$R$3,0),FALSE)))</f>
        <v>1</v>
      </c>
      <c r="BR16" s="15"/>
      <c r="BS16" s="15">
        <f>IF($Z16="NN",1,IF(AND($Z16="YY",$Y16="S"),VLOOKUP("YY",gsdfactors,MATCH(BS$7,'Proposed Factors'!$L$11:$R$11,0),FALSE),VLOOKUP(LEFT(CONCATENATE($Y16,$Z16),2)&amp;"N",gsdfactors,MATCH(BS$7,'Proposed Factors'!$L$11:$R$11,0),FALSE)))</f>
        <v>1</v>
      </c>
      <c r="BT16" s="15">
        <f>IF($Z16="NN",1,IF(AND($Z16="YY",$Y16="S"),VLOOKUP("YY",gsdfactors,MATCH(BT$7,'Proposed Factors'!$L$11:$R$11,0),FALSE),VLOOKUP(LEFT(CONCATENATE($Y16,$Z16),2)&amp;"N",gsdfactors,MATCH(BT$7,'Proposed Factors'!$L$11:$R$11,0),FALSE)))</f>
        <v>1</v>
      </c>
      <c r="BU16" s="15">
        <f>IF($Z16="NN",1,IF(AND($Z16="YY",$Y16="S"),VLOOKUP("YY",gsdfactors,MATCH(BU$7,'Proposed Factors'!$L$11:$R$11,0),FALSE),VLOOKUP(LEFT(CONCATENATE($Y16,$Z16),2)&amp;"N",gsdfactors,MATCH(BU$7,'Proposed Factors'!$L$11:$R$11,0),FALSE)))</f>
        <v>1</v>
      </c>
      <c r="BV16" s="15">
        <f>IF($Z16="NN",1,IF(AND($Z16="YY",$Y16="S"),VLOOKUP("YY",gsdfactors,MATCH(BV$7,'Proposed Factors'!$L$11:$R$11,0),FALSE),VLOOKUP(LEFT(CONCATENATE($Y16,$Z16),2)&amp;"N",gsdfactors,MATCH(BV$7,'Proposed Factors'!$L$11:$R$11,0),FALSE)))</f>
        <v>1</v>
      </c>
      <c r="BW16" s="15">
        <f>IF($Z16="NN",1,IF(AND($Z16="YY",$Y16="S"),VLOOKUP("YY",gsdfactors,MATCH(BW$7,'Proposed Factors'!$L$11:$R$11,0),FALSE),VLOOKUP(LEFT(CONCATENATE($Y16,$Z16),2)&amp;"N",gsdfactors,MATCH(BW$7,'Proposed Factors'!$L$11:$R$11,0),FALSE)))</f>
        <v>1</v>
      </c>
      <c r="BY16" s="52">
        <f t="shared" si="9"/>
        <v>1.0440861172001341</v>
      </c>
      <c r="BZ16" s="52">
        <f t="shared" si="10"/>
        <v>1.042177144794397</v>
      </c>
      <c r="CA16" s="52">
        <f t="shared" si="11"/>
        <v>1.100728725867562</v>
      </c>
      <c r="CB16" s="52">
        <f t="shared" si="12"/>
        <v>1.1340350068413683</v>
      </c>
      <c r="CC16" s="52">
        <f t="shared" si="13"/>
        <v>1.0650952424943378</v>
      </c>
      <c r="CE16" s="52">
        <f t="shared" si="14"/>
        <v>1.0946861542547808</v>
      </c>
      <c r="CF16" s="52">
        <f t="shared" si="15"/>
        <v>1.1528108232819108</v>
      </c>
      <c r="CG16" s="52">
        <f t="shared" si="16"/>
        <v>1.1235491214660815</v>
      </c>
      <c r="CH16" s="52">
        <f t="shared" si="17"/>
        <v>1.1582837230605467</v>
      </c>
      <c r="CI16" s="52">
        <f t="shared" si="18"/>
        <v>1.1563406167746062</v>
      </c>
      <c r="CK16" s="52" t="str">
        <f t="shared" si="44"/>
        <v>11MNN</v>
      </c>
      <c r="CL16" s="55">
        <f t="shared" si="19"/>
        <v>5.7127401436349269E-3</v>
      </c>
      <c r="CM16" s="55">
        <f t="shared" si="20"/>
        <v>4.3090359962795833E-3</v>
      </c>
      <c r="CN16" s="55">
        <f t="shared" si="21"/>
        <v>5.5845663823762106E-3</v>
      </c>
      <c r="CO16" s="55">
        <f t="shared" si="22"/>
        <v>5.6689128334262472E-3</v>
      </c>
      <c r="CP16" s="55">
        <f t="shared" si="23"/>
        <v>5.6638013127839806E-3</v>
      </c>
      <c r="CQ16" s="5">
        <f t="shared" si="45"/>
        <v>1.0946861542547808</v>
      </c>
      <c r="CR16" s="5">
        <f t="shared" si="46"/>
        <v>1.1528108232819108</v>
      </c>
      <c r="CS16" s="5">
        <f t="shared" si="47"/>
        <v>1.1235491214660815</v>
      </c>
      <c r="CT16" s="5">
        <f t="shared" si="48"/>
        <v>1.1582837230605467</v>
      </c>
      <c r="CU16" s="5">
        <f t="shared" si="49"/>
        <v>1.1563406167746062</v>
      </c>
      <c r="CW16" s="52">
        <f t="shared" si="50"/>
        <v>1.1269999999999998</v>
      </c>
      <c r="CX16" s="52">
        <f t="shared" si="51"/>
        <v>1.1139999999999999</v>
      </c>
      <c r="CY16" s="52">
        <f t="shared" si="52"/>
        <v>1.167</v>
      </c>
      <c r="CZ16" s="52">
        <f t="shared" si="53"/>
        <v>1.2030000000000001</v>
      </c>
      <c r="DA16" s="52">
        <f t="shared" si="54"/>
        <v>1.120251624624838</v>
      </c>
    </row>
    <row r="17" spans="1:105" x14ac:dyDescent="0.35">
      <c r="A17" s="170" t="str">
        <f t="shared" si="25"/>
        <v>NNN</v>
      </c>
      <c r="B17" s="170" t="str">
        <f t="shared" si="26"/>
        <v>N</v>
      </c>
      <c r="C17" s="29" t="str">
        <f t="shared" si="27"/>
        <v>N</v>
      </c>
      <c r="D17" s="29" t="str">
        <f t="shared" si="28"/>
        <v>N</v>
      </c>
      <c r="E17" s="171" t="s">
        <v>5</v>
      </c>
      <c r="F17" s="171" t="s">
        <v>6</v>
      </c>
      <c r="G17" s="171" t="s">
        <v>7</v>
      </c>
      <c r="H17" s="172">
        <v>8</v>
      </c>
      <c r="I17" s="171" t="s">
        <v>5</v>
      </c>
      <c r="J17" s="171" t="s">
        <v>5</v>
      </c>
      <c r="K17" s="172">
        <v>1699</v>
      </c>
      <c r="L17" s="172">
        <v>599</v>
      </c>
      <c r="M17" s="172">
        <v>1395</v>
      </c>
      <c r="N17" s="172">
        <v>1354</v>
      </c>
      <c r="O17" s="172">
        <v>1630</v>
      </c>
      <c r="P17" s="1"/>
      <c r="Q17" s="13" t="s">
        <v>284</v>
      </c>
      <c r="R17" s="35">
        <v>28032</v>
      </c>
      <c r="S17" s="35">
        <v>15356</v>
      </c>
      <c r="T17" s="35">
        <v>24196</v>
      </c>
      <c r="U17" s="35">
        <v>23520</v>
      </c>
      <c r="V17" s="35">
        <v>27506</v>
      </c>
      <c r="W17" s="35"/>
      <c r="X17" s="50">
        <f t="shared" si="29"/>
        <v>11</v>
      </c>
      <c r="Y17" s="49" t="str">
        <f t="shared" si="30"/>
        <v>S</v>
      </c>
      <c r="Z17" s="49" t="str">
        <f t="shared" si="31"/>
        <v>NN</v>
      </c>
      <c r="AA17" s="1"/>
      <c r="AB17" s="120">
        <f t="shared" si="32"/>
        <v>7.7843443372727136E-3</v>
      </c>
      <c r="AC17" s="120">
        <f t="shared" si="33"/>
        <v>7.3546245147126012E-3</v>
      </c>
      <c r="AD17" s="120">
        <f t="shared" si="34"/>
        <v>7.743949119604264E-3</v>
      </c>
      <c r="AE17" s="120">
        <f t="shared" si="35"/>
        <v>7.7908630268894085E-3</v>
      </c>
      <c r="AF17" s="120">
        <f t="shared" si="36"/>
        <v>7.7980037495963645E-3</v>
      </c>
      <c r="AH17" s="121">
        <f t="shared" si="1"/>
        <v>1.141</v>
      </c>
      <c r="AI17" s="121">
        <f t="shared" si="1"/>
        <v>1.1140000000000001</v>
      </c>
      <c r="AJ17" s="121">
        <f t="shared" si="1"/>
        <v>1.169</v>
      </c>
      <c r="AK17" s="121">
        <f t="shared" si="1"/>
        <v>1.216</v>
      </c>
      <c r="AL17" s="121">
        <f t="shared" si="1"/>
        <v>1.1319999999999999</v>
      </c>
      <c r="AM17" s="15"/>
      <c r="AN17" s="98">
        <f t="shared" si="2"/>
        <v>1.0570561310783968</v>
      </c>
      <c r="AO17" s="98">
        <f t="shared" si="3"/>
        <v>1.042177144794397</v>
      </c>
      <c r="AP17" s="98">
        <f t="shared" si="4"/>
        <v>1.1026151504191775</v>
      </c>
      <c r="AQ17" s="98">
        <f t="shared" si="5"/>
        <v>1.1462897492261876</v>
      </c>
      <c r="AR17" s="98">
        <f t="shared" si="6"/>
        <v>1.0768170082053374</v>
      </c>
      <c r="AS17" s="15"/>
      <c r="AT17" s="98">
        <f t="shared" si="55"/>
        <v>5.7056131078396799E-2</v>
      </c>
      <c r="AU17" s="98">
        <f t="shared" si="56"/>
        <v>4.2177144794397048E-2</v>
      </c>
      <c r="AV17" s="98">
        <f t="shared" si="57"/>
        <v>0.10261515041917746</v>
      </c>
      <c r="AW17" s="98">
        <f t="shared" si="58"/>
        <v>0.14628974922618765</v>
      </c>
      <c r="AX17" s="98">
        <f t="shared" si="59"/>
        <v>7.6817008205337434E-2</v>
      </c>
      <c r="AY17" s="15"/>
      <c r="AZ17" s="98">
        <f t="shared" si="38"/>
        <v>5.7056131078396799E-2</v>
      </c>
      <c r="BA17" s="98">
        <f t="shared" si="39"/>
        <v>4.2177144794397048E-2</v>
      </c>
      <c r="BB17" s="98">
        <f t="shared" si="40"/>
        <v>0.10261515041917746</v>
      </c>
      <c r="BC17" s="99">
        <f t="shared" si="41"/>
        <v>0.14628974922618765</v>
      </c>
      <c r="BD17" s="98">
        <f t="shared" si="42"/>
        <v>7.758517828739081E-2</v>
      </c>
      <c r="BE17" s="101"/>
      <c r="BF17" s="181" t="str">
        <f t="shared" si="43"/>
        <v>11S</v>
      </c>
      <c r="BG17" s="98">
        <f t="shared" si="60"/>
        <v>1.0570561310783968</v>
      </c>
      <c r="BH17" s="98">
        <f t="shared" si="61"/>
        <v>1.042177144794397</v>
      </c>
      <c r="BI17" s="98">
        <f t="shared" si="62"/>
        <v>1.1026151504191775</v>
      </c>
      <c r="BJ17" s="98">
        <f t="shared" si="63"/>
        <v>1.1462897492261876</v>
      </c>
      <c r="BK17" s="98">
        <f t="shared" si="64"/>
        <v>1.0775851782873909</v>
      </c>
      <c r="BL17" s="101"/>
      <c r="BM17" s="15">
        <f>IF($Y17="N",VLOOKUP("N",ylfactors,MATCH(BM$7,'Proposed Factors'!$L$3:$R$3,0),FALSE),IF('Query Result 1'!$X17&lt;49,VLOOKUP("YA",ylfactors,MATCH(BM$7,'Proposed Factors'!$L$3:$R$3,0),FALSE),VLOOKUP("YB",ylfactors,MATCH(BM$7,'Proposed Factors'!$L$3:$R$3,0),FALSE)))</f>
        <v>1</v>
      </c>
      <c r="BN17" s="15">
        <f>IF($Y17="N",VLOOKUP("N",ylfactors,MATCH(BN$7,'Proposed Factors'!$L$3:$R$3,0),FALSE),IF('Query Result 1'!$X17&lt;49,VLOOKUP("YA",ylfactors,MATCH(BN$7,'Proposed Factors'!$L$3:$R$3,0),FALSE),VLOOKUP("YB",ylfactors,MATCH(BN$7,'Proposed Factors'!$L$3:$R$3,0),FALSE)))</f>
        <v>1</v>
      </c>
      <c r="BO17" s="15">
        <f>IF($Y17="N",VLOOKUP("N",ylfactors,MATCH(BO$7,'Proposed Factors'!$L$3:$R$3,0),FALSE),IF('Query Result 1'!$X17&lt;49,VLOOKUP("YA",ylfactors,MATCH(BO$7,'Proposed Factors'!$L$3:$R$3,0),FALSE),VLOOKUP("YB",ylfactors,MATCH(BO$7,'Proposed Factors'!$L$3:$R$3,0),FALSE)))</f>
        <v>1</v>
      </c>
      <c r="BP17" s="15">
        <f>IF($Y17="N",VLOOKUP("N",ylfactors,MATCH(BP$7,'Proposed Factors'!$L$3:$R$3,0),FALSE),IF('Query Result 1'!$X17&lt;49,VLOOKUP("YA",ylfactors,MATCH(BP$7,'Proposed Factors'!$L$3:$R$3,0),FALSE),VLOOKUP("YB",ylfactors,MATCH(BP$7,'Proposed Factors'!$L$3:$R$3,0),FALSE)))</f>
        <v>1</v>
      </c>
      <c r="BQ17" s="15">
        <f>IF($Y17="N",VLOOKUP("N",ylfactors,MATCH(BQ$7,'Proposed Factors'!$L$3:$R$3,0),FALSE),IF('Query Result 1'!$X17&lt;49,VLOOKUP("YA",ylfactors,MATCH(BQ$7,'Proposed Factors'!$L$3:$R$3,0),FALSE),VLOOKUP("YB",ylfactors,MATCH(BQ$7,'Proposed Factors'!$L$3:$R$3,0),FALSE)))</f>
        <v>1</v>
      </c>
      <c r="BR17" s="15"/>
      <c r="BS17" s="15">
        <f>IF($Z17="NN",1,IF(AND($Z17="YY",$Y17="S"),VLOOKUP("YY",gsdfactors,MATCH(BS$7,'Proposed Factors'!$L$11:$R$11,0),FALSE),VLOOKUP(LEFT(CONCATENATE($Y17,$Z17),2)&amp;"N",gsdfactors,MATCH(BS$7,'Proposed Factors'!$L$11:$R$11,0),FALSE)))</f>
        <v>1</v>
      </c>
      <c r="BT17" s="15">
        <f>IF($Z17="NN",1,IF(AND($Z17="YY",$Y17="S"),VLOOKUP("YY",gsdfactors,MATCH(BT$7,'Proposed Factors'!$L$11:$R$11,0),FALSE),VLOOKUP(LEFT(CONCATENATE($Y17,$Z17),2)&amp;"N",gsdfactors,MATCH(BT$7,'Proposed Factors'!$L$11:$R$11,0),FALSE)))</f>
        <v>1</v>
      </c>
      <c r="BU17" s="15">
        <f>IF($Z17="NN",1,IF(AND($Z17="YY",$Y17="S"),VLOOKUP("YY",gsdfactors,MATCH(BU$7,'Proposed Factors'!$L$11:$R$11,0),FALSE),VLOOKUP(LEFT(CONCATENATE($Y17,$Z17),2)&amp;"N",gsdfactors,MATCH(BU$7,'Proposed Factors'!$L$11:$R$11,0),FALSE)))</f>
        <v>1</v>
      </c>
      <c r="BV17" s="15">
        <f>IF($Z17="NN",1,IF(AND($Z17="YY",$Y17="S"),VLOOKUP("YY",gsdfactors,MATCH(BV$7,'Proposed Factors'!$L$11:$R$11,0),FALSE),VLOOKUP(LEFT(CONCATENATE($Y17,$Z17),2)&amp;"N",gsdfactors,MATCH(BV$7,'Proposed Factors'!$L$11:$R$11,0),FALSE)))</f>
        <v>1</v>
      </c>
      <c r="BW17" s="15">
        <f>IF($Z17="NN",1,IF(AND($Z17="YY",$Y17="S"),VLOOKUP("YY",gsdfactors,MATCH(BW$7,'Proposed Factors'!$L$11:$R$11,0),FALSE),VLOOKUP(LEFT(CONCATENATE($Y17,$Z17),2)&amp;"N",gsdfactors,MATCH(BW$7,'Proposed Factors'!$L$11:$R$11,0),FALSE)))</f>
        <v>1</v>
      </c>
      <c r="BY17" s="52">
        <f t="shared" si="9"/>
        <v>1.0570561310783968</v>
      </c>
      <c r="BZ17" s="52">
        <f t="shared" si="10"/>
        <v>1.042177144794397</v>
      </c>
      <c r="CA17" s="52">
        <f t="shared" si="11"/>
        <v>1.1026151504191775</v>
      </c>
      <c r="CB17" s="52">
        <f t="shared" si="12"/>
        <v>1.1462897492261876</v>
      </c>
      <c r="CC17" s="52">
        <f t="shared" si="13"/>
        <v>1.0775851782873909</v>
      </c>
      <c r="CE17" s="52">
        <f t="shared" si="14"/>
        <v>1.1082847400219211</v>
      </c>
      <c r="CF17" s="52">
        <f t="shared" si="15"/>
        <v>1.1528108232819108</v>
      </c>
      <c r="CG17" s="52">
        <f t="shared" si="16"/>
        <v>1.1254746555217219</v>
      </c>
      <c r="CH17" s="52">
        <f t="shared" si="17"/>
        <v>1.1708005047727554</v>
      </c>
      <c r="CI17" s="52">
        <f t="shared" si="18"/>
        <v>1.1699005497103605</v>
      </c>
      <c r="CK17" s="52" t="str">
        <f t="shared" si="44"/>
        <v>11SNN</v>
      </c>
      <c r="CL17" s="55">
        <f t="shared" si="19"/>
        <v>7.7843443372727136E-3</v>
      </c>
      <c r="CM17" s="55">
        <f t="shared" si="20"/>
        <v>7.3546245147126012E-3</v>
      </c>
      <c r="CN17" s="55">
        <f t="shared" si="21"/>
        <v>7.743949119604264E-3</v>
      </c>
      <c r="CO17" s="55">
        <f t="shared" si="22"/>
        <v>7.7908630268894085E-3</v>
      </c>
      <c r="CP17" s="55">
        <f t="shared" si="23"/>
        <v>7.7980037495963645E-3</v>
      </c>
      <c r="CQ17" s="5">
        <f t="shared" si="45"/>
        <v>1.1082847400219211</v>
      </c>
      <c r="CR17" s="5">
        <f t="shared" si="46"/>
        <v>1.1528108232819108</v>
      </c>
      <c r="CS17" s="5">
        <f t="shared" si="47"/>
        <v>1.1254746555217219</v>
      </c>
      <c r="CT17" s="5">
        <f t="shared" si="48"/>
        <v>1.1708005047727554</v>
      </c>
      <c r="CU17" s="5">
        <f t="shared" si="49"/>
        <v>1.1699005497103605</v>
      </c>
      <c r="CW17" s="52">
        <f t="shared" si="50"/>
        <v>1.141</v>
      </c>
      <c r="CX17" s="52">
        <f t="shared" si="51"/>
        <v>1.1139999999999999</v>
      </c>
      <c r="CY17" s="52">
        <f t="shared" si="52"/>
        <v>1.169</v>
      </c>
      <c r="CZ17" s="52">
        <f t="shared" si="53"/>
        <v>1.216</v>
      </c>
      <c r="DA17" s="52">
        <f t="shared" si="54"/>
        <v>1.1333883567267109</v>
      </c>
    </row>
    <row r="18" spans="1:105" x14ac:dyDescent="0.35">
      <c r="A18" s="170" t="str">
        <f t="shared" si="25"/>
        <v>NNN</v>
      </c>
      <c r="B18" s="170" t="str">
        <f t="shared" si="26"/>
        <v>N</v>
      </c>
      <c r="C18" s="29" t="str">
        <f t="shared" si="27"/>
        <v>N</v>
      </c>
      <c r="D18" s="29" t="str">
        <f t="shared" si="28"/>
        <v>N</v>
      </c>
      <c r="E18" s="171" t="s">
        <v>5</v>
      </c>
      <c r="F18" s="171" t="s">
        <v>6</v>
      </c>
      <c r="G18" s="171" t="s">
        <v>7</v>
      </c>
      <c r="H18" s="172">
        <v>9</v>
      </c>
      <c r="I18" s="171" t="s">
        <v>5</v>
      </c>
      <c r="J18" s="171" t="s">
        <v>5</v>
      </c>
      <c r="K18" s="172">
        <v>1845</v>
      </c>
      <c r="L18" s="172">
        <v>651</v>
      </c>
      <c r="M18" s="172">
        <v>1555</v>
      </c>
      <c r="N18" s="172">
        <v>1515</v>
      </c>
      <c r="O18" s="172">
        <v>1785</v>
      </c>
      <c r="P18" s="1"/>
      <c r="Q18" s="13" t="s">
        <v>183</v>
      </c>
      <c r="R18" s="35">
        <v>21137</v>
      </c>
      <c r="S18" s="35">
        <v>9511</v>
      </c>
      <c r="T18" s="35">
        <v>18121</v>
      </c>
      <c r="U18" s="35">
        <v>17753</v>
      </c>
      <c r="V18" s="35">
        <v>20581</v>
      </c>
      <c r="W18" s="35"/>
      <c r="X18" s="50">
        <f t="shared" si="29"/>
        <v>12</v>
      </c>
      <c r="Y18" s="49" t="str">
        <f t="shared" si="30"/>
        <v>M</v>
      </c>
      <c r="Z18" s="49" t="str">
        <f t="shared" si="31"/>
        <v>NN</v>
      </c>
      <c r="AA18" s="1"/>
      <c r="AB18" s="120">
        <f t="shared" si="32"/>
        <v>5.8696377802844374E-3</v>
      </c>
      <c r="AC18" s="120">
        <f t="shared" si="33"/>
        <v>4.555211888475616E-3</v>
      </c>
      <c r="AD18" s="120">
        <f t="shared" si="34"/>
        <v>5.7996405189431671E-3</v>
      </c>
      <c r="AE18" s="120">
        <f t="shared" si="35"/>
        <v>5.8805778620904621E-3</v>
      </c>
      <c r="AF18" s="120">
        <f t="shared" si="36"/>
        <v>5.8347529691864597E-3</v>
      </c>
      <c r="AH18" s="121">
        <f t="shared" ref="AH18:AL27" si="65">IFERROR(IF($Y18="N",VLOOKUP(CONCATENATE(AH$7,"NNXX"),bdfactors,8,FALSE),VLOOKUP(CONCATENATE(AH$7,$X18,$Y18),bdfactors,8,FALSE)),VLOOKUP(CONCATENATE(AH$7,$X18,"X"),bdfactors,8,FALSE))</f>
        <v>1.123</v>
      </c>
      <c r="AI18" s="121">
        <f t="shared" si="65"/>
        <v>1.0920000000000001</v>
      </c>
      <c r="AJ18" s="121">
        <f t="shared" si="65"/>
        <v>1.1599999999999999</v>
      </c>
      <c r="AK18" s="121">
        <f t="shared" si="65"/>
        <v>1.18</v>
      </c>
      <c r="AL18" s="121">
        <f t="shared" si="65"/>
        <v>1.117</v>
      </c>
      <c r="AM18" s="15"/>
      <c r="AN18" s="98">
        <f t="shared" si="2"/>
        <v>1.040380398949202</v>
      </c>
      <c r="AO18" s="98">
        <f t="shared" si="3"/>
        <v>1.0215955494752977</v>
      </c>
      <c r="AP18" s="98">
        <f t="shared" si="4"/>
        <v>1.0941262399369081</v>
      </c>
      <c r="AQ18" s="98">
        <f t="shared" si="5"/>
        <v>1.1123535395451492</v>
      </c>
      <c r="AR18" s="98">
        <f t="shared" si="6"/>
        <v>1.0625482315948427</v>
      </c>
      <c r="AS18" s="15"/>
      <c r="AT18" s="98">
        <f t="shared" si="55"/>
        <v>4.0380398949201979E-2</v>
      </c>
      <c r="AU18" s="98">
        <f t="shared" si="56"/>
        <v>2.1595549475297737E-2</v>
      </c>
      <c r="AV18" s="98">
        <f t="shared" si="57"/>
        <v>9.4126239936908052E-2</v>
      </c>
      <c r="AW18" s="98">
        <f t="shared" si="58"/>
        <v>0.11235353954514915</v>
      </c>
      <c r="AX18" s="98">
        <f t="shared" si="59"/>
        <v>6.2548231594842685E-2</v>
      </c>
      <c r="AY18" s="15"/>
      <c r="AZ18" s="98">
        <f t="shared" si="38"/>
        <v>4.0380398949201979E-2</v>
      </c>
      <c r="BA18" s="98">
        <f t="shared" si="39"/>
        <v>2.1595549475297737E-2</v>
      </c>
      <c r="BB18" s="98">
        <f t="shared" si="40"/>
        <v>9.4126239936908052E-2</v>
      </c>
      <c r="BC18" s="99">
        <f t="shared" si="41"/>
        <v>0.11235353954514915</v>
      </c>
      <c r="BD18" s="98">
        <f t="shared" si="42"/>
        <v>6.3173713910791116E-2</v>
      </c>
      <c r="BE18" s="101"/>
      <c r="BF18" s="181" t="str">
        <f t="shared" si="43"/>
        <v>12M</v>
      </c>
      <c r="BG18" s="98">
        <f t="shared" si="60"/>
        <v>1.040380398949202</v>
      </c>
      <c r="BH18" s="98">
        <f t="shared" si="61"/>
        <v>1.0215955494752977</v>
      </c>
      <c r="BI18" s="98">
        <f t="shared" si="62"/>
        <v>1.0941262399369081</v>
      </c>
      <c r="BJ18" s="98">
        <f t="shared" si="63"/>
        <v>1.1123535395451492</v>
      </c>
      <c r="BK18" s="98">
        <f t="shared" si="64"/>
        <v>1.0631737139107911</v>
      </c>
      <c r="BL18" s="101"/>
      <c r="BM18" s="15">
        <f>IF($Y18="N",VLOOKUP("N",ylfactors,MATCH(BM$7,'Proposed Factors'!$L$3:$R$3,0),FALSE),IF('Query Result 1'!$X18&lt;49,VLOOKUP("YA",ylfactors,MATCH(BM$7,'Proposed Factors'!$L$3:$R$3,0),FALSE),VLOOKUP("YB",ylfactors,MATCH(BM$7,'Proposed Factors'!$L$3:$R$3,0),FALSE)))</f>
        <v>1</v>
      </c>
      <c r="BN18" s="15">
        <f>IF($Y18="N",VLOOKUP("N",ylfactors,MATCH(BN$7,'Proposed Factors'!$L$3:$R$3,0),FALSE),IF('Query Result 1'!$X18&lt;49,VLOOKUP("YA",ylfactors,MATCH(BN$7,'Proposed Factors'!$L$3:$R$3,0),FALSE),VLOOKUP("YB",ylfactors,MATCH(BN$7,'Proposed Factors'!$L$3:$R$3,0),FALSE)))</f>
        <v>1</v>
      </c>
      <c r="BO18" s="15">
        <f>IF($Y18="N",VLOOKUP("N",ylfactors,MATCH(BO$7,'Proposed Factors'!$L$3:$R$3,0),FALSE),IF('Query Result 1'!$X18&lt;49,VLOOKUP("YA",ylfactors,MATCH(BO$7,'Proposed Factors'!$L$3:$R$3,0),FALSE),VLOOKUP("YB",ylfactors,MATCH(BO$7,'Proposed Factors'!$L$3:$R$3,0),FALSE)))</f>
        <v>1</v>
      </c>
      <c r="BP18" s="15">
        <f>IF($Y18="N",VLOOKUP("N",ylfactors,MATCH(BP$7,'Proposed Factors'!$L$3:$R$3,0),FALSE),IF('Query Result 1'!$X18&lt;49,VLOOKUP("YA",ylfactors,MATCH(BP$7,'Proposed Factors'!$L$3:$R$3,0),FALSE),VLOOKUP("YB",ylfactors,MATCH(BP$7,'Proposed Factors'!$L$3:$R$3,0),FALSE)))</f>
        <v>1</v>
      </c>
      <c r="BQ18" s="15">
        <f>IF($Y18="N",VLOOKUP("N",ylfactors,MATCH(BQ$7,'Proposed Factors'!$L$3:$R$3,0),FALSE),IF('Query Result 1'!$X18&lt;49,VLOOKUP("YA",ylfactors,MATCH(BQ$7,'Proposed Factors'!$L$3:$R$3,0),FALSE),VLOOKUP("YB",ylfactors,MATCH(BQ$7,'Proposed Factors'!$L$3:$R$3,0),FALSE)))</f>
        <v>1</v>
      </c>
      <c r="BR18" s="15"/>
      <c r="BS18" s="15">
        <f>IF($Z18="NN",1,IF(AND($Z18="YY",$Y18="S"),VLOOKUP("YY",gsdfactors,MATCH(BS$7,'Proposed Factors'!$L$11:$R$11,0),FALSE),VLOOKUP(LEFT(CONCATENATE($Y18,$Z18),2)&amp;"N",gsdfactors,MATCH(BS$7,'Proposed Factors'!$L$11:$R$11,0),FALSE)))</f>
        <v>1</v>
      </c>
      <c r="BT18" s="15">
        <f>IF($Z18="NN",1,IF(AND($Z18="YY",$Y18="S"),VLOOKUP("YY",gsdfactors,MATCH(BT$7,'Proposed Factors'!$L$11:$R$11,0),FALSE),VLOOKUP(LEFT(CONCATENATE($Y18,$Z18),2)&amp;"N",gsdfactors,MATCH(BT$7,'Proposed Factors'!$L$11:$R$11,0),FALSE)))</f>
        <v>1</v>
      </c>
      <c r="BU18" s="15">
        <f>IF($Z18="NN",1,IF(AND($Z18="YY",$Y18="S"),VLOOKUP("YY",gsdfactors,MATCH(BU$7,'Proposed Factors'!$L$11:$R$11,0),FALSE),VLOOKUP(LEFT(CONCATENATE($Y18,$Z18),2)&amp;"N",gsdfactors,MATCH(BU$7,'Proposed Factors'!$L$11:$R$11,0),FALSE)))</f>
        <v>1</v>
      </c>
      <c r="BV18" s="15">
        <f>IF($Z18="NN",1,IF(AND($Z18="YY",$Y18="S"),VLOOKUP("YY",gsdfactors,MATCH(BV$7,'Proposed Factors'!$L$11:$R$11,0),FALSE),VLOOKUP(LEFT(CONCATENATE($Y18,$Z18),2)&amp;"N",gsdfactors,MATCH(BV$7,'Proposed Factors'!$L$11:$R$11,0),FALSE)))</f>
        <v>1</v>
      </c>
      <c r="BW18" s="15">
        <f>IF($Z18="NN",1,IF(AND($Z18="YY",$Y18="S"),VLOOKUP("YY",gsdfactors,MATCH(BW$7,'Proposed Factors'!$L$11:$R$11,0),FALSE),VLOOKUP(LEFT(CONCATENATE($Y18,$Z18),2)&amp;"N",gsdfactors,MATCH(BW$7,'Proposed Factors'!$L$11:$R$11,0),FALSE)))</f>
        <v>1</v>
      </c>
      <c r="BY18" s="52">
        <f t="shared" si="9"/>
        <v>1.040380398949202</v>
      </c>
      <c r="BZ18" s="52">
        <f t="shared" si="10"/>
        <v>1.0215955494752977</v>
      </c>
      <c r="CA18" s="52">
        <f t="shared" si="11"/>
        <v>1.0941262399369081</v>
      </c>
      <c r="CB18" s="52">
        <f t="shared" si="12"/>
        <v>1.1123535395451492</v>
      </c>
      <c r="CC18" s="52">
        <f t="shared" si="13"/>
        <v>1.0631737139107911</v>
      </c>
      <c r="CE18" s="52">
        <f t="shared" si="14"/>
        <v>1.0908008440355978</v>
      </c>
      <c r="CF18" s="52">
        <f t="shared" si="15"/>
        <v>1.1300443617808318</v>
      </c>
      <c r="CG18" s="52">
        <f t="shared" si="16"/>
        <v>1.1168097522713405</v>
      </c>
      <c r="CH18" s="52">
        <f t="shared" si="17"/>
        <v>1.136138647723562</v>
      </c>
      <c r="CI18" s="52">
        <f t="shared" si="18"/>
        <v>1.1542544732460285</v>
      </c>
      <c r="CK18" s="52" t="str">
        <f t="shared" si="44"/>
        <v>12MNN</v>
      </c>
      <c r="CL18" s="55">
        <f t="shared" si="19"/>
        <v>5.8696377802844374E-3</v>
      </c>
      <c r="CM18" s="55">
        <f t="shared" si="20"/>
        <v>4.555211888475616E-3</v>
      </c>
      <c r="CN18" s="55">
        <f t="shared" si="21"/>
        <v>5.7996405189431671E-3</v>
      </c>
      <c r="CO18" s="55">
        <f t="shared" si="22"/>
        <v>5.8805778620904621E-3</v>
      </c>
      <c r="CP18" s="55">
        <f t="shared" si="23"/>
        <v>5.8347529691864597E-3</v>
      </c>
      <c r="CQ18" s="5">
        <f t="shared" si="45"/>
        <v>1.0908008440355978</v>
      </c>
      <c r="CR18" s="5">
        <f t="shared" si="46"/>
        <v>1.1300443617808318</v>
      </c>
      <c r="CS18" s="5">
        <f t="shared" si="47"/>
        <v>1.1168097522713405</v>
      </c>
      <c r="CT18" s="5">
        <f t="shared" si="48"/>
        <v>1.136138647723562</v>
      </c>
      <c r="CU18" s="5">
        <f t="shared" si="49"/>
        <v>1.1542544732460285</v>
      </c>
      <c r="CW18" s="52">
        <f t="shared" si="50"/>
        <v>1.1229999999999998</v>
      </c>
      <c r="CX18" s="52">
        <f t="shared" si="51"/>
        <v>1.0919999999999999</v>
      </c>
      <c r="CY18" s="52">
        <f t="shared" si="52"/>
        <v>1.1599999999999999</v>
      </c>
      <c r="CZ18" s="52">
        <f t="shared" si="53"/>
        <v>1.18</v>
      </c>
      <c r="DA18" s="52">
        <f t="shared" si="54"/>
        <v>1.1182305889168573</v>
      </c>
    </row>
    <row r="19" spans="1:105" x14ac:dyDescent="0.35">
      <c r="A19" s="170" t="str">
        <f t="shared" si="25"/>
        <v>NNN</v>
      </c>
      <c r="B19" s="170" t="str">
        <f t="shared" si="26"/>
        <v>N</v>
      </c>
      <c r="C19" s="29" t="str">
        <f t="shared" si="27"/>
        <v>N</v>
      </c>
      <c r="D19" s="29" t="str">
        <f t="shared" si="28"/>
        <v>N</v>
      </c>
      <c r="E19" s="171" t="s">
        <v>5</v>
      </c>
      <c r="F19" s="171" t="s">
        <v>6</v>
      </c>
      <c r="G19" s="171" t="s">
        <v>7</v>
      </c>
      <c r="H19" s="172">
        <v>10</v>
      </c>
      <c r="I19" s="171" t="s">
        <v>5</v>
      </c>
      <c r="J19" s="171" t="s">
        <v>5</v>
      </c>
      <c r="K19" s="172">
        <v>1731</v>
      </c>
      <c r="L19" s="172">
        <v>614</v>
      </c>
      <c r="M19" s="172">
        <v>1430</v>
      </c>
      <c r="N19" s="172">
        <v>1391</v>
      </c>
      <c r="O19" s="172">
        <v>1659</v>
      </c>
      <c r="P19" s="1"/>
      <c r="Q19" s="13" t="s">
        <v>285</v>
      </c>
      <c r="R19" s="35">
        <v>25858</v>
      </c>
      <c r="S19" s="35">
        <v>14002</v>
      </c>
      <c r="T19" s="35">
        <v>22404</v>
      </c>
      <c r="U19" s="35">
        <v>21773</v>
      </c>
      <c r="V19" s="35">
        <v>25396</v>
      </c>
      <c r="W19" s="35"/>
      <c r="X19" s="50">
        <f t="shared" si="29"/>
        <v>12</v>
      </c>
      <c r="Y19" s="49" t="str">
        <f t="shared" si="30"/>
        <v>S</v>
      </c>
      <c r="Z19" s="49" t="str">
        <f t="shared" si="31"/>
        <v>NN</v>
      </c>
      <c r="AA19" s="1"/>
      <c r="AB19" s="120">
        <f t="shared" si="32"/>
        <v>7.1806355548372511E-3</v>
      </c>
      <c r="AC19" s="120">
        <f t="shared" si="33"/>
        <v>6.7061378259316131E-3</v>
      </c>
      <c r="AD19" s="120">
        <f t="shared" si="34"/>
        <v>7.1704180887590474E-3</v>
      </c>
      <c r="AE19" s="120">
        <f t="shared" si="35"/>
        <v>7.2121794508700297E-3</v>
      </c>
      <c r="AF19" s="120">
        <f t="shared" si="36"/>
        <v>7.1998147031465598E-3</v>
      </c>
      <c r="AH19" s="121">
        <f t="shared" si="65"/>
        <v>1.123</v>
      </c>
      <c r="AI19" s="121">
        <f t="shared" si="65"/>
        <v>1.0920000000000001</v>
      </c>
      <c r="AJ19" s="121">
        <f t="shared" si="65"/>
        <v>1.161</v>
      </c>
      <c r="AK19" s="121">
        <f t="shared" si="65"/>
        <v>1.198</v>
      </c>
      <c r="AL19" s="121">
        <f t="shared" si="65"/>
        <v>1.125</v>
      </c>
      <c r="AM19" s="15"/>
      <c r="AN19" s="98">
        <f t="shared" si="2"/>
        <v>1.040380398949202</v>
      </c>
      <c r="AO19" s="98">
        <f t="shared" si="3"/>
        <v>1.0215955494752977</v>
      </c>
      <c r="AP19" s="98">
        <f t="shared" si="4"/>
        <v>1.095069452212716</v>
      </c>
      <c r="AQ19" s="98">
        <f t="shared" si="5"/>
        <v>1.1293216443856684</v>
      </c>
      <c r="AR19" s="98">
        <f t="shared" si="6"/>
        <v>1.0701582457871066</v>
      </c>
      <c r="AS19" s="15"/>
      <c r="AT19" s="98">
        <f t="shared" si="55"/>
        <v>4.0380398949201979E-2</v>
      </c>
      <c r="AU19" s="98">
        <f t="shared" si="56"/>
        <v>2.1595549475297737E-2</v>
      </c>
      <c r="AV19" s="98">
        <f t="shared" si="57"/>
        <v>9.506945221271601E-2</v>
      </c>
      <c r="AW19" s="98">
        <f t="shared" si="58"/>
        <v>0.1293216443856684</v>
      </c>
      <c r="AX19" s="98">
        <f t="shared" si="59"/>
        <v>7.015824578710661E-2</v>
      </c>
      <c r="AY19" s="15"/>
      <c r="AZ19" s="98">
        <f t="shared" si="38"/>
        <v>4.0380398949201979E-2</v>
      </c>
      <c r="BA19" s="98">
        <f t="shared" si="39"/>
        <v>2.1595549475297737E-2</v>
      </c>
      <c r="BB19" s="98">
        <f t="shared" si="40"/>
        <v>9.506945221271601E-2</v>
      </c>
      <c r="BC19" s="99">
        <f t="shared" si="41"/>
        <v>0.1293216443856684</v>
      </c>
      <c r="BD19" s="98">
        <f t="shared" si="42"/>
        <v>7.0859828244977677E-2</v>
      </c>
      <c r="BE19" s="101"/>
      <c r="BF19" s="181" t="str">
        <f t="shared" si="43"/>
        <v>12S</v>
      </c>
      <c r="BG19" s="98">
        <f t="shared" si="60"/>
        <v>1.040380398949202</v>
      </c>
      <c r="BH19" s="98">
        <f t="shared" si="61"/>
        <v>1.0215955494752977</v>
      </c>
      <c r="BI19" s="98">
        <f t="shared" si="62"/>
        <v>1.095069452212716</v>
      </c>
      <c r="BJ19" s="98">
        <f t="shared" si="63"/>
        <v>1.1293216443856684</v>
      </c>
      <c r="BK19" s="98">
        <f t="shared" si="64"/>
        <v>1.0708598282449777</v>
      </c>
      <c r="BL19" s="101"/>
      <c r="BM19" s="15">
        <f>IF($Y19="N",VLOOKUP("N",ylfactors,MATCH(BM$7,'Proposed Factors'!$L$3:$R$3,0),FALSE),IF('Query Result 1'!$X19&lt;49,VLOOKUP("YA",ylfactors,MATCH(BM$7,'Proposed Factors'!$L$3:$R$3,0),FALSE),VLOOKUP("YB",ylfactors,MATCH(BM$7,'Proposed Factors'!$L$3:$R$3,0),FALSE)))</f>
        <v>1</v>
      </c>
      <c r="BN19" s="15">
        <f>IF($Y19="N",VLOOKUP("N",ylfactors,MATCH(BN$7,'Proposed Factors'!$L$3:$R$3,0),FALSE),IF('Query Result 1'!$X19&lt;49,VLOOKUP("YA",ylfactors,MATCH(BN$7,'Proposed Factors'!$L$3:$R$3,0),FALSE),VLOOKUP("YB",ylfactors,MATCH(BN$7,'Proposed Factors'!$L$3:$R$3,0),FALSE)))</f>
        <v>1</v>
      </c>
      <c r="BO19" s="15">
        <f>IF($Y19="N",VLOOKUP("N",ylfactors,MATCH(BO$7,'Proposed Factors'!$L$3:$R$3,0),FALSE),IF('Query Result 1'!$X19&lt;49,VLOOKUP("YA",ylfactors,MATCH(BO$7,'Proposed Factors'!$L$3:$R$3,0),FALSE),VLOOKUP("YB",ylfactors,MATCH(BO$7,'Proposed Factors'!$L$3:$R$3,0),FALSE)))</f>
        <v>1</v>
      </c>
      <c r="BP19" s="15">
        <f>IF($Y19="N",VLOOKUP("N",ylfactors,MATCH(BP$7,'Proposed Factors'!$L$3:$R$3,0),FALSE),IF('Query Result 1'!$X19&lt;49,VLOOKUP("YA",ylfactors,MATCH(BP$7,'Proposed Factors'!$L$3:$R$3,0),FALSE),VLOOKUP("YB",ylfactors,MATCH(BP$7,'Proposed Factors'!$L$3:$R$3,0),FALSE)))</f>
        <v>1</v>
      </c>
      <c r="BQ19" s="15">
        <f>IF($Y19="N",VLOOKUP("N",ylfactors,MATCH(BQ$7,'Proposed Factors'!$L$3:$R$3,0),FALSE),IF('Query Result 1'!$X19&lt;49,VLOOKUP("YA",ylfactors,MATCH(BQ$7,'Proposed Factors'!$L$3:$R$3,0),FALSE),VLOOKUP("YB",ylfactors,MATCH(BQ$7,'Proposed Factors'!$L$3:$R$3,0),FALSE)))</f>
        <v>1</v>
      </c>
      <c r="BR19" s="15"/>
      <c r="BS19" s="15">
        <f>IF($Z19="NN",1,IF(AND($Z19="YY",$Y19="S"),VLOOKUP("YY",gsdfactors,MATCH(BS$7,'Proposed Factors'!$L$11:$R$11,0),FALSE),VLOOKUP(LEFT(CONCATENATE($Y19,$Z19),2)&amp;"N",gsdfactors,MATCH(BS$7,'Proposed Factors'!$L$11:$R$11,0),FALSE)))</f>
        <v>1</v>
      </c>
      <c r="BT19" s="15">
        <f>IF($Z19="NN",1,IF(AND($Z19="YY",$Y19="S"),VLOOKUP("YY",gsdfactors,MATCH(BT$7,'Proposed Factors'!$L$11:$R$11,0),FALSE),VLOOKUP(LEFT(CONCATENATE($Y19,$Z19),2)&amp;"N",gsdfactors,MATCH(BT$7,'Proposed Factors'!$L$11:$R$11,0),FALSE)))</f>
        <v>1</v>
      </c>
      <c r="BU19" s="15">
        <f>IF($Z19="NN",1,IF(AND($Z19="YY",$Y19="S"),VLOOKUP("YY",gsdfactors,MATCH(BU$7,'Proposed Factors'!$L$11:$R$11,0),FALSE),VLOOKUP(LEFT(CONCATENATE($Y19,$Z19),2)&amp;"N",gsdfactors,MATCH(BU$7,'Proposed Factors'!$L$11:$R$11,0),FALSE)))</f>
        <v>1</v>
      </c>
      <c r="BV19" s="15">
        <f>IF($Z19="NN",1,IF(AND($Z19="YY",$Y19="S"),VLOOKUP("YY",gsdfactors,MATCH(BV$7,'Proposed Factors'!$L$11:$R$11,0),FALSE),VLOOKUP(LEFT(CONCATENATE($Y19,$Z19),2)&amp;"N",gsdfactors,MATCH(BV$7,'Proposed Factors'!$L$11:$R$11,0),FALSE)))</f>
        <v>1</v>
      </c>
      <c r="BW19" s="15">
        <f>IF($Z19="NN",1,IF(AND($Z19="YY",$Y19="S"),VLOOKUP("YY",gsdfactors,MATCH(BW$7,'Proposed Factors'!$L$11:$R$11,0),FALSE),VLOOKUP(LEFT(CONCATENATE($Y19,$Z19),2)&amp;"N",gsdfactors,MATCH(BW$7,'Proposed Factors'!$L$11:$R$11,0),FALSE)))</f>
        <v>1</v>
      </c>
      <c r="BY19" s="52">
        <f t="shared" si="9"/>
        <v>1.040380398949202</v>
      </c>
      <c r="BZ19" s="52">
        <f t="shared" si="10"/>
        <v>1.0215955494752977</v>
      </c>
      <c r="CA19" s="52">
        <f t="shared" si="11"/>
        <v>1.095069452212716</v>
      </c>
      <c r="CB19" s="52">
        <f t="shared" si="12"/>
        <v>1.1293216443856684</v>
      </c>
      <c r="CC19" s="52">
        <f t="shared" si="13"/>
        <v>1.0708598282449777</v>
      </c>
      <c r="CE19" s="52">
        <f t="shared" si="14"/>
        <v>1.0908008440355978</v>
      </c>
      <c r="CF19" s="52">
        <f t="shared" si="15"/>
        <v>1.1300443617808318</v>
      </c>
      <c r="CG19" s="52">
        <f t="shared" si="16"/>
        <v>1.1177725192991608</v>
      </c>
      <c r="CH19" s="52">
        <f t="shared" si="17"/>
        <v>1.1534695762481588</v>
      </c>
      <c r="CI19" s="52">
        <f t="shared" si="18"/>
        <v>1.1625990473603389</v>
      </c>
      <c r="CK19" s="52" t="str">
        <f t="shared" si="44"/>
        <v>12SNN</v>
      </c>
      <c r="CL19" s="55">
        <f t="shared" si="19"/>
        <v>7.1806355548372511E-3</v>
      </c>
      <c r="CM19" s="55">
        <f t="shared" si="20"/>
        <v>6.7061378259316131E-3</v>
      </c>
      <c r="CN19" s="55">
        <f t="shared" si="21"/>
        <v>7.1704180887590474E-3</v>
      </c>
      <c r="CO19" s="55">
        <f t="shared" si="22"/>
        <v>7.2121794508700297E-3</v>
      </c>
      <c r="CP19" s="55">
        <f t="shared" si="23"/>
        <v>7.1998147031465598E-3</v>
      </c>
      <c r="CQ19" s="5">
        <f t="shared" si="45"/>
        <v>1.0908008440355978</v>
      </c>
      <c r="CR19" s="5">
        <f t="shared" si="46"/>
        <v>1.1300443617808318</v>
      </c>
      <c r="CS19" s="5">
        <f t="shared" si="47"/>
        <v>1.1177725192991608</v>
      </c>
      <c r="CT19" s="5">
        <f t="shared" si="48"/>
        <v>1.1534695762481588</v>
      </c>
      <c r="CU19" s="5">
        <f t="shared" si="49"/>
        <v>1.1625990473603389</v>
      </c>
      <c r="CW19" s="52">
        <f t="shared" si="50"/>
        <v>1.1229999999999998</v>
      </c>
      <c r="CX19" s="52">
        <f t="shared" si="51"/>
        <v>1.0919999999999999</v>
      </c>
      <c r="CY19" s="52">
        <f t="shared" si="52"/>
        <v>1.161</v>
      </c>
      <c r="CZ19" s="52">
        <f t="shared" si="53"/>
        <v>1.1980000000000002</v>
      </c>
      <c r="DA19" s="52">
        <f t="shared" si="54"/>
        <v>1.1263147317487792</v>
      </c>
    </row>
    <row r="20" spans="1:105" x14ac:dyDescent="0.35">
      <c r="A20" s="170" t="str">
        <f t="shared" si="25"/>
        <v>NNN</v>
      </c>
      <c r="B20" s="170" t="str">
        <f t="shared" si="26"/>
        <v>N</v>
      </c>
      <c r="C20" s="29" t="str">
        <f t="shared" si="27"/>
        <v>N</v>
      </c>
      <c r="D20" s="29" t="str">
        <f t="shared" si="28"/>
        <v>N</v>
      </c>
      <c r="E20" s="171" t="s">
        <v>5</v>
      </c>
      <c r="F20" s="171" t="s">
        <v>6</v>
      </c>
      <c r="G20" s="171" t="s">
        <v>7</v>
      </c>
      <c r="H20" s="172">
        <v>11</v>
      </c>
      <c r="I20" s="171" t="s">
        <v>5</v>
      </c>
      <c r="J20" s="171" t="s">
        <v>5</v>
      </c>
      <c r="K20" s="172">
        <v>1834</v>
      </c>
      <c r="L20" s="172">
        <v>739</v>
      </c>
      <c r="M20" s="172">
        <v>1551</v>
      </c>
      <c r="N20" s="172">
        <v>1514</v>
      </c>
      <c r="O20" s="172">
        <v>1786</v>
      </c>
      <c r="P20" s="1"/>
      <c r="Q20" s="13" t="s">
        <v>184</v>
      </c>
      <c r="R20" s="35">
        <v>24199</v>
      </c>
      <c r="S20" s="35">
        <v>11344</v>
      </c>
      <c r="T20" s="35">
        <v>21047</v>
      </c>
      <c r="U20" s="35">
        <v>20670</v>
      </c>
      <c r="V20" s="35">
        <v>23571</v>
      </c>
      <c r="W20" s="35"/>
      <c r="X20" s="50">
        <f t="shared" si="29"/>
        <v>13</v>
      </c>
      <c r="Y20" s="49" t="str">
        <f t="shared" si="30"/>
        <v>M</v>
      </c>
      <c r="Z20" s="49" t="str">
        <f t="shared" si="31"/>
        <v>NN</v>
      </c>
      <c r="AA20" s="1"/>
      <c r="AB20" s="120">
        <f t="shared" si="32"/>
        <v>6.7199396624451485E-3</v>
      </c>
      <c r="AC20" s="120">
        <f t="shared" si="33"/>
        <v>5.4331115195949305E-3</v>
      </c>
      <c r="AD20" s="120">
        <f t="shared" si="34"/>
        <v>6.7361091552451203E-3</v>
      </c>
      <c r="AE20" s="120">
        <f t="shared" si="35"/>
        <v>6.8468171243964314E-3</v>
      </c>
      <c r="AF20" s="120">
        <f t="shared" si="36"/>
        <v>6.6824237032551406E-3</v>
      </c>
      <c r="AH20" s="121">
        <f t="shared" si="65"/>
        <v>1.1060000000000001</v>
      </c>
      <c r="AI20" s="121">
        <f t="shared" si="65"/>
        <v>1.081</v>
      </c>
      <c r="AJ20" s="121">
        <f t="shared" si="65"/>
        <v>1.153</v>
      </c>
      <c r="AK20" s="121">
        <f t="shared" si="65"/>
        <v>1.109</v>
      </c>
      <c r="AL20" s="121">
        <f t="shared" si="65"/>
        <v>1.1120000000000001</v>
      </c>
      <c r="AM20" s="15"/>
      <c r="AN20" s="98">
        <f t="shared" si="2"/>
        <v>1.0246310963827405</v>
      </c>
      <c r="AO20" s="98">
        <f t="shared" si="3"/>
        <v>1.0113047518157479</v>
      </c>
      <c r="AP20" s="98">
        <f t="shared" si="4"/>
        <v>1.0875237540062546</v>
      </c>
      <c r="AQ20" s="98">
        <f t="shared" si="5"/>
        <v>1.0454237926742123</v>
      </c>
      <c r="AR20" s="98">
        <f t="shared" si="6"/>
        <v>1.0577919727246778</v>
      </c>
      <c r="AS20" s="15"/>
      <c r="AT20" s="98">
        <f t="shared" si="55"/>
        <v>2.4631096382740525E-2</v>
      </c>
      <c r="AU20" s="98">
        <f t="shared" si="56"/>
        <v>1.130475181574786E-2</v>
      </c>
      <c r="AV20" s="98">
        <f t="shared" si="57"/>
        <v>8.7523754006254562E-2</v>
      </c>
      <c r="AW20" s="98">
        <f t="shared" si="58"/>
        <v>4.542379267421226E-2</v>
      </c>
      <c r="AX20" s="98">
        <f t="shared" si="59"/>
        <v>5.7791972724677843E-2</v>
      </c>
      <c r="AY20" s="15"/>
      <c r="AZ20" s="98">
        <f t="shared" si="38"/>
        <v>2.4631096382740525E-2</v>
      </c>
      <c r="BA20" s="98">
        <f t="shared" si="39"/>
        <v>1.130475181574786E-2</v>
      </c>
      <c r="BB20" s="98">
        <f t="shared" si="40"/>
        <v>8.7523754006254562E-2</v>
      </c>
      <c r="BC20" s="99">
        <f t="shared" si="41"/>
        <v>4.542379267421226E-2</v>
      </c>
      <c r="BD20" s="98">
        <f t="shared" si="42"/>
        <v>5.8369892451924622E-2</v>
      </c>
      <c r="BE20" s="101"/>
      <c r="BF20" s="181" t="str">
        <f t="shared" si="43"/>
        <v>13M</v>
      </c>
      <c r="BG20" s="98">
        <f t="shared" si="60"/>
        <v>1.0246310963827405</v>
      </c>
      <c r="BH20" s="98">
        <f t="shared" si="61"/>
        <v>1.0113047518157479</v>
      </c>
      <c r="BI20" s="98">
        <f t="shared" si="62"/>
        <v>1.0875237540062546</v>
      </c>
      <c r="BJ20" s="98">
        <f t="shared" si="63"/>
        <v>1.0454237926742123</v>
      </c>
      <c r="BK20" s="98">
        <f t="shared" si="64"/>
        <v>1.0583698924519247</v>
      </c>
      <c r="BL20" s="101"/>
      <c r="BM20" s="15">
        <f>IF($Y20="N",VLOOKUP("N",ylfactors,MATCH(BM$7,'Proposed Factors'!$L$3:$R$3,0),FALSE),IF('Query Result 1'!$X20&lt;49,VLOOKUP("YA",ylfactors,MATCH(BM$7,'Proposed Factors'!$L$3:$R$3,0),FALSE),VLOOKUP("YB",ylfactors,MATCH(BM$7,'Proposed Factors'!$L$3:$R$3,0),FALSE)))</f>
        <v>1</v>
      </c>
      <c r="BN20" s="15">
        <f>IF($Y20="N",VLOOKUP("N",ylfactors,MATCH(BN$7,'Proposed Factors'!$L$3:$R$3,0),FALSE),IF('Query Result 1'!$X20&lt;49,VLOOKUP("YA",ylfactors,MATCH(BN$7,'Proposed Factors'!$L$3:$R$3,0),FALSE),VLOOKUP("YB",ylfactors,MATCH(BN$7,'Proposed Factors'!$L$3:$R$3,0),FALSE)))</f>
        <v>1</v>
      </c>
      <c r="BO20" s="15">
        <f>IF($Y20="N",VLOOKUP("N",ylfactors,MATCH(BO$7,'Proposed Factors'!$L$3:$R$3,0),FALSE),IF('Query Result 1'!$X20&lt;49,VLOOKUP("YA",ylfactors,MATCH(BO$7,'Proposed Factors'!$L$3:$R$3,0),FALSE),VLOOKUP("YB",ylfactors,MATCH(BO$7,'Proposed Factors'!$L$3:$R$3,0),FALSE)))</f>
        <v>1</v>
      </c>
      <c r="BP20" s="15">
        <f>IF($Y20="N",VLOOKUP("N",ylfactors,MATCH(BP$7,'Proposed Factors'!$L$3:$R$3,0),FALSE),IF('Query Result 1'!$X20&lt;49,VLOOKUP("YA",ylfactors,MATCH(BP$7,'Proposed Factors'!$L$3:$R$3,0),FALSE),VLOOKUP("YB",ylfactors,MATCH(BP$7,'Proposed Factors'!$L$3:$R$3,0),FALSE)))</f>
        <v>1</v>
      </c>
      <c r="BQ20" s="15">
        <f>IF($Y20="N",VLOOKUP("N",ylfactors,MATCH(BQ$7,'Proposed Factors'!$L$3:$R$3,0),FALSE),IF('Query Result 1'!$X20&lt;49,VLOOKUP("YA",ylfactors,MATCH(BQ$7,'Proposed Factors'!$L$3:$R$3,0),FALSE),VLOOKUP("YB",ylfactors,MATCH(BQ$7,'Proposed Factors'!$L$3:$R$3,0),FALSE)))</f>
        <v>1</v>
      </c>
      <c r="BR20" s="15"/>
      <c r="BS20" s="15">
        <f>IF($Z20="NN",1,IF(AND($Z20="YY",$Y20="S"),VLOOKUP("YY",gsdfactors,MATCH(BS$7,'Proposed Factors'!$L$11:$R$11,0),FALSE),VLOOKUP(LEFT(CONCATENATE($Y20,$Z20),2)&amp;"N",gsdfactors,MATCH(BS$7,'Proposed Factors'!$L$11:$R$11,0),FALSE)))</f>
        <v>1</v>
      </c>
      <c r="BT20" s="15">
        <f>IF($Z20="NN",1,IF(AND($Z20="YY",$Y20="S"),VLOOKUP("YY",gsdfactors,MATCH(BT$7,'Proposed Factors'!$L$11:$R$11,0),FALSE),VLOOKUP(LEFT(CONCATENATE($Y20,$Z20),2)&amp;"N",gsdfactors,MATCH(BT$7,'Proposed Factors'!$L$11:$R$11,0),FALSE)))</f>
        <v>1</v>
      </c>
      <c r="BU20" s="15">
        <f>IF($Z20="NN",1,IF(AND($Z20="YY",$Y20="S"),VLOOKUP("YY",gsdfactors,MATCH(BU$7,'Proposed Factors'!$L$11:$R$11,0),FALSE),VLOOKUP(LEFT(CONCATENATE($Y20,$Z20),2)&amp;"N",gsdfactors,MATCH(BU$7,'Proposed Factors'!$L$11:$R$11,0),FALSE)))</f>
        <v>1</v>
      </c>
      <c r="BV20" s="15">
        <f>IF($Z20="NN",1,IF(AND($Z20="YY",$Y20="S"),VLOOKUP("YY",gsdfactors,MATCH(BV$7,'Proposed Factors'!$L$11:$R$11,0),FALSE),VLOOKUP(LEFT(CONCATENATE($Y20,$Z20),2)&amp;"N",gsdfactors,MATCH(BV$7,'Proposed Factors'!$L$11:$R$11,0),FALSE)))</f>
        <v>1</v>
      </c>
      <c r="BW20" s="15">
        <f>IF($Z20="NN",1,IF(AND($Z20="YY",$Y20="S"),VLOOKUP("YY",gsdfactors,MATCH(BW$7,'Proposed Factors'!$L$11:$R$11,0),FALSE),VLOOKUP(LEFT(CONCATENATE($Y20,$Z20),2)&amp;"N",gsdfactors,MATCH(BW$7,'Proposed Factors'!$L$11:$R$11,0),FALSE)))</f>
        <v>1</v>
      </c>
      <c r="BY20" s="52">
        <f t="shared" si="9"/>
        <v>1.0246310963827405</v>
      </c>
      <c r="BZ20" s="52">
        <f t="shared" si="10"/>
        <v>1.0113047518157479</v>
      </c>
      <c r="CA20" s="52">
        <f t="shared" si="11"/>
        <v>1.0875237540062546</v>
      </c>
      <c r="CB20" s="52">
        <f t="shared" si="12"/>
        <v>1.0454237926742123</v>
      </c>
      <c r="CC20" s="52">
        <f t="shared" si="13"/>
        <v>1.0583698924519247</v>
      </c>
      <c r="CE20" s="52">
        <f t="shared" si="14"/>
        <v>1.0742882756040708</v>
      </c>
      <c r="CF20" s="52">
        <f t="shared" si="15"/>
        <v>1.1186611310302921</v>
      </c>
      <c r="CG20" s="52">
        <f t="shared" si="16"/>
        <v>1.1100703830765999</v>
      </c>
      <c r="CH20" s="52">
        <f t="shared" si="17"/>
        <v>1.0677777629876528</v>
      </c>
      <c r="CI20" s="52">
        <f t="shared" si="18"/>
        <v>1.1490391144245846</v>
      </c>
      <c r="CK20" s="52" t="str">
        <f t="shared" si="44"/>
        <v>13MNN</v>
      </c>
      <c r="CL20" s="55">
        <f t="shared" si="19"/>
        <v>6.7199396624451485E-3</v>
      </c>
      <c r="CM20" s="55">
        <f t="shared" si="20"/>
        <v>5.4331115195949305E-3</v>
      </c>
      <c r="CN20" s="55">
        <f t="shared" si="21"/>
        <v>6.7361091552451203E-3</v>
      </c>
      <c r="CO20" s="55">
        <f t="shared" si="22"/>
        <v>6.8468171243964314E-3</v>
      </c>
      <c r="CP20" s="55">
        <f t="shared" si="23"/>
        <v>6.6824237032551406E-3</v>
      </c>
      <c r="CQ20" s="5">
        <f t="shared" si="45"/>
        <v>1.0742882756040708</v>
      </c>
      <c r="CR20" s="5">
        <f t="shared" si="46"/>
        <v>1.1186611310302921</v>
      </c>
      <c r="CS20" s="5">
        <f t="shared" si="47"/>
        <v>1.1100703830765999</v>
      </c>
      <c r="CT20" s="5">
        <f t="shared" si="48"/>
        <v>1.0677777629876528</v>
      </c>
      <c r="CU20" s="5">
        <f t="shared" si="49"/>
        <v>1.1490391144245846</v>
      </c>
      <c r="CW20" s="52">
        <f t="shared" si="50"/>
        <v>1.1060000000000001</v>
      </c>
      <c r="CX20" s="52">
        <f t="shared" si="51"/>
        <v>1.0809999999999997</v>
      </c>
      <c r="CY20" s="52">
        <f t="shared" si="52"/>
        <v>1.153</v>
      </c>
      <c r="CZ20" s="52">
        <f t="shared" si="53"/>
        <v>1.1090000000000002</v>
      </c>
      <c r="DA20" s="52">
        <f t="shared" si="54"/>
        <v>1.1131779996469062</v>
      </c>
    </row>
    <row r="21" spans="1:105" x14ac:dyDescent="0.35">
      <c r="A21" s="170" t="str">
        <f t="shared" si="25"/>
        <v>NNN</v>
      </c>
      <c r="B21" s="170" t="str">
        <f t="shared" si="26"/>
        <v>N</v>
      </c>
      <c r="C21" s="29" t="str">
        <f t="shared" si="27"/>
        <v>N</v>
      </c>
      <c r="D21" s="29" t="str">
        <f t="shared" si="28"/>
        <v>N</v>
      </c>
      <c r="E21" s="171" t="s">
        <v>5</v>
      </c>
      <c r="F21" s="171" t="s">
        <v>6</v>
      </c>
      <c r="G21" s="171" t="s">
        <v>7</v>
      </c>
      <c r="H21" s="172">
        <v>12</v>
      </c>
      <c r="I21" s="171" t="s">
        <v>5</v>
      </c>
      <c r="J21" s="171" t="s">
        <v>5</v>
      </c>
      <c r="K21" s="172">
        <v>2005</v>
      </c>
      <c r="L21" s="172">
        <v>827</v>
      </c>
      <c r="M21" s="172">
        <v>1679</v>
      </c>
      <c r="N21" s="172">
        <v>1642</v>
      </c>
      <c r="O21" s="172">
        <v>1931</v>
      </c>
      <c r="P21" s="1"/>
      <c r="Q21" s="13" t="s">
        <v>286</v>
      </c>
      <c r="R21" s="35">
        <v>24610</v>
      </c>
      <c r="S21" s="35">
        <v>13351</v>
      </c>
      <c r="T21" s="35">
        <v>21445</v>
      </c>
      <c r="U21" s="35">
        <v>20891</v>
      </c>
      <c r="V21" s="35">
        <v>24186</v>
      </c>
      <c r="W21" s="35"/>
      <c r="X21" s="50">
        <f t="shared" si="29"/>
        <v>13</v>
      </c>
      <c r="Y21" s="49" t="str">
        <f t="shared" si="30"/>
        <v>S</v>
      </c>
      <c r="Z21" s="49" t="str">
        <f t="shared" si="31"/>
        <v>NN</v>
      </c>
      <c r="AA21" s="1"/>
      <c r="AB21" s="120">
        <f t="shared" si="32"/>
        <v>6.8340722795477123E-3</v>
      </c>
      <c r="AC21" s="120">
        <f t="shared" si="33"/>
        <v>6.3943469585782719E-3</v>
      </c>
      <c r="AD21" s="120">
        <f t="shared" si="34"/>
        <v>6.8634893730332878E-3</v>
      </c>
      <c r="AE21" s="120">
        <f t="shared" si="35"/>
        <v>6.9200220873616766E-3</v>
      </c>
      <c r="AF21" s="120">
        <f t="shared" si="36"/>
        <v>6.8567773826706049E-3</v>
      </c>
      <c r="AH21" s="121">
        <f t="shared" si="65"/>
        <v>1.1060000000000001</v>
      </c>
      <c r="AI21" s="121">
        <f t="shared" si="65"/>
        <v>1.081</v>
      </c>
      <c r="AJ21" s="121">
        <f t="shared" si="65"/>
        <v>1.1539999999999999</v>
      </c>
      <c r="AK21" s="121">
        <f t="shared" si="65"/>
        <v>1.153</v>
      </c>
      <c r="AL21" s="121">
        <f t="shared" si="65"/>
        <v>1.117</v>
      </c>
      <c r="AM21" s="15"/>
      <c r="AN21" s="98">
        <f t="shared" si="2"/>
        <v>1.0246310963827405</v>
      </c>
      <c r="AO21" s="98">
        <f t="shared" si="3"/>
        <v>1.0113047518157479</v>
      </c>
      <c r="AP21" s="98">
        <f t="shared" si="4"/>
        <v>1.0884669662820621</v>
      </c>
      <c r="AQ21" s="98">
        <f t="shared" si="5"/>
        <v>1.0869013822843703</v>
      </c>
      <c r="AR21" s="98">
        <f t="shared" si="6"/>
        <v>1.0625482315948427</v>
      </c>
      <c r="AS21" s="15"/>
      <c r="AT21" s="98">
        <f t="shared" si="55"/>
        <v>2.4631096382740525E-2</v>
      </c>
      <c r="AU21" s="98">
        <f t="shared" si="56"/>
        <v>1.130475181574786E-2</v>
      </c>
      <c r="AV21" s="98">
        <f t="shared" si="57"/>
        <v>8.8466966282062076E-2</v>
      </c>
      <c r="AW21" s="98">
        <f t="shared" si="58"/>
        <v>8.6901382284370277E-2</v>
      </c>
      <c r="AX21" s="98">
        <f t="shared" si="59"/>
        <v>6.2548231594842685E-2</v>
      </c>
      <c r="AY21" s="15"/>
      <c r="AZ21" s="98">
        <f t="shared" si="38"/>
        <v>2.4631096382740525E-2</v>
      </c>
      <c r="BA21" s="98">
        <f t="shared" si="39"/>
        <v>1.130475181574786E-2</v>
      </c>
      <c r="BB21" s="98">
        <f t="shared" si="40"/>
        <v>8.8466966282062076E-2</v>
      </c>
      <c r="BC21" s="99">
        <f t="shared" si="41"/>
        <v>8.6901382284370277E-2</v>
      </c>
      <c r="BD21" s="98">
        <f t="shared" si="42"/>
        <v>6.3173713910791116E-2</v>
      </c>
      <c r="BE21" s="101"/>
      <c r="BF21" s="181" t="str">
        <f t="shared" si="43"/>
        <v>13S</v>
      </c>
      <c r="BG21" s="98">
        <f t="shared" si="60"/>
        <v>1.0246310963827405</v>
      </c>
      <c r="BH21" s="98">
        <f t="shared" si="61"/>
        <v>1.0113047518157479</v>
      </c>
      <c r="BI21" s="98">
        <f t="shared" si="62"/>
        <v>1.0884669662820621</v>
      </c>
      <c r="BJ21" s="98">
        <f t="shared" si="63"/>
        <v>1.0869013822843703</v>
      </c>
      <c r="BK21" s="98">
        <f t="shared" si="64"/>
        <v>1.0631737139107911</v>
      </c>
      <c r="BL21" s="101"/>
      <c r="BM21" s="15">
        <f>IF($Y21="N",VLOOKUP("N",ylfactors,MATCH(BM$7,'Proposed Factors'!$L$3:$R$3,0),FALSE),IF('Query Result 1'!$X21&lt;49,VLOOKUP("YA",ylfactors,MATCH(BM$7,'Proposed Factors'!$L$3:$R$3,0),FALSE),VLOOKUP("YB",ylfactors,MATCH(BM$7,'Proposed Factors'!$L$3:$R$3,0),FALSE)))</f>
        <v>1</v>
      </c>
      <c r="BN21" s="15">
        <f>IF($Y21="N",VLOOKUP("N",ylfactors,MATCH(BN$7,'Proposed Factors'!$L$3:$R$3,0),FALSE),IF('Query Result 1'!$X21&lt;49,VLOOKUP("YA",ylfactors,MATCH(BN$7,'Proposed Factors'!$L$3:$R$3,0),FALSE),VLOOKUP("YB",ylfactors,MATCH(BN$7,'Proposed Factors'!$L$3:$R$3,0),FALSE)))</f>
        <v>1</v>
      </c>
      <c r="BO21" s="15">
        <f>IF($Y21="N",VLOOKUP("N",ylfactors,MATCH(BO$7,'Proposed Factors'!$L$3:$R$3,0),FALSE),IF('Query Result 1'!$X21&lt;49,VLOOKUP("YA",ylfactors,MATCH(BO$7,'Proposed Factors'!$L$3:$R$3,0),FALSE),VLOOKUP("YB",ylfactors,MATCH(BO$7,'Proposed Factors'!$L$3:$R$3,0),FALSE)))</f>
        <v>1</v>
      </c>
      <c r="BP21" s="15">
        <f>IF($Y21="N",VLOOKUP("N",ylfactors,MATCH(BP$7,'Proposed Factors'!$L$3:$R$3,0),FALSE),IF('Query Result 1'!$X21&lt;49,VLOOKUP("YA",ylfactors,MATCH(BP$7,'Proposed Factors'!$L$3:$R$3,0),FALSE),VLOOKUP("YB",ylfactors,MATCH(BP$7,'Proposed Factors'!$L$3:$R$3,0),FALSE)))</f>
        <v>1</v>
      </c>
      <c r="BQ21" s="15">
        <f>IF($Y21="N",VLOOKUP("N",ylfactors,MATCH(BQ$7,'Proposed Factors'!$L$3:$R$3,0),FALSE),IF('Query Result 1'!$X21&lt;49,VLOOKUP("YA",ylfactors,MATCH(BQ$7,'Proposed Factors'!$L$3:$R$3,0),FALSE),VLOOKUP("YB",ylfactors,MATCH(BQ$7,'Proposed Factors'!$L$3:$R$3,0),FALSE)))</f>
        <v>1</v>
      </c>
      <c r="BR21" s="15"/>
      <c r="BS21" s="15">
        <f>IF($Z21="NN",1,IF(AND($Z21="YY",$Y21="S"),VLOOKUP("YY",gsdfactors,MATCH(BS$7,'Proposed Factors'!$L$11:$R$11,0),FALSE),VLOOKUP(LEFT(CONCATENATE($Y21,$Z21),2)&amp;"N",gsdfactors,MATCH(BS$7,'Proposed Factors'!$L$11:$R$11,0),FALSE)))</f>
        <v>1</v>
      </c>
      <c r="BT21" s="15">
        <f>IF($Z21="NN",1,IF(AND($Z21="YY",$Y21="S"),VLOOKUP("YY",gsdfactors,MATCH(BT$7,'Proposed Factors'!$L$11:$R$11,0),FALSE),VLOOKUP(LEFT(CONCATENATE($Y21,$Z21),2)&amp;"N",gsdfactors,MATCH(BT$7,'Proposed Factors'!$L$11:$R$11,0),FALSE)))</f>
        <v>1</v>
      </c>
      <c r="BU21" s="15">
        <f>IF($Z21="NN",1,IF(AND($Z21="YY",$Y21="S"),VLOOKUP("YY",gsdfactors,MATCH(BU$7,'Proposed Factors'!$L$11:$R$11,0),FALSE),VLOOKUP(LEFT(CONCATENATE($Y21,$Z21),2)&amp;"N",gsdfactors,MATCH(BU$7,'Proposed Factors'!$L$11:$R$11,0),FALSE)))</f>
        <v>1</v>
      </c>
      <c r="BV21" s="15">
        <f>IF($Z21="NN",1,IF(AND($Z21="YY",$Y21="S"),VLOOKUP("YY",gsdfactors,MATCH(BV$7,'Proposed Factors'!$L$11:$R$11,0),FALSE),VLOOKUP(LEFT(CONCATENATE($Y21,$Z21),2)&amp;"N",gsdfactors,MATCH(BV$7,'Proposed Factors'!$L$11:$R$11,0),FALSE)))</f>
        <v>1</v>
      </c>
      <c r="BW21" s="15">
        <f>IF($Z21="NN",1,IF(AND($Z21="YY",$Y21="S"),VLOOKUP("YY",gsdfactors,MATCH(BW$7,'Proposed Factors'!$L$11:$R$11,0),FALSE),VLOOKUP(LEFT(CONCATENATE($Y21,$Z21),2)&amp;"N",gsdfactors,MATCH(BW$7,'Proposed Factors'!$L$11:$R$11,0),FALSE)))</f>
        <v>1</v>
      </c>
      <c r="BY21" s="52">
        <f t="shared" si="9"/>
        <v>1.0246310963827405</v>
      </c>
      <c r="BZ21" s="52">
        <f t="shared" si="10"/>
        <v>1.0113047518157479</v>
      </c>
      <c r="CA21" s="52">
        <f t="shared" si="11"/>
        <v>1.0884669662820621</v>
      </c>
      <c r="CB21" s="52">
        <f t="shared" si="12"/>
        <v>1.0869013822843703</v>
      </c>
      <c r="CC21" s="52">
        <f t="shared" si="13"/>
        <v>1.0631737139107911</v>
      </c>
      <c r="CE21" s="52">
        <f t="shared" si="14"/>
        <v>1.0742882756040708</v>
      </c>
      <c r="CF21" s="52">
        <f t="shared" si="15"/>
        <v>1.1186611310302921</v>
      </c>
      <c r="CG21" s="52">
        <f t="shared" si="16"/>
        <v>1.1110331501044199</v>
      </c>
      <c r="CH21" s="52">
        <f t="shared" si="17"/>
        <v>1.1101422549366669</v>
      </c>
      <c r="CI21" s="52">
        <f t="shared" si="18"/>
        <v>1.1542544732460285</v>
      </c>
      <c r="CK21" s="52" t="str">
        <f t="shared" si="44"/>
        <v>13SNN</v>
      </c>
      <c r="CL21" s="55">
        <f t="shared" si="19"/>
        <v>6.8340722795477123E-3</v>
      </c>
      <c r="CM21" s="55">
        <f t="shared" si="20"/>
        <v>6.3943469585782719E-3</v>
      </c>
      <c r="CN21" s="55">
        <f t="shared" si="21"/>
        <v>6.8634893730332878E-3</v>
      </c>
      <c r="CO21" s="55">
        <f t="shared" si="22"/>
        <v>6.9200220873616766E-3</v>
      </c>
      <c r="CP21" s="55">
        <f t="shared" si="23"/>
        <v>6.8567773826706049E-3</v>
      </c>
      <c r="CQ21" s="5">
        <f t="shared" si="45"/>
        <v>1.0742882756040708</v>
      </c>
      <c r="CR21" s="5">
        <f t="shared" si="46"/>
        <v>1.1186611310302921</v>
      </c>
      <c r="CS21" s="5">
        <f t="shared" si="47"/>
        <v>1.1110331501044199</v>
      </c>
      <c r="CT21" s="5">
        <f t="shared" si="48"/>
        <v>1.1101422549366669</v>
      </c>
      <c r="CU21" s="5">
        <f t="shared" si="49"/>
        <v>1.1542544732460285</v>
      </c>
      <c r="CW21" s="52">
        <f t="shared" si="50"/>
        <v>1.1060000000000001</v>
      </c>
      <c r="CX21" s="52">
        <f t="shared" si="51"/>
        <v>1.0809999999999997</v>
      </c>
      <c r="CY21" s="52">
        <f t="shared" si="52"/>
        <v>1.1539999999999999</v>
      </c>
      <c r="CZ21" s="52">
        <f t="shared" si="53"/>
        <v>1.153</v>
      </c>
      <c r="DA21" s="52">
        <f t="shared" si="54"/>
        <v>1.1182305889168573</v>
      </c>
    </row>
    <row r="22" spans="1:105" x14ac:dyDescent="0.35">
      <c r="A22" s="170" t="str">
        <f t="shared" si="25"/>
        <v>NNN</v>
      </c>
      <c r="B22" s="170" t="str">
        <f t="shared" si="26"/>
        <v>N</v>
      </c>
      <c r="C22" s="29" t="str">
        <f t="shared" si="27"/>
        <v>N</v>
      </c>
      <c r="D22" s="29" t="str">
        <f t="shared" si="28"/>
        <v>N</v>
      </c>
      <c r="E22" s="171" t="s">
        <v>5</v>
      </c>
      <c r="F22" s="171" t="s">
        <v>6</v>
      </c>
      <c r="G22" s="171" t="s">
        <v>7</v>
      </c>
      <c r="H22" s="172">
        <v>13</v>
      </c>
      <c r="I22" s="171" t="s">
        <v>5</v>
      </c>
      <c r="J22" s="171" t="s">
        <v>5</v>
      </c>
      <c r="K22" s="172">
        <v>2081</v>
      </c>
      <c r="L22" s="172">
        <v>857</v>
      </c>
      <c r="M22" s="172">
        <v>1739</v>
      </c>
      <c r="N22" s="172">
        <v>1692</v>
      </c>
      <c r="O22" s="172">
        <v>2018</v>
      </c>
      <c r="P22" s="1"/>
      <c r="Q22" s="13" t="s">
        <v>185</v>
      </c>
      <c r="R22" s="35">
        <v>25432</v>
      </c>
      <c r="S22" s="35">
        <v>12186</v>
      </c>
      <c r="T22" s="35">
        <v>22185</v>
      </c>
      <c r="U22" s="35">
        <v>21786</v>
      </c>
      <c r="V22" s="35">
        <v>24880</v>
      </c>
      <c r="W22" s="35"/>
      <c r="X22" s="50">
        <f t="shared" si="29"/>
        <v>14</v>
      </c>
      <c r="Y22" s="49" t="str">
        <f t="shared" si="30"/>
        <v>M</v>
      </c>
      <c r="Z22" s="49" t="str">
        <f t="shared" si="31"/>
        <v>NN</v>
      </c>
      <c r="AA22" s="1"/>
      <c r="AB22" s="120">
        <f t="shared" si="32"/>
        <v>7.0623375137528416E-3</v>
      </c>
      <c r="AC22" s="120">
        <f t="shared" si="33"/>
        <v>5.8363801990288988E-3</v>
      </c>
      <c r="AD22" s="120">
        <f t="shared" si="34"/>
        <v>7.1003269638957095E-3</v>
      </c>
      <c r="AE22" s="120">
        <f t="shared" si="35"/>
        <v>7.2164856251621026E-3</v>
      </c>
      <c r="AF22" s="120">
        <f t="shared" si="36"/>
        <v>7.0535277135882184E-3</v>
      </c>
      <c r="AH22" s="121">
        <f t="shared" si="65"/>
        <v>1.069</v>
      </c>
      <c r="AI22" s="121">
        <f t="shared" si="65"/>
        <v>1.081</v>
      </c>
      <c r="AJ22" s="121">
        <f t="shared" si="65"/>
        <v>1.149</v>
      </c>
      <c r="AK22" s="121">
        <f t="shared" si="65"/>
        <v>1.0980000000000001</v>
      </c>
      <c r="AL22" s="121">
        <f t="shared" si="65"/>
        <v>1.1020000000000001</v>
      </c>
      <c r="AM22" s="15"/>
      <c r="AN22" s="98">
        <f t="shared" si="2"/>
        <v>0.99035320256161785</v>
      </c>
      <c r="AO22" s="98">
        <f t="shared" si="3"/>
        <v>1.0113047518157479</v>
      </c>
      <c r="AP22" s="98">
        <f t="shared" si="4"/>
        <v>1.0837509049030238</v>
      </c>
      <c r="AQ22" s="98">
        <f t="shared" si="5"/>
        <v>1.0350543952716726</v>
      </c>
      <c r="AR22" s="98">
        <f t="shared" si="6"/>
        <v>1.0482794549843479</v>
      </c>
      <c r="AS22" s="15"/>
      <c r="AT22" s="98">
        <f t="shared" si="55"/>
        <v>-9.6467974383821486E-3</v>
      </c>
      <c r="AU22" s="98">
        <f t="shared" si="56"/>
        <v>1.130475181574786E-2</v>
      </c>
      <c r="AV22" s="98">
        <f t="shared" si="57"/>
        <v>8.3750904903023837E-2</v>
      </c>
      <c r="AW22" s="98">
        <f t="shared" si="58"/>
        <v>3.5054395271672645E-2</v>
      </c>
      <c r="AX22" s="98">
        <f t="shared" si="59"/>
        <v>4.8279454984347936E-2</v>
      </c>
      <c r="AY22" s="15"/>
      <c r="AZ22" s="98">
        <f t="shared" si="38"/>
        <v>-9.6467974383821486E-3</v>
      </c>
      <c r="BA22" s="98">
        <f t="shared" si="39"/>
        <v>1.130475181574786E-2</v>
      </c>
      <c r="BB22" s="98">
        <f t="shared" si="40"/>
        <v>8.3750904903023837E-2</v>
      </c>
      <c r="BC22" s="99">
        <f t="shared" si="41"/>
        <v>3.5054395271672645E-2</v>
      </c>
      <c r="BD22" s="98">
        <f t="shared" si="42"/>
        <v>4.8762249534191414E-2</v>
      </c>
      <c r="BE22" s="101"/>
      <c r="BF22" s="181" t="str">
        <f t="shared" si="43"/>
        <v>14M</v>
      </c>
      <c r="BG22" s="98">
        <f t="shared" si="60"/>
        <v>0.99035320256161785</v>
      </c>
      <c r="BH22" s="98">
        <f t="shared" si="61"/>
        <v>1.0113047518157479</v>
      </c>
      <c r="BI22" s="98">
        <f t="shared" si="62"/>
        <v>1.0837509049030238</v>
      </c>
      <c r="BJ22" s="98">
        <f t="shared" si="63"/>
        <v>1.0350543952716726</v>
      </c>
      <c r="BK22" s="98">
        <f t="shared" si="64"/>
        <v>1.0487622495341915</v>
      </c>
      <c r="BL22" s="101"/>
      <c r="BM22" s="15">
        <f>IF($Y22="N",VLOOKUP("N",ylfactors,MATCH(BM$7,'Proposed Factors'!$L$3:$R$3,0),FALSE),IF('Query Result 1'!$X22&lt;49,VLOOKUP("YA",ylfactors,MATCH(BM$7,'Proposed Factors'!$L$3:$R$3,0),FALSE),VLOOKUP("YB",ylfactors,MATCH(BM$7,'Proposed Factors'!$L$3:$R$3,0),FALSE)))</f>
        <v>1</v>
      </c>
      <c r="BN22" s="15">
        <f>IF($Y22="N",VLOOKUP("N",ylfactors,MATCH(BN$7,'Proposed Factors'!$L$3:$R$3,0),FALSE),IF('Query Result 1'!$X22&lt;49,VLOOKUP("YA",ylfactors,MATCH(BN$7,'Proposed Factors'!$L$3:$R$3,0),FALSE),VLOOKUP("YB",ylfactors,MATCH(BN$7,'Proposed Factors'!$L$3:$R$3,0),FALSE)))</f>
        <v>1</v>
      </c>
      <c r="BO22" s="15">
        <f>IF($Y22="N",VLOOKUP("N",ylfactors,MATCH(BO$7,'Proposed Factors'!$L$3:$R$3,0),FALSE),IF('Query Result 1'!$X22&lt;49,VLOOKUP("YA",ylfactors,MATCH(BO$7,'Proposed Factors'!$L$3:$R$3,0),FALSE),VLOOKUP("YB",ylfactors,MATCH(BO$7,'Proposed Factors'!$L$3:$R$3,0),FALSE)))</f>
        <v>1</v>
      </c>
      <c r="BP22" s="15">
        <f>IF($Y22="N",VLOOKUP("N",ylfactors,MATCH(BP$7,'Proposed Factors'!$L$3:$R$3,0),FALSE),IF('Query Result 1'!$X22&lt;49,VLOOKUP("YA",ylfactors,MATCH(BP$7,'Proposed Factors'!$L$3:$R$3,0),FALSE),VLOOKUP("YB",ylfactors,MATCH(BP$7,'Proposed Factors'!$L$3:$R$3,0),FALSE)))</f>
        <v>1</v>
      </c>
      <c r="BQ22" s="15">
        <f>IF($Y22="N",VLOOKUP("N",ylfactors,MATCH(BQ$7,'Proposed Factors'!$L$3:$R$3,0),FALSE),IF('Query Result 1'!$X22&lt;49,VLOOKUP("YA",ylfactors,MATCH(BQ$7,'Proposed Factors'!$L$3:$R$3,0),FALSE),VLOOKUP("YB",ylfactors,MATCH(BQ$7,'Proposed Factors'!$L$3:$R$3,0),FALSE)))</f>
        <v>1</v>
      </c>
      <c r="BR22" s="15"/>
      <c r="BS22" s="15">
        <f>IF($Z22="NN",1,IF(AND($Z22="YY",$Y22="S"),VLOOKUP("YY",gsdfactors,MATCH(BS$7,'Proposed Factors'!$L$11:$R$11,0),FALSE),VLOOKUP(LEFT(CONCATENATE($Y22,$Z22),2)&amp;"N",gsdfactors,MATCH(BS$7,'Proposed Factors'!$L$11:$R$11,0),FALSE)))</f>
        <v>1</v>
      </c>
      <c r="BT22" s="15">
        <f>IF($Z22="NN",1,IF(AND($Z22="YY",$Y22="S"),VLOOKUP("YY",gsdfactors,MATCH(BT$7,'Proposed Factors'!$L$11:$R$11,0),FALSE),VLOOKUP(LEFT(CONCATENATE($Y22,$Z22),2)&amp;"N",gsdfactors,MATCH(BT$7,'Proposed Factors'!$L$11:$R$11,0),FALSE)))</f>
        <v>1</v>
      </c>
      <c r="BU22" s="15">
        <f>IF($Z22="NN",1,IF(AND($Z22="YY",$Y22="S"),VLOOKUP("YY",gsdfactors,MATCH(BU$7,'Proposed Factors'!$L$11:$R$11,0),FALSE),VLOOKUP(LEFT(CONCATENATE($Y22,$Z22),2)&amp;"N",gsdfactors,MATCH(BU$7,'Proposed Factors'!$L$11:$R$11,0),FALSE)))</f>
        <v>1</v>
      </c>
      <c r="BV22" s="15">
        <f>IF($Z22="NN",1,IF(AND($Z22="YY",$Y22="S"),VLOOKUP("YY",gsdfactors,MATCH(BV$7,'Proposed Factors'!$L$11:$R$11,0),FALSE),VLOOKUP(LEFT(CONCATENATE($Y22,$Z22),2)&amp;"N",gsdfactors,MATCH(BV$7,'Proposed Factors'!$L$11:$R$11,0),FALSE)))</f>
        <v>1</v>
      </c>
      <c r="BW22" s="15">
        <f>IF($Z22="NN",1,IF(AND($Z22="YY",$Y22="S"),VLOOKUP("YY",gsdfactors,MATCH(BW$7,'Proposed Factors'!$L$11:$R$11,0),FALSE),VLOOKUP(LEFT(CONCATENATE($Y22,$Z22),2)&amp;"N",gsdfactors,MATCH(BW$7,'Proposed Factors'!$L$11:$R$11,0),FALSE)))</f>
        <v>1</v>
      </c>
      <c r="BY22" s="52">
        <f t="shared" si="9"/>
        <v>0.99035320256161785</v>
      </c>
      <c r="BZ22" s="52">
        <f t="shared" si="10"/>
        <v>1.0113047518157479</v>
      </c>
      <c r="CA22" s="52">
        <f t="shared" si="11"/>
        <v>1.0837509049030238</v>
      </c>
      <c r="CB22" s="52">
        <f t="shared" si="12"/>
        <v>1.0350543952716726</v>
      </c>
      <c r="CC22" s="52">
        <f t="shared" si="13"/>
        <v>1.0487622495341915</v>
      </c>
      <c r="CE22" s="52">
        <f t="shared" si="14"/>
        <v>1.0383491560766287</v>
      </c>
      <c r="CF22" s="52">
        <f t="shared" si="15"/>
        <v>1.1186611310302921</v>
      </c>
      <c r="CG22" s="52">
        <f t="shared" si="16"/>
        <v>1.1062193149653194</v>
      </c>
      <c r="CH22" s="52">
        <f t="shared" si="17"/>
        <v>1.0571866400003991</v>
      </c>
      <c r="CI22" s="52">
        <f t="shared" si="18"/>
        <v>1.1386083967816967</v>
      </c>
      <c r="CK22" s="52" t="str">
        <f t="shared" si="44"/>
        <v>14MNN</v>
      </c>
      <c r="CL22" s="55">
        <f t="shared" si="19"/>
        <v>7.0623375137528416E-3</v>
      </c>
      <c r="CM22" s="55">
        <f t="shared" si="20"/>
        <v>5.8363801990288988E-3</v>
      </c>
      <c r="CN22" s="55">
        <f t="shared" si="21"/>
        <v>7.1003269638957095E-3</v>
      </c>
      <c r="CO22" s="55">
        <f t="shared" si="22"/>
        <v>7.2164856251621026E-3</v>
      </c>
      <c r="CP22" s="55">
        <f t="shared" si="23"/>
        <v>7.0535277135882184E-3</v>
      </c>
      <c r="CQ22" s="5">
        <f t="shared" si="45"/>
        <v>1.0383491560766287</v>
      </c>
      <c r="CR22" s="5">
        <f t="shared" si="46"/>
        <v>1.1186611310302921</v>
      </c>
      <c r="CS22" s="5">
        <f t="shared" si="47"/>
        <v>1.1062193149653194</v>
      </c>
      <c r="CT22" s="5">
        <f t="shared" si="48"/>
        <v>1.0571866400003991</v>
      </c>
      <c r="CU22" s="5">
        <f t="shared" si="49"/>
        <v>1.1386083967816967</v>
      </c>
      <c r="CW22" s="52">
        <f t="shared" si="50"/>
        <v>1.0689999999999997</v>
      </c>
      <c r="CX22" s="52">
        <f t="shared" si="51"/>
        <v>1.0809999999999997</v>
      </c>
      <c r="CY22" s="52">
        <f t="shared" si="52"/>
        <v>1.1490000000000002</v>
      </c>
      <c r="CZ22" s="52">
        <f t="shared" si="53"/>
        <v>1.0979999999999999</v>
      </c>
      <c r="DA22" s="52">
        <f t="shared" si="54"/>
        <v>1.103072821107004</v>
      </c>
    </row>
    <row r="23" spans="1:105" x14ac:dyDescent="0.35">
      <c r="A23" s="170" t="str">
        <f t="shared" si="25"/>
        <v>NNN</v>
      </c>
      <c r="B23" s="170" t="str">
        <f t="shared" si="26"/>
        <v>N</v>
      </c>
      <c r="C23" s="29" t="str">
        <f t="shared" si="27"/>
        <v>N</v>
      </c>
      <c r="D23" s="29" t="str">
        <f t="shared" si="28"/>
        <v>N</v>
      </c>
      <c r="E23" s="171" t="s">
        <v>5</v>
      </c>
      <c r="F23" s="171" t="s">
        <v>6</v>
      </c>
      <c r="G23" s="171" t="s">
        <v>7</v>
      </c>
      <c r="H23" s="172">
        <v>14</v>
      </c>
      <c r="I23" s="171" t="s">
        <v>5</v>
      </c>
      <c r="J23" s="171" t="s">
        <v>5</v>
      </c>
      <c r="K23" s="172">
        <v>2319</v>
      </c>
      <c r="L23" s="172">
        <v>985</v>
      </c>
      <c r="M23" s="172">
        <v>1937</v>
      </c>
      <c r="N23" s="172">
        <v>1885</v>
      </c>
      <c r="O23" s="172">
        <v>2247</v>
      </c>
      <c r="P23" s="1"/>
      <c r="Q23" s="13" t="s">
        <v>287</v>
      </c>
      <c r="R23" s="35">
        <v>23295</v>
      </c>
      <c r="S23" s="35">
        <v>12512</v>
      </c>
      <c r="T23" s="35">
        <v>20359</v>
      </c>
      <c r="U23" s="35">
        <v>19877</v>
      </c>
      <c r="V23" s="35">
        <v>22889</v>
      </c>
      <c r="W23" s="35"/>
      <c r="X23" s="50">
        <f t="shared" si="29"/>
        <v>14</v>
      </c>
      <c r="Y23" s="49" t="str">
        <f t="shared" si="30"/>
        <v>S</v>
      </c>
      <c r="Z23" s="49" t="str">
        <f t="shared" si="31"/>
        <v>NN</v>
      </c>
      <c r="AA23" s="1"/>
      <c r="AB23" s="120">
        <f t="shared" si="32"/>
        <v>6.468903443805931E-3</v>
      </c>
      <c r="AC23" s="120">
        <f t="shared" si="33"/>
        <v>5.9925151034178215E-3</v>
      </c>
      <c r="AD23" s="120">
        <f t="shared" si="34"/>
        <v>6.5159142059027612E-3</v>
      </c>
      <c r="AE23" s="120">
        <f t="shared" si="35"/>
        <v>6.5841404925799651E-3</v>
      </c>
      <c r="AF23" s="120">
        <f t="shared" si="36"/>
        <v>6.4890753953505123E-3</v>
      </c>
      <c r="AH23" s="121">
        <f t="shared" si="65"/>
        <v>1.069</v>
      </c>
      <c r="AI23" s="121">
        <f t="shared" si="65"/>
        <v>1.081</v>
      </c>
      <c r="AJ23" s="121">
        <f t="shared" si="65"/>
        <v>1.149</v>
      </c>
      <c r="AK23" s="121">
        <f t="shared" si="65"/>
        <v>1.0980000000000001</v>
      </c>
      <c r="AL23" s="121">
        <f t="shared" si="65"/>
        <v>1.1020000000000001</v>
      </c>
      <c r="AM23" s="15"/>
      <c r="AN23" s="98">
        <f t="shared" si="2"/>
        <v>0.99035320256161785</v>
      </c>
      <c r="AO23" s="98">
        <f t="shared" si="3"/>
        <v>1.0113047518157479</v>
      </c>
      <c r="AP23" s="98">
        <f t="shared" si="4"/>
        <v>1.0837509049030238</v>
      </c>
      <c r="AQ23" s="98">
        <f t="shared" si="5"/>
        <v>1.0350543952716726</v>
      </c>
      <c r="AR23" s="98">
        <f t="shared" si="6"/>
        <v>1.0482794549843479</v>
      </c>
      <c r="AS23" s="15"/>
      <c r="AT23" s="98">
        <f t="shared" si="55"/>
        <v>-9.6467974383821486E-3</v>
      </c>
      <c r="AU23" s="98">
        <f t="shared" si="56"/>
        <v>1.130475181574786E-2</v>
      </c>
      <c r="AV23" s="98">
        <f t="shared" si="57"/>
        <v>8.3750904903023837E-2</v>
      </c>
      <c r="AW23" s="98">
        <f t="shared" si="58"/>
        <v>3.5054395271672645E-2</v>
      </c>
      <c r="AX23" s="98">
        <f t="shared" si="59"/>
        <v>4.8279454984347936E-2</v>
      </c>
      <c r="AY23" s="15"/>
      <c r="AZ23" s="98">
        <f t="shared" si="38"/>
        <v>-9.6467974383821486E-3</v>
      </c>
      <c r="BA23" s="98">
        <f t="shared" si="39"/>
        <v>1.130475181574786E-2</v>
      </c>
      <c r="BB23" s="98">
        <f t="shared" si="40"/>
        <v>8.3750904903023837E-2</v>
      </c>
      <c r="BC23" s="99">
        <f t="shared" si="41"/>
        <v>3.5054395271672645E-2</v>
      </c>
      <c r="BD23" s="98">
        <f t="shared" si="42"/>
        <v>4.8762249534191414E-2</v>
      </c>
      <c r="BE23" s="101"/>
      <c r="BF23" s="181" t="str">
        <f t="shared" si="43"/>
        <v>14S</v>
      </c>
      <c r="BG23" s="98">
        <f t="shared" si="60"/>
        <v>0.99035320256161785</v>
      </c>
      <c r="BH23" s="98">
        <f t="shared" si="61"/>
        <v>1.0113047518157479</v>
      </c>
      <c r="BI23" s="98">
        <f t="shared" si="62"/>
        <v>1.0837509049030238</v>
      </c>
      <c r="BJ23" s="98">
        <f t="shared" si="63"/>
        <v>1.0350543952716726</v>
      </c>
      <c r="BK23" s="98">
        <f t="shared" si="64"/>
        <v>1.0487622495341915</v>
      </c>
      <c r="BL23" s="101"/>
      <c r="BM23" s="15">
        <f>IF($Y23="N",VLOOKUP("N",ylfactors,MATCH(BM$7,'Proposed Factors'!$L$3:$R$3,0),FALSE),IF('Query Result 1'!$X23&lt;49,VLOOKUP("YA",ylfactors,MATCH(BM$7,'Proposed Factors'!$L$3:$R$3,0),FALSE),VLOOKUP("YB",ylfactors,MATCH(BM$7,'Proposed Factors'!$L$3:$R$3,0),FALSE)))</f>
        <v>1</v>
      </c>
      <c r="BN23" s="15">
        <f>IF($Y23="N",VLOOKUP("N",ylfactors,MATCH(BN$7,'Proposed Factors'!$L$3:$R$3,0),FALSE),IF('Query Result 1'!$X23&lt;49,VLOOKUP("YA",ylfactors,MATCH(BN$7,'Proposed Factors'!$L$3:$R$3,0),FALSE),VLOOKUP("YB",ylfactors,MATCH(BN$7,'Proposed Factors'!$L$3:$R$3,0),FALSE)))</f>
        <v>1</v>
      </c>
      <c r="BO23" s="15">
        <f>IF($Y23="N",VLOOKUP("N",ylfactors,MATCH(BO$7,'Proposed Factors'!$L$3:$R$3,0),FALSE),IF('Query Result 1'!$X23&lt;49,VLOOKUP("YA",ylfactors,MATCH(BO$7,'Proposed Factors'!$L$3:$R$3,0),FALSE),VLOOKUP("YB",ylfactors,MATCH(BO$7,'Proposed Factors'!$L$3:$R$3,0),FALSE)))</f>
        <v>1</v>
      </c>
      <c r="BP23" s="15">
        <f>IF($Y23="N",VLOOKUP("N",ylfactors,MATCH(BP$7,'Proposed Factors'!$L$3:$R$3,0),FALSE),IF('Query Result 1'!$X23&lt;49,VLOOKUP("YA",ylfactors,MATCH(BP$7,'Proposed Factors'!$L$3:$R$3,0),FALSE),VLOOKUP("YB",ylfactors,MATCH(BP$7,'Proposed Factors'!$L$3:$R$3,0),FALSE)))</f>
        <v>1</v>
      </c>
      <c r="BQ23" s="15">
        <f>IF($Y23="N",VLOOKUP("N",ylfactors,MATCH(BQ$7,'Proposed Factors'!$L$3:$R$3,0),FALSE),IF('Query Result 1'!$X23&lt;49,VLOOKUP("YA",ylfactors,MATCH(BQ$7,'Proposed Factors'!$L$3:$R$3,0),FALSE),VLOOKUP("YB",ylfactors,MATCH(BQ$7,'Proposed Factors'!$L$3:$R$3,0),FALSE)))</f>
        <v>1</v>
      </c>
      <c r="BR23" s="15"/>
      <c r="BS23" s="15">
        <f>IF($Z23="NN",1,IF(AND($Z23="YY",$Y23="S"),VLOOKUP("YY",gsdfactors,MATCH(BS$7,'Proposed Factors'!$L$11:$R$11,0),FALSE),VLOOKUP(LEFT(CONCATENATE($Y23,$Z23),2)&amp;"N",gsdfactors,MATCH(BS$7,'Proposed Factors'!$L$11:$R$11,0),FALSE)))</f>
        <v>1</v>
      </c>
      <c r="BT23" s="15">
        <f>IF($Z23="NN",1,IF(AND($Z23="YY",$Y23="S"),VLOOKUP("YY",gsdfactors,MATCH(BT$7,'Proposed Factors'!$L$11:$R$11,0),FALSE),VLOOKUP(LEFT(CONCATENATE($Y23,$Z23),2)&amp;"N",gsdfactors,MATCH(BT$7,'Proposed Factors'!$L$11:$R$11,0),FALSE)))</f>
        <v>1</v>
      </c>
      <c r="BU23" s="15">
        <f>IF($Z23="NN",1,IF(AND($Z23="YY",$Y23="S"),VLOOKUP("YY",gsdfactors,MATCH(BU$7,'Proposed Factors'!$L$11:$R$11,0),FALSE),VLOOKUP(LEFT(CONCATENATE($Y23,$Z23),2)&amp;"N",gsdfactors,MATCH(BU$7,'Proposed Factors'!$L$11:$R$11,0),FALSE)))</f>
        <v>1</v>
      </c>
      <c r="BV23" s="15">
        <f>IF($Z23="NN",1,IF(AND($Z23="YY",$Y23="S"),VLOOKUP("YY",gsdfactors,MATCH(BV$7,'Proposed Factors'!$L$11:$R$11,0),FALSE),VLOOKUP(LEFT(CONCATENATE($Y23,$Z23),2)&amp;"N",gsdfactors,MATCH(BV$7,'Proposed Factors'!$L$11:$R$11,0),FALSE)))</f>
        <v>1</v>
      </c>
      <c r="BW23" s="15">
        <f>IF($Z23="NN",1,IF(AND($Z23="YY",$Y23="S"),VLOOKUP("YY",gsdfactors,MATCH(BW$7,'Proposed Factors'!$L$11:$R$11,0),FALSE),VLOOKUP(LEFT(CONCATENATE($Y23,$Z23),2)&amp;"N",gsdfactors,MATCH(BW$7,'Proposed Factors'!$L$11:$R$11,0),FALSE)))</f>
        <v>1</v>
      </c>
      <c r="BY23" s="52">
        <f t="shared" si="9"/>
        <v>0.99035320256161785</v>
      </c>
      <c r="BZ23" s="52">
        <f t="shared" si="10"/>
        <v>1.0113047518157479</v>
      </c>
      <c r="CA23" s="52">
        <f t="shared" si="11"/>
        <v>1.0837509049030238</v>
      </c>
      <c r="CB23" s="52">
        <f t="shared" si="12"/>
        <v>1.0350543952716726</v>
      </c>
      <c r="CC23" s="52">
        <f t="shared" si="13"/>
        <v>1.0487622495341915</v>
      </c>
      <c r="CE23" s="52">
        <f t="shared" si="14"/>
        <v>1.0383491560766287</v>
      </c>
      <c r="CF23" s="52">
        <f t="shared" si="15"/>
        <v>1.1186611310302921</v>
      </c>
      <c r="CG23" s="52">
        <f t="shared" si="16"/>
        <v>1.1062193149653194</v>
      </c>
      <c r="CH23" s="52">
        <f t="shared" si="17"/>
        <v>1.0571866400003991</v>
      </c>
      <c r="CI23" s="52">
        <f t="shared" si="18"/>
        <v>1.1386083967816967</v>
      </c>
      <c r="CK23" s="52" t="str">
        <f t="shared" si="44"/>
        <v>14SNN</v>
      </c>
      <c r="CL23" s="55">
        <f t="shared" si="19"/>
        <v>6.468903443805931E-3</v>
      </c>
      <c r="CM23" s="55">
        <f t="shared" si="20"/>
        <v>5.9925151034178215E-3</v>
      </c>
      <c r="CN23" s="55">
        <f t="shared" si="21"/>
        <v>6.5159142059027612E-3</v>
      </c>
      <c r="CO23" s="55">
        <f t="shared" si="22"/>
        <v>6.5841404925799651E-3</v>
      </c>
      <c r="CP23" s="55">
        <f t="shared" si="23"/>
        <v>6.4890753953505123E-3</v>
      </c>
      <c r="CQ23" s="5">
        <f t="shared" si="45"/>
        <v>1.0383491560766287</v>
      </c>
      <c r="CR23" s="5">
        <f t="shared" si="46"/>
        <v>1.1186611310302921</v>
      </c>
      <c r="CS23" s="5">
        <f t="shared" si="47"/>
        <v>1.1062193149653194</v>
      </c>
      <c r="CT23" s="5">
        <f t="shared" si="48"/>
        <v>1.0571866400003991</v>
      </c>
      <c r="CU23" s="5">
        <f t="shared" si="49"/>
        <v>1.1386083967816967</v>
      </c>
      <c r="CW23" s="52">
        <f t="shared" si="50"/>
        <v>1.0689999999999997</v>
      </c>
      <c r="CX23" s="52">
        <f t="shared" si="51"/>
        <v>1.0809999999999997</v>
      </c>
      <c r="CY23" s="52">
        <f t="shared" si="52"/>
        <v>1.1490000000000002</v>
      </c>
      <c r="CZ23" s="52">
        <f t="shared" si="53"/>
        <v>1.0979999999999999</v>
      </c>
      <c r="DA23" s="52">
        <f t="shared" si="54"/>
        <v>1.103072821107004</v>
      </c>
    </row>
    <row r="24" spans="1:105" x14ac:dyDescent="0.35">
      <c r="A24" s="170" t="str">
        <f t="shared" si="25"/>
        <v>NNN</v>
      </c>
      <c r="B24" s="170" t="str">
        <f t="shared" si="26"/>
        <v>N</v>
      </c>
      <c r="C24" s="29" t="str">
        <f t="shared" si="27"/>
        <v>N</v>
      </c>
      <c r="D24" s="29" t="str">
        <f t="shared" si="28"/>
        <v>N</v>
      </c>
      <c r="E24" s="171" t="s">
        <v>5</v>
      </c>
      <c r="F24" s="171" t="s">
        <v>6</v>
      </c>
      <c r="G24" s="171" t="s">
        <v>7</v>
      </c>
      <c r="H24" s="172">
        <v>15</v>
      </c>
      <c r="I24" s="171" t="s">
        <v>5</v>
      </c>
      <c r="J24" s="171" t="s">
        <v>5</v>
      </c>
      <c r="K24" s="172">
        <v>2575</v>
      </c>
      <c r="L24" s="172">
        <v>1085</v>
      </c>
      <c r="M24" s="172">
        <v>2153</v>
      </c>
      <c r="N24" s="172">
        <v>2114</v>
      </c>
      <c r="O24" s="172">
        <v>2492</v>
      </c>
      <c r="P24" s="1"/>
      <c r="Q24" s="13" t="s">
        <v>186</v>
      </c>
      <c r="R24" s="35">
        <v>28333</v>
      </c>
      <c r="S24" s="35">
        <v>13987</v>
      </c>
      <c r="T24" s="35">
        <v>24815</v>
      </c>
      <c r="U24" s="35">
        <v>24386</v>
      </c>
      <c r="V24" s="35">
        <v>27719</v>
      </c>
      <c r="W24" s="35"/>
      <c r="X24" s="50">
        <f t="shared" si="29"/>
        <v>15</v>
      </c>
      <c r="Y24" s="49" t="str">
        <f t="shared" si="30"/>
        <v>M</v>
      </c>
      <c r="Z24" s="49" t="str">
        <f t="shared" si="31"/>
        <v>NN</v>
      </c>
      <c r="AA24" s="1"/>
      <c r="AB24" s="120">
        <f t="shared" si="32"/>
        <v>7.8679305118417447E-3</v>
      </c>
      <c r="AC24" s="120">
        <f t="shared" si="33"/>
        <v>6.698953704564024E-3</v>
      </c>
      <c r="AD24" s="120">
        <f t="shared" si="34"/>
        <v>7.9420605638526945E-3</v>
      </c>
      <c r="AE24" s="120">
        <f t="shared" si="35"/>
        <v>8.0777204835767481E-3</v>
      </c>
      <c r="AF24" s="120">
        <f t="shared" si="36"/>
        <v>7.8583896580768416E-3</v>
      </c>
      <c r="AH24" s="121">
        <f t="shared" si="65"/>
        <v>1.0649999999999999</v>
      </c>
      <c r="AI24" s="121">
        <f t="shared" si="65"/>
        <v>1.0760000000000001</v>
      </c>
      <c r="AJ24" s="121">
        <f t="shared" si="65"/>
        <v>1.1459999999999999</v>
      </c>
      <c r="AK24" s="121">
        <f t="shared" si="65"/>
        <v>1.081</v>
      </c>
      <c r="AL24" s="121">
        <f t="shared" si="65"/>
        <v>1.0469999999999999</v>
      </c>
      <c r="AM24" s="15"/>
      <c r="AN24" s="98">
        <f t="shared" si="2"/>
        <v>0.98664748431068572</v>
      </c>
      <c r="AO24" s="98">
        <f t="shared" si="3"/>
        <v>1.0066271165159526</v>
      </c>
      <c r="AP24" s="98">
        <f t="shared" si="4"/>
        <v>1.0809212680756006</v>
      </c>
      <c r="AQ24" s="98">
        <f t="shared" si="5"/>
        <v>1.0190289629222933</v>
      </c>
      <c r="AR24" s="98">
        <f t="shared" si="6"/>
        <v>0.99596060741253378</v>
      </c>
      <c r="AS24" s="15"/>
      <c r="AT24" s="98">
        <f t="shared" si="55"/>
        <v>-1.3352515689314282E-2</v>
      </c>
      <c r="AU24" s="98">
        <f t="shared" si="56"/>
        <v>6.6271165159526024E-3</v>
      </c>
      <c r="AV24" s="98">
        <f t="shared" si="57"/>
        <v>8.0921268075600628E-2</v>
      </c>
      <c r="AW24" s="98">
        <f t="shared" si="58"/>
        <v>1.902896292229328E-2</v>
      </c>
      <c r="AX24" s="98">
        <f t="shared" si="59"/>
        <v>-4.0393925874662173E-3</v>
      </c>
      <c r="AY24" s="15"/>
      <c r="AZ24" s="98">
        <f t="shared" si="38"/>
        <v>-1.3352515689314282E-2</v>
      </c>
      <c r="BA24" s="98">
        <f t="shared" si="39"/>
        <v>6.6271165159526024E-3</v>
      </c>
      <c r="BB24" s="98">
        <f t="shared" si="40"/>
        <v>8.0921268075600628E-2</v>
      </c>
      <c r="BC24" s="99">
        <f t="shared" si="41"/>
        <v>1.902896292229328E-2</v>
      </c>
      <c r="BD24" s="98">
        <f t="shared" si="42"/>
        <v>-4.0797865133408795E-3</v>
      </c>
      <c r="BE24" s="101"/>
      <c r="BF24" s="181" t="str">
        <f t="shared" si="43"/>
        <v>15X</v>
      </c>
      <c r="BG24" s="98">
        <f t="shared" si="60"/>
        <v>0.98664748431068572</v>
      </c>
      <c r="BH24" s="98">
        <f t="shared" si="61"/>
        <v>1.0066271165159526</v>
      </c>
      <c r="BI24" s="98">
        <f t="shared" si="62"/>
        <v>1.0809212680756006</v>
      </c>
      <c r="BJ24" s="98">
        <f t="shared" si="63"/>
        <v>1.0190289629222933</v>
      </c>
      <c r="BK24" s="98">
        <f t="shared" si="64"/>
        <v>0.99592021348665916</v>
      </c>
      <c r="BL24" s="101"/>
      <c r="BM24" s="15">
        <f>IF($Y24="N",VLOOKUP("N",ylfactors,MATCH(BM$7,'Proposed Factors'!$L$3:$R$3,0),FALSE),IF('Query Result 1'!$X24&lt;49,VLOOKUP("YA",ylfactors,MATCH(BM$7,'Proposed Factors'!$L$3:$R$3,0),FALSE),VLOOKUP("YB",ylfactors,MATCH(BM$7,'Proposed Factors'!$L$3:$R$3,0),FALSE)))</f>
        <v>1</v>
      </c>
      <c r="BN24" s="15">
        <f>IF($Y24="N",VLOOKUP("N",ylfactors,MATCH(BN$7,'Proposed Factors'!$L$3:$R$3,0),FALSE),IF('Query Result 1'!$X24&lt;49,VLOOKUP("YA",ylfactors,MATCH(BN$7,'Proposed Factors'!$L$3:$R$3,0),FALSE),VLOOKUP("YB",ylfactors,MATCH(BN$7,'Proposed Factors'!$L$3:$R$3,0),FALSE)))</f>
        <v>1</v>
      </c>
      <c r="BO24" s="15">
        <f>IF($Y24="N",VLOOKUP("N",ylfactors,MATCH(BO$7,'Proposed Factors'!$L$3:$R$3,0),FALSE),IF('Query Result 1'!$X24&lt;49,VLOOKUP("YA",ylfactors,MATCH(BO$7,'Proposed Factors'!$L$3:$R$3,0),FALSE),VLOOKUP("YB",ylfactors,MATCH(BO$7,'Proposed Factors'!$L$3:$R$3,0),FALSE)))</f>
        <v>1</v>
      </c>
      <c r="BP24" s="15">
        <f>IF($Y24="N",VLOOKUP("N",ylfactors,MATCH(BP$7,'Proposed Factors'!$L$3:$R$3,0),FALSE),IF('Query Result 1'!$X24&lt;49,VLOOKUP("YA",ylfactors,MATCH(BP$7,'Proposed Factors'!$L$3:$R$3,0),FALSE),VLOOKUP("YB",ylfactors,MATCH(BP$7,'Proposed Factors'!$L$3:$R$3,0),FALSE)))</f>
        <v>1</v>
      </c>
      <c r="BQ24" s="15">
        <f>IF($Y24="N",VLOOKUP("N",ylfactors,MATCH(BQ$7,'Proposed Factors'!$L$3:$R$3,0),FALSE),IF('Query Result 1'!$X24&lt;49,VLOOKUP("YA",ylfactors,MATCH(BQ$7,'Proposed Factors'!$L$3:$R$3,0),FALSE),VLOOKUP("YB",ylfactors,MATCH(BQ$7,'Proposed Factors'!$L$3:$R$3,0),FALSE)))</f>
        <v>1</v>
      </c>
      <c r="BR24" s="15"/>
      <c r="BS24" s="15">
        <f>IF($Z24="NN",1,IF(AND($Z24="YY",$Y24="S"),VLOOKUP("YY",gsdfactors,MATCH(BS$7,'Proposed Factors'!$L$11:$R$11,0),FALSE),VLOOKUP(LEFT(CONCATENATE($Y24,$Z24),2)&amp;"N",gsdfactors,MATCH(BS$7,'Proposed Factors'!$L$11:$R$11,0),FALSE)))</f>
        <v>1</v>
      </c>
      <c r="BT24" s="15">
        <f>IF($Z24="NN",1,IF(AND($Z24="YY",$Y24="S"),VLOOKUP("YY",gsdfactors,MATCH(BT$7,'Proposed Factors'!$L$11:$R$11,0),FALSE),VLOOKUP(LEFT(CONCATENATE($Y24,$Z24),2)&amp;"N",gsdfactors,MATCH(BT$7,'Proposed Factors'!$L$11:$R$11,0),FALSE)))</f>
        <v>1</v>
      </c>
      <c r="BU24" s="15">
        <f>IF($Z24="NN",1,IF(AND($Z24="YY",$Y24="S"),VLOOKUP("YY",gsdfactors,MATCH(BU$7,'Proposed Factors'!$L$11:$R$11,0),FALSE),VLOOKUP(LEFT(CONCATENATE($Y24,$Z24),2)&amp;"N",gsdfactors,MATCH(BU$7,'Proposed Factors'!$L$11:$R$11,0),FALSE)))</f>
        <v>1</v>
      </c>
      <c r="BV24" s="15">
        <f>IF($Z24="NN",1,IF(AND($Z24="YY",$Y24="S"),VLOOKUP("YY",gsdfactors,MATCH(BV$7,'Proposed Factors'!$L$11:$R$11,0),FALSE),VLOOKUP(LEFT(CONCATENATE($Y24,$Z24),2)&amp;"N",gsdfactors,MATCH(BV$7,'Proposed Factors'!$L$11:$R$11,0),FALSE)))</f>
        <v>1</v>
      </c>
      <c r="BW24" s="15">
        <f>IF($Z24="NN",1,IF(AND($Z24="YY",$Y24="S"),VLOOKUP("YY",gsdfactors,MATCH(BW$7,'Proposed Factors'!$L$11:$R$11,0),FALSE),VLOOKUP(LEFT(CONCATENATE($Y24,$Z24),2)&amp;"N",gsdfactors,MATCH(BW$7,'Proposed Factors'!$L$11:$R$11,0),FALSE)))</f>
        <v>1</v>
      </c>
      <c r="BY24" s="52">
        <f t="shared" si="9"/>
        <v>0.98664748431068572</v>
      </c>
      <c r="BZ24" s="52">
        <f t="shared" si="10"/>
        <v>1.0066271165159526</v>
      </c>
      <c r="CA24" s="52">
        <f t="shared" si="11"/>
        <v>1.0809212680756006</v>
      </c>
      <c r="CB24" s="52">
        <f t="shared" si="12"/>
        <v>1.0190289629222933</v>
      </c>
      <c r="CC24" s="52">
        <f t="shared" si="13"/>
        <v>0.99592021348665916</v>
      </c>
      <c r="CE24" s="52">
        <f t="shared" si="14"/>
        <v>1.034463845857446</v>
      </c>
      <c r="CF24" s="52">
        <f t="shared" si="15"/>
        <v>1.1134869352345924</v>
      </c>
      <c r="CG24" s="52">
        <f t="shared" si="16"/>
        <v>1.1033310138818588</v>
      </c>
      <c r="CH24" s="52">
        <f t="shared" si="17"/>
        <v>1.04081854083828</v>
      </c>
      <c r="CI24" s="52">
        <f t="shared" si="18"/>
        <v>1.0812394497458127</v>
      </c>
      <c r="CK24" s="52" t="str">
        <f t="shared" si="44"/>
        <v>15MNN</v>
      </c>
      <c r="CL24" s="55">
        <f t="shared" si="19"/>
        <v>7.8679305118417447E-3</v>
      </c>
      <c r="CM24" s="55">
        <f t="shared" si="20"/>
        <v>6.698953704564024E-3</v>
      </c>
      <c r="CN24" s="55">
        <f t="shared" si="21"/>
        <v>7.9420605638526945E-3</v>
      </c>
      <c r="CO24" s="55">
        <f t="shared" si="22"/>
        <v>8.0777204835767481E-3</v>
      </c>
      <c r="CP24" s="55">
        <f t="shared" si="23"/>
        <v>7.8583896580768416E-3</v>
      </c>
      <c r="CQ24" s="5">
        <f t="shared" si="45"/>
        <v>1.034463845857446</v>
      </c>
      <c r="CR24" s="5">
        <f t="shared" si="46"/>
        <v>1.1134869352345924</v>
      </c>
      <c r="CS24" s="5">
        <f t="shared" si="47"/>
        <v>1.1033310138818588</v>
      </c>
      <c r="CT24" s="5">
        <f t="shared" si="48"/>
        <v>1.04081854083828</v>
      </c>
      <c r="CU24" s="5">
        <f t="shared" si="49"/>
        <v>1.0812394497458127</v>
      </c>
      <c r="CW24" s="52">
        <f t="shared" si="50"/>
        <v>1.0649999999999999</v>
      </c>
      <c r="CX24" s="52">
        <f t="shared" si="51"/>
        <v>1.0759999999999998</v>
      </c>
      <c r="CY24" s="52">
        <f t="shared" si="52"/>
        <v>1.1459999999999999</v>
      </c>
      <c r="CZ24" s="52">
        <f t="shared" si="53"/>
        <v>1.081</v>
      </c>
      <c r="DA24" s="52">
        <f t="shared" si="54"/>
        <v>1.0474943391375409</v>
      </c>
    </row>
    <row r="25" spans="1:105" x14ac:dyDescent="0.35">
      <c r="A25" s="170" t="str">
        <f t="shared" si="25"/>
        <v>NNN</v>
      </c>
      <c r="B25" s="170" t="str">
        <f t="shared" si="26"/>
        <v>N</v>
      </c>
      <c r="C25" s="29" t="str">
        <f t="shared" si="27"/>
        <v>N</v>
      </c>
      <c r="D25" s="29" t="str">
        <f t="shared" si="28"/>
        <v>N</v>
      </c>
      <c r="E25" s="171" t="s">
        <v>5</v>
      </c>
      <c r="F25" s="171" t="s">
        <v>6</v>
      </c>
      <c r="G25" s="171" t="s">
        <v>7</v>
      </c>
      <c r="H25" s="172">
        <v>16</v>
      </c>
      <c r="I25" s="171" t="s">
        <v>5</v>
      </c>
      <c r="J25" s="171" t="s">
        <v>5</v>
      </c>
      <c r="K25" s="172">
        <v>2660</v>
      </c>
      <c r="L25" s="172">
        <v>1163</v>
      </c>
      <c r="M25" s="172">
        <v>2235</v>
      </c>
      <c r="N25" s="172">
        <v>2182</v>
      </c>
      <c r="O25" s="172">
        <v>2600</v>
      </c>
      <c r="P25" s="1"/>
      <c r="Q25" s="13" t="s">
        <v>288</v>
      </c>
      <c r="R25" s="35">
        <v>22072</v>
      </c>
      <c r="S25" s="35">
        <v>11923</v>
      </c>
      <c r="T25" s="35">
        <v>19315</v>
      </c>
      <c r="U25" s="35">
        <v>18840</v>
      </c>
      <c r="V25" s="35">
        <v>21700</v>
      </c>
      <c r="W25" s="35"/>
      <c r="X25" s="50">
        <f t="shared" si="29"/>
        <v>15</v>
      </c>
      <c r="Y25" s="49" t="str">
        <f t="shared" si="30"/>
        <v>S</v>
      </c>
      <c r="Z25" s="49" t="str">
        <f t="shared" si="31"/>
        <v>NN</v>
      </c>
      <c r="AA25" s="1"/>
      <c r="AB25" s="120">
        <f t="shared" si="32"/>
        <v>6.1292825418194684E-3</v>
      </c>
      <c r="AC25" s="120">
        <f t="shared" si="33"/>
        <v>5.7104186043838469E-3</v>
      </c>
      <c r="AD25" s="120">
        <f t="shared" si="34"/>
        <v>6.1817811723076689E-3</v>
      </c>
      <c r="AE25" s="120">
        <f t="shared" si="35"/>
        <v>6.2406402817430469E-3</v>
      </c>
      <c r="AF25" s="120">
        <f t="shared" si="36"/>
        <v>6.1519916151472811E-3</v>
      </c>
      <c r="AH25" s="121">
        <f t="shared" si="65"/>
        <v>1.0649999999999999</v>
      </c>
      <c r="AI25" s="121">
        <f t="shared" si="65"/>
        <v>1.0760000000000001</v>
      </c>
      <c r="AJ25" s="121">
        <f t="shared" si="65"/>
        <v>1.1459999999999999</v>
      </c>
      <c r="AK25" s="121">
        <f t="shared" si="65"/>
        <v>1.081</v>
      </c>
      <c r="AL25" s="121">
        <f t="shared" si="65"/>
        <v>1.0469999999999999</v>
      </c>
      <c r="AM25" s="15"/>
      <c r="AN25" s="98">
        <f t="shared" si="2"/>
        <v>0.98664748431068572</v>
      </c>
      <c r="AO25" s="98">
        <f t="shared" si="3"/>
        <v>1.0066271165159526</v>
      </c>
      <c r="AP25" s="98">
        <f t="shared" si="4"/>
        <v>1.0809212680756006</v>
      </c>
      <c r="AQ25" s="98">
        <f t="shared" si="5"/>
        <v>1.0190289629222933</v>
      </c>
      <c r="AR25" s="98">
        <f t="shared" si="6"/>
        <v>0.99596060741253378</v>
      </c>
      <c r="AS25" s="15"/>
      <c r="AT25" s="98">
        <f t="shared" si="55"/>
        <v>-1.3352515689314282E-2</v>
      </c>
      <c r="AU25" s="98">
        <f t="shared" si="56"/>
        <v>6.6271165159526024E-3</v>
      </c>
      <c r="AV25" s="98">
        <f t="shared" si="57"/>
        <v>8.0921268075600628E-2</v>
      </c>
      <c r="AW25" s="98">
        <f t="shared" si="58"/>
        <v>1.902896292229328E-2</v>
      </c>
      <c r="AX25" s="98">
        <f t="shared" si="59"/>
        <v>-4.0393925874662173E-3</v>
      </c>
      <c r="AY25" s="15"/>
      <c r="AZ25" s="98">
        <f t="shared" si="38"/>
        <v>-1.3352515689314282E-2</v>
      </c>
      <c r="BA25" s="98">
        <f t="shared" si="39"/>
        <v>6.6271165159526024E-3</v>
      </c>
      <c r="BB25" s="98">
        <f t="shared" si="40"/>
        <v>8.0921268075600628E-2</v>
      </c>
      <c r="BC25" s="99">
        <f t="shared" si="41"/>
        <v>1.902896292229328E-2</v>
      </c>
      <c r="BD25" s="98">
        <f t="shared" si="42"/>
        <v>-4.0797865133408795E-3</v>
      </c>
      <c r="BE25" s="101"/>
      <c r="BF25" s="181" t="str">
        <f t="shared" si="43"/>
        <v>15X</v>
      </c>
      <c r="BG25" s="98">
        <f t="shared" si="60"/>
        <v>0.98664748431068572</v>
      </c>
      <c r="BH25" s="98">
        <f t="shared" si="61"/>
        <v>1.0066271165159526</v>
      </c>
      <c r="BI25" s="98">
        <f t="shared" si="62"/>
        <v>1.0809212680756006</v>
      </c>
      <c r="BJ25" s="98">
        <f t="shared" si="63"/>
        <v>1.0190289629222933</v>
      </c>
      <c r="BK25" s="98">
        <f t="shared" si="64"/>
        <v>0.99592021348665916</v>
      </c>
      <c r="BL25" s="101"/>
      <c r="BM25" s="15">
        <f>IF($Y25="N",VLOOKUP("N",ylfactors,MATCH(BM$7,'Proposed Factors'!$L$3:$R$3,0),FALSE),IF('Query Result 1'!$X25&lt;49,VLOOKUP("YA",ylfactors,MATCH(BM$7,'Proposed Factors'!$L$3:$R$3,0),FALSE),VLOOKUP("YB",ylfactors,MATCH(BM$7,'Proposed Factors'!$L$3:$R$3,0),FALSE)))</f>
        <v>1</v>
      </c>
      <c r="BN25" s="15">
        <f>IF($Y25="N",VLOOKUP("N",ylfactors,MATCH(BN$7,'Proposed Factors'!$L$3:$R$3,0),FALSE),IF('Query Result 1'!$X25&lt;49,VLOOKUP("YA",ylfactors,MATCH(BN$7,'Proposed Factors'!$L$3:$R$3,0),FALSE),VLOOKUP("YB",ylfactors,MATCH(BN$7,'Proposed Factors'!$L$3:$R$3,0),FALSE)))</f>
        <v>1</v>
      </c>
      <c r="BO25" s="15">
        <f>IF($Y25="N",VLOOKUP("N",ylfactors,MATCH(BO$7,'Proposed Factors'!$L$3:$R$3,0),FALSE),IF('Query Result 1'!$X25&lt;49,VLOOKUP("YA",ylfactors,MATCH(BO$7,'Proposed Factors'!$L$3:$R$3,0),FALSE),VLOOKUP("YB",ylfactors,MATCH(BO$7,'Proposed Factors'!$L$3:$R$3,0),FALSE)))</f>
        <v>1</v>
      </c>
      <c r="BP25" s="15">
        <f>IF($Y25="N",VLOOKUP("N",ylfactors,MATCH(BP$7,'Proposed Factors'!$L$3:$R$3,0),FALSE),IF('Query Result 1'!$X25&lt;49,VLOOKUP("YA",ylfactors,MATCH(BP$7,'Proposed Factors'!$L$3:$R$3,0),FALSE),VLOOKUP("YB",ylfactors,MATCH(BP$7,'Proposed Factors'!$L$3:$R$3,0),FALSE)))</f>
        <v>1</v>
      </c>
      <c r="BQ25" s="15">
        <f>IF($Y25="N",VLOOKUP("N",ylfactors,MATCH(BQ$7,'Proposed Factors'!$L$3:$R$3,0),FALSE),IF('Query Result 1'!$X25&lt;49,VLOOKUP("YA",ylfactors,MATCH(BQ$7,'Proposed Factors'!$L$3:$R$3,0),FALSE),VLOOKUP("YB",ylfactors,MATCH(BQ$7,'Proposed Factors'!$L$3:$R$3,0),FALSE)))</f>
        <v>1</v>
      </c>
      <c r="BR25" s="15"/>
      <c r="BS25" s="15">
        <f>IF($Z25="NN",1,IF(AND($Z25="YY",$Y25="S"),VLOOKUP("YY",gsdfactors,MATCH(BS$7,'Proposed Factors'!$L$11:$R$11,0),FALSE),VLOOKUP(LEFT(CONCATENATE($Y25,$Z25),2)&amp;"N",gsdfactors,MATCH(BS$7,'Proposed Factors'!$L$11:$R$11,0),FALSE)))</f>
        <v>1</v>
      </c>
      <c r="BT25" s="15">
        <f>IF($Z25="NN",1,IF(AND($Z25="YY",$Y25="S"),VLOOKUP("YY",gsdfactors,MATCH(BT$7,'Proposed Factors'!$L$11:$R$11,0),FALSE),VLOOKUP(LEFT(CONCATENATE($Y25,$Z25),2)&amp;"N",gsdfactors,MATCH(BT$7,'Proposed Factors'!$L$11:$R$11,0),FALSE)))</f>
        <v>1</v>
      </c>
      <c r="BU25" s="15">
        <f>IF($Z25="NN",1,IF(AND($Z25="YY",$Y25="S"),VLOOKUP("YY",gsdfactors,MATCH(BU$7,'Proposed Factors'!$L$11:$R$11,0),FALSE),VLOOKUP(LEFT(CONCATENATE($Y25,$Z25),2)&amp;"N",gsdfactors,MATCH(BU$7,'Proposed Factors'!$L$11:$R$11,0),FALSE)))</f>
        <v>1</v>
      </c>
      <c r="BV25" s="15">
        <f>IF($Z25="NN",1,IF(AND($Z25="YY",$Y25="S"),VLOOKUP("YY",gsdfactors,MATCH(BV$7,'Proposed Factors'!$L$11:$R$11,0),FALSE),VLOOKUP(LEFT(CONCATENATE($Y25,$Z25),2)&amp;"N",gsdfactors,MATCH(BV$7,'Proposed Factors'!$L$11:$R$11,0),FALSE)))</f>
        <v>1</v>
      </c>
      <c r="BW25" s="15">
        <f>IF($Z25="NN",1,IF(AND($Z25="YY",$Y25="S"),VLOOKUP("YY",gsdfactors,MATCH(BW$7,'Proposed Factors'!$L$11:$R$11,0),FALSE),VLOOKUP(LEFT(CONCATENATE($Y25,$Z25),2)&amp;"N",gsdfactors,MATCH(BW$7,'Proposed Factors'!$L$11:$R$11,0),FALSE)))</f>
        <v>1</v>
      </c>
      <c r="BY25" s="52">
        <f t="shared" si="9"/>
        <v>0.98664748431068572</v>
      </c>
      <c r="BZ25" s="52">
        <f t="shared" si="10"/>
        <v>1.0066271165159526</v>
      </c>
      <c r="CA25" s="52">
        <f t="shared" si="11"/>
        <v>1.0809212680756006</v>
      </c>
      <c r="CB25" s="52">
        <f t="shared" si="12"/>
        <v>1.0190289629222933</v>
      </c>
      <c r="CC25" s="52">
        <f t="shared" si="13"/>
        <v>0.99592021348665916</v>
      </c>
      <c r="CE25" s="52">
        <f t="shared" si="14"/>
        <v>1.034463845857446</v>
      </c>
      <c r="CF25" s="52">
        <f t="shared" si="15"/>
        <v>1.1134869352345924</v>
      </c>
      <c r="CG25" s="52">
        <f t="shared" si="16"/>
        <v>1.1033310138818588</v>
      </c>
      <c r="CH25" s="52">
        <f t="shared" si="17"/>
        <v>1.04081854083828</v>
      </c>
      <c r="CI25" s="52">
        <f t="shared" si="18"/>
        <v>1.0812394497458127</v>
      </c>
      <c r="CK25" s="52" t="str">
        <f t="shared" si="44"/>
        <v>15SNN</v>
      </c>
      <c r="CL25" s="55">
        <f t="shared" si="19"/>
        <v>6.1292825418194684E-3</v>
      </c>
      <c r="CM25" s="55">
        <f t="shared" si="20"/>
        <v>5.7104186043838469E-3</v>
      </c>
      <c r="CN25" s="55">
        <f t="shared" si="21"/>
        <v>6.1817811723076689E-3</v>
      </c>
      <c r="CO25" s="55">
        <f t="shared" si="22"/>
        <v>6.2406402817430469E-3</v>
      </c>
      <c r="CP25" s="55">
        <f t="shared" si="23"/>
        <v>6.1519916151472811E-3</v>
      </c>
      <c r="CQ25" s="5">
        <f t="shared" si="45"/>
        <v>1.034463845857446</v>
      </c>
      <c r="CR25" s="5">
        <f t="shared" si="46"/>
        <v>1.1134869352345924</v>
      </c>
      <c r="CS25" s="5">
        <f t="shared" si="47"/>
        <v>1.1033310138818588</v>
      </c>
      <c r="CT25" s="5">
        <f t="shared" si="48"/>
        <v>1.04081854083828</v>
      </c>
      <c r="CU25" s="5">
        <f t="shared" si="49"/>
        <v>1.0812394497458127</v>
      </c>
      <c r="CW25" s="52">
        <f t="shared" si="50"/>
        <v>1.0649999999999999</v>
      </c>
      <c r="CX25" s="52">
        <f t="shared" si="51"/>
        <v>1.0759999999999998</v>
      </c>
      <c r="CY25" s="52">
        <f t="shared" si="52"/>
        <v>1.1459999999999999</v>
      </c>
      <c r="CZ25" s="52">
        <f t="shared" si="53"/>
        <v>1.081</v>
      </c>
      <c r="DA25" s="52">
        <f t="shared" si="54"/>
        <v>1.0474943391375409</v>
      </c>
    </row>
    <row r="26" spans="1:105" x14ac:dyDescent="0.35">
      <c r="A26" s="170" t="str">
        <f t="shared" si="25"/>
        <v>NNN</v>
      </c>
      <c r="B26" s="170" t="str">
        <f t="shared" si="26"/>
        <v>N</v>
      </c>
      <c r="C26" s="29" t="str">
        <f t="shared" si="27"/>
        <v>N</v>
      </c>
      <c r="D26" s="29" t="str">
        <f t="shared" si="28"/>
        <v>N</v>
      </c>
      <c r="E26" s="171" t="s">
        <v>5</v>
      </c>
      <c r="F26" s="171" t="s">
        <v>6</v>
      </c>
      <c r="G26" s="171" t="s">
        <v>7</v>
      </c>
      <c r="H26" s="172">
        <v>17</v>
      </c>
      <c r="I26" s="171" t="s">
        <v>5</v>
      </c>
      <c r="J26" s="171" t="s">
        <v>5</v>
      </c>
      <c r="K26" s="172">
        <v>2712</v>
      </c>
      <c r="L26" s="172">
        <v>1286</v>
      </c>
      <c r="M26" s="172">
        <v>2336</v>
      </c>
      <c r="N26" s="172">
        <v>2275</v>
      </c>
      <c r="O26" s="172">
        <v>2645</v>
      </c>
      <c r="P26" s="1"/>
      <c r="Q26" s="13" t="s">
        <v>187</v>
      </c>
      <c r="R26" s="35">
        <v>29621</v>
      </c>
      <c r="S26" s="35">
        <v>14767</v>
      </c>
      <c r="T26" s="35">
        <v>26060</v>
      </c>
      <c r="U26" s="35">
        <v>25605</v>
      </c>
      <c r="V26" s="35">
        <v>28999</v>
      </c>
      <c r="W26" s="35"/>
      <c r="X26" s="50">
        <f t="shared" si="29"/>
        <v>16</v>
      </c>
      <c r="Y26" s="49" t="str">
        <f t="shared" si="30"/>
        <v>M</v>
      </c>
      <c r="Z26" s="49" t="str">
        <f t="shared" si="31"/>
        <v>NN</v>
      </c>
      <c r="AA26" s="1"/>
      <c r="AB26" s="120">
        <f t="shared" si="32"/>
        <v>8.2256015844162055E-3</v>
      </c>
      <c r="AC26" s="120">
        <f t="shared" si="33"/>
        <v>7.0725280156786266E-3</v>
      </c>
      <c r="AD26" s="120">
        <f t="shared" si="34"/>
        <v>8.3405238079387965E-3</v>
      </c>
      <c r="AE26" s="120">
        <f t="shared" si="35"/>
        <v>8.4815071345026912E-3</v>
      </c>
      <c r="AF26" s="120">
        <f t="shared" si="36"/>
        <v>8.2212721127952072E-3</v>
      </c>
      <c r="AH26" s="121">
        <f t="shared" si="65"/>
        <v>1.0609999999999999</v>
      </c>
      <c r="AI26" s="121">
        <f t="shared" si="65"/>
        <v>1.071</v>
      </c>
      <c r="AJ26" s="121">
        <f t="shared" si="65"/>
        <v>1.1419999999999999</v>
      </c>
      <c r="AK26" s="121">
        <f t="shared" si="65"/>
        <v>1.0680000000000001</v>
      </c>
      <c r="AL26" s="121">
        <f t="shared" si="65"/>
        <v>1.016</v>
      </c>
      <c r="AM26" s="15"/>
      <c r="AN26" s="98">
        <f t="shared" si="2"/>
        <v>0.98294176605975359</v>
      </c>
      <c r="AO26" s="98">
        <f t="shared" si="3"/>
        <v>1.0019494812161573</v>
      </c>
      <c r="AP26" s="98">
        <f t="shared" si="4"/>
        <v>1.0771484189723699</v>
      </c>
      <c r="AQ26" s="98">
        <f t="shared" si="5"/>
        <v>1.0067742205374741</v>
      </c>
      <c r="AR26" s="98">
        <f t="shared" si="6"/>
        <v>0.96647180241751141</v>
      </c>
      <c r="AS26" s="15"/>
      <c r="AT26" s="98">
        <f t="shared" si="55"/>
        <v>-1.7058233940246414E-2</v>
      </c>
      <c r="AU26" s="98">
        <f t="shared" si="56"/>
        <v>1.9494812161573449E-3</v>
      </c>
      <c r="AV26" s="98">
        <f t="shared" si="57"/>
        <v>7.7148418972369903E-2</v>
      </c>
      <c r="AW26" s="98">
        <f t="shared" si="58"/>
        <v>6.7742205374741182E-3</v>
      </c>
      <c r="AX26" s="98">
        <f t="shared" si="59"/>
        <v>-3.3528197582488595E-2</v>
      </c>
      <c r="AY26" s="15"/>
      <c r="AZ26" s="98">
        <f t="shared" si="38"/>
        <v>-1.7058233940246414E-2</v>
      </c>
      <c r="BA26" s="98">
        <f t="shared" si="39"/>
        <v>1.9494812161573449E-3</v>
      </c>
      <c r="BB26" s="98">
        <f t="shared" si="40"/>
        <v>7.7148418972369903E-2</v>
      </c>
      <c r="BC26" s="99">
        <f t="shared" si="41"/>
        <v>6.7742205374741182E-3</v>
      </c>
      <c r="BD26" s="98">
        <f t="shared" si="42"/>
        <v>-3.3863479558313481E-2</v>
      </c>
      <c r="BE26" s="101"/>
      <c r="BF26" s="181" t="str">
        <f t="shared" si="43"/>
        <v>16X</v>
      </c>
      <c r="BG26" s="98">
        <f t="shared" si="60"/>
        <v>0.98294176605975359</v>
      </c>
      <c r="BH26" s="98">
        <f t="shared" si="61"/>
        <v>1.0019494812161573</v>
      </c>
      <c r="BI26" s="98">
        <f t="shared" si="62"/>
        <v>1.0771484189723699</v>
      </c>
      <c r="BJ26" s="98">
        <f t="shared" si="63"/>
        <v>1.0067742205374741</v>
      </c>
      <c r="BK26" s="98">
        <f t="shared" si="64"/>
        <v>0.96613652044168652</v>
      </c>
      <c r="BL26" s="101"/>
      <c r="BM26" s="15">
        <f>IF($Y26="N",VLOOKUP("N",ylfactors,MATCH(BM$7,'Proposed Factors'!$L$3:$R$3,0),FALSE),IF('Query Result 1'!$X26&lt;49,VLOOKUP("YA",ylfactors,MATCH(BM$7,'Proposed Factors'!$L$3:$R$3,0),FALSE),VLOOKUP("YB",ylfactors,MATCH(BM$7,'Proposed Factors'!$L$3:$R$3,0),FALSE)))</f>
        <v>1</v>
      </c>
      <c r="BN26" s="15">
        <f>IF($Y26="N",VLOOKUP("N",ylfactors,MATCH(BN$7,'Proposed Factors'!$L$3:$R$3,0),FALSE),IF('Query Result 1'!$X26&lt;49,VLOOKUP("YA",ylfactors,MATCH(BN$7,'Proposed Factors'!$L$3:$R$3,0),FALSE),VLOOKUP("YB",ylfactors,MATCH(BN$7,'Proposed Factors'!$L$3:$R$3,0),FALSE)))</f>
        <v>1</v>
      </c>
      <c r="BO26" s="15">
        <f>IF($Y26="N",VLOOKUP("N",ylfactors,MATCH(BO$7,'Proposed Factors'!$L$3:$R$3,0),FALSE),IF('Query Result 1'!$X26&lt;49,VLOOKUP("YA",ylfactors,MATCH(BO$7,'Proposed Factors'!$L$3:$R$3,0),FALSE),VLOOKUP("YB",ylfactors,MATCH(BO$7,'Proposed Factors'!$L$3:$R$3,0),FALSE)))</f>
        <v>1</v>
      </c>
      <c r="BP26" s="15">
        <f>IF($Y26="N",VLOOKUP("N",ylfactors,MATCH(BP$7,'Proposed Factors'!$L$3:$R$3,0),FALSE),IF('Query Result 1'!$X26&lt;49,VLOOKUP("YA",ylfactors,MATCH(BP$7,'Proposed Factors'!$L$3:$R$3,0),FALSE),VLOOKUP("YB",ylfactors,MATCH(BP$7,'Proposed Factors'!$L$3:$R$3,0),FALSE)))</f>
        <v>1</v>
      </c>
      <c r="BQ26" s="15">
        <f>IF($Y26="N",VLOOKUP("N",ylfactors,MATCH(BQ$7,'Proposed Factors'!$L$3:$R$3,0),FALSE),IF('Query Result 1'!$X26&lt;49,VLOOKUP("YA",ylfactors,MATCH(BQ$7,'Proposed Factors'!$L$3:$R$3,0),FALSE),VLOOKUP("YB",ylfactors,MATCH(BQ$7,'Proposed Factors'!$L$3:$R$3,0),FALSE)))</f>
        <v>1</v>
      </c>
      <c r="BR26" s="15"/>
      <c r="BS26" s="15">
        <f>IF($Z26="NN",1,IF(AND($Z26="YY",$Y26="S"),VLOOKUP("YY",gsdfactors,MATCH(BS$7,'Proposed Factors'!$L$11:$R$11,0),FALSE),VLOOKUP(LEFT(CONCATENATE($Y26,$Z26),2)&amp;"N",gsdfactors,MATCH(BS$7,'Proposed Factors'!$L$11:$R$11,0),FALSE)))</f>
        <v>1</v>
      </c>
      <c r="BT26" s="15">
        <f>IF($Z26="NN",1,IF(AND($Z26="YY",$Y26="S"),VLOOKUP("YY",gsdfactors,MATCH(BT$7,'Proposed Factors'!$L$11:$R$11,0),FALSE),VLOOKUP(LEFT(CONCATENATE($Y26,$Z26),2)&amp;"N",gsdfactors,MATCH(BT$7,'Proposed Factors'!$L$11:$R$11,0),FALSE)))</f>
        <v>1</v>
      </c>
      <c r="BU26" s="15">
        <f>IF($Z26="NN",1,IF(AND($Z26="YY",$Y26="S"),VLOOKUP("YY",gsdfactors,MATCH(BU$7,'Proposed Factors'!$L$11:$R$11,0),FALSE),VLOOKUP(LEFT(CONCATENATE($Y26,$Z26),2)&amp;"N",gsdfactors,MATCH(BU$7,'Proposed Factors'!$L$11:$R$11,0),FALSE)))</f>
        <v>1</v>
      </c>
      <c r="BV26" s="15">
        <f>IF($Z26="NN",1,IF(AND($Z26="YY",$Y26="S"),VLOOKUP("YY",gsdfactors,MATCH(BV$7,'Proposed Factors'!$L$11:$R$11,0),FALSE),VLOOKUP(LEFT(CONCATENATE($Y26,$Z26),2)&amp;"N",gsdfactors,MATCH(BV$7,'Proposed Factors'!$L$11:$R$11,0),FALSE)))</f>
        <v>1</v>
      </c>
      <c r="BW26" s="15">
        <f>IF($Z26="NN",1,IF(AND($Z26="YY",$Y26="S"),VLOOKUP("YY",gsdfactors,MATCH(BW$7,'Proposed Factors'!$L$11:$R$11,0),FALSE),VLOOKUP(LEFT(CONCATENATE($Y26,$Z26),2)&amp;"N",gsdfactors,MATCH(BW$7,'Proposed Factors'!$L$11:$R$11,0),FALSE)))</f>
        <v>1</v>
      </c>
      <c r="BY26" s="52">
        <f t="shared" si="9"/>
        <v>0.98294176605975359</v>
      </c>
      <c r="BZ26" s="52">
        <f t="shared" si="10"/>
        <v>1.0019494812161573</v>
      </c>
      <c r="CA26" s="52">
        <f t="shared" si="11"/>
        <v>1.0771484189723699</v>
      </c>
      <c r="CB26" s="52">
        <f t="shared" si="12"/>
        <v>1.0067742205374741</v>
      </c>
      <c r="CC26" s="52">
        <f t="shared" si="13"/>
        <v>0.96613652044168652</v>
      </c>
      <c r="CE26" s="52">
        <f t="shared" si="14"/>
        <v>1.0305785356382631</v>
      </c>
      <c r="CF26" s="52">
        <f t="shared" si="15"/>
        <v>1.1083127394388927</v>
      </c>
      <c r="CG26" s="52">
        <f t="shared" si="16"/>
        <v>1.0994799457705784</v>
      </c>
      <c r="CH26" s="52">
        <f t="shared" si="17"/>
        <v>1.0283017591260715</v>
      </c>
      <c r="CI26" s="52">
        <f t="shared" si="18"/>
        <v>1.0489042250528602</v>
      </c>
      <c r="CK26" s="52" t="str">
        <f t="shared" si="44"/>
        <v>16MNN</v>
      </c>
      <c r="CL26" s="55">
        <f t="shared" si="19"/>
        <v>8.2256015844162055E-3</v>
      </c>
      <c r="CM26" s="55">
        <f t="shared" si="20"/>
        <v>7.0725280156786266E-3</v>
      </c>
      <c r="CN26" s="55">
        <f t="shared" si="21"/>
        <v>8.3405238079387965E-3</v>
      </c>
      <c r="CO26" s="55">
        <f t="shared" si="22"/>
        <v>8.4815071345026912E-3</v>
      </c>
      <c r="CP26" s="55">
        <f t="shared" si="23"/>
        <v>8.2212721127952072E-3</v>
      </c>
      <c r="CQ26" s="5">
        <f t="shared" si="45"/>
        <v>1.0305785356382631</v>
      </c>
      <c r="CR26" s="5">
        <f t="shared" si="46"/>
        <v>1.1083127394388927</v>
      </c>
      <c r="CS26" s="5">
        <f t="shared" si="47"/>
        <v>1.0994799457705784</v>
      </c>
      <c r="CT26" s="5">
        <f t="shared" si="48"/>
        <v>1.0283017591260715</v>
      </c>
      <c r="CU26" s="5">
        <f t="shared" si="49"/>
        <v>1.0489042250528602</v>
      </c>
      <c r="CW26" s="52">
        <f t="shared" si="50"/>
        <v>1.0609999999999999</v>
      </c>
      <c r="CX26" s="52">
        <f t="shared" si="51"/>
        <v>1.071</v>
      </c>
      <c r="CY26" s="52">
        <f t="shared" si="52"/>
        <v>1.1419999999999999</v>
      </c>
      <c r="CZ26" s="52">
        <f t="shared" si="53"/>
        <v>1.0680000000000001</v>
      </c>
      <c r="DA26" s="52">
        <f t="shared" si="54"/>
        <v>1.0161682856638437</v>
      </c>
    </row>
    <row r="27" spans="1:105" x14ac:dyDescent="0.35">
      <c r="A27" s="170" t="str">
        <f t="shared" si="25"/>
        <v>NNN</v>
      </c>
      <c r="B27" s="170" t="str">
        <f t="shared" si="26"/>
        <v>N</v>
      </c>
      <c r="C27" s="29" t="str">
        <f t="shared" si="27"/>
        <v>N</v>
      </c>
      <c r="D27" s="29" t="str">
        <f t="shared" si="28"/>
        <v>N</v>
      </c>
      <c r="E27" s="171" t="s">
        <v>5</v>
      </c>
      <c r="F27" s="171" t="s">
        <v>6</v>
      </c>
      <c r="G27" s="171" t="s">
        <v>7</v>
      </c>
      <c r="H27" s="172">
        <v>18</v>
      </c>
      <c r="I27" s="171" t="s">
        <v>5</v>
      </c>
      <c r="J27" s="171" t="s">
        <v>5</v>
      </c>
      <c r="K27" s="172">
        <v>2721</v>
      </c>
      <c r="L27" s="172">
        <v>1308</v>
      </c>
      <c r="M27" s="172">
        <v>2359</v>
      </c>
      <c r="N27" s="172">
        <v>2278</v>
      </c>
      <c r="O27" s="172">
        <v>2660</v>
      </c>
      <c r="P27" s="1"/>
      <c r="Q27" s="13" t="s">
        <v>289</v>
      </c>
      <c r="R27" s="35">
        <v>20593</v>
      </c>
      <c r="S27" s="35">
        <v>10983</v>
      </c>
      <c r="T27" s="35">
        <v>18081</v>
      </c>
      <c r="U27" s="35">
        <v>17638</v>
      </c>
      <c r="V27" s="35">
        <v>20165</v>
      </c>
      <c r="W27" s="35"/>
      <c r="X27" s="50">
        <f t="shared" si="29"/>
        <v>16</v>
      </c>
      <c r="Y27" s="49" t="str">
        <f t="shared" si="30"/>
        <v>S</v>
      </c>
      <c r="Z27" s="49" t="str">
        <f t="shared" si="31"/>
        <v>NN</v>
      </c>
      <c r="AA27" s="1"/>
      <c r="AB27" s="120">
        <f t="shared" si="32"/>
        <v>5.71857173720951E-3</v>
      </c>
      <c r="AC27" s="120">
        <f t="shared" si="33"/>
        <v>5.2602136653483005E-3</v>
      </c>
      <c r="AD27" s="120">
        <f t="shared" si="34"/>
        <v>5.786838487004657E-3</v>
      </c>
      <c r="AE27" s="120">
        <f t="shared" si="35"/>
        <v>5.8424847818144294E-3</v>
      </c>
      <c r="AF27" s="120">
        <f t="shared" si="36"/>
        <v>5.7168161714029912E-3</v>
      </c>
      <c r="AH27" s="121">
        <f t="shared" si="65"/>
        <v>1.0609999999999999</v>
      </c>
      <c r="AI27" s="121">
        <f t="shared" si="65"/>
        <v>1.071</v>
      </c>
      <c r="AJ27" s="121">
        <f t="shared" si="65"/>
        <v>1.1419999999999999</v>
      </c>
      <c r="AK27" s="121">
        <f t="shared" si="65"/>
        <v>1.0680000000000001</v>
      </c>
      <c r="AL27" s="121">
        <f t="shared" si="65"/>
        <v>1.016</v>
      </c>
      <c r="AM27" s="15"/>
      <c r="AN27" s="98">
        <f t="shared" si="2"/>
        <v>0.98294176605975359</v>
      </c>
      <c r="AO27" s="98">
        <f t="shared" si="3"/>
        <v>1.0019494812161573</v>
      </c>
      <c r="AP27" s="98">
        <f t="shared" si="4"/>
        <v>1.0771484189723699</v>
      </c>
      <c r="AQ27" s="98">
        <f t="shared" si="5"/>
        <v>1.0067742205374741</v>
      </c>
      <c r="AR27" s="98">
        <f t="shared" si="6"/>
        <v>0.96647180241751141</v>
      </c>
      <c r="AS27" s="15"/>
      <c r="AT27" s="98">
        <f t="shared" si="55"/>
        <v>-1.7058233940246414E-2</v>
      </c>
      <c r="AU27" s="98">
        <f t="shared" si="56"/>
        <v>1.9494812161573449E-3</v>
      </c>
      <c r="AV27" s="98">
        <f t="shared" si="57"/>
        <v>7.7148418972369903E-2</v>
      </c>
      <c r="AW27" s="98">
        <f t="shared" si="58"/>
        <v>6.7742205374741182E-3</v>
      </c>
      <c r="AX27" s="98">
        <f t="shared" si="59"/>
        <v>-3.3528197582488595E-2</v>
      </c>
      <c r="AY27" s="15"/>
      <c r="AZ27" s="98">
        <f t="shared" si="38"/>
        <v>-1.7058233940246414E-2</v>
      </c>
      <c r="BA27" s="98">
        <f t="shared" si="39"/>
        <v>1.9494812161573449E-3</v>
      </c>
      <c r="BB27" s="98">
        <f t="shared" si="40"/>
        <v>7.7148418972369903E-2</v>
      </c>
      <c r="BC27" s="99">
        <f t="shared" si="41"/>
        <v>6.7742205374741182E-3</v>
      </c>
      <c r="BD27" s="98">
        <f t="shared" si="42"/>
        <v>-3.3863479558313481E-2</v>
      </c>
      <c r="BE27" s="101"/>
      <c r="BF27" s="181" t="str">
        <f t="shared" si="43"/>
        <v>16X</v>
      </c>
      <c r="BG27" s="98">
        <f t="shared" si="60"/>
        <v>0.98294176605975359</v>
      </c>
      <c r="BH27" s="98">
        <f t="shared" si="61"/>
        <v>1.0019494812161573</v>
      </c>
      <c r="BI27" s="98">
        <f t="shared" si="62"/>
        <v>1.0771484189723699</v>
      </c>
      <c r="BJ27" s="98">
        <f t="shared" si="63"/>
        <v>1.0067742205374741</v>
      </c>
      <c r="BK27" s="98">
        <f t="shared" si="64"/>
        <v>0.96613652044168652</v>
      </c>
      <c r="BL27" s="101"/>
      <c r="BM27" s="15">
        <f>IF($Y27="N",VLOOKUP("N",ylfactors,MATCH(BM$7,'Proposed Factors'!$L$3:$R$3,0),FALSE),IF('Query Result 1'!$X27&lt;49,VLOOKUP("YA",ylfactors,MATCH(BM$7,'Proposed Factors'!$L$3:$R$3,0),FALSE),VLOOKUP("YB",ylfactors,MATCH(BM$7,'Proposed Factors'!$L$3:$R$3,0),FALSE)))</f>
        <v>1</v>
      </c>
      <c r="BN27" s="15">
        <f>IF($Y27="N",VLOOKUP("N",ylfactors,MATCH(BN$7,'Proposed Factors'!$L$3:$R$3,0),FALSE),IF('Query Result 1'!$X27&lt;49,VLOOKUP("YA",ylfactors,MATCH(BN$7,'Proposed Factors'!$L$3:$R$3,0),FALSE),VLOOKUP("YB",ylfactors,MATCH(BN$7,'Proposed Factors'!$L$3:$R$3,0),FALSE)))</f>
        <v>1</v>
      </c>
      <c r="BO27" s="15">
        <f>IF($Y27="N",VLOOKUP("N",ylfactors,MATCH(BO$7,'Proposed Factors'!$L$3:$R$3,0),FALSE),IF('Query Result 1'!$X27&lt;49,VLOOKUP("YA",ylfactors,MATCH(BO$7,'Proposed Factors'!$L$3:$R$3,0),FALSE),VLOOKUP("YB",ylfactors,MATCH(BO$7,'Proposed Factors'!$L$3:$R$3,0),FALSE)))</f>
        <v>1</v>
      </c>
      <c r="BP27" s="15">
        <f>IF($Y27="N",VLOOKUP("N",ylfactors,MATCH(BP$7,'Proposed Factors'!$L$3:$R$3,0),FALSE),IF('Query Result 1'!$X27&lt;49,VLOOKUP("YA",ylfactors,MATCH(BP$7,'Proposed Factors'!$L$3:$R$3,0),FALSE),VLOOKUP("YB",ylfactors,MATCH(BP$7,'Proposed Factors'!$L$3:$R$3,0),FALSE)))</f>
        <v>1</v>
      </c>
      <c r="BQ27" s="15">
        <f>IF($Y27="N",VLOOKUP("N",ylfactors,MATCH(BQ$7,'Proposed Factors'!$L$3:$R$3,0),FALSE),IF('Query Result 1'!$X27&lt;49,VLOOKUP("YA",ylfactors,MATCH(BQ$7,'Proposed Factors'!$L$3:$R$3,0),FALSE),VLOOKUP("YB",ylfactors,MATCH(BQ$7,'Proposed Factors'!$L$3:$R$3,0),FALSE)))</f>
        <v>1</v>
      </c>
      <c r="BR27" s="15"/>
      <c r="BS27" s="15">
        <f>IF($Z27="NN",1,IF(AND($Z27="YY",$Y27="S"),VLOOKUP("YY",gsdfactors,MATCH(BS$7,'Proposed Factors'!$L$11:$R$11,0),FALSE),VLOOKUP(LEFT(CONCATENATE($Y27,$Z27),2)&amp;"N",gsdfactors,MATCH(BS$7,'Proposed Factors'!$L$11:$R$11,0),FALSE)))</f>
        <v>1</v>
      </c>
      <c r="BT27" s="15">
        <f>IF($Z27="NN",1,IF(AND($Z27="YY",$Y27="S"),VLOOKUP("YY",gsdfactors,MATCH(BT$7,'Proposed Factors'!$L$11:$R$11,0),FALSE),VLOOKUP(LEFT(CONCATENATE($Y27,$Z27),2)&amp;"N",gsdfactors,MATCH(BT$7,'Proposed Factors'!$L$11:$R$11,0),FALSE)))</f>
        <v>1</v>
      </c>
      <c r="BU27" s="15">
        <f>IF($Z27="NN",1,IF(AND($Z27="YY",$Y27="S"),VLOOKUP("YY",gsdfactors,MATCH(BU$7,'Proposed Factors'!$L$11:$R$11,0),FALSE),VLOOKUP(LEFT(CONCATENATE($Y27,$Z27),2)&amp;"N",gsdfactors,MATCH(BU$7,'Proposed Factors'!$L$11:$R$11,0),FALSE)))</f>
        <v>1</v>
      </c>
      <c r="BV27" s="15">
        <f>IF($Z27="NN",1,IF(AND($Z27="YY",$Y27="S"),VLOOKUP("YY",gsdfactors,MATCH(BV$7,'Proposed Factors'!$L$11:$R$11,0),FALSE),VLOOKUP(LEFT(CONCATENATE($Y27,$Z27),2)&amp;"N",gsdfactors,MATCH(BV$7,'Proposed Factors'!$L$11:$R$11,0),FALSE)))</f>
        <v>1</v>
      </c>
      <c r="BW27" s="15">
        <f>IF($Z27="NN",1,IF(AND($Z27="YY",$Y27="S"),VLOOKUP("YY",gsdfactors,MATCH(BW$7,'Proposed Factors'!$L$11:$R$11,0),FALSE),VLOOKUP(LEFT(CONCATENATE($Y27,$Z27),2)&amp;"N",gsdfactors,MATCH(BW$7,'Proposed Factors'!$L$11:$R$11,0),FALSE)))</f>
        <v>1</v>
      </c>
      <c r="BY27" s="52">
        <f t="shared" si="9"/>
        <v>0.98294176605975359</v>
      </c>
      <c r="BZ27" s="52">
        <f t="shared" si="10"/>
        <v>1.0019494812161573</v>
      </c>
      <c r="CA27" s="52">
        <f t="shared" si="11"/>
        <v>1.0771484189723699</v>
      </c>
      <c r="CB27" s="52">
        <f t="shared" si="12"/>
        <v>1.0067742205374741</v>
      </c>
      <c r="CC27" s="52">
        <f t="shared" si="13"/>
        <v>0.96613652044168652</v>
      </c>
      <c r="CE27" s="52">
        <f t="shared" si="14"/>
        <v>1.0305785356382631</v>
      </c>
      <c r="CF27" s="52">
        <f t="shared" si="15"/>
        <v>1.1083127394388927</v>
      </c>
      <c r="CG27" s="52">
        <f t="shared" si="16"/>
        <v>1.0994799457705784</v>
      </c>
      <c r="CH27" s="52">
        <f t="shared" si="17"/>
        <v>1.0283017591260715</v>
      </c>
      <c r="CI27" s="52">
        <f t="shared" si="18"/>
        <v>1.0489042250528602</v>
      </c>
      <c r="CK27" s="52" t="str">
        <f t="shared" si="44"/>
        <v>16SNN</v>
      </c>
      <c r="CL27" s="55">
        <f t="shared" si="19"/>
        <v>5.71857173720951E-3</v>
      </c>
      <c r="CM27" s="55">
        <f t="shared" si="20"/>
        <v>5.2602136653483005E-3</v>
      </c>
      <c r="CN27" s="55">
        <f t="shared" si="21"/>
        <v>5.786838487004657E-3</v>
      </c>
      <c r="CO27" s="55">
        <f t="shared" si="22"/>
        <v>5.8424847818144294E-3</v>
      </c>
      <c r="CP27" s="55">
        <f t="shared" si="23"/>
        <v>5.7168161714029912E-3</v>
      </c>
      <c r="CQ27" s="5">
        <f t="shared" si="45"/>
        <v>1.0305785356382631</v>
      </c>
      <c r="CR27" s="5">
        <f t="shared" si="46"/>
        <v>1.1083127394388927</v>
      </c>
      <c r="CS27" s="5">
        <f t="shared" si="47"/>
        <v>1.0994799457705784</v>
      </c>
      <c r="CT27" s="5">
        <f t="shared" si="48"/>
        <v>1.0283017591260715</v>
      </c>
      <c r="CU27" s="5">
        <f t="shared" si="49"/>
        <v>1.0489042250528602</v>
      </c>
      <c r="CW27" s="52">
        <f t="shared" si="50"/>
        <v>1.0609999999999999</v>
      </c>
      <c r="CX27" s="52">
        <f t="shared" si="51"/>
        <v>1.071</v>
      </c>
      <c r="CY27" s="52">
        <f t="shared" si="52"/>
        <v>1.1419999999999999</v>
      </c>
      <c r="CZ27" s="52">
        <f t="shared" si="53"/>
        <v>1.0680000000000001</v>
      </c>
      <c r="DA27" s="52">
        <f t="shared" si="54"/>
        <v>1.0161682856638437</v>
      </c>
    </row>
    <row r="28" spans="1:105" x14ac:dyDescent="0.35">
      <c r="A28" s="170" t="str">
        <f t="shared" si="25"/>
        <v>NNN</v>
      </c>
      <c r="B28" s="170" t="str">
        <f t="shared" si="26"/>
        <v>N</v>
      </c>
      <c r="C28" s="29" t="str">
        <f t="shared" si="27"/>
        <v>N</v>
      </c>
      <c r="D28" s="29" t="str">
        <f t="shared" si="28"/>
        <v>N</v>
      </c>
      <c r="E28" s="171" t="s">
        <v>5</v>
      </c>
      <c r="F28" s="171" t="s">
        <v>6</v>
      </c>
      <c r="G28" s="171" t="s">
        <v>7</v>
      </c>
      <c r="H28" s="172">
        <v>19</v>
      </c>
      <c r="I28" s="171" t="s">
        <v>5</v>
      </c>
      <c r="J28" s="171" t="s">
        <v>5</v>
      </c>
      <c r="K28" s="172">
        <v>2931</v>
      </c>
      <c r="L28" s="172">
        <v>1399</v>
      </c>
      <c r="M28" s="172">
        <v>2489</v>
      </c>
      <c r="N28" s="172">
        <v>2410</v>
      </c>
      <c r="O28" s="172">
        <v>2852</v>
      </c>
      <c r="P28" s="1"/>
      <c r="Q28" s="13" t="s">
        <v>188</v>
      </c>
      <c r="R28" s="35">
        <v>30496</v>
      </c>
      <c r="S28" s="35">
        <v>15559</v>
      </c>
      <c r="T28" s="35">
        <v>26994</v>
      </c>
      <c r="U28" s="35">
        <v>26560</v>
      </c>
      <c r="V28" s="35">
        <v>29932</v>
      </c>
      <c r="W28" s="35"/>
      <c r="X28" s="50">
        <f t="shared" si="29"/>
        <v>17</v>
      </c>
      <c r="Y28" s="49" t="str">
        <f t="shared" si="30"/>
        <v>M</v>
      </c>
      <c r="Z28" s="49" t="str">
        <f t="shared" si="31"/>
        <v>NN</v>
      </c>
      <c r="AA28" s="1"/>
      <c r="AB28" s="120">
        <f t="shared" si="32"/>
        <v>8.4685846500238537E-3</v>
      </c>
      <c r="AC28" s="120">
        <f t="shared" si="33"/>
        <v>7.4518496238872994E-3</v>
      </c>
      <c r="AD28" s="120">
        <f t="shared" si="34"/>
        <v>8.6394512537029886E-3</v>
      </c>
      <c r="AE28" s="120">
        <f t="shared" si="35"/>
        <v>8.7978453228819177E-3</v>
      </c>
      <c r="AF28" s="120">
        <f t="shared" si="36"/>
        <v>8.4857794020547651E-3</v>
      </c>
      <c r="AH28" s="121">
        <f t="shared" ref="AH28:AL37" si="66">IFERROR(IF($Y28="N",VLOOKUP(CONCATENATE(AH$7,"NNXX"),bdfactors,8,FALSE),VLOOKUP(CONCATENATE(AH$7,$X28,$Y28),bdfactors,8,FALSE)),VLOOKUP(CONCATENATE(AH$7,$X28,"X"),bdfactors,8,FALSE))</f>
        <v>1.0569999999999999</v>
      </c>
      <c r="AI28" s="121">
        <f t="shared" si="66"/>
        <v>1.0649999999999999</v>
      </c>
      <c r="AJ28" s="121">
        <f t="shared" si="66"/>
        <v>1.139</v>
      </c>
      <c r="AK28" s="121">
        <f t="shared" si="66"/>
        <v>1.054</v>
      </c>
      <c r="AL28" s="121">
        <f t="shared" si="66"/>
        <v>1.0129999999999999</v>
      </c>
      <c r="AM28" s="15"/>
      <c r="AN28" s="98">
        <f t="shared" si="2"/>
        <v>0.97923604780882145</v>
      </c>
      <c r="AO28" s="98">
        <f t="shared" si="3"/>
        <v>0.99633631885640284</v>
      </c>
      <c r="AP28" s="98">
        <f t="shared" si="4"/>
        <v>1.0743187821449469</v>
      </c>
      <c r="AQ28" s="98">
        <f t="shared" si="5"/>
        <v>0.99357680566151463</v>
      </c>
      <c r="AR28" s="98">
        <f t="shared" si="6"/>
        <v>0.96361804709541232</v>
      </c>
      <c r="AS28" s="15"/>
      <c r="AT28" s="98">
        <f t="shared" si="55"/>
        <v>-2.0763952191178547E-2</v>
      </c>
      <c r="AU28" s="98">
        <f t="shared" si="56"/>
        <v>-3.6636811435971639E-3</v>
      </c>
      <c r="AV28" s="98">
        <f t="shared" si="57"/>
        <v>7.4318782144946915E-2</v>
      </c>
      <c r="AW28" s="98">
        <f t="shared" si="58"/>
        <v>-6.4231943384853718E-3</v>
      </c>
      <c r="AX28" s="98">
        <f t="shared" si="59"/>
        <v>-3.6381952904587678E-2</v>
      </c>
      <c r="AY28" s="15"/>
      <c r="AZ28" s="98">
        <f t="shared" si="38"/>
        <v>-2.0763952191178547E-2</v>
      </c>
      <c r="BA28" s="98">
        <f t="shared" si="39"/>
        <v>-3.6636811435971639E-3</v>
      </c>
      <c r="BB28" s="98">
        <f t="shared" si="40"/>
        <v>7.4318782144946915E-2</v>
      </c>
      <c r="BC28" s="99">
        <f t="shared" si="41"/>
        <v>-6.4231943384853718E-3</v>
      </c>
      <c r="BD28" s="98">
        <f t="shared" si="42"/>
        <v>-3.6745772433633556E-2</v>
      </c>
      <c r="BE28" s="101"/>
      <c r="BF28" s="181" t="str">
        <f t="shared" si="43"/>
        <v>17X</v>
      </c>
      <c r="BG28" s="98">
        <f t="shared" si="60"/>
        <v>0.97923604780882145</v>
      </c>
      <c r="BH28" s="98">
        <f t="shared" si="61"/>
        <v>0.99633631885640284</v>
      </c>
      <c r="BI28" s="98">
        <f t="shared" si="62"/>
        <v>1.0743187821449469</v>
      </c>
      <c r="BJ28" s="98">
        <f t="shared" si="63"/>
        <v>0.99357680566151463</v>
      </c>
      <c r="BK28" s="98">
        <f t="shared" si="64"/>
        <v>0.96325422756636647</v>
      </c>
      <c r="BL28" s="101"/>
      <c r="BM28" s="15">
        <f>IF($Y28="N",VLOOKUP("N",ylfactors,MATCH(BM$7,'Proposed Factors'!$L$3:$R$3,0),FALSE),IF('Query Result 1'!$X28&lt;49,VLOOKUP("YA",ylfactors,MATCH(BM$7,'Proposed Factors'!$L$3:$R$3,0),FALSE),VLOOKUP("YB",ylfactors,MATCH(BM$7,'Proposed Factors'!$L$3:$R$3,0),FALSE)))</f>
        <v>1</v>
      </c>
      <c r="BN28" s="15">
        <f>IF($Y28="N",VLOOKUP("N",ylfactors,MATCH(BN$7,'Proposed Factors'!$L$3:$R$3,0),FALSE),IF('Query Result 1'!$X28&lt;49,VLOOKUP("YA",ylfactors,MATCH(BN$7,'Proposed Factors'!$L$3:$R$3,0),FALSE),VLOOKUP("YB",ylfactors,MATCH(BN$7,'Proposed Factors'!$L$3:$R$3,0),FALSE)))</f>
        <v>1</v>
      </c>
      <c r="BO28" s="15">
        <f>IF($Y28="N",VLOOKUP("N",ylfactors,MATCH(BO$7,'Proposed Factors'!$L$3:$R$3,0),FALSE),IF('Query Result 1'!$X28&lt;49,VLOOKUP("YA",ylfactors,MATCH(BO$7,'Proposed Factors'!$L$3:$R$3,0),FALSE),VLOOKUP("YB",ylfactors,MATCH(BO$7,'Proposed Factors'!$L$3:$R$3,0),FALSE)))</f>
        <v>1</v>
      </c>
      <c r="BP28" s="15">
        <f>IF($Y28="N",VLOOKUP("N",ylfactors,MATCH(BP$7,'Proposed Factors'!$L$3:$R$3,0),FALSE),IF('Query Result 1'!$X28&lt;49,VLOOKUP("YA",ylfactors,MATCH(BP$7,'Proposed Factors'!$L$3:$R$3,0),FALSE),VLOOKUP("YB",ylfactors,MATCH(BP$7,'Proposed Factors'!$L$3:$R$3,0),FALSE)))</f>
        <v>1</v>
      </c>
      <c r="BQ28" s="15">
        <f>IF($Y28="N",VLOOKUP("N",ylfactors,MATCH(BQ$7,'Proposed Factors'!$L$3:$R$3,0),FALSE),IF('Query Result 1'!$X28&lt;49,VLOOKUP("YA",ylfactors,MATCH(BQ$7,'Proposed Factors'!$L$3:$R$3,0),FALSE),VLOOKUP("YB",ylfactors,MATCH(BQ$7,'Proposed Factors'!$L$3:$R$3,0),FALSE)))</f>
        <v>1</v>
      </c>
      <c r="BR28" s="15"/>
      <c r="BS28" s="15">
        <f>IF($Z28="NN",1,IF(AND($Z28="YY",$Y28="S"),VLOOKUP("YY",gsdfactors,MATCH(BS$7,'Proposed Factors'!$L$11:$R$11,0),FALSE),VLOOKUP(LEFT(CONCATENATE($Y28,$Z28),2)&amp;"N",gsdfactors,MATCH(BS$7,'Proposed Factors'!$L$11:$R$11,0),FALSE)))</f>
        <v>1</v>
      </c>
      <c r="BT28" s="15">
        <f>IF($Z28="NN",1,IF(AND($Z28="YY",$Y28="S"),VLOOKUP("YY",gsdfactors,MATCH(BT$7,'Proposed Factors'!$L$11:$R$11,0),FALSE),VLOOKUP(LEFT(CONCATENATE($Y28,$Z28),2)&amp;"N",gsdfactors,MATCH(BT$7,'Proposed Factors'!$L$11:$R$11,0),FALSE)))</f>
        <v>1</v>
      </c>
      <c r="BU28" s="15">
        <f>IF($Z28="NN",1,IF(AND($Z28="YY",$Y28="S"),VLOOKUP("YY",gsdfactors,MATCH(BU$7,'Proposed Factors'!$L$11:$R$11,0),FALSE),VLOOKUP(LEFT(CONCATENATE($Y28,$Z28),2)&amp;"N",gsdfactors,MATCH(BU$7,'Proposed Factors'!$L$11:$R$11,0),FALSE)))</f>
        <v>1</v>
      </c>
      <c r="BV28" s="15">
        <f>IF($Z28="NN",1,IF(AND($Z28="YY",$Y28="S"),VLOOKUP("YY",gsdfactors,MATCH(BV$7,'Proposed Factors'!$L$11:$R$11,0),FALSE),VLOOKUP(LEFT(CONCATENATE($Y28,$Z28),2)&amp;"N",gsdfactors,MATCH(BV$7,'Proposed Factors'!$L$11:$R$11,0),FALSE)))</f>
        <v>1</v>
      </c>
      <c r="BW28" s="15">
        <f>IF($Z28="NN",1,IF(AND($Z28="YY",$Y28="S"),VLOOKUP("YY",gsdfactors,MATCH(BW$7,'Proposed Factors'!$L$11:$R$11,0),FALSE),VLOOKUP(LEFT(CONCATENATE($Y28,$Z28),2)&amp;"N",gsdfactors,MATCH(BW$7,'Proposed Factors'!$L$11:$R$11,0),FALSE)))</f>
        <v>1</v>
      </c>
      <c r="BY28" s="52">
        <f t="shared" si="9"/>
        <v>0.97923604780882145</v>
      </c>
      <c r="BZ28" s="52">
        <f t="shared" si="10"/>
        <v>0.99633631885640284</v>
      </c>
      <c r="CA28" s="52">
        <f t="shared" si="11"/>
        <v>1.0743187821449469</v>
      </c>
      <c r="CB28" s="52">
        <f t="shared" si="12"/>
        <v>0.99357680566151463</v>
      </c>
      <c r="CC28" s="52">
        <f t="shared" si="13"/>
        <v>0.96325422756636647</v>
      </c>
      <c r="CE28" s="52">
        <f t="shared" si="14"/>
        <v>1.0266932254190801</v>
      </c>
      <c r="CF28" s="52">
        <f t="shared" si="15"/>
        <v>1.1021037044840529</v>
      </c>
      <c r="CG28" s="52">
        <f t="shared" si="16"/>
        <v>1.096591644687118</v>
      </c>
      <c r="CH28" s="52">
        <f t="shared" si="17"/>
        <v>1.014822148051385</v>
      </c>
      <c r="CI28" s="52">
        <f t="shared" si="18"/>
        <v>1.0457750097599936</v>
      </c>
      <c r="CK28" s="52" t="str">
        <f t="shared" si="44"/>
        <v>17MNN</v>
      </c>
      <c r="CL28" s="55">
        <f t="shared" si="19"/>
        <v>8.4685846500238537E-3</v>
      </c>
      <c r="CM28" s="55">
        <f t="shared" si="20"/>
        <v>7.4518496238872994E-3</v>
      </c>
      <c r="CN28" s="55">
        <f t="shared" si="21"/>
        <v>8.6394512537029886E-3</v>
      </c>
      <c r="CO28" s="55">
        <f t="shared" si="22"/>
        <v>8.7978453228819177E-3</v>
      </c>
      <c r="CP28" s="55">
        <f t="shared" si="23"/>
        <v>8.4857794020547651E-3</v>
      </c>
      <c r="CQ28" s="5">
        <f t="shared" si="45"/>
        <v>1.0266932254190801</v>
      </c>
      <c r="CR28" s="5">
        <f t="shared" si="46"/>
        <v>1.1021037044840529</v>
      </c>
      <c r="CS28" s="5">
        <f t="shared" si="47"/>
        <v>1.096591644687118</v>
      </c>
      <c r="CT28" s="5">
        <f t="shared" si="48"/>
        <v>1.014822148051385</v>
      </c>
      <c r="CU28" s="5">
        <f t="shared" si="49"/>
        <v>1.0457750097599936</v>
      </c>
      <c r="CW28" s="52">
        <f t="shared" si="50"/>
        <v>1.0569999999999999</v>
      </c>
      <c r="CX28" s="52">
        <f t="shared" si="51"/>
        <v>1.0649999999999999</v>
      </c>
      <c r="CY28" s="52">
        <f t="shared" si="52"/>
        <v>1.139</v>
      </c>
      <c r="CZ28" s="52">
        <f t="shared" si="53"/>
        <v>1.054</v>
      </c>
      <c r="DA28" s="52">
        <f t="shared" si="54"/>
        <v>1.0131367321018727</v>
      </c>
    </row>
    <row r="29" spans="1:105" x14ac:dyDescent="0.35">
      <c r="A29" s="170" t="str">
        <f t="shared" si="25"/>
        <v>NNN</v>
      </c>
      <c r="B29" s="170" t="str">
        <f t="shared" si="26"/>
        <v>N</v>
      </c>
      <c r="C29" s="29" t="str">
        <f t="shared" si="27"/>
        <v>N</v>
      </c>
      <c r="D29" s="29" t="str">
        <f t="shared" si="28"/>
        <v>N</v>
      </c>
      <c r="E29" s="171" t="s">
        <v>5</v>
      </c>
      <c r="F29" s="171" t="s">
        <v>6</v>
      </c>
      <c r="G29" s="171" t="s">
        <v>7</v>
      </c>
      <c r="H29" s="172">
        <v>20</v>
      </c>
      <c r="I29" s="171" t="s">
        <v>5</v>
      </c>
      <c r="J29" s="171" t="s">
        <v>5</v>
      </c>
      <c r="K29" s="172">
        <v>3006</v>
      </c>
      <c r="L29" s="172">
        <v>1464</v>
      </c>
      <c r="M29" s="172">
        <v>2603</v>
      </c>
      <c r="N29" s="172">
        <v>2532</v>
      </c>
      <c r="O29" s="172">
        <v>2946</v>
      </c>
      <c r="P29" s="1"/>
      <c r="Q29" s="13" t="s">
        <v>290</v>
      </c>
      <c r="R29" s="35">
        <v>18923</v>
      </c>
      <c r="S29" s="35">
        <v>10043</v>
      </c>
      <c r="T29" s="35">
        <v>16548</v>
      </c>
      <c r="U29" s="35">
        <v>16171</v>
      </c>
      <c r="V29" s="35">
        <v>18543</v>
      </c>
      <c r="W29" s="35"/>
      <c r="X29" s="50">
        <f t="shared" si="29"/>
        <v>17</v>
      </c>
      <c r="Y29" s="49" t="str">
        <f t="shared" si="30"/>
        <v>S</v>
      </c>
      <c r="Z29" s="49" t="str">
        <f t="shared" si="31"/>
        <v>NN</v>
      </c>
      <c r="AA29" s="1"/>
      <c r="AB29" s="120">
        <f t="shared" si="32"/>
        <v>5.2548212005640539E-3</v>
      </c>
      <c r="AC29" s="120">
        <f t="shared" si="33"/>
        <v>4.8100087263127549E-3</v>
      </c>
      <c r="AD29" s="120">
        <f t="shared" si="34"/>
        <v>5.2962006129612894E-3</v>
      </c>
      <c r="AE29" s="120">
        <f t="shared" si="35"/>
        <v>5.3565495751627815E-3</v>
      </c>
      <c r="AF29" s="120">
        <f t="shared" si="36"/>
        <v>5.2569760608145635E-3</v>
      </c>
      <c r="AH29" s="121">
        <f t="shared" si="66"/>
        <v>1.0569999999999999</v>
      </c>
      <c r="AI29" s="121">
        <f t="shared" si="66"/>
        <v>1.0649999999999999</v>
      </c>
      <c r="AJ29" s="121">
        <f t="shared" si="66"/>
        <v>1.139</v>
      </c>
      <c r="AK29" s="121">
        <f t="shared" si="66"/>
        <v>1.054</v>
      </c>
      <c r="AL29" s="121">
        <f t="shared" si="66"/>
        <v>1.0129999999999999</v>
      </c>
      <c r="AM29" s="15"/>
      <c r="AN29" s="98">
        <f t="shared" si="2"/>
        <v>0.97923604780882145</v>
      </c>
      <c r="AO29" s="98">
        <f t="shared" si="3"/>
        <v>0.99633631885640284</v>
      </c>
      <c r="AP29" s="98">
        <f t="shared" si="4"/>
        <v>1.0743187821449469</v>
      </c>
      <c r="AQ29" s="98">
        <f t="shared" si="5"/>
        <v>0.99357680566151463</v>
      </c>
      <c r="AR29" s="98">
        <f t="shared" si="6"/>
        <v>0.96361804709541232</v>
      </c>
      <c r="AS29" s="15"/>
      <c r="AT29" s="98">
        <f t="shared" si="55"/>
        <v>-2.0763952191178547E-2</v>
      </c>
      <c r="AU29" s="98">
        <f t="shared" si="56"/>
        <v>-3.6636811435971639E-3</v>
      </c>
      <c r="AV29" s="98">
        <f t="shared" si="57"/>
        <v>7.4318782144946915E-2</v>
      </c>
      <c r="AW29" s="98">
        <f t="shared" si="58"/>
        <v>-6.4231943384853718E-3</v>
      </c>
      <c r="AX29" s="98">
        <f t="shared" si="59"/>
        <v>-3.6381952904587678E-2</v>
      </c>
      <c r="AY29" s="15"/>
      <c r="AZ29" s="98">
        <f t="shared" si="38"/>
        <v>-2.0763952191178547E-2</v>
      </c>
      <c r="BA29" s="98">
        <f t="shared" si="39"/>
        <v>-3.6636811435971639E-3</v>
      </c>
      <c r="BB29" s="98">
        <f t="shared" si="40"/>
        <v>7.4318782144946915E-2</v>
      </c>
      <c r="BC29" s="99">
        <f t="shared" si="41"/>
        <v>-6.4231943384853718E-3</v>
      </c>
      <c r="BD29" s="98">
        <f t="shared" si="42"/>
        <v>-3.6745772433633556E-2</v>
      </c>
      <c r="BE29" s="101"/>
      <c r="BF29" s="181" t="str">
        <f t="shared" si="43"/>
        <v>17X</v>
      </c>
      <c r="BG29" s="98">
        <f t="shared" si="60"/>
        <v>0.97923604780882145</v>
      </c>
      <c r="BH29" s="98">
        <f t="shared" si="61"/>
        <v>0.99633631885640284</v>
      </c>
      <c r="BI29" s="98">
        <f t="shared" si="62"/>
        <v>1.0743187821449469</v>
      </c>
      <c r="BJ29" s="98">
        <f t="shared" si="63"/>
        <v>0.99357680566151463</v>
      </c>
      <c r="BK29" s="98">
        <f t="shared" si="64"/>
        <v>0.96325422756636647</v>
      </c>
      <c r="BL29" s="101"/>
      <c r="BM29" s="15">
        <f>IF($Y29="N",VLOOKUP("N",ylfactors,MATCH(BM$7,'Proposed Factors'!$L$3:$R$3,0),FALSE),IF('Query Result 1'!$X29&lt;49,VLOOKUP("YA",ylfactors,MATCH(BM$7,'Proposed Factors'!$L$3:$R$3,0),FALSE),VLOOKUP("YB",ylfactors,MATCH(BM$7,'Proposed Factors'!$L$3:$R$3,0),FALSE)))</f>
        <v>1</v>
      </c>
      <c r="BN29" s="15">
        <f>IF($Y29="N",VLOOKUP("N",ylfactors,MATCH(BN$7,'Proposed Factors'!$L$3:$R$3,0),FALSE),IF('Query Result 1'!$X29&lt;49,VLOOKUP("YA",ylfactors,MATCH(BN$7,'Proposed Factors'!$L$3:$R$3,0),FALSE),VLOOKUP("YB",ylfactors,MATCH(BN$7,'Proposed Factors'!$L$3:$R$3,0),FALSE)))</f>
        <v>1</v>
      </c>
      <c r="BO29" s="15">
        <f>IF($Y29="N",VLOOKUP("N",ylfactors,MATCH(BO$7,'Proposed Factors'!$L$3:$R$3,0),FALSE),IF('Query Result 1'!$X29&lt;49,VLOOKUP("YA",ylfactors,MATCH(BO$7,'Proposed Factors'!$L$3:$R$3,0),FALSE),VLOOKUP("YB",ylfactors,MATCH(BO$7,'Proposed Factors'!$L$3:$R$3,0),FALSE)))</f>
        <v>1</v>
      </c>
      <c r="BP29" s="15">
        <f>IF($Y29="N",VLOOKUP("N",ylfactors,MATCH(BP$7,'Proposed Factors'!$L$3:$R$3,0),FALSE),IF('Query Result 1'!$X29&lt;49,VLOOKUP("YA",ylfactors,MATCH(BP$7,'Proposed Factors'!$L$3:$R$3,0),FALSE),VLOOKUP("YB",ylfactors,MATCH(BP$7,'Proposed Factors'!$L$3:$R$3,0),FALSE)))</f>
        <v>1</v>
      </c>
      <c r="BQ29" s="15">
        <f>IF($Y29="N",VLOOKUP("N",ylfactors,MATCH(BQ$7,'Proposed Factors'!$L$3:$R$3,0),FALSE),IF('Query Result 1'!$X29&lt;49,VLOOKUP("YA",ylfactors,MATCH(BQ$7,'Proposed Factors'!$L$3:$R$3,0),FALSE),VLOOKUP("YB",ylfactors,MATCH(BQ$7,'Proposed Factors'!$L$3:$R$3,0),FALSE)))</f>
        <v>1</v>
      </c>
      <c r="BR29" s="15"/>
      <c r="BS29" s="15">
        <f>IF($Z29="NN",1,IF(AND($Z29="YY",$Y29="S"),VLOOKUP("YY",gsdfactors,MATCH(BS$7,'Proposed Factors'!$L$11:$R$11,0),FALSE),VLOOKUP(LEFT(CONCATENATE($Y29,$Z29),2)&amp;"N",gsdfactors,MATCH(BS$7,'Proposed Factors'!$L$11:$R$11,0),FALSE)))</f>
        <v>1</v>
      </c>
      <c r="BT29" s="15">
        <f>IF($Z29="NN",1,IF(AND($Z29="YY",$Y29="S"),VLOOKUP("YY",gsdfactors,MATCH(BT$7,'Proposed Factors'!$L$11:$R$11,0),FALSE),VLOOKUP(LEFT(CONCATENATE($Y29,$Z29),2)&amp;"N",gsdfactors,MATCH(BT$7,'Proposed Factors'!$L$11:$R$11,0),FALSE)))</f>
        <v>1</v>
      </c>
      <c r="BU29" s="15">
        <f>IF($Z29="NN",1,IF(AND($Z29="YY",$Y29="S"),VLOOKUP("YY",gsdfactors,MATCH(BU$7,'Proposed Factors'!$L$11:$R$11,0),FALSE),VLOOKUP(LEFT(CONCATENATE($Y29,$Z29),2)&amp;"N",gsdfactors,MATCH(BU$7,'Proposed Factors'!$L$11:$R$11,0),FALSE)))</f>
        <v>1</v>
      </c>
      <c r="BV29" s="15">
        <f>IF($Z29="NN",1,IF(AND($Z29="YY",$Y29="S"),VLOOKUP("YY",gsdfactors,MATCH(BV$7,'Proposed Factors'!$L$11:$R$11,0),FALSE),VLOOKUP(LEFT(CONCATENATE($Y29,$Z29),2)&amp;"N",gsdfactors,MATCH(BV$7,'Proposed Factors'!$L$11:$R$11,0),FALSE)))</f>
        <v>1</v>
      </c>
      <c r="BW29" s="15">
        <f>IF($Z29="NN",1,IF(AND($Z29="YY",$Y29="S"),VLOOKUP("YY",gsdfactors,MATCH(BW$7,'Proposed Factors'!$L$11:$R$11,0),FALSE),VLOOKUP(LEFT(CONCATENATE($Y29,$Z29),2)&amp;"N",gsdfactors,MATCH(BW$7,'Proposed Factors'!$L$11:$R$11,0),FALSE)))</f>
        <v>1</v>
      </c>
      <c r="BY29" s="52">
        <f t="shared" si="9"/>
        <v>0.97923604780882145</v>
      </c>
      <c r="BZ29" s="52">
        <f t="shared" si="10"/>
        <v>0.99633631885640284</v>
      </c>
      <c r="CA29" s="52">
        <f t="shared" si="11"/>
        <v>1.0743187821449469</v>
      </c>
      <c r="CB29" s="52">
        <f t="shared" si="12"/>
        <v>0.99357680566151463</v>
      </c>
      <c r="CC29" s="52">
        <f t="shared" si="13"/>
        <v>0.96325422756636647</v>
      </c>
      <c r="CE29" s="52">
        <f t="shared" si="14"/>
        <v>1.0266932254190801</v>
      </c>
      <c r="CF29" s="52">
        <f t="shared" si="15"/>
        <v>1.1021037044840529</v>
      </c>
      <c r="CG29" s="52">
        <f t="shared" si="16"/>
        <v>1.096591644687118</v>
      </c>
      <c r="CH29" s="52">
        <f t="shared" si="17"/>
        <v>1.014822148051385</v>
      </c>
      <c r="CI29" s="52">
        <f t="shared" si="18"/>
        <v>1.0457750097599936</v>
      </c>
      <c r="CK29" s="52" t="str">
        <f t="shared" si="44"/>
        <v>17SNN</v>
      </c>
      <c r="CL29" s="55">
        <f t="shared" si="19"/>
        <v>5.2548212005640539E-3</v>
      </c>
      <c r="CM29" s="55">
        <f t="shared" si="20"/>
        <v>4.8100087263127549E-3</v>
      </c>
      <c r="CN29" s="55">
        <f t="shared" si="21"/>
        <v>5.2962006129612894E-3</v>
      </c>
      <c r="CO29" s="55">
        <f t="shared" si="22"/>
        <v>5.3565495751627815E-3</v>
      </c>
      <c r="CP29" s="55">
        <f t="shared" si="23"/>
        <v>5.2569760608145635E-3</v>
      </c>
      <c r="CQ29" s="5">
        <f t="shared" si="45"/>
        <v>1.0266932254190801</v>
      </c>
      <c r="CR29" s="5">
        <f t="shared" si="46"/>
        <v>1.1021037044840529</v>
      </c>
      <c r="CS29" s="5">
        <f t="shared" si="47"/>
        <v>1.096591644687118</v>
      </c>
      <c r="CT29" s="5">
        <f t="shared" si="48"/>
        <v>1.014822148051385</v>
      </c>
      <c r="CU29" s="5">
        <f t="shared" si="49"/>
        <v>1.0457750097599936</v>
      </c>
      <c r="CW29" s="52">
        <f t="shared" si="50"/>
        <v>1.0569999999999999</v>
      </c>
      <c r="CX29" s="52">
        <f t="shared" si="51"/>
        <v>1.0649999999999999</v>
      </c>
      <c r="CY29" s="52">
        <f t="shared" si="52"/>
        <v>1.139</v>
      </c>
      <c r="CZ29" s="52">
        <f t="shared" si="53"/>
        <v>1.054</v>
      </c>
      <c r="DA29" s="52">
        <f t="shared" si="54"/>
        <v>1.0131367321018727</v>
      </c>
    </row>
    <row r="30" spans="1:105" x14ac:dyDescent="0.35">
      <c r="A30" s="170" t="str">
        <f t="shared" si="25"/>
        <v>NNN</v>
      </c>
      <c r="B30" s="170" t="str">
        <f t="shared" si="26"/>
        <v>N</v>
      </c>
      <c r="C30" s="29" t="str">
        <f t="shared" si="27"/>
        <v>N</v>
      </c>
      <c r="D30" s="29" t="str">
        <f t="shared" si="28"/>
        <v>N</v>
      </c>
      <c r="E30" s="171" t="s">
        <v>5</v>
      </c>
      <c r="F30" s="171" t="s">
        <v>6</v>
      </c>
      <c r="G30" s="171" t="s">
        <v>7</v>
      </c>
      <c r="H30" s="172">
        <v>21</v>
      </c>
      <c r="I30" s="171" t="s">
        <v>5</v>
      </c>
      <c r="J30" s="171" t="s">
        <v>5</v>
      </c>
      <c r="K30" s="172">
        <v>3032</v>
      </c>
      <c r="L30" s="172">
        <v>1376</v>
      </c>
      <c r="M30" s="172">
        <v>2591</v>
      </c>
      <c r="N30" s="172">
        <v>2513</v>
      </c>
      <c r="O30" s="172">
        <v>2953</v>
      </c>
      <c r="P30" s="1"/>
      <c r="Q30" s="13" t="s">
        <v>189</v>
      </c>
      <c r="R30" s="35">
        <v>30477</v>
      </c>
      <c r="S30" s="35">
        <v>15918</v>
      </c>
      <c r="T30" s="35">
        <v>27286</v>
      </c>
      <c r="U30" s="35">
        <v>26791</v>
      </c>
      <c r="V30" s="35">
        <v>29917</v>
      </c>
      <c r="W30" s="35"/>
      <c r="X30" s="50">
        <f t="shared" si="29"/>
        <v>18</v>
      </c>
      <c r="Y30" s="49" t="str">
        <f t="shared" si="30"/>
        <v>M</v>
      </c>
      <c r="Z30" s="49" t="str">
        <f t="shared" si="31"/>
        <v>NN</v>
      </c>
      <c r="AA30" s="1"/>
      <c r="AB30" s="120">
        <f t="shared" si="32"/>
        <v>8.4633084463135166E-3</v>
      </c>
      <c r="AC30" s="120">
        <f t="shared" si="33"/>
        <v>7.6237895952849175E-3</v>
      </c>
      <c r="AD30" s="120">
        <f t="shared" si="34"/>
        <v>8.7329060868541059E-3</v>
      </c>
      <c r="AE30" s="120">
        <f t="shared" si="35"/>
        <v>8.8743627276102952E-3</v>
      </c>
      <c r="AF30" s="120">
        <f t="shared" si="36"/>
        <v>8.4815268732885349E-3</v>
      </c>
      <c r="AH30" s="121">
        <f t="shared" si="66"/>
        <v>1.0529999999999999</v>
      </c>
      <c r="AI30" s="121">
        <f t="shared" si="66"/>
        <v>1.0640000000000001</v>
      </c>
      <c r="AJ30" s="121">
        <f t="shared" si="66"/>
        <v>1.135</v>
      </c>
      <c r="AK30" s="121">
        <f t="shared" si="66"/>
        <v>1.0509999999999999</v>
      </c>
      <c r="AL30" s="121">
        <f t="shared" si="66"/>
        <v>1.0109999999999999</v>
      </c>
      <c r="AM30" s="15"/>
      <c r="AN30" s="98">
        <f t="shared" si="2"/>
        <v>0.97553032955788921</v>
      </c>
      <c r="AO30" s="98">
        <f t="shared" si="3"/>
        <v>0.99540079179644392</v>
      </c>
      <c r="AP30" s="98">
        <f t="shared" si="4"/>
        <v>1.0705459330417162</v>
      </c>
      <c r="AQ30" s="98">
        <f t="shared" si="5"/>
        <v>0.99074878818809464</v>
      </c>
      <c r="AR30" s="98">
        <f t="shared" si="6"/>
        <v>0.96171554354734634</v>
      </c>
      <c r="AS30" s="15"/>
      <c r="AT30" s="98">
        <f t="shared" si="55"/>
        <v>-2.4469670442110791E-2</v>
      </c>
      <c r="AU30" s="98">
        <f t="shared" si="56"/>
        <v>-4.5992082035560822E-3</v>
      </c>
      <c r="AV30" s="98">
        <f t="shared" si="57"/>
        <v>7.0545933041716191E-2</v>
      </c>
      <c r="AW30" s="98">
        <f t="shared" si="58"/>
        <v>-9.2512118119053577E-3</v>
      </c>
      <c r="AX30" s="98">
        <f t="shared" si="59"/>
        <v>-3.8284456452653659E-2</v>
      </c>
      <c r="AY30" s="15"/>
      <c r="AZ30" s="98">
        <f t="shared" si="38"/>
        <v>-2.4469670442110791E-2</v>
      </c>
      <c r="BA30" s="98">
        <f t="shared" si="39"/>
        <v>-4.5992082035560822E-3</v>
      </c>
      <c r="BB30" s="98">
        <f t="shared" si="40"/>
        <v>7.0545933041716191E-2</v>
      </c>
      <c r="BC30" s="99">
        <f t="shared" si="41"/>
        <v>-9.2512118119053577E-3</v>
      </c>
      <c r="BD30" s="98">
        <f t="shared" si="42"/>
        <v>-3.8667301017180196E-2</v>
      </c>
      <c r="BE30" s="101"/>
      <c r="BF30" s="181" t="str">
        <f t="shared" si="43"/>
        <v>18X</v>
      </c>
      <c r="BG30" s="98">
        <f t="shared" si="60"/>
        <v>0.97553032955788921</v>
      </c>
      <c r="BH30" s="98">
        <f t="shared" si="61"/>
        <v>0.99540079179644392</v>
      </c>
      <c r="BI30" s="98">
        <f t="shared" si="62"/>
        <v>1.0705459330417162</v>
      </c>
      <c r="BJ30" s="98">
        <f t="shared" si="63"/>
        <v>0.99074878818809464</v>
      </c>
      <c r="BK30" s="98">
        <f t="shared" si="64"/>
        <v>0.96133269898281981</v>
      </c>
      <c r="BL30" s="101"/>
      <c r="BM30" s="15">
        <f>IF($Y30="N",VLOOKUP("N",ylfactors,MATCH(BM$7,'Proposed Factors'!$L$3:$R$3,0),FALSE),IF('Query Result 1'!$X30&lt;49,VLOOKUP("YA",ylfactors,MATCH(BM$7,'Proposed Factors'!$L$3:$R$3,0),FALSE),VLOOKUP("YB",ylfactors,MATCH(BM$7,'Proposed Factors'!$L$3:$R$3,0),FALSE)))</f>
        <v>1</v>
      </c>
      <c r="BN30" s="15">
        <f>IF($Y30="N",VLOOKUP("N",ylfactors,MATCH(BN$7,'Proposed Factors'!$L$3:$R$3,0),FALSE),IF('Query Result 1'!$X30&lt;49,VLOOKUP("YA",ylfactors,MATCH(BN$7,'Proposed Factors'!$L$3:$R$3,0),FALSE),VLOOKUP("YB",ylfactors,MATCH(BN$7,'Proposed Factors'!$L$3:$R$3,0),FALSE)))</f>
        <v>1</v>
      </c>
      <c r="BO30" s="15">
        <f>IF($Y30="N",VLOOKUP("N",ylfactors,MATCH(BO$7,'Proposed Factors'!$L$3:$R$3,0),FALSE),IF('Query Result 1'!$X30&lt;49,VLOOKUP("YA",ylfactors,MATCH(BO$7,'Proposed Factors'!$L$3:$R$3,0),FALSE),VLOOKUP("YB",ylfactors,MATCH(BO$7,'Proposed Factors'!$L$3:$R$3,0),FALSE)))</f>
        <v>1</v>
      </c>
      <c r="BP30" s="15">
        <f>IF($Y30="N",VLOOKUP("N",ylfactors,MATCH(BP$7,'Proposed Factors'!$L$3:$R$3,0),FALSE),IF('Query Result 1'!$X30&lt;49,VLOOKUP("YA",ylfactors,MATCH(BP$7,'Proposed Factors'!$L$3:$R$3,0),FALSE),VLOOKUP("YB",ylfactors,MATCH(BP$7,'Proposed Factors'!$L$3:$R$3,0),FALSE)))</f>
        <v>1</v>
      </c>
      <c r="BQ30" s="15">
        <f>IF($Y30="N",VLOOKUP("N",ylfactors,MATCH(BQ$7,'Proposed Factors'!$L$3:$R$3,0),FALSE),IF('Query Result 1'!$X30&lt;49,VLOOKUP("YA",ylfactors,MATCH(BQ$7,'Proposed Factors'!$L$3:$R$3,0),FALSE),VLOOKUP("YB",ylfactors,MATCH(BQ$7,'Proposed Factors'!$L$3:$R$3,0),FALSE)))</f>
        <v>1</v>
      </c>
      <c r="BR30" s="15"/>
      <c r="BS30" s="15">
        <f>IF($Z30="NN",1,IF(AND($Z30="YY",$Y30="S"),VLOOKUP("YY",gsdfactors,MATCH(BS$7,'Proposed Factors'!$L$11:$R$11,0),FALSE),VLOOKUP(LEFT(CONCATENATE($Y30,$Z30),2)&amp;"N",gsdfactors,MATCH(BS$7,'Proposed Factors'!$L$11:$R$11,0),FALSE)))</f>
        <v>1</v>
      </c>
      <c r="BT30" s="15">
        <f>IF($Z30="NN",1,IF(AND($Z30="YY",$Y30="S"),VLOOKUP("YY",gsdfactors,MATCH(BT$7,'Proposed Factors'!$L$11:$R$11,0),FALSE),VLOOKUP(LEFT(CONCATENATE($Y30,$Z30),2)&amp;"N",gsdfactors,MATCH(BT$7,'Proposed Factors'!$L$11:$R$11,0),FALSE)))</f>
        <v>1</v>
      </c>
      <c r="BU30" s="15">
        <f>IF($Z30="NN",1,IF(AND($Z30="YY",$Y30="S"),VLOOKUP("YY",gsdfactors,MATCH(BU$7,'Proposed Factors'!$L$11:$R$11,0),FALSE),VLOOKUP(LEFT(CONCATENATE($Y30,$Z30),2)&amp;"N",gsdfactors,MATCH(BU$7,'Proposed Factors'!$L$11:$R$11,0),FALSE)))</f>
        <v>1</v>
      </c>
      <c r="BV30" s="15">
        <f>IF($Z30="NN",1,IF(AND($Z30="YY",$Y30="S"),VLOOKUP("YY",gsdfactors,MATCH(BV$7,'Proposed Factors'!$L$11:$R$11,0),FALSE),VLOOKUP(LEFT(CONCATENATE($Y30,$Z30),2)&amp;"N",gsdfactors,MATCH(BV$7,'Proposed Factors'!$L$11:$R$11,0),FALSE)))</f>
        <v>1</v>
      </c>
      <c r="BW30" s="15">
        <f>IF($Z30="NN",1,IF(AND($Z30="YY",$Y30="S"),VLOOKUP("YY",gsdfactors,MATCH(BW$7,'Proposed Factors'!$L$11:$R$11,0),FALSE),VLOOKUP(LEFT(CONCATENATE($Y30,$Z30),2)&amp;"N",gsdfactors,MATCH(BW$7,'Proposed Factors'!$L$11:$R$11,0),FALSE)))</f>
        <v>1</v>
      </c>
      <c r="BY30" s="52">
        <f t="shared" si="9"/>
        <v>0.97553032955788921</v>
      </c>
      <c r="BZ30" s="52">
        <f t="shared" si="10"/>
        <v>0.99540079179644392</v>
      </c>
      <c r="CA30" s="52">
        <f t="shared" si="11"/>
        <v>1.0705459330417162</v>
      </c>
      <c r="CB30" s="52">
        <f t="shared" si="12"/>
        <v>0.99074878818809464</v>
      </c>
      <c r="CC30" s="52">
        <f t="shared" si="13"/>
        <v>0.96133269898281981</v>
      </c>
      <c r="CE30" s="52">
        <f t="shared" si="14"/>
        <v>1.0228079151998972</v>
      </c>
      <c r="CF30" s="52">
        <f t="shared" si="15"/>
        <v>1.101068865324913</v>
      </c>
      <c r="CG30" s="52">
        <f t="shared" si="16"/>
        <v>1.0927405765758376</v>
      </c>
      <c r="CH30" s="52">
        <f t="shared" si="17"/>
        <v>1.0119336599639521</v>
      </c>
      <c r="CI30" s="52">
        <f t="shared" si="18"/>
        <v>1.0436888662314161</v>
      </c>
      <c r="CK30" s="52" t="str">
        <f t="shared" si="44"/>
        <v>18MNN</v>
      </c>
      <c r="CL30" s="55">
        <f t="shared" si="19"/>
        <v>8.4633084463135166E-3</v>
      </c>
      <c r="CM30" s="55">
        <f t="shared" si="20"/>
        <v>7.6237895952849175E-3</v>
      </c>
      <c r="CN30" s="55">
        <f t="shared" si="21"/>
        <v>8.7329060868541059E-3</v>
      </c>
      <c r="CO30" s="55">
        <f t="shared" si="22"/>
        <v>8.8743627276102952E-3</v>
      </c>
      <c r="CP30" s="55">
        <f t="shared" si="23"/>
        <v>8.4815268732885349E-3</v>
      </c>
      <c r="CQ30" s="5">
        <f t="shared" si="45"/>
        <v>1.0228079151998972</v>
      </c>
      <c r="CR30" s="5">
        <f t="shared" si="46"/>
        <v>1.101068865324913</v>
      </c>
      <c r="CS30" s="5">
        <f t="shared" si="47"/>
        <v>1.0927405765758376</v>
      </c>
      <c r="CT30" s="5">
        <f t="shared" si="48"/>
        <v>1.0119336599639521</v>
      </c>
      <c r="CU30" s="5">
        <f t="shared" si="49"/>
        <v>1.0436888662314161</v>
      </c>
      <c r="CW30" s="52">
        <f t="shared" si="50"/>
        <v>1.0529999999999999</v>
      </c>
      <c r="CX30" s="52">
        <f t="shared" si="51"/>
        <v>1.0639999999999998</v>
      </c>
      <c r="CY30" s="52">
        <f t="shared" si="52"/>
        <v>1.135</v>
      </c>
      <c r="CZ30" s="52">
        <f t="shared" si="53"/>
        <v>1.0509999999999999</v>
      </c>
      <c r="DA30" s="52">
        <f t="shared" si="54"/>
        <v>1.0111156963938923</v>
      </c>
    </row>
    <row r="31" spans="1:105" x14ac:dyDescent="0.35">
      <c r="A31" s="170" t="str">
        <f t="shared" si="25"/>
        <v>NNN</v>
      </c>
      <c r="B31" s="170" t="str">
        <f t="shared" si="26"/>
        <v>N</v>
      </c>
      <c r="C31" s="29" t="str">
        <f t="shared" si="27"/>
        <v>N</v>
      </c>
      <c r="D31" s="29" t="str">
        <f t="shared" si="28"/>
        <v>N</v>
      </c>
      <c r="E31" s="171" t="s">
        <v>5</v>
      </c>
      <c r="F31" s="171" t="s">
        <v>6</v>
      </c>
      <c r="G31" s="171" t="s">
        <v>7</v>
      </c>
      <c r="H31" s="172">
        <v>22</v>
      </c>
      <c r="I31" s="171" t="s">
        <v>5</v>
      </c>
      <c r="J31" s="171" t="s">
        <v>5</v>
      </c>
      <c r="K31" s="172">
        <v>2979</v>
      </c>
      <c r="L31" s="172">
        <v>1434</v>
      </c>
      <c r="M31" s="172">
        <v>2574</v>
      </c>
      <c r="N31" s="172">
        <v>2505</v>
      </c>
      <c r="O31" s="172">
        <v>2924</v>
      </c>
      <c r="P31" s="1"/>
      <c r="Q31" s="13" t="s">
        <v>291</v>
      </c>
      <c r="R31" s="35">
        <v>17429</v>
      </c>
      <c r="S31" s="35">
        <v>9225</v>
      </c>
      <c r="T31" s="35">
        <v>15253</v>
      </c>
      <c r="U31" s="35">
        <v>14894</v>
      </c>
      <c r="V31" s="35">
        <v>17076</v>
      </c>
      <c r="W31" s="35"/>
      <c r="X31" s="50">
        <f t="shared" si="29"/>
        <v>18</v>
      </c>
      <c r="Y31" s="49" t="str">
        <f t="shared" si="30"/>
        <v>S</v>
      </c>
      <c r="Z31" s="49" t="str">
        <f t="shared" si="31"/>
        <v>NN</v>
      </c>
      <c r="AA31" s="1"/>
      <c r="AB31" s="120">
        <f t="shared" si="32"/>
        <v>4.8399449719722506E-3</v>
      </c>
      <c r="AC31" s="120">
        <f t="shared" si="33"/>
        <v>4.4182346410669279E-3</v>
      </c>
      <c r="AD31" s="120">
        <f t="shared" si="34"/>
        <v>4.8817348289520515E-3</v>
      </c>
      <c r="AE31" s="120">
        <f t="shared" si="35"/>
        <v>4.9335507620106656E-3</v>
      </c>
      <c r="AF31" s="120">
        <f t="shared" si="36"/>
        <v>4.8410787474771873E-3</v>
      </c>
      <c r="AH31" s="121">
        <f t="shared" si="66"/>
        <v>1.0529999999999999</v>
      </c>
      <c r="AI31" s="121">
        <f t="shared" si="66"/>
        <v>1.0640000000000001</v>
      </c>
      <c r="AJ31" s="121">
        <f t="shared" si="66"/>
        <v>1.135</v>
      </c>
      <c r="AK31" s="121">
        <f t="shared" si="66"/>
        <v>1.0509999999999999</v>
      </c>
      <c r="AL31" s="121">
        <f t="shared" si="66"/>
        <v>1.0109999999999999</v>
      </c>
      <c r="AM31" s="15"/>
      <c r="AN31" s="98">
        <f t="shared" si="2"/>
        <v>0.97553032955788921</v>
      </c>
      <c r="AO31" s="98">
        <f t="shared" si="3"/>
        <v>0.99540079179644392</v>
      </c>
      <c r="AP31" s="98">
        <f t="shared" si="4"/>
        <v>1.0705459330417162</v>
      </c>
      <c r="AQ31" s="98">
        <f t="shared" si="5"/>
        <v>0.99074878818809464</v>
      </c>
      <c r="AR31" s="98">
        <f t="shared" si="6"/>
        <v>0.96171554354734634</v>
      </c>
      <c r="AS31" s="15"/>
      <c r="AT31" s="98">
        <f t="shared" si="55"/>
        <v>-2.4469670442110791E-2</v>
      </c>
      <c r="AU31" s="98">
        <f t="shared" si="56"/>
        <v>-4.5992082035560822E-3</v>
      </c>
      <c r="AV31" s="98">
        <f t="shared" si="57"/>
        <v>7.0545933041716191E-2</v>
      </c>
      <c r="AW31" s="98">
        <f t="shared" si="58"/>
        <v>-9.2512118119053577E-3</v>
      </c>
      <c r="AX31" s="98">
        <f t="shared" si="59"/>
        <v>-3.8284456452653659E-2</v>
      </c>
      <c r="AY31" s="15"/>
      <c r="AZ31" s="98">
        <f t="shared" si="38"/>
        <v>-2.4469670442110791E-2</v>
      </c>
      <c r="BA31" s="98">
        <f t="shared" si="39"/>
        <v>-4.5992082035560822E-3</v>
      </c>
      <c r="BB31" s="98">
        <f t="shared" si="40"/>
        <v>7.0545933041716191E-2</v>
      </c>
      <c r="BC31" s="99">
        <f t="shared" si="41"/>
        <v>-9.2512118119053577E-3</v>
      </c>
      <c r="BD31" s="98">
        <f t="shared" si="42"/>
        <v>-3.8667301017180196E-2</v>
      </c>
      <c r="BE31" s="101"/>
      <c r="BF31" s="181" t="str">
        <f t="shared" si="43"/>
        <v>18X</v>
      </c>
      <c r="BG31" s="98">
        <f t="shared" si="60"/>
        <v>0.97553032955788921</v>
      </c>
      <c r="BH31" s="98">
        <f t="shared" si="61"/>
        <v>0.99540079179644392</v>
      </c>
      <c r="BI31" s="98">
        <f t="shared" si="62"/>
        <v>1.0705459330417162</v>
      </c>
      <c r="BJ31" s="98">
        <f t="shared" si="63"/>
        <v>0.99074878818809464</v>
      </c>
      <c r="BK31" s="98">
        <f t="shared" si="64"/>
        <v>0.96133269898281981</v>
      </c>
      <c r="BL31" s="101"/>
      <c r="BM31" s="15">
        <f>IF($Y31="N",VLOOKUP("N",ylfactors,MATCH(BM$7,'Proposed Factors'!$L$3:$R$3,0),FALSE),IF('Query Result 1'!$X31&lt;49,VLOOKUP("YA",ylfactors,MATCH(BM$7,'Proposed Factors'!$L$3:$R$3,0),FALSE),VLOOKUP("YB",ylfactors,MATCH(BM$7,'Proposed Factors'!$L$3:$R$3,0),FALSE)))</f>
        <v>1</v>
      </c>
      <c r="BN31" s="15">
        <f>IF($Y31="N",VLOOKUP("N",ylfactors,MATCH(BN$7,'Proposed Factors'!$L$3:$R$3,0),FALSE),IF('Query Result 1'!$X31&lt;49,VLOOKUP("YA",ylfactors,MATCH(BN$7,'Proposed Factors'!$L$3:$R$3,0),FALSE),VLOOKUP("YB",ylfactors,MATCH(BN$7,'Proposed Factors'!$L$3:$R$3,0),FALSE)))</f>
        <v>1</v>
      </c>
      <c r="BO31" s="15">
        <f>IF($Y31="N",VLOOKUP("N",ylfactors,MATCH(BO$7,'Proposed Factors'!$L$3:$R$3,0),FALSE),IF('Query Result 1'!$X31&lt;49,VLOOKUP("YA",ylfactors,MATCH(BO$7,'Proposed Factors'!$L$3:$R$3,0),FALSE),VLOOKUP("YB",ylfactors,MATCH(BO$7,'Proposed Factors'!$L$3:$R$3,0),FALSE)))</f>
        <v>1</v>
      </c>
      <c r="BP31" s="15">
        <f>IF($Y31="N",VLOOKUP("N",ylfactors,MATCH(BP$7,'Proposed Factors'!$L$3:$R$3,0),FALSE),IF('Query Result 1'!$X31&lt;49,VLOOKUP("YA",ylfactors,MATCH(BP$7,'Proposed Factors'!$L$3:$R$3,0),FALSE),VLOOKUP("YB",ylfactors,MATCH(BP$7,'Proposed Factors'!$L$3:$R$3,0),FALSE)))</f>
        <v>1</v>
      </c>
      <c r="BQ31" s="15">
        <f>IF($Y31="N",VLOOKUP("N",ylfactors,MATCH(BQ$7,'Proposed Factors'!$L$3:$R$3,0),FALSE),IF('Query Result 1'!$X31&lt;49,VLOOKUP("YA",ylfactors,MATCH(BQ$7,'Proposed Factors'!$L$3:$R$3,0),FALSE),VLOOKUP("YB",ylfactors,MATCH(BQ$7,'Proposed Factors'!$L$3:$R$3,0),FALSE)))</f>
        <v>1</v>
      </c>
      <c r="BR31" s="15"/>
      <c r="BS31" s="15">
        <f>IF($Z31="NN",1,IF(AND($Z31="YY",$Y31="S"),VLOOKUP("YY",gsdfactors,MATCH(BS$7,'Proposed Factors'!$L$11:$R$11,0),FALSE),VLOOKUP(LEFT(CONCATENATE($Y31,$Z31),2)&amp;"N",gsdfactors,MATCH(BS$7,'Proposed Factors'!$L$11:$R$11,0),FALSE)))</f>
        <v>1</v>
      </c>
      <c r="BT31" s="15">
        <f>IF($Z31="NN",1,IF(AND($Z31="YY",$Y31="S"),VLOOKUP("YY",gsdfactors,MATCH(BT$7,'Proposed Factors'!$L$11:$R$11,0),FALSE),VLOOKUP(LEFT(CONCATENATE($Y31,$Z31),2)&amp;"N",gsdfactors,MATCH(BT$7,'Proposed Factors'!$L$11:$R$11,0),FALSE)))</f>
        <v>1</v>
      </c>
      <c r="BU31" s="15">
        <f>IF($Z31="NN",1,IF(AND($Z31="YY",$Y31="S"),VLOOKUP("YY",gsdfactors,MATCH(BU$7,'Proposed Factors'!$L$11:$R$11,0),FALSE),VLOOKUP(LEFT(CONCATENATE($Y31,$Z31),2)&amp;"N",gsdfactors,MATCH(BU$7,'Proposed Factors'!$L$11:$R$11,0),FALSE)))</f>
        <v>1</v>
      </c>
      <c r="BV31" s="15">
        <f>IF($Z31="NN",1,IF(AND($Z31="YY",$Y31="S"),VLOOKUP("YY",gsdfactors,MATCH(BV$7,'Proposed Factors'!$L$11:$R$11,0),FALSE),VLOOKUP(LEFT(CONCATENATE($Y31,$Z31),2)&amp;"N",gsdfactors,MATCH(BV$7,'Proposed Factors'!$L$11:$R$11,0),FALSE)))</f>
        <v>1</v>
      </c>
      <c r="BW31" s="15">
        <f>IF($Z31="NN",1,IF(AND($Z31="YY",$Y31="S"),VLOOKUP("YY",gsdfactors,MATCH(BW$7,'Proposed Factors'!$L$11:$R$11,0),FALSE),VLOOKUP(LEFT(CONCATENATE($Y31,$Z31),2)&amp;"N",gsdfactors,MATCH(BW$7,'Proposed Factors'!$L$11:$R$11,0),FALSE)))</f>
        <v>1</v>
      </c>
      <c r="BY31" s="52">
        <f t="shared" si="9"/>
        <v>0.97553032955788921</v>
      </c>
      <c r="BZ31" s="52">
        <f t="shared" si="10"/>
        <v>0.99540079179644392</v>
      </c>
      <c r="CA31" s="52">
        <f t="shared" si="11"/>
        <v>1.0705459330417162</v>
      </c>
      <c r="CB31" s="52">
        <f t="shared" si="12"/>
        <v>0.99074878818809464</v>
      </c>
      <c r="CC31" s="52">
        <f t="shared" si="13"/>
        <v>0.96133269898281981</v>
      </c>
      <c r="CE31" s="52">
        <f t="shared" si="14"/>
        <v>1.0228079151998972</v>
      </c>
      <c r="CF31" s="52">
        <f t="shared" si="15"/>
        <v>1.101068865324913</v>
      </c>
      <c r="CG31" s="52">
        <f t="shared" si="16"/>
        <v>1.0927405765758376</v>
      </c>
      <c r="CH31" s="52">
        <f t="shared" si="17"/>
        <v>1.0119336599639521</v>
      </c>
      <c r="CI31" s="52">
        <f t="shared" si="18"/>
        <v>1.0436888662314161</v>
      </c>
      <c r="CK31" s="52" t="str">
        <f t="shared" si="44"/>
        <v>18SNN</v>
      </c>
      <c r="CL31" s="55">
        <f t="shared" si="19"/>
        <v>4.8399449719722506E-3</v>
      </c>
      <c r="CM31" s="55">
        <f t="shared" si="20"/>
        <v>4.4182346410669279E-3</v>
      </c>
      <c r="CN31" s="55">
        <f t="shared" si="21"/>
        <v>4.8817348289520515E-3</v>
      </c>
      <c r="CO31" s="55">
        <f t="shared" si="22"/>
        <v>4.9335507620106656E-3</v>
      </c>
      <c r="CP31" s="55">
        <f t="shared" si="23"/>
        <v>4.8410787474771873E-3</v>
      </c>
      <c r="CQ31" s="5">
        <f t="shared" si="45"/>
        <v>1.0228079151998972</v>
      </c>
      <c r="CR31" s="5">
        <f t="shared" si="46"/>
        <v>1.101068865324913</v>
      </c>
      <c r="CS31" s="5">
        <f t="shared" si="47"/>
        <v>1.0927405765758376</v>
      </c>
      <c r="CT31" s="5">
        <f t="shared" si="48"/>
        <v>1.0119336599639521</v>
      </c>
      <c r="CU31" s="5">
        <f t="shared" si="49"/>
        <v>1.0436888662314161</v>
      </c>
      <c r="CW31" s="52">
        <f t="shared" si="50"/>
        <v>1.0529999999999999</v>
      </c>
      <c r="CX31" s="52">
        <f t="shared" si="51"/>
        <v>1.0639999999999998</v>
      </c>
      <c r="CY31" s="52">
        <f t="shared" si="52"/>
        <v>1.135</v>
      </c>
      <c r="CZ31" s="52">
        <f t="shared" si="53"/>
        <v>1.0509999999999999</v>
      </c>
      <c r="DA31" s="52">
        <f t="shared" si="54"/>
        <v>1.0111156963938923</v>
      </c>
    </row>
    <row r="32" spans="1:105" x14ac:dyDescent="0.35">
      <c r="A32" s="170" t="str">
        <f t="shared" si="25"/>
        <v>NNN</v>
      </c>
      <c r="B32" s="170" t="str">
        <f t="shared" si="26"/>
        <v>N</v>
      </c>
      <c r="C32" s="29" t="str">
        <f t="shared" si="27"/>
        <v>N</v>
      </c>
      <c r="D32" s="29" t="str">
        <f t="shared" si="28"/>
        <v>N</v>
      </c>
      <c r="E32" s="171" t="s">
        <v>5</v>
      </c>
      <c r="F32" s="171" t="s">
        <v>6</v>
      </c>
      <c r="G32" s="171" t="s">
        <v>7</v>
      </c>
      <c r="H32" s="172">
        <v>23</v>
      </c>
      <c r="I32" s="171" t="s">
        <v>5</v>
      </c>
      <c r="J32" s="171" t="s">
        <v>5</v>
      </c>
      <c r="K32" s="172">
        <v>2985</v>
      </c>
      <c r="L32" s="172">
        <v>1409</v>
      </c>
      <c r="M32" s="172">
        <v>2593</v>
      </c>
      <c r="N32" s="172">
        <v>2509</v>
      </c>
      <c r="O32" s="172">
        <v>2916</v>
      </c>
      <c r="P32" s="1"/>
      <c r="Q32" s="13" t="s">
        <v>190</v>
      </c>
      <c r="R32" s="35">
        <v>31500</v>
      </c>
      <c r="S32" s="35">
        <v>16387</v>
      </c>
      <c r="T32" s="35">
        <v>28249</v>
      </c>
      <c r="U32" s="35">
        <v>27763</v>
      </c>
      <c r="V32" s="35">
        <v>30942</v>
      </c>
      <c r="W32" s="35"/>
      <c r="X32" s="50">
        <f t="shared" si="29"/>
        <v>19</v>
      </c>
      <c r="Y32" s="49" t="str">
        <f t="shared" si="30"/>
        <v>M</v>
      </c>
      <c r="Z32" s="49" t="str">
        <f t="shared" si="31"/>
        <v>NN</v>
      </c>
      <c r="AA32" s="1"/>
      <c r="AB32" s="120">
        <f t="shared" si="32"/>
        <v>8.7473903618753741E-3</v>
      </c>
      <c r="AC32" s="120">
        <f t="shared" si="33"/>
        <v>7.8484131233781847E-3</v>
      </c>
      <c r="AD32" s="120">
        <f t="shared" si="34"/>
        <v>9.0411150057737172E-3</v>
      </c>
      <c r="AE32" s="120">
        <f t="shared" si="35"/>
        <v>9.1963320669868481E-3</v>
      </c>
      <c r="AF32" s="120">
        <f t="shared" si="36"/>
        <v>8.7721163389809752E-3</v>
      </c>
      <c r="AH32" s="121">
        <f t="shared" si="66"/>
        <v>1.0509999999999999</v>
      </c>
      <c r="AI32" s="121">
        <f t="shared" si="66"/>
        <v>1.0589999999999999</v>
      </c>
      <c r="AJ32" s="121">
        <f t="shared" si="66"/>
        <v>1.1140000000000001</v>
      </c>
      <c r="AK32" s="121">
        <f t="shared" si="66"/>
        <v>1.0409999999999999</v>
      </c>
      <c r="AL32" s="121">
        <f t="shared" si="66"/>
        <v>1.0109999999999999</v>
      </c>
      <c r="AM32" s="15"/>
      <c r="AN32" s="98">
        <f t="shared" si="2"/>
        <v>0.97367747043242314</v>
      </c>
      <c r="AO32" s="98">
        <f t="shared" si="3"/>
        <v>0.99072315649664855</v>
      </c>
      <c r="AP32" s="98">
        <f t="shared" si="4"/>
        <v>1.0507384752497551</v>
      </c>
      <c r="AQ32" s="98">
        <f t="shared" si="5"/>
        <v>0.98132206327669502</v>
      </c>
      <c r="AR32" s="98">
        <f t="shared" si="6"/>
        <v>0.96171554354734634</v>
      </c>
      <c r="AS32" s="15"/>
      <c r="AT32" s="98">
        <f t="shared" si="55"/>
        <v>-2.6322529567576858E-2</v>
      </c>
      <c r="AU32" s="98">
        <f t="shared" si="56"/>
        <v>-9.2768435033514507E-3</v>
      </c>
      <c r="AV32" s="98">
        <f t="shared" si="57"/>
        <v>5.0738475249755055E-2</v>
      </c>
      <c r="AW32" s="98">
        <f t="shared" si="58"/>
        <v>-1.8677936723304978E-2</v>
      </c>
      <c r="AX32" s="98">
        <f t="shared" si="59"/>
        <v>-3.8284456452653659E-2</v>
      </c>
      <c r="AY32" s="15"/>
      <c r="AZ32" s="98">
        <f t="shared" si="38"/>
        <v>-2.6322529567576858E-2</v>
      </c>
      <c r="BA32" s="98">
        <f t="shared" si="39"/>
        <v>-9.2768435033514507E-3</v>
      </c>
      <c r="BB32" s="98">
        <f t="shared" si="40"/>
        <v>5.0738475249755055E-2</v>
      </c>
      <c r="BC32" s="99">
        <f t="shared" si="41"/>
        <v>-1.8677936723304978E-2</v>
      </c>
      <c r="BD32" s="98">
        <f t="shared" si="42"/>
        <v>-3.8667301017180196E-2</v>
      </c>
      <c r="BE32" s="101"/>
      <c r="BF32" s="181" t="str">
        <f t="shared" si="43"/>
        <v>19X</v>
      </c>
      <c r="BG32" s="98">
        <f t="shared" si="60"/>
        <v>0.97367747043242314</v>
      </c>
      <c r="BH32" s="98">
        <f t="shared" si="61"/>
        <v>0.99072315649664855</v>
      </c>
      <c r="BI32" s="98">
        <f t="shared" si="62"/>
        <v>1.0507384752497551</v>
      </c>
      <c r="BJ32" s="98">
        <f t="shared" si="63"/>
        <v>0.98132206327669502</v>
      </c>
      <c r="BK32" s="98">
        <f t="shared" si="64"/>
        <v>0.96133269898281981</v>
      </c>
      <c r="BL32" s="101"/>
      <c r="BM32" s="15">
        <f>IF($Y32="N",VLOOKUP("N",ylfactors,MATCH(BM$7,'Proposed Factors'!$L$3:$R$3,0),FALSE),IF('Query Result 1'!$X32&lt;49,VLOOKUP("YA",ylfactors,MATCH(BM$7,'Proposed Factors'!$L$3:$R$3,0),FALSE),VLOOKUP("YB",ylfactors,MATCH(BM$7,'Proposed Factors'!$L$3:$R$3,0),FALSE)))</f>
        <v>1</v>
      </c>
      <c r="BN32" s="15">
        <f>IF($Y32="N",VLOOKUP("N",ylfactors,MATCH(BN$7,'Proposed Factors'!$L$3:$R$3,0),FALSE),IF('Query Result 1'!$X32&lt;49,VLOOKUP("YA",ylfactors,MATCH(BN$7,'Proposed Factors'!$L$3:$R$3,0),FALSE),VLOOKUP("YB",ylfactors,MATCH(BN$7,'Proposed Factors'!$L$3:$R$3,0),FALSE)))</f>
        <v>1</v>
      </c>
      <c r="BO32" s="15">
        <f>IF($Y32="N",VLOOKUP("N",ylfactors,MATCH(BO$7,'Proposed Factors'!$L$3:$R$3,0),FALSE),IF('Query Result 1'!$X32&lt;49,VLOOKUP("YA",ylfactors,MATCH(BO$7,'Proposed Factors'!$L$3:$R$3,0),FALSE),VLOOKUP("YB",ylfactors,MATCH(BO$7,'Proposed Factors'!$L$3:$R$3,0),FALSE)))</f>
        <v>1</v>
      </c>
      <c r="BP32" s="15">
        <f>IF($Y32="N",VLOOKUP("N",ylfactors,MATCH(BP$7,'Proposed Factors'!$L$3:$R$3,0),FALSE),IF('Query Result 1'!$X32&lt;49,VLOOKUP("YA",ylfactors,MATCH(BP$7,'Proposed Factors'!$L$3:$R$3,0),FALSE),VLOOKUP("YB",ylfactors,MATCH(BP$7,'Proposed Factors'!$L$3:$R$3,0),FALSE)))</f>
        <v>1</v>
      </c>
      <c r="BQ32" s="15">
        <f>IF($Y32="N",VLOOKUP("N",ylfactors,MATCH(BQ$7,'Proposed Factors'!$L$3:$R$3,0),FALSE),IF('Query Result 1'!$X32&lt;49,VLOOKUP("YA",ylfactors,MATCH(BQ$7,'Proposed Factors'!$L$3:$R$3,0),FALSE),VLOOKUP("YB",ylfactors,MATCH(BQ$7,'Proposed Factors'!$L$3:$R$3,0),FALSE)))</f>
        <v>1</v>
      </c>
      <c r="BR32" s="15"/>
      <c r="BS32" s="15">
        <f>IF($Z32="NN",1,IF(AND($Z32="YY",$Y32="S"),VLOOKUP("YY",gsdfactors,MATCH(BS$7,'Proposed Factors'!$L$11:$R$11,0),FALSE),VLOOKUP(LEFT(CONCATENATE($Y32,$Z32),2)&amp;"N",gsdfactors,MATCH(BS$7,'Proposed Factors'!$L$11:$R$11,0),FALSE)))</f>
        <v>1</v>
      </c>
      <c r="BT32" s="15">
        <f>IF($Z32="NN",1,IF(AND($Z32="YY",$Y32="S"),VLOOKUP("YY",gsdfactors,MATCH(BT$7,'Proposed Factors'!$L$11:$R$11,0),FALSE),VLOOKUP(LEFT(CONCATENATE($Y32,$Z32),2)&amp;"N",gsdfactors,MATCH(BT$7,'Proposed Factors'!$L$11:$R$11,0),FALSE)))</f>
        <v>1</v>
      </c>
      <c r="BU32" s="15">
        <f>IF($Z32="NN",1,IF(AND($Z32="YY",$Y32="S"),VLOOKUP("YY",gsdfactors,MATCH(BU$7,'Proposed Factors'!$L$11:$R$11,0),FALSE),VLOOKUP(LEFT(CONCATENATE($Y32,$Z32),2)&amp;"N",gsdfactors,MATCH(BU$7,'Proposed Factors'!$L$11:$R$11,0),FALSE)))</f>
        <v>1</v>
      </c>
      <c r="BV32" s="15">
        <f>IF($Z32="NN",1,IF(AND($Z32="YY",$Y32="S"),VLOOKUP("YY",gsdfactors,MATCH(BV$7,'Proposed Factors'!$L$11:$R$11,0),FALSE),VLOOKUP(LEFT(CONCATENATE($Y32,$Z32),2)&amp;"N",gsdfactors,MATCH(BV$7,'Proposed Factors'!$L$11:$R$11,0),FALSE)))</f>
        <v>1</v>
      </c>
      <c r="BW32" s="15">
        <f>IF($Z32="NN",1,IF(AND($Z32="YY",$Y32="S"),VLOOKUP("YY",gsdfactors,MATCH(BW$7,'Proposed Factors'!$L$11:$R$11,0),FALSE),VLOOKUP(LEFT(CONCATENATE($Y32,$Z32),2)&amp;"N",gsdfactors,MATCH(BW$7,'Proposed Factors'!$L$11:$R$11,0),FALSE)))</f>
        <v>1</v>
      </c>
      <c r="BY32" s="52">
        <f t="shared" si="9"/>
        <v>0.97367747043242314</v>
      </c>
      <c r="BZ32" s="52">
        <f t="shared" si="10"/>
        <v>0.99072315649664855</v>
      </c>
      <c r="CA32" s="52">
        <f t="shared" si="11"/>
        <v>1.0507384752497551</v>
      </c>
      <c r="CB32" s="52">
        <f t="shared" si="12"/>
        <v>0.98132206327669502</v>
      </c>
      <c r="CC32" s="52">
        <f t="shared" si="13"/>
        <v>0.96133269898281981</v>
      </c>
      <c r="CE32" s="52">
        <f t="shared" si="14"/>
        <v>1.0208652600903056</v>
      </c>
      <c r="CF32" s="52">
        <f t="shared" si="15"/>
        <v>1.0958946695292133</v>
      </c>
      <c r="CG32" s="52">
        <f t="shared" si="16"/>
        <v>1.0725224689916151</v>
      </c>
      <c r="CH32" s="52">
        <f t="shared" si="17"/>
        <v>1.0023053663391761</v>
      </c>
      <c r="CI32" s="52">
        <f t="shared" si="18"/>
        <v>1.0436888662314161</v>
      </c>
      <c r="CK32" s="52" t="str">
        <f t="shared" si="44"/>
        <v>19MNN</v>
      </c>
      <c r="CL32" s="55">
        <f t="shared" si="19"/>
        <v>8.7473903618753741E-3</v>
      </c>
      <c r="CM32" s="55">
        <f t="shared" si="20"/>
        <v>7.8484131233781847E-3</v>
      </c>
      <c r="CN32" s="55">
        <f t="shared" si="21"/>
        <v>9.0411150057737172E-3</v>
      </c>
      <c r="CO32" s="55">
        <f t="shared" si="22"/>
        <v>9.1963320669868481E-3</v>
      </c>
      <c r="CP32" s="55">
        <f t="shared" si="23"/>
        <v>8.7721163389809752E-3</v>
      </c>
      <c r="CQ32" s="5">
        <f t="shared" si="45"/>
        <v>1.0208652600903056</v>
      </c>
      <c r="CR32" s="5">
        <f t="shared" si="46"/>
        <v>1.0958946695292133</v>
      </c>
      <c r="CS32" s="5">
        <f t="shared" si="47"/>
        <v>1.0725224689916151</v>
      </c>
      <c r="CT32" s="5">
        <f t="shared" si="48"/>
        <v>1.0023053663391761</v>
      </c>
      <c r="CU32" s="5">
        <f t="shared" si="49"/>
        <v>1.0436888662314161</v>
      </c>
      <c r="CW32" s="52">
        <f t="shared" si="50"/>
        <v>1.0509999999999997</v>
      </c>
      <c r="CX32" s="52">
        <f t="shared" si="51"/>
        <v>1.0589999999999999</v>
      </c>
      <c r="CY32" s="52">
        <f t="shared" si="52"/>
        <v>1.1140000000000001</v>
      </c>
      <c r="CZ32" s="52">
        <f t="shared" si="53"/>
        <v>1.0409999999999999</v>
      </c>
      <c r="DA32" s="52">
        <f t="shared" si="54"/>
        <v>1.0111156963938923</v>
      </c>
    </row>
    <row r="33" spans="1:105" x14ac:dyDescent="0.35">
      <c r="A33" s="170" t="str">
        <f t="shared" si="25"/>
        <v>NNN</v>
      </c>
      <c r="B33" s="170" t="str">
        <f t="shared" si="26"/>
        <v>N</v>
      </c>
      <c r="C33" s="29" t="str">
        <f t="shared" si="27"/>
        <v>N</v>
      </c>
      <c r="D33" s="29" t="str">
        <f t="shared" si="28"/>
        <v>N</v>
      </c>
      <c r="E33" s="171" t="s">
        <v>5</v>
      </c>
      <c r="F33" s="171" t="s">
        <v>6</v>
      </c>
      <c r="G33" s="171" t="s">
        <v>7</v>
      </c>
      <c r="H33" s="172">
        <v>24</v>
      </c>
      <c r="I33" s="171" t="s">
        <v>5</v>
      </c>
      <c r="J33" s="171" t="s">
        <v>5</v>
      </c>
      <c r="K33" s="172">
        <v>3062</v>
      </c>
      <c r="L33" s="172">
        <v>1464</v>
      </c>
      <c r="M33" s="172">
        <v>2637</v>
      </c>
      <c r="N33" s="172">
        <v>2541</v>
      </c>
      <c r="O33" s="172">
        <v>2997</v>
      </c>
      <c r="P33" s="1"/>
      <c r="Q33" s="13" t="s">
        <v>292</v>
      </c>
      <c r="R33" s="35">
        <v>17307</v>
      </c>
      <c r="S33" s="35">
        <v>9257</v>
      </c>
      <c r="T33" s="35">
        <v>15208</v>
      </c>
      <c r="U33" s="35">
        <v>14845</v>
      </c>
      <c r="V33" s="35">
        <v>16960</v>
      </c>
      <c r="W33" s="35"/>
      <c r="X33" s="50">
        <f t="shared" si="29"/>
        <v>19</v>
      </c>
      <c r="Y33" s="49" t="str">
        <f t="shared" si="30"/>
        <v>S</v>
      </c>
      <c r="Z33" s="49" t="str">
        <f t="shared" si="31"/>
        <v>NN</v>
      </c>
      <c r="AA33" s="1"/>
      <c r="AB33" s="120">
        <f t="shared" si="32"/>
        <v>4.8060661902532414E-3</v>
      </c>
      <c r="AC33" s="120">
        <f t="shared" si="33"/>
        <v>4.4335607666511172E-3</v>
      </c>
      <c r="AD33" s="120">
        <f t="shared" si="34"/>
        <v>4.8673325430212281E-3</v>
      </c>
      <c r="AE33" s="120">
        <f t="shared" si="35"/>
        <v>4.9173197973713121E-3</v>
      </c>
      <c r="AF33" s="120">
        <f t="shared" si="36"/>
        <v>4.8081925250183354E-3</v>
      </c>
      <c r="AH33" s="121">
        <f t="shared" si="66"/>
        <v>1.0509999999999999</v>
      </c>
      <c r="AI33" s="121">
        <f t="shared" si="66"/>
        <v>1.0589999999999999</v>
      </c>
      <c r="AJ33" s="121">
        <f t="shared" si="66"/>
        <v>1.1140000000000001</v>
      </c>
      <c r="AK33" s="121">
        <f t="shared" si="66"/>
        <v>1.0409999999999999</v>
      </c>
      <c r="AL33" s="121">
        <f t="shared" si="66"/>
        <v>1.0109999999999999</v>
      </c>
      <c r="AM33" s="15"/>
      <c r="AN33" s="98">
        <f t="shared" si="2"/>
        <v>0.97367747043242314</v>
      </c>
      <c r="AO33" s="98">
        <f t="shared" si="3"/>
        <v>0.99072315649664855</v>
      </c>
      <c r="AP33" s="98">
        <f t="shared" si="4"/>
        <v>1.0507384752497551</v>
      </c>
      <c r="AQ33" s="98">
        <f t="shared" si="5"/>
        <v>0.98132206327669502</v>
      </c>
      <c r="AR33" s="98">
        <f t="shared" si="6"/>
        <v>0.96171554354734634</v>
      </c>
      <c r="AS33" s="15"/>
      <c r="AT33" s="98">
        <f t="shared" si="55"/>
        <v>-2.6322529567576858E-2</v>
      </c>
      <c r="AU33" s="98">
        <f t="shared" si="56"/>
        <v>-9.2768435033514507E-3</v>
      </c>
      <c r="AV33" s="98">
        <f t="shared" si="57"/>
        <v>5.0738475249755055E-2</v>
      </c>
      <c r="AW33" s="98">
        <f t="shared" si="58"/>
        <v>-1.8677936723304978E-2</v>
      </c>
      <c r="AX33" s="98">
        <f t="shared" si="59"/>
        <v>-3.8284456452653659E-2</v>
      </c>
      <c r="AY33" s="15"/>
      <c r="AZ33" s="98">
        <f t="shared" si="38"/>
        <v>-2.6322529567576858E-2</v>
      </c>
      <c r="BA33" s="98">
        <f t="shared" si="39"/>
        <v>-9.2768435033514507E-3</v>
      </c>
      <c r="BB33" s="98">
        <f t="shared" si="40"/>
        <v>5.0738475249755055E-2</v>
      </c>
      <c r="BC33" s="99">
        <f t="shared" si="41"/>
        <v>-1.8677936723304978E-2</v>
      </c>
      <c r="BD33" s="98">
        <f t="shared" si="42"/>
        <v>-3.8667301017180196E-2</v>
      </c>
      <c r="BE33" s="101"/>
      <c r="BF33" s="181" t="str">
        <f t="shared" si="43"/>
        <v>19X</v>
      </c>
      <c r="BG33" s="98">
        <f t="shared" si="60"/>
        <v>0.97367747043242314</v>
      </c>
      <c r="BH33" s="98">
        <f t="shared" si="61"/>
        <v>0.99072315649664855</v>
      </c>
      <c r="BI33" s="98">
        <f t="shared" si="62"/>
        <v>1.0507384752497551</v>
      </c>
      <c r="BJ33" s="98">
        <f t="shared" si="63"/>
        <v>0.98132206327669502</v>
      </c>
      <c r="BK33" s="98">
        <f t="shared" si="64"/>
        <v>0.96133269898281981</v>
      </c>
      <c r="BL33" s="101"/>
      <c r="BM33" s="15">
        <f>IF($Y33="N",VLOOKUP("N",ylfactors,MATCH(BM$7,'Proposed Factors'!$L$3:$R$3,0),FALSE),IF('Query Result 1'!$X33&lt;49,VLOOKUP("YA",ylfactors,MATCH(BM$7,'Proposed Factors'!$L$3:$R$3,0),FALSE),VLOOKUP("YB",ylfactors,MATCH(BM$7,'Proposed Factors'!$L$3:$R$3,0),FALSE)))</f>
        <v>1</v>
      </c>
      <c r="BN33" s="15">
        <f>IF($Y33="N",VLOOKUP("N",ylfactors,MATCH(BN$7,'Proposed Factors'!$L$3:$R$3,0),FALSE),IF('Query Result 1'!$X33&lt;49,VLOOKUP("YA",ylfactors,MATCH(BN$7,'Proposed Factors'!$L$3:$R$3,0),FALSE),VLOOKUP("YB",ylfactors,MATCH(BN$7,'Proposed Factors'!$L$3:$R$3,0),FALSE)))</f>
        <v>1</v>
      </c>
      <c r="BO33" s="15">
        <f>IF($Y33="N",VLOOKUP("N",ylfactors,MATCH(BO$7,'Proposed Factors'!$L$3:$R$3,0),FALSE),IF('Query Result 1'!$X33&lt;49,VLOOKUP("YA",ylfactors,MATCH(BO$7,'Proposed Factors'!$L$3:$R$3,0),FALSE),VLOOKUP("YB",ylfactors,MATCH(BO$7,'Proposed Factors'!$L$3:$R$3,0),FALSE)))</f>
        <v>1</v>
      </c>
      <c r="BP33" s="15">
        <f>IF($Y33="N",VLOOKUP("N",ylfactors,MATCH(BP$7,'Proposed Factors'!$L$3:$R$3,0),FALSE),IF('Query Result 1'!$X33&lt;49,VLOOKUP("YA",ylfactors,MATCH(BP$7,'Proposed Factors'!$L$3:$R$3,0),FALSE),VLOOKUP("YB",ylfactors,MATCH(BP$7,'Proposed Factors'!$L$3:$R$3,0),FALSE)))</f>
        <v>1</v>
      </c>
      <c r="BQ33" s="15">
        <f>IF($Y33="N",VLOOKUP("N",ylfactors,MATCH(BQ$7,'Proposed Factors'!$L$3:$R$3,0),FALSE),IF('Query Result 1'!$X33&lt;49,VLOOKUP("YA",ylfactors,MATCH(BQ$7,'Proposed Factors'!$L$3:$R$3,0),FALSE),VLOOKUP("YB",ylfactors,MATCH(BQ$7,'Proposed Factors'!$L$3:$R$3,0),FALSE)))</f>
        <v>1</v>
      </c>
      <c r="BR33" s="15"/>
      <c r="BS33" s="15">
        <f>IF($Z33="NN",1,IF(AND($Z33="YY",$Y33="S"),VLOOKUP("YY",gsdfactors,MATCH(BS$7,'Proposed Factors'!$L$11:$R$11,0),FALSE),VLOOKUP(LEFT(CONCATENATE($Y33,$Z33),2)&amp;"N",gsdfactors,MATCH(BS$7,'Proposed Factors'!$L$11:$R$11,0),FALSE)))</f>
        <v>1</v>
      </c>
      <c r="BT33" s="15">
        <f>IF($Z33="NN",1,IF(AND($Z33="YY",$Y33="S"),VLOOKUP("YY",gsdfactors,MATCH(BT$7,'Proposed Factors'!$L$11:$R$11,0),FALSE),VLOOKUP(LEFT(CONCATENATE($Y33,$Z33),2)&amp;"N",gsdfactors,MATCH(BT$7,'Proposed Factors'!$L$11:$R$11,0),FALSE)))</f>
        <v>1</v>
      </c>
      <c r="BU33" s="15">
        <f>IF($Z33="NN",1,IF(AND($Z33="YY",$Y33="S"),VLOOKUP("YY",gsdfactors,MATCH(BU$7,'Proposed Factors'!$L$11:$R$11,0),FALSE),VLOOKUP(LEFT(CONCATENATE($Y33,$Z33),2)&amp;"N",gsdfactors,MATCH(BU$7,'Proposed Factors'!$L$11:$R$11,0),FALSE)))</f>
        <v>1</v>
      </c>
      <c r="BV33" s="15">
        <f>IF($Z33="NN",1,IF(AND($Z33="YY",$Y33="S"),VLOOKUP("YY",gsdfactors,MATCH(BV$7,'Proposed Factors'!$L$11:$R$11,0),FALSE),VLOOKUP(LEFT(CONCATENATE($Y33,$Z33),2)&amp;"N",gsdfactors,MATCH(BV$7,'Proposed Factors'!$L$11:$R$11,0),FALSE)))</f>
        <v>1</v>
      </c>
      <c r="BW33" s="15">
        <f>IF($Z33="NN",1,IF(AND($Z33="YY",$Y33="S"),VLOOKUP("YY",gsdfactors,MATCH(BW$7,'Proposed Factors'!$L$11:$R$11,0),FALSE),VLOOKUP(LEFT(CONCATENATE($Y33,$Z33),2)&amp;"N",gsdfactors,MATCH(BW$7,'Proposed Factors'!$L$11:$R$11,0),FALSE)))</f>
        <v>1</v>
      </c>
      <c r="BY33" s="52">
        <f t="shared" si="9"/>
        <v>0.97367747043242314</v>
      </c>
      <c r="BZ33" s="52">
        <f t="shared" si="10"/>
        <v>0.99072315649664855</v>
      </c>
      <c r="CA33" s="52">
        <f t="shared" si="11"/>
        <v>1.0507384752497551</v>
      </c>
      <c r="CB33" s="52">
        <f t="shared" si="12"/>
        <v>0.98132206327669502</v>
      </c>
      <c r="CC33" s="52">
        <f t="shared" si="13"/>
        <v>0.96133269898281981</v>
      </c>
      <c r="CE33" s="52">
        <f t="shared" si="14"/>
        <v>1.0208652600903056</v>
      </c>
      <c r="CF33" s="52">
        <f t="shared" si="15"/>
        <v>1.0958946695292133</v>
      </c>
      <c r="CG33" s="52">
        <f t="shared" si="16"/>
        <v>1.0725224689916151</v>
      </c>
      <c r="CH33" s="52">
        <f t="shared" si="17"/>
        <v>1.0023053663391761</v>
      </c>
      <c r="CI33" s="52">
        <f t="shared" si="18"/>
        <v>1.0436888662314161</v>
      </c>
      <c r="CK33" s="52" t="str">
        <f t="shared" si="44"/>
        <v>19SNN</v>
      </c>
      <c r="CL33" s="55">
        <f t="shared" si="19"/>
        <v>4.8060661902532414E-3</v>
      </c>
      <c r="CM33" s="55">
        <f t="shared" si="20"/>
        <v>4.4335607666511172E-3</v>
      </c>
      <c r="CN33" s="55">
        <f t="shared" si="21"/>
        <v>4.8673325430212281E-3</v>
      </c>
      <c r="CO33" s="55">
        <f t="shared" si="22"/>
        <v>4.9173197973713121E-3</v>
      </c>
      <c r="CP33" s="55">
        <f t="shared" si="23"/>
        <v>4.8081925250183354E-3</v>
      </c>
      <c r="CQ33" s="5">
        <f t="shared" si="45"/>
        <v>1.0208652600903056</v>
      </c>
      <c r="CR33" s="5">
        <f t="shared" si="46"/>
        <v>1.0958946695292133</v>
      </c>
      <c r="CS33" s="5">
        <f t="shared" si="47"/>
        <v>1.0725224689916151</v>
      </c>
      <c r="CT33" s="5">
        <f t="shared" si="48"/>
        <v>1.0023053663391761</v>
      </c>
      <c r="CU33" s="5">
        <f t="shared" si="49"/>
        <v>1.0436888662314161</v>
      </c>
      <c r="CW33" s="52">
        <f t="shared" si="50"/>
        <v>1.0509999999999997</v>
      </c>
      <c r="CX33" s="52">
        <f t="shared" si="51"/>
        <v>1.0589999999999999</v>
      </c>
      <c r="CY33" s="52">
        <f t="shared" si="52"/>
        <v>1.1140000000000001</v>
      </c>
      <c r="CZ33" s="52">
        <f t="shared" si="53"/>
        <v>1.0409999999999999</v>
      </c>
      <c r="DA33" s="52">
        <f t="shared" si="54"/>
        <v>1.0111156963938923</v>
      </c>
    </row>
    <row r="34" spans="1:105" x14ac:dyDescent="0.35">
      <c r="A34" s="170" t="str">
        <f t="shared" si="25"/>
        <v>NNN</v>
      </c>
      <c r="B34" s="170" t="str">
        <f t="shared" si="26"/>
        <v>N</v>
      </c>
      <c r="C34" s="29" t="str">
        <f t="shared" si="27"/>
        <v>N</v>
      </c>
      <c r="D34" s="29" t="str">
        <f t="shared" si="28"/>
        <v>N</v>
      </c>
      <c r="E34" s="171" t="s">
        <v>5</v>
      </c>
      <c r="F34" s="171" t="s">
        <v>6</v>
      </c>
      <c r="G34" s="171" t="s">
        <v>7</v>
      </c>
      <c r="H34" s="172">
        <v>25</v>
      </c>
      <c r="I34" s="171" t="s">
        <v>5</v>
      </c>
      <c r="J34" s="171" t="s">
        <v>5</v>
      </c>
      <c r="K34" s="172">
        <v>3200</v>
      </c>
      <c r="L34" s="172">
        <v>1553</v>
      </c>
      <c r="M34" s="172">
        <v>2762</v>
      </c>
      <c r="N34" s="172">
        <v>2685</v>
      </c>
      <c r="O34" s="172">
        <v>3106</v>
      </c>
      <c r="P34" s="1"/>
      <c r="Q34" s="13" t="s">
        <v>156</v>
      </c>
      <c r="R34" s="35">
        <v>7532</v>
      </c>
      <c r="S34" s="35">
        <v>2273</v>
      </c>
      <c r="T34" s="35">
        <v>4772</v>
      </c>
      <c r="U34" s="35">
        <v>4598</v>
      </c>
      <c r="V34" s="35">
        <v>7033</v>
      </c>
      <c r="W34" s="35"/>
      <c r="X34" s="50">
        <f t="shared" si="29"/>
        <v>1</v>
      </c>
      <c r="Y34" s="49" t="str">
        <f t="shared" si="30"/>
        <v>M</v>
      </c>
      <c r="Z34" s="49" t="str">
        <f t="shared" si="31"/>
        <v>NN</v>
      </c>
      <c r="AA34" s="1"/>
      <c r="AB34" s="120">
        <f t="shared" si="32"/>
        <v>2.0915982287506448E-3</v>
      </c>
      <c r="AC34" s="120">
        <f t="shared" si="33"/>
        <v>1.0886338579019108E-3</v>
      </c>
      <c r="AD34" s="120">
        <f t="shared" si="34"/>
        <v>1.5272824102641571E-3</v>
      </c>
      <c r="AE34" s="120">
        <f t="shared" si="35"/>
        <v>1.5230607226886692E-3</v>
      </c>
      <c r="AF34" s="120">
        <f t="shared" si="36"/>
        <v>1.9938689875267663E-3</v>
      </c>
      <c r="AH34" s="121">
        <f t="shared" si="66"/>
        <v>1.411</v>
      </c>
      <c r="AI34" s="121">
        <f t="shared" si="66"/>
        <v>1.2769999999999999</v>
      </c>
      <c r="AJ34" s="121">
        <f t="shared" si="66"/>
        <v>1.2390000000000001</v>
      </c>
      <c r="AK34" s="121">
        <f t="shared" si="66"/>
        <v>1.3360000000000001</v>
      </c>
      <c r="AL34" s="121">
        <f t="shared" si="66"/>
        <v>1.2330000000000001</v>
      </c>
      <c r="AM34" s="15"/>
      <c r="AN34" s="98">
        <f t="shared" si="2"/>
        <v>1.3071921130163171</v>
      </c>
      <c r="AO34" s="98">
        <f t="shared" si="3"/>
        <v>1.1946680555677245</v>
      </c>
      <c r="AP34" s="98">
        <f t="shared" si="4"/>
        <v>1.168640009725715</v>
      </c>
      <c r="AQ34" s="98">
        <f t="shared" si="5"/>
        <v>1.2594104481629824</v>
      </c>
      <c r="AR34" s="98">
        <f t="shared" si="6"/>
        <v>1.1728934373826689</v>
      </c>
      <c r="AS34" s="15"/>
      <c r="AT34" s="98">
        <f t="shared" si="55"/>
        <v>0.3071921130163171</v>
      </c>
      <c r="AU34" s="98">
        <f t="shared" si="56"/>
        <v>0.19466805556772449</v>
      </c>
      <c r="AV34" s="98">
        <f t="shared" si="57"/>
        <v>0.16864000972571502</v>
      </c>
      <c r="AW34" s="98">
        <f t="shared" si="58"/>
        <v>0.25941044816298242</v>
      </c>
      <c r="AX34" s="98">
        <f t="shared" si="59"/>
        <v>0.17289343738266894</v>
      </c>
      <c r="AY34" s="15"/>
      <c r="AZ34" s="98">
        <f t="shared" si="38"/>
        <v>0.3071921130163171</v>
      </c>
      <c r="BA34" s="98">
        <f t="shared" si="39"/>
        <v>0.19466805556772449</v>
      </c>
      <c r="BB34" s="98">
        <f t="shared" si="40"/>
        <v>0.16864000972571502</v>
      </c>
      <c r="BC34" s="99">
        <f t="shared" si="41"/>
        <v>0.25941044816298242</v>
      </c>
      <c r="BD34" s="98">
        <f t="shared" si="42"/>
        <v>0.17462237175649561</v>
      </c>
      <c r="BE34" s="101"/>
      <c r="BF34" s="181" t="str">
        <f t="shared" si="43"/>
        <v>1M</v>
      </c>
      <c r="BG34" s="98">
        <f t="shared" si="60"/>
        <v>1.3071921130163171</v>
      </c>
      <c r="BH34" s="98">
        <f t="shared" si="61"/>
        <v>1.1946680555677245</v>
      </c>
      <c r="BI34" s="98">
        <f t="shared" si="62"/>
        <v>1.168640009725715</v>
      </c>
      <c r="BJ34" s="98">
        <f t="shared" si="63"/>
        <v>1.2594104481629824</v>
      </c>
      <c r="BK34" s="98">
        <f t="shared" si="64"/>
        <v>1.1746223717564956</v>
      </c>
      <c r="BL34" s="101"/>
      <c r="BM34" s="15">
        <f>IF($Y34="N",VLOOKUP("N",ylfactors,MATCH(BM$7,'Proposed Factors'!$L$3:$R$3,0),FALSE),IF('Query Result 1'!$X34&lt;49,VLOOKUP("YA",ylfactors,MATCH(BM$7,'Proposed Factors'!$L$3:$R$3,0),FALSE),VLOOKUP("YB",ylfactors,MATCH(BM$7,'Proposed Factors'!$L$3:$R$3,0),FALSE)))</f>
        <v>1</v>
      </c>
      <c r="BN34" s="15">
        <f>IF($Y34="N",VLOOKUP("N",ylfactors,MATCH(BN$7,'Proposed Factors'!$L$3:$R$3,0),FALSE),IF('Query Result 1'!$X34&lt;49,VLOOKUP("YA",ylfactors,MATCH(BN$7,'Proposed Factors'!$L$3:$R$3,0),FALSE),VLOOKUP("YB",ylfactors,MATCH(BN$7,'Proposed Factors'!$L$3:$R$3,0),FALSE)))</f>
        <v>1</v>
      </c>
      <c r="BO34" s="15">
        <f>IF($Y34="N",VLOOKUP("N",ylfactors,MATCH(BO$7,'Proposed Factors'!$L$3:$R$3,0),FALSE),IF('Query Result 1'!$X34&lt;49,VLOOKUP("YA",ylfactors,MATCH(BO$7,'Proposed Factors'!$L$3:$R$3,0),FALSE),VLOOKUP("YB",ylfactors,MATCH(BO$7,'Proposed Factors'!$L$3:$R$3,0),FALSE)))</f>
        <v>1</v>
      </c>
      <c r="BP34" s="15">
        <f>IF($Y34="N",VLOOKUP("N",ylfactors,MATCH(BP$7,'Proposed Factors'!$L$3:$R$3,0),FALSE),IF('Query Result 1'!$X34&lt;49,VLOOKUP("YA",ylfactors,MATCH(BP$7,'Proposed Factors'!$L$3:$R$3,0),FALSE),VLOOKUP("YB",ylfactors,MATCH(BP$7,'Proposed Factors'!$L$3:$R$3,0),FALSE)))</f>
        <v>1</v>
      </c>
      <c r="BQ34" s="15">
        <f>IF($Y34="N",VLOOKUP("N",ylfactors,MATCH(BQ$7,'Proposed Factors'!$L$3:$R$3,0),FALSE),IF('Query Result 1'!$X34&lt;49,VLOOKUP("YA",ylfactors,MATCH(BQ$7,'Proposed Factors'!$L$3:$R$3,0),FALSE),VLOOKUP("YB",ylfactors,MATCH(BQ$7,'Proposed Factors'!$L$3:$R$3,0),FALSE)))</f>
        <v>1</v>
      </c>
      <c r="BR34" s="15"/>
      <c r="BS34" s="15">
        <f>IF($Z34="NN",1,IF(AND($Z34="YY",$Y34="S"),VLOOKUP("YY",gsdfactors,MATCH(BS$7,'Proposed Factors'!$L$11:$R$11,0),FALSE),VLOOKUP(LEFT(CONCATENATE($Y34,$Z34),2)&amp;"N",gsdfactors,MATCH(BS$7,'Proposed Factors'!$L$11:$R$11,0),FALSE)))</f>
        <v>1</v>
      </c>
      <c r="BT34" s="15">
        <f>IF($Z34="NN",1,IF(AND($Z34="YY",$Y34="S"),VLOOKUP("YY",gsdfactors,MATCH(BT$7,'Proposed Factors'!$L$11:$R$11,0),FALSE),VLOOKUP(LEFT(CONCATENATE($Y34,$Z34),2)&amp;"N",gsdfactors,MATCH(BT$7,'Proposed Factors'!$L$11:$R$11,0),FALSE)))</f>
        <v>1</v>
      </c>
      <c r="BU34" s="15">
        <f>IF($Z34="NN",1,IF(AND($Z34="YY",$Y34="S"),VLOOKUP("YY",gsdfactors,MATCH(BU$7,'Proposed Factors'!$L$11:$R$11,0),FALSE),VLOOKUP(LEFT(CONCATENATE($Y34,$Z34),2)&amp;"N",gsdfactors,MATCH(BU$7,'Proposed Factors'!$L$11:$R$11,0),FALSE)))</f>
        <v>1</v>
      </c>
      <c r="BV34" s="15">
        <f>IF($Z34="NN",1,IF(AND($Z34="YY",$Y34="S"),VLOOKUP("YY",gsdfactors,MATCH(BV$7,'Proposed Factors'!$L$11:$R$11,0),FALSE),VLOOKUP(LEFT(CONCATENATE($Y34,$Z34),2)&amp;"N",gsdfactors,MATCH(BV$7,'Proposed Factors'!$L$11:$R$11,0),FALSE)))</f>
        <v>1</v>
      </c>
      <c r="BW34" s="15">
        <f>IF($Z34="NN",1,IF(AND($Z34="YY",$Y34="S"),VLOOKUP("YY",gsdfactors,MATCH(BW$7,'Proposed Factors'!$L$11:$R$11,0),FALSE),VLOOKUP(LEFT(CONCATENATE($Y34,$Z34),2)&amp;"N",gsdfactors,MATCH(BW$7,'Proposed Factors'!$L$11:$R$11,0),FALSE)))</f>
        <v>1</v>
      </c>
      <c r="BY34" s="52">
        <f t="shared" si="9"/>
        <v>1.3071921130163171</v>
      </c>
      <c r="BZ34" s="52">
        <f t="shared" si="10"/>
        <v>1.1946680555677245</v>
      </c>
      <c r="CA34" s="52">
        <f t="shared" si="11"/>
        <v>1.168640009725715</v>
      </c>
      <c r="CB34" s="52">
        <f t="shared" si="12"/>
        <v>1.2594104481629824</v>
      </c>
      <c r="CC34" s="52">
        <f t="shared" si="13"/>
        <v>1.1746223717564956</v>
      </c>
      <c r="CE34" s="52">
        <f t="shared" si="14"/>
        <v>1.3705431798167664</v>
      </c>
      <c r="CF34" s="52">
        <f t="shared" si="15"/>
        <v>1.3214896062217236</v>
      </c>
      <c r="CG34" s="52">
        <f t="shared" si="16"/>
        <v>1.1928683474691304</v>
      </c>
      <c r="CH34" s="52">
        <f t="shared" si="17"/>
        <v>1.2863400282700668</v>
      </c>
      <c r="CI34" s="52">
        <f t="shared" si="18"/>
        <v>1.2752507979035288</v>
      </c>
      <c r="CK34" s="52" t="str">
        <f t="shared" si="44"/>
        <v>1MNN</v>
      </c>
      <c r="CL34" s="55">
        <f t="shared" si="19"/>
        <v>2.0915982287506448E-3</v>
      </c>
      <c r="CM34" s="55">
        <f t="shared" si="20"/>
        <v>1.0886338579019108E-3</v>
      </c>
      <c r="CN34" s="55">
        <f t="shared" si="21"/>
        <v>1.5272824102641571E-3</v>
      </c>
      <c r="CO34" s="55">
        <f t="shared" si="22"/>
        <v>1.5230607226886692E-3</v>
      </c>
      <c r="CP34" s="55">
        <f t="shared" si="23"/>
        <v>1.9938689875267663E-3</v>
      </c>
      <c r="CQ34" s="5">
        <f t="shared" si="45"/>
        <v>1.3705431798167664</v>
      </c>
      <c r="CR34" s="5">
        <f t="shared" si="46"/>
        <v>1.3214896062217236</v>
      </c>
      <c r="CS34" s="5">
        <f t="shared" si="47"/>
        <v>1.1928683474691304</v>
      </c>
      <c r="CT34" s="5">
        <f t="shared" si="48"/>
        <v>1.2863400282700668</v>
      </c>
      <c r="CU34" s="5">
        <f t="shared" si="49"/>
        <v>1.2752507979035288</v>
      </c>
      <c r="CW34" s="52">
        <f t="shared" si="50"/>
        <v>1.4109999999999998</v>
      </c>
      <c r="CX34" s="52">
        <f t="shared" si="51"/>
        <v>1.2769999999999999</v>
      </c>
      <c r="CY34" s="52">
        <f t="shared" si="52"/>
        <v>1.2390000000000001</v>
      </c>
      <c r="CZ34" s="52">
        <f t="shared" si="53"/>
        <v>1.3360000000000001</v>
      </c>
      <c r="DA34" s="52">
        <f t="shared" si="54"/>
        <v>1.2354506599797246</v>
      </c>
    </row>
    <row r="35" spans="1:105" x14ac:dyDescent="0.35">
      <c r="A35" s="170" t="str">
        <f t="shared" si="25"/>
        <v>NNN</v>
      </c>
      <c r="B35" s="170" t="str">
        <f t="shared" si="26"/>
        <v>N</v>
      </c>
      <c r="C35" s="29" t="str">
        <f t="shared" si="27"/>
        <v>N</v>
      </c>
      <c r="D35" s="29" t="str">
        <f t="shared" si="28"/>
        <v>N</v>
      </c>
      <c r="E35" s="171" t="s">
        <v>5</v>
      </c>
      <c r="F35" s="171" t="s">
        <v>6</v>
      </c>
      <c r="G35" s="171" t="s">
        <v>7</v>
      </c>
      <c r="H35" s="172">
        <v>25</v>
      </c>
      <c r="I35" s="171" t="s">
        <v>9</v>
      </c>
      <c r="J35" s="171" t="s">
        <v>5</v>
      </c>
      <c r="K35" s="172">
        <v>1</v>
      </c>
      <c r="L35" s="172">
        <v>0</v>
      </c>
      <c r="M35" s="172">
        <v>0</v>
      </c>
      <c r="N35" s="172">
        <v>0</v>
      </c>
      <c r="O35" s="172">
        <v>1</v>
      </c>
      <c r="P35" s="1"/>
      <c r="Q35" s="13" t="s">
        <v>157</v>
      </c>
      <c r="R35" s="35">
        <v>717</v>
      </c>
      <c r="S35" s="35">
        <v>187</v>
      </c>
      <c r="T35" s="35">
        <v>462</v>
      </c>
      <c r="U35" s="35">
        <v>438</v>
      </c>
      <c r="V35" s="35">
        <v>666</v>
      </c>
      <c r="W35" s="35"/>
      <c r="X35" s="50">
        <f t="shared" si="29"/>
        <v>1</v>
      </c>
      <c r="Y35" s="49" t="str">
        <f t="shared" si="30"/>
        <v>M</v>
      </c>
      <c r="Z35" s="49" t="str">
        <f t="shared" si="31"/>
        <v>YN</v>
      </c>
      <c r="AA35" s="1"/>
      <c r="AB35" s="120">
        <f t="shared" si="32"/>
        <v>1.9910726633221089E-4</v>
      </c>
      <c r="AC35" s="120">
        <f t="shared" si="33"/>
        <v>8.9562046382603318E-5</v>
      </c>
      <c r="AD35" s="120">
        <f t="shared" si="34"/>
        <v>1.4786346888978218E-4</v>
      </c>
      <c r="AE35" s="120">
        <f t="shared" si="35"/>
        <v>1.4508494922523644E-4</v>
      </c>
      <c r="AF35" s="120">
        <f t="shared" si="36"/>
        <v>1.8881227722064925E-4</v>
      </c>
      <c r="AH35" s="121">
        <f t="shared" si="66"/>
        <v>1.411</v>
      </c>
      <c r="AI35" s="121">
        <f t="shared" si="66"/>
        <v>1.2769999999999999</v>
      </c>
      <c r="AJ35" s="121">
        <f t="shared" si="66"/>
        <v>1.2390000000000001</v>
      </c>
      <c r="AK35" s="121">
        <f t="shared" si="66"/>
        <v>1.3360000000000001</v>
      </c>
      <c r="AL35" s="121">
        <f t="shared" si="66"/>
        <v>1.2330000000000001</v>
      </c>
      <c r="AM35" s="15"/>
      <c r="AN35" s="98">
        <f t="shared" si="2"/>
        <v>1.3071921130163171</v>
      </c>
      <c r="AO35" s="98">
        <f t="shared" si="3"/>
        <v>1.1946680555677245</v>
      </c>
      <c r="AP35" s="98">
        <f t="shared" si="4"/>
        <v>1.168640009725715</v>
      </c>
      <c r="AQ35" s="98">
        <f t="shared" si="5"/>
        <v>1.2594104481629824</v>
      </c>
      <c r="AR35" s="98">
        <f t="shared" si="6"/>
        <v>1.1728934373826689</v>
      </c>
      <c r="AS35" s="15"/>
      <c r="AT35" s="98">
        <f t="shared" si="55"/>
        <v>0.3071921130163171</v>
      </c>
      <c r="AU35" s="98">
        <f t="shared" si="56"/>
        <v>0.19466805556772449</v>
      </c>
      <c r="AV35" s="98">
        <f t="shared" si="57"/>
        <v>0.16864000972571502</v>
      </c>
      <c r="AW35" s="98">
        <f t="shared" si="58"/>
        <v>0.25941044816298242</v>
      </c>
      <c r="AX35" s="98">
        <f t="shared" si="59"/>
        <v>0.17289343738266894</v>
      </c>
      <c r="AY35" s="15"/>
      <c r="AZ35" s="98">
        <f t="shared" si="38"/>
        <v>0.3071921130163171</v>
      </c>
      <c r="BA35" s="98">
        <f t="shared" si="39"/>
        <v>0.19466805556772449</v>
      </c>
      <c r="BB35" s="98">
        <f t="shared" si="40"/>
        <v>0.16864000972571502</v>
      </c>
      <c r="BC35" s="99">
        <f t="shared" si="41"/>
        <v>0.25941044816298242</v>
      </c>
      <c r="BD35" s="98">
        <f t="shared" si="42"/>
        <v>0.17462237175649561</v>
      </c>
      <c r="BE35" s="101"/>
      <c r="BF35" s="181" t="str">
        <f t="shared" si="43"/>
        <v>1M</v>
      </c>
      <c r="BG35" s="98">
        <f t="shared" si="60"/>
        <v>1.3071921130163171</v>
      </c>
      <c r="BH35" s="98">
        <f t="shared" si="61"/>
        <v>1.1946680555677245</v>
      </c>
      <c r="BI35" s="98">
        <f t="shared" si="62"/>
        <v>1.168640009725715</v>
      </c>
      <c r="BJ35" s="98">
        <f t="shared" si="63"/>
        <v>1.2594104481629824</v>
      </c>
      <c r="BK35" s="98">
        <f t="shared" si="64"/>
        <v>1.1746223717564956</v>
      </c>
      <c r="BL35" s="101"/>
      <c r="BM35" s="15">
        <f>IF($Y35="N",VLOOKUP("N",ylfactors,MATCH(BM$7,'Proposed Factors'!$L$3:$R$3,0),FALSE),IF('Query Result 1'!$X35&lt;49,VLOOKUP("YA",ylfactors,MATCH(BM$7,'Proposed Factors'!$L$3:$R$3,0),FALSE),VLOOKUP("YB",ylfactors,MATCH(BM$7,'Proposed Factors'!$L$3:$R$3,0),FALSE)))</f>
        <v>1</v>
      </c>
      <c r="BN35" s="15">
        <f>IF($Y35="N",VLOOKUP("N",ylfactors,MATCH(BN$7,'Proposed Factors'!$L$3:$R$3,0),FALSE),IF('Query Result 1'!$X35&lt;49,VLOOKUP("YA",ylfactors,MATCH(BN$7,'Proposed Factors'!$L$3:$R$3,0),FALSE),VLOOKUP("YB",ylfactors,MATCH(BN$7,'Proposed Factors'!$L$3:$R$3,0),FALSE)))</f>
        <v>1</v>
      </c>
      <c r="BO35" s="15">
        <f>IF($Y35="N",VLOOKUP("N",ylfactors,MATCH(BO$7,'Proposed Factors'!$L$3:$R$3,0),FALSE),IF('Query Result 1'!$X35&lt;49,VLOOKUP("YA",ylfactors,MATCH(BO$7,'Proposed Factors'!$L$3:$R$3,0),FALSE),VLOOKUP("YB",ylfactors,MATCH(BO$7,'Proposed Factors'!$L$3:$R$3,0),FALSE)))</f>
        <v>1</v>
      </c>
      <c r="BP35" s="15">
        <f>IF($Y35="N",VLOOKUP("N",ylfactors,MATCH(BP$7,'Proposed Factors'!$L$3:$R$3,0),FALSE),IF('Query Result 1'!$X35&lt;49,VLOOKUP("YA",ylfactors,MATCH(BP$7,'Proposed Factors'!$L$3:$R$3,0),FALSE),VLOOKUP("YB",ylfactors,MATCH(BP$7,'Proposed Factors'!$L$3:$R$3,0),FALSE)))</f>
        <v>1</v>
      </c>
      <c r="BQ35" s="15">
        <f>IF($Y35="N",VLOOKUP("N",ylfactors,MATCH(BQ$7,'Proposed Factors'!$L$3:$R$3,0),FALSE),IF('Query Result 1'!$X35&lt;49,VLOOKUP("YA",ylfactors,MATCH(BQ$7,'Proposed Factors'!$L$3:$R$3,0),FALSE),VLOOKUP("YB",ylfactors,MATCH(BQ$7,'Proposed Factors'!$L$3:$R$3,0),FALSE)))</f>
        <v>1</v>
      </c>
      <c r="BR35" s="15"/>
      <c r="BS35" s="15">
        <f>IF($Z35="NN",1,IF(AND($Z35="YY",$Y35="S"),VLOOKUP("YY",gsdfactors,MATCH(BS$7,'Proposed Factors'!$L$11:$R$11,0),FALSE),VLOOKUP(LEFT(CONCATENATE($Y35,$Z35),2)&amp;"N",gsdfactors,MATCH(BS$7,'Proposed Factors'!$L$11:$R$11,0),FALSE)))</f>
        <v>0.98099999999999998</v>
      </c>
      <c r="BT35" s="15">
        <f>IF($Z35="NN",1,IF(AND($Z35="YY",$Y35="S"),VLOOKUP("YY",gsdfactors,MATCH(BT$7,'Proposed Factors'!$L$11:$R$11,0),FALSE),VLOOKUP(LEFT(CONCATENATE($Y35,$Z35),2)&amp;"N",gsdfactors,MATCH(BT$7,'Proposed Factors'!$L$11:$R$11,0),FALSE)))</f>
        <v>0.9774735682819381</v>
      </c>
      <c r="BU35" s="15">
        <f>IF($Z35="NN",1,IF(AND($Z35="YY",$Y35="S"),VLOOKUP("YY",gsdfactors,MATCH(BU$7,'Proposed Factors'!$L$11:$R$11,0),FALSE),VLOOKUP(LEFT(CONCATENATE($Y35,$Z35),2)&amp;"N",gsdfactors,MATCH(BU$7,'Proposed Factors'!$L$11:$R$11,0),FALSE)))</f>
        <v>0.95020299022426691</v>
      </c>
      <c r="BV35" s="15">
        <f>IF($Z35="NN",1,IF(AND($Z35="YY",$Y35="S"),VLOOKUP("YY",gsdfactors,MATCH(BV$7,'Proposed Factors'!$L$11:$R$11,0),FALSE),VLOOKUP(LEFT(CONCATENATE($Y35,$Z35),2)&amp;"N",gsdfactors,MATCH(BV$7,'Proposed Factors'!$L$11:$R$11,0),FALSE)))</f>
        <v>0.98165236818588009</v>
      </c>
      <c r="BW35" s="15">
        <f>IF($Z35="NN",1,IF(AND($Z35="YY",$Y35="S"),VLOOKUP("YY",gsdfactors,MATCH(BW$7,'Proposed Factors'!$L$11:$R$11,0),FALSE),VLOOKUP(LEFT(CONCATENATE($Y35,$Z35),2)&amp;"N",gsdfactors,MATCH(BW$7,'Proposed Factors'!$L$11:$R$11,0),FALSE)))</f>
        <v>0.98430305775764437</v>
      </c>
      <c r="BY35" s="52">
        <f t="shared" si="9"/>
        <v>1.282355462869007</v>
      </c>
      <c r="BZ35" s="52">
        <f t="shared" si="10"/>
        <v>1.1677564471882285</v>
      </c>
      <c r="CA35" s="52">
        <f t="shared" si="11"/>
        <v>1.1104452317370908</v>
      </c>
      <c r="CB35" s="52">
        <f t="shared" si="12"/>
        <v>1.2363032489572323</v>
      </c>
      <c r="CC35" s="52">
        <f t="shared" si="13"/>
        <v>1.1561843922304551</v>
      </c>
      <c r="CE35" s="52">
        <f t="shared" si="14"/>
        <v>1.3445028594002479</v>
      </c>
      <c r="CF35" s="52">
        <f t="shared" si="15"/>
        <v>1.2917211608410415</v>
      </c>
      <c r="CG35" s="52">
        <f t="shared" si="16"/>
        <v>1.1334670707090475</v>
      </c>
      <c r="CH35" s="52">
        <f t="shared" si="17"/>
        <v>1.262738735043603</v>
      </c>
      <c r="CI35" s="52">
        <f t="shared" si="18"/>
        <v>1.2552332597843192</v>
      </c>
      <c r="CK35" s="52" t="str">
        <f t="shared" si="44"/>
        <v>1MYN</v>
      </c>
      <c r="CL35" s="55">
        <f t="shared" si="19"/>
        <v>1.9910726633221089E-4</v>
      </c>
      <c r="CM35" s="55">
        <f t="shared" si="20"/>
        <v>8.9562046382603318E-5</v>
      </c>
      <c r="CN35" s="55">
        <f t="shared" si="21"/>
        <v>1.4786346888978218E-4</v>
      </c>
      <c r="CO35" s="55">
        <f t="shared" si="22"/>
        <v>1.4508494922523644E-4</v>
      </c>
      <c r="CP35" s="55">
        <f t="shared" si="23"/>
        <v>1.8881227722064925E-4</v>
      </c>
      <c r="CQ35" s="5">
        <f t="shared" si="45"/>
        <v>1.3445028594002479</v>
      </c>
      <c r="CR35" s="5">
        <f t="shared" si="46"/>
        <v>1.2917211608410415</v>
      </c>
      <c r="CS35" s="5">
        <f t="shared" si="47"/>
        <v>1.1334670707090475</v>
      </c>
      <c r="CT35" s="5">
        <f t="shared" si="48"/>
        <v>1.262738735043603</v>
      </c>
      <c r="CU35" s="5">
        <f t="shared" si="49"/>
        <v>1.2552332597843192</v>
      </c>
      <c r="CW35" s="52">
        <f t="shared" si="50"/>
        <v>1.3841909999999999</v>
      </c>
      <c r="CX35" s="52">
        <f t="shared" si="51"/>
        <v>1.2482337466960349</v>
      </c>
      <c r="CY35" s="52">
        <f t="shared" si="52"/>
        <v>1.1773015048878668</v>
      </c>
      <c r="CZ35" s="52">
        <f t="shared" si="53"/>
        <v>1.3114875638963359</v>
      </c>
      <c r="DA35" s="52">
        <f t="shared" si="54"/>
        <v>1.2160578623267426</v>
      </c>
    </row>
    <row r="36" spans="1:105" x14ac:dyDescent="0.35">
      <c r="A36" s="170" t="str">
        <f t="shared" si="25"/>
        <v>NNN</v>
      </c>
      <c r="B36" s="170" t="str">
        <f t="shared" si="26"/>
        <v>N</v>
      </c>
      <c r="C36" s="29" t="str">
        <f t="shared" si="27"/>
        <v>N</v>
      </c>
      <c r="D36" s="29" t="str">
        <f t="shared" si="28"/>
        <v>N</v>
      </c>
      <c r="E36" s="171" t="s">
        <v>5</v>
      </c>
      <c r="F36" s="171" t="s">
        <v>6</v>
      </c>
      <c r="G36" s="171" t="s">
        <v>7</v>
      </c>
      <c r="H36" s="172">
        <v>26</v>
      </c>
      <c r="I36" s="171" t="s">
        <v>5</v>
      </c>
      <c r="J36" s="171" t="s">
        <v>5</v>
      </c>
      <c r="K36" s="172">
        <v>3243</v>
      </c>
      <c r="L36" s="172">
        <v>1578</v>
      </c>
      <c r="M36" s="172">
        <v>2805</v>
      </c>
      <c r="N36" s="172">
        <v>2739</v>
      </c>
      <c r="O36" s="172">
        <v>3159</v>
      </c>
      <c r="P36" s="1"/>
      <c r="Q36" s="13" t="s">
        <v>158</v>
      </c>
      <c r="R36" s="35">
        <v>48</v>
      </c>
      <c r="S36" s="35">
        <v>21</v>
      </c>
      <c r="T36" s="35">
        <v>37</v>
      </c>
      <c r="U36" s="35">
        <v>37</v>
      </c>
      <c r="V36" s="35">
        <v>48</v>
      </c>
      <c r="W36" s="35"/>
      <c r="X36" s="50">
        <f t="shared" si="29"/>
        <v>1</v>
      </c>
      <c r="Y36" s="49" t="str">
        <f t="shared" si="30"/>
        <v>M</v>
      </c>
      <c r="Z36" s="49" t="str">
        <f t="shared" si="31"/>
        <v>YY</v>
      </c>
      <c r="AA36" s="1"/>
      <c r="AB36" s="120">
        <f t="shared" si="32"/>
        <v>1.3329356741905331E-5</v>
      </c>
      <c r="AC36" s="120">
        <f t="shared" si="33"/>
        <v>1.0057769914623902E-5</v>
      </c>
      <c r="AD36" s="120">
        <f t="shared" si="34"/>
        <v>1.1841879543121083E-5</v>
      </c>
      <c r="AE36" s="120">
        <f t="shared" si="35"/>
        <v>1.2256034523593032E-5</v>
      </c>
      <c r="AF36" s="120">
        <f t="shared" si="36"/>
        <v>1.3608092051938686E-5</v>
      </c>
      <c r="AH36" s="121">
        <f t="shared" si="66"/>
        <v>1.411</v>
      </c>
      <c r="AI36" s="121">
        <f t="shared" si="66"/>
        <v>1.2769999999999999</v>
      </c>
      <c r="AJ36" s="121">
        <f t="shared" si="66"/>
        <v>1.2390000000000001</v>
      </c>
      <c r="AK36" s="121">
        <f t="shared" si="66"/>
        <v>1.3360000000000001</v>
      </c>
      <c r="AL36" s="121">
        <f t="shared" si="66"/>
        <v>1.2330000000000001</v>
      </c>
      <c r="AM36" s="15"/>
      <c r="AN36" s="98">
        <f t="shared" si="2"/>
        <v>1.3071921130163171</v>
      </c>
      <c r="AO36" s="98">
        <f t="shared" si="3"/>
        <v>1.1946680555677245</v>
      </c>
      <c r="AP36" s="98">
        <f t="shared" si="4"/>
        <v>1.168640009725715</v>
      </c>
      <c r="AQ36" s="98">
        <f t="shared" si="5"/>
        <v>1.2594104481629824</v>
      </c>
      <c r="AR36" s="98">
        <f t="shared" si="6"/>
        <v>1.1728934373826689</v>
      </c>
      <c r="AS36" s="15"/>
      <c r="AT36" s="98">
        <f t="shared" si="55"/>
        <v>0.3071921130163171</v>
      </c>
      <c r="AU36" s="98">
        <f t="shared" si="56"/>
        <v>0.19466805556772449</v>
      </c>
      <c r="AV36" s="98">
        <f t="shared" si="57"/>
        <v>0.16864000972571502</v>
      </c>
      <c r="AW36" s="98">
        <f t="shared" si="58"/>
        <v>0.25941044816298242</v>
      </c>
      <c r="AX36" s="98">
        <f t="shared" si="59"/>
        <v>0.17289343738266894</v>
      </c>
      <c r="AY36" s="15"/>
      <c r="AZ36" s="98">
        <f t="shared" si="38"/>
        <v>0.3071921130163171</v>
      </c>
      <c r="BA36" s="98">
        <f t="shared" si="39"/>
        <v>0.19466805556772449</v>
      </c>
      <c r="BB36" s="98">
        <f t="shared" si="40"/>
        <v>0.16864000972571502</v>
      </c>
      <c r="BC36" s="99">
        <f t="shared" si="41"/>
        <v>0.25941044816298242</v>
      </c>
      <c r="BD36" s="98">
        <f t="shared" si="42"/>
        <v>0.17462237175649561</v>
      </c>
      <c r="BE36" s="101"/>
      <c r="BF36" s="181" t="str">
        <f t="shared" si="43"/>
        <v>1M</v>
      </c>
      <c r="BG36" s="98">
        <f t="shared" si="60"/>
        <v>1.3071921130163171</v>
      </c>
      <c r="BH36" s="98">
        <f t="shared" si="61"/>
        <v>1.1946680555677245</v>
      </c>
      <c r="BI36" s="98">
        <f t="shared" si="62"/>
        <v>1.168640009725715</v>
      </c>
      <c r="BJ36" s="98">
        <f t="shared" si="63"/>
        <v>1.2594104481629824</v>
      </c>
      <c r="BK36" s="98">
        <f t="shared" si="64"/>
        <v>1.1746223717564956</v>
      </c>
      <c r="BL36" s="101"/>
      <c r="BM36" s="15">
        <f>IF($Y36="N",VLOOKUP("N",ylfactors,MATCH(BM$7,'Proposed Factors'!$L$3:$R$3,0),FALSE),IF('Query Result 1'!$X36&lt;49,VLOOKUP("YA",ylfactors,MATCH(BM$7,'Proposed Factors'!$L$3:$R$3,0),FALSE),VLOOKUP("YB",ylfactors,MATCH(BM$7,'Proposed Factors'!$L$3:$R$3,0),FALSE)))</f>
        <v>1</v>
      </c>
      <c r="BN36" s="15">
        <f>IF($Y36="N",VLOOKUP("N",ylfactors,MATCH(BN$7,'Proposed Factors'!$L$3:$R$3,0),FALSE),IF('Query Result 1'!$X36&lt;49,VLOOKUP("YA",ylfactors,MATCH(BN$7,'Proposed Factors'!$L$3:$R$3,0),FALSE),VLOOKUP("YB",ylfactors,MATCH(BN$7,'Proposed Factors'!$L$3:$R$3,0),FALSE)))</f>
        <v>1</v>
      </c>
      <c r="BO36" s="15">
        <f>IF($Y36="N",VLOOKUP("N",ylfactors,MATCH(BO$7,'Proposed Factors'!$L$3:$R$3,0),FALSE),IF('Query Result 1'!$X36&lt;49,VLOOKUP("YA",ylfactors,MATCH(BO$7,'Proposed Factors'!$L$3:$R$3,0),FALSE),VLOOKUP("YB",ylfactors,MATCH(BO$7,'Proposed Factors'!$L$3:$R$3,0),FALSE)))</f>
        <v>1</v>
      </c>
      <c r="BP36" s="15">
        <f>IF($Y36="N",VLOOKUP("N",ylfactors,MATCH(BP$7,'Proposed Factors'!$L$3:$R$3,0),FALSE),IF('Query Result 1'!$X36&lt;49,VLOOKUP("YA",ylfactors,MATCH(BP$7,'Proposed Factors'!$L$3:$R$3,0),FALSE),VLOOKUP("YB",ylfactors,MATCH(BP$7,'Proposed Factors'!$L$3:$R$3,0),FALSE)))</f>
        <v>1</v>
      </c>
      <c r="BQ36" s="15">
        <f>IF($Y36="N",VLOOKUP("N",ylfactors,MATCH(BQ$7,'Proposed Factors'!$L$3:$R$3,0),FALSE),IF('Query Result 1'!$X36&lt;49,VLOOKUP("YA",ylfactors,MATCH(BQ$7,'Proposed Factors'!$L$3:$R$3,0),FALSE),VLOOKUP("YB",ylfactors,MATCH(BQ$7,'Proposed Factors'!$L$3:$R$3,0),FALSE)))</f>
        <v>1</v>
      </c>
      <c r="BR36" s="15"/>
      <c r="BS36" s="15">
        <f>IF($Z36="NN",1,IF(AND($Z36="YY",$Y36="S"),VLOOKUP("YY",gsdfactors,MATCH(BS$7,'Proposed Factors'!$L$11:$R$11,0),FALSE),VLOOKUP(LEFT(CONCATENATE($Y36,$Z36),2)&amp;"N",gsdfactors,MATCH(BS$7,'Proposed Factors'!$L$11:$R$11,0),FALSE)))</f>
        <v>0.98099999999999998</v>
      </c>
      <c r="BT36" s="15">
        <f>IF($Z36="NN",1,IF(AND($Z36="YY",$Y36="S"),VLOOKUP("YY",gsdfactors,MATCH(BT$7,'Proposed Factors'!$L$11:$R$11,0),FALSE),VLOOKUP(LEFT(CONCATENATE($Y36,$Z36),2)&amp;"N",gsdfactors,MATCH(BT$7,'Proposed Factors'!$L$11:$R$11,0),FALSE)))</f>
        <v>0.9774735682819381</v>
      </c>
      <c r="BU36" s="15">
        <f>IF($Z36="NN",1,IF(AND($Z36="YY",$Y36="S"),VLOOKUP("YY",gsdfactors,MATCH(BU$7,'Proposed Factors'!$L$11:$R$11,0),FALSE),VLOOKUP(LEFT(CONCATENATE($Y36,$Z36),2)&amp;"N",gsdfactors,MATCH(BU$7,'Proposed Factors'!$L$11:$R$11,0),FALSE)))</f>
        <v>0.95020299022426691</v>
      </c>
      <c r="BV36" s="15">
        <f>IF($Z36="NN",1,IF(AND($Z36="YY",$Y36="S"),VLOOKUP("YY",gsdfactors,MATCH(BV$7,'Proposed Factors'!$L$11:$R$11,0),FALSE),VLOOKUP(LEFT(CONCATENATE($Y36,$Z36),2)&amp;"N",gsdfactors,MATCH(BV$7,'Proposed Factors'!$L$11:$R$11,0),FALSE)))</f>
        <v>0.98165236818588009</v>
      </c>
      <c r="BW36" s="15">
        <f>IF($Z36="NN",1,IF(AND($Z36="YY",$Y36="S"),VLOOKUP("YY",gsdfactors,MATCH(BW$7,'Proposed Factors'!$L$11:$R$11,0),FALSE),VLOOKUP(LEFT(CONCATENATE($Y36,$Z36),2)&amp;"N",gsdfactors,MATCH(BW$7,'Proposed Factors'!$L$11:$R$11,0),FALSE)))</f>
        <v>0.98430305775764437</v>
      </c>
      <c r="BY36" s="52">
        <f t="shared" si="9"/>
        <v>1.282355462869007</v>
      </c>
      <c r="BZ36" s="52">
        <f t="shared" si="10"/>
        <v>1.1677564471882285</v>
      </c>
      <c r="CA36" s="52">
        <f t="shared" si="11"/>
        <v>1.1104452317370908</v>
      </c>
      <c r="CB36" s="52">
        <f t="shared" si="12"/>
        <v>1.2363032489572323</v>
      </c>
      <c r="CC36" s="52">
        <f t="shared" si="13"/>
        <v>1.1561843922304551</v>
      </c>
      <c r="CE36" s="52">
        <f t="shared" si="14"/>
        <v>1.3445028594002479</v>
      </c>
      <c r="CF36" s="52">
        <f t="shared" si="15"/>
        <v>1.2917211608410415</v>
      </c>
      <c r="CG36" s="52">
        <f t="shared" si="16"/>
        <v>1.1334670707090475</v>
      </c>
      <c r="CH36" s="52">
        <f t="shared" si="17"/>
        <v>1.262738735043603</v>
      </c>
      <c r="CI36" s="52">
        <f t="shared" si="18"/>
        <v>1.2552332597843192</v>
      </c>
      <c r="CK36" s="52" t="str">
        <f t="shared" si="44"/>
        <v>1MYY</v>
      </c>
      <c r="CL36" s="55">
        <f t="shared" si="19"/>
        <v>1.3329356741905331E-5</v>
      </c>
      <c r="CM36" s="55">
        <f t="shared" si="20"/>
        <v>1.0057769914623902E-5</v>
      </c>
      <c r="CN36" s="55">
        <f t="shared" si="21"/>
        <v>1.1841879543121083E-5</v>
      </c>
      <c r="CO36" s="55">
        <f t="shared" si="22"/>
        <v>1.2256034523593032E-5</v>
      </c>
      <c r="CP36" s="55">
        <f t="shared" si="23"/>
        <v>1.3608092051938686E-5</v>
      </c>
      <c r="CQ36" s="5">
        <f t="shared" si="45"/>
        <v>1.3445028594002479</v>
      </c>
      <c r="CR36" s="5">
        <f t="shared" si="46"/>
        <v>1.2917211608410415</v>
      </c>
      <c r="CS36" s="5">
        <f t="shared" si="47"/>
        <v>1.1334670707090475</v>
      </c>
      <c r="CT36" s="5">
        <f t="shared" si="48"/>
        <v>1.262738735043603</v>
      </c>
      <c r="CU36" s="5">
        <f t="shared" si="49"/>
        <v>1.2552332597843192</v>
      </c>
      <c r="CW36" s="52">
        <f t="shared" si="50"/>
        <v>1.3841909999999999</v>
      </c>
      <c r="CX36" s="52">
        <f t="shared" si="51"/>
        <v>1.2482337466960349</v>
      </c>
      <c r="CY36" s="52">
        <f t="shared" si="52"/>
        <v>1.1773015048878668</v>
      </c>
      <c r="CZ36" s="52">
        <f t="shared" si="53"/>
        <v>1.3114875638963359</v>
      </c>
      <c r="DA36" s="52">
        <f t="shared" si="54"/>
        <v>1.2160578623267426</v>
      </c>
    </row>
    <row r="37" spans="1:105" x14ac:dyDescent="0.35">
      <c r="A37" s="170" t="str">
        <f t="shared" si="25"/>
        <v>NNN</v>
      </c>
      <c r="B37" s="170" t="str">
        <f t="shared" si="26"/>
        <v>N</v>
      </c>
      <c r="C37" s="29" t="str">
        <f t="shared" si="27"/>
        <v>N</v>
      </c>
      <c r="D37" s="29" t="str">
        <f t="shared" si="28"/>
        <v>N</v>
      </c>
      <c r="E37" s="171" t="s">
        <v>5</v>
      </c>
      <c r="F37" s="171" t="s">
        <v>6</v>
      </c>
      <c r="G37" s="171" t="s">
        <v>7</v>
      </c>
      <c r="H37" s="172">
        <v>27</v>
      </c>
      <c r="I37" s="171" t="s">
        <v>5</v>
      </c>
      <c r="J37" s="171" t="s">
        <v>5</v>
      </c>
      <c r="K37" s="172">
        <v>3646</v>
      </c>
      <c r="L37" s="172">
        <v>1708</v>
      </c>
      <c r="M37" s="172">
        <v>3149</v>
      </c>
      <c r="N37" s="172">
        <v>3058</v>
      </c>
      <c r="O37" s="172">
        <v>3547</v>
      </c>
      <c r="P37" s="1"/>
      <c r="Q37" s="13" t="s">
        <v>258</v>
      </c>
      <c r="R37" s="35">
        <v>13844</v>
      </c>
      <c r="S37" s="35">
        <v>6681</v>
      </c>
      <c r="T37" s="35">
        <v>8651</v>
      </c>
      <c r="U37" s="35">
        <v>7941</v>
      </c>
      <c r="V37" s="35">
        <v>13402</v>
      </c>
      <c r="W37" s="35"/>
      <c r="X37" s="50">
        <f t="shared" si="29"/>
        <v>1</v>
      </c>
      <c r="Y37" s="49" t="str">
        <f t="shared" si="30"/>
        <v>S</v>
      </c>
      <c r="Z37" s="49" t="str">
        <f t="shared" si="31"/>
        <v>NN</v>
      </c>
      <c r="AA37" s="1"/>
      <c r="AB37" s="120">
        <f t="shared" si="32"/>
        <v>3.8444086403111961E-3</v>
      </c>
      <c r="AC37" s="120">
        <f t="shared" si="33"/>
        <v>3.1998076571239185E-3</v>
      </c>
      <c r="AD37" s="120">
        <f t="shared" si="34"/>
        <v>2.7687594575010947E-3</v>
      </c>
      <c r="AE37" s="120">
        <f t="shared" si="35"/>
        <v>2.6304100041041152E-3</v>
      </c>
      <c r="AF37" s="120">
        <f t="shared" si="36"/>
        <v>3.7994927016683803E-3</v>
      </c>
      <c r="AH37" s="121">
        <f t="shared" si="66"/>
        <v>1.7589999999999999</v>
      </c>
      <c r="AI37" s="121">
        <f t="shared" si="66"/>
        <v>1.8260000000000001</v>
      </c>
      <c r="AJ37" s="121">
        <f t="shared" si="66"/>
        <v>1.2929999999999999</v>
      </c>
      <c r="AK37" s="121">
        <f t="shared" si="66"/>
        <v>1.524</v>
      </c>
      <c r="AL37" s="121">
        <f t="shared" si="66"/>
        <v>1.5509999999999999</v>
      </c>
      <c r="AM37" s="15"/>
      <c r="AN37" s="98">
        <f t="shared" si="2"/>
        <v>1.6295896008474142</v>
      </c>
      <c r="AO37" s="98">
        <f t="shared" si="3"/>
        <v>1.7082724114852506</v>
      </c>
      <c r="AP37" s="98">
        <f t="shared" si="4"/>
        <v>1.2195734726193295</v>
      </c>
      <c r="AQ37" s="98">
        <f t="shared" si="5"/>
        <v>1.4366328764972942</v>
      </c>
      <c r="AR37" s="98">
        <f t="shared" si="6"/>
        <v>1.4753915015251575</v>
      </c>
      <c r="AS37" s="15"/>
      <c r="AT37" s="98">
        <f t="shared" si="55"/>
        <v>0.62958960084741422</v>
      </c>
      <c r="AU37" s="98">
        <f t="shared" si="56"/>
        <v>0.70827241148525055</v>
      </c>
      <c r="AV37" s="98">
        <f t="shared" si="57"/>
        <v>0.21957347261932947</v>
      </c>
      <c r="AW37" s="98">
        <f t="shared" si="58"/>
        <v>0.43663287649729421</v>
      </c>
      <c r="AX37" s="98">
        <f t="shared" si="59"/>
        <v>0.47539150152515752</v>
      </c>
      <c r="AY37" s="15"/>
      <c r="AZ37" s="98">
        <f t="shared" si="38"/>
        <v>0.62958960084741422</v>
      </c>
      <c r="BA37" s="98">
        <f t="shared" si="39"/>
        <v>0.70827241148525055</v>
      </c>
      <c r="BB37" s="98">
        <f t="shared" si="40"/>
        <v>0.21957347261932947</v>
      </c>
      <c r="BC37" s="99">
        <f t="shared" si="41"/>
        <v>0.43663287649729421</v>
      </c>
      <c r="BD37" s="98">
        <f t="shared" si="42"/>
        <v>0.4801454165404091</v>
      </c>
      <c r="BE37" s="101"/>
      <c r="BF37" s="181" t="str">
        <f t="shared" si="43"/>
        <v>1S</v>
      </c>
      <c r="BG37" s="98">
        <f t="shared" si="60"/>
        <v>1.6295896008474142</v>
      </c>
      <c r="BH37" s="98">
        <f t="shared" si="61"/>
        <v>1.7082724114852506</v>
      </c>
      <c r="BI37" s="98">
        <f t="shared" si="62"/>
        <v>1.2195734726193295</v>
      </c>
      <c r="BJ37" s="98">
        <f t="shared" si="63"/>
        <v>1.4366328764972942</v>
      </c>
      <c r="BK37" s="98">
        <f t="shared" si="64"/>
        <v>1.4801454165404091</v>
      </c>
      <c r="BL37" s="101"/>
      <c r="BM37" s="15">
        <f>IF($Y37="N",VLOOKUP("N",ylfactors,MATCH(BM$7,'Proposed Factors'!$L$3:$R$3,0),FALSE),IF('Query Result 1'!$X37&lt;49,VLOOKUP("YA",ylfactors,MATCH(BM$7,'Proposed Factors'!$L$3:$R$3,0),FALSE),VLOOKUP("YB",ylfactors,MATCH(BM$7,'Proposed Factors'!$L$3:$R$3,0),FALSE)))</f>
        <v>1</v>
      </c>
      <c r="BN37" s="15">
        <f>IF($Y37="N",VLOOKUP("N",ylfactors,MATCH(BN$7,'Proposed Factors'!$L$3:$R$3,0),FALSE),IF('Query Result 1'!$X37&lt;49,VLOOKUP("YA",ylfactors,MATCH(BN$7,'Proposed Factors'!$L$3:$R$3,0),FALSE),VLOOKUP("YB",ylfactors,MATCH(BN$7,'Proposed Factors'!$L$3:$R$3,0),FALSE)))</f>
        <v>1</v>
      </c>
      <c r="BO37" s="15">
        <f>IF($Y37="N",VLOOKUP("N",ylfactors,MATCH(BO$7,'Proposed Factors'!$L$3:$R$3,0),FALSE),IF('Query Result 1'!$X37&lt;49,VLOOKUP("YA",ylfactors,MATCH(BO$7,'Proposed Factors'!$L$3:$R$3,0),FALSE),VLOOKUP("YB",ylfactors,MATCH(BO$7,'Proposed Factors'!$L$3:$R$3,0),FALSE)))</f>
        <v>1</v>
      </c>
      <c r="BP37" s="15">
        <f>IF($Y37="N",VLOOKUP("N",ylfactors,MATCH(BP$7,'Proposed Factors'!$L$3:$R$3,0),FALSE),IF('Query Result 1'!$X37&lt;49,VLOOKUP("YA",ylfactors,MATCH(BP$7,'Proposed Factors'!$L$3:$R$3,0),FALSE),VLOOKUP("YB",ylfactors,MATCH(BP$7,'Proposed Factors'!$L$3:$R$3,0),FALSE)))</f>
        <v>1</v>
      </c>
      <c r="BQ37" s="15">
        <f>IF($Y37="N",VLOOKUP("N",ylfactors,MATCH(BQ$7,'Proposed Factors'!$L$3:$R$3,0),FALSE),IF('Query Result 1'!$X37&lt;49,VLOOKUP("YA",ylfactors,MATCH(BQ$7,'Proposed Factors'!$L$3:$R$3,0),FALSE),VLOOKUP("YB",ylfactors,MATCH(BQ$7,'Proposed Factors'!$L$3:$R$3,0),FALSE)))</f>
        <v>1</v>
      </c>
      <c r="BR37" s="15"/>
      <c r="BS37" s="15">
        <f>IF($Z37="NN",1,IF(AND($Z37="YY",$Y37="S"),VLOOKUP("YY",gsdfactors,MATCH(BS$7,'Proposed Factors'!$L$11:$R$11,0),FALSE),VLOOKUP(LEFT(CONCATENATE($Y37,$Z37),2)&amp;"N",gsdfactors,MATCH(BS$7,'Proposed Factors'!$L$11:$R$11,0),FALSE)))</f>
        <v>1</v>
      </c>
      <c r="BT37" s="15">
        <f>IF($Z37="NN",1,IF(AND($Z37="YY",$Y37="S"),VLOOKUP("YY",gsdfactors,MATCH(BT$7,'Proposed Factors'!$L$11:$R$11,0),FALSE),VLOOKUP(LEFT(CONCATENATE($Y37,$Z37),2)&amp;"N",gsdfactors,MATCH(BT$7,'Proposed Factors'!$L$11:$R$11,0),FALSE)))</f>
        <v>1</v>
      </c>
      <c r="BU37" s="15">
        <f>IF($Z37="NN",1,IF(AND($Z37="YY",$Y37="S"),VLOOKUP("YY",gsdfactors,MATCH(BU$7,'Proposed Factors'!$L$11:$R$11,0),FALSE),VLOOKUP(LEFT(CONCATENATE($Y37,$Z37),2)&amp;"N",gsdfactors,MATCH(BU$7,'Proposed Factors'!$L$11:$R$11,0),FALSE)))</f>
        <v>1</v>
      </c>
      <c r="BV37" s="15">
        <f>IF($Z37="NN",1,IF(AND($Z37="YY",$Y37="S"),VLOOKUP("YY",gsdfactors,MATCH(BV$7,'Proposed Factors'!$L$11:$R$11,0),FALSE),VLOOKUP(LEFT(CONCATENATE($Y37,$Z37),2)&amp;"N",gsdfactors,MATCH(BV$7,'Proposed Factors'!$L$11:$R$11,0),FALSE)))</f>
        <v>1</v>
      </c>
      <c r="BW37" s="15">
        <f>IF($Z37="NN",1,IF(AND($Z37="YY",$Y37="S"),VLOOKUP("YY",gsdfactors,MATCH(BW$7,'Proposed Factors'!$L$11:$R$11,0),FALSE),VLOOKUP(LEFT(CONCATENATE($Y37,$Z37),2)&amp;"N",gsdfactors,MATCH(BW$7,'Proposed Factors'!$L$11:$R$11,0),FALSE)))</f>
        <v>1</v>
      </c>
      <c r="BY37" s="52">
        <f t="shared" si="9"/>
        <v>1.6295896008474142</v>
      </c>
      <c r="BZ37" s="52">
        <f t="shared" si="10"/>
        <v>1.7082724114852506</v>
      </c>
      <c r="CA37" s="52">
        <f t="shared" si="11"/>
        <v>1.2195734726193295</v>
      </c>
      <c r="CB37" s="52">
        <f t="shared" si="12"/>
        <v>1.4366328764972942</v>
      </c>
      <c r="CC37" s="52">
        <f t="shared" si="13"/>
        <v>1.4801454165404091</v>
      </c>
      <c r="CE37" s="52">
        <f t="shared" si="14"/>
        <v>1.7085651688856782</v>
      </c>
      <c r="CF37" s="52">
        <f t="shared" si="15"/>
        <v>1.8896163045895595</v>
      </c>
      <c r="CG37" s="52">
        <f t="shared" si="16"/>
        <v>1.2448577669714167</v>
      </c>
      <c r="CH37" s="52">
        <f t="shared" si="17"/>
        <v>1.4673519484158546</v>
      </c>
      <c r="CI37" s="52">
        <f t="shared" si="18"/>
        <v>1.6069476189473655</v>
      </c>
      <c r="CK37" s="52" t="str">
        <f t="shared" si="44"/>
        <v>1SNN</v>
      </c>
      <c r="CL37" s="55">
        <f t="shared" si="19"/>
        <v>3.8444086403111961E-3</v>
      </c>
      <c r="CM37" s="55">
        <f t="shared" si="20"/>
        <v>3.1998076571239185E-3</v>
      </c>
      <c r="CN37" s="55">
        <f t="shared" si="21"/>
        <v>2.7687594575010947E-3</v>
      </c>
      <c r="CO37" s="55">
        <f t="shared" si="22"/>
        <v>2.6304100041041152E-3</v>
      </c>
      <c r="CP37" s="55">
        <f t="shared" si="23"/>
        <v>3.7994927016683803E-3</v>
      </c>
      <c r="CQ37" s="5">
        <f t="shared" si="45"/>
        <v>1.7085651688856782</v>
      </c>
      <c r="CR37" s="5">
        <f t="shared" si="46"/>
        <v>1.8896163045895595</v>
      </c>
      <c r="CS37" s="5">
        <f t="shared" si="47"/>
        <v>1.2448577669714167</v>
      </c>
      <c r="CT37" s="5">
        <f t="shared" si="48"/>
        <v>1.4673519484158546</v>
      </c>
      <c r="CU37" s="5">
        <f t="shared" si="49"/>
        <v>1.6069476189473655</v>
      </c>
      <c r="CW37" s="52">
        <f t="shared" si="50"/>
        <v>1.7589999999999997</v>
      </c>
      <c r="CX37" s="52">
        <f t="shared" si="51"/>
        <v>1.8260000000000001</v>
      </c>
      <c r="CY37" s="52">
        <f t="shared" si="52"/>
        <v>1.2929999999999999</v>
      </c>
      <c r="CZ37" s="52">
        <f t="shared" si="53"/>
        <v>1.524</v>
      </c>
      <c r="DA37" s="52">
        <f t="shared" si="54"/>
        <v>1.5567953375486188</v>
      </c>
    </row>
    <row r="38" spans="1:105" x14ac:dyDescent="0.35">
      <c r="A38" s="170" t="str">
        <f t="shared" si="25"/>
        <v>NNN</v>
      </c>
      <c r="B38" s="170" t="str">
        <f t="shared" si="26"/>
        <v>N</v>
      </c>
      <c r="C38" s="29" t="str">
        <f t="shared" si="27"/>
        <v>N</v>
      </c>
      <c r="D38" s="29" t="str">
        <f t="shared" si="28"/>
        <v>N</v>
      </c>
      <c r="E38" s="171" t="s">
        <v>5</v>
      </c>
      <c r="F38" s="171" t="s">
        <v>6</v>
      </c>
      <c r="G38" s="171" t="s">
        <v>7</v>
      </c>
      <c r="H38" s="172">
        <v>27</v>
      </c>
      <c r="I38" s="171" t="s">
        <v>9</v>
      </c>
      <c r="J38" s="171" t="s">
        <v>5</v>
      </c>
      <c r="K38" s="172">
        <v>2</v>
      </c>
      <c r="L38" s="172">
        <v>0</v>
      </c>
      <c r="M38" s="172">
        <v>1</v>
      </c>
      <c r="N38" s="172">
        <v>1</v>
      </c>
      <c r="O38" s="172">
        <v>2</v>
      </c>
      <c r="P38" s="1"/>
      <c r="Q38" s="13" t="s">
        <v>259</v>
      </c>
      <c r="R38" s="35">
        <v>13045</v>
      </c>
      <c r="S38" s="35">
        <v>7485</v>
      </c>
      <c r="T38" s="35">
        <v>9590</v>
      </c>
      <c r="U38" s="35">
        <v>8887</v>
      </c>
      <c r="V38" s="35">
        <v>12812</v>
      </c>
      <c r="W38" s="35"/>
      <c r="X38" s="50">
        <f t="shared" si="29"/>
        <v>1</v>
      </c>
      <c r="Y38" s="49" t="str">
        <f t="shared" si="30"/>
        <v>S</v>
      </c>
      <c r="Z38" s="49" t="str">
        <f t="shared" si="31"/>
        <v>YN</v>
      </c>
      <c r="AA38" s="1"/>
      <c r="AB38" s="120">
        <f t="shared" si="32"/>
        <v>3.6225303895448969E-3</v>
      </c>
      <c r="AC38" s="120">
        <f t="shared" si="33"/>
        <v>3.584876562426662E-3</v>
      </c>
      <c r="AD38" s="120">
        <f t="shared" si="34"/>
        <v>3.0692871572576001E-3</v>
      </c>
      <c r="AE38" s="120">
        <f t="shared" si="35"/>
        <v>2.9437669948965211E-3</v>
      </c>
      <c r="AF38" s="120">
        <f t="shared" si="36"/>
        <v>3.632226570196634E-3</v>
      </c>
      <c r="AH38" s="121">
        <f t="shared" ref="AH38:AL47" si="67">IFERROR(IF($Y38="N",VLOOKUP(CONCATENATE(AH$7,"NNXX"),bdfactors,8,FALSE),VLOOKUP(CONCATENATE(AH$7,$X38,$Y38),bdfactors,8,FALSE)),VLOOKUP(CONCATENATE(AH$7,$X38,"X"),bdfactors,8,FALSE))</f>
        <v>1.7589999999999999</v>
      </c>
      <c r="AI38" s="121">
        <f t="shared" si="67"/>
        <v>1.8260000000000001</v>
      </c>
      <c r="AJ38" s="121">
        <f t="shared" si="67"/>
        <v>1.2929999999999999</v>
      </c>
      <c r="AK38" s="121">
        <f t="shared" si="67"/>
        <v>1.524</v>
      </c>
      <c r="AL38" s="121">
        <f t="shared" si="67"/>
        <v>1.5509999999999999</v>
      </c>
      <c r="AM38" s="15"/>
      <c r="AN38" s="98">
        <f t="shared" si="2"/>
        <v>1.6295896008474142</v>
      </c>
      <c r="AO38" s="98">
        <f t="shared" si="3"/>
        <v>1.7082724114852506</v>
      </c>
      <c r="AP38" s="98">
        <f t="shared" si="4"/>
        <v>1.2195734726193295</v>
      </c>
      <c r="AQ38" s="98">
        <f t="shared" si="5"/>
        <v>1.4366328764972942</v>
      </c>
      <c r="AR38" s="98">
        <f t="shared" si="6"/>
        <v>1.4753915015251575</v>
      </c>
      <c r="AS38" s="15"/>
      <c r="AT38" s="98">
        <f t="shared" si="55"/>
        <v>0.62958960084741422</v>
      </c>
      <c r="AU38" s="98">
        <f t="shared" si="56"/>
        <v>0.70827241148525055</v>
      </c>
      <c r="AV38" s="98">
        <f t="shared" si="57"/>
        <v>0.21957347261932947</v>
      </c>
      <c r="AW38" s="98">
        <f t="shared" si="58"/>
        <v>0.43663287649729421</v>
      </c>
      <c r="AX38" s="98">
        <f t="shared" si="59"/>
        <v>0.47539150152515752</v>
      </c>
      <c r="AY38" s="15"/>
      <c r="AZ38" s="98">
        <f t="shared" si="38"/>
        <v>0.62958960084741422</v>
      </c>
      <c r="BA38" s="98">
        <f t="shared" si="39"/>
        <v>0.70827241148525055</v>
      </c>
      <c r="BB38" s="98">
        <f t="shared" si="40"/>
        <v>0.21957347261932947</v>
      </c>
      <c r="BC38" s="99">
        <f t="shared" si="41"/>
        <v>0.43663287649729421</v>
      </c>
      <c r="BD38" s="98">
        <f t="shared" si="42"/>
        <v>0.4801454165404091</v>
      </c>
      <c r="BE38" s="101"/>
      <c r="BF38" s="181" t="str">
        <f t="shared" si="43"/>
        <v>1S</v>
      </c>
      <c r="BG38" s="98">
        <f t="shared" si="60"/>
        <v>1.6295896008474142</v>
      </c>
      <c r="BH38" s="98">
        <f t="shared" si="61"/>
        <v>1.7082724114852506</v>
      </c>
      <c r="BI38" s="98">
        <f t="shared" si="62"/>
        <v>1.2195734726193295</v>
      </c>
      <c r="BJ38" s="98">
        <f t="shared" si="63"/>
        <v>1.4366328764972942</v>
      </c>
      <c r="BK38" s="98">
        <f t="shared" si="64"/>
        <v>1.4801454165404091</v>
      </c>
      <c r="BL38" s="101"/>
      <c r="BM38" s="15">
        <f>IF($Y38="N",VLOOKUP("N",ylfactors,MATCH(BM$7,'Proposed Factors'!$L$3:$R$3,0),FALSE),IF('Query Result 1'!$X38&lt;49,VLOOKUP("YA",ylfactors,MATCH(BM$7,'Proposed Factors'!$L$3:$R$3,0),FALSE),VLOOKUP("YB",ylfactors,MATCH(BM$7,'Proposed Factors'!$L$3:$R$3,0),FALSE)))</f>
        <v>1</v>
      </c>
      <c r="BN38" s="15">
        <f>IF($Y38="N",VLOOKUP("N",ylfactors,MATCH(BN$7,'Proposed Factors'!$L$3:$R$3,0),FALSE),IF('Query Result 1'!$X38&lt;49,VLOOKUP("YA",ylfactors,MATCH(BN$7,'Proposed Factors'!$L$3:$R$3,0),FALSE),VLOOKUP("YB",ylfactors,MATCH(BN$7,'Proposed Factors'!$L$3:$R$3,0),FALSE)))</f>
        <v>1</v>
      </c>
      <c r="BO38" s="15">
        <f>IF($Y38="N",VLOOKUP("N",ylfactors,MATCH(BO$7,'Proposed Factors'!$L$3:$R$3,0),FALSE),IF('Query Result 1'!$X38&lt;49,VLOOKUP("YA",ylfactors,MATCH(BO$7,'Proposed Factors'!$L$3:$R$3,0),FALSE),VLOOKUP("YB",ylfactors,MATCH(BO$7,'Proposed Factors'!$L$3:$R$3,0),FALSE)))</f>
        <v>1</v>
      </c>
      <c r="BP38" s="15">
        <f>IF($Y38="N",VLOOKUP("N",ylfactors,MATCH(BP$7,'Proposed Factors'!$L$3:$R$3,0),FALSE),IF('Query Result 1'!$X38&lt;49,VLOOKUP("YA",ylfactors,MATCH(BP$7,'Proposed Factors'!$L$3:$R$3,0),FALSE),VLOOKUP("YB",ylfactors,MATCH(BP$7,'Proposed Factors'!$L$3:$R$3,0),FALSE)))</f>
        <v>1</v>
      </c>
      <c r="BQ38" s="15">
        <f>IF($Y38="N",VLOOKUP("N",ylfactors,MATCH(BQ$7,'Proposed Factors'!$L$3:$R$3,0),FALSE),IF('Query Result 1'!$X38&lt;49,VLOOKUP("YA",ylfactors,MATCH(BQ$7,'Proposed Factors'!$L$3:$R$3,0),FALSE),VLOOKUP("YB",ylfactors,MATCH(BQ$7,'Proposed Factors'!$L$3:$R$3,0),FALSE)))</f>
        <v>1</v>
      </c>
      <c r="BR38" s="15"/>
      <c r="BS38" s="15">
        <f>IF($Z38="NN",1,IF(AND($Z38="YY",$Y38="S"),VLOOKUP("YY",gsdfactors,MATCH(BS$7,'Proposed Factors'!$L$11:$R$11,0),FALSE),VLOOKUP(LEFT(CONCATENATE($Y38,$Z38),2)&amp;"N",gsdfactors,MATCH(BS$7,'Proposed Factors'!$L$11:$R$11,0),FALSE)))</f>
        <v>0.98099999999999998</v>
      </c>
      <c r="BT38" s="15">
        <f>IF($Z38="NN",1,IF(AND($Z38="YY",$Y38="S"),VLOOKUP("YY",gsdfactors,MATCH(BT$7,'Proposed Factors'!$L$11:$R$11,0),FALSE),VLOOKUP(LEFT(CONCATENATE($Y38,$Z38),2)&amp;"N",gsdfactors,MATCH(BT$7,'Proposed Factors'!$L$11:$R$11,0),FALSE)))</f>
        <v>0.91004471716733326</v>
      </c>
      <c r="BU38" s="15">
        <f>IF($Z38="NN",1,IF(AND($Z38="YY",$Y38="S"),VLOOKUP("YY",gsdfactors,MATCH(BU$7,'Proposed Factors'!$L$11:$R$11,0),FALSE),VLOOKUP(LEFT(CONCATENATE($Y38,$Z38),2)&amp;"N",gsdfactors,MATCH(BU$7,'Proposed Factors'!$L$11:$R$11,0),FALSE)))</f>
        <v>0.87660624054904279</v>
      </c>
      <c r="BV38" s="15">
        <f>IF($Z38="NN",1,IF(AND($Z38="YY",$Y38="S"),VLOOKUP("YY",gsdfactors,MATCH(BV$7,'Proposed Factors'!$L$11:$R$11,0),FALSE),VLOOKUP(LEFT(CONCATENATE($Y38,$Z38),2)&amp;"N",gsdfactors,MATCH(BV$7,'Proposed Factors'!$L$11:$R$11,0),FALSE)))</f>
        <v>0.98298367912020768</v>
      </c>
      <c r="BW38" s="15">
        <f>IF($Z38="NN",1,IF(AND($Z38="YY",$Y38="S"),VLOOKUP("YY",gsdfactors,MATCH(BW$7,'Proposed Factors'!$L$11:$R$11,0),FALSE),VLOOKUP(LEFT(CONCATENATE($Y38,$Z38),2)&amp;"N",gsdfactors,MATCH(BW$7,'Proposed Factors'!$L$11:$R$11,0),FALSE)))</f>
        <v>0.90987513405369735</v>
      </c>
      <c r="BY38" s="52">
        <f t="shared" si="9"/>
        <v>1.5986273984313133</v>
      </c>
      <c r="BZ38" s="52">
        <f t="shared" si="10"/>
        <v>1.5546042835548533</v>
      </c>
      <c r="CA38" s="52">
        <f t="shared" si="11"/>
        <v>1.0690857169061714</v>
      </c>
      <c r="CB38" s="52">
        <f t="shared" si="12"/>
        <v>1.4121866704843571</v>
      </c>
      <c r="CC38" s="52">
        <f t="shared" si="13"/>
        <v>1.3467475092936705</v>
      </c>
      <c r="CE38" s="52">
        <f t="shared" si="14"/>
        <v>1.6761024306768502</v>
      </c>
      <c r="CF38" s="52">
        <f t="shared" si="15"/>
        <v>1.7196353354649871</v>
      </c>
      <c r="CG38" s="52">
        <f t="shared" si="16"/>
        <v>1.0912500871230899</v>
      </c>
      <c r="CH38" s="52">
        <f t="shared" si="17"/>
        <v>1.4423830168180218</v>
      </c>
      <c r="CI38" s="52">
        <f t="shared" si="18"/>
        <v>1.4621216802070038</v>
      </c>
      <c r="CK38" s="52" t="str">
        <f t="shared" si="44"/>
        <v>1SYN</v>
      </c>
      <c r="CL38" s="55">
        <f t="shared" si="19"/>
        <v>3.6225303895448969E-3</v>
      </c>
      <c r="CM38" s="55">
        <f t="shared" si="20"/>
        <v>3.584876562426662E-3</v>
      </c>
      <c r="CN38" s="55">
        <f t="shared" si="21"/>
        <v>3.0692871572576001E-3</v>
      </c>
      <c r="CO38" s="55">
        <f t="shared" si="22"/>
        <v>2.9437669948965211E-3</v>
      </c>
      <c r="CP38" s="55">
        <f t="shared" si="23"/>
        <v>3.632226570196634E-3</v>
      </c>
      <c r="CQ38" s="5">
        <f t="shared" si="45"/>
        <v>1.6761024306768502</v>
      </c>
      <c r="CR38" s="5">
        <f t="shared" si="46"/>
        <v>1.7196353354649871</v>
      </c>
      <c r="CS38" s="5">
        <f t="shared" si="47"/>
        <v>1.0912500871230899</v>
      </c>
      <c r="CT38" s="5">
        <f t="shared" si="48"/>
        <v>1.4423830168180218</v>
      </c>
      <c r="CU38" s="5">
        <f t="shared" si="49"/>
        <v>1.4621216802070038</v>
      </c>
      <c r="CW38" s="52">
        <f t="shared" si="50"/>
        <v>1.7255789999999995</v>
      </c>
      <c r="CX38" s="52">
        <f t="shared" si="51"/>
        <v>1.6617416535475504</v>
      </c>
      <c r="CY38" s="52">
        <f t="shared" si="52"/>
        <v>1.1334518690299122</v>
      </c>
      <c r="CZ38" s="52">
        <f t="shared" si="53"/>
        <v>1.4980671269791963</v>
      </c>
      <c r="DA38" s="52">
        <f t="shared" si="54"/>
        <v>1.4164893664462206</v>
      </c>
    </row>
    <row r="39" spans="1:105" x14ac:dyDescent="0.35">
      <c r="A39" s="170" t="str">
        <f t="shared" si="25"/>
        <v>NNN</v>
      </c>
      <c r="B39" s="170" t="str">
        <f t="shared" si="26"/>
        <v>N</v>
      </c>
      <c r="C39" s="29" t="str">
        <f t="shared" si="27"/>
        <v>N</v>
      </c>
      <c r="D39" s="29" t="str">
        <f t="shared" si="28"/>
        <v>N</v>
      </c>
      <c r="E39" s="171" t="s">
        <v>5</v>
      </c>
      <c r="F39" s="171" t="s">
        <v>6</v>
      </c>
      <c r="G39" s="171" t="s">
        <v>7</v>
      </c>
      <c r="H39" s="172">
        <v>28</v>
      </c>
      <c r="I39" s="171" t="s">
        <v>5</v>
      </c>
      <c r="J39" s="171" t="s">
        <v>5</v>
      </c>
      <c r="K39" s="172">
        <v>3595</v>
      </c>
      <c r="L39" s="172">
        <v>1779</v>
      </c>
      <c r="M39" s="172">
        <v>3130</v>
      </c>
      <c r="N39" s="172">
        <v>3060</v>
      </c>
      <c r="O39" s="172">
        <v>3513</v>
      </c>
      <c r="P39" s="1"/>
      <c r="Q39" s="13" t="s">
        <v>260</v>
      </c>
      <c r="R39" s="35">
        <v>1140</v>
      </c>
      <c r="S39" s="35">
        <v>710</v>
      </c>
      <c r="T39" s="35">
        <v>917</v>
      </c>
      <c r="U39" s="35">
        <v>850</v>
      </c>
      <c r="V39" s="35">
        <v>1121</v>
      </c>
      <c r="W39" s="35"/>
      <c r="X39" s="50">
        <f t="shared" si="29"/>
        <v>1</v>
      </c>
      <c r="Y39" s="49" t="str">
        <f t="shared" si="30"/>
        <v>S</v>
      </c>
      <c r="Z39" s="49" t="str">
        <f t="shared" si="31"/>
        <v>YY</v>
      </c>
      <c r="AA39" s="1"/>
      <c r="AB39" s="120">
        <f t="shared" si="32"/>
        <v>3.1657222262025165E-4</v>
      </c>
      <c r="AC39" s="120">
        <f t="shared" si="33"/>
        <v>3.4004841139918904E-4</v>
      </c>
      <c r="AD39" s="120">
        <f t="shared" si="34"/>
        <v>2.9348658219032527E-4</v>
      </c>
      <c r="AE39" s="120">
        <f t="shared" si="35"/>
        <v>2.815575498663264E-4</v>
      </c>
      <c r="AF39" s="120">
        <f t="shared" si="36"/>
        <v>3.1780564979631804E-4</v>
      </c>
      <c r="AH39" s="121">
        <f t="shared" si="67"/>
        <v>1.7589999999999999</v>
      </c>
      <c r="AI39" s="121">
        <f t="shared" si="67"/>
        <v>1.8260000000000001</v>
      </c>
      <c r="AJ39" s="121">
        <f t="shared" si="67"/>
        <v>1.2929999999999999</v>
      </c>
      <c r="AK39" s="121">
        <f t="shared" si="67"/>
        <v>1.524</v>
      </c>
      <c r="AL39" s="121">
        <f t="shared" si="67"/>
        <v>1.5509999999999999</v>
      </c>
      <c r="AM39" s="15"/>
      <c r="AN39" s="98">
        <f t="shared" si="2"/>
        <v>1.6295896008474142</v>
      </c>
      <c r="AO39" s="98">
        <f t="shared" si="3"/>
        <v>1.7082724114852506</v>
      </c>
      <c r="AP39" s="98">
        <f t="shared" si="4"/>
        <v>1.2195734726193295</v>
      </c>
      <c r="AQ39" s="98">
        <f t="shared" si="5"/>
        <v>1.4366328764972942</v>
      </c>
      <c r="AR39" s="98">
        <f t="shared" si="6"/>
        <v>1.4753915015251575</v>
      </c>
      <c r="AS39" s="15"/>
      <c r="AT39" s="98">
        <f t="shared" si="55"/>
        <v>0.62958960084741422</v>
      </c>
      <c r="AU39" s="98">
        <f t="shared" si="56"/>
        <v>0.70827241148525055</v>
      </c>
      <c r="AV39" s="98">
        <f t="shared" si="57"/>
        <v>0.21957347261932947</v>
      </c>
      <c r="AW39" s="98">
        <f t="shared" si="58"/>
        <v>0.43663287649729421</v>
      </c>
      <c r="AX39" s="98">
        <f t="shared" si="59"/>
        <v>0.47539150152515752</v>
      </c>
      <c r="AY39" s="15"/>
      <c r="AZ39" s="98">
        <f t="shared" si="38"/>
        <v>0.62958960084741422</v>
      </c>
      <c r="BA39" s="98">
        <f t="shared" si="39"/>
        <v>0.70827241148525055</v>
      </c>
      <c r="BB39" s="98">
        <f t="shared" si="40"/>
        <v>0.21957347261932947</v>
      </c>
      <c r="BC39" s="99">
        <f t="shared" si="41"/>
        <v>0.43663287649729421</v>
      </c>
      <c r="BD39" s="98">
        <f t="shared" si="42"/>
        <v>0.4801454165404091</v>
      </c>
      <c r="BE39" s="101"/>
      <c r="BF39" s="181" t="str">
        <f t="shared" si="43"/>
        <v>1S</v>
      </c>
      <c r="BG39" s="98">
        <f t="shared" si="60"/>
        <v>1.6295896008474142</v>
      </c>
      <c r="BH39" s="98">
        <f t="shared" si="61"/>
        <v>1.7082724114852506</v>
      </c>
      <c r="BI39" s="98">
        <f t="shared" si="62"/>
        <v>1.2195734726193295</v>
      </c>
      <c r="BJ39" s="98">
        <f t="shared" si="63"/>
        <v>1.4366328764972942</v>
      </c>
      <c r="BK39" s="98">
        <f t="shared" si="64"/>
        <v>1.4801454165404091</v>
      </c>
      <c r="BL39" s="101"/>
      <c r="BM39" s="15">
        <f>IF($Y39="N",VLOOKUP("N",ylfactors,MATCH(BM$7,'Proposed Factors'!$L$3:$R$3,0),FALSE),IF('Query Result 1'!$X39&lt;49,VLOOKUP("YA",ylfactors,MATCH(BM$7,'Proposed Factors'!$L$3:$R$3,0),FALSE),VLOOKUP("YB",ylfactors,MATCH(BM$7,'Proposed Factors'!$L$3:$R$3,0),FALSE)))</f>
        <v>1</v>
      </c>
      <c r="BN39" s="15">
        <f>IF($Y39="N",VLOOKUP("N",ylfactors,MATCH(BN$7,'Proposed Factors'!$L$3:$R$3,0),FALSE),IF('Query Result 1'!$X39&lt;49,VLOOKUP("YA",ylfactors,MATCH(BN$7,'Proposed Factors'!$L$3:$R$3,0),FALSE),VLOOKUP("YB",ylfactors,MATCH(BN$7,'Proposed Factors'!$L$3:$R$3,0),FALSE)))</f>
        <v>1</v>
      </c>
      <c r="BO39" s="15">
        <f>IF($Y39="N",VLOOKUP("N",ylfactors,MATCH(BO$7,'Proposed Factors'!$L$3:$R$3,0),FALSE),IF('Query Result 1'!$X39&lt;49,VLOOKUP("YA",ylfactors,MATCH(BO$7,'Proposed Factors'!$L$3:$R$3,0),FALSE),VLOOKUP("YB",ylfactors,MATCH(BO$7,'Proposed Factors'!$L$3:$R$3,0),FALSE)))</f>
        <v>1</v>
      </c>
      <c r="BP39" s="15">
        <f>IF($Y39="N",VLOOKUP("N",ylfactors,MATCH(BP$7,'Proposed Factors'!$L$3:$R$3,0),FALSE),IF('Query Result 1'!$X39&lt;49,VLOOKUP("YA",ylfactors,MATCH(BP$7,'Proposed Factors'!$L$3:$R$3,0),FALSE),VLOOKUP("YB",ylfactors,MATCH(BP$7,'Proposed Factors'!$L$3:$R$3,0),FALSE)))</f>
        <v>1</v>
      </c>
      <c r="BQ39" s="15">
        <f>IF($Y39="N",VLOOKUP("N",ylfactors,MATCH(BQ$7,'Proposed Factors'!$L$3:$R$3,0),FALSE),IF('Query Result 1'!$X39&lt;49,VLOOKUP("YA",ylfactors,MATCH(BQ$7,'Proposed Factors'!$L$3:$R$3,0),FALSE),VLOOKUP("YB",ylfactors,MATCH(BQ$7,'Proposed Factors'!$L$3:$R$3,0),FALSE)))</f>
        <v>1</v>
      </c>
      <c r="BR39" s="15"/>
      <c r="BS39" s="15">
        <f>IF($Z39="NN",1,IF(AND($Z39="YY",$Y39="S"),VLOOKUP("YY",gsdfactors,MATCH(BS$7,'Proposed Factors'!$L$11:$R$11,0),FALSE),VLOOKUP(LEFT(CONCATENATE($Y39,$Z39),2)&amp;"N",gsdfactors,MATCH(BS$7,'Proposed Factors'!$L$11:$R$11,0),FALSE)))</f>
        <v>0.98099999999999998</v>
      </c>
      <c r="BT39" s="15">
        <f>IF($Z39="NN",1,IF(AND($Z39="YY",$Y39="S"),VLOOKUP("YY",gsdfactors,MATCH(BT$7,'Proposed Factors'!$L$11:$R$11,0),FALSE),VLOOKUP(LEFT(CONCATENATE($Y39,$Z39),2)&amp;"N",gsdfactors,MATCH(BT$7,'Proposed Factors'!$L$11:$R$11,0),FALSE)))</f>
        <v>0.94369771010547621</v>
      </c>
      <c r="BU39" s="15">
        <f>IF($Z39="NN",1,IF(AND($Z39="YY",$Y39="S"),VLOOKUP("YY",gsdfactors,MATCH(BU$7,'Proposed Factors'!$L$11:$R$11,0),FALSE),VLOOKUP(LEFT(CONCATENATE($Y39,$Z39),2)&amp;"N",gsdfactors,MATCH(BU$7,'Proposed Factors'!$L$11:$R$11,0),FALSE)))</f>
        <v>0.97401971209569649</v>
      </c>
      <c r="BV39" s="15">
        <f>IF($Z39="NN",1,IF(AND($Z39="YY",$Y39="S"),VLOOKUP("YY",gsdfactors,MATCH(BV$7,'Proposed Factors'!$L$11:$R$11,0),FALSE),VLOOKUP(LEFT(CONCATENATE($Y39,$Z39),2)&amp;"N",gsdfactors,MATCH(BV$7,'Proposed Factors'!$L$11:$R$11,0),FALSE)))</f>
        <v>0.9440798395058082</v>
      </c>
      <c r="BW39" s="15">
        <f>IF($Z39="NN",1,IF(AND($Z39="YY",$Y39="S"),VLOOKUP("YY",gsdfactors,MATCH(BW$7,'Proposed Factors'!$L$11:$R$11,0),FALSE),VLOOKUP(LEFT(CONCATENATE($Y39,$Z39),2)&amp;"N",gsdfactors,MATCH(BW$7,'Proposed Factors'!$L$11:$R$11,0),FALSE)))</f>
        <v>0.90147548820612444</v>
      </c>
      <c r="BY39" s="52">
        <f t="shared" si="9"/>
        <v>1.5986273984313133</v>
      </c>
      <c r="BZ39" s="52">
        <f t="shared" si="10"/>
        <v>1.6120927629549908</v>
      </c>
      <c r="CA39" s="52">
        <f t="shared" si="11"/>
        <v>1.187888602680228</v>
      </c>
      <c r="CB39" s="52">
        <f t="shared" si="12"/>
        <v>1.3562961354723331</v>
      </c>
      <c r="CC39" s="52">
        <f t="shared" si="13"/>
        <v>1.3343148119918227</v>
      </c>
      <c r="CE39" s="52">
        <f t="shared" si="14"/>
        <v>1.6761024306768502</v>
      </c>
      <c r="CF39" s="52">
        <f t="shared" si="15"/>
        <v>1.7832265796191393</v>
      </c>
      <c r="CG39" s="52">
        <f t="shared" si="16"/>
        <v>1.2125160037855909</v>
      </c>
      <c r="CH39" s="52">
        <f t="shared" si="17"/>
        <v>1.3852973919589748</v>
      </c>
      <c r="CI39" s="52">
        <f t="shared" si="18"/>
        <v>1.4486238893122454</v>
      </c>
      <c r="CK39" s="52" t="str">
        <f t="shared" si="44"/>
        <v>1SYY</v>
      </c>
      <c r="CL39" s="55">
        <f t="shared" si="19"/>
        <v>3.1657222262025165E-4</v>
      </c>
      <c r="CM39" s="55">
        <f t="shared" si="20"/>
        <v>3.4004841139918904E-4</v>
      </c>
      <c r="CN39" s="55">
        <f t="shared" si="21"/>
        <v>2.9348658219032527E-4</v>
      </c>
      <c r="CO39" s="55">
        <f t="shared" si="22"/>
        <v>2.815575498663264E-4</v>
      </c>
      <c r="CP39" s="55">
        <f t="shared" si="23"/>
        <v>3.1780564979631804E-4</v>
      </c>
      <c r="CQ39" s="5">
        <f t="shared" si="45"/>
        <v>1.6761024306768502</v>
      </c>
      <c r="CR39" s="5">
        <f t="shared" si="46"/>
        <v>1.7832265796191393</v>
      </c>
      <c r="CS39" s="5">
        <f t="shared" si="47"/>
        <v>1.2125160037855909</v>
      </c>
      <c r="CT39" s="5">
        <f t="shared" si="48"/>
        <v>1.3852973919589748</v>
      </c>
      <c r="CU39" s="5">
        <f t="shared" si="49"/>
        <v>1.4486238893122454</v>
      </c>
      <c r="CW39" s="52">
        <f t="shared" si="50"/>
        <v>1.7255789999999995</v>
      </c>
      <c r="CX39" s="52">
        <f t="shared" si="51"/>
        <v>1.7231920186525995</v>
      </c>
      <c r="CY39" s="52">
        <f t="shared" si="52"/>
        <v>1.2594074877397354</v>
      </c>
      <c r="CZ39" s="52">
        <f t="shared" si="53"/>
        <v>1.4387776754068515</v>
      </c>
      <c r="DA39" s="52">
        <f t="shared" si="54"/>
        <v>1.4034128369536594</v>
      </c>
    </row>
    <row r="40" spans="1:105" x14ac:dyDescent="0.35">
      <c r="A40" s="170" t="str">
        <f t="shared" si="25"/>
        <v>NNN</v>
      </c>
      <c r="B40" s="170" t="str">
        <f t="shared" si="26"/>
        <v>N</v>
      </c>
      <c r="C40" s="29" t="str">
        <f t="shared" si="27"/>
        <v>N</v>
      </c>
      <c r="D40" s="29" t="str">
        <f t="shared" si="28"/>
        <v>N</v>
      </c>
      <c r="E40" s="171" t="s">
        <v>5</v>
      </c>
      <c r="F40" s="171" t="s">
        <v>6</v>
      </c>
      <c r="G40" s="171" t="s">
        <v>7</v>
      </c>
      <c r="H40" s="172">
        <v>28</v>
      </c>
      <c r="I40" s="171" t="s">
        <v>9</v>
      </c>
      <c r="J40" s="171" t="s">
        <v>5</v>
      </c>
      <c r="K40" s="172">
        <v>1</v>
      </c>
      <c r="L40" s="172">
        <v>1</v>
      </c>
      <c r="M40" s="172">
        <v>1</v>
      </c>
      <c r="N40" s="172">
        <v>1</v>
      </c>
      <c r="O40" s="172">
        <v>1</v>
      </c>
      <c r="P40" s="1"/>
      <c r="Q40" s="13" t="s">
        <v>191</v>
      </c>
      <c r="R40" s="35">
        <v>32109</v>
      </c>
      <c r="S40" s="35">
        <v>16725</v>
      </c>
      <c r="T40" s="35">
        <v>28737</v>
      </c>
      <c r="U40" s="35">
        <v>28271</v>
      </c>
      <c r="V40" s="35">
        <v>31552</v>
      </c>
      <c r="W40" s="35"/>
      <c r="X40" s="50">
        <f t="shared" si="29"/>
        <v>20</v>
      </c>
      <c r="Y40" s="49" t="str">
        <f t="shared" si="30"/>
        <v>M</v>
      </c>
      <c r="Z40" s="49" t="str">
        <f t="shared" si="31"/>
        <v>NN</v>
      </c>
      <c r="AA40" s="1"/>
      <c r="AB40" s="120">
        <f t="shared" si="32"/>
        <v>8.916506575538297E-3</v>
      </c>
      <c r="AC40" s="120">
        <f t="shared" si="33"/>
        <v>8.0102953248611785E-3</v>
      </c>
      <c r="AD40" s="120">
        <f t="shared" si="34"/>
        <v>9.1972997954235299E-3</v>
      </c>
      <c r="AE40" s="120">
        <f t="shared" si="35"/>
        <v>9.3646041085540168E-3</v>
      </c>
      <c r="AF40" s="120">
        <f t="shared" si="36"/>
        <v>8.9450525088076958E-3</v>
      </c>
      <c r="AH40" s="121">
        <f t="shared" si="67"/>
        <v>1.0489999999999999</v>
      </c>
      <c r="AI40" s="121">
        <f t="shared" si="67"/>
        <v>1.054</v>
      </c>
      <c r="AJ40" s="121">
        <f t="shared" si="67"/>
        <v>1.107</v>
      </c>
      <c r="AK40" s="121">
        <f t="shared" si="67"/>
        <v>1.034</v>
      </c>
      <c r="AL40" s="121">
        <f t="shared" si="67"/>
        <v>1.0109999999999999</v>
      </c>
      <c r="AM40" s="15"/>
      <c r="AN40" s="98">
        <f t="shared" si="2"/>
        <v>0.97182461130695708</v>
      </c>
      <c r="AO40" s="98">
        <f t="shared" si="3"/>
        <v>0.98604552119685329</v>
      </c>
      <c r="AP40" s="98">
        <f t="shared" si="4"/>
        <v>1.0441359893191011</v>
      </c>
      <c r="AQ40" s="98">
        <f t="shared" si="5"/>
        <v>0.9747233558387155</v>
      </c>
      <c r="AR40" s="98">
        <f t="shared" si="6"/>
        <v>0.96171554354734634</v>
      </c>
      <c r="AS40" s="15"/>
      <c r="AT40" s="98">
        <f t="shared" si="55"/>
        <v>-2.8175388693042924E-2</v>
      </c>
      <c r="AU40" s="98">
        <f t="shared" si="56"/>
        <v>-1.3954478803146708E-2</v>
      </c>
      <c r="AV40" s="98">
        <f t="shared" si="57"/>
        <v>4.4135989319101121E-2</v>
      </c>
      <c r="AW40" s="98">
        <f t="shared" si="58"/>
        <v>-2.5276644161284501E-2</v>
      </c>
      <c r="AX40" s="98">
        <f t="shared" si="59"/>
        <v>-3.8284456452653659E-2</v>
      </c>
      <c r="AY40" s="15"/>
      <c r="AZ40" s="98">
        <f t="shared" si="38"/>
        <v>-2.8175388693042924E-2</v>
      </c>
      <c r="BA40" s="98">
        <f t="shared" si="39"/>
        <v>-1.3954478803146708E-2</v>
      </c>
      <c r="BB40" s="98">
        <f t="shared" si="40"/>
        <v>4.4135989319101121E-2</v>
      </c>
      <c r="BC40" s="99">
        <f t="shared" si="41"/>
        <v>-2.5276644161284501E-2</v>
      </c>
      <c r="BD40" s="98">
        <f t="shared" si="42"/>
        <v>-3.8667301017180196E-2</v>
      </c>
      <c r="BE40" s="101"/>
      <c r="BF40" s="181" t="str">
        <f t="shared" si="43"/>
        <v>20X</v>
      </c>
      <c r="BG40" s="98">
        <f t="shared" si="60"/>
        <v>0.97182461130695708</v>
      </c>
      <c r="BH40" s="98">
        <f t="shared" si="61"/>
        <v>0.98604552119685329</v>
      </c>
      <c r="BI40" s="98">
        <f t="shared" si="62"/>
        <v>1.0441359893191011</v>
      </c>
      <c r="BJ40" s="98">
        <f t="shared" si="63"/>
        <v>0.9747233558387155</v>
      </c>
      <c r="BK40" s="98">
        <f t="shared" si="64"/>
        <v>0.96133269898281981</v>
      </c>
      <c r="BL40" s="101"/>
      <c r="BM40" s="15">
        <f>IF($Y40="N",VLOOKUP("N",ylfactors,MATCH(BM$7,'Proposed Factors'!$L$3:$R$3,0),FALSE),IF('Query Result 1'!$X40&lt;49,VLOOKUP("YA",ylfactors,MATCH(BM$7,'Proposed Factors'!$L$3:$R$3,0),FALSE),VLOOKUP("YB",ylfactors,MATCH(BM$7,'Proposed Factors'!$L$3:$R$3,0),FALSE)))</f>
        <v>1</v>
      </c>
      <c r="BN40" s="15">
        <f>IF($Y40="N",VLOOKUP("N",ylfactors,MATCH(BN$7,'Proposed Factors'!$L$3:$R$3,0),FALSE),IF('Query Result 1'!$X40&lt;49,VLOOKUP("YA",ylfactors,MATCH(BN$7,'Proposed Factors'!$L$3:$R$3,0),FALSE),VLOOKUP("YB",ylfactors,MATCH(BN$7,'Proposed Factors'!$L$3:$R$3,0),FALSE)))</f>
        <v>1</v>
      </c>
      <c r="BO40" s="15">
        <f>IF($Y40="N",VLOOKUP("N",ylfactors,MATCH(BO$7,'Proposed Factors'!$L$3:$R$3,0),FALSE),IF('Query Result 1'!$X40&lt;49,VLOOKUP("YA",ylfactors,MATCH(BO$7,'Proposed Factors'!$L$3:$R$3,0),FALSE),VLOOKUP("YB",ylfactors,MATCH(BO$7,'Proposed Factors'!$L$3:$R$3,0),FALSE)))</f>
        <v>1</v>
      </c>
      <c r="BP40" s="15">
        <f>IF($Y40="N",VLOOKUP("N",ylfactors,MATCH(BP$7,'Proposed Factors'!$L$3:$R$3,0),FALSE),IF('Query Result 1'!$X40&lt;49,VLOOKUP("YA",ylfactors,MATCH(BP$7,'Proposed Factors'!$L$3:$R$3,0),FALSE),VLOOKUP("YB",ylfactors,MATCH(BP$7,'Proposed Factors'!$L$3:$R$3,0),FALSE)))</f>
        <v>1</v>
      </c>
      <c r="BQ40" s="15">
        <f>IF($Y40="N",VLOOKUP("N",ylfactors,MATCH(BQ$7,'Proposed Factors'!$L$3:$R$3,0),FALSE),IF('Query Result 1'!$X40&lt;49,VLOOKUP("YA",ylfactors,MATCH(BQ$7,'Proposed Factors'!$L$3:$R$3,0),FALSE),VLOOKUP("YB",ylfactors,MATCH(BQ$7,'Proposed Factors'!$L$3:$R$3,0),FALSE)))</f>
        <v>1</v>
      </c>
      <c r="BR40" s="15"/>
      <c r="BS40" s="15">
        <f>IF($Z40="NN",1,IF(AND($Z40="YY",$Y40="S"),VLOOKUP("YY",gsdfactors,MATCH(BS$7,'Proposed Factors'!$L$11:$R$11,0),FALSE),VLOOKUP(LEFT(CONCATENATE($Y40,$Z40),2)&amp;"N",gsdfactors,MATCH(BS$7,'Proposed Factors'!$L$11:$R$11,0),FALSE)))</f>
        <v>1</v>
      </c>
      <c r="BT40" s="15">
        <f>IF($Z40="NN",1,IF(AND($Z40="YY",$Y40="S"),VLOOKUP("YY",gsdfactors,MATCH(BT$7,'Proposed Factors'!$L$11:$R$11,0),FALSE),VLOOKUP(LEFT(CONCATENATE($Y40,$Z40),2)&amp;"N",gsdfactors,MATCH(BT$7,'Proposed Factors'!$L$11:$R$11,0),FALSE)))</f>
        <v>1</v>
      </c>
      <c r="BU40" s="15">
        <f>IF($Z40="NN",1,IF(AND($Z40="YY",$Y40="S"),VLOOKUP("YY",gsdfactors,MATCH(BU$7,'Proposed Factors'!$L$11:$R$11,0),FALSE),VLOOKUP(LEFT(CONCATENATE($Y40,$Z40),2)&amp;"N",gsdfactors,MATCH(BU$7,'Proposed Factors'!$L$11:$R$11,0),FALSE)))</f>
        <v>1</v>
      </c>
      <c r="BV40" s="15">
        <f>IF($Z40="NN",1,IF(AND($Z40="YY",$Y40="S"),VLOOKUP("YY",gsdfactors,MATCH(BV$7,'Proposed Factors'!$L$11:$R$11,0),FALSE),VLOOKUP(LEFT(CONCATENATE($Y40,$Z40),2)&amp;"N",gsdfactors,MATCH(BV$7,'Proposed Factors'!$L$11:$R$11,0),FALSE)))</f>
        <v>1</v>
      </c>
      <c r="BW40" s="15">
        <f>IF($Z40="NN",1,IF(AND($Z40="YY",$Y40="S"),VLOOKUP("YY",gsdfactors,MATCH(BW$7,'Proposed Factors'!$L$11:$R$11,0),FALSE),VLOOKUP(LEFT(CONCATENATE($Y40,$Z40),2)&amp;"N",gsdfactors,MATCH(BW$7,'Proposed Factors'!$L$11:$R$11,0),FALSE)))</f>
        <v>1</v>
      </c>
      <c r="BY40" s="52">
        <f t="shared" si="9"/>
        <v>0.97182461130695708</v>
      </c>
      <c r="BZ40" s="52">
        <f t="shared" si="10"/>
        <v>0.98604552119685329</v>
      </c>
      <c r="CA40" s="52">
        <f t="shared" si="11"/>
        <v>1.0441359893191011</v>
      </c>
      <c r="CB40" s="52">
        <f t="shared" si="12"/>
        <v>0.9747233558387155</v>
      </c>
      <c r="CC40" s="52">
        <f t="shared" si="13"/>
        <v>0.96133269898281981</v>
      </c>
      <c r="CE40" s="52">
        <f t="shared" si="14"/>
        <v>1.0189226049807143</v>
      </c>
      <c r="CF40" s="52">
        <f t="shared" si="15"/>
        <v>1.0907204737335134</v>
      </c>
      <c r="CG40" s="52">
        <f t="shared" si="16"/>
        <v>1.065783099796874</v>
      </c>
      <c r="CH40" s="52">
        <f t="shared" si="17"/>
        <v>0.99556556080183323</v>
      </c>
      <c r="CI40" s="52">
        <f t="shared" si="18"/>
        <v>1.0436888662314161</v>
      </c>
      <c r="CK40" s="52" t="str">
        <f t="shared" si="44"/>
        <v>20MNN</v>
      </c>
      <c r="CL40" s="55">
        <f t="shared" si="19"/>
        <v>8.916506575538297E-3</v>
      </c>
      <c r="CM40" s="55">
        <f t="shared" si="20"/>
        <v>8.0102953248611785E-3</v>
      </c>
      <c r="CN40" s="55">
        <f t="shared" si="21"/>
        <v>9.1972997954235299E-3</v>
      </c>
      <c r="CO40" s="55">
        <f t="shared" si="22"/>
        <v>9.3646041085540168E-3</v>
      </c>
      <c r="CP40" s="55">
        <f t="shared" si="23"/>
        <v>8.9450525088076958E-3</v>
      </c>
      <c r="CQ40" s="5">
        <f t="shared" si="45"/>
        <v>1.0189226049807143</v>
      </c>
      <c r="CR40" s="5">
        <f t="shared" si="46"/>
        <v>1.0907204737335134</v>
      </c>
      <c r="CS40" s="5">
        <f t="shared" si="47"/>
        <v>1.065783099796874</v>
      </c>
      <c r="CT40" s="5">
        <f t="shared" si="48"/>
        <v>0.99556556080183323</v>
      </c>
      <c r="CU40" s="5">
        <f t="shared" si="49"/>
        <v>1.0436888662314161</v>
      </c>
      <c r="CW40" s="52">
        <f t="shared" si="50"/>
        <v>1.0489999999999999</v>
      </c>
      <c r="CX40" s="52">
        <f t="shared" si="51"/>
        <v>1.0539999999999998</v>
      </c>
      <c r="CY40" s="52">
        <f t="shared" si="52"/>
        <v>1.1069999999999998</v>
      </c>
      <c r="CZ40" s="52">
        <f t="shared" si="53"/>
        <v>1.034</v>
      </c>
      <c r="DA40" s="52">
        <f t="shared" si="54"/>
        <v>1.0111156963938923</v>
      </c>
    </row>
    <row r="41" spans="1:105" x14ac:dyDescent="0.35">
      <c r="A41" s="170" t="str">
        <f t="shared" si="25"/>
        <v>NNN</v>
      </c>
      <c r="B41" s="170" t="str">
        <f t="shared" si="26"/>
        <v>N</v>
      </c>
      <c r="C41" s="29" t="str">
        <f t="shared" si="27"/>
        <v>N</v>
      </c>
      <c r="D41" s="29" t="str">
        <f t="shared" si="28"/>
        <v>N</v>
      </c>
      <c r="E41" s="171" t="s">
        <v>5</v>
      </c>
      <c r="F41" s="171" t="s">
        <v>6</v>
      </c>
      <c r="G41" s="171" t="s">
        <v>7</v>
      </c>
      <c r="H41" s="172">
        <v>29</v>
      </c>
      <c r="I41" s="171" t="s">
        <v>5</v>
      </c>
      <c r="J41" s="171" t="s">
        <v>5</v>
      </c>
      <c r="K41" s="172">
        <v>3769</v>
      </c>
      <c r="L41" s="172">
        <v>1807</v>
      </c>
      <c r="M41" s="172">
        <v>3271</v>
      </c>
      <c r="N41" s="172">
        <v>3170</v>
      </c>
      <c r="O41" s="172">
        <v>3682</v>
      </c>
      <c r="P41" s="1"/>
      <c r="Q41" s="13" t="s">
        <v>293</v>
      </c>
      <c r="R41" s="35">
        <v>15789</v>
      </c>
      <c r="S41" s="35">
        <v>8198</v>
      </c>
      <c r="T41" s="35">
        <v>13789</v>
      </c>
      <c r="U41" s="35">
        <v>13490</v>
      </c>
      <c r="V41" s="35">
        <v>15455</v>
      </c>
      <c r="W41" s="35"/>
      <c r="X41" s="50">
        <f t="shared" si="29"/>
        <v>20</v>
      </c>
      <c r="Y41" s="49" t="str">
        <f t="shared" si="30"/>
        <v>S</v>
      </c>
      <c r="Z41" s="49" t="str">
        <f t="shared" si="31"/>
        <v>NN</v>
      </c>
      <c r="AA41" s="1"/>
      <c r="AB41" s="120">
        <f t="shared" si="32"/>
        <v>4.384525283290485E-3</v>
      </c>
      <c r="AC41" s="120">
        <f t="shared" si="33"/>
        <v>3.9263617980993685E-3</v>
      </c>
      <c r="AD41" s="120">
        <f t="shared" si="34"/>
        <v>4.4131804600026116E-3</v>
      </c>
      <c r="AE41" s="120">
        <f t="shared" si="35"/>
        <v>4.4684839384667571E-3</v>
      </c>
      <c r="AF41" s="120">
        <f t="shared" si="36"/>
        <v>4.3815221388065076E-3</v>
      </c>
      <c r="AH41" s="121">
        <f t="shared" si="67"/>
        <v>1.0489999999999999</v>
      </c>
      <c r="AI41" s="121">
        <f t="shared" si="67"/>
        <v>1.054</v>
      </c>
      <c r="AJ41" s="121">
        <f t="shared" si="67"/>
        <v>1.107</v>
      </c>
      <c r="AK41" s="121">
        <f t="shared" si="67"/>
        <v>1.034</v>
      </c>
      <c r="AL41" s="121">
        <f t="shared" si="67"/>
        <v>1.0109999999999999</v>
      </c>
      <c r="AM41" s="15"/>
      <c r="AN41" s="98">
        <f t="shared" si="2"/>
        <v>0.97182461130695708</v>
      </c>
      <c r="AO41" s="98">
        <f t="shared" si="3"/>
        <v>0.98604552119685329</v>
      </c>
      <c r="AP41" s="98">
        <f t="shared" si="4"/>
        <v>1.0441359893191011</v>
      </c>
      <c r="AQ41" s="98">
        <f t="shared" si="5"/>
        <v>0.9747233558387155</v>
      </c>
      <c r="AR41" s="98">
        <f t="shared" si="6"/>
        <v>0.96171554354734634</v>
      </c>
      <c r="AS41" s="15"/>
      <c r="AT41" s="98">
        <f t="shared" si="55"/>
        <v>-2.8175388693042924E-2</v>
      </c>
      <c r="AU41" s="98">
        <f t="shared" si="56"/>
        <v>-1.3954478803146708E-2</v>
      </c>
      <c r="AV41" s="98">
        <f t="shared" si="57"/>
        <v>4.4135989319101121E-2</v>
      </c>
      <c r="AW41" s="98">
        <f t="shared" si="58"/>
        <v>-2.5276644161284501E-2</v>
      </c>
      <c r="AX41" s="98">
        <f t="shared" si="59"/>
        <v>-3.8284456452653659E-2</v>
      </c>
      <c r="AY41" s="15"/>
      <c r="AZ41" s="98">
        <f t="shared" si="38"/>
        <v>-2.8175388693042924E-2</v>
      </c>
      <c r="BA41" s="98">
        <f t="shared" si="39"/>
        <v>-1.3954478803146708E-2</v>
      </c>
      <c r="BB41" s="98">
        <f t="shared" si="40"/>
        <v>4.4135989319101121E-2</v>
      </c>
      <c r="BC41" s="99">
        <f t="shared" si="41"/>
        <v>-2.5276644161284501E-2</v>
      </c>
      <c r="BD41" s="98">
        <f t="shared" si="42"/>
        <v>-3.8667301017180196E-2</v>
      </c>
      <c r="BE41" s="101"/>
      <c r="BF41" s="181" t="str">
        <f t="shared" si="43"/>
        <v>20X</v>
      </c>
      <c r="BG41" s="98">
        <f t="shared" si="60"/>
        <v>0.97182461130695708</v>
      </c>
      <c r="BH41" s="98">
        <f t="shared" si="61"/>
        <v>0.98604552119685329</v>
      </c>
      <c r="BI41" s="98">
        <f t="shared" si="62"/>
        <v>1.0441359893191011</v>
      </c>
      <c r="BJ41" s="98">
        <f t="shared" si="63"/>
        <v>0.9747233558387155</v>
      </c>
      <c r="BK41" s="98">
        <f t="shared" si="64"/>
        <v>0.96133269898281981</v>
      </c>
      <c r="BL41" s="101"/>
      <c r="BM41" s="15">
        <f>IF($Y41="N",VLOOKUP("N",ylfactors,MATCH(BM$7,'Proposed Factors'!$L$3:$R$3,0),FALSE),IF('Query Result 1'!$X41&lt;49,VLOOKUP("YA",ylfactors,MATCH(BM$7,'Proposed Factors'!$L$3:$R$3,0),FALSE),VLOOKUP("YB",ylfactors,MATCH(BM$7,'Proposed Factors'!$L$3:$R$3,0),FALSE)))</f>
        <v>1</v>
      </c>
      <c r="BN41" s="15">
        <f>IF($Y41="N",VLOOKUP("N",ylfactors,MATCH(BN$7,'Proposed Factors'!$L$3:$R$3,0),FALSE),IF('Query Result 1'!$X41&lt;49,VLOOKUP("YA",ylfactors,MATCH(BN$7,'Proposed Factors'!$L$3:$R$3,0),FALSE),VLOOKUP("YB",ylfactors,MATCH(BN$7,'Proposed Factors'!$L$3:$R$3,0),FALSE)))</f>
        <v>1</v>
      </c>
      <c r="BO41" s="15">
        <f>IF($Y41="N",VLOOKUP("N",ylfactors,MATCH(BO$7,'Proposed Factors'!$L$3:$R$3,0),FALSE),IF('Query Result 1'!$X41&lt;49,VLOOKUP("YA",ylfactors,MATCH(BO$7,'Proposed Factors'!$L$3:$R$3,0),FALSE),VLOOKUP("YB",ylfactors,MATCH(BO$7,'Proposed Factors'!$L$3:$R$3,0),FALSE)))</f>
        <v>1</v>
      </c>
      <c r="BP41" s="15">
        <f>IF($Y41="N",VLOOKUP("N",ylfactors,MATCH(BP$7,'Proposed Factors'!$L$3:$R$3,0),FALSE),IF('Query Result 1'!$X41&lt;49,VLOOKUP("YA",ylfactors,MATCH(BP$7,'Proposed Factors'!$L$3:$R$3,0),FALSE),VLOOKUP("YB",ylfactors,MATCH(BP$7,'Proposed Factors'!$L$3:$R$3,0),FALSE)))</f>
        <v>1</v>
      </c>
      <c r="BQ41" s="15">
        <f>IF($Y41="N",VLOOKUP("N",ylfactors,MATCH(BQ$7,'Proposed Factors'!$L$3:$R$3,0),FALSE),IF('Query Result 1'!$X41&lt;49,VLOOKUP("YA",ylfactors,MATCH(BQ$7,'Proposed Factors'!$L$3:$R$3,0),FALSE),VLOOKUP("YB",ylfactors,MATCH(BQ$7,'Proposed Factors'!$L$3:$R$3,0),FALSE)))</f>
        <v>1</v>
      </c>
      <c r="BR41" s="15"/>
      <c r="BS41" s="15">
        <f>IF($Z41="NN",1,IF(AND($Z41="YY",$Y41="S"),VLOOKUP("YY",gsdfactors,MATCH(BS$7,'Proposed Factors'!$L$11:$R$11,0),FALSE),VLOOKUP(LEFT(CONCATENATE($Y41,$Z41),2)&amp;"N",gsdfactors,MATCH(BS$7,'Proposed Factors'!$L$11:$R$11,0),FALSE)))</f>
        <v>1</v>
      </c>
      <c r="BT41" s="15">
        <f>IF($Z41="NN",1,IF(AND($Z41="YY",$Y41="S"),VLOOKUP("YY",gsdfactors,MATCH(BT$7,'Proposed Factors'!$L$11:$R$11,0),FALSE),VLOOKUP(LEFT(CONCATENATE($Y41,$Z41),2)&amp;"N",gsdfactors,MATCH(BT$7,'Proposed Factors'!$L$11:$R$11,0),FALSE)))</f>
        <v>1</v>
      </c>
      <c r="BU41" s="15">
        <f>IF($Z41="NN",1,IF(AND($Z41="YY",$Y41="S"),VLOOKUP("YY",gsdfactors,MATCH(BU$7,'Proposed Factors'!$L$11:$R$11,0),FALSE),VLOOKUP(LEFT(CONCATENATE($Y41,$Z41),2)&amp;"N",gsdfactors,MATCH(BU$7,'Proposed Factors'!$L$11:$R$11,0),FALSE)))</f>
        <v>1</v>
      </c>
      <c r="BV41" s="15">
        <f>IF($Z41="NN",1,IF(AND($Z41="YY",$Y41="S"),VLOOKUP("YY",gsdfactors,MATCH(BV$7,'Proposed Factors'!$L$11:$R$11,0),FALSE),VLOOKUP(LEFT(CONCATENATE($Y41,$Z41),2)&amp;"N",gsdfactors,MATCH(BV$7,'Proposed Factors'!$L$11:$R$11,0),FALSE)))</f>
        <v>1</v>
      </c>
      <c r="BW41" s="15">
        <f>IF($Z41="NN",1,IF(AND($Z41="YY",$Y41="S"),VLOOKUP("YY",gsdfactors,MATCH(BW$7,'Proposed Factors'!$L$11:$R$11,0),FALSE),VLOOKUP(LEFT(CONCATENATE($Y41,$Z41),2)&amp;"N",gsdfactors,MATCH(BW$7,'Proposed Factors'!$L$11:$R$11,0),FALSE)))</f>
        <v>1</v>
      </c>
      <c r="BY41" s="52">
        <f t="shared" si="9"/>
        <v>0.97182461130695708</v>
      </c>
      <c r="BZ41" s="52">
        <f t="shared" si="10"/>
        <v>0.98604552119685329</v>
      </c>
      <c r="CA41" s="52">
        <f t="shared" si="11"/>
        <v>1.0441359893191011</v>
      </c>
      <c r="CB41" s="52">
        <f t="shared" si="12"/>
        <v>0.9747233558387155</v>
      </c>
      <c r="CC41" s="52">
        <f t="shared" si="13"/>
        <v>0.96133269898281981</v>
      </c>
      <c r="CE41" s="52">
        <f t="shared" si="14"/>
        <v>1.0189226049807143</v>
      </c>
      <c r="CF41" s="52">
        <f t="shared" si="15"/>
        <v>1.0907204737335134</v>
      </c>
      <c r="CG41" s="52">
        <f t="shared" si="16"/>
        <v>1.065783099796874</v>
      </c>
      <c r="CH41" s="52">
        <f t="shared" si="17"/>
        <v>0.99556556080183323</v>
      </c>
      <c r="CI41" s="52">
        <f t="shared" si="18"/>
        <v>1.0436888662314161</v>
      </c>
      <c r="CK41" s="52" t="str">
        <f t="shared" si="44"/>
        <v>20SNN</v>
      </c>
      <c r="CL41" s="55">
        <f t="shared" si="19"/>
        <v>4.384525283290485E-3</v>
      </c>
      <c r="CM41" s="55">
        <f t="shared" si="20"/>
        <v>3.9263617980993685E-3</v>
      </c>
      <c r="CN41" s="55">
        <f t="shared" si="21"/>
        <v>4.4131804600026116E-3</v>
      </c>
      <c r="CO41" s="55">
        <f t="shared" si="22"/>
        <v>4.4684839384667571E-3</v>
      </c>
      <c r="CP41" s="55">
        <f t="shared" si="23"/>
        <v>4.3815221388065076E-3</v>
      </c>
      <c r="CQ41" s="5">
        <f t="shared" si="45"/>
        <v>1.0189226049807143</v>
      </c>
      <c r="CR41" s="5">
        <f t="shared" si="46"/>
        <v>1.0907204737335134</v>
      </c>
      <c r="CS41" s="5">
        <f t="shared" si="47"/>
        <v>1.065783099796874</v>
      </c>
      <c r="CT41" s="5">
        <f t="shared" si="48"/>
        <v>0.99556556080183323</v>
      </c>
      <c r="CU41" s="5">
        <f t="shared" si="49"/>
        <v>1.0436888662314161</v>
      </c>
      <c r="CW41" s="52">
        <f t="shared" si="50"/>
        <v>1.0489999999999999</v>
      </c>
      <c r="CX41" s="52">
        <f t="shared" si="51"/>
        <v>1.0539999999999998</v>
      </c>
      <c r="CY41" s="52">
        <f t="shared" si="52"/>
        <v>1.1069999999999998</v>
      </c>
      <c r="CZ41" s="52">
        <f t="shared" si="53"/>
        <v>1.034</v>
      </c>
      <c r="DA41" s="52">
        <f t="shared" si="54"/>
        <v>1.0111156963938923</v>
      </c>
    </row>
    <row r="42" spans="1:105" x14ac:dyDescent="0.35">
      <c r="A42" s="170" t="str">
        <f t="shared" si="25"/>
        <v>NNN</v>
      </c>
      <c r="B42" s="170" t="str">
        <f t="shared" si="26"/>
        <v>N</v>
      </c>
      <c r="C42" s="29" t="str">
        <f t="shared" si="27"/>
        <v>N</v>
      </c>
      <c r="D42" s="29" t="str">
        <f t="shared" si="28"/>
        <v>N</v>
      </c>
      <c r="E42" s="171" t="s">
        <v>5</v>
      </c>
      <c r="F42" s="171" t="s">
        <v>6</v>
      </c>
      <c r="G42" s="171" t="s">
        <v>7</v>
      </c>
      <c r="H42" s="172">
        <v>29</v>
      </c>
      <c r="I42" s="171" t="s">
        <v>9</v>
      </c>
      <c r="J42" s="171" t="s">
        <v>5</v>
      </c>
      <c r="K42" s="172">
        <v>1</v>
      </c>
      <c r="L42" s="172">
        <v>0</v>
      </c>
      <c r="M42" s="172">
        <v>1</v>
      </c>
      <c r="N42" s="172">
        <v>1</v>
      </c>
      <c r="O42" s="172">
        <v>1</v>
      </c>
      <c r="P42" s="1"/>
      <c r="Q42" s="13" t="s">
        <v>192</v>
      </c>
      <c r="R42" s="35">
        <v>30871</v>
      </c>
      <c r="S42" s="35">
        <v>16259</v>
      </c>
      <c r="T42" s="35">
        <v>27661</v>
      </c>
      <c r="U42" s="35">
        <v>27187</v>
      </c>
      <c r="V42" s="35">
        <v>30340</v>
      </c>
      <c r="W42" s="35"/>
      <c r="X42" s="50">
        <f t="shared" si="29"/>
        <v>21</v>
      </c>
      <c r="Y42" s="49" t="str">
        <f t="shared" si="30"/>
        <v>M</v>
      </c>
      <c r="Z42" s="49" t="str">
        <f t="shared" si="31"/>
        <v>NN</v>
      </c>
      <c r="AA42" s="1"/>
      <c r="AB42" s="120">
        <f t="shared" si="32"/>
        <v>8.5727202495699886E-3</v>
      </c>
      <c r="AC42" s="120">
        <f t="shared" si="33"/>
        <v>7.7871086210414293E-3</v>
      </c>
      <c r="AD42" s="120">
        <f t="shared" si="34"/>
        <v>8.8529251362776291E-3</v>
      </c>
      <c r="AE42" s="120">
        <f t="shared" si="35"/>
        <v>9.0055354214303718E-3</v>
      </c>
      <c r="AF42" s="120">
        <f t="shared" si="36"/>
        <v>8.6014481844962441E-3</v>
      </c>
      <c r="AH42" s="121">
        <f t="shared" si="67"/>
        <v>1.0449999999999999</v>
      </c>
      <c r="AI42" s="121">
        <f t="shared" si="67"/>
        <v>1.0489999999999999</v>
      </c>
      <c r="AJ42" s="121">
        <f t="shared" si="67"/>
        <v>1.1000000000000001</v>
      </c>
      <c r="AK42" s="121">
        <f t="shared" si="67"/>
        <v>1.0309999999999999</v>
      </c>
      <c r="AL42" s="121">
        <f t="shared" si="67"/>
        <v>1.0089999999999999</v>
      </c>
      <c r="AM42" s="15"/>
      <c r="AN42" s="98">
        <f t="shared" si="2"/>
        <v>0.96811889305602494</v>
      </c>
      <c r="AO42" s="98">
        <f t="shared" si="3"/>
        <v>0.98136788589705781</v>
      </c>
      <c r="AP42" s="98">
        <f t="shared" si="4"/>
        <v>1.0375335033884476</v>
      </c>
      <c r="AQ42" s="98">
        <f t="shared" si="5"/>
        <v>0.97189533836529551</v>
      </c>
      <c r="AR42" s="98">
        <f t="shared" si="6"/>
        <v>0.95981303999928036</v>
      </c>
      <c r="AS42" s="15"/>
      <c r="AT42" s="98">
        <f t="shared" si="55"/>
        <v>-3.1881106943975057E-2</v>
      </c>
      <c r="AU42" s="98">
        <f t="shared" si="56"/>
        <v>-1.8632114102942188E-2</v>
      </c>
      <c r="AV42" s="98">
        <f t="shared" si="57"/>
        <v>3.7533503388447631E-2</v>
      </c>
      <c r="AW42" s="98">
        <f t="shared" si="58"/>
        <v>-2.8104661634704486E-2</v>
      </c>
      <c r="AX42" s="98">
        <f t="shared" si="59"/>
        <v>-4.018696000071964E-2</v>
      </c>
      <c r="AY42" s="15"/>
      <c r="AZ42" s="98">
        <f t="shared" si="38"/>
        <v>-3.1881106943975057E-2</v>
      </c>
      <c r="BA42" s="98">
        <f t="shared" si="39"/>
        <v>-1.8632114102942188E-2</v>
      </c>
      <c r="BB42" s="98">
        <f t="shared" si="40"/>
        <v>3.7533503388447631E-2</v>
      </c>
      <c r="BC42" s="99">
        <f t="shared" si="41"/>
        <v>-2.8104661634704486E-2</v>
      </c>
      <c r="BD42" s="98">
        <f t="shared" si="42"/>
        <v>-4.0588829600726836E-2</v>
      </c>
      <c r="BE42" s="101"/>
      <c r="BF42" s="181" t="str">
        <f t="shared" si="43"/>
        <v>21X</v>
      </c>
      <c r="BG42" s="98">
        <f t="shared" si="60"/>
        <v>0.96811889305602494</v>
      </c>
      <c r="BH42" s="98">
        <f t="shared" si="61"/>
        <v>0.98136788589705781</v>
      </c>
      <c r="BI42" s="98">
        <f t="shared" si="62"/>
        <v>1.0375335033884476</v>
      </c>
      <c r="BJ42" s="98">
        <f t="shared" si="63"/>
        <v>0.97189533836529551</v>
      </c>
      <c r="BK42" s="98">
        <f t="shared" si="64"/>
        <v>0.95941117039927315</v>
      </c>
      <c r="BL42" s="101"/>
      <c r="BM42" s="15">
        <f>IF($Y42="N",VLOOKUP("N",ylfactors,MATCH(BM$7,'Proposed Factors'!$L$3:$R$3,0),FALSE),IF('Query Result 1'!$X42&lt;49,VLOOKUP("YA",ylfactors,MATCH(BM$7,'Proposed Factors'!$L$3:$R$3,0),FALSE),VLOOKUP("YB",ylfactors,MATCH(BM$7,'Proposed Factors'!$L$3:$R$3,0),FALSE)))</f>
        <v>1</v>
      </c>
      <c r="BN42" s="15">
        <f>IF($Y42="N",VLOOKUP("N",ylfactors,MATCH(BN$7,'Proposed Factors'!$L$3:$R$3,0),FALSE),IF('Query Result 1'!$X42&lt;49,VLOOKUP("YA",ylfactors,MATCH(BN$7,'Proposed Factors'!$L$3:$R$3,0),FALSE),VLOOKUP("YB",ylfactors,MATCH(BN$7,'Proposed Factors'!$L$3:$R$3,0),FALSE)))</f>
        <v>1</v>
      </c>
      <c r="BO42" s="15">
        <f>IF($Y42="N",VLOOKUP("N",ylfactors,MATCH(BO$7,'Proposed Factors'!$L$3:$R$3,0),FALSE),IF('Query Result 1'!$X42&lt;49,VLOOKUP("YA",ylfactors,MATCH(BO$7,'Proposed Factors'!$L$3:$R$3,0),FALSE),VLOOKUP("YB",ylfactors,MATCH(BO$7,'Proposed Factors'!$L$3:$R$3,0),FALSE)))</f>
        <v>1</v>
      </c>
      <c r="BP42" s="15">
        <f>IF($Y42="N",VLOOKUP("N",ylfactors,MATCH(BP$7,'Proposed Factors'!$L$3:$R$3,0),FALSE),IF('Query Result 1'!$X42&lt;49,VLOOKUP("YA",ylfactors,MATCH(BP$7,'Proposed Factors'!$L$3:$R$3,0),FALSE),VLOOKUP("YB",ylfactors,MATCH(BP$7,'Proposed Factors'!$L$3:$R$3,0),FALSE)))</f>
        <v>1</v>
      </c>
      <c r="BQ42" s="15">
        <f>IF($Y42="N",VLOOKUP("N",ylfactors,MATCH(BQ$7,'Proposed Factors'!$L$3:$R$3,0),FALSE),IF('Query Result 1'!$X42&lt;49,VLOOKUP("YA",ylfactors,MATCH(BQ$7,'Proposed Factors'!$L$3:$R$3,0),FALSE),VLOOKUP("YB",ylfactors,MATCH(BQ$7,'Proposed Factors'!$L$3:$R$3,0),FALSE)))</f>
        <v>1</v>
      </c>
      <c r="BR42" s="15"/>
      <c r="BS42" s="15">
        <f>IF($Z42="NN",1,IF(AND($Z42="YY",$Y42="S"),VLOOKUP("YY",gsdfactors,MATCH(BS$7,'Proposed Factors'!$L$11:$R$11,0),FALSE),VLOOKUP(LEFT(CONCATENATE($Y42,$Z42),2)&amp;"N",gsdfactors,MATCH(BS$7,'Proposed Factors'!$L$11:$R$11,0),FALSE)))</f>
        <v>1</v>
      </c>
      <c r="BT42" s="15">
        <f>IF($Z42="NN",1,IF(AND($Z42="YY",$Y42="S"),VLOOKUP("YY",gsdfactors,MATCH(BT$7,'Proposed Factors'!$L$11:$R$11,0),FALSE),VLOOKUP(LEFT(CONCATENATE($Y42,$Z42),2)&amp;"N",gsdfactors,MATCH(BT$7,'Proposed Factors'!$L$11:$R$11,0),FALSE)))</f>
        <v>1</v>
      </c>
      <c r="BU42" s="15">
        <f>IF($Z42="NN",1,IF(AND($Z42="YY",$Y42="S"),VLOOKUP("YY",gsdfactors,MATCH(BU$7,'Proposed Factors'!$L$11:$R$11,0),FALSE),VLOOKUP(LEFT(CONCATENATE($Y42,$Z42),2)&amp;"N",gsdfactors,MATCH(BU$7,'Proposed Factors'!$L$11:$R$11,0),FALSE)))</f>
        <v>1</v>
      </c>
      <c r="BV42" s="15">
        <f>IF($Z42="NN",1,IF(AND($Z42="YY",$Y42="S"),VLOOKUP("YY",gsdfactors,MATCH(BV$7,'Proposed Factors'!$L$11:$R$11,0),FALSE),VLOOKUP(LEFT(CONCATENATE($Y42,$Z42),2)&amp;"N",gsdfactors,MATCH(BV$7,'Proposed Factors'!$L$11:$R$11,0),FALSE)))</f>
        <v>1</v>
      </c>
      <c r="BW42" s="15">
        <f>IF($Z42="NN",1,IF(AND($Z42="YY",$Y42="S"),VLOOKUP("YY",gsdfactors,MATCH(BW$7,'Proposed Factors'!$L$11:$R$11,0),FALSE),VLOOKUP(LEFT(CONCATENATE($Y42,$Z42),2)&amp;"N",gsdfactors,MATCH(BW$7,'Proposed Factors'!$L$11:$R$11,0),FALSE)))</f>
        <v>1</v>
      </c>
      <c r="BY42" s="52">
        <f t="shared" si="9"/>
        <v>0.96811889305602494</v>
      </c>
      <c r="BZ42" s="52">
        <f t="shared" si="10"/>
        <v>0.98136788589705781</v>
      </c>
      <c r="CA42" s="52">
        <f t="shared" si="11"/>
        <v>1.0375335033884476</v>
      </c>
      <c r="CB42" s="52">
        <f t="shared" si="12"/>
        <v>0.97189533836529551</v>
      </c>
      <c r="CC42" s="52">
        <f t="shared" si="13"/>
        <v>0.95941117039927315</v>
      </c>
      <c r="CE42" s="52">
        <f t="shared" si="14"/>
        <v>1.0150372947615314</v>
      </c>
      <c r="CF42" s="52">
        <f t="shared" si="15"/>
        <v>1.0855462779378136</v>
      </c>
      <c r="CG42" s="52">
        <f t="shared" si="16"/>
        <v>1.0590437306021336</v>
      </c>
      <c r="CH42" s="52">
        <f t="shared" si="17"/>
        <v>0.99267707271440031</v>
      </c>
      <c r="CI42" s="52">
        <f t="shared" si="18"/>
        <v>1.0416027227028384</v>
      </c>
      <c r="CK42" s="52" t="str">
        <f t="shared" si="44"/>
        <v>21MNN</v>
      </c>
      <c r="CL42" s="55">
        <f t="shared" si="19"/>
        <v>8.5727202495699886E-3</v>
      </c>
      <c r="CM42" s="55">
        <f t="shared" si="20"/>
        <v>7.7871086210414293E-3</v>
      </c>
      <c r="CN42" s="55">
        <f t="shared" si="21"/>
        <v>8.8529251362776291E-3</v>
      </c>
      <c r="CO42" s="55">
        <f t="shared" si="22"/>
        <v>9.0055354214303718E-3</v>
      </c>
      <c r="CP42" s="55">
        <f t="shared" si="23"/>
        <v>8.6014481844962441E-3</v>
      </c>
      <c r="CQ42" s="5">
        <f t="shared" si="45"/>
        <v>1.0150372947615314</v>
      </c>
      <c r="CR42" s="5">
        <f t="shared" si="46"/>
        <v>1.0855462779378136</v>
      </c>
      <c r="CS42" s="5">
        <f t="shared" si="47"/>
        <v>1.0590437306021336</v>
      </c>
      <c r="CT42" s="5">
        <f t="shared" si="48"/>
        <v>0.99267707271440031</v>
      </c>
      <c r="CU42" s="5">
        <f t="shared" si="49"/>
        <v>1.0416027227028384</v>
      </c>
      <c r="CW42" s="52">
        <f t="shared" si="50"/>
        <v>1.0449999999999999</v>
      </c>
      <c r="CX42" s="52">
        <f t="shared" si="51"/>
        <v>1.0489999999999997</v>
      </c>
      <c r="CY42" s="52">
        <f t="shared" si="52"/>
        <v>1.1000000000000003</v>
      </c>
      <c r="CZ42" s="52">
        <f t="shared" si="53"/>
        <v>1.0309999999999999</v>
      </c>
      <c r="DA42" s="52">
        <f t="shared" si="54"/>
        <v>1.0090946606859119</v>
      </c>
    </row>
    <row r="43" spans="1:105" x14ac:dyDescent="0.35">
      <c r="A43" s="170" t="str">
        <f t="shared" si="25"/>
        <v>NNN</v>
      </c>
      <c r="B43" s="170" t="str">
        <f t="shared" si="26"/>
        <v>N</v>
      </c>
      <c r="C43" s="29" t="str">
        <f t="shared" si="27"/>
        <v>N</v>
      </c>
      <c r="D43" s="29" t="str">
        <f t="shared" si="28"/>
        <v>N</v>
      </c>
      <c r="E43" s="171" t="s">
        <v>5</v>
      </c>
      <c r="F43" s="171" t="s">
        <v>6</v>
      </c>
      <c r="G43" s="171" t="s">
        <v>7</v>
      </c>
      <c r="H43" s="172">
        <v>30</v>
      </c>
      <c r="I43" s="171" t="s">
        <v>5</v>
      </c>
      <c r="J43" s="171" t="s">
        <v>5</v>
      </c>
      <c r="K43" s="172">
        <v>4020</v>
      </c>
      <c r="L43" s="172">
        <v>2049</v>
      </c>
      <c r="M43" s="172">
        <v>3518</v>
      </c>
      <c r="N43" s="172">
        <v>3406</v>
      </c>
      <c r="O43" s="172">
        <v>3944</v>
      </c>
      <c r="P43" s="1"/>
      <c r="Q43" s="13" t="s">
        <v>294</v>
      </c>
      <c r="R43" s="35">
        <v>15074</v>
      </c>
      <c r="S43" s="35">
        <v>7886</v>
      </c>
      <c r="T43" s="35">
        <v>13169</v>
      </c>
      <c r="U43" s="35">
        <v>12862</v>
      </c>
      <c r="V43" s="35">
        <v>14744</v>
      </c>
      <c r="W43" s="35"/>
      <c r="X43" s="50">
        <f t="shared" si="29"/>
        <v>21</v>
      </c>
      <c r="Y43" s="49" t="str">
        <f t="shared" si="30"/>
        <v>S</v>
      </c>
      <c r="Z43" s="49" t="str">
        <f t="shared" si="31"/>
        <v>NN</v>
      </c>
      <c r="AA43" s="1"/>
      <c r="AB43" s="120">
        <f t="shared" si="32"/>
        <v>4.1859734068225201E-3</v>
      </c>
      <c r="AC43" s="120">
        <f t="shared" si="33"/>
        <v>3.7769320736535279E-3</v>
      </c>
      <c r="AD43" s="120">
        <f t="shared" si="34"/>
        <v>4.2147489649557177E-3</v>
      </c>
      <c r="AE43" s="120">
        <f t="shared" si="35"/>
        <v>4.2604625957419883E-3</v>
      </c>
      <c r="AF43" s="120">
        <f t="shared" si="36"/>
        <v>4.1799522752871661E-3</v>
      </c>
      <c r="AH43" s="121">
        <f t="shared" si="67"/>
        <v>1.0449999999999999</v>
      </c>
      <c r="AI43" s="121">
        <f t="shared" si="67"/>
        <v>1.0489999999999999</v>
      </c>
      <c r="AJ43" s="121">
        <f t="shared" si="67"/>
        <v>1.1000000000000001</v>
      </c>
      <c r="AK43" s="121">
        <f t="shared" si="67"/>
        <v>1.0309999999999999</v>
      </c>
      <c r="AL43" s="121">
        <f t="shared" si="67"/>
        <v>1.0089999999999999</v>
      </c>
      <c r="AM43" s="15"/>
      <c r="AN43" s="98">
        <f t="shared" si="2"/>
        <v>0.96811889305602494</v>
      </c>
      <c r="AO43" s="98">
        <f t="shared" si="3"/>
        <v>0.98136788589705781</v>
      </c>
      <c r="AP43" s="98">
        <f t="shared" si="4"/>
        <v>1.0375335033884476</v>
      </c>
      <c r="AQ43" s="98">
        <f t="shared" si="5"/>
        <v>0.97189533836529551</v>
      </c>
      <c r="AR43" s="98">
        <f t="shared" si="6"/>
        <v>0.95981303999928036</v>
      </c>
      <c r="AS43" s="15"/>
      <c r="AT43" s="98">
        <f t="shared" si="55"/>
        <v>-3.1881106943975057E-2</v>
      </c>
      <c r="AU43" s="98">
        <f t="shared" si="56"/>
        <v>-1.8632114102942188E-2</v>
      </c>
      <c r="AV43" s="98">
        <f t="shared" si="57"/>
        <v>3.7533503388447631E-2</v>
      </c>
      <c r="AW43" s="98">
        <f t="shared" si="58"/>
        <v>-2.8104661634704486E-2</v>
      </c>
      <c r="AX43" s="98">
        <f t="shared" si="59"/>
        <v>-4.018696000071964E-2</v>
      </c>
      <c r="AY43" s="15"/>
      <c r="AZ43" s="98">
        <f t="shared" si="38"/>
        <v>-3.1881106943975057E-2</v>
      </c>
      <c r="BA43" s="98">
        <f t="shared" si="39"/>
        <v>-1.8632114102942188E-2</v>
      </c>
      <c r="BB43" s="98">
        <f t="shared" si="40"/>
        <v>3.7533503388447631E-2</v>
      </c>
      <c r="BC43" s="99">
        <f t="shared" si="41"/>
        <v>-2.8104661634704486E-2</v>
      </c>
      <c r="BD43" s="98">
        <f t="shared" si="42"/>
        <v>-4.0588829600726836E-2</v>
      </c>
      <c r="BE43" s="101"/>
      <c r="BF43" s="181" t="str">
        <f t="shared" si="43"/>
        <v>21X</v>
      </c>
      <c r="BG43" s="98">
        <f t="shared" si="60"/>
        <v>0.96811889305602494</v>
      </c>
      <c r="BH43" s="98">
        <f t="shared" si="61"/>
        <v>0.98136788589705781</v>
      </c>
      <c r="BI43" s="98">
        <f t="shared" si="62"/>
        <v>1.0375335033884476</v>
      </c>
      <c r="BJ43" s="98">
        <f t="shared" si="63"/>
        <v>0.97189533836529551</v>
      </c>
      <c r="BK43" s="98">
        <f t="shared" si="64"/>
        <v>0.95941117039927315</v>
      </c>
      <c r="BL43" s="101"/>
      <c r="BM43" s="15">
        <f>IF($Y43="N",VLOOKUP("N",ylfactors,MATCH(BM$7,'Proposed Factors'!$L$3:$R$3,0),FALSE),IF('Query Result 1'!$X43&lt;49,VLOOKUP("YA",ylfactors,MATCH(BM$7,'Proposed Factors'!$L$3:$R$3,0),FALSE),VLOOKUP("YB",ylfactors,MATCH(BM$7,'Proposed Factors'!$L$3:$R$3,0),FALSE)))</f>
        <v>1</v>
      </c>
      <c r="BN43" s="15">
        <f>IF($Y43="N",VLOOKUP("N",ylfactors,MATCH(BN$7,'Proposed Factors'!$L$3:$R$3,0),FALSE),IF('Query Result 1'!$X43&lt;49,VLOOKUP("YA",ylfactors,MATCH(BN$7,'Proposed Factors'!$L$3:$R$3,0),FALSE),VLOOKUP("YB",ylfactors,MATCH(BN$7,'Proposed Factors'!$L$3:$R$3,0),FALSE)))</f>
        <v>1</v>
      </c>
      <c r="BO43" s="15">
        <f>IF($Y43="N",VLOOKUP("N",ylfactors,MATCH(BO$7,'Proposed Factors'!$L$3:$R$3,0),FALSE),IF('Query Result 1'!$X43&lt;49,VLOOKUP("YA",ylfactors,MATCH(BO$7,'Proposed Factors'!$L$3:$R$3,0),FALSE),VLOOKUP("YB",ylfactors,MATCH(BO$7,'Proposed Factors'!$L$3:$R$3,0),FALSE)))</f>
        <v>1</v>
      </c>
      <c r="BP43" s="15">
        <f>IF($Y43="N",VLOOKUP("N",ylfactors,MATCH(BP$7,'Proposed Factors'!$L$3:$R$3,0),FALSE),IF('Query Result 1'!$X43&lt;49,VLOOKUP("YA",ylfactors,MATCH(BP$7,'Proposed Factors'!$L$3:$R$3,0),FALSE),VLOOKUP("YB",ylfactors,MATCH(BP$7,'Proposed Factors'!$L$3:$R$3,0),FALSE)))</f>
        <v>1</v>
      </c>
      <c r="BQ43" s="15">
        <f>IF($Y43="N",VLOOKUP("N",ylfactors,MATCH(BQ$7,'Proposed Factors'!$L$3:$R$3,0),FALSE),IF('Query Result 1'!$X43&lt;49,VLOOKUP("YA",ylfactors,MATCH(BQ$7,'Proposed Factors'!$L$3:$R$3,0),FALSE),VLOOKUP("YB",ylfactors,MATCH(BQ$7,'Proposed Factors'!$L$3:$R$3,0),FALSE)))</f>
        <v>1</v>
      </c>
      <c r="BR43" s="15"/>
      <c r="BS43" s="15">
        <f>IF($Z43="NN",1,IF(AND($Z43="YY",$Y43="S"),VLOOKUP("YY",gsdfactors,MATCH(BS$7,'Proposed Factors'!$L$11:$R$11,0),FALSE),VLOOKUP(LEFT(CONCATENATE($Y43,$Z43),2)&amp;"N",gsdfactors,MATCH(BS$7,'Proposed Factors'!$L$11:$R$11,0),FALSE)))</f>
        <v>1</v>
      </c>
      <c r="BT43" s="15">
        <f>IF($Z43="NN",1,IF(AND($Z43="YY",$Y43="S"),VLOOKUP("YY",gsdfactors,MATCH(BT$7,'Proposed Factors'!$L$11:$R$11,0),FALSE),VLOOKUP(LEFT(CONCATENATE($Y43,$Z43),2)&amp;"N",gsdfactors,MATCH(BT$7,'Proposed Factors'!$L$11:$R$11,0),FALSE)))</f>
        <v>1</v>
      </c>
      <c r="BU43" s="15">
        <f>IF($Z43="NN",1,IF(AND($Z43="YY",$Y43="S"),VLOOKUP("YY",gsdfactors,MATCH(BU$7,'Proposed Factors'!$L$11:$R$11,0),FALSE),VLOOKUP(LEFT(CONCATENATE($Y43,$Z43),2)&amp;"N",gsdfactors,MATCH(BU$7,'Proposed Factors'!$L$11:$R$11,0),FALSE)))</f>
        <v>1</v>
      </c>
      <c r="BV43" s="15">
        <f>IF($Z43="NN",1,IF(AND($Z43="YY",$Y43="S"),VLOOKUP("YY",gsdfactors,MATCH(BV$7,'Proposed Factors'!$L$11:$R$11,0),FALSE),VLOOKUP(LEFT(CONCATENATE($Y43,$Z43),2)&amp;"N",gsdfactors,MATCH(BV$7,'Proposed Factors'!$L$11:$R$11,0),FALSE)))</f>
        <v>1</v>
      </c>
      <c r="BW43" s="15">
        <f>IF($Z43="NN",1,IF(AND($Z43="YY",$Y43="S"),VLOOKUP("YY",gsdfactors,MATCH(BW$7,'Proposed Factors'!$L$11:$R$11,0),FALSE),VLOOKUP(LEFT(CONCATENATE($Y43,$Z43),2)&amp;"N",gsdfactors,MATCH(BW$7,'Proposed Factors'!$L$11:$R$11,0),FALSE)))</f>
        <v>1</v>
      </c>
      <c r="BY43" s="52">
        <f t="shared" si="9"/>
        <v>0.96811889305602494</v>
      </c>
      <c r="BZ43" s="52">
        <f t="shared" si="10"/>
        <v>0.98136788589705781</v>
      </c>
      <c r="CA43" s="52">
        <f t="shared" si="11"/>
        <v>1.0375335033884476</v>
      </c>
      <c r="CB43" s="52">
        <f t="shared" si="12"/>
        <v>0.97189533836529551</v>
      </c>
      <c r="CC43" s="52">
        <f t="shared" si="13"/>
        <v>0.95941117039927315</v>
      </c>
      <c r="CE43" s="52">
        <f t="shared" si="14"/>
        <v>1.0150372947615314</v>
      </c>
      <c r="CF43" s="52">
        <f t="shared" si="15"/>
        <v>1.0855462779378136</v>
      </c>
      <c r="CG43" s="52">
        <f t="shared" si="16"/>
        <v>1.0590437306021336</v>
      </c>
      <c r="CH43" s="52">
        <f t="shared" si="17"/>
        <v>0.99267707271440031</v>
      </c>
      <c r="CI43" s="52">
        <f t="shared" si="18"/>
        <v>1.0416027227028384</v>
      </c>
      <c r="CK43" s="52" t="str">
        <f t="shared" si="44"/>
        <v>21SNN</v>
      </c>
      <c r="CL43" s="55">
        <f t="shared" si="19"/>
        <v>4.1859734068225201E-3</v>
      </c>
      <c r="CM43" s="55">
        <f t="shared" si="20"/>
        <v>3.7769320736535279E-3</v>
      </c>
      <c r="CN43" s="55">
        <f t="shared" si="21"/>
        <v>4.2147489649557177E-3</v>
      </c>
      <c r="CO43" s="55">
        <f t="shared" si="22"/>
        <v>4.2604625957419883E-3</v>
      </c>
      <c r="CP43" s="55">
        <f t="shared" si="23"/>
        <v>4.1799522752871661E-3</v>
      </c>
      <c r="CQ43" s="5">
        <f t="shared" si="45"/>
        <v>1.0150372947615314</v>
      </c>
      <c r="CR43" s="5">
        <f t="shared" si="46"/>
        <v>1.0855462779378136</v>
      </c>
      <c r="CS43" s="5">
        <f t="shared" si="47"/>
        <v>1.0590437306021336</v>
      </c>
      <c r="CT43" s="5">
        <f t="shared" si="48"/>
        <v>0.99267707271440031</v>
      </c>
      <c r="CU43" s="5">
        <f t="shared" si="49"/>
        <v>1.0416027227028384</v>
      </c>
      <c r="CW43" s="52">
        <f t="shared" si="50"/>
        <v>1.0449999999999999</v>
      </c>
      <c r="CX43" s="52">
        <f t="shared" si="51"/>
        <v>1.0489999999999997</v>
      </c>
      <c r="CY43" s="52">
        <f t="shared" si="52"/>
        <v>1.1000000000000003</v>
      </c>
      <c r="CZ43" s="52">
        <f t="shared" si="53"/>
        <v>1.0309999999999999</v>
      </c>
      <c r="DA43" s="52">
        <f t="shared" si="54"/>
        <v>1.0090946606859119</v>
      </c>
    </row>
    <row r="44" spans="1:105" x14ac:dyDescent="0.35">
      <c r="A44" s="170" t="str">
        <f t="shared" si="25"/>
        <v>NNN</v>
      </c>
      <c r="B44" s="170" t="str">
        <f t="shared" si="26"/>
        <v>N</v>
      </c>
      <c r="C44" s="29" t="str">
        <f t="shared" si="27"/>
        <v>N</v>
      </c>
      <c r="D44" s="29" t="str">
        <f t="shared" si="28"/>
        <v>N</v>
      </c>
      <c r="E44" s="171" t="s">
        <v>5</v>
      </c>
      <c r="F44" s="171" t="s">
        <v>6</v>
      </c>
      <c r="G44" s="171" t="s">
        <v>7</v>
      </c>
      <c r="H44" s="172">
        <v>30</v>
      </c>
      <c r="I44" s="171" t="s">
        <v>9</v>
      </c>
      <c r="J44" s="171" t="s">
        <v>5</v>
      </c>
      <c r="K44" s="172">
        <v>1</v>
      </c>
      <c r="L44" s="172">
        <v>1</v>
      </c>
      <c r="M44" s="172">
        <v>1</v>
      </c>
      <c r="N44" s="172">
        <v>1</v>
      </c>
      <c r="O44" s="172">
        <v>1</v>
      </c>
      <c r="P44" s="1"/>
      <c r="Q44" s="13" t="s">
        <v>193</v>
      </c>
      <c r="R44" s="35">
        <v>30399</v>
      </c>
      <c r="S44" s="35">
        <v>16215</v>
      </c>
      <c r="T44" s="35">
        <v>27194</v>
      </c>
      <c r="U44" s="35">
        <v>26783</v>
      </c>
      <c r="V44" s="35">
        <v>29914</v>
      </c>
      <c r="W44" s="35"/>
      <c r="X44" s="50">
        <f t="shared" si="29"/>
        <v>22</v>
      </c>
      <c r="Y44" s="49" t="str">
        <f t="shared" si="30"/>
        <v>M</v>
      </c>
      <c r="Z44" s="49" t="str">
        <f t="shared" si="31"/>
        <v>NN</v>
      </c>
      <c r="AA44" s="1"/>
      <c r="AB44" s="120">
        <f t="shared" si="32"/>
        <v>8.4416482416079207E-3</v>
      </c>
      <c r="AC44" s="120">
        <f t="shared" si="33"/>
        <v>7.7660351983631698E-3</v>
      </c>
      <c r="AD44" s="120">
        <f t="shared" si="34"/>
        <v>8.703461413395534E-3</v>
      </c>
      <c r="AE44" s="120">
        <f t="shared" si="35"/>
        <v>8.871712774199788E-3</v>
      </c>
      <c r="AF44" s="120">
        <f t="shared" si="36"/>
        <v>8.4806763675352882E-3</v>
      </c>
      <c r="AH44" s="121">
        <f t="shared" si="67"/>
        <v>1.0409999999999999</v>
      </c>
      <c r="AI44" s="121">
        <f t="shared" si="67"/>
        <v>1.0429999999999999</v>
      </c>
      <c r="AJ44" s="121">
        <f t="shared" si="67"/>
        <v>1.0780000000000001</v>
      </c>
      <c r="AK44" s="121">
        <f t="shared" si="67"/>
        <v>1.0269999999999999</v>
      </c>
      <c r="AL44" s="121">
        <f t="shared" si="67"/>
        <v>1.0089999999999999</v>
      </c>
      <c r="AM44" s="15"/>
      <c r="AN44" s="98">
        <f t="shared" si="2"/>
        <v>0.96441317480509281</v>
      </c>
      <c r="AO44" s="98">
        <f t="shared" si="3"/>
        <v>0.97575472353730341</v>
      </c>
      <c r="AP44" s="98">
        <f t="shared" si="4"/>
        <v>1.0167828333206785</v>
      </c>
      <c r="AQ44" s="98">
        <f t="shared" si="5"/>
        <v>0.96812464840073564</v>
      </c>
      <c r="AR44" s="98">
        <f t="shared" si="6"/>
        <v>0.95981303999928036</v>
      </c>
      <c r="AS44" s="15"/>
      <c r="AT44" s="98">
        <f t="shared" si="55"/>
        <v>-3.558682519490719E-2</v>
      </c>
      <c r="AU44" s="98">
        <f t="shared" si="56"/>
        <v>-2.4245276462696586E-2</v>
      </c>
      <c r="AV44" s="98">
        <f t="shared" si="57"/>
        <v>1.6782833320678536E-2</v>
      </c>
      <c r="AW44" s="98">
        <f t="shared" si="58"/>
        <v>-3.1875351599264357E-2</v>
      </c>
      <c r="AX44" s="98">
        <f t="shared" si="59"/>
        <v>-4.018696000071964E-2</v>
      </c>
      <c r="AY44" s="15"/>
      <c r="AZ44" s="98">
        <f t="shared" si="38"/>
        <v>-3.558682519490719E-2</v>
      </c>
      <c r="BA44" s="98">
        <f t="shared" si="39"/>
        <v>-2.4245276462696586E-2</v>
      </c>
      <c r="BB44" s="98">
        <f t="shared" si="40"/>
        <v>1.6782833320678536E-2</v>
      </c>
      <c r="BC44" s="99">
        <f t="shared" si="41"/>
        <v>-3.1875351599264357E-2</v>
      </c>
      <c r="BD44" s="98">
        <f t="shared" si="42"/>
        <v>-4.0588829600726836E-2</v>
      </c>
      <c r="BE44" s="101"/>
      <c r="BF44" s="181" t="str">
        <f t="shared" si="43"/>
        <v>22X</v>
      </c>
      <c r="BG44" s="98">
        <f t="shared" si="60"/>
        <v>0.96441317480509281</v>
      </c>
      <c r="BH44" s="98">
        <f t="shared" si="61"/>
        <v>0.97575472353730341</v>
      </c>
      <c r="BI44" s="98">
        <f t="shared" si="62"/>
        <v>1.0167828333206785</v>
      </c>
      <c r="BJ44" s="98">
        <f t="shared" si="63"/>
        <v>0.96812464840073564</v>
      </c>
      <c r="BK44" s="98">
        <f t="shared" si="64"/>
        <v>0.95941117039927315</v>
      </c>
      <c r="BL44" s="101"/>
      <c r="BM44" s="15">
        <f>IF($Y44="N",VLOOKUP("N",ylfactors,MATCH(BM$7,'Proposed Factors'!$L$3:$R$3,0),FALSE),IF('Query Result 1'!$X44&lt;49,VLOOKUP("YA",ylfactors,MATCH(BM$7,'Proposed Factors'!$L$3:$R$3,0),FALSE),VLOOKUP("YB",ylfactors,MATCH(BM$7,'Proposed Factors'!$L$3:$R$3,0),FALSE)))</f>
        <v>1</v>
      </c>
      <c r="BN44" s="15">
        <f>IF($Y44="N",VLOOKUP("N",ylfactors,MATCH(BN$7,'Proposed Factors'!$L$3:$R$3,0),FALSE),IF('Query Result 1'!$X44&lt;49,VLOOKUP("YA",ylfactors,MATCH(BN$7,'Proposed Factors'!$L$3:$R$3,0),FALSE),VLOOKUP("YB",ylfactors,MATCH(BN$7,'Proposed Factors'!$L$3:$R$3,0),FALSE)))</f>
        <v>1</v>
      </c>
      <c r="BO44" s="15">
        <f>IF($Y44="N",VLOOKUP("N",ylfactors,MATCH(BO$7,'Proposed Factors'!$L$3:$R$3,0),FALSE),IF('Query Result 1'!$X44&lt;49,VLOOKUP("YA",ylfactors,MATCH(BO$7,'Proposed Factors'!$L$3:$R$3,0),FALSE),VLOOKUP("YB",ylfactors,MATCH(BO$7,'Proposed Factors'!$L$3:$R$3,0),FALSE)))</f>
        <v>1</v>
      </c>
      <c r="BP44" s="15">
        <f>IF($Y44="N",VLOOKUP("N",ylfactors,MATCH(BP$7,'Proposed Factors'!$L$3:$R$3,0),FALSE),IF('Query Result 1'!$X44&lt;49,VLOOKUP("YA",ylfactors,MATCH(BP$7,'Proposed Factors'!$L$3:$R$3,0),FALSE),VLOOKUP("YB",ylfactors,MATCH(BP$7,'Proposed Factors'!$L$3:$R$3,0),FALSE)))</f>
        <v>1</v>
      </c>
      <c r="BQ44" s="15">
        <f>IF($Y44="N",VLOOKUP("N",ylfactors,MATCH(BQ$7,'Proposed Factors'!$L$3:$R$3,0),FALSE),IF('Query Result 1'!$X44&lt;49,VLOOKUP("YA",ylfactors,MATCH(BQ$7,'Proposed Factors'!$L$3:$R$3,0),FALSE),VLOOKUP("YB",ylfactors,MATCH(BQ$7,'Proposed Factors'!$L$3:$R$3,0),FALSE)))</f>
        <v>1</v>
      </c>
      <c r="BR44" s="15"/>
      <c r="BS44" s="15">
        <f>IF($Z44="NN",1,IF(AND($Z44="YY",$Y44="S"),VLOOKUP("YY",gsdfactors,MATCH(BS$7,'Proposed Factors'!$L$11:$R$11,0),FALSE),VLOOKUP(LEFT(CONCATENATE($Y44,$Z44),2)&amp;"N",gsdfactors,MATCH(BS$7,'Proposed Factors'!$L$11:$R$11,0),FALSE)))</f>
        <v>1</v>
      </c>
      <c r="BT44" s="15">
        <f>IF($Z44="NN",1,IF(AND($Z44="YY",$Y44="S"),VLOOKUP("YY",gsdfactors,MATCH(BT$7,'Proposed Factors'!$L$11:$R$11,0),FALSE),VLOOKUP(LEFT(CONCATENATE($Y44,$Z44),2)&amp;"N",gsdfactors,MATCH(BT$7,'Proposed Factors'!$L$11:$R$11,0),FALSE)))</f>
        <v>1</v>
      </c>
      <c r="BU44" s="15">
        <f>IF($Z44="NN",1,IF(AND($Z44="YY",$Y44="S"),VLOOKUP("YY",gsdfactors,MATCH(BU$7,'Proposed Factors'!$L$11:$R$11,0),FALSE),VLOOKUP(LEFT(CONCATENATE($Y44,$Z44),2)&amp;"N",gsdfactors,MATCH(BU$7,'Proposed Factors'!$L$11:$R$11,0),FALSE)))</f>
        <v>1</v>
      </c>
      <c r="BV44" s="15">
        <f>IF($Z44="NN",1,IF(AND($Z44="YY",$Y44="S"),VLOOKUP("YY",gsdfactors,MATCH(BV$7,'Proposed Factors'!$L$11:$R$11,0),FALSE),VLOOKUP(LEFT(CONCATENATE($Y44,$Z44),2)&amp;"N",gsdfactors,MATCH(BV$7,'Proposed Factors'!$L$11:$R$11,0),FALSE)))</f>
        <v>1</v>
      </c>
      <c r="BW44" s="15">
        <f>IF($Z44="NN",1,IF(AND($Z44="YY",$Y44="S"),VLOOKUP("YY",gsdfactors,MATCH(BW$7,'Proposed Factors'!$L$11:$R$11,0),FALSE),VLOOKUP(LEFT(CONCATENATE($Y44,$Z44),2)&amp;"N",gsdfactors,MATCH(BW$7,'Proposed Factors'!$L$11:$R$11,0),FALSE)))</f>
        <v>1</v>
      </c>
      <c r="BY44" s="52">
        <f t="shared" si="9"/>
        <v>0.96441317480509281</v>
      </c>
      <c r="BZ44" s="52">
        <f t="shared" si="10"/>
        <v>0.97575472353730341</v>
      </c>
      <c r="CA44" s="52">
        <f t="shared" si="11"/>
        <v>1.0167828333206785</v>
      </c>
      <c r="CB44" s="52">
        <f t="shared" si="12"/>
        <v>0.96812464840073564</v>
      </c>
      <c r="CC44" s="52">
        <f t="shared" si="13"/>
        <v>0.95941117039927315</v>
      </c>
      <c r="CE44" s="52">
        <f t="shared" si="14"/>
        <v>1.0111519845423484</v>
      </c>
      <c r="CF44" s="52">
        <f t="shared" si="15"/>
        <v>1.0793372429829737</v>
      </c>
      <c r="CG44" s="52">
        <f t="shared" si="16"/>
        <v>1.0378628559900906</v>
      </c>
      <c r="CH44" s="52">
        <f t="shared" si="17"/>
        <v>0.9888257552644899</v>
      </c>
      <c r="CI44" s="52">
        <f t="shared" si="18"/>
        <v>1.0416027227028384</v>
      </c>
      <c r="CK44" s="52" t="str">
        <f t="shared" si="44"/>
        <v>22MNN</v>
      </c>
      <c r="CL44" s="55">
        <f t="shared" si="19"/>
        <v>8.4416482416079207E-3</v>
      </c>
      <c r="CM44" s="55">
        <f t="shared" si="20"/>
        <v>7.7660351983631698E-3</v>
      </c>
      <c r="CN44" s="55">
        <f t="shared" si="21"/>
        <v>8.703461413395534E-3</v>
      </c>
      <c r="CO44" s="55">
        <f t="shared" si="22"/>
        <v>8.871712774199788E-3</v>
      </c>
      <c r="CP44" s="55">
        <f t="shared" si="23"/>
        <v>8.4806763675352882E-3</v>
      </c>
      <c r="CQ44" s="5">
        <f t="shared" si="45"/>
        <v>1.0111519845423484</v>
      </c>
      <c r="CR44" s="5">
        <f t="shared" si="46"/>
        <v>1.0793372429829737</v>
      </c>
      <c r="CS44" s="5">
        <f t="shared" si="47"/>
        <v>1.0378628559900906</v>
      </c>
      <c r="CT44" s="5">
        <f t="shared" si="48"/>
        <v>0.9888257552644899</v>
      </c>
      <c r="CU44" s="5">
        <f t="shared" si="49"/>
        <v>1.0416027227028384</v>
      </c>
      <c r="CW44" s="52">
        <f t="shared" si="50"/>
        <v>1.0409999999999997</v>
      </c>
      <c r="CX44" s="52">
        <f t="shared" si="51"/>
        <v>1.0429999999999997</v>
      </c>
      <c r="CY44" s="52">
        <f t="shared" si="52"/>
        <v>1.0779999999999998</v>
      </c>
      <c r="CZ44" s="52">
        <f t="shared" si="53"/>
        <v>1.0269999999999999</v>
      </c>
      <c r="DA44" s="52">
        <f t="shared" si="54"/>
        <v>1.0090946606859119</v>
      </c>
    </row>
    <row r="45" spans="1:105" x14ac:dyDescent="0.35">
      <c r="A45" s="170" t="str">
        <f t="shared" si="25"/>
        <v>NNN</v>
      </c>
      <c r="B45" s="170" t="str">
        <f t="shared" si="26"/>
        <v>N</v>
      </c>
      <c r="C45" s="29" t="str">
        <f t="shared" si="27"/>
        <v>N</v>
      </c>
      <c r="D45" s="29" t="str">
        <f t="shared" si="28"/>
        <v>N</v>
      </c>
      <c r="E45" s="171" t="s">
        <v>5</v>
      </c>
      <c r="F45" s="171" t="s">
        <v>6</v>
      </c>
      <c r="G45" s="171" t="s">
        <v>7</v>
      </c>
      <c r="H45" s="172">
        <v>31</v>
      </c>
      <c r="I45" s="171" t="s">
        <v>5</v>
      </c>
      <c r="J45" s="171" t="s">
        <v>5</v>
      </c>
      <c r="K45" s="172">
        <v>4286</v>
      </c>
      <c r="L45" s="172">
        <v>2302</v>
      </c>
      <c r="M45" s="172">
        <v>3769</v>
      </c>
      <c r="N45" s="172">
        <v>3641</v>
      </c>
      <c r="O45" s="172">
        <v>4205</v>
      </c>
      <c r="P45" s="1"/>
      <c r="Q45" s="13" t="s">
        <v>295</v>
      </c>
      <c r="R45" s="35">
        <v>13957</v>
      </c>
      <c r="S45" s="35">
        <v>7243</v>
      </c>
      <c r="T45" s="35">
        <v>12187</v>
      </c>
      <c r="U45" s="35">
        <v>11924</v>
      </c>
      <c r="V45" s="35">
        <v>13652</v>
      </c>
      <c r="W45" s="35"/>
      <c r="X45" s="50">
        <f t="shared" si="29"/>
        <v>22</v>
      </c>
      <c r="Y45" s="49" t="str">
        <f t="shared" si="30"/>
        <v>S</v>
      </c>
      <c r="Z45" s="49" t="str">
        <f t="shared" si="31"/>
        <v>NN</v>
      </c>
      <c r="AA45" s="1"/>
      <c r="AB45" s="120">
        <f t="shared" si="32"/>
        <v>3.8757881676410983E-3</v>
      </c>
      <c r="AC45" s="120">
        <f t="shared" si="33"/>
        <v>3.4689727376962342E-3</v>
      </c>
      <c r="AD45" s="120">
        <f t="shared" si="34"/>
        <v>3.9004590808653151E-3</v>
      </c>
      <c r="AE45" s="120">
        <f t="shared" si="35"/>
        <v>3.9497555583600892E-3</v>
      </c>
      <c r="AF45" s="120">
        <f t="shared" si="36"/>
        <v>3.870368181105561E-3</v>
      </c>
      <c r="AH45" s="121">
        <f t="shared" si="67"/>
        <v>1.0409999999999999</v>
      </c>
      <c r="AI45" s="121">
        <f t="shared" si="67"/>
        <v>1.0429999999999999</v>
      </c>
      <c r="AJ45" s="121">
        <f t="shared" si="67"/>
        <v>1.0780000000000001</v>
      </c>
      <c r="AK45" s="121">
        <f t="shared" si="67"/>
        <v>1.0269999999999999</v>
      </c>
      <c r="AL45" s="121">
        <f t="shared" si="67"/>
        <v>1.0089999999999999</v>
      </c>
      <c r="AM45" s="15"/>
      <c r="AN45" s="98">
        <f t="shared" si="2"/>
        <v>0.96441317480509281</v>
      </c>
      <c r="AO45" s="98">
        <f t="shared" si="3"/>
        <v>0.97575472353730341</v>
      </c>
      <c r="AP45" s="98">
        <f t="shared" si="4"/>
        <v>1.0167828333206785</v>
      </c>
      <c r="AQ45" s="98">
        <f t="shared" si="5"/>
        <v>0.96812464840073564</v>
      </c>
      <c r="AR45" s="98">
        <f t="shared" si="6"/>
        <v>0.95981303999928036</v>
      </c>
      <c r="AS45" s="15"/>
      <c r="AT45" s="98">
        <f t="shared" si="55"/>
        <v>-3.558682519490719E-2</v>
      </c>
      <c r="AU45" s="98">
        <f t="shared" si="56"/>
        <v>-2.4245276462696586E-2</v>
      </c>
      <c r="AV45" s="98">
        <f t="shared" si="57"/>
        <v>1.6782833320678536E-2</v>
      </c>
      <c r="AW45" s="98">
        <f t="shared" si="58"/>
        <v>-3.1875351599264357E-2</v>
      </c>
      <c r="AX45" s="98">
        <f t="shared" si="59"/>
        <v>-4.018696000071964E-2</v>
      </c>
      <c r="AY45" s="15"/>
      <c r="AZ45" s="98">
        <f t="shared" si="38"/>
        <v>-3.558682519490719E-2</v>
      </c>
      <c r="BA45" s="98">
        <f t="shared" si="39"/>
        <v>-2.4245276462696586E-2</v>
      </c>
      <c r="BB45" s="98">
        <f t="shared" si="40"/>
        <v>1.6782833320678536E-2</v>
      </c>
      <c r="BC45" s="99">
        <f t="shared" si="41"/>
        <v>-3.1875351599264357E-2</v>
      </c>
      <c r="BD45" s="98">
        <f t="shared" si="42"/>
        <v>-4.0588829600726836E-2</v>
      </c>
      <c r="BE45" s="101"/>
      <c r="BF45" s="181" t="str">
        <f t="shared" si="43"/>
        <v>22X</v>
      </c>
      <c r="BG45" s="98">
        <f t="shared" si="60"/>
        <v>0.96441317480509281</v>
      </c>
      <c r="BH45" s="98">
        <f t="shared" si="61"/>
        <v>0.97575472353730341</v>
      </c>
      <c r="BI45" s="98">
        <f t="shared" si="62"/>
        <v>1.0167828333206785</v>
      </c>
      <c r="BJ45" s="98">
        <f t="shared" si="63"/>
        <v>0.96812464840073564</v>
      </c>
      <c r="BK45" s="98">
        <f t="shared" si="64"/>
        <v>0.95941117039927315</v>
      </c>
      <c r="BL45" s="101"/>
      <c r="BM45" s="15">
        <f>IF($Y45="N",VLOOKUP("N",ylfactors,MATCH(BM$7,'Proposed Factors'!$L$3:$R$3,0),FALSE),IF('Query Result 1'!$X45&lt;49,VLOOKUP("YA",ylfactors,MATCH(BM$7,'Proposed Factors'!$L$3:$R$3,0),FALSE),VLOOKUP("YB",ylfactors,MATCH(BM$7,'Proposed Factors'!$L$3:$R$3,0),FALSE)))</f>
        <v>1</v>
      </c>
      <c r="BN45" s="15">
        <f>IF($Y45="N",VLOOKUP("N",ylfactors,MATCH(BN$7,'Proposed Factors'!$L$3:$R$3,0),FALSE),IF('Query Result 1'!$X45&lt;49,VLOOKUP("YA",ylfactors,MATCH(BN$7,'Proposed Factors'!$L$3:$R$3,0),FALSE),VLOOKUP("YB",ylfactors,MATCH(BN$7,'Proposed Factors'!$L$3:$R$3,0),FALSE)))</f>
        <v>1</v>
      </c>
      <c r="BO45" s="15">
        <f>IF($Y45="N",VLOOKUP("N",ylfactors,MATCH(BO$7,'Proposed Factors'!$L$3:$R$3,0),FALSE),IF('Query Result 1'!$X45&lt;49,VLOOKUP("YA",ylfactors,MATCH(BO$7,'Proposed Factors'!$L$3:$R$3,0),FALSE),VLOOKUP("YB",ylfactors,MATCH(BO$7,'Proposed Factors'!$L$3:$R$3,0),FALSE)))</f>
        <v>1</v>
      </c>
      <c r="BP45" s="15">
        <f>IF($Y45="N",VLOOKUP("N",ylfactors,MATCH(BP$7,'Proposed Factors'!$L$3:$R$3,0),FALSE),IF('Query Result 1'!$X45&lt;49,VLOOKUP("YA",ylfactors,MATCH(BP$7,'Proposed Factors'!$L$3:$R$3,0),FALSE),VLOOKUP("YB",ylfactors,MATCH(BP$7,'Proposed Factors'!$L$3:$R$3,0),FALSE)))</f>
        <v>1</v>
      </c>
      <c r="BQ45" s="15">
        <f>IF($Y45="N",VLOOKUP("N",ylfactors,MATCH(BQ$7,'Proposed Factors'!$L$3:$R$3,0),FALSE),IF('Query Result 1'!$X45&lt;49,VLOOKUP("YA",ylfactors,MATCH(BQ$7,'Proposed Factors'!$L$3:$R$3,0),FALSE),VLOOKUP("YB",ylfactors,MATCH(BQ$7,'Proposed Factors'!$L$3:$R$3,0),FALSE)))</f>
        <v>1</v>
      </c>
      <c r="BR45" s="15"/>
      <c r="BS45" s="15">
        <f>IF($Z45="NN",1,IF(AND($Z45="YY",$Y45="S"),VLOOKUP("YY",gsdfactors,MATCH(BS$7,'Proposed Factors'!$L$11:$R$11,0),FALSE),VLOOKUP(LEFT(CONCATENATE($Y45,$Z45),2)&amp;"N",gsdfactors,MATCH(BS$7,'Proposed Factors'!$L$11:$R$11,0),FALSE)))</f>
        <v>1</v>
      </c>
      <c r="BT45" s="15">
        <f>IF($Z45="NN",1,IF(AND($Z45="YY",$Y45="S"),VLOOKUP("YY",gsdfactors,MATCH(BT$7,'Proposed Factors'!$L$11:$R$11,0),FALSE),VLOOKUP(LEFT(CONCATENATE($Y45,$Z45),2)&amp;"N",gsdfactors,MATCH(BT$7,'Proposed Factors'!$L$11:$R$11,0),FALSE)))</f>
        <v>1</v>
      </c>
      <c r="BU45" s="15">
        <f>IF($Z45="NN",1,IF(AND($Z45="YY",$Y45="S"),VLOOKUP("YY",gsdfactors,MATCH(BU$7,'Proposed Factors'!$L$11:$R$11,0),FALSE),VLOOKUP(LEFT(CONCATENATE($Y45,$Z45),2)&amp;"N",gsdfactors,MATCH(BU$7,'Proposed Factors'!$L$11:$R$11,0),FALSE)))</f>
        <v>1</v>
      </c>
      <c r="BV45" s="15">
        <f>IF($Z45="NN",1,IF(AND($Z45="YY",$Y45="S"),VLOOKUP("YY",gsdfactors,MATCH(BV$7,'Proposed Factors'!$L$11:$R$11,0),FALSE),VLOOKUP(LEFT(CONCATENATE($Y45,$Z45),2)&amp;"N",gsdfactors,MATCH(BV$7,'Proposed Factors'!$L$11:$R$11,0),FALSE)))</f>
        <v>1</v>
      </c>
      <c r="BW45" s="15">
        <f>IF($Z45="NN",1,IF(AND($Z45="YY",$Y45="S"),VLOOKUP("YY",gsdfactors,MATCH(BW$7,'Proposed Factors'!$L$11:$R$11,0),FALSE),VLOOKUP(LEFT(CONCATENATE($Y45,$Z45),2)&amp;"N",gsdfactors,MATCH(BW$7,'Proposed Factors'!$L$11:$R$11,0),FALSE)))</f>
        <v>1</v>
      </c>
      <c r="BY45" s="52">
        <f t="shared" si="9"/>
        <v>0.96441317480509281</v>
      </c>
      <c r="BZ45" s="52">
        <f t="shared" si="10"/>
        <v>0.97575472353730341</v>
      </c>
      <c r="CA45" s="52">
        <f t="shared" si="11"/>
        <v>1.0167828333206785</v>
      </c>
      <c r="CB45" s="52">
        <f t="shared" si="12"/>
        <v>0.96812464840073564</v>
      </c>
      <c r="CC45" s="52">
        <f t="shared" si="13"/>
        <v>0.95941117039927315</v>
      </c>
      <c r="CE45" s="52">
        <f t="shared" si="14"/>
        <v>1.0111519845423484</v>
      </c>
      <c r="CF45" s="52">
        <f t="shared" si="15"/>
        <v>1.0793372429829737</v>
      </c>
      <c r="CG45" s="52">
        <f t="shared" si="16"/>
        <v>1.0378628559900906</v>
      </c>
      <c r="CH45" s="52">
        <f t="shared" si="17"/>
        <v>0.9888257552644899</v>
      </c>
      <c r="CI45" s="52">
        <f t="shared" si="18"/>
        <v>1.0416027227028384</v>
      </c>
      <c r="CK45" s="52" t="str">
        <f t="shared" si="44"/>
        <v>22SNN</v>
      </c>
      <c r="CL45" s="55">
        <f t="shared" si="19"/>
        <v>3.8757881676410983E-3</v>
      </c>
      <c r="CM45" s="55">
        <f t="shared" si="20"/>
        <v>3.4689727376962342E-3</v>
      </c>
      <c r="CN45" s="55">
        <f t="shared" si="21"/>
        <v>3.9004590808653151E-3</v>
      </c>
      <c r="CO45" s="55">
        <f t="shared" si="22"/>
        <v>3.9497555583600892E-3</v>
      </c>
      <c r="CP45" s="55">
        <f t="shared" si="23"/>
        <v>3.870368181105561E-3</v>
      </c>
      <c r="CQ45" s="5">
        <f t="shared" si="45"/>
        <v>1.0111519845423484</v>
      </c>
      <c r="CR45" s="5">
        <f t="shared" si="46"/>
        <v>1.0793372429829737</v>
      </c>
      <c r="CS45" s="5">
        <f t="shared" si="47"/>
        <v>1.0378628559900906</v>
      </c>
      <c r="CT45" s="5">
        <f t="shared" si="48"/>
        <v>0.9888257552644899</v>
      </c>
      <c r="CU45" s="5">
        <f t="shared" si="49"/>
        <v>1.0416027227028384</v>
      </c>
      <c r="CW45" s="52">
        <f t="shared" si="50"/>
        <v>1.0409999999999997</v>
      </c>
      <c r="CX45" s="52">
        <f t="shared" si="51"/>
        <v>1.0429999999999997</v>
      </c>
      <c r="CY45" s="52">
        <f t="shared" si="52"/>
        <v>1.0779999999999998</v>
      </c>
      <c r="CZ45" s="52">
        <f t="shared" si="53"/>
        <v>1.0269999999999999</v>
      </c>
      <c r="DA45" s="52">
        <f t="shared" si="54"/>
        <v>1.0090946606859119</v>
      </c>
    </row>
    <row r="46" spans="1:105" x14ac:dyDescent="0.35">
      <c r="A46" s="170" t="str">
        <f t="shared" si="25"/>
        <v>NNN</v>
      </c>
      <c r="B46" s="170" t="str">
        <f t="shared" si="26"/>
        <v>N</v>
      </c>
      <c r="C46" s="29" t="str">
        <f t="shared" si="27"/>
        <v>N</v>
      </c>
      <c r="D46" s="29" t="str">
        <f t="shared" si="28"/>
        <v>N</v>
      </c>
      <c r="E46" s="171" t="s">
        <v>5</v>
      </c>
      <c r="F46" s="171" t="s">
        <v>6</v>
      </c>
      <c r="G46" s="171" t="s">
        <v>7</v>
      </c>
      <c r="H46" s="172">
        <v>32</v>
      </c>
      <c r="I46" s="171" t="s">
        <v>5</v>
      </c>
      <c r="J46" s="171" t="s">
        <v>5</v>
      </c>
      <c r="K46" s="172">
        <v>3907</v>
      </c>
      <c r="L46" s="172">
        <v>2031</v>
      </c>
      <c r="M46" s="172">
        <v>3428</v>
      </c>
      <c r="N46" s="172">
        <v>3310</v>
      </c>
      <c r="O46" s="172">
        <v>3848</v>
      </c>
      <c r="P46" s="1"/>
      <c r="Q46" s="13" t="s">
        <v>194</v>
      </c>
      <c r="R46" s="35">
        <v>32271</v>
      </c>
      <c r="S46" s="35">
        <v>17170</v>
      </c>
      <c r="T46" s="35">
        <v>29013</v>
      </c>
      <c r="U46" s="35">
        <v>28553</v>
      </c>
      <c r="V46" s="35">
        <v>31698</v>
      </c>
      <c r="W46" s="35"/>
      <c r="X46" s="50">
        <f t="shared" si="29"/>
        <v>23</v>
      </c>
      <c r="Y46" s="49" t="str">
        <f t="shared" si="30"/>
        <v>M</v>
      </c>
      <c r="Z46" s="49" t="str">
        <f t="shared" si="31"/>
        <v>NN</v>
      </c>
      <c r="AA46" s="1"/>
      <c r="AB46" s="120">
        <f t="shared" si="32"/>
        <v>8.9614931545422289E-3</v>
      </c>
      <c r="AC46" s="120">
        <f t="shared" si="33"/>
        <v>8.2234242587663035E-3</v>
      </c>
      <c r="AD46" s="120">
        <f t="shared" si="34"/>
        <v>9.2856338157992439E-3</v>
      </c>
      <c r="AE46" s="120">
        <f t="shared" si="35"/>
        <v>9.4580149662743737E-3</v>
      </c>
      <c r="AF46" s="120">
        <f t="shared" si="36"/>
        <v>8.986443788799009E-3</v>
      </c>
      <c r="AH46" s="121">
        <f t="shared" si="67"/>
        <v>1.0369999999999999</v>
      </c>
      <c r="AI46" s="121">
        <f t="shared" si="67"/>
        <v>1.038</v>
      </c>
      <c r="AJ46" s="121">
        <f t="shared" si="67"/>
        <v>1.071</v>
      </c>
      <c r="AK46" s="121">
        <f t="shared" si="67"/>
        <v>1.0269999999999999</v>
      </c>
      <c r="AL46" s="121">
        <f t="shared" si="67"/>
        <v>1.006</v>
      </c>
      <c r="AM46" s="15"/>
      <c r="AN46" s="98">
        <f t="shared" si="2"/>
        <v>0.96070745655416068</v>
      </c>
      <c r="AO46" s="98">
        <f t="shared" si="3"/>
        <v>0.97107708823750827</v>
      </c>
      <c r="AP46" s="98">
        <f t="shared" si="4"/>
        <v>1.0101803473900246</v>
      </c>
      <c r="AQ46" s="98">
        <f t="shared" si="5"/>
        <v>0.96812464840073564</v>
      </c>
      <c r="AR46" s="98">
        <f t="shared" si="6"/>
        <v>0.9569592846771815</v>
      </c>
      <c r="AS46" s="15"/>
      <c r="AT46" s="98">
        <f t="shared" si="55"/>
        <v>-3.9292543445839323E-2</v>
      </c>
      <c r="AU46" s="98">
        <f t="shared" si="56"/>
        <v>-2.8922911762491732E-2</v>
      </c>
      <c r="AV46" s="98">
        <f t="shared" si="57"/>
        <v>1.0180347390024602E-2</v>
      </c>
      <c r="AW46" s="98">
        <f t="shared" si="58"/>
        <v>-3.1875351599264357E-2</v>
      </c>
      <c r="AX46" s="98">
        <f t="shared" si="59"/>
        <v>-4.3040715322818501E-2</v>
      </c>
      <c r="AY46" s="15"/>
      <c r="AZ46" s="98">
        <f t="shared" si="38"/>
        <v>-3.9292543445839323E-2</v>
      </c>
      <c r="BA46" s="98">
        <f t="shared" si="39"/>
        <v>-2.8922911762491732E-2</v>
      </c>
      <c r="BB46" s="98">
        <f t="shared" si="40"/>
        <v>1.0180347390024602E-2</v>
      </c>
      <c r="BC46" s="99">
        <f t="shared" si="41"/>
        <v>-3.1875351599264357E-2</v>
      </c>
      <c r="BD46" s="98">
        <f t="shared" si="42"/>
        <v>-4.3471122476046689E-2</v>
      </c>
      <c r="BE46" s="101"/>
      <c r="BF46" s="181" t="str">
        <f t="shared" si="43"/>
        <v>23X</v>
      </c>
      <c r="BG46" s="98">
        <f t="shared" si="60"/>
        <v>0.96070745655416068</v>
      </c>
      <c r="BH46" s="98">
        <f t="shared" si="61"/>
        <v>0.97107708823750827</v>
      </c>
      <c r="BI46" s="98">
        <f t="shared" si="62"/>
        <v>1.0101803473900246</v>
      </c>
      <c r="BJ46" s="98">
        <f t="shared" si="63"/>
        <v>0.96812464840073564</v>
      </c>
      <c r="BK46" s="98">
        <f t="shared" si="64"/>
        <v>0.95652887752395332</v>
      </c>
      <c r="BL46" s="101"/>
      <c r="BM46" s="15">
        <f>IF($Y46="N",VLOOKUP("N",ylfactors,MATCH(BM$7,'Proposed Factors'!$L$3:$R$3,0),FALSE),IF('Query Result 1'!$X46&lt;49,VLOOKUP("YA",ylfactors,MATCH(BM$7,'Proposed Factors'!$L$3:$R$3,0),FALSE),VLOOKUP("YB",ylfactors,MATCH(BM$7,'Proposed Factors'!$L$3:$R$3,0),FALSE)))</f>
        <v>1</v>
      </c>
      <c r="BN46" s="15">
        <f>IF($Y46="N",VLOOKUP("N",ylfactors,MATCH(BN$7,'Proposed Factors'!$L$3:$R$3,0),FALSE),IF('Query Result 1'!$X46&lt;49,VLOOKUP("YA",ylfactors,MATCH(BN$7,'Proposed Factors'!$L$3:$R$3,0),FALSE),VLOOKUP("YB",ylfactors,MATCH(BN$7,'Proposed Factors'!$L$3:$R$3,0),FALSE)))</f>
        <v>1</v>
      </c>
      <c r="BO46" s="15">
        <f>IF($Y46="N",VLOOKUP("N",ylfactors,MATCH(BO$7,'Proposed Factors'!$L$3:$R$3,0),FALSE),IF('Query Result 1'!$X46&lt;49,VLOOKUP("YA",ylfactors,MATCH(BO$7,'Proposed Factors'!$L$3:$R$3,0),FALSE),VLOOKUP("YB",ylfactors,MATCH(BO$7,'Proposed Factors'!$L$3:$R$3,0),FALSE)))</f>
        <v>1</v>
      </c>
      <c r="BP46" s="15">
        <f>IF($Y46="N",VLOOKUP("N",ylfactors,MATCH(BP$7,'Proposed Factors'!$L$3:$R$3,0),FALSE),IF('Query Result 1'!$X46&lt;49,VLOOKUP("YA",ylfactors,MATCH(BP$7,'Proposed Factors'!$L$3:$R$3,0),FALSE),VLOOKUP("YB",ylfactors,MATCH(BP$7,'Proposed Factors'!$L$3:$R$3,0),FALSE)))</f>
        <v>1</v>
      </c>
      <c r="BQ46" s="15">
        <f>IF($Y46="N",VLOOKUP("N",ylfactors,MATCH(BQ$7,'Proposed Factors'!$L$3:$R$3,0),FALSE),IF('Query Result 1'!$X46&lt;49,VLOOKUP("YA",ylfactors,MATCH(BQ$7,'Proposed Factors'!$L$3:$R$3,0),FALSE),VLOOKUP("YB",ylfactors,MATCH(BQ$7,'Proposed Factors'!$L$3:$R$3,0),FALSE)))</f>
        <v>1</v>
      </c>
      <c r="BR46" s="15"/>
      <c r="BS46" s="15">
        <f>IF($Z46="NN",1,IF(AND($Z46="YY",$Y46="S"),VLOOKUP("YY",gsdfactors,MATCH(BS$7,'Proposed Factors'!$L$11:$R$11,0),FALSE),VLOOKUP(LEFT(CONCATENATE($Y46,$Z46),2)&amp;"N",gsdfactors,MATCH(BS$7,'Proposed Factors'!$L$11:$R$11,0),FALSE)))</f>
        <v>1</v>
      </c>
      <c r="BT46" s="15">
        <f>IF($Z46="NN",1,IF(AND($Z46="YY",$Y46="S"),VLOOKUP("YY",gsdfactors,MATCH(BT$7,'Proposed Factors'!$L$11:$R$11,0),FALSE),VLOOKUP(LEFT(CONCATENATE($Y46,$Z46),2)&amp;"N",gsdfactors,MATCH(BT$7,'Proposed Factors'!$L$11:$R$11,0),FALSE)))</f>
        <v>1</v>
      </c>
      <c r="BU46" s="15">
        <f>IF($Z46="NN",1,IF(AND($Z46="YY",$Y46="S"),VLOOKUP("YY",gsdfactors,MATCH(BU$7,'Proposed Factors'!$L$11:$R$11,0),FALSE),VLOOKUP(LEFT(CONCATENATE($Y46,$Z46),2)&amp;"N",gsdfactors,MATCH(BU$7,'Proposed Factors'!$L$11:$R$11,0),FALSE)))</f>
        <v>1</v>
      </c>
      <c r="BV46" s="15">
        <f>IF($Z46="NN",1,IF(AND($Z46="YY",$Y46="S"),VLOOKUP("YY",gsdfactors,MATCH(BV$7,'Proposed Factors'!$L$11:$R$11,0),FALSE),VLOOKUP(LEFT(CONCATENATE($Y46,$Z46),2)&amp;"N",gsdfactors,MATCH(BV$7,'Proposed Factors'!$L$11:$R$11,0),FALSE)))</f>
        <v>1</v>
      </c>
      <c r="BW46" s="15">
        <f>IF($Z46="NN",1,IF(AND($Z46="YY",$Y46="S"),VLOOKUP("YY",gsdfactors,MATCH(BW$7,'Proposed Factors'!$L$11:$R$11,0),FALSE),VLOOKUP(LEFT(CONCATENATE($Y46,$Z46),2)&amp;"N",gsdfactors,MATCH(BW$7,'Proposed Factors'!$L$11:$R$11,0),FALSE)))</f>
        <v>1</v>
      </c>
      <c r="BY46" s="52">
        <f t="shared" si="9"/>
        <v>0.96070745655416068</v>
      </c>
      <c r="BZ46" s="52">
        <f t="shared" si="10"/>
        <v>0.97107708823750827</v>
      </c>
      <c r="CA46" s="52">
        <f t="shared" si="11"/>
        <v>1.0101803473900246</v>
      </c>
      <c r="CB46" s="52">
        <f t="shared" si="12"/>
        <v>0.96812464840073564</v>
      </c>
      <c r="CC46" s="52">
        <f t="shared" si="13"/>
        <v>0.95652887752395332</v>
      </c>
      <c r="CE46" s="52">
        <f t="shared" si="14"/>
        <v>1.0072666743231657</v>
      </c>
      <c r="CF46" s="52">
        <f t="shared" si="15"/>
        <v>1.0741630471872743</v>
      </c>
      <c r="CG46" s="52">
        <f t="shared" si="16"/>
        <v>1.0311234867953496</v>
      </c>
      <c r="CH46" s="52">
        <f t="shared" si="17"/>
        <v>0.9888257552644899</v>
      </c>
      <c r="CI46" s="52">
        <f t="shared" si="18"/>
        <v>1.0384735074099722</v>
      </c>
      <c r="CK46" s="52" t="str">
        <f t="shared" si="44"/>
        <v>23MNN</v>
      </c>
      <c r="CL46" s="55">
        <f t="shared" si="19"/>
        <v>8.9614931545422289E-3</v>
      </c>
      <c r="CM46" s="55">
        <f t="shared" si="20"/>
        <v>8.2234242587663035E-3</v>
      </c>
      <c r="CN46" s="55">
        <f t="shared" si="21"/>
        <v>9.2856338157992439E-3</v>
      </c>
      <c r="CO46" s="55">
        <f t="shared" si="22"/>
        <v>9.4580149662743737E-3</v>
      </c>
      <c r="CP46" s="55">
        <f t="shared" si="23"/>
        <v>8.986443788799009E-3</v>
      </c>
      <c r="CQ46" s="5">
        <f t="shared" si="45"/>
        <v>1.0072666743231657</v>
      </c>
      <c r="CR46" s="5">
        <f t="shared" si="46"/>
        <v>1.0741630471872743</v>
      </c>
      <c r="CS46" s="5">
        <f t="shared" si="47"/>
        <v>1.0311234867953496</v>
      </c>
      <c r="CT46" s="5">
        <f t="shared" si="48"/>
        <v>0.9888257552644899</v>
      </c>
      <c r="CU46" s="5">
        <f t="shared" si="49"/>
        <v>1.0384735074099722</v>
      </c>
      <c r="CW46" s="52">
        <f t="shared" si="50"/>
        <v>1.0369999999999999</v>
      </c>
      <c r="CX46" s="52">
        <f t="shared" si="51"/>
        <v>1.038</v>
      </c>
      <c r="CY46" s="52">
        <f t="shared" si="52"/>
        <v>1.0709999999999997</v>
      </c>
      <c r="CZ46" s="52">
        <f t="shared" si="53"/>
        <v>1.0269999999999999</v>
      </c>
      <c r="DA46" s="52">
        <f t="shared" si="54"/>
        <v>1.0060631071239414</v>
      </c>
    </row>
    <row r="47" spans="1:105" x14ac:dyDescent="0.35">
      <c r="A47" s="170" t="str">
        <f t="shared" si="25"/>
        <v>NNN</v>
      </c>
      <c r="B47" s="170" t="str">
        <f t="shared" si="26"/>
        <v>N</v>
      </c>
      <c r="C47" s="29" t="str">
        <f t="shared" si="27"/>
        <v>N</v>
      </c>
      <c r="D47" s="29" t="str">
        <f t="shared" si="28"/>
        <v>N</v>
      </c>
      <c r="E47" s="171" t="s">
        <v>5</v>
      </c>
      <c r="F47" s="171" t="s">
        <v>6</v>
      </c>
      <c r="G47" s="171" t="s">
        <v>7</v>
      </c>
      <c r="H47" s="172">
        <v>33</v>
      </c>
      <c r="I47" s="171" t="s">
        <v>5</v>
      </c>
      <c r="J47" s="171" t="s">
        <v>5</v>
      </c>
      <c r="K47" s="172">
        <v>3834</v>
      </c>
      <c r="L47" s="172">
        <v>2045</v>
      </c>
      <c r="M47" s="172">
        <v>3398</v>
      </c>
      <c r="N47" s="172">
        <v>3276</v>
      </c>
      <c r="O47" s="172">
        <v>3770</v>
      </c>
      <c r="P47" s="1"/>
      <c r="Q47" s="13" t="s">
        <v>296</v>
      </c>
      <c r="R47" s="35">
        <v>13961</v>
      </c>
      <c r="S47" s="35">
        <v>7203</v>
      </c>
      <c r="T47" s="35">
        <v>12182</v>
      </c>
      <c r="U47" s="35">
        <v>11915</v>
      </c>
      <c r="V47" s="35">
        <v>13646</v>
      </c>
      <c r="W47" s="35"/>
      <c r="X47" s="50">
        <f t="shared" si="29"/>
        <v>23</v>
      </c>
      <c r="Y47" s="49" t="str">
        <f t="shared" si="30"/>
        <v>S</v>
      </c>
      <c r="Z47" s="49" t="str">
        <f t="shared" si="31"/>
        <v>NN</v>
      </c>
      <c r="AA47" s="1"/>
      <c r="AB47" s="120">
        <f t="shared" si="32"/>
        <v>3.8768989473695905E-3</v>
      </c>
      <c r="AC47" s="120">
        <f t="shared" si="33"/>
        <v>3.4498150807159983E-3</v>
      </c>
      <c r="AD47" s="120">
        <f t="shared" si="34"/>
        <v>3.8988588268730013E-3</v>
      </c>
      <c r="AE47" s="120">
        <f t="shared" si="35"/>
        <v>3.9467743607732699E-3</v>
      </c>
      <c r="AF47" s="120">
        <f t="shared" si="36"/>
        <v>3.8686671695990688E-3</v>
      </c>
      <c r="AH47" s="121">
        <f t="shared" si="67"/>
        <v>1.0369999999999999</v>
      </c>
      <c r="AI47" s="121">
        <f t="shared" si="67"/>
        <v>1.038</v>
      </c>
      <c r="AJ47" s="121">
        <f t="shared" si="67"/>
        <v>1.071</v>
      </c>
      <c r="AK47" s="121">
        <f t="shared" si="67"/>
        <v>1.0269999999999999</v>
      </c>
      <c r="AL47" s="121">
        <f t="shared" si="67"/>
        <v>1.006</v>
      </c>
      <c r="AM47" s="15"/>
      <c r="AN47" s="98">
        <f t="shared" si="2"/>
        <v>0.96070745655416068</v>
      </c>
      <c r="AO47" s="98">
        <f t="shared" si="3"/>
        <v>0.97107708823750827</v>
      </c>
      <c r="AP47" s="98">
        <f t="shared" si="4"/>
        <v>1.0101803473900246</v>
      </c>
      <c r="AQ47" s="98">
        <f t="shared" si="5"/>
        <v>0.96812464840073564</v>
      </c>
      <c r="AR47" s="98">
        <f t="shared" si="6"/>
        <v>0.9569592846771815</v>
      </c>
      <c r="AS47" s="15"/>
      <c r="AT47" s="98">
        <f t="shared" si="55"/>
        <v>-3.9292543445839323E-2</v>
      </c>
      <c r="AU47" s="98">
        <f t="shared" si="56"/>
        <v>-2.8922911762491732E-2</v>
      </c>
      <c r="AV47" s="98">
        <f t="shared" si="57"/>
        <v>1.0180347390024602E-2</v>
      </c>
      <c r="AW47" s="98">
        <f t="shared" si="58"/>
        <v>-3.1875351599264357E-2</v>
      </c>
      <c r="AX47" s="98">
        <f t="shared" si="59"/>
        <v>-4.3040715322818501E-2</v>
      </c>
      <c r="AY47" s="15"/>
      <c r="AZ47" s="98">
        <f t="shared" si="38"/>
        <v>-3.9292543445839323E-2</v>
      </c>
      <c r="BA47" s="98">
        <f t="shared" si="39"/>
        <v>-2.8922911762491732E-2</v>
      </c>
      <c r="BB47" s="98">
        <f t="shared" si="40"/>
        <v>1.0180347390024602E-2</v>
      </c>
      <c r="BC47" s="99">
        <f t="shared" si="41"/>
        <v>-3.1875351599264357E-2</v>
      </c>
      <c r="BD47" s="98">
        <f t="shared" si="42"/>
        <v>-4.3471122476046689E-2</v>
      </c>
      <c r="BE47" s="101"/>
      <c r="BF47" s="181" t="str">
        <f t="shared" si="43"/>
        <v>23X</v>
      </c>
      <c r="BG47" s="98">
        <f t="shared" si="60"/>
        <v>0.96070745655416068</v>
      </c>
      <c r="BH47" s="98">
        <f t="shared" si="61"/>
        <v>0.97107708823750827</v>
      </c>
      <c r="BI47" s="98">
        <f t="shared" si="62"/>
        <v>1.0101803473900246</v>
      </c>
      <c r="BJ47" s="98">
        <f t="shared" si="63"/>
        <v>0.96812464840073564</v>
      </c>
      <c r="BK47" s="98">
        <f t="shared" si="64"/>
        <v>0.95652887752395332</v>
      </c>
      <c r="BL47" s="101"/>
      <c r="BM47" s="15">
        <f>IF($Y47="N",VLOOKUP("N",ylfactors,MATCH(BM$7,'Proposed Factors'!$L$3:$R$3,0),FALSE),IF('Query Result 1'!$X47&lt;49,VLOOKUP("YA",ylfactors,MATCH(BM$7,'Proposed Factors'!$L$3:$R$3,0),FALSE),VLOOKUP("YB",ylfactors,MATCH(BM$7,'Proposed Factors'!$L$3:$R$3,0),FALSE)))</f>
        <v>1</v>
      </c>
      <c r="BN47" s="15">
        <f>IF($Y47="N",VLOOKUP("N",ylfactors,MATCH(BN$7,'Proposed Factors'!$L$3:$R$3,0),FALSE),IF('Query Result 1'!$X47&lt;49,VLOOKUP("YA",ylfactors,MATCH(BN$7,'Proposed Factors'!$L$3:$R$3,0),FALSE),VLOOKUP("YB",ylfactors,MATCH(BN$7,'Proposed Factors'!$L$3:$R$3,0),FALSE)))</f>
        <v>1</v>
      </c>
      <c r="BO47" s="15">
        <f>IF($Y47="N",VLOOKUP("N",ylfactors,MATCH(BO$7,'Proposed Factors'!$L$3:$R$3,0),FALSE),IF('Query Result 1'!$X47&lt;49,VLOOKUP("YA",ylfactors,MATCH(BO$7,'Proposed Factors'!$L$3:$R$3,0),FALSE),VLOOKUP("YB",ylfactors,MATCH(BO$7,'Proposed Factors'!$L$3:$R$3,0),FALSE)))</f>
        <v>1</v>
      </c>
      <c r="BP47" s="15">
        <f>IF($Y47="N",VLOOKUP("N",ylfactors,MATCH(BP$7,'Proposed Factors'!$L$3:$R$3,0),FALSE),IF('Query Result 1'!$X47&lt;49,VLOOKUP("YA",ylfactors,MATCH(BP$7,'Proposed Factors'!$L$3:$R$3,0),FALSE),VLOOKUP("YB",ylfactors,MATCH(BP$7,'Proposed Factors'!$L$3:$R$3,0),FALSE)))</f>
        <v>1</v>
      </c>
      <c r="BQ47" s="15">
        <f>IF($Y47="N",VLOOKUP("N",ylfactors,MATCH(BQ$7,'Proposed Factors'!$L$3:$R$3,0),FALSE),IF('Query Result 1'!$X47&lt;49,VLOOKUP("YA",ylfactors,MATCH(BQ$7,'Proposed Factors'!$L$3:$R$3,0),FALSE),VLOOKUP("YB",ylfactors,MATCH(BQ$7,'Proposed Factors'!$L$3:$R$3,0),FALSE)))</f>
        <v>1</v>
      </c>
      <c r="BR47" s="15"/>
      <c r="BS47" s="15">
        <f>IF($Z47="NN",1,IF(AND($Z47="YY",$Y47="S"),VLOOKUP("YY",gsdfactors,MATCH(BS$7,'Proposed Factors'!$L$11:$R$11,0),FALSE),VLOOKUP(LEFT(CONCATENATE($Y47,$Z47),2)&amp;"N",gsdfactors,MATCH(BS$7,'Proposed Factors'!$L$11:$R$11,0),FALSE)))</f>
        <v>1</v>
      </c>
      <c r="BT47" s="15">
        <f>IF($Z47="NN",1,IF(AND($Z47="YY",$Y47="S"),VLOOKUP("YY",gsdfactors,MATCH(BT$7,'Proposed Factors'!$L$11:$R$11,0),FALSE),VLOOKUP(LEFT(CONCATENATE($Y47,$Z47),2)&amp;"N",gsdfactors,MATCH(BT$7,'Proposed Factors'!$L$11:$R$11,0),FALSE)))</f>
        <v>1</v>
      </c>
      <c r="BU47" s="15">
        <f>IF($Z47="NN",1,IF(AND($Z47="YY",$Y47="S"),VLOOKUP("YY",gsdfactors,MATCH(BU$7,'Proposed Factors'!$L$11:$R$11,0),FALSE),VLOOKUP(LEFT(CONCATENATE($Y47,$Z47),2)&amp;"N",gsdfactors,MATCH(BU$7,'Proposed Factors'!$L$11:$R$11,0),FALSE)))</f>
        <v>1</v>
      </c>
      <c r="BV47" s="15">
        <f>IF($Z47="NN",1,IF(AND($Z47="YY",$Y47="S"),VLOOKUP("YY",gsdfactors,MATCH(BV$7,'Proposed Factors'!$L$11:$R$11,0),FALSE),VLOOKUP(LEFT(CONCATENATE($Y47,$Z47),2)&amp;"N",gsdfactors,MATCH(BV$7,'Proposed Factors'!$L$11:$R$11,0),FALSE)))</f>
        <v>1</v>
      </c>
      <c r="BW47" s="15">
        <f>IF($Z47="NN",1,IF(AND($Z47="YY",$Y47="S"),VLOOKUP("YY",gsdfactors,MATCH(BW$7,'Proposed Factors'!$L$11:$R$11,0),FALSE),VLOOKUP(LEFT(CONCATENATE($Y47,$Z47),2)&amp;"N",gsdfactors,MATCH(BW$7,'Proposed Factors'!$L$11:$R$11,0),FALSE)))</f>
        <v>1</v>
      </c>
      <c r="BY47" s="52">
        <f t="shared" si="9"/>
        <v>0.96070745655416068</v>
      </c>
      <c r="BZ47" s="52">
        <f t="shared" si="10"/>
        <v>0.97107708823750827</v>
      </c>
      <c r="CA47" s="52">
        <f t="shared" si="11"/>
        <v>1.0101803473900246</v>
      </c>
      <c r="CB47" s="52">
        <f t="shared" si="12"/>
        <v>0.96812464840073564</v>
      </c>
      <c r="CC47" s="52">
        <f t="shared" si="13"/>
        <v>0.95652887752395332</v>
      </c>
      <c r="CE47" s="52">
        <f t="shared" si="14"/>
        <v>1.0072666743231657</v>
      </c>
      <c r="CF47" s="52">
        <f t="shared" si="15"/>
        <v>1.0741630471872743</v>
      </c>
      <c r="CG47" s="52">
        <f t="shared" si="16"/>
        <v>1.0311234867953496</v>
      </c>
      <c r="CH47" s="52">
        <f t="shared" si="17"/>
        <v>0.9888257552644899</v>
      </c>
      <c r="CI47" s="52">
        <f t="shared" si="18"/>
        <v>1.0384735074099722</v>
      </c>
      <c r="CK47" s="52" t="str">
        <f t="shared" si="44"/>
        <v>23SNN</v>
      </c>
      <c r="CL47" s="55">
        <f t="shared" si="19"/>
        <v>3.8768989473695905E-3</v>
      </c>
      <c r="CM47" s="55">
        <f t="shared" si="20"/>
        <v>3.4498150807159983E-3</v>
      </c>
      <c r="CN47" s="55">
        <f t="shared" si="21"/>
        <v>3.8988588268730013E-3</v>
      </c>
      <c r="CO47" s="55">
        <f t="shared" si="22"/>
        <v>3.9467743607732699E-3</v>
      </c>
      <c r="CP47" s="55">
        <f t="shared" si="23"/>
        <v>3.8686671695990688E-3</v>
      </c>
      <c r="CQ47" s="5">
        <f t="shared" si="45"/>
        <v>1.0072666743231657</v>
      </c>
      <c r="CR47" s="5">
        <f t="shared" si="46"/>
        <v>1.0741630471872743</v>
      </c>
      <c r="CS47" s="5">
        <f t="shared" si="47"/>
        <v>1.0311234867953496</v>
      </c>
      <c r="CT47" s="5">
        <f t="shared" si="48"/>
        <v>0.9888257552644899</v>
      </c>
      <c r="CU47" s="5">
        <f t="shared" si="49"/>
        <v>1.0384735074099722</v>
      </c>
      <c r="CW47" s="52">
        <f t="shared" si="50"/>
        <v>1.0369999999999999</v>
      </c>
      <c r="CX47" s="52">
        <f t="shared" si="51"/>
        <v>1.038</v>
      </c>
      <c r="CY47" s="52">
        <f t="shared" si="52"/>
        <v>1.0709999999999997</v>
      </c>
      <c r="CZ47" s="52">
        <f t="shared" si="53"/>
        <v>1.0269999999999999</v>
      </c>
      <c r="DA47" s="52">
        <f t="shared" si="54"/>
        <v>1.0060631071239414</v>
      </c>
    </row>
    <row r="48" spans="1:105" x14ac:dyDescent="0.35">
      <c r="A48" s="170" t="str">
        <f t="shared" si="25"/>
        <v>NNN</v>
      </c>
      <c r="B48" s="170" t="str">
        <f t="shared" si="26"/>
        <v>N</v>
      </c>
      <c r="C48" s="29" t="str">
        <f t="shared" si="27"/>
        <v>N</v>
      </c>
      <c r="D48" s="29" t="str">
        <f t="shared" si="28"/>
        <v>N</v>
      </c>
      <c r="E48" s="171" t="s">
        <v>5</v>
      </c>
      <c r="F48" s="171" t="s">
        <v>6</v>
      </c>
      <c r="G48" s="171" t="s">
        <v>7</v>
      </c>
      <c r="H48" s="172">
        <v>34</v>
      </c>
      <c r="I48" s="171" t="s">
        <v>5</v>
      </c>
      <c r="J48" s="171" t="s">
        <v>5</v>
      </c>
      <c r="K48" s="172">
        <v>3931</v>
      </c>
      <c r="L48" s="172">
        <v>2167</v>
      </c>
      <c r="M48" s="172">
        <v>3507</v>
      </c>
      <c r="N48" s="172">
        <v>3394</v>
      </c>
      <c r="O48" s="172">
        <v>3855</v>
      </c>
      <c r="P48" s="1"/>
      <c r="Q48" s="13" t="s">
        <v>195</v>
      </c>
      <c r="R48" s="35">
        <v>29937</v>
      </c>
      <c r="S48" s="35">
        <v>15941</v>
      </c>
      <c r="T48" s="35">
        <v>26933</v>
      </c>
      <c r="U48" s="35">
        <v>26533</v>
      </c>
      <c r="V48" s="35">
        <v>29424</v>
      </c>
      <c r="W48" s="35"/>
      <c r="X48" s="50">
        <f t="shared" si="29"/>
        <v>24</v>
      </c>
      <c r="Y48" s="49" t="str">
        <f t="shared" si="30"/>
        <v>M</v>
      </c>
      <c r="Z48" s="49" t="str">
        <f t="shared" si="31"/>
        <v>NN</v>
      </c>
      <c r="AA48" s="1"/>
      <c r="AB48" s="120">
        <f t="shared" si="32"/>
        <v>8.3133531829670815E-3</v>
      </c>
      <c r="AC48" s="120">
        <f t="shared" si="33"/>
        <v>7.6348052480485528E-3</v>
      </c>
      <c r="AD48" s="120">
        <f t="shared" si="34"/>
        <v>8.6199281549967609E-3</v>
      </c>
      <c r="AE48" s="120">
        <f t="shared" si="35"/>
        <v>8.7889017301214581E-3</v>
      </c>
      <c r="AF48" s="120">
        <f t="shared" si="36"/>
        <v>8.3417604278384141E-3</v>
      </c>
      <c r="AH48" s="121">
        <f t="shared" ref="AH48:AL57" si="68">IFERROR(IF($Y48="N",VLOOKUP(CONCATENATE(AH$7,"NNXX"),bdfactors,8,FALSE),VLOOKUP(CONCATENATE(AH$7,$X48,$Y48),bdfactors,8,FALSE)),VLOOKUP(CONCATENATE(AH$7,$X48,"X"),bdfactors,8,FALSE))</f>
        <v>1.0329999999999999</v>
      </c>
      <c r="AI48" s="121">
        <f t="shared" si="68"/>
        <v>1.032</v>
      </c>
      <c r="AJ48" s="121">
        <f t="shared" si="68"/>
        <v>1.0640000000000001</v>
      </c>
      <c r="AK48" s="121">
        <f t="shared" si="68"/>
        <v>1.02</v>
      </c>
      <c r="AL48" s="121">
        <f t="shared" si="68"/>
        <v>1.006</v>
      </c>
      <c r="AM48" s="15"/>
      <c r="AN48" s="98">
        <f t="shared" si="2"/>
        <v>0.95700173830322843</v>
      </c>
      <c r="AO48" s="98">
        <f t="shared" si="3"/>
        <v>0.96546392587775387</v>
      </c>
      <c r="AP48" s="98">
        <f t="shared" si="4"/>
        <v>1.0035778614593711</v>
      </c>
      <c r="AQ48" s="98">
        <f t="shared" si="5"/>
        <v>0.96152594096275601</v>
      </c>
      <c r="AR48" s="98">
        <f t="shared" si="6"/>
        <v>0.9569592846771815</v>
      </c>
      <c r="AS48" s="15"/>
      <c r="AT48" s="98">
        <f t="shared" si="55"/>
        <v>-4.2998261696771567E-2</v>
      </c>
      <c r="AU48" s="98">
        <f t="shared" si="56"/>
        <v>-3.453607412224613E-2</v>
      </c>
      <c r="AV48" s="98">
        <f t="shared" si="57"/>
        <v>3.5778614593711122E-3</v>
      </c>
      <c r="AW48" s="98">
        <f t="shared" si="58"/>
        <v>-3.8474059037243991E-2</v>
      </c>
      <c r="AX48" s="98">
        <f t="shared" si="59"/>
        <v>-4.3040715322818501E-2</v>
      </c>
      <c r="AY48" s="15"/>
      <c r="AZ48" s="98">
        <f t="shared" si="38"/>
        <v>-4.2998261696771567E-2</v>
      </c>
      <c r="BA48" s="98">
        <f t="shared" si="39"/>
        <v>-3.453607412224613E-2</v>
      </c>
      <c r="BB48" s="98">
        <f t="shared" si="40"/>
        <v>3.5778614593711122E-3</v>
      </c>
      <c r="BC48" s="99">
        <f t="shared" si="41"/>
        <v>-3.8474059037243991E-2</v>
      </c>
      <c r="BD48" s="98">
        <f t="shared" si="42"/>
        <v>-4.3471122476046689E-2</v>
      </c>
      <c r="BE48" s="101"/>
      <c r="BF48" s="181" t="str">
        <f t="shared" si="43"/>
        <v>24X</v>
      </c>
      <c r="BG48" s="98">
        <f t="shared" si="60"/>
        <v>0.95700173830322843</v>
      </c>
      <c r="BH48" s="98">
        <f t="shared" si="61"/>
        <v>0.96546392587775387</v>
      </c>
      <c r="BI48" s="98">
        <f t="shared" si="62"/>
        <v>1.0035778614593711</v>
      </c>
      <c r="BJ48" s="98">
        <f t="shared" si="63"/>
        <v>0.96152594096275601</v>
      </c>
      <c r="BK48" s="98">
        <f t="shared" si="64"/>
        <v>0.95652887752395332</v>
      </c>
      <c r="BL48" s="101"/>
      <c r="BM48" s="15">
        <f>IF($Y48="N",VLOOKUP("N",ylfactors,MATCH(BM$7,'Proposed Factors'!$L$3:$R$3,0),FALSE),IF('Query Result 1'!$X48&lt;49,VLOOKUP("YA",ylfactors,MATCH(BM$7,'Proposed Factors'!$L$3:$R$3,0),FALSE),VLOOKUP("YB",ylfactors,MATCH(BM$7,'Proposed Factors'!$L$3:$R$3,0),FALSE)))</f>
        <v>1</v>
      </c>
      <c r="BN48" s="15">
        <f>IF($Y48="N",VLOOKUP("N",ylfactors,MATCH(BN$7,'Proposed Factors'!$L$3:$R$3,0),FALSE),IF('Query Result 1'!$X48&lt;49,VLOOKUP("YA",ylfactors,MATCH(BN$7,'Proposed Factors'!$L$3:$R$3,0),FALSE),VLOOKUP("YB",ylfactors,MATCH(BN$7,'Proposed Factors'!$L$3:$R$3,0),FALSE)))</f>
        <v>1</v>
      </c>
      <c r="BO48" s="15">
        <f>IF($Y48="N",VLOOKUP("N",ylfactors,MATCH(BO$7,'Proposed Factors'!$L$3:$R$3,0),FALSE),IF('Query Result 1'!$X48&lt;49,VLOOKUP("YA",ylfactors,MATCH(BO$7,'Proposed Factors'!$L$3:$R$3,0),FALSE),VLOOKUP("YB",ylfactors,MATCH(BO$7,'Proposed Factors'!$L$3:$R$3,0),FALSE)))</f>
        <v>1</v>
      </c>
      <c r="BP48" s="15">
        <f>IF($Y48="N",VLOOKUP("N",ylfactors,MATCH(BP$7,'Proposed Factors'!$L$3:$R$3,0),FALSE),IF('Query Result 1'!$X48&lt;49,VLOOKUP("YA",ylfactors,MATCH(BP$7,'Proposed Factors'!$L$3:$R$3,0),FALSE),VLOOKUP("YB",ylfactors,MATCH(BP$7,'Proposed Factors'!$L$3:$R$3,0),FALSE)))</f>
        <v>1</v>
      </c>
      <c r="BQ48" s="15">
        <f>IF($Y48="N",VLOOKUP("N",ylfactors,MATCH(BQ$7,'Proposed Factors'!$L$3:$R$3,0),FALSE),IF('Query Result 1'!$X48&lt;49,VLOOKUP("YA",ylfactors,MATCH(BQ$7,'Proposed Factors'!$L$3:$R$3,0),FALSE),VLOOKUP("YB",ylfactors,MATCH(BQ$7,'Proposed Factors'!$L$3:$R$3,0),FALSE)))</f>
        <v>1</v>
      </c>
      <c r="BR48" s="15"/>
      <c r="BS48" s="15">
        <f>IF($Z48="NN",1,IF(AND($Z48="YY",$Y48="S"),VLOOKUP("YY",gsdfactors,MATCH(BS$7,'Proposed Factors'!$L$11:$R$11,0),FALSE),VLOOKUP(LEFT(CONCATENATE($Y48,$Z48),2)&amp;"N",gsdfactors,MATCH(BS$7,'Proposed Factors'!$L$11:$R$11,0),FALSE)))</f>
        <v>1</v>
      </c>
      <c r="BT48" s="15">
        <f>IF($Z48="NN",1,IF(AND($Z48="YY",$Y48="S"),VLOOKUP("YY",gsdfactors,MATCH(BT$7,'Proposed Factors'!$L$11:$R$11,0),FALSE),VLOOKUP(LEFT(CONCATENATE($Y48,$Z48),2)&amp;"N",gsdfactors,MATCH(BT$7,'Proposed Factors'!$L$11:$R$11,0),FALSE)))</f>
        <v>1</v>
      </c>
      <c r="BU48" s="15">
        <f>IF($Z48="NN",1,IF(AND($Z48="YY",$Y48="S"),VLOOKUP("YY",gsdfactors,MATCH(BU$7,'Proposed Factors'!$L$11:$R$11,0),FALSE),VLOOKUP(LEFT(CONCATENATE($Y48,$Z48),2)&amp;"N",gsdfactors,MATCH(BU$7,'Proposed Factors'!$L$11:$R$11,0),FALSE)))</f>
        <v>1</v>
      </c>
      <c r="BV48" s="15">
        <f>IF($Z48="NN",1,IF(AND($Z48="YY",$Y48="S"),VLOOKUP("YY",gsdfactors,MATCH(BV$7,'Proposed Factors'!$L$11:$R$11,0),FALSE),VLOOKUP(LEFT(CONCATENATE($Y48,$Z48),2)&amp;"N",gsdfactors,MATCH(BV$7,'Proposed Factors'!$L$11:$R$11,0),FALSE)))</f>
        <v>1</v>
      </c>
      <c r="BW48" s="15">
        <f>IF($Z48="NN",1,IF(AND($Z48="YY",$Y48="S"),VLOOKUP("YY",gsdfactors,MATCH(BW$7,'Proposed Factors'!$L$11:$R$11,0),FALSE),VLOOKUP(LEFT(CONCATENATE($Y48,$Z48),2)&amp;"N",gsdfactors,MATCH(BW$7,'Proposed Factors'!$L$11:$R$11,0),FALSE)))</f>
        <v>1</v>
      </c>
      <c r="BY48" s="52">
        <f t="shared" si="9"/>
        <v>0.95700173830322843</v>
      </c>
      <c r="BZ48" s="52">
        <f t="shared" si="10"/>
        <v>0.96546392587775387</v>
      </c>
      <c r="CA48" s="52">
        <f t="shared" si="11"/>
        <v>1.0035778614593711</v>
      </c>
      <c r="CB48" s="52">
        <f t="shared" si="12"/>
        <v>0.96152594096275601</v>
      </c>
      <c r="CC48" s="52">
        <f t="shared" si="13"/>
        <v>0.95652887752395332</v>
      </c>
      <c r="CE48" s="52">
        <f t="shared" si="14"/>
        <v>1.0033813641039826</v>
      </c>
      <c r="CF48" s="52">
        <f t="shared" si="15"/>
        <v>1.0679540122324345</v>
      </c>
      <c r="CG48" s="52">
        <f t="shared" si="16"/>
        <v>1.0243841176006092</v>
      </c>
      <c r="CH48" s="52">
        <f t="shared" si="17"/>
        <v>0.9820859497271468</v>
      </c>
      <c r="CI48" s="52">
        <f t="shared" si="18"/>
        <v>1.0384735074099722</v>
      </c>
      <c r="CK48" s="52" t="str">
        <f t="shared" si="44"/>
        <v>24MNN</v>
      </c>
      <c r="CL48" s="55">
        <f t="shared" si="19"/>
        <v>8.3133531829670815E-3</v>
      </c>
      <c r="CM48" s="55">
        <f t="shared" si="20"/>
        <v>7.6348052480485528E-3</v>
      </c>
      <c r="CN48" s="55">
        <f t="shared" si="21"/>
        <v>8.6199281549967609E-3</v>
      </c>
      <c r="CO48" s="55">
        <f t="shared" si="22"/>
        <v>8.7889017301214581E-3</v>
      </c>
      <c r="CP48" s="55">
        <f t="shared" si="23"/>
        <v>8.3417604278384141E-3</v>
      </c>
      <c r="CQ48" s="5">
        <f t="shared" si="45"/>
        <v>1.0033813641039826</v>
      </c>
      <c r="CR48" s="5">
        <f t="shared" si="46"/>
        <v>1.0679540122324345</v>
      </c>
      <c r="CS48" s="5">
        <f t="shared" si="47"/>
        <v>1.0243841176006092</v>
      </c>
      <c r="CT48" s="5">
        <f t="shared" si="48"/>
        <v>0.9820859497271468</v>
      </c>
      <c r="CU48" s="5">
        <f t="shared" si="49"/>
        <v>1.0384735074099722</v>
      </c>
      <c r="CW48" s="52">
        <f t="shared" si="50"/>
        <v>1.0329999999999997</v>
      </c>
      <c r="CX48" s="52">
        <f t="shared" si="51"/>
        <v>1.032</v>
      </c>
      <c r="CY48" s="52">
        <f t="shared" si="52"/>
        <v>1.0640000000000003</v>
      </c>
      <c r="CZ48" s="52">
        <f t="shared" si="53"/>
        <v>1.02</v>
      </c>
      <c r="DA48" s="52">
        <f t="shared" si="54"/>
        <v>1.0060631071239414</v>
      </c>
    </row>
    <row r="49" spans="1:105" x14ac:dyDescent="0.35">
      <c r="A49" s="170" t="str">
        <f t="shared" si="25"/>
        <v>NNN</v>
      </c>
      <c r="B49" s="170" t="str">
        <f t="shared" si="26"/>
        <v>N</v>
      </c>
      <c r="C49" s="29" t="str">
        <f t="shared" si="27"/>
        <v>N</v>
      </c>
      <c r="D49" s="29" t="str">
        <f t="shared" si="28"/>
        <v>N</v>
      </c>
      <c r="E49" s="171" t="s">
        <v>5</v>
      </c>
      <c r="F49" s="171" t="s">
        <v>6</v>
      </c>
      <c r="G49" s="171" t="s">
        <v>7</v>
      </c>
      <c r="H49" s="172">
        <v>35</v>
      </c>
      <c r="I49" s="171" t="s">
        <v>5</v>
      </c>
      <c r="J49" s="171" t="s">
        <v>5</v>
      </c>
      <c r="K49" s="172">
        <v>3792</v>
      </c>
      <c r="L49" s="172">
        <v>2182</v>
      </c>
      <c r="M49" s="172">
        <v>3370</v>
      </c>
      <c r="N49" s="172">
        <v>3235</v>
      </c>
      <c r="O49" s="172">
        <v>3707</v>
      </c>
      <c r="P49" s="1"/>
      <c r="Q49" s="13" t="s">
        <v>297</v>
      </c>
      <c r="R49" s="35">
        <v>13202</v>
      </c>
      <c r="S49" s="35">
        <v>6778</v>
      </c>
      <c r="T49" s="35">
        <v>11464</v>
      </c>
      <c r="U49" s="35">
        <v>11216</v>
      </c>
      <c r="V49" s="35">
        <v>12893</v>
      </c>
      <c r="W49" s="35"/>
      <c r="X49" s="50">
        <f t="shared" si="29"/>
        <v>24</v>
      </c>
      <c r="Y49" s="49" t="str">
        <f t="shared" si="30"/>
        <v>S</v>
      </c>
      <c r="Z49" s="49" t="str">
        <f t="shared" si="31"/>
        <v>NN</v>
      </c>
      <c r="AA49" s="1"/>
      <c r="AB49" s="120">
        <f t="shared" si="32"/>
        <v>3.6661284938882123E-3</v>
      </c>
      <c r="AC49" s="120">
        <f t="shared" si="33"/>
        <v>3.2462649753009906E-3</v>
      </c>
      <c r="AD49" s="120">
        <f t="shared" si="34"/>
        <v>3.6690623535767597E-3</v>
      </c>
      <c r="AE49" s="120">
        <f t="shared" si="35"/>
        <v>3.7152346815302554E-3</v>
      </c>
      <c r="AF49" s="120">
        <f t="shared" si="36"/>
        <v>3.6551902255342805E-3</v>
      </c>
      <c r="AH49" s="121">
        <f t="shared" si="68"/>
        <v>1.0329999999999999</v>
      </c>
      <c r="AI49" s="121">
        <f t="shared" si="68"/>
        <v>1.032</v>
      </c>
      <c r="AJ49" s="121">
        <f t="shared" si="68"/>
        <v>1.0640000000000001</v>
      </c>
      <c r="AK49" s="121">
        <f t="shared" si="68"/>
        <v>1.02</v>
      </c>
      <c r="AL49" s="121">
        <f t="shared" si="68"/>
        <v>1.006</v>
      </c>
      <c r="AM49" s="15"/>
      <c r="AN49" s="98">
        <f t="shared" si="2"/>
        <v>0.95700173830322843</v>
      </c>
      <c r="AO49" s="98">
        <f t="shared" si="3"/>
        <v>0.96546392587775387</v>
      </c>
      <c r="AP49" s="98">
        <f t="shared" si="4"/>
        <v>1.0035778614593711</v>
      </c>
      <c r="AQ49" s="98">
        <f t="shared" si="5"/>
        <v>0.96152594096275601</v>
      </c>
      <c r="AR49" s="98">
        <f t="shared" si="6"/>
        <v>0.9569592846771815</v>
      </c>
      <c r="AS49" s="15"/>
      <c r="AT49" s="98">
        <f t="shared" si="55"/>
        <v>-4.2998261696771567E-2</v>
      </c>
      <c r="AU49" s="98">
        <f t="shared" si="56"/>
        <v>-3.453607412224613E-2</v>
      </c>
      <c r="AV49" s="98">
        <f t="shared" si="57"/>
        <v>3.5778614593711122E-3</v>
      </c>
      <c r="AW49" s="98">
        <f t="shared" si="58"/>
        <v>-3.8474059037243991E-2</v>
      </c>
      <c r="AX49" s="98">
        <f t="shared" si="59"/>
        <v>-4.3040715322818501E-2</v>
      </c>
      <c r="AY49" s="15"/>
      <c r="AZ49" s="98">
        <f t="shared" si="38"/>
        <v>-4.2998261696771567E-2</v>
      </c>
      <c r="BA49" s="98">
        <f t="shared" si="39"/>
        <v>-3.453607412224613E-2</v>
      </c>
      <c r="BB49" s="98">
        <f t="shared" si="40"/>
        <v>3.5778614593711122E-3</v>
      </c>
      <c r="BC49" s="99">
        <f t="shared" si="41"/>
        <v>-3.8474059037243991E-2</v>
      </c>
      <c r="BD49" s="98">
        <f t="shared" si="42"/>
        <v>-4.3471122476046689E-2</v>
      </c>
      <c r="BE49" s="101"/>
      <c r="BF49" s="181" t="str">
        <f t="shared" si="43"/>
        <v>24X</v>
      </c>
      <c r="BG49" s="98">
        <f t="shared" si="60"/>
        <v>0.95700173830322843</v>
      </c>
      <c r="BH49" s="98">
        <f t="shared" si="61"/>
        <v>0.96546392587775387</v>
      </c>
      <c r="BI49" s="98">
        <f t="shared" si="62"/>
        <v>1.0035778614593711</v>
      </c>
      <c r="BJ49" s="98">
        <f t="shared" si="63"/>
        <v>0.96152594096275601</v>
      </c>
      <c r="BK49" s="98">
        <f t="shared" si="64"/>
        <v>0.95652887752395332</v>
      </c>
      <c r="BL49" s="101"/>
      <c r="BM49" s="15">
        <f>IF($Y49="N",VLOOKUP("N",ylfactors,MATCH(BM$7,'Proposed Factors'!$L$3:$R$3,0),FALSE),IF('Query Result 1'!$X49&lt;49,VLOOKUP("YA",ylfactors,MATCH(BM$7,'Proposed Factors'!$L$3:$R$3,0),FALSE),VLOOKUP("YB",ylfactors,MATCH(BM$7,'Proposed Factors'!$L$3:$R$3,0),FALSE)))</f>
        <v>1</v>
      </c>
      <c r="BN49" s="15">
        <f>IF($Y49="N",VLOOKUP("N",ylfactors,MATCH(BN$7,'Proposed Factors'!$L$3:$R$3,0),FALSE),IF('Query Result 1'!$X49&lt;49,VLOOKUP("YA",ylfactors,MATCH(BN$7,'Proposed Factors'!$L$3:$R$3,0),FALSE),VLOOKUP("YB",ylfactors,MATCH(BN$7,'Proposed Factors'!$L$3:$R$3,0),FALSE)))</f>
        <v>1</v>
      </c>
      <c r="BO49" s="15">
        <f>IF($Y49="N",VLOOKUP("N",ylfactors,MATCH(BO$7,'Proposed Factors'!$L$3:$R$3,0),FALSE),IF('Query Result 1'!$X49&lt;49,VLOOKUP("YA",ylfactors,MATCH(BO$7,'Proposed Factors'!$L$3:$R$3,0),FALSE),VLOOKUP("YB",ylfactors,MATCH(BO$7,'Proposed Factors'!$L$3:$R$3,0),FALSE)))</f>
        <v>1</v>
      </c>
      <c r="BP49" s="15">
        <f>IF($Y49="N",VLOOKUP("N",ylfactors,MATCH(BP$7,'Proposed Factors'!$L$3:$R$3,0),FALSE),IF('Query Result 1'!$X49&lt;49,VLOOKUP("YA",ylfactors,MATCH(BP$7,'Proposed Factors'!$L$3:$R$3,0),FALSE),VLOOKUP("YB",ylfactors,MATCH(BP$7,'Proposed Factors'!$L$3:$R$3,0),FALSE)))</f>
        <v>1</v>
      </c>
      <c r="BQ49" s="15">
        <f>IF($Y49="N",VLOOKUP("N",ylfactors,MATCH(BQ$7,'Proposed Factors'!$L$3:$R$3,0),FALSE),IF('Query Result 1'!$X49&lt;49,VLOOKUP("YA",ylfactors,MATCH(BQ$7,'Proposed Factors'!$L$3:$R$3,0),FALSE),VLOOKUP("YB",ylfactors,MATCH(BQ$7,'Proposed Factors'!$L$3:$R$3,0),FALSE)))</f>
        <v>1</v>
      </c>
      <c r="BR49" s="15"/>
      <c r="BS49" s="15">
        <f>IF($Z49="NN",1,IF(AND($Z49="YY",$Y49="S"),VLOOKUP("YY",gsdfactors,MATCH(BS$7,'Proposed Factors'!$L$11:$R$11,0),FALSE),VLOOKUP(LEFT(CONCATENATE($Y49,$Z49),2)&amp;"N",gsdfactors,MATCH(BS$7,'Proposed Factors'!$L$11:$R$11,0),FALSE)))</f>
        <v>1</v>
      </c>
      <c r="BT49" s="15">
        <f>IF($Z49="NN",1,IF(AND($Z49="YY",$Y49="S"),VLOOKUP("YY",gsdfactors,MATCH(BT$7,'Proposed Factors'!$L$11:$R$11,0),FALSE),VLOOKUP(LEFT(CONCATENATE($Y49,$Z49),2)&amp;"N",gsdfactors,MATCH(BT$7,'Proposed Factors'!$L$11:$R$11,0),FALSE)))</f>
        <v>1</v>
      </c>
      <c r="BU49" s="15">
        <f>IF($Z49="NN",1,IF(AND($Z49="YY",$Y49="S"),VLOOKUP("YY",gsdfactors,MATCH(BU$7,'Proposed Factors'!$L$11:$R$11,0),FALSE),VLOOKUP(LEFT(CONCATENATE($Y49,$Z49),2)&amp;"N",gsdfactors,MATCH(BU$7,'Proposed Factors'!$L$11:$R$11,0),FALSE)))</f>
        <v>1</v>
      </c>
      <c r="BV49" s="15">
        <f>IF($Z49="NN",1,IF(AND($Z49="YY",$Y49="S"),VLOOKUP("YY",gsdfactors,MATCH(BV$7,'Proposed Factors'!$L$11:$R$11,0),FALSE),VLOOKUP(LEFT(CONCATENATE($Y49,$Z49),2)&amp;"N",gsdfactors,MATCH(BV$7,'Proposed Factors'!$L$11:$R$11,0),FALSE)))</f>
        <v>1</v>
      </c>
      <c r="BW49" s="15">
        <f>IF($Z49="NN",1,IF(AND($Z49="YY",$Y49="S"),VLOOKUP("YY",gsdfactors,MATCH(BW$7,'Proposed Factors'!$L$11:$R$11,0),FALSE),VLOOKUP(LEFT(CONCATENATE($Y49,$Z49),2)&amp;"N",gsdfactors,MATCH(BW$7,'Proposed Factors'!$L$11:$R$11,0),FALSE)))</f>
        <v>1</v>
      </c>
      <c r="BY49" s="52">
        <f t="shared" si="9"/>
        <v>0.95700173830322843</v>
      </c>
      <c r="BZ49" s="52">
        <f t="shared" si="10"/>
        <v>0.96546392587775387</v>
      </c>
      <c r="CA49" s="52">
        <f t="shared" si="11"/>
        <v>1.0035778614593711</v>
      </c>
      <c r="CB49" s="52">
        <f t="shared" si="12"/>
        <v>0.96152594096275601</v>
      </c>
      <c r="CC49" s="52">
        <f t="shared" si="13"/>
        <v>0.95652887752395332</v>
      </c>
      <c r="CE49" s="52">
        <f t="shared" si="14"/>
        <v>1.0033813641039826</v>
      </c>
      <c r="CF49" s="52">
        <f t="shared" si="15"/>
        <v>1.0679540122324345</v>
      </c>
      <c r="CG49" s="52">
        <f t="shared" si="16"/>
        <v>1.0243841176006092</v>
      </c>
      <c r="CH49" s="52">
        <f t="shared" si="17"/>
        <v>0.9820859497271468</v>
      </c>
      <c r="CI49" s="52">
        <f t="shared" si="18"/>
        <v>1.0384735074099722</v>
      </c>
      <c r="CK49" s="52" t="str">
        <f t="shared" si="44"/>
        <v>24SNN</v>
      </c>
      <c r="CL49" s="55">
        <f t="shared" si="19"/>
        <v>3.6661284938882123E-3</v>
      </c>
      <c r="CM49" s="55">
        <f t="shared" si="20"/>
        <v>3.2462649753009906E-3</v>
      </c>
      <c r="CN49" s="55">
        <f t="shared" si="21"/>
        <v>3.6690623535767597E-3</v>
      </c>
      <c r="CO49" s="55">
        <f t="shared" si="22"/>
        <v>3.7152346815302554E-3</v>
      </c>
      <c r="CP49" s="55">
        <f t="shared" si="23"/>
        <v>3.6551902255342805E-3</v>
      </c>
      <c r="CQ49" s="5">
        <f t="shared" si="45"/>
        <v>1.0033813641039826</v>
      </c>
      <c r="CR49" s="5">
        <f t="shared" si="46"/>
        <v>1.0679540122324345</v>
      </c>
      <c r="CS49" s="5">
        <f t="shared" si="47"/>
        <v>1.0243841176006092</v>
      </c>
      <c r="CT49" s="5">
        <f t="shared" si="48"/>
        <v>0.9820859497271468</v>
      </c>
      <c r="CU49" s="5">
        <f t="shared" si="49"/>
        <v>1.0384735074099722</v>
      </c>
      <c r="CW49" s="52">
        <f t="shared" si="50"/>
        <v>1.0329999999999997</v>
      </c>
      <c r="CX49" s="52">
        <f t="shared" si="51"/>
        <v>1.032</v>
      </c>
      <c r="CY49" s="52">
        <f t="shared" si="52"/>
        <v>1.0640000000000003</v>
      </c>
      <c r="CZ49" s="52">
        <f t="shared" si="53"/>
        <v>1.02</v>
      </c>
      <c r="DA49" s="52">
        <f t="shared" si="54"/>
        <v>1.0060631071239414</v>
      </c>
    </row>
    <row r="50" spans="1:105" x14ac:dyDescent="0.35">
      <c r="A50" s="170" t="str">
        <f t="shared" si="25"/>
        <v>NNN</v>
      </c>
      <c r="B50" s="170" t="str">
        <f t="shared" si="26"/>
        <v>N</v>
      </c>
      <c r="C50" s="29" t="str">
        <f t="shared" si="27"/>
        <v>N</v>
      </c>
      <c r="D50" s="29" t="str">
        <f t="shared" si="28"/>
        <v>N</v>
      </c>
      <c r="E50" s="171" t="s">
        <v>5</v>
      </c>
      <c r="F50" s="171" t="s">
        <v>6</v>
      </c>
      <c r="G50" s="171" t="s">
        <v>7</v>
      </c>
      <c r="H50" s="172">
        <v>36</v>
      </c>
      <c r="I50" s="171" t="s">
        <v>5</v>
      </c>
      <c r="J50" s="171" t="s">
        <v>5</v>
      </c>
      <c r="K50" s="172">
        <v>3961</v>
      </c>
      <c r="L50" s="172">
        <v>2294</v>
      </c>
      <c r="M50" s="172">
        <v>3483</v>
      </c>
      <c r="N50" s="172">
        <v>3338</v>
      </c>
      <c r="O50" s="172">
        <v>3896</v>
      </c>
      <c r="P50" s="1"/>
      <c r="Q50" s="13" t="s">
        <v>196</v>
      </c>
      <c r="R50" s="35">
        <v>32043</v>
      </c>
      <c r="S50" s="35">
        <v>17124</v>
      </c>
      <c r="T50" s="35">
        <v>28792</v>
      </c>
      <c r="U50" s="35">
        <v>28386</v>
      </c>
      <c r="V50" s="35">
        <v>31461</v>
      </c>
      <c r="W50" s="35"/>
      <c r="X50" s="50">
        <f t="shared" si="29"/>
        <v>25</v>
      </c>
      <c r="Y50" s="49" t="str">
        <f t="shared" si="30"/>
        <v>M</v>
      </c>
      <c r="Z50" s="49" t="str">
        <f t="shared" si="31"/>
        <v>NN</v>
      </c>
      <c r="AA50" s="1"/>
      <c r="AB50" s="120">
        <f t="shared" si="32"/>
        <v>8.8981787100181776E-3</v>
      </c>
      <c r="AC50" s="120">
        <f t="shared" si="33"/>
        <v>8.2013929532390329E-3</v>
      </c>
      <c r="AD50" s="120">
        <f t="shared" si="34"/>
        <v>9.2149025893389792E-3</v>
      </c>
      <c r="AE50" s="120">
        <f t="shared" si="35"/>
        <v>9.4026971888300486E-3</v>
      </c>
      <c r="AF50" s="120">
        <f t="shared" si="36"/>
        <v>8.9192538342925624E-3</v>
      </c>
      <c r="AH50" s="121">
        <f t="shared" si="68"/>
        <v>1.0289999999999999</v>
      </c>
      <c r="AI50" s="121">
        <f t="shared" si="68"/>
        <v>1.0269999999999999</v>
      </c>
      <c r="AJ50" s="121">
        <f t="shared" si="68"/>
        <v>1.0569999999999999</v>
      </c>
      <c r="AK50" s="121">
        <f t="shared" si="68"/>
        <v>1.02</v>
      </c>
      <c r="AL50" s="121">
        <f t="shared" si="68"/>
        <v>1.006</v>
      </c>
      <c r="AM50" s="15"/>
      <c r="AN50" s="98">
        <f t="shared" si="2"/>
        <v>0.9532960200522963</v>
      </c>
      <c r="AO50" s="98">
        <f t="shared" si="3"/>
        <v>0.96078629057795839</v>
      </c>
      <c r="AP50" s="98">
        <f t="shared" si="4"/>
        <v>0.99697537552871718</v>
      </c>
      <c r="AQ50" s="98">
        <f t="shared" si="5"/>
        <v>0.96152594096275601</v>
      </c>
      <c r="AR50" s="98">
        <f t="shared" si="6"/>
        <v>0.9569592846771815</v>
      </c>
      <c r="AS50" s="15"/>
      <c r="AT50" s="98">
        <f t="shared" si="55"/>
        <v>-4.67039799477037E-2</v>
      </c>
      <c r="AU50" s="98">
        <f t="shared" si="56"/>
        <v>-3.9213709422041609E-2</v>
      </c>
      <c r="AV50" s="98">
        <f t="shared" si="57"/>
        <v>-3.0246244712828219E-3</v>
      </c>
      <c r="AW50" s="98">
        <f t="shared" si="58"/>
        <v>-3.8474059037243991E-2</v>
      </c>
      <c r="AX50" s="98">
        <f t="shared" si="59"/>
        <v>-4.3040715322818501E-2</v>
      </c>
      <c r="AY50" s="15"/>
      <c r="AZ50" s="98">
        <f t="shared" si="38"/>
        <v>-4.67039799477037E-2</v>
      </c>
      <c r="BA50" s="98">
        <f t="shared" si="39"/>
        <v>-3.9213709422041609E-2</v>
      </c>
      <c r="BB50" s="98">
        <f t="shared" si="40"/>
        <v>-3.0246244712828219E-3</v>
      </c>
      <c r="BC50" s="99">
        <f t="shared" si="41"/>
        <v>-3.8474059037243991E-2</v>
      </c>
      <c r="BD50" s="98">
        <f t="shared" si="42"/>
        <v>-4.3471122476046689E-2</v>
      </c>
      <c r="BE50" s="101"/>
      <c r="BF50" s="181" t="str">
        <f t="shared" si="43"/>
        <v>25X</v>
      </c>
      <c r="BG50" s="98">
        <f t="shared" si="60"/>
        <v>0.9532960200522963</v>
      </c>
      <c r="BH50" s="98">
        <f t="shared" si="61"/>
        <v>0.96078629057795839</v>
      </c>
      <c r="BI50" s="98">
        <f t="shared" si="62"/>
        <v>0.99697537552871718</v>
      </c>
      <c r="BJ50" s="98">
        <f t="shared" si="63"/>
        <v>0.96152594096275601</v>
      </c>
      <c r="BK50" s="98">
        <f t="shared" si="64"/>
        <v>0.95652887752395332</v>
      </c>
      <c r="BL50" s="101"/>
      <c r="BM50" s="15">
        <f>IF($Y50="N",VLOOKUP("N",ylfactors,MATCH(BM$7,'Proposed Factors'!$L$3:$R$3,0),FALSE),IF('Query Result 1'!$X50&lt;49,VLOOKUP("YA",ylfactors,MATCH(BM$7,'Proposed Factors'!$L$3:$R$3,0),FALSE),VLOOKUP("YB",ylfactors,MATCH(BM$7,'Proposed Factors'!$L$3:$R$3,0),FALSE)))</f>
        <v>1</v>
      </c>
      <c r="BN50" s="15">
        <f>IF($Y50="N",VLOOKUP("N",ylfactors,MATCH(BN$7,'Proposed Factors'!$L$3:$R$3,0),FALSE),IF('Query Result 1'!$X50&lt;49,VLOOKUP("YA",ylfactors,MATCH(BN$7,'Proposed Factors'!$L$3:$R$3,0),FALSE),VLOOKUP("YB",ylfactors,MATCH(BN$7,'Proposed Factors'!$L$3:$R$3,0),FALSE)))</f>
        <v>1</v>
      </c>
      <c r="BO50" s="15">
        <f>IF($Y50="N",VLOOKUP("N",ylfactors,MATCH(BO$7,'Proposed Factors'!$L$3:$R$3,0),FALSE),IF('Query Result 1'!$X50&lt;49,VLOOKUP("YA",ylfactors,MATCH(BO$7,'Proposed Factors'!$L$3:$R$3,0),FALSE),VLOOKUP("YB",ylfactors,MATCH(BO$7,'Proposed Factors'!$L$3:$R$3,0),FALSE)))</f>
        <v>1</v>
      </c>
      <c r="BP50" s="15">
        <f>IF($Y50="N",VLOOKUP("N",ylfactors,MATCH(BP$7,'Proposed Factors'!$L$3:$R$3,0),FALSE),IF('Query Result 1'!$X50&lt;49,VLOOKUP("YA",ylfactors,MATCH(BP$7,'Proposed Factors'!$L$3:$R$3,0),FALSE),VLOOKUP("YB",ylfactors,MATCH(BP$7,'Proposed Factors'!$L$3:$R$3,0),FALSE)))</f>
        <v>1</v>
      </c>
      <c r="BQ50" s="15">
        <f>IF($Y50="N",VLOOKUP("N",ylfactors,MATCH(BQ$7,'Proposed Factors'!$L$3:$R$3,0),FALSE),IF('Query Result 1'!$X50&lt;49,VLOOKUP("YA",ylfactors,MATCH(BQ$7,'Proposed Factors'!$L$3:$R$3,0),FALSE),VLOOKUP("YB",ylfactors,MATCH(BQ$7,'Proposed Factors'!$L$3:$R$3,0),FALSE)))</f>
        <v>1</v>
      </c>
      <c r="BR50" s="15"/>
      <c r="BS50" s="15">
        <f>IF($Z50="NN",1,IF(AND($Z50="YY",$Y50="S"),VLOOKUP("YY",gsdfactors,MATCH(BS$7,'Proposed Factors'!$L$11:$R$11,0),FALSE),VLOOKUP(LEFT(CONCATENATE($Y50,$Z50),2)&amp;"N",gsdfactors,MATCH(BS$7,'Proposed Factors'!$L$11:$R$11,0),FALSE)))</f>
        <v>1</v>
      </c>
      <c r="BT50" s="15">
        <f>IF($Z50="NN",1,IF(AND($Z50="YY",$Y50="S"),VLOOKUP("YY",gsdfactors,MATCH(BT$7,'Proposed Factors'!$L$11:$R$11,0),FALSE),VLOOKUP(LEFT(CONCATENATE($Y50,$Z50),2)&amp;"N",gsdfactors,MATCH(BT$7,'Proposed Factors'!$L$11:$R$11,0),FALSE)))</f>
        <v>1</v>
      </c>
      <c r="BU50" s="15">
        <f>IF($Z50="NN",1,IF(AND($Z50="YY",$Y50="S"),VLOOKUP("YY",gsdfactors,MATCH(BU$7,'Proposed Factors'!$L$11:$R$11,0),FALSE),VLOOKUP(LEFT(CONCATENATE($Y50,$Z50),2)&amp;"N",gsdfactors,MATCH(BU$7,'Proposed Factors'!$L$11:$R$11,0),FALSE)))</f>
        <v>1</v>
      </c>
      <c r="BV50" s="15">
        <f>IF($Z50="NN",1,IF(AND($Z50="YY",$Y50="S"),VLOOKUP("YY",gsdfactors,MATCH(BV$7,'Proposed Factors'!$L$11:$R$11,0),FALSE),VLOOKUP(LEFT(CONCATENATE($Y50,$Z50),2)&amp;"N",gsdfactors,MATCH(BV$7,'Proposed Factors'!$L$11:$R$11,0),FALSE)))</f>
        <v>1</v>
      </c>
      <c r="BW50" s="15">
        <f>IF($Z50="NN",1,IF(AND($Z50="YY",$Y50="S"),VLOOKUP("YY",gsdfactors,MATCH(BW$7,'Proposed Factors'!$L$11:$R$11,0),FALSE),VLOOKUP(LEFT(CONCATENATE($Y50,$Z50),2)&amp;"N",gsdfactors,MATCH(BW$7,'Proposed Factors'!$L$11:$R$11,0),FALSE)))</f>
        <v>1</v>
      </c>
      <c r="BY50" s="52">
        <f t="shared" si="9"/>
        <v>0.9532960200522963</v>
      </c>
      <c r="BZ50" s="52">
        <f t="shared" si="10"/>
        <v>0.96078629057795839</v>
      </c>
      <c r="CA50" s="52">
        <f t="shared" si="11"/>
        <v>0.99697537552871718</v>
      </c>
      <c r="CB50" s="52">
        <f t="shared" si="12"/>
        <v>0.96152594096275601</v>
      </c>
      <c r="CC50" s="52">
        <f t="shared" si="13"/>
        <v>0.95652887752395332</v>
      </c>
      <c r="CE50" s="52">
        <f t="shared" si="14"/>
        <v>0.99949605388479978</v>
      </c>
      <c r="CF50" s="52">
        <f t="shared" si="15"/>
        <v>1.0627798164367346</v>
      </c>
      <c r="CG50" s="52">
        <f t="shared" si="16"/>
        <v>1.0176447484058682</v>
      </c>
      <c r="CH50" s="52">
        <f t="shared" si="17"/>
        <v>0.9820859497271468</v>
      </c>
      <c r="CI50" s="52">
        <f t="shared" si="18"/>
        <v>1.0384735074099722</v>
      </c>
      <c r="CK50" s="52" t="str">
        <f t="shared" si="44"/>
        <v>25MNN</v>
      </c>
      <c r="CL50" s="55">
        <f t="shared" si="19"/>
        <v>8.8981787100181776E-3</v>
      </c>
      <c r="CM50" s="55">
        <f t="shared" si="20"/>
        <v>8.2013929532390329E-3</v>
      </c>
      <c r="CN50" s="55">
        <f t="shared" si="21"/>
        <v>9.2149025893389792E-3</v>
      </c>
      <c r="CO50" s="55">
        <f t="shared" si="22"/>
        <v>9.4026971888300486E-3</v>
      </c>
      <c r="CP50" s="55">
        <f t="shared" si="23"/>
        <v>8.9192538342925624E-3</v>
      </c>
      <c r="CQ50" s="5">
        <f t="shared" si="45"/>
        <v>0.99949605388479978</v>
      </c>
      <c r="CR50" s="5">
        <f t="shared" si="46"/>
        <v>1.0627798164367346</v>
      </c>
      <c r="CS50" s="5">
        <f t="shared" si="47"/>
        <v>1.0176447484058682</v>
      </c>
      <c r="CT50" s="5">
        <f t="shared" si="48"/>
        <v>0.9820859497271468</v>
      </c>
      <c r="CU50" s="5">
        <f t="shared" si="49"/>
        <v>1.0384735074099722</v>
      </c>
      <c r="CW50" s="52">
        <f t="shared" si="50"/>
        <v>1.0289999999999999</v>
      </c>
      <c r="CX50" s="52">
        <f t="shared" si="51"/>
        <v>1.0269999999999999</v>
      </c>
      <c r="CY50" s="52">
        <f t="shared" si="52"/>
        <v>1.0569999999999999</v>
      </c>
      <c r="CZ50" s="52">
        <f t="shared" si="53"/>
        <v>1.02</v>
      </c>
      <c r="DA50" s="52">
        <f t="shared" si="54"/>
        <v>1.0060631071239414</v>
      </c>
    </row>
    <row r="51" spans="1:105" x14ac:dyDescent="0.35">
      <c r="A51" s="170" t="str">
        <f t="shared" si="25"/>
        <v>NNN</v>
      </c>
      <c r="B51" s="170" t="str">
        <f t="shared" si="26"/>
        <v>N</v>
      </c>
      <c r="C51" s="29" t="str">
        <f t="shared" si="27"/>
        <v>N</v>
      </c>
      <c r="D51" s="29" t="str">
        <f t="shared" si="28"/>
        <v>N</v>
      </c>
      <c r="E51" s="171" t="s">
        <v>5</v>
      </c>
      <c r="F51" s="171" t="s">
        <v>6</v>
      </c>
      <c r="G51" s="171" t="s">
        <v>7</v>
      </c>
      <c r="H51" s="172">
        <v>37</v>
      </c>
      <c r="I51" s="171" t="s">
        <v>5</v>
      </c>
      <c r="J51" s="171" t="s">
        <v>5</v>
      </c>
      <c r="K51" s="172">
        <v>4112</v>
      </c>
      <c r="L51" s="172">
        <v>2420</v>
      </c>
      <c r="M51" s="172">
        <v>3612</v>
      </c>
      <c r="N51" s="172">
        <v>3454</v>
      </c>
      <c r="O51" s="172">
        <v>4037</v>
      </c>
      <c r="P51" s="1"/>
      <c r="Q51" s="13" t="s">
        <v>298</v>
      </c>
      <c r="R51" s="35">
        <v>13331</v>
      </c>
      <c r="S51" s="35">
        <v>6830</v>
      </c>
      <c r="T51" s="35">
        <v>11556</v>
      </c>
      <c r="U51" s="35">
        <v>11311</v>
      </c>
      <c r="V51" s="35">
        <v>13030</v>
      </c>
      <c r="W51" s="35"/>
      <c r="X51" s="50">
        <f t="shared" si="29"/>
        <v>25</v>
      </c>
      <c r="Y51" s="49" t="str">
        <f t="shared" si="30"/>
        <v>S</v>
      </c>
      <c r="Z51" s="49" t="str">
        <f t="shared" si="31"/>
        <v>NN</v>
      </c>
      <c r="AA51" s="1"/>
      <c r="AB51" s="120">
        <f t="shared" si="32"/>
        <v>3.7019511401320828E-3</v>
      </c>
      <c r="AC51" s="120">
        <f t="shared" si="33"/>
        <v>3.2711699293752976E-3</v>
      </c>
      <c r="AD51" s="120">
        <f t="shared" si="34"/>
        <v>3.6985070270353312E-3</v>
      </c>
      <c r="AE51" s="120">
        <f t="shared" si="35"/>
        <v>3.7467028782800214E-3</v>
      </c>
      <c r="AF51" s="120">
        <f t="shared" si="36"/>
        <v>3.6940299882658556E-3</v>
      </c>
      <c r="AH51" s="121">
        <f t="shared" si="68"/>
        <v>1.0289999999999999</v>
      </c>
      <c r="AI51" s="121">
        <f t="shared" si="68"/>
        <v>1.0269999999999999</v>
      </c>
      <c r="AJ51" s="121">
        <f t="shared" si="68"/>
        <v>1.0569999999999999</v>
      </c>
      <c r="AK51" s="121">
        <f t="shared" si="68"/>
        <v>1.02</v>
      </c>
      <c r="AL51" s="121">
        <f t="shared" si="68"/>
        <v>1.006</v>
      </c>
      <c r="AM51" s="15"/>
      <c r="AN51" s="98">
        <f t="shared" si="2"/>
        <v>0.9532960200522963</v>
      </c>
      <c r="AO51" s="98">
        <f t="shared" si="3"/>
        <v>0.96078629057795839</v>
      </c>
      <c r="AP51" s="98">
        <f t="shared" si="4"/>
        <v>0.99697537552871718</v>
      </c>
      <c r="AQ51" s="98">
        <f t="shared" si="5"/>
        <v>0.96152594096275601</v>
      </c>
      <c r="AR51" s="98">
        <f t="shared" si="6"/>
        <v>0.9569592846771815</v>
      </c>
      <c r="AS51" s="15"/>
      <c r="AT51" s="98">
        <f t="shared" si="55"/>
        <v>-4.67039799477037E-2</v>
      </c>
      <c r="AU51" s="98">
        <f t="shared" si="56"/>
        <v>-3.9213709422041609E-2</v>
      </c>
      <c r="AV51" s="98">
        <f t="shared" si="57"/>
        <v>-3.0246244712828219E-3</v>
      </c>
      <c r="AW51" s="98">
        <f t="shared" si="58"/>
        <v>-3.8474059037243991E-2</v>
      </c>
      <c r="AX51" s="98">
        <f t="shared" si="59"/>
        <v>-4.3040715322818501E-2</v>
      </c>
      <c r="AY51" s="15"/>
      <c r="AZ51" s="98">
        <f t="shared" si="38"/>
        <v>-4.67039799477037E-2</v>
      </c>
      <c r="BA51" s="98">
        <f t="shared" si="39"/>
        <v>-3.9213709422041609E-2</v>
      </c>
      <c r="BB51" s="98">
        <f t="shared" si="40"/>
        <v>-3.0246244712828219E-3</v>
      </c>
      <c r="BC51" s="99">
        <f t="shared" si="41"/>
        <v>-3.8474059037243991E-2</v>
      </c>
      <c r="BD51" s="98">
        <f t="shared" si="42"/>
        <v>-4.3471122476046689E-2</v>
      </c>
      <c r="BE51" s="101"/>
      <c r="BF51" s="181" t="str">
        <f t="shared" si="43"/>
        <v>25X</v>
      </c>
      <c r="BG51" s="98">
        <f t="shared" si="60"/>
        <v>0.9532960200522963</v>
      </c>
      <c r="BH51" s="98">
        <f t="shared" si="61"/>
        <v>0.96078629057795839</v>
      </c>
      <c r="BI51" s="98">
        <f t="shared" si="62"/>
        <v>0.99697537552871718</v>
      </c>
      <c r="BJ51" s="98">
        <f t="shared" si="63"/>
        <v>0.96152594096275601</v>
      </c>
      <c r="BK51" s="98">
        <f t="shared" si="64"/>
        <v>0.95652887752395332</v>
      </c>
      <c r="BL51" s="101"/>
      <c r="BM51" s="15">
        <f>IF($Y51="N",VLOOKUP("N",ylfactors,MATCH(BM$7,'Proposed Factors'!$L$3:$R$3,0),FALSE),IF('Query Result 1'!$X51&lt;49,VLOOKUP("YA",ylfactors,MATCH(BM$7,'Proposed Factors'!$L$3:$R$3,0),FALSE),VLOOKUP("YB",ylfactors,MATCH(BM$7,'Proposed Factors'!$L$3:$R$3,0),FALSE)))</f>
        <v>1</v>
      </c>
      <c r="BN51" s="15">
        <f>IF($Y51="N",VLOOKUP("N",ylfactors,MATCH(BN$7,'Proposed Factors'!$L$3:$R$3,0),FALSE),IF('Query Result 1'!$X51&lt;49,VLOOKUP("YA",ylfactors,MATCH(BN$7,'Proposed Factors'!$L$3:$R$3,0),FALSE),VLOOKUP("YB",ylfactors,MATCH(BN$7,'Proposed Factors'!$L$3:$R$3,0),FALSE)))</f>
        <v>1</v>
      </c>
      <c r="BO51" s="15">
        <f>IF($Y51="N",VLOOKUP("N",ylfactors,MATCH(BO$7,'Proposed Factors'!$L$3:$R$3,0),FALSE),IF('Query Result 1'!$X51&lt;49,VLOOKUP("YA",ylfactors,MATCH(BO$7,'Proposed Factors'!$L$3:$R$3,0),FALSE),VLOOKUP("YB",ylfactors,MATCH(BO$7,'Proposed Factors'!$L$3:$R$3,0),FALSE)))</f>
        <v>1</v>
      </c>
      <c r="BP51" s="15">
        <f>IF($Y51="N",VLOOKUP("N",ylfactors,MATCH(BP$7,'Proposed Factors'!$L$3:$R$3,0),FALSE),IF('Query Result 1'!$X51&lt;49,VLOOKUP("YA",ylfactors,MATCH(BP$7,'Proposed Factors'!$L$3:$R$3,0),FALSE),VLOOKUP("YB",ylfactors,MATCH(BP$7,'Proposed Factors'!$L$3:$R$3,0),FALSE)))</f>
        <v>1</v>
      </c>
      <c r="BQ51" s="15">
        <f>IF($Y51="N",VLOOKUP("N",ylfactors,MATCH(BQ$7,'Proposed Factors'!$L$3:$R$3,0),FALSE),IF('Query Result 1'!$X51&lt;49,VLOOKUP("YA",ylfactors,MATCH(BQ$7,'Proposed Factors'!$L$3:$R$3,0),FALSE),VLOOKUP("YB",ylfactors,MATCH(BQ$7,'Proposed Factors'!$L$3:$R$3,0),FALSE)))</f>
        <v>1</v>
      </c>
      <c r="BR51" s="15"/>
      <c r="BS51" s="15">
        <f>IF($Z51="NN",1,IF(AND($Z51="YY",$Y51="S"),VLOOKUP("YY",gsdfactors,MATCH(BS$7,'Proposed Factors'!$L$11:$R$11,0),FALSE),VLOOKUP(LEFT(CONCATENATE($Y51,$Z51),2)&amp;"N",gsdfactors,MATCH(BS$7,'Proposed Factors'!$L$11:$R$11,0),FALSE)))</f>
        <v>1</v>
      </c>
      <c r="BT51" s="15">
        <f>IF($Z51="NN",1,IF(AND($Z51="YY",$Y51="S"),VLOOKUP("YY",gsdfactors,MATCH(BT$7,'Proposed Factors'!$L$11:$R$11,0),FALSE),VLOOKUP(LEFT(CONCATENATE($Y51,$Z51),2)&amp;"N",gsdfactors,MATCH(BT$7,'Proposed Factors'!$L$11:$R$11,0),FALSE)))</f>
        <v>1</v>
      </c>
      <c r="BU51" s="15">
        <f>IF($Z51="NN",1,IF(AND($Z51="YY",$Y51="S"),VLOOKUP("YY",gsdfactors,MATCH(BU$7,'Proposed Factors'!$L$11:$R$11,0),FALSE),VLOOKUP(LEFT(CONCATENATE($Y51,$Z51),2)&amp;"N",gsdfactors,MATCH(BU$7,'Proposed Factors'!$L$11:$R$11,0),FALSE)))</f>
        <v>1</v>
      </c>
      <c r="BV51" s="15">
        <f>IF($Z51="NN",1,IF(AND($Z51="YY",$Y51="S"),VLOOKUP("YY",gsdfactors,MATCH(BV$7,'Proposed Factors'!$L$11:$R$11,0),FALSE),VLOOKUP(LEFT(CONCATENATE($Y51,$Z51),2)&amp;"N",gsdfactors,MATCH(BV$7,'Proposed Factors'!$L$11:$R$11,0),FALSE)))</f>
        <v>1</v>
      </c>
      <c r="BW51" s="15">
        <f>IF($Z51="NN",1,IF(AND($Z51="YY",$Y51="S"),VLOOKUP("YY",gsdfactors,MATCH(BW$7,'Proposed Factors'!$L$11:$R$11,0),FALSE),VLOOKUP(LEFT(CONCATENATE($Y51,$Z51),2)&amp;"N",gsdfactors,MATCH(BW$7,'Proposed Factors'!$L$11:$R$11,0),FALSE)))</f>
        <v>1</v>
      </c>
      <c r="BY51" s="52">
        <f t="shared" si="9"/>
        <v>0.9532960200522963</v>
      </c>
      <c r="BZ51" s="52">
        <f t="shared" si="10"/>
        <v>0.96078629057795839</v>
      </c>
      <c r="CA51" s="52">
        <f t="shared" si="11"/>
        <v>0.99697537552871718</v>
      </c>
      <c r="CB51" s="52">
        <f t="shared" si="12"/>
        <v>0.96152594096275601</v>
      </c>
      <c r="CC51" s="52">
        <f t="shared" si="13"/>
        <v>0.95652887752395332</v>
      </c>
      <c r="CE51" s="52">
        <f t="shared" si="14"/>
        <v>0.99949605388479978</v>
      </c>
      <c r="CF51" s="52">
        <f t="shared" si="15"/>
        <v>1.0627798164367346</v>
      </c>
      <c r="CG51" s="52">
        <f t="shared" si="16"/>
        <v>1.0176447484058682</v>
      </c>
      <c r="CH51" s="52">
        <f t="shared" si="17"/>
        <v>0.9820859497271468</v>
      </c>
      <c r="CI51" s="52">
        <f t="shared" si="18"/>
        <v>1.0384735074099722</v>
      </c>
      <c r="CK51" s="52" t="str">
        <f t="shared" si="44"/>
        <v>25SNN</v>
      </c>
      <c r="CL51" s="55">
        <f t="shared" si="19"/>
        <v>3.7019511401320828E-3</v>
      </c>
      <c r="CM51" s="55">
        <f t="shared" si="20"/>
        <v>3.2711699293752976E-3</v>
      </c>
      <c r="CN51" s="55">
        <f t="shared" si="21"/>
        <v>3.6985070270353312E-3</v>
      </c>
      <c r="CO51" s="55">
        <f t="shared" si="22"/>
        <v>3.7467028782800214E-3</v>
      </c>
      <c r="CP51" s="55">
        <f t="shared" si="23"/>
        <v>3.6940299882658556E-3</v>
      </c>
      <c r="CQ51" s="5">
        <f t="shared" si="45"/>
        <v>0.99949605388479978</v>
      </c>
      <c r="CR51" s="5">
        <f t="shared" si="46"/>
        <v>1.0627798164367346</v>
      </c>
      <c r="CS51" s="5">
        <f t="shared" si="47"/>
        <v>1.0176447484058682</v>
      </c>
      <c r="CT51" s="5">
        <f t="shared" si="48"/>
        <v>0.9820859497271468</v>
      </c>
      <c r="CU51" s="5">
        <f t="shared" si="49"/>
        <v>1.0384735074099722</v>
      </c>
      <c r="CW51" s="52">
        <f t="shared" si="50"/>
        <v>1.0289999999999999</v>
      </c>
      <c r="CX51" s="52">
        <f t="shared" si="51"/>
        <v>1.0269999999999999</v>
      </c>
      <c r="CY51" s="52">
        <f t="shared" si="52"/>
        <v>1.0569999999999999</v>
      </c>
      <c r="CZ51" s="52">
        <f t="shared" si="53"/>
        <v>1.02</v>
      </c>
      <c r="DA51" s="52">
        <f t="shared" si="54"/>
        <v>1.0060631071239414</v>
      </c>
    </row>
    <row r="52" spans="1:105" x14ac:dyDescent="0.35">
      <c r="A52" s="170" t="str">
        <f t="shared" si="25"/>
        <v>NNN</v>
      </c>
      <c r="B52" s="170" t="str">
        <f t="shared" si="26"/>
        <v>N</v>
      </c>
      <c r="C52" s="29" t="str">
        <f t="shared" si="27"/>
        <v>N</v>
      </c>
      <c r="D52" s="29" t="str">
        <f t="shared" si="28"/>
        <v>N</v>
      </c>
      <c r="E52" s="171" t="s">
        <v>5</v>
      </c>
      <c r="F52" s="171" t="s">
        <v>6</v>
      </c>
      <c r="G52" s="171" t="s">
        <v>7</v>
      </c>
      <c r="H52" s="172">
        <v>38</v>
      </c>
      <c r="I52" s="171" t="s">
        <v>5</v>
      </c>
      <c r="J52" s="171" t="s">
        <v>5</v>
      </c>
      <c r="K52" s="172">
        <v>3959</v>
      </c>
      <c r="L52" s="172">
        <v>2352</v>
      </c>
      <c r="M52" s="172">
        <v>3522</v>
      </c>
      <c r="N52" s="172">
        <v>3360</v>
      </c>
      <c r="O52" s="172">
        <v>3901</v>
      </c>
      <c r="P52" s="1"/>
      <c r="Q52" s="13" t="s">
        <v>197</v>
      </c>
      <c r="R52" s="35">
        <v>32431</v>
      </c>
      <c r="S52" s="35">
        <v>17346</v>
      </c>
      <c r="T52" s="35">
        <v>29101</v>
      </c>
      <c r="U52" s="35">
        <v>28636</v>
      </c>
      <c r="V52" s="35">
        <v>31830</v>
      </c>
      <c r="W52" s="35"/>
      <c r="X52" s="50">
        <f t="shared" si="29"/>
        <v>26</v>
      </c>
      <c r="Y52" s="49" t="str">
        <f t="shared" si="30"/>
        <v>M</v>
      </c>
      <c r="Z52" s="49" t="str">
        <f t="shared" si="31"/>
        <v>NN</v>
      </c>
      <c r="AA52" s="1"/>
      <c r="AB52" s="120">
        <f t="shared" si="32"/>
        <v>9.005924343681913E-3</v>
      </c>
      <c r="AC52" s="120">
        <f t="shared" si="33"/>
        <v>8.3077179494793433E-3</v>
      </c>
      <c r="AD52" s="120">
        <f t="shared" si="34"/>
        <v>9.3137982860639641E-3</v>
      </c>
      <c r="AE52" s="120">
        <f t="shared" si="35"/>
        <v>9.4855082329083802E-3</v>
      </c>
      <c r="AF52" s="120">
        <f t="shared" si="36"/>
        <v>9.0238660419418408E-3</v>
      </c>
      <c r="AH52" s="121">
        <f t="shared" si="68"/>
        <v>1.0249999999999999</v>
      </c>
      <c r="AI52" s="121">
        <f t="shared" si="68"/>
        <v>1.022</v>
      </c>
      <c r="AJ52" s="121">
        <f t="shared" si="68"/>
        <v>1.0429999999999999</v>
      </c>
      <c r="AK52" s="121">
        <f t="shared" si="68"/>
        <v>1.014</v>
      </c>
      <c r="AL52" s="121">
        <f t="shared" si="68"/>
        <v>1.004</v>
      </c>
      <c r="AM52" s="15"/>
      <c r="AN52" s="98">
        <f t="shared" si="2"/>
        <v>0.94959030180136417</v>
      </c>
      <c r="AO52" s="98">
        <f t="shared" si="3"/>
        <v>0.95610865527816324</v>
      </c>
      <c r="AP52" s="98">
        <f t="shared" si="4"/>
        <v>0.98377040366740964</v>
      </c>
      <c r="AQ52" s="98">
        <f t="shared" si="5"/>
        <v>0.95586990601591626</v>
      </c>
      <c r="AR52" s="98">
        <f t="shared" si="6"/>
        <v>0.95505678112911552</v>
      </c>
      <c r="AS52" s="15"/>
      <c r="AT52" s="98">
        <f t="shared" si="55"/>
        <v>-5.0409698198635833E-2</v>
      </c>
      <c r="AU52" s="98">
        <f t="shared" si="56"/>
        <v>-4.3891344721836756E-2</v>
      </c>
      <c r="AV52" s="98">
        <f t="shared" si="57"/>
        <v>-1.6229596332590357E-2</v>
      </c>
      <c r="AW52" s="98">
        <f t="shared" si="58"/>
        <v>-4.413009398408374E-2</v>
      </c>
      <c r="AX52" s="98">
        <f t="shared" si="59"/>
        <v>-4.4943218870884483E-2</v>
      </c>
      <c r="AY52" s="15"/>
      <c r="AZ52" s="98">
        <f t="shared" si="38"/>
        <v>-5.0409698198635833E-2</v>
      </c>
      <c r="BA52" s="98">
        <f t="shared" si="39"/>
        <v>-4.3891344721836756E-2</v>
      </c>
      <c r="BB52" s="98">
        <f t="shared" si="40"/>
        <v>-1.6229596332590357E-2</v>
      </c>
      <c r="BC52" s="99">
        <f t="shared" si="41"/>
        <v>-4.413009398408374E-2</v>
      </c>
      <c r="BD52" s="98">
        <f t="shared" si="42"/>
        <v>-4.5392651059593329E-2</v>
      </c>
      <c r="BE52" s="101"/>
      <c r="BF52" s="181" t="str">
        <f t="shared" si="43"/>
        <v>26X</v>
      </c>
      <c r="BG52" s="98">
        <f t="shared" si="60"/>
        <v>0.94959030180136417</v>
      </c>
      <c r="BH52" s="98">
        <f t="shared" si="61"/>
        <v>0.95610865527816324</v>
      </c>
      <c r="BI52" s="98">
        <f t="shared" si="62"/>
        <v>0.98377040366740964</v>
      </c>
      <c r="BJ52" s="98">
        <f t="shared" si="63"/>
        <v>0.95586990601591626</v>
      </c>
      <c r="BK52" s="98">
        <f t="shared" si="64"/>
        <v>0.95460734894040666</v>
      </c>
      <c r="BL52" s="101"/>
      <c r="BM52" s="15">
        <f>IF($Y52="N",VLOOKUP("N",ylfactors,MATCH(BM$7,'Proposed Factors'!$L$3:$R$3,0),FALSE),IF('Query Result 1'!$X52&lt;49,VLOOKUP("YA",ylfactors,MATCH(BM$7,'Proposed Factors'!$L$3:$R$3,0),FALSE),VLOOKUP("YB",ylfactors,MATCH(BM$7,'Proposed Factors'!$L$3:$R$3,0),FALSE)))</f>
        <v>1</v>
      </c>
      <c r="BN52" s="15">
        <f>IF($Y52="N",VLOOKUP("N",ylfactors,MATCH(BN$7,'Proposed Factors'!$L$3:$R$3,0),FALSE),IF('Query Result 1'!$X52&lt;49,VLOOKUP("YA",ylfactors,MATCH(BN$7,'Proposed Factors'!$L$3:$R$3,0),FALSE),VLOOKUP("YB",ylfactors,MATCH(BN$7,'Proposed Factors'!$L$3:$R$3,0),FALSE)))</f>
        <v>1</v>
      </c>
      <c r="BO52" s="15">
        <f>IF($Y52="N",VLOOKUP("N",ylfactors,MATCH(BO$7,'Proposed Factors'!$L$3:$R$3,0),FALSE),IF('Query Result 1'!$X52&lt;49,VLOOKUP("YA",ylfactors,MATCH(BO$7,'Proposed Factors'!$L$3:$R$3,0),FALSE),VLOOKUP("YB",ylfactors,MATCH(BO$7,'Proposed Factors'!$L$3:$R$3,0),FALSE)))</f>
        <v>1</v>
      </c>
      <c r="BP52" s="15">
        <f>IF($Y52="N",VLOOKUP("N",ylfactors,MATCH(BP$7,'Proposed Factors'!$L$3:$R$3,0),FALSE),IF('Query Result 1'!$X52&lt;49,VLOOKUP("YA",ylfactors,MATCH(BP$7,'Proposed Factors'!$L$3:$R$3,0),FALSE),VLOOKUP("YB",ylfactors,MATCH(BP$7,'Proposed Factors'!$L$3:$R$3,0),FALSE)))</f>
        <v>1</v>
      </c>
      <c r="BQ52" s="15">
        <f>IF($Y52="N",VLOOKUP("N",ylfactors,MATCH(BQ$7,'Proposed Factors'!$L$3:$R$3,0),FALSE),IF('Query Result 1'!$X52&lt;49,VLOOKUP("YA",ylfactors,MATCH(BQ$7,'Proposed Factors'!$L$3:$R$3,0),FALSE),VLOOKUP("YB",ylfactors,MATCH(BQ$7,'Proposed Factors'!$L$3:$R$3,0),FALSE)))</f>
        <v>1</v>
      </c>
      <c r="BR52" s="15"/>
      <c r="BS52" s="15">
        <f>IF($Z52="NN",1,IF(AND($Z52="YY",$Y52="S"),VLOOKUP("YY",gsdfactors,MATCH(BS$7,'Proposed Factors'!$L$11:$R$11,0),FALSE),VLOOKUP(LEFT(CONCATENATE($Y52,$Z52),2)&amp;"N",gsdfactors,MATCH(BS$7,'Proposed Factors'!$L$11:$R$11,0),FALSE)))</f>
        <v>1</v>
      </c>
      <c r="BT52" s="15">
        <f>IF($Z52="NN",1,IF(AND($Z52="YY",$Y52="S"),VLOOKUP("YY",gsdfactors,MATCH(BT$7,'Proposed Factors'!$L$11:$R$11,0),FALSE),VLOOKUP(LEFT(CONCATENATE($Y52,$Z52),2)&amp;"N",gsdfactors,MATCH(BT$7,'Proposed Factors'!$L$11:$R$11,0),FALSE)))</f>
        <v>1</v>
      </c>
      <c r="BU52" s="15">
        <f>IF($Z52="NN",1,IF(AND($Z52="YY",$Y52="S"),VLOOKUP("YY",gsdfactors,MATCH(BU$7,'Proposed Factors'!$L$11:$R$11,0),FALSE),VLOOKUP(LEFT(CONCATENATE($Y52,$Z52),2)&amp;"N",gsdfactors,MATCH(BU$7,'Proposed Factors'!$L$11:$R$11,0),FALSE)))</f>
        <v>1</v>
      </c>
      <c r="BV52" s="15">
        <f>IF($Z52="NN",1,IF(AND($Z52="YY",$Y52="S"),VLOOKUP("YY",gsdfactors,MATCH(BV$7,'Proposed Factors'!$L$11:$R$11,0),FALSE),VLOOKUP(LEFT(CONCATENATE($Y52,$Z52),2)&amp;"N",gsdfactors,MATCH(BV$7,'Proposed Factors'!$L$11:$R$11,0),FALSE)))</f>
        <v>1</v>
      </c>
      <c r="BW52" s="15">
        <f>IF($Z52="NN",1,IF(AND($Z52="YY",$Y52="S"),VLOOKUP("YY",gsdfactors,MATCH(BW$7,'Proposed Factors'!$L$11:$R$11,0),FALSE),VLOOKUP(LEFT(CONCATENATE($Y52,$Z52),2)&amp;"N",gsdfactors,MATCH(BW$7,'Proposed Factors'!$L$11:$R$11,0),FALSE)))</f>
        <v>1</v>
      </c>
      <c r="BY52" s="52">
        <f t="shared" si="9"/>
        <v>0.94959030180136417</v>
      </c>
      <c r="BZ52" s="52">
        <f t="shared" si="10"/>
        <v>0.95610865527816324</v>
      </c>
      <c r="CA52" s="52">
        <f t="shared" si="11"/>
        <v>0.98377040366740964</v>
      </c>
      <c r="CB52" s="52">
        <f t="shared" si="12"/>
        <v>0.95586990601591626</v>
      </c>
      <c r="CC52" s="52">
        <f t="shared" si="13"/>
        <v>0.95460734894040666</v>
      </c>
      <c r="CE52" s="52">
        <f t="shared" si="14"/>
        <v>0.99561074366561697</v>
      </c>
      <c r="CF52" s="52">
        <f t="shared" si="15"/>
        <v>1.0576056206410349</v>
      </c>
      <c r="CG52" s="52">
        <f t="shared" si="16"/>
        <v>1.0041660100163863</v>
      </c>
      <c r="CH52" s="52">
        <f t="shared" si="17"/>
        <v>0.97630897355228119</v>
      </c>
      <c r="CI52" s="52">
        <f t="shared" si="18"/>
        <v>1.0363873638813945</v>
      </c>
      <c r="CK52" s="52" t="str">
        <f t="shared" si="44"/>
        <v>26MNN</v>
      </c>
      <c r="CL52" s="55">
        <f t="shared" si="19"/>
        <v>9.005924343681913E-3</v>
      </c>
      <c r="CM52" s="55">
        <f t="shared" si="20"/>
        <v>8.3077179494793433E-3</v>
      </c>
      <c r="CN52" s="55">
        <f t="shared" si="21"/>
        <v>9.3137982860639641E-3</v>
      </c>
      <c r="CO52" s="55">
        <f t="shared" si="22"/>
        <v>9.4855082329083802E-3</v>
      </c>
      <c r="CP52" s="55">
        <f t="shared" si="23"/>
        <v>9.0238660419418408E-3</v>
      </c>
      <c r="CQ52" s="5">
        <f t="shared" si="45"/>
        <v>0.99561074366561697</v>
      </c>
      <c r="CR52" s="5">
        <f t="shared" si="46"/>
        <v>1.0576056206410349</v>
      </c>
      <c r="CS52" s="5">
        <f t="shared" si="47"/>
        <v>1.0041660100163863</v>
      </c>
      <c r="CT52" s="5">
        <f t="shared" si="48"/>
        <v>0.97630897355228119</v>
      </c>
      <c r="CU52" s="5">
        <f t="shared" si="49"/>
        <v>1.0363873638813945</v>
      </c>
      <c r="CW52" s="52">
        <f t="shared" si="50"/>
        <v>1.0249999999999999</v>
      </c>
      <c r="CX52" s="52">
        <f t="shared" si="51"/>
        <v>1.022</v>
      </c>
      <c r="CY52" s="52">
        <f t="shared" si="52"/>
        <v>1.0429999999999997</v>
      </c>
      <c r="CZ52" s="52">
        <f t="shared" si="53"/>
        <v>1.014</v>
      </c>
      <c r="DA52" s="52">
        <f t="shared" si="54"/>
        <v>1.0040420714159608</v>
      </c>
    </row>
    <row r="53" spans="1:105" x14ac:dyDescent="0.35">
      <c r="A53" s="170" t="str">
        <f t="shared" si="25"/>
        <v>NNN</v>
      </c>
      <c r="B53" s="170" t="str">
        <f t="shared" si="26"/>
        <v>N</v>
      </c>
      <c r="C53" s="29" t="str">
        <f t="shared" si="27"/>
        <v>N</v>
      </c>
      <c r="D53" s="29" t="str">
        <f t="shared" si="28"/>
        <v>N</v>
      </c>
      <c r="E53" s="171" t="s">
        <v>5</v>
      </c>
      <c r="F53" s="171" t="s">
        <v>6</v>
      </c>
      <c r="G53" s="171" t="s">
        <v>7</v>
      </c>
      <c r="H53" s="172">
        <v>38</v>
      </c>
      <c r="I53" s="171" t="s">
        <v>5</v>
      </c>
      <c r="J53" s="171" t="s">
        <v>9</v>
      </c>
      <c r="K53" s="172">
        <v>1</v>
      </c>
      <c r="L53" s="172">
        <v>1</v>
      </c>
      <c r="M53" s="172">
        <v>1</v>
      </c>
      <c r="N53" s="172">
        <v>1</v>
      </c>
      <c r="O53" s="172">
        <v>1</v>
      </c>
      <c r="P53" s="1"/>
      <c r="Q53" s="13" t="s">
        <v>299</v>
      </c>
      <c r="R53" s="35">
        <v>13198</v>
      </c>
      <c r="S53" s="35">
        <v>6647</v>
      </c>
      <c r="T53" s="35">
        <v>11396</v>
      </c>
      <c r="U53" s="35">
        <v>11164</v>
      </c>
      <c r="V53" s="35">
        <v>12878</v>
      </c>
      <c r="W53" s="35"/>
      <c r="X53" s="50">
        <f t="shared" si="29"/>
        <v>26</v>
      </c>
      <c r="Y53" s="49" t="str">
        <f t="shared" si="30"/>
        <v>S</v>
      </c>
      <c r="Z53" s="49" t="str">
        <f t="shared" si="31"/>
        <v>NN</v>
      </c>
      <c r="AA53" s="1"/>
      <c r="AB53" s="120">
        <f t="shared" si="32"/>
        <v>3.6650177141597201E-3</v>
      </c>
      <c r="AC53" s="120">
        <f t="shared" si="33"/>
        <v>3.1835236486907176E-3</v>
      </c>
      <c r="AD53" s="120">
        <f t="shared" si="34"/>
        <v>3.6472988992812937E-3</v>
      </c>
      <c r="AE53" s="120">
        <f t="shared" si="35"/>
        <v>3.6980099843619625E-3</v>
      </c>
      <c r="AF53" s="120">
        <f t="shared" si="36"/>
        <v>3.6509376967680499E-3</v>
      </c>
      <c r="AH53" s="121">
        <f t="shared" si="68"/>
        <v>1.0249999999999999</v>
      </c>
      <c r="AI53" s="121">
        <f t="shared" si="68"/>
        <v>1.022</v>
      </c>
      <c r="AJ53" s="121">
        <f t="shared" si="68"/>
        <v>1.0429999999999999</v>
      </c>
      <c r="AK53" s="121">
        <f t="shared" si="68"/>
        <v>1.014</v>
      </c>
      <c r="AL53" s="121">
        <f t="shared" si="68"/>
        <v>1.004</v>
      </c>
      <c r="AM53" s="15"/>
      <c r="AN53" s="98">
        <f t="shared" si="2"/>
        <v>0.94959030180136417</v>
      </c>
      <c r="AO53" s="98">
        <f t="shared" si="3"/>
        <v>0.95610865527816324</v>
      </c>
      <c r="AP53" s="98">
        <f t="shared" si="4"/>
        <v>0.98377040366740964</v>
      </c>
      <c r="AQ53" s="98">
        <f t="shared" si="5"/>
        <v>0.95586990601591626</v>
      </c>
      <c r="AR53" s="98">
        <f t="shared" si="6"/>
        <v>0.95505678112911552</v>
      </c>
      <c r="AS53" s="15"/>
      <c r="AT53" s="98">
        <f t="shared" si="55"/>
        <v>-5.0409698198635833E-2</v>
      </c>
      <c r="AU53" s="98">
        <f t="shared" si="56"/>
        <v>-4.3891344721836756E-2</v>
      </c>
      <c r="AV53" s="98">
        <f t="shared" si="57"/>
        <v>-1.6229596332590357E-2</v>
      </c>
      <c r="AW53" s="98">
        <f t="shared" si="58"/>
        <v>-4.413009398408374E-2</v>
      </c>
      <c r="AX53" s="98">
        <f t="shared" si="59"/>
        <v>-4.4943218870884483E-2</v>
      </c>
      <c r="AY53" s="15"/>
      <c r="AZ53" s="98">
        <f t="shared" si="38"/>
        <v>-5.0409698198635833E-2</v>
      </c>
      <c r="BA53" s="98">
        <f t="shared" si="39"/>
        <v>-4.3891344721836756E-2</v>
      </c>
      <c r="BB53" s="98">
        <f t="shared" si="40"/>
        <v>-1.6229596332590357E-2</v>
      </c>
      <c r="BC53" s="99">
        <f t="shared" si="41"/>
        <v>-4.413009398408374E-2</v>
      </c>
      <c r="BD53" s="98">
        <f t="shared" si="42"/>
        <v>-4.5392651059593329E-2</v>
      </c>
      <c r="BE53" s="101"/>
      <c r="BF53" s="181" t="str">
        <f t="shared" si="43"/>
        <v>26X</v>
      </c>
      <c r="BG53" s="98">
        <f t="shared" si="60"/>
        <v>0.94959030180136417</v>
      </c>
      <c r="BH53" s="98">
        <f t="shared" si="61"/>
        <v>0.95610865527816324</v>
      </c>
      <c r="BI53" s="98">
        <f t="shared" si="62"/>
        <v>0.98377040366740964</v>
      </c>
      <c r="BJ53" s="98">
        <f t="shared" si="63"/>
        <v>0.95586990601591626</v>
      </c>
      <c r="BK53" s="98">
        <f t="shared" si="64"/>
        <v>0.95460734894040666</v>
      </c>
      <c r="BL53" s="101"/>
      <c r="BM53" s="15">
        <f>IF($Y53="N",VLOOKUP("N",ylfactors,MATCH(BM$7,'Proposed Factors'!$L$3:$R$3,0),FALSE),IF('Query Result 1'!$X53&lt;49,VLOOKUP("YA",ylfactors,MATCH(BM$7,'Proposed Factors'!$L$3:$R$3,0),FALSE),VLOOKUP("YB",ylfactors,MATCH(BM$7,'Proposed Factors'!$L$3:$R$3,0),FALSE)))</f>
        <v>1</v>
      </c>
      <c r="BN53" s="15">
        <f>IF($Y53="N",VLOOKUP("N",ylfactors,MATCH(BN$7,'Proposed Factors'!$L$3:$R$3,0),FALSE),IF('Query Result 1'!$X53&lt;49,VLOOKUP("YA",ylfactors,MATCH(BN$7,'Proposed Factors'!$L$3:$R$3,0),FALSE),VLOOKUP("YB",ylfactors,MATCH(BN$7,'Proposed Factors'!$L$3:$R$3,0),FALSE)))</f>
        <v>1</v>
      </c>
      <c r="BO53" s="15">
        <f>IF($Y53="N",VLOOKUP("N",ylfactors,MATCH(BO$7,'Proposed Factors'!$L$3:$R$3,0),FALSE),IF('Query Result 1'!$X53&lt;49,VLOOKUP("YA",ylfactors,MATCH(BO$7,'Proposed Factors'!$L$3:$R$3,0),FALSE),VLOOKUP("YB",ylfactors,MATCH(BO$7,'Proposed Factors'!$L$3:$R$3,0),FALSE)))</f>
        <v>1</v>
      </c>
      <c r="BP53" s="15">
        <f>IF($Y53="N",VLOOKUP("N",ylfactors,MATCH(BP$7,'Proposed Factors'!$L$3:$R$3,0),FALSE),IF('Query Result 1'!$X53&lt;49,VLOOKUP("YA",ylfactors,MATCH(BP$7,'Proposed Factors'!$L$3:$R$3,0),FALSE),VLOOKUP("YB",ylfactors,MATCH(BP$7,'Proposed Factors'!$L$3:$R$3,0),FALSE)))</f>
        <v>1</v>
      </c>
      <c r="BQ53" s="15">
        <f>IF($Y53="N",VLOOKUP("N",ylfactors,MATCH(BQ$7,'Proposed Factors'!$L$3:$R$3,0),FALSE),IF('Query Result 1'!$X53&lt;49,VLOOKUP("YA",ylfactors,MATCH(BQ$7,'Proposed Factors'!$L$3:$R$3,0),FALSE),VLOOKUP("YB",ylfactors,MATCH(BQ$7,'Proposed Factors'!$L$3:$R$3,0),FALSE)))</f>
        <v>1</v>
      </c>
      <c r="BR53" s="15"/>
      <c r="BS53" s="15">
        <f>IF($Z53="NN",1,IF(AND($Z53="YY",$Y53="S"),VLOOKUP("YY",gsdfactors,MATCH(BS$7,'Proposed Factors'!$L$11:$R$11,0),FALSE),VLOOKUP(LEFT(CONCATENATE($Y53,$Z53),2)&amp;"N",gsdfactors,MATCH(BS$7,'Proposed Factors'!$L$11:$R$11,0),FALSE)))</f>
        <v>1</v>
      </c>
      <c r="BT53" s="15">
        <f>IF($Z53="NN",1,IF(AND($Z53="YY",$Y53="S"),VLOOKUP("YY",gsdfactors,MATCH(BT$7,'Proposed Factors'!$L$11:$R$11,0),FALSE),VLOOKUP(LEFT(CONCATENATE($Y53,$Z53),2)&amp;"N",gsdfactors,MATCH(BT$7,'Proposed Factors'!$L$11:$R$11,0),FALSE)))</f>
        <v>1</v>
      </c>
      <c r="BU53" s="15">
        <f>IF($Z53="NN",1,IF(AND($Z53="YY",$Y53="S"),VLOOKUP("YY",gsdfactors,MATCH(BU$7,'Proposed Factors'!$L$11:$R$11,0),FALSE),VLOOKUP(LEFT(CONCATENATE($Y53,$Z53),2)&amp;"N",gsdfactors,MATCH(BU$7,'Proposed Factors'!$L$11:$R$11,0),FALSE)))</f>
        <v>1</v>
      </c>
      <c r="BV53" s="15">
        <f>IF($Z53="NN",1,IF(AND($Z53="YY",$Y53="S"),VLOOKUP("YY",gsdfactors,MATCH(BV$7,'Proposed Factors'!$L$11:$R$11,0),FALSE),VLOOKUP(LEFT(CONCATENATE($Y53,$Z53),2)&amp;"N",gsdfactors,MATCH(BV$7,'Proposed Factors'!$L$11:$R$11,0),FALSE)))</f>
        <v>1</v>
      </c>
      <c r="BW53" s="15">
        <f>IF($Z53="NN",1,IF(AND($Z53="YY",$Y53="S"),VLOOKUP("YY",gsdfactors,MATCH(BW$7,'Proposed Factors'!$L$11:$R$11,0),FALSE),VLOOKUP(LEFT(CONCATENATE($Y53,$Z53),2)&amp;"N",gsdfactors,MATCH(BW$7,'Proposed Factors'!$L$11:$R$11,0),FALSE)))</f>
        <v>1</v>
      </c>
      <c r="BY53" s="52">
        <f t="shared" si="9"/>
        <v>0.94959030180136417</v>
      </c>
      <c r="BZ53" s="52">
        <f t="shared" si="10"/>
        <v>0.95610865527816324</v>
      </c>
      <c r="CA53" s="52">
        <f t="shared" si="11"/>
        <v>0.98377040366740964</v>
      </c>
      <c r="CB53" s="52">
        <f t="shared" si="12"/>
        <v>0.95586990601591626</v>
      </c>
      <c r="CC53" s="52">
        <f t="shared" si="13"/>
        <v>0.95460734894040666</v>
      </c>
      <c r="CE53" s="52">
        <f t="shared" si="14"/>
        <v>0.99561074366561697</v>
      </c>
      <c r="CF53" s="52">
        <f t="shared" si="15"/>
        <v>1.0576056206410349</v>
      </c>
      <c r="CG53" s="52">
        <f t="shared" si="16"/>
        <v>1.0041660100163863</v>
      </c>
      <c r="CH53" s="52">
        <f t="shared" si="17"/>
        <v>0.97630897355228119</v>
      </c>
      <c r="CI53" s="52">
        <f t="shared" si="18"/>
        <v>1.0363873638813945</v>
      </c>
      <c r="CK53" s="52" t="str">
        <f t="shared" si="44"/>
        <v>26SNN</v>
      </c>
      <c r="CL53" s="55">
        <f t="shared" si="19"/>
        <v>3.6650177141597201E-3</v>
      </c>
      <c r="CM53" s="55">
        <f t="shared" si="20"/>
        <v>3.1835236486907176E-3</v>
      </c>
      <c r="CN53" s="55">
        <f t="shared" si="21"/>
        <v>3.6472988992812937E-3</v>
      </c>
      <c r="CO53" s="55">
        <f t="shared" si="22"/>
        <v>3.6980099843619625E-3</v>
      </c>
      <c r="CP53" s="55">
        <f t="shared" si="23"/>
        <v>3.6509376967680499E-3</v>
      </c>
      <c r="CQ53" s="5">
        <f t="shared" si="45"/>
        <v>0.99561074366561697</v>
      </c>
      <c r="CR53" s="5">
        <f t="shared" si="46"/>
        <v>1.0576056206410349</v>
      </c>
      <c r="CS53" s="5">
        <f t="shared" si="47"/>
        <v>1.0041660100163863</v>
      </c>
      <c r="CT53" s="5">
        <f t="shared" si="48"/>
        <v>0.97630897355228119</v>
      </c>
      <c r="CU53" s="5">
        <f t="shared" si="49"/>
        <v>1.0363873638813945</v>
      </c>
      <c r="CW53" s="52">
        <f t="shared" si="50"/>
        <v>1.0249999999999999</v>
      </c>
      <c r="CX53" s="52">
        <f t="shared" si="51"/>
        <v>1.022</v>
      </c>
      <c r="CY53" s="52">
        <f t="shared" si="52"/>
        <v>1.0429999999999997</v>
      </c>
      <c r="CZ53" s="52">
        <f t="shared" si="53"/>
        <v>1.014</v>
      </c>
      <c r="DA53" s="52">
        <f t="shared" si="54"/>
        <v>1.0040420714159608</v>
      </c>
    </row>
    <row r="54" spans="1:105" x14ac:dyDescent="0.35">
      <c r="A54" s="170" t="str">
        <f t="shared" si="25"/>
        <v>NNN</v>
      </c>
      <c r="B54" s="170" t="str">
        <f t="shared" si="26"/>
        <v>N</v>
      </c>
      <c r="C54" s="29" t="str">
        <f t="shared" si="27"/>
        <v>N</v>
      </c>
      <c r="D54" s="29" t="str">
        <f t="shared" si="28"/>
        <v>N</v>
      </c>
      <c r="E54" s="171" t="s">
        <v>5</v>
      </c>
      <c r="F54" s="171" t="s">
        <v>6</v>
      </c>
      <c r="G54" s="171" t="s">
        <v>7</v>
      </c>
      <c r="H54" s="172">
        <v>39</v>
      </c>
      <c r="I54" s="171" t="s">
        <v>5</v>
      </c>
      <c r="J54" s="171" t="s">
        <v>5</v>
      </c>
      <c r="K54" s="172">
        <v>3917</v>
      </c>
      <c r="L54" s="172">
        <v>2355</v>
      </c>
      <c r="M54" s="172">
        <v>3452</v>
      </c>
      <c r="N54" s="172">
        <v>3297</v>
      </c>
      <c r="O54" s="172">
        <v>3841</v>
      </c>
      <c r="P54" s="1"/>
      <c r="Q54" s="13" t="s">
        <v>198</v>
      </c>
      <c r="R54" s="35">
        <v>33332</v>
      </c>
      <c r="S54" s="35">
        <v>17891</v>
      </c>
      <c r="T54" s="35">
        <v>29726</v>
      </c>
      <c r="U54" s="35">
        <v>29298</v>
      </c>
      <c r="V54" s="35">
        <v>32626</v>
      </c>
      <c r="W54" s="35"/>
      <c r="X54" s="50">
        <f t="shared" si="29"/>
        <v>27</v>
      </c>
      <c r="Y54" s="49" t="str">
        <f t="shared" si="30"/>
        <v>M</v>
      </c>
      <c r="Z54" s="49" t="str">
        <f t="shared" si="31"/>
        <v>NN</v>
      </c>
      <c r="AA54" s="1"/>
      <c r="AB54" s="120">
        <f t="shared" si="32"/>
        <v>9.2561274775247605E-3</v>
      </c>
      <c r="AC54" s="120">
        <f t="shared" si="33"/>
        <v>8.5687410258350576E-3</v>
      </c>
      <c r="AD54" s="120">
        <f t="shared" si="34"/>
        <v>9.5138300351031713E-3</v>
      </c>
      <c r="AE54" s="120">
        <f t="shared" si="35"/>
        <v>9.7047918776278011E-3</v>
      </c>
      <c r="AF54" s="120">
        <f t="shared" si="36"/>
        <v>9.2495335684698241E-3</v>
      </c>
      <c r="AH54" s="121">
        <f t="shared" si="68"/>
        <v>1.012</v>
      </c>
      <c r="AI54" s="121">
        <f t="shared" si="68"/>
        <v>1.016</v>
      </c>
      <c r="AJ54" s="121">
        <f t="shared" si="68"/>
        <v>1.0209999999999999</v>
      </c>
      <c r="AK54" s="121">
        <f t="shared" si="68"/>
        <v>1.014</v>
      </c>
      <c r="AL54" s="121">
        <f t="shared" si="68"/>
        <v>1.004</v>
      </c>
      <c r="AM54" s="15"/>
      <c r="AN54" s="98">
        <f t="shared" si="2"/>
        <v>0.93754671748583474</v>
      </c>
      <c r="AO54" s="98">
        <f t="shared" si="3"/>
        <v>0.95049549291840885</v>
      </c>
      <c r="AP54" s="98">
        <f t="shared" si="4"/>
        <v>0.96301973359964066</v>
      </c>
      <c r="AQ54" s="98">
        <f t="shared" si="5"/>
        <v>0.95586990601591626</v>
      </c>
      <c r="AR54" s="98">
        <f t="shared" si="6"/>
        <v>0.95505678112911552</v>
      </c>
      <c r="AS54" s="15"/>
      <c r="AT54" s="98">
        <f t="shared" si="55"/>
        <v>-6.2453282514165265E-2</v>
      </c>
      <c r="AU54" s="98">
        <f t="shared" si="56"/>
        <v>-4.9504507081591154E-2</v>
      </c>
      <c r="AV54" s="98">
        <f t="shared" si="57"/>
        <v>-3.6980266400359341E-2</v>
      </c>
      <c r="AW54" s="98">
        <f t="shared" si="58"/>
        <v>-4.413009398408374E-2</v>
      </c>
      <c r="AX54" s="98">
        <f t="shared" si="59"/>
        <v>-4.4943218870884483E-2</v>
      </c>
      <c r="AY54" s="15"/>
      <c r="AZ54" s="98">
        <f t="shared" si="38"/>
        <v>-6.2453282514165265E-2</v>
      </c>
      <c r="BA54" s="98">
        <f t="shared" si="39"/>
        <v>-4.9504507081591154E-2</v>
      </c>
      <c r="BB54" s="98">
        <f t="shared" si="40"/>
        <v>-3.6980266400359341E-2</v>
      </c>
      <c r="BC54" s="99">
        <f t="shared" si="41"/>
        <v>-4.413009398408374E-2</v>
      </c>
      <c r="BD54" s="98">
        <f t="shared" si="42"/>
        <v>-4.5392651059593329E-2</v>
      </c>
      <c r="BE54" s="101"/>
      <c r="BF54" s="181" t="str">
        <f t="shared" si="43"/>
        <v>27X</v>
      </c>
      <c r="BG54" s="98">
        <f t="shared" si="60"/>
        <v>0.93754671748583474</v>
      </c>
      <c r="BH54" s="98">
        <f t="shared" si="61"/>
        <v>0.95049549291840885</v>
      </c>
      <c r="BI54" s="98">
        <f t="shared" si="62"/>
        <v>0.96301973359964066</v>
      </c>
      <c r="BJ54" s="98">
        <f t="shared" si="63"/>
        <v>0.95586990601591626</v>
      </c>
      <c r="BK54" s="98">
        <f t="shared" si="64"/>
        <v>0.95460734894040666</v>
      </c>
      <c r="BL54" s="101"/>
      <c r="BM54" s="15">
        <f>IF($Y54="N",VLOOKUP("N",ylfactors,MATCH(BM$7,'Proposed Factors'!$L$3:$R$3,0),FALSE),IF('Query Result 1'!$X54&lt;49,VLOOKUP("YA",ylfactors,MATCH(BM$7,'Proposed Factors'!$L$3:$R$3,0),FALSE),VLOOKUP("YB",ylfactors,MATCH(BM$7,'Proposed Factors'!$L$3:$R$3,0),FALSE)))</f>
        <v>1</v>
      </c>
      <c r="BN54" s="15">
        <f>IF($Y54="N",VLOOKUP("N",ylfactors,MATCH(BN$7,'Proposed Factors'!$L$3:$R$3,0),FALSE),IF('Query Result 1'!$X54&lt;49,VLOOKUP("YA",ylfactors,MATCH(BN$7,'Proposed Factors'!$L$3:$R$3,0),FALSE),VLOOKUP("YB",ylfactors,MATCH(BN$7,'Proposed Factors'!$L$3:$R$3,0),FALSE)))</f>
        <v>1</v>
      </c>
      <c r="BO54" s="15">
        <f>IF($Y54="N",VLOOKUP("N",ylfactors,MATCH(BO$7,'Proposed Factors'!$L$3:$R$3,0),FALSE),IF('Query Result 1'!$X54&lt;49,VLOOKUP("YA",ylfactors,MATCH(BO$7,'Proposed Factors'!$L$3:$R$3,0),FALSE),VLOOKUP("YB",ylfactors,MATCH(BO$7,'Proposed Factors'!$L$3:$R$3,0),FALSE)))</f>
        <v>1</v>
      </c>
      <c r="BP54" s="15">
        <f>IF($Y54="N",VLOOKUP("N",ylfactors,MATCH(BP$7,'Proposed Factors'!$L$3:$R$3,0),FALSE),IF('Query Result 1'!$X54&lt;49,VLOOKUP("YA",ylfactors,MATCH(BP$7,'Proposed Factors'!$L$3:$R$3,0),FALSE),VLOOKUP("YB",ylfactors,MATCH(BP$7,'Proposed Factors'!$L$3:$R$3,0),FALSE)))</f>
        <v>1</v>
      </c>
      <c r="BQ54" s="15">
        <f>IF($Y54="N",VLOOKUP("N",ylfactors,MATCH(BQ$7,'Proposed Factors'!$L$3:$R$3,0),FALSE),IF('Query Result 1'!$X54&lt;49,VLOOKUP("YA",ylfactors,MATCH(BQ$7,'Proposed Factors'!$L$3:$R$3,0),FALSE),VLOOKUP("YB",ylfactors,MATCH(BQ$7,'Proposed Factors'!$L$3:$R$3,0),FALSE)))</f>
        <v>1</v>
      </c>
      <c r="BR54" s="15"/>
      <c r="BS54" s="15">
        <f>IF($Z54="NN",1,IF(AND($Z54="YY",$Y54="S"),VLOOKUP("YY",gsdfactors,MATCH(BS$7,'Proposed Factors'!$L$11:$R$11,0),FALSE),VLOOKUP(LEFT(CONCATENATE($Y54,$Z54),2)&amp;"N",gsdfactors,MATCH(BS$7,'Proposed Factors'!$L$11:$R$11,0),FALSE)))</f>
        <v>1</v>
      </c>
      <c r="BT54" s="15">
        <f>IF($Z54="NN",1,IF(AND($Z54="YY",$Y54="S"),VLOOKUP("YY",gsdfactors,MATCH(BT$7,'Proposed Factors'!$L$11:$R$11,0),FALSE),VLOOKUP(LEFT(CONCATENATE($Y54,$Z54),2)&amp;"N",gsdfactors,MATCH(BT$7,'Proposed Factors'!$L$11:$R$11,0),FALSE)))</f>
        <v>1</v>
      </c>
      <c r="BU54" s="15">
        <f>IF($Z54="NN",1,IF(AND($Z54="YY",$Y54="S"),VLOOKUP("YY",gsdfactors,MATCH(BU$7,'Proposed Factors'!$L$11:$R$11,0),FALSE),VLOOKUP(LEFT(CONCATENATE($Y54,$Z54),2)&amp;"N",gsdfactors,MATCH(BU$7,'Proposed Factors'!$L$11:$R$11,0),FALSE)))</f>
        <v>1</v>
      </c>
      <c r="BV54" s="15">
        <f>IF($Z54="NN",1,IF(AND($Z54="YY",$Y54="S"),VLOOKUP("YY",gsdfactors,MATCH(BV$7,'Proposed Factors'!$L$11:$R$11,0),FALSE),VLOOKUP(LEFT(CONCATENATE($Y54,$Z54),2)&amp;"N",gsdfactors,MATCH(BV$7,'Proposed Factors'!$L$11:$R$11,0),FALSE)))</f>
        <v>1</v>
      </c>
      <c r="BW54" s="15">
        <f>IF($Z54="NN",1,IF(AND($Z54="YY",$Y54="S"),VLOOKUP("YY",gsdfactors,MATCH(BW$7,'Proposed Factors'!$L$11:$R$11,0),FALSE),VLOOKUP(LEFT(CONCATENATE($Y54,$Z54),2)&amp;"N",gsdfactors,MATCH(BW$7,'Proposed Factors'!$L$11:$R$11,0),FALSE)))</f>
        <v>1</v>
      </c>
      <c r="BY54" s="52">
        <f t="shared" si="9"/>
        <v>0.93754671748583474</v>
      </c>
      <c r="BZ54" s="52">
        <f t="shared" si="10"/>
        <v>0.95049549291840885</v>
      </c>
      <c r="CA54" s="52">
        <f t="shared" si="11"/>
        <v>0.96301973359964066</v>
      </c>
      <c r="CB54" s="52">
        <f t="shared" si="12"/>
        <v>0.95586990601591626</v>
      </c>
      <c r="CC54" s="52">
        <f t="shared" si="13"/>
        <v>0.95460734894040666</v>
      </c>
      <c r="CE54" s="52">
        <f t="shared" si="14"/>
        <v>0.98298348545327252</v>
      </c>
      <c r="CF54" s="52">
        <f t="shared" si="15"/>
        <v>1.0513965856861951</v>
      </c>
      <c r="CG54" s="52">
        <f t="shared" si="16"/>
        <v>0.98298513540434362</v>
      </c>
      <c r="CH54" s="52">
        <f t="shared" si="17"/>
        <v>0.97630897355228119</v>
      </c>
      <c r="CI54" s="52">
        <f t="shared" si="18"/>
        <v>1.0363873638813945</v>
      </c>
      <c r="CK54" s="52" t="str">
        <f t="shared" si="44"/>
        <v>27MNN</v>
      </c>
      <c r="CL54" s="55">
        <f t="shared" si="19"/>
        <v>9.2561274775247605E-3</v>
      </c>
      <c r="CM54" s="55">
        <f t="shared" si="20"/>
        <v>8.5687410258350576E-3</v>
      </c>
      <c r="CN54" s="55">
        <f t="shared" si="21"/>
        <v>9.5138300351031713E-3</v>
      </c>
      <c r="CO54" s="55">
        <f t="shared" si="22"/>
        <v>9.7047918776278011E-3</v>
      </c>
      <c r="CP54" s="55">
        <f t="shared" si="23"/>
        <v>9.2495335684698241E-3</v>
      </c>
      <c r="CQ54" s="5">
        <f t="shared" si="45"/>
        <v>0.98298348545327252</v>
      </c>
      <c r="CR54" s="5">
        <f t="shared" si="46"/>
        <v>1.0513965856861951</v>
      </c>
      <c r="CS54" s="5">
        <f t="shared" si="47"/>
        <v>0.98298513540434362</v>
      </c>
      <c r="CT54" s="5">
        <f t="shared" si="48"/>
        <v>0.97630897355228119</v>
      </c>
      <c r="CU54" s="5">
        <f t="shared" si="49"/>
        <v>1.0363873638813945</v>
      </c>
      <c r="CW54" s="52">
        <f t="shared" si="50"/>
        <v>1.0119999999999998</v>
      </c>
      <c r="CX54" s="52">
        <f t="shared" si="51"/>
        <v>1.0159999999999998</v>
      </c>
      <c r="CY54" s="52">
        <f t="shared" si="52"/>
        <v>1.0209999999999999</v>
      </c>
      <c r="CZ54" s="52">
        <f t="shared" si="53"/>
        <v>1.014</v>
      </c>
      <c r="DA54" s="52">
        <f t="shared" si="54"/>
        <v>1.0040420714159608</v>
      </c>
    </row>
    <row r="55" spans="1:105" x14ac:dyDescent="0.35">
      <c r="A55" s="170" t="str">
        <f t="shared" si="25"/>
        <v>NNN</v>
      </c>
      <c r="B55" s="170" t="str">
        <f t="shared" si="26"/>
        <v>N</v>
      </c>
      <c r="C55" s="29" t="str">
        <f t="shared" si="27"/>
        <v>N</v>
      </c>
      <c r="D55" s="29" t="str">
        <f t="shared" si="28"/>
        <v>N</v>
      </c>
      <c r="E55" s="171" t="s">
        <v>5</v>
      </c>
      <c r="F55" s="171" t="s">
        <v>6</v>
      </c>
      <c r="G55" s="171" t="s">
        <v>7</v>
      </c>
      <c r="H55" s="172">
        <v>40</v>
      </c>
      <c r="I55" s="171" t="s">
        <v>5</v>
      </c>
      <c r="J55" s="171" t="s">
        <v>5</v>
      </c>
      <c r="K55" s="172">
        <v>3876</v>
      </c>
      <c r="L55" s="172">
        <v>2425</v>
      </c>
      <c r="M55" s="172">
        <v>3440</v>
      </c>
      <c r="N55" s="172">
        <v>3278</v>
      </c>
      <c r="O55" s="172">
        <v>3829</v>
      </c>
      <c r="P55" s="1"/>
      <c r="Q55" s="13" t="s">
        <v>300</v>
      </c>
      <c r="R55" s="35">
        <v>13577</v>
      </c>
      <c r="S55" s="35">
        <v>6806</v>
      </c>
      <c r="T55" s="35">
        <v>11651</v>
      </c>
      <c r="U55" s="35">
        <v>11409</v>
      </c>
      <c r="V55" s="35">
        <v>13250</v>
      </c>
      <c r="W55" s="35"/>
      <c r="X55" s="50">
        <f t="shared" si="29"/>
        <v>27</v>
      </c>
      <c r="Y55" s="49" t="str">
        <f t="shared" si="30"/>
        <v>S</v>
      </c>
      <c r="Z55" s="49" t="str">
        <f t="shared" si="31"/>
        <v>NN</v>
      </c>
      <c r="AA55" s="1"/>
      <c r="AB55" s="120">
        <f t="shared" si="32"/>
        <v>3.7702640934343477E-3</v>
      </c>
      <c r="AC55" s="120">
        <f t="shared" si="33"/>
        <v>3.2596753351871559E-3</v>
      </c>
      <c r="AD55" s="120">
        <f t="shared" si="34"/>
        <v>3.7289118528892906E-3</v>
      </c>
      <c r="AE55" s="120">
        <f t="shared" si="35"/>
        <v>3.7791648075587271E-3</v>
      </c>
      <c r="AF55" s="120">
        <f t="shared" si="36"/>
        <v>3.7564004101705746E-3</v>
      </c>
      <c r="AH55" s="121">
        <f t="shared" si="68"/>
        <v>1.012</v>
      </c>
      <c r="AI55" s="121">
        <f t="shared" si="68"/>
        <v>1.016</v>
      </c>
      <c r="AJ55" s="121">
        <f t="shared" si="68"/>
        <v>1.0209999999999999</v>
      </c>
      <c r="AK55" s="121">
        <f t="shared" si="68"/>
        <v>1.014</v>
      </c>
      <c r="AL55" s="121">
        <f t="shared" si="68"/>
        <v>1.004</v>
      </c>
      <c r="AM55" s="15"/>
      <c r="AN55" s="98">
        <f t="shared" si="2"/>
        <v>0.93754671748583474</v>
      </c>
      <c r="AO55" s="98">
        <f t="shared" si="3"/>
        <v>0.95049549291840885</v>
      </c>
      <c r="AP55" s="98">
        <f t="shared" si="4"/>
        <v>0.96301973359964066</v>
      </c>
      <c r="AQ55" s="98">
        <f t="shared" si="5"/>
        <v>0.95586990601591626</v>
      </c>
      <c r="AR55" s="98">
        <f t="shared" si="6"/>
        <v>0.95505678112911552</v>
      </c>
      <c r="AS55" s="15"/>
      <c r="AT55" s="98">
        <f t="shared" si="55"/>
        <v>-6.2453282514165265E-2</v>
      </c>
      <c r="AU55" s="98">
        <f t="shared" si="56"/>
        <v>-4.9504507081591154E-2</v>
      </c>
      <c r="AV55" s="98">
        <f t="shared" si="57"/>
        <v>-3.6980266400359341E-2</v>
      </c>
      <c r="AW55" s="98">
        <f t="shared" si="58"/>
        <v>-4.413009398408374E-2</v>
      </c>
      <c r="AX55" s="98">
        <f t="shared" si="59"/>
        <v>-4.4943218870884483E-2</v>
      </c>
      <c r="AY55" s="15"/>
      <c r="AZ55" s="98">
        <f t="shared" si="38"/>
        <v>-6.2453282514165265E-2</v>
      </c>
      <c r="BA55" s="98">
        <f t="shared" si="39"/>
        <v>-4.9504507081591154E-2</v>
      </c>
      <c r="BB55" s="98">
        <f t="shared" si="40"/>
        <v>-3.6980266400359341E-2</v>
      </c>
      <c r="BC55" s="99">
        <f t="shared" si="41"/>
        <v>-4.413009398408374E-2</v>
      </c>
      <c r="BD55" s="98">
        <f t="shared" si="42"/>
        <v>-4.5392651059593329E-2</v>
      </c>
      <c r="BE55" s="101"/>
      <c r="BF55" s="181" t="str">
        <f t="shared" si="43"/>
        <v>27X</v>
      </c>
      <c r="BG55" s="98">
        <f t="shared" si="60"/>
        <v>0.93754671748583474</v>
      </c>
      <c r="BH55" s="98">
        <f t="shared" si="61"/>
        <v>0.95049549291840885</v>
      </c>
      <c r="BI55" s="98">
        <f t="shared" si="62"/>
        <v>0.96301973359964066</v>
      </c>
      <c r="BJ55" s="98">
        <f t="shared" si="63"/>
        <v>0.95586990601591626</v>
      </c>
      <c r="BK55" s="98">
        <f t="shared" si="64"/>
        <v>0.95460734894040666</v>
      </c>
      <c r="BL55" s="101"/>
      <c r="BM55" s="15">
        <f>IF($Y55="N",VLOOKUP("N",ylfactors,MATCH(BM$7,'Proposed Factors'!$L$3:$R$3,0),FALSE),IF('Query Result 1'!$X55&lt;49,VLOOKUP("YA",ylfactors,MATCH(BM$7,'Proposed Factors'!$L$3:$R$3,0),FALSE),VLOOKUP("YB",ylfactors,MATCH(BM$7,'Proposed Factors'!$L$3:$R$3,0),FALSE)))</f>
        <v>1</v>
      </c>
      <c r="BN55" s="15">
        <f>IF($Y55="N",VLOOKUP("N",ylfactors,MATCH(BN$7,'Proposed Factors'!$L$3:$R$3,0),FALSE),IF('Query Result 1'!$X55&lt;49,VLOOKUP("YA",ylfactors,MATCH(BN$7,'Proposed Factors'!$L$3:$R$3,0),FALSE),VLOOKUP("YB",ylfactors,MATCH(BN$7,'Proposed Factors'!$L$3:$R$3,0),FALSE)))</f>
        <v>1</v>
      </c>
      <c r="BO55" s="15">
        <f>IF($Y55="N",VLOOKUP("N",ylfactors,MATCH(BO$7,'Proposed Factors'!$L$3:$R$3,0),FALSE),IF('Query Result 1'!$X55&lt;49,VLOOKUP("YA",ylfactors,MATCH(BO$7,'Proposed Factors'!$L$3:$R$3,0),FALSE),VLOOKUP("YB",ylfactors,MATCH(BO$7,'Proposed Factors'!$L$3:$R$3,0),FALSE)))</f>
        <v>1</v>
      </c>
      <c r="BP55" s="15">
        <f>IF($Y55="N",VLOOKUP("N",ylfactors,MATCH(BP$7,'Proposed Factors'!$L$3:$R$3,0),FALSE),IF('Query Result 1'!$X55&lt;49,VLOOKUP("YA",ylfactors,MATCH(BP$7,'Proposed Factors'!$L$3:$R$3,0),FALSE),VLOOKUP("YB",ylfactors,MATCH(BP$7,'Proposed Factors'!$L$3:$R$3,0),FALSE)))</f>
        <v>1</v>
      </c>
      <c r="BQ55" s="15">
        <f>IF($Y55="N",VLOOKUP("N",ylfactors,MATCH(BQ$7,'Proposed Factors'!$L$3:$R$3,0),FALSE),IF('Query Result 1'!$X55&lt;49,VLOOKUP("YA",ylfactors,MATCH(BQ$7,'Proposed Factors'!$L$3:$R$3,0),FALSE),VLOOKUP("YB",ylfactors,MATCH(BQ$7,'Proposed Factors'!$L$3:$R$3,0),FALSE)))</f>
        <v>1</v>
      </c>
      <c r="BR55" s="15"/>
      <c r="BS55" s="15">
        <f>IF($Z55="NN",1,IF(AND($Z55="YY",$Y55="S"),VLOOKUP("YY",gsdfactors,MATCH(BS$7,'Proposed Factors'!$L$11:$R$11,0),FALSE),VLOOKUP(LEFT(CONCATENATE($Y55,$Z55),2)&amp;"N",gsdfactors,MATCH(BS$7,'Proposed Factors'!$L$11:$R$11,0),FALSE)))</f>
        <v>1</v>
      </c>
      <c r="BT55" s="15">
        <f>IF($Z55="NN",1,IF(AND($Z55="YY",$Y55="S"),VLOOKUP("YY",gsdfactors,MATCH(BT$7,'Proposed Factors'!$L$11:$R$11,0),FALSE),VLOOKUP(LEFT(CONCATENATE($Y55,$Z55),2)&amp;"N",gsdfactors,MATCH(BT$7,'Proposed Factors'!$L$11:$R$11,0),FALSE)))</f>
        <v>1</v>
      </c>
      <c r="BU55" s="15">
        <f>IF($Z55="NN",1,IF(AND($Z55="YY",$Y55="S"),VLOOKUP("YY",gsdfactors,MATCH(BU$7,'Proposed Factors'!$L$11:$R$11,0),FALSE),VLOOKUP(LEFT(CONCATENATE($Y55,$Z55),2)&amp;"N",gsdfactors,MATCH(BU$7,'Proposed Factors'!$L$11:$R$11,0),FALSE)))</f>
        <v>1</v>
      </c>
      <c r="BV55" s="15">
        <f>IF($Z55="NN",1,IF(AND($Z55="YY",$Y55="S"),VLOOKUP("YY",gsdfactors,MATCH(BV$7,'Proposed Factors'!$L$11:$R$11,0),FALSE),VLOOKUP(LEFT(CONCATENATE($Y55,$Z55),2)&amp;"N",gsdfactors,MATCH(BV$7,'Proposed Factors'!$L$11:$R$11,0),FALSE)))</f>
        <v>1</v>
      </c>
      <c r="BW55" s="15">
        <f>IF($Z55="NN",1,IF(AND($Z55="YY",$Y55="S"),VLOOKUP("YY",gsdfactors,MATCH(BW$7,'Proposed Factors'!$L$11:$R$11,0),FALSE),VLOOKUP(LEFT(CONCATENATE($Y55,$Z55),2)&amp;"N",gsdfactors,MATCH(BW$7,'Proposed Factors'!$L$11:$R$11,0),FALSE)))</f>
        <v>1</v>
      </c>
      <c r="BY55" s="52">
        <f t="shared" si="9"/>
        <v>0.93754671748583474</v>
      </c>
      <c r="BZ55" s="52">
        <f t="shared" si="10"/>
        <v>0.95049549291840885</v>
      </c>
      <c r="CA55" s="52">
        <f t="shared" si="11"/>
        <v>0.96301973359964066</v>
      </c>
      <c r="CB55" s="52">
        <f t="shared" si="12"/>
        <v>0.95586990601591626</v>
      </c>
      <c r="CC55" s="52">
        <f t="shared" si="13"/>
        <v>0.95460734894040666</v>
      </c>
      <c r="CE55" s="52">
        <f t="shared" si="14"/>
        <v>0.98298348545327252</v>
      </c>
      <c r="CF55" s="52">
        <f t="shared" si="15"/>
        <v>1.0513965856861951</v>
      </c>
      <c r="CG55" s="52">
        <f t="shared" si="16"/>
        <v>0.98298513540434362</v>
      </c>
      <c r="CH55" s="52">
        <f t="shared" si="17"/>
        <v>0.97630897355228119</v>
      </c>
      <c r="CI55" s="52">
        <f t="shared" si="18"/>
        <v>1.0363873638813945</v>
      </c>
      <c r="CK55" s="52" t="str">
        <f t="shared" si="44"/>
        <v>27SNN</v>
      </c>
      <c r="CL55" s="55">
        <f t="shared" si="19"/>
        <v>3.7702640934343477E-3</v>
      </c>
      <c r="CM55" s="55">
        <f t="shared" si="20"/>
        <v>3.2596753351871559E-3</v>
      </c>
      <c r="CN55" s="55">
        <f t="shared" si="21"/>
        <v>3.7289118528892906E-3</v>
      </c>
      <c r="CO55" s="55">
        <f t="shared" si="22"/>
        <v>3.7791648075587271E-3</v>
      </c>
      <c r="CP55" s="55">
        <f t="shared" si="23"/>
        <v>3.7564004101705746E-3</v>
      </c>
      <c r="CQ55" s="5">
        <f t="shared" si="45"/>
        <v>0.98298348545327252</v>
      </c>
      <c r="CR55" s="5">
        <f t="shared" si="46"/>
        <v>1.0513965856861951</v>
      </c>
      <c r="CS55" s="5">
        <f t="shared" si="47"/>
        <v>0.98298513540434362</v>
      </c>
      <c r="CT55" s="5">
        <f t="shared" si="48"/>
        <v>0.97630897355228119</v>
      </c>
      <c r="CU55" s="5">
        <f t="shared" si="49"/>
        <v>1.0363873638813945</v>
      </c>
      <c r="CW55" s="52">
        <f t="shared" si="50"/>
        <v>1.0119999999999998</v>
      </c>
      <c r="CX55" s="52">
        <f t="shared" si="51"/>
        <v>1.0159999999999998</v>
      </c>
      <c r="CY55" s="52">
        <f t="shared" si="52"/>
        <v>1.0209999999999999</v>
      </c>
      <c r="CZ55" s="52">
        <f t="shared" si="53"/>
        <v>1.014</v>
      </c>
      <c r="DA55" s="52">
        <f t="shared" si="54"/>
        <v>1.0040420714159608</v>
      </c>
    </row>
    <row r="56" spans="1:105" x14ac:dyDescent="0.35">
      <c r="A56" s="170" t="str">
        <f t="shared" si="25"/>
        <v>NNN</v>
      </c>
      <c r="B56" s="170" t="str">
        <f t="shared" si="26"/>
        <v>N</v>
      </c>
      <c r="C56" s="29" t="str">
        <f t="shared" si="27"/>
        <v>N</v>
      </c>
      <c r="D56" s="29" t="str">
        <f t="shared" si="28"/>
        <v>N</v>
      </c>
      <c r="E56" s="171" t="s">
        <v>5</v>
      </c>
      <c r="F56" s="171" t="s">
        <v>6</v>
      </c>
      <c r="G56" s="171" t="s">
        <v>7</v>
      </c>
      <c r="H56" s="172">
        <v>41</v>
      </c>
      <c r="I56" s="171" t="s">
        <v>5</v>
      </c>
      <c r="J56" s="171" t="s">
        <v>5</v>
      </c>
      <c r="K56" s="172">
        <v>3760</v>
      </c>
      <c r="L56" s="172">
        <v>2349</v>
      </c>
      <c r="M56" s="172">
        <v>3332</v>
      </c>
      <c r="N56" s="172">
        <v>3155</v>
      </c>
      <c r="O56" s="172">
        <v>3700</v>
      </c>
      <c r="P56" s="1"/>
      <c r="Q56" s="13" t="s">
        <v>199</v>
      </c>
      <c r="R56" s="35">
        <v>33310</v>
      </c>
      <c r="S56" s="35">
        <v>17879</v>
      </c>
      <c r="T56" s="35">
        <v>29701</v>
      </c>
      <c r="U56" s="35">
        <v>29202</v>
      </c>
      <c r="V56" s="35">
        <v>32675</v>
      </c>
      <c r="W56" s="35"/>
      <c r="X56" s="50">
        <f t="shared" si="29"/>
        <v>28</v>
      </c>
      <c r="Y56" s="49" t="str">
        <f t="shared" si="30"/>
        <v>M</v>
      </c>
      <c r="Z56" s="49" t="str">
        <f t="shared" si="31"/>
        <v>NN</v>
      </c>
      <c r="AA56" s="1"/>
      <c r="AB56" s="120">
        <f t="shared" si="32"/>
        <v>9.2500181890180534E-3</v>
      </c>
      <c r="AC56" s="120">
        <f t="shared" si="33"/>
        <v>8.5629937287409873E-3</v>
      </c>
      <c r="AD56" s="120">
        <f t="shared" si="34"/>
        <v>9.5058287651416037E-3</v>
      </c>
      <c r="AE56" s="120">
        <f t="shared" si="35"/>
        <v>9.6729924367017217E-3</v>
      </c>
      <c r="AF56" s="120">
        <f t="shared" si="36"/>
        <v>9.263425162439512E-3</v>
      </c>
      <c r="AH56" s="121">
        <f t="shared" si="68"/>
        <v>1.008</v>
      </c>
      <c r="AI56" s="121">
        <f t="shared" si="68"/>
        <v>1.0109999999999999</v>
      </c>
      <c r="AJ56" s="121">
        <f t="shared" si="68"/>
        <v>1.014</v>
      </c>
      <c r="AK56" s="121">
        <f t="shared" si="68"/>
        <v>1.01</v>
      </c>
      <c r="AL56" s="121">
        <f t="shared" si="68"/>
        <v>1.002</v>
      </c>
      <c r="AM56" s="15"/>
      <c r="AN56" s="98">
        <f t="shared" si="2"/>
        <v>0.9338409992349026</v>
      </c>
      <c r="AO56" s="98">
        <f t="shared" si="3"/>
        <v>0.94581785761861337</v>
      </c>
      <c r="AP56" s="98">
        <f t="shared" si="4"/>
        <v>0.95641724766898706</v>
      </c>
      <c r="AQ56" s="98">
        <f t="shared" si="5"/>
        <v>0.9520992160513565</v>
      </c>
      <c r="AR56" s="98">
        <f t="shared" si="6"/>
        <v>0.95315427758104954</v>
      </c>
      <c r="AS56" s="15"/>
      <c r="AT56" s="98">
        <f t="shared" si="55"/>
        <v>-6.6159000765097398E-2</v>
      </c>
      <c r="AU56" s="98">
        <f t="shared" si="56"/>
        <v>-5.4182142381386633E-2</v>
      </c>
      <c r="AV56" s="98">
        <f t="shared" si="57"/>
        <v>-4.3582752331012942E-2</v>
      </c>
      <c r="AW56" s="98">
        <f t="shared" si="58"/>
        <v>-4.7900783948643499E-2</v>
      </c>
      <c r="AX56" s="98">
        <f t="shared" si="59"/>
        <v>-4.6845722418950464E-2</v>
      </c>
      <c r="AY56" s="15"/>
      <c r="AZ56" s="98">
        <f t="shared" si="38"/>
        <v>-6.6159000765097398E-2</v>
      </c>
      <c r="BA56" s="98">
        <f t="shared" si="39"/>
        <v>-5.4182142381386633E-2</v>
      </c>
      <c r="BB56" s="98">
        <f t="shared" si="40"/>
        <v>-4.3582752331012942E-2</v>
      </c>
      <c r="BC56" s="99">
        <f t="shared" si="41"/>
        <v>-4.7900783948643499E-2</v>
      </c>
      <c r="BD56" s="98">
        <f t="shared" si="42"/>
        <v>-4.731417964313997E-2</v>
      </c>
      <c r="BE56" s="101"/>
      <c r="BF56" s="181" t="str">
        <f t="shared" si="43"/>
        <v>28X</v>
      </c>
      <c r="BG56" s="98">
        <f t="shared" si="60"/>
        <v>0.9338409992349026</v>
      </c>
      <c r="BH56" s="98">
        <f t="shared" si="61"/>
        <v>0.94581785761861337</v>
      </c>
      <c r="BI56" s="98">
        <f t="shared" si="62"/>
        <v>0.95641724766898706</v>
      </c>
      <c r="BJ56" s="98">
        <f t="shared" si="63"/>
        <v>0.9520992160513565</v>
      </c>
      <c r="BK56" s="98">
        <f t="shared" si="64"/>
        <v>0.95268582035686</v>
      </c>
      <c r="BL56" s="101"/>
      <c r="BM56" s="15">
        <f>IF($Y56="N",VLOOKUP("N",ylfactors,MATCH(BM$7,'Proposed Factors'!$L$3:$R$3,0),FALSE),IF('Query Result 1'!$X56&lt;49,VLOOKUP("YA",ylfactors,MATCH(BM$7,'Proposed Factors'!$L$3:$R$3,0),FALSE),VLOOKUP("YB",ylfactors,MATCH(BM$7,'Proposed Factors'!$L$3:$R$3,0),FALSE)))</f>
        <v>1</v>
      </c>
      <c r="BN56" s="15">
        <f>IF($Y56="N",VLOOKUP("N",ylfactors,MATCH(BN$7,'Proposed Factors'!$L$3:$R$3,0),FALSE),IF('Query Result 1'!$X56&lt;49,VLOOKUP("YA",ylfactors,MATCH(BN$7,'Proposed Factors'!$L$3:$R$3,0),FALSE),VLOOKUP("YB",ylfactors,MATCH(BN$7,'Proposed Factors'!$L$3:$R$3,0),FALSE)))</f>
        <v>1</v>
      </c>
      <c r="BO56" s="15">
        <f>IF($Y56="N",VLOOKUP("N",ylfactors,MATCH(BO$7,'Proposed Factors'!$L$3:$R$3,0),FALSE),IF('Query Result 1'!$X56&lt;49,VLOOKUP("YA",ylfactors,MATCH(BO$7,'Proposed Factors'!$L$3:$R$3,0),FALSE),VLOOKUP("YB",ylfactors,MATCH(BO$7,'Proposed Factors'!$L$3:$R$3,0),FALSE)))</f>
        <v>1</v>
      </c>
      <c r="BP56" s="15">
        <f>IF($Y56="N",VLOOKUP("N",ylfactors,MATCH(BP$7,'Proposed Factors'!$L$3:$R$3,0),FALSE),IF('Query Result 1'!$X56&lt;49,VLOOKUP("YA",ylfactors,MATCH(BP$7,'Proposed Factors'!$L$3:$R$3,0),FALSE),VLOOKUP("YB",ylfactors,MATCH(BP$7,'Proposed Factors'!$L$3:$R$3,0),FALSE)))</f>
        <v>1</v>
      </c>
      <c r="BQ56" s="15">
        <f>IF($Y56="N",VLOOKUP("N",ylfactors,MATCH(BQ$7,'Proposed Factors'!$L$3:$R$3,0),FALSE),IF('Query Result 1'!$X56&lt;49,VLOOKUP("YA",ylfactors,MATCH(BQ$7,'Proposed Factors'!$L$3:$R$3,0),FALSE),VLOOKUP("YB",ylfactors,MATCH(BQ$7,'Proposed Factors'!$L$3:$R$3,0),FALSE)))</f>
        <v>1</v>
      </c>
      <c r="BR56" s="15"/>
      <c r="BS56" s="15">
        <f>IF($Z56="NN",1,IF(AND($Z56="YY",$Y56="S"),VLOOKUP("YY",gsdfactors,MATCH(BS$7,'Proposed Factors'!$L$11:$R$11,0),FALSE),VLOOKUP(LEFT(CONCATENATE($Y56,$Z56),2)&amp;"N",gsdfactors,MATCH(BS$7,'Proposed Factors'!$L$11:$R$11,0),FALSE)))</f>
        <v>1</v>
      </c>
      <c r="BT56" s="15">
        <f>IF($Z56="NN",1,IF(AND($Z56="YY",$Y56="S"),VLOOKUP("YY",gsdfactors,MATCH(BT$7,'Proposed Factors'!$L$11:$R$11,0),FALSE),VLOOKUP(LEFT(CONCATENATE($Y56,$Z56),2)&amp;"N",gsdfactors,MATCH(BT$7,'Proposed Factors'!$L$11:$R$11,0),FALSE)))</f>
        <v>1</v>
      </c>
      <c r="BU56" s="15">
        <f>IF($Z56="NN",1,IF(AND($Z56="YY",$Y56="S"),VLOOKUP("YY",gsdfactors,MATCH(BU$7,'Proposed Factors'!$L$11:$R$11,0),FALSE),VLOOKUP(LEFT(CONCATENATE($Y56,$Z56),2)&amp;"N",gsdfactors,MATCH(BU$7,'Proposed Factors'!$L$11:$R$11,0),FALSE)))</f>
        <v>1</v>
      </c>
      <c r="BV56" s="15">
        <f>IF($Z56="NN",1,IF(AND($Z56="YY",$Y56="S"),VLOOKUP("YY",gsdfactors,MATCH(BV$7,'Proposed Factors'!$L$11:$R$11,0),FALSE),VLOOKUP(LEFT(CONCATENATE($Y56,$Z56),2)&amp;"N",gsdfactors,MATCH(BV$7,'Proposed Factors'!$L$11:$R$11,0),FALSE)))</f>
        <v>1</v>
      </c>
      <c r="BW56" s="15">
        <f>IF($Z56="NN",1,IF(AND($Z56="YY",$Y56="S"),VLOOKUP("YY",gsdfactors,MATCH(BW$7,'Proposed Factors'!$L$11:$R$11,0),FALSE),VLOOKUP(LEFT(CONCATENATE($Y56,$Z56),2)&amp;"N",gsdfactors,MATCH(BW$7,'Proposed Factors'!$L$11:$R$11,0),FALSE)))</f>
        <v>1</v>
      </c>
      <c r="BY56" s="52">
        <f t="shared" si="9"/>
        <v>0.9338409992349026</v>
      </c>
      <c r="BZ56" s="52">
        <f t="shared" si="10"/>
        <v>0.94581785761861337</v>
      </c>
      <c r="CA56" s="52">
        <f t="shared" si="11"/>
        <v>0.95641724766898706</v>
      </c>
      <c r="CB56" s="52">
        <f t="shared" si="12"/>
        <v>0.9520992160513565</v>
      </c>
      <c r="CC56" s="52">
        <f t="shared" si="13"/>
        <v>0.95268582035686</v>
      </c>
      <c r="CE56" s="52">
        <f t="shared" si="14"/>
        <v>0.97909817523408971</v>
      </c>
      <c r="CF56" s="52">
        <f t="shared" si="15"/>
        <v>1.0462223898904952</v>
      </c>
      <c r="CG56" s="52">
        <f t="shared" si="16"/>
        <v>0.97624576620960302</v>
      </c>
      <c r="CH56" s="52">
        <f t="shared" si="17"/>
        <v>0.97245765610237089</v>
      </c>
      <c r="CI56" s="52">
        <f t="shared" si="18"/>
        <v>1.034301220352817</v>
      </c>
      <c r="CK56" s="52" t="str">
        <f t="shared" si="44"/>
        <v>28MNN</v>
      </c>
      <c r="CL56" s="55">
        <f t="shared" si="19"/>
        <v>9.2500181890180534E-3</v>
      </c>
      <c r="CM56" s="55">
        <f t="shared" si="20"/>
        <v>8.5629937287409873E-3</v>
      </c>
      <c r="CN56" s="55">
        <f t="shared" si="21"/>
        <v>9.5058287651416037E-3</v>
      </c>
      <c r="CO56" s="55">
        <f t="shared" si="22"/>
        <v>9.6729924367017217E-3</v>
      </c>
      <c r="CP56" s="55">
        <f t="shared" si="23"/>
        <v>9.263425162439512E-3</v>
      </c>
      <c r="CQ56" s="5">
        <f t="shared" si="45"/>
        <v>0.97909817523408971</v>
      </c>
      <c r="CR56" s="5">
        <f t="shared" si="46"/>
        <v>1.0462223898904952</v>
      </c>
      <c r="CS56" s="5">
        <f t="shared" si="47"/>
        <v>0.97624576620960302</v>
      </c>
      <c r="CT56" s="5">
        <f t="shared" si="48"/>
        <v>0.97245765610237089</v>
      </c>
      <c r="CU56" s="5">
        <f t="shared" si="49"/>
        <v>1.034301220352817</v>
      </c>
      <c r="CW56" s="52">
        <f t="shared" si="50"/>
        <v>1.008</v>
      </c>
      <c r="CX56" s="52">
        <f t="shared" si="51"/>
        <v>1.0109999999999997</v>
      </c>
      <c r="CY56" s="52">
        <f t="shared" si="52"/>
        <v>1.014</v>
      </c>
      <c r="CZ56" s="52">
        <f t="shared" si="53"/>
        <v>1.01</v>
      </c>
      <c r="DA56" s="52">
        <f t="shared" si="54"/>
        <v>1.0020210357079804</v>
      </c>
    </row>
    <row r="57" spans="1:105" x14ac:dyDescent="0.35">
      <c r="A57" s="170" t="str">
        <f t="shared" si="25"/>
        <v>NNN</v>
      </c>
      <c r="B57" s="170" t="str">
        <f t="shared" si="26"/>
        <v>N</v>
      </c>
      <c r="C57" s="29" t="str">
        <f t="shared" si="27"/>
        <v>N</v>
      </c>
      <c r="D57" s="29" t="str">
        <f t="shared" si="28"/>
        <v>N</v>
      </c>
      <c r="E57" s="171" t="s">
        <v>5</v>
      </c>
      <c r="F57" s="171" t="s">
        <v>6</v>
      </c>
      <c r="G57" s="171" t="s">
        <v>7</v>
      </c>
      <c r="H57" s="172">
        <v>42</v>
      </c>
      <c r="I57" s="171" t="s">
        <v>5</v>
      </c>
      <c r="J57" s="171" t="s">
        <v>5</v>
      </c>
      <c r="K57" s="172">
        <v>3610</v>
      </c>
      <c r="L57" s="172">
        <v>2367</v>
      </c>
      <c r="M57" s="172">
        <v>3260</v>
      </c>
      <c r="N57" s="172">
        <v>3084</v>
      </c>
      <c r="O57" s="172">
        <v>3556</v>
      </c>
      <c r="P57" s="1"/>
      <c r="Q57" s="13" t="s">
        <v>301</v>
      </c>
      <c r="R57" s="35">
        <v>13856</v>
      </c>
      <c r="S57" s="35">
        <v>7016</v>
      </c>
      <c r="T57" s="35">
        <v>11876</v>
      </c>
      <c r="U57" s="35">
        <v>11609</v>
      </c>
      <c r="V57" s="35">
        <v>13501</v>
      </c>
      <c r="W57" s="35"/>
      <c r="X57" s="50">
        <f t="shared" si="29"/>
        <v>28</v>
      </c>
      <c r="Y57" s="49" t="str">
        <f t="shared" si="30"/>
        <v>S</v>
      </c>
      <c r="Z57" s="49" t="str">
        <f t="shared" si="31"/>
        <v>NN</v>
      </c>
      <c r="AA57" s="1"/>
      <c r="AB57" s="120">
        <f t="shared" si="32"/>
        <v>3.8477409794966722E-3</v>
      </c>
      <c r="AC57" s="120">
        <f t="shared" si="33"/>
        <v>3.3602530343333947E-3</v>
      </c>
      <c r="AD57" s="120">
        <f t="shared" si="34"/>
        <v>3.8009232825434052E-3</v>
      </c>
      <c r="AE57" s="120">
        <f t="shared" si="35"/>
        <v>3.8454136428213923E-3</v>
      </c>
      <c r="AF57" s="120">
        <f t="shared" si="36"/>
        <v>3.8275593915255038E-3</v>
      </c>
      <c r="AH57" s="121">
        <f t="shared" si="68"/>
        <v>1.008</v>
      </c>
      <c r="AI57" s="121">
        <f t="shared" si="68"/>
        <v>1.0109999999999999</v>
      </c>
      <c r="AJ57" s="121">
        <f t="shared" si="68"/>
        <v>1.014</v>
      </c>
      <c r="AK57" s="121">
        <f t="shared" si="68"/>
        <v>1.01</v>
      </c>
      <c r="AL57" s="121">
        <f t="shared" si="68"/>
        <v>1.002</v>
      </c>
      <c r="AM57" s="15"/>
      <c r="AN57" s="98">
        <f t="shared" si="2"/>
        <v>0.9338409992349026</v>
      </c>
      <c r="AO57" s="98">
        <f t="shared" si="3"/>
        <v>0.94581785761861337</v>
      </c>
      <c r="AP57" s="98">
        <f t="shared" si="4"/>
        <v>0.95641724766898706</v>
      </c>
      <c r="AQ57" s="98">
        <f t="shared" si="5"/>
        <v>0.9520992160513565</v>
      </c>
      <c r="AR57" s="98">
        <f t="shared" si="6"/>
        <v>0.95315427758104954</v>
      </c>
      <c r="AS57" s="15"/>
      <c r="AT57" s="98">
        <f t="shared" si="55"/>
        <v>-6.6159000765097398E-2</v>
      </c>
      <c r="AU57" s="98">
        <f t="shared" si="56"/>
        <v>-5.4182142381386633E-2</v>
      </c>
      <c r="AV57" s="98">
        <f t="shared" si="57"/>
        <v>-4.3582752331012942E-2</v>
      </c>
      <c r="AW57" s="98">
        <f t="shared" si="58"/>
        <v>-4.7900783948643499E-2</v>
      </c>
      <c r="AX57" s="98">
        <f t="shared" si="59"/>
        <v>-4.6845722418950464E-2</v>
      </c>
      <c r="AY57" s="15"/>
      <c r="AZ57" s="98">
        <f t="shared" si="38"/>
        <v>-6.6159000765097398E-2</v>
      </c>
      <c r="BA57" s="98">
        <f t="shared" si="39"/>
        <v>-5.4182142381386633E-2</v>
      </c>
      <c r="BB57" s="98">
        <f t="shared" si="40"/>
        <v>-4.3582752331012942E-2</v>
      </c>
      <c r="BC57" s="99">
        <f t="shared" si="41"/>
        <v>-4.7900783948643499E-2</v>
      </c>
      <c r="BD57" s="98">
        <f t="shared" si="42"/>
        <v>-4.731417964313997E-2</v>
      </c>
      <c r="BE57" s="101"/>
      <c r="BF57" s="181" t="str">
        <f t="shared" si="43"/>
        <v>28X</v>
      </c>
      <c r="BG57" s="98">
        <f t="shared" si="60"/>
        <v>0.9338409992349026</v>
      </c>
      <c r="BH57" s="98">
        <f t="shared" si="61"/>
        <v>0.94581785761861337</v>
      </c>
      <c r="BI57" s="98">
        <f t="shared" si="62"/>
        <v>0.95641724766898706</v>
      </c>
      <c r="BJ57" s="98">
        <f t="shared" si="63"/>
        <v>0.9520992160513565</v>
      </c>
      <c r="BK57" s="98">
        <f t="shared" si="64"/>
        <v>0.95268582035686</v>
      </c>
      <c r="BL57" s="101"/>
      <c r="BM57" s="15">
        <f>IF($Y57="N",VLOOKUP("N",ylfactors,MATCH(BM$7,'Proposed Factors'!$L$3:$R$3,0),FALSE),IF('Query Result 1'!$X57&lt;49,VLOOKUP("YA",ylfactors,MATCH(BM$7,'Proposed Factors'!$L$3:$R$3,0),FALSE),VLOOKUP("YB",ylfactors,MATCH(BM$7,'Proposed Factors'!$L$3:$R$3,0),FALSE)))</f>
        <v>1</v>
      </c>
      <c r="BN57" s="15">
        <f>IF($Y57="N",VLOOKUP("N",ylfactors,MATCH(BN$7,'Proposed Factors'!$L$3:$R$3,0),FALSE),IF('Query Result 1'!$X57&lt;49,VLOOKUP("YA",ylfactors,MATCH(BN$7,'Proposed Factors'!$L$3:$R$3,0),FALSE),VLOOKUP("YB",ylfactors,MATCH(BN$7,'Proposed Factors'!$L$3:$R$3,0),FALSE)))</f>
        <v>1</v>
      </c>
      <c r="BO57" s="15">
        <f>IF($Y57="N",VLOOKUP("N",ylfactors,MATCH(BO$7,'Proposed Factors'!$L$3:$R$3,0),FALSE),IF('Query Result 1'!$X57&lt;49,VLOOKUP("YA",ylfactors,MATCH(BO$7,'Proposed Factors'!$L$3:$R$3,0),FALSE),VLOOKUP("YB",ylfactors,MATCH(BO$7,'Proposed Factors'!$L$3:$R$3,0),FALSE)))</f>
        <v>1</v>
      </c>
      <c r="BP57" s="15">
        <f>IF($Y57="N",VLOOKUP("N",ylfactors,MATCH(BP$7,'Proposed Factors'!$L$3:$R$3,0),FALSE),IF('Query Result 1'!$X57&lt;49,VLOOKUP("YA",ylfactors,MATCH(BP$7,'Proposed Factors'!$L$3:$R$3,0),FALSE),VLOOKUP("YB",ylfactors,MATCH(BP$7,'Proposed Factors'!$L$3:$R$3,0),FALSE)))</f>
        <v>1</v>
      </c>
      <c r="BQ57" s="15">
        <f>IF($Y57="N",VLOOKUP("N",ylfactors,MATCH(BQ$7,'Proposed Factors'!$L$3:$R$3,0),FALSE),IF('Query Result 1'!$X57&lt;49,VLOOKUP("YA",ylfactors,MATCH(BQ$7,'Proposed Factors'!$L$3:$R$3,0),FALSE),VLOOKUP("YB",ylfactors,MATCH(BQ$7,'Proposed Factors'!$L$3:$R$3,0),FALSE)))</f>
        <v>1</v>
      </c>
      <c r="BR57" s="15"/>
      <c r="BS57" s="15">
        <f>IF($Z57="NN",1,IF(AND($Z57="YY",$Y57="S"),VLOOKUP("YY",gsdfactors,MATCH(BS$7,'Proposed Factors'!$L$11:$R$11,0),FALSE),VLOOKUP(LEFT(CONCATENATE($Y57,$Z57),2)&amp;"N",gsdfactors,MATCH(BS$7,'Proposed Factors'!$L$11:$R$11,0),FALSE)))</f>
        <v>1</v>
      </c>
      <c r="BT57" s="15">
        <f>IF($Z57="NN",1,IF(AND($Z57="YY",$Y57="S"),VLOOKUP("YY",gsdfactors,MATCH(BT$7,'Proposed Factors'!$L$11:$R$11,0),FALSE),VLOOKUP(LEFT(CONCATENATE($Y57,$Z57),2)&amp;"N",gsdfactors,MATCH(BT$7,'Proposed Factors'!$L$11:$R$11,0),FALSE)))</f>
        <v>1</v>
      </c>
      <c r="BU57" s="15">
        <f>IF($Z57="NN",1,IF(AND($Z57="YY",$Y57="S"),VLOOKUP("YY",gsdfactors,MATCH(BU$7,'Proposed Factors'!$L$11:$R$11,0),FALSE),VLOOKUP(LEFT(CONCATENATE($Y57,$Z57),2)&amp;"N",gsdfactors,MATCH(BU$7,'Proposed Factors'!$L$11:$R$11,0),FALSE)))</f>
        <v>1</v>
      </c>
      <c r="BV57" s="15">
        <f>IF($Z57="NN",1,IF(AND($Z57="YY",$Y57="S"),VLOOKUP("YY",gsdfactors,MATCH(BV$7,'Proposed Factors'!$L$11:$R$11,0),FALSE),VLOOKUP(LEFT(CONCATENATE($Y57,$Z57),2)&amp;"N",gsdfactors,MATCH(BV$7,'Proposed Factors'!$L$11:$R$11,0),FALSE)))</f>
        <v>1</v>
      </c>
      <c r="BW57" s="15">
        <f>IF($Z57="NN",1,IF(AND($Z57="YY",$Y57="S"),VLOOKUP("YY",gsdfactors,MATCH(BW$7,'Proposed Factors'!$L$11:$R$11,0),FALSE),VLOOKUP(LEFT(CONCATENATE($Y57,$Z57),2)&amp;"N",gsdfactors,MATCH(BW$7,'Proposed Factors'!$L$11:$R$11,0),FALSE)))</f>
        <v>1</v>
      </c>
      <c r="BY57" s="52">
        <f t="shared" si="9"/>
        <v>0.9338409992349026</v>
      </c>
      <c r="BZ57" s="52">
        <f t="shared" si="10"/>
        <v>0.94581785761861337</v>
      </c>
      <c r="CA57" s="52">
        <f t="shared" si="11"/>
        <v>0.95641724766898706</v>
      </c>
      <c r="CB57" s="52">
        <f t="shared" si="12"/>
        <v>0.9520992160513565</v>
      </c>
      <c r="CC57" s="52">
        <f t="shared" si="13"/>
        <v>0.95268582035686</v>
      </c>
      <c r="CE57" s="52">
        <f t="shared" si="14"/>
        <v>0.97909817523408971</v>
      </c>
      <c r="CF57" s="52">
        <f t="shared" si="15"/>
        <v>1.0462223898904952</v>
      </c>
      <c r="CG57" s="52">
        <f t="shared" si="16"/>
        <v>0.97624576620960302</v>
      </c>
      <c r="CH57" s="52">
        <f t="shared" si="17"/>
        <v>0.97245765610237089</v>
      </c>
      <c r="CI57" s="52">
        <f t="shared" si="18"/>
        <v>1.034301220352817</v>
      </c>
      <c r="CK57" s="52" t="str">
        <f t="shared" si="44"/>
        <v>28SNN</v>
      </c>
      <c r="CL57" s="55">
        <f t="shared" si="19"/>
        <v>3.8477409794966722E-3</v>
      </c>
      <c r="CM57" s="55">
        <f t="shared" si="20"/>
        <v>3.3602530343333947E-3</v>
      </c>
      <c r="CN57" s="55">
        <f t="shared" si="21"/>
        <v>3.8009232825434052E-3</v>
      </c>
      <c r="CO57" s="55">
        <f t="shared" si="22"/>
        <v>3.8454136428213923E-3</v>
      </c>
      <c r="CP57" s="55">
        <f t="shared" si="23"/>
        <v>3.8275593915255038E-3</v>
      </c>
      <c r="CQ57" s="5">
        <f t="shared" si="45"/>
        <v>0.97909817523408971</v>
      </c>
      <c r="CR57" s="5">
        <f t="shared" si="46"/>
        <v>1.0462223898904952</v>
      </c>
      <c r="CS57" s="5">
        <f t="shared" si="47"/>
        <v>0.97624576620960302</v>
      </c>
      <c r="CT57" s="5">
        <f t="shared" si="48"/>
        <v>0.97245765610237089</v>
      </c>
      <c r="CU57" s="5">
        <f t="shared" si="49"/>
        <v>1.034301220352817</v>
      </c>
      <c r="CW57" s="52">
        <f t="shared" si="50"/>
        <v>1.008</v>
      </c>
      <c r="CX57" s="52">
        <f t="shared" si="51"/>
        <v>1.0109999999999997</v>
      </c>
      <c r="CY57" s="52">
        <f t="shared" si="52"/>
        <v>1.014</v>
      </c>
      <c r="CZ57" s="52">
        <f t="shared" si="53"/>
        <v>1.01</v>
      </c>
      <c r="DA57" s="52">
        <f t="shared" si="54"/>
        <v>1.0020210357079804</v>
      </c>
    </row>
    <row r="58" spans="1:105" x14ac:dyDescent="0.35">
      <c r="A58" s="170" t="str">
        <f t="shared" si="25"/>
        <v>NNN</v>
      </c>
      <c r="B58" s="170" t="str">
        <f t="shared" si="26"/>
        <v>N</v>
      </c>
      <c r="C58" s="29" t="str">
        <f t="shared" si="27"/>
        <v>N</v>
      </c>
      <c r="D58" s="29" t="str">
        <f t="shared" si="28"/>
        <v>N</v>
      </c>
      <c r="E58" s="171" t="s">
        <v>5</v>
      </c>
      <c r="F58" s="171" t="s">
        <v>6</v>
      </c>
      <c r="G58" s="171" t="s">
        <v>7</v>
      </c>
      <c r="H58" s="172">
        <v>43</v>
      </c>
      <c r="I58" s="171" t="s">
        <v>5</v>
      </c>
      <c r="J58" s="171" t="s">
        <v>5</v>
      </c>
      <c r="K58" s="172">
        <v>3457</v>
      </c>
      <c r="L58" s="172">
        <v>2276</v>
      </c>
      <c r="M58" s="172">
        <v>3060</v>
      </c>
      <c r="N58" s="172">
        <v>2893</v>
      </c>
      <c r="O58" s="172">
        <v>3407</v>
      </c>
      <c r="P58" s="1"/>
      <c r="Q58" s="13" t="s">
        <v>200</v>
      </c>
      <c r="R58" s="35">
        <v>34866</v>
      </c>
      <c r="S58" s="35">
        <v>18894</v>
      </c>
      <c r="T58" s="35">
        <v>31036</v>
      </c>
      <c r="U58" s="35">
        <v>30526</v>
      </c>
      <c r="V58" s="35">
        <v>34172</v>
      </c>
      <c r="W58" s="35"/>
      <c r="X58" s="50">
        <f t="shared" si="29"/>
        <v>29</v>
      </c>
      <c r="Y58" s="49" t="str">
        <f t="shared" si="30"/>
        <v>M</v>
      </c>
      <c r="Z58" s="49" t="str">
        <f t="shared" si="31"/>
        <v>NN</v>
      </c>
      <c r="AA58" s="1"/>
      <c r="AB58" s="120">
        <f t="shared" si="32"/>
        <v>9.6821115034014856E-3</v>
      </c>
      <c r="AC58" s="120">
        <f t="shared" si="33"/>
        <v>9.0491192746144766E-3</v>
      </c>
      <c r="AD58" s="120">
        <f t="shared" si="34"/>
        <v>9.9330965810893509E-3</v>
      </c>
      <c r="AE58" s="120">
        <f t="shared" si="35"/>
        <v>1.0111559726140565E-2</v>
      </c>
      <c r="AF58" s="120">
        <f t="shared" si="36"/>
        <v>9.6878275333093494E-3</v>
      </c>
      <c r="AH58" s="121">
        <f t="shared" ref="AH58:AL67" si="69">IFERROR(IF($Y58="N",VLOOKUP(CONCATENATE(AH$7,"NNXX"),bdfactors,8,FALSE),VLOOKUP(CONCATENATE(AH$7,$X58,$Y58),bdfactors,8,FALSE)),VLOOKUP(CONCATENATE(AH$7,$X58,"X"),bdfactors,8,FALSE))</f>
        <v>1.004</v>
      </c>
      <c r="AI58" s="121">
        <f t="shared" si="69"/>
        <v>1.0049999999999999</v>
      </c>
      <c r="AJ58" s="121">
        <f t="shared" si="69"/>
        <v>1.0069999999999999</v>
      </c>
      <c r="AK58" s="121">
        <f t="shared" si="69"/>
        <v>1.0089999999999999</v>
      </c>
      <c r="AL58" s="121">
        <f t="shared" si="69"/>
        <v>1.002</v>
      </c>
      <c r="AM58" s="15"/>
      <c r="AN58" s="98">
        <f t="shared" si="2"/>
        <v>0.93013528098397047</v>
      </c>
      <c r="AO58" s="98">
        <f t="shared" si="3"/>
        <v>0.94020469525885897</v>
      </c>
      <c r="AP58" s="98">
        <f t="shared" si="4"/>
        <v>0.94981476173833312</v>
      </c>
      <c r="AQ58" s="98">
        <f t="shared" si="5"/>
        <v>0.95115654356021639</v>
      </c>
      <c r="AR58" s="98">
        <f t="shared" si="6"/>
        <v>0.95315427758104954</v>
      </c>
      <c r="AS58" s="15"/>
      <c r="AT58" s="98">
        <f t="shared" si="55"/>
        <v>-6.9864719016029531E-2</v>
      </c>
      <c r="AU58" s="98">
        <f t="shared" si="56"/>
        <v>-5.9795304741141031E-2</v>
      </c>
      <c r="AV58" s="98">
        <f t="shared" si="57"/>
        <v>-5.0185238261666876E-2</v>
      </c>
      <c r="AW58" s="98">
        <f t="shared" si="58"/>
        <v>-4.8843456439783606E-2</v>
      </c>
      <c r="AX58" s="98">
        <f t="shared" si="59"/>
        <v>-4.6845722418950464E-2</v>
      </c>
      <c r="AY58" s="15"/>
      <c r="AZ58" s="98">
        <f t="shared" si="38"/>
        <v>-6.9864719016029531E-2</v>
      </c>
      <c r="BA58" s="98">
        <f t="shared" si="39"/>
        <v>-5.9795304741141031E-2</v>
      </c>
      <c r="BB58" s="98">
        <f t="shared" si="40"/>
        <v>-5.0185238261666876E-2</v>
      </c>
      <c r="BC58" s="99">
        <f t="shared" si="41"/>
        <v>-4.8843456439783606E-2</v>
      </c>
      <c r="BD58" s="98">
        <f t="shared" si="42"/>
        <v>-4.731417964313997E-2</v>
      </c>
      <c r="BE58" s="101"/>
      <c r="BF58" s="181" t="str">
        <f t="shared" si="43"/>
        <v>29X</v>
      </c>
      <c r="BG58" s="98">
        <f t="shared" si="60"/>
        <v>0.93013528098397047</v>
      </c>
      <c r="BH58" s="98">
        <f t="shared" si="61"/>
        <v>0.94020469525885897</v>
      </c>
      <c r="BI58" s="98">
        <f t="shared" si="62"/>
        <v>0.94981476173833312</v>
      </c>
      <c r="BJ58" s="98">
        <f t="shared" si="63"/>
        <v>0.95115654356021639</v>
      </c>
      <c r="BK58" s="98">
        <f t="shared" si="64"/>
        <v>0.95268582035686</v>
      </c>
      <c r="BL58" s="101"/>
      <c r="BM58" s="15">
        <f>IF($Y58="N",VLOOKUP("N",ylfactors,MATCH(BM$7,'Proposed Factors'!$L$3:$R$3,0),FALSE),IF('Query Result 1'!$X58&lt;49,VLOOKUP("YA",ylfactors,MATCH(BM$7,'Proposed Factors'!$L$3:$R$3,0),FALSE),VLOOKUP("YB",ylfactors,MATCH(BM$7,'Proposed Factors'!$L$3:$R$3,0),FALSE)))</f>
        <v>1</v>
      </c>
      <c r="BN58" s="15">
        <f>IF($Y58="N",VLOOKUP("N",ylfactors,MATCH(BN$7,'Proposed Factors'!$L$3:$R$3,0),FALSE),IF('Query Result 1'!$X58&lt;49,VLOOKUP("YA",ylfactors,MATCH(BN$7,'Proposed Factors'!$L$3:$R$3,0),FALSE),VLOOKUP("YB",ylfactors,MATCH(BN$7,'Proposed Factors'!$L$3:$R$3,0),FALSE)))</f>
        <v>1</v>
      </c>
      <c r="BO58" s="15">
        <f>IF($Y58="N",VLOOKUP("N",ylfactors,MATCH(BO$7,'Proposed Factors'!$L$3:$R$3,0),FALSE),IF('Query Result 1'!$X58&lt;49,VLOOKUP("YA",ylfactors,MATCH(BO$7,'Proposed Factors'!$L$3:$R$3,0),FALSE),VLOOKUP("YB",ylfactors,MATCH(BO$7,'Proposed Factors'!$L$3:$R$3,0),FALSE)))</f>
        <v>1</v>
      </c>
      <c r="BP58" s="15">
        <f>IF($Y58="N",VLOOKUP("N",ylfactors,MATCH(BP$7,'Proposed Factors'!$L$3:$R$3,0),FALSE),IF('Query Result 1'!$X58&lt;49,VLOOKUP("YA",ylfactors,MATCH(BP$7,'Proposed Factors'!$L$3:$R$3,0),FALSE),VLOOKUP("YB",ylfactors,MATCH(BP$7,'Proposed Factors'!$L$3:$R$3,0),FALSE)))</f>
        <v>1</v>
      </c>
      <c r="BQ58" s="15">
        <f>IF($Y58="N",VLOOKUP("N",ylfactors,MATCH(BQ$7,'Proposed Factors'!$L$3:$R$3,0),FALSE),IF('Query Result 1'!$X58&lt;49,VLOOKUP("YA",ylfactors,MATCH(BQ$7,'Proposed Factors'!$L$3:$R$3,0),FALSE),VLOOKUP("YB",ylfactors,MATCH(BQ$7,'Proposed Factors'!$L$3:$R$3,0),FALSE)))</f>
        <v>1</v>
      </c>
      <c r="BR58" s="15"/>
      <c r="BS58" s="15">
        <f>IF($Z58="NN",1,IF(AND($Z58="YY",$Y58="S"),VLOOKUP("YY",gsdfactors,MATCH(BS$7,'Proposed Factors'!$L$11:$R$11,0),FALSE),VLOOKUP(LEFT(CONCATENATE($Y58,$Z58),2)&amp;"N",gsdfactors,MATCH(BS$7,'Proposed Factors'!$L$11:$R$11,0),FALSE)))</f>
        <v>1</v>
      </c>
      <c r="BT58" s="15">
        <f>IF($Z58="NN",1,IF(AND($Z58="YY",$Y58="S"),VLOOKUP("YY",gsdfactors,MATCH(BT$7,'Proposed Factors'!$L$11:$R$11,0),FALSE),VLOOKUP(LEFT(CONCATENATE($Y58,$Z58),2)&amp;"N",gsdfactors,MATCH(BT$7,'Proposed Factors'!$L$11:$R$11,0),FALSE)))</f>
        <v>1</v>
      </c>
      <c r="BU58" s="15">
        <f>IF($Z58="NN",1,IF(AND($Z58="YY",$Y58="S"),VLOOKUP("YY",gsdfactors,MATCH(BU$7,'Proposed Factors'!$L$11:$R$11,0),FALSE),VLOOKUP(LEFT(CONCATENATE($Y58,$Z58),2)&amp;"N",gsdfactors,MATCH(BU$7,'Proposed Factors'!$L$11:$R$11,0),FALSE)))</f>
        <v>1</v>
      </c>
      <c r="BV58" s="15">
        <f>IF($Z58="NN",1,IF(AND($Z58="YY",$Y58="S"),VLOOKUP("YY",gsdfactors,MATCH(BV$7,'Proposed Factors'!$L$11:$R$11,0),FALSE),VLOOKUP(LEFT(CONCATENATE($Y58,$Z58),2)&amp;"N",gsdfactors,MATCH(BV$7,'Proposed Factors'!$L$11:$R$11,0),FALSE)))</f>
        <v>1</v>
      </c>
      <c r="BW58" s="15">
        <f>IF($Z58="NN",1,IF(AND($Z58="YY",$Y58="S"),VLOOKUP("YY",gsdfactors,MATCH(BW$7,'Proposed Factors'!$L$11:$R$11,0),FALSE),VLOOKUP(LEFT(CONCATENATE($Y58,$Z58),2)&amp;"N",gsdfactors,MATCH(BW$7,'Proposed Factors'!$L$11:$R$11,0),FALSE)))</f>
        <v>1</v>
      </c>
      <c r="BY58" s="52">
        <f t="shared" si="9"/>
        <v>0.93013528098397047</v>
      </c>
      <c r="BZ58" s="52">
        <f t="shared" si="10"/>
        <v>0.94020469525885897</v>
      </c>
      <c r="CA58" s="52">
        <f t="shared" si="11"/>
        <v>0.94981476173833312</v>
      </c>
      <c r="CB58" s="52">
        <f t="shared" si="12"/>
        <v>0.95115654356021639</v>
      </c>
      <c r="CC58" s="52">
        <f t="shared" si="13"/>
        <v>0.95268582035686</v>
      </c>
      <c r="CE58" s="52">
        <f t="shared" si="14"/>
        <v>0.97521286501490678</v>
      </c>
      <c r="CF58" s="52">
        <f t="shared" si="15"/>
        <v>1.0400133549356554</v>
      </c>
      <c r="CG58" s="52">
        <f t="shared" si="16"/>
        <v>0.96950639701486196</v>
      </c>
      <c r="CH58" s="52">
        <f t="shared" si="17"/>
        <v>0.97149482673989318</v>
      </c>
      <c r="CI58" s="52">
        <f t="shared" si="18"/>
        <v>1.034301220352817</v>
      </c>
      <c r="CK58" s="52" t="str">
        <f t="shared" si="44"/>
        <v>29MNN</v>
      </c>
      <c r="CL58" s="55">
        <f t="shared" si="19"/>
        <v>9.6821115034014856E-3</v>
      </c>
      <c r="CM58" s="55">
        <f t="shared" si="20"/>
        <v>9.0491192746144766E-3</v>
      </c>
      <c r="CN58" s="55">
        <f t="shared" si="21"/>
        <v>9.9330965810893509E-3</v>
      </c>
      <c r="CO58" s="55">
        <f t="shared" si="22"/>
        <v>1.0111559726140565E-2</v>
      </c>
      <c r="CP58" s="55">
        <f t="shared" si="23"/>
        <v>9.6878275333093494E-3</v>
      </c>
      <c r="CQ58" s="5">
        <f t="shared" si="45"/>
        <v>0.97521286501490678</v>
      </c>
      <c r="CR58" s="5">
        <f t="shared" si="46"/>
        <v>1.0400133549356554</v>
      </c>
      <c r="CS58" s="5">
        <f t="shared" si="47"/>
        <v>0.96950639701486196</v>
      </c>
      <c r="CT58" s="5">
        <f t="shared" si="48"/>
        <v>0.97149482673989318</v>
      </c>
      <c r="CU58" s="5">
        <f t="shared" si="49"/>
        <v>1.034301220352817</v>
      </c>
      <c r="CW58" s="52">
        <f t="shared" si="50"/>
        <v>1.004</v>
      </c>
      <c r="CX58" s="52">
        <f t="shared" si="51"/>
        <v>1.0049999999999997</v>
      </c>
      <c r="CY58" s="52">
        <f t="shared" si="52"/>
        <v>1.0069999999999999</v>
      </c>
      <c r="CZ58" s="52">
        <f t="shared" si="53"/>
        <v>1.0089999999999999</v>
      </c>
      <c r="DA58" s="52">
        <f t="shared" si="54"/>
        <v>1.0020210357079804</v>
      </c>
    </row>
    <row r="59" spans="1:105" x14ac:dyDescent="0.35">
      <c r="A59" s="170" t="str">
        <f t="shared" si="25"/>
        <v>NNN</v>
      </c>
      <c r="B59" s="170" t="str">
        <f t="shared" si="26"/>
        <v>N</v>
      </c>
      <c r="C59" s="29" t="str">
        <f t="shared" si="27"/>
        <v>N</v>
      </c>
      <c r="D59" s="29" t="str">
        <f t="shared" si="28"/>
        <v>N</v>
      </c>
      <c r="E59" s="171" t="s">
        <v>5</v>
      </c>
      <c r="F59" s="171" t="s">
        <v>6</v>
      </c>
      <c r="G59" s="171" t="s">
        <v>7</v>
      </c>
      <c r="H59" s="172">
        <v>44</v>
      </c>
      <c r="I59" s="171" t="s">
        <v>5</v>
      </c>
      <c r="J59" s="171" t="s">
        <v>5</v>
      </c>
      <c r="K59" s="172">
        <v>3381</v>
      </c>
      <c r="L59" s="172">
        <v>2246</v>
      </c>
      <c r="M59" s="172">
        <v>3004</v>
      </c>
      <c r="N59" s="172">
        <v>2816</v>
      </c>
      <c r="O59" s="172">
        <v>3331</v>
      </c>
      <c r="P59" s="1"/>
      <c r="Q59" s="13" t="s">
        <v>302</v>
      </c>
      <c r="R59" s="35">
        <v>14669</v>
      </c>
      <c r="S59" s="35">
        <v>7419</v>
      </c>
      <c r="T59" s="35">
        <v>12582</v>
      </c>
      <c r="U59" s="35">
        <v>12295</v>
      </c>
      <c r="V59" s="35">
        <v>14302</v>
      </c>
      <c r="W59" s="35"/>
      <c r="X59" s="50">
        <f t="shared" si="29"/>
        <v>29</v>
      </c>
      <c r="Y59" s="49" t="str">
        <f t="shared" si="30"/>
        <v>S</v>
      </c>
      <c r="Z59" s="49" t="str">
        <f t="shared" si="31"/>
        <v>NN</v>
      </c>
      <c r="AA59" s="1"/>
      <c r="AB59" s="120">
        <f t="shared" si="32"/>
        <v>4.0735069593126937E-3</v>
      </c>
      <c r="AC59" s="120">
        <f t="shared" si="33"/>
        <v>3.5532664284092727E-3</v>
      </c>
      <c r="AD59" s="120">
        <f t="shared" si="34"/>
        <v>4.0268791462580939E-3</v>
      </c>
      <c r="AE59" s="120">
        <f t="shared" si="35"/>
        <v>4.072647147772333E-3</v>
      </c>
      <c r="AF59" s="120">
        <f t="shared" si="36"/>
        <v>4.0546444276422311E-3</v>
      </c>
      <c r="AH59" s="121">
        <f t="shared" si="69"/>
        <v>1.004</v>
      </c>
      <c r="AI59" s="121">
        <f t="shared" si="69"/>
        <v>1.0049999999999999</v>
      </c>
      <c r="AJ59" s="121">
        <f t="shared" si="69"/>
        <v>1.0069999999999999</v>
      </c>
      <c r="AK59" s="121">
        <f t="shared" si="69"/>
        <v>1.0089999999999999</v>
      </c>
      <c r="AL59" s="121">
        <f t="shared" si="69"/>
        <v>1.002</v>
      </c>
      <c r="AM59" s="15"/>
      <c r="AN59" s="98">
        <f t="shared" si="2"/>
        <v>0.93013528098397047</v>
      </c>
      <c r="AO59" s="98">
        <f t="shared" si="3"/>
        <v>0.94020469525885897</v>
      </c>
      <c r="AP59" s="98">
        <f t="shared" si="4"/>
        <v>0.94981476173833312</v>
      </c>
      <c r="AQ59" s="98">
        <f t="shared" si="5"/>
        <v>0.95115654356021639</v>
      </c>
      <c r="AR59" s="98">
        <f t="shared" si="6"/>
        <v>0.95315427758104954</v>
      </c>
      <c r="AS59" s="15"/>
      <c r="AT59" s="98">
        <f t="shared" si="55"/>
        <v>-6.9864719016029531E-2</v>
      </c>
      <c r="AU59" s="98">
        <f t="shared" si="56"/>
        <v>-5.9795304741141031E-2</v>
      </c>
      <c r="AV59" s="98">
        <f t="shared" si="57"/>
        <v>-5.0185238261666876E-2</v>
      </c>
      <c r="AW59" s="98">
        <f t="shared" si="58"/>
        <v>-4.8843456439783606E-2</v>
      </c>
      <c r="AX59" s="98">
        <f t="shared" si="59"/>
        <v>-4.6845722418950464E-2</v>
      </c>
      <c r="AY59" s="15"/>
      <c r="AZ59" s="98">
        <f t="shared" si="38"/>
        <v>-6.9864719016029531E-2</v>
      </c>
      <c r="BA59" s="98">
        <f t="shared" si="39"/>
        <v>-5.9795304741141031E-2</v>
      </c>
      <c r="BB59" s="98">
        <f t="shared" si="40"/>
        <v>-5.0185238261666876E-2</v>
      </c>
      <c r="BC59" s="99">
        <f t="shared" si="41"/>
        <v>-4.8843456439783606E-2</v>
      </c>
      <c r="BD59" s="98">
        <f t="shared" si="42"/>
        <v>-4.731417964313997E-2</v>
      </c>
      <c r="BE59" s="101"/>
      <c r="BF59" s="181" t="str">
        <f t="shared" si="43"/>
        <v>29X</v>
      </c>
      <c r="BG59" s="98">
        <f t="shared" si="60"/>
        <v>0.93013528098397047</v>
      </c>
      <c r="BH59" s="98">
        <f t="shared" si="61"/>
        <v>0.94020469525885897</v>
      </c>
      <c r="BI59" s="98">
        <f t="shared" si="62"/>
        <v>0.94981476173833312</v>
      </c>
      <c r="BJ59" s="98">
        <f t="shared" si="63"/>
        <v>0.95115654356021639</v>
      </c>
      <c r="BK59" s="98">
        <f t="shared" si="64"/>
        <v>0.95268582035686</v>
      </c>
      <c r="BL59" s="101"/>
      <c r="BM59" s="15">
        <f>IF($Y59="N",VLOOKUP("N",ylfactors,MATCH(BM$7,'Proposed Factors'!$L$3:$R$3,0),FALSE),IF('Query Result 1'!$X59&lt;49,VLOOKUP("YA",ylfactors,MATCH(BM$7,'Proposed Factors'!$L$3:$R$3,0),FALSE),VLOOKUP("YB",ylfactors,MATCH(BM$7,'Proposed Factors'!$L$3:$R$3,0),FALSE)))</f>
        <v>1</v>
      </c>
      <c r="BN59" s="15">
        <f>IF($Y59="N",VLOOKUP("N",ylfactors,MATCH(BN$7,'Proposed Factors'!$L$3:$R$3,0),FALSE),IF('Query Result 1'!$X59&lt;49,VLOOKUP("YA",ylfactors,MATCH(BN$7,'Proposed Factors'!$L$3:$R$3,0),FALSE),VLOOKUP("YB",ylfactors,MATCH(BN$7,'Proposed Factors'!$L$3:$R$3,0),FALSE)))</f>
        <v>1</v>
      </c>
      <c r="BO59" s="15">
        <f>IF($Y59="N",VLOOKUP("N",ylfactors,MATCH(BO$7,'Proposed Factors'!$L$3:$R$3,0),FALSE),IF('Query Result 1'!$X59&lt;49,VLOOKUP("YA",ylfactors,MATCH(BO$7,'Proposed Factors'!$L$3:$R$3,0),FALSE),VLOOKUP("YB",ylfactors,MATCH(BO$7,'Proposed Factors'!$L$3:$R$3,0),FALSE)))</f>
        <v>1</v>
      </c>
      <c r="BP59" s="15">
        <f>IF($Y59="N",VLOOKUP("N",ylfactors,MATCH(BP$7,'Proposed Factors'!$L$3:$R$3,0),FALSE),IF('Query Result 1'!$X59&lt;49,VLOOKUP("YA",ylfactors,MATCH(BP$7,'Proposed Factors'!$L$3:$R$3,0),FALSE),VLOOKUP("YB",ylfactors,MATCH(BP$7,'Proposed Factors'!$L$3:$R$3,0),FALSE)))</f>
        <v>1</v>
      </c>
      <c r="BQ59" s="15">
        <f>IF($Y59="N",VLOOKUP("N",ylfactors,MATCH(BQ$7,'Proposed Factors'!$L$3:$R$3,0),FALSE),IF('Query Result 1'!$X59&lt;49,VLOOKUP("YA",ylfactors,MATCH(BQ$7,'Proposed Factors'!$L$3:$R$3,0),FALSE),VLOOKUP("YB",ylfactors,MATCH(BQ$7,'Proposed Factors'!$L$3:$R$3,0),FALSE)))</f>
        <v>1</v>
      </c>
      <c r="BR59" s="15"/>
      <c r="BS59" s="15">
        <f>IF($Z59="NN",1,IF(AND($Z59="YY",$Y59="S"),VLOOKUP("YY",gsdfactors,MATCH(BS$7,'Proposed Factors'!$L$11:$R$11,0),FALSE),VLOOKUP(LEFT(CONCATENATE($Y59,$Z59),2)&amp;"N",gsdfactors,MATCH(BS$7,'Proposed Factors'!$L$11:$R$11,0),FALSE)))</f>
        <v>1</v>
      </c>
      <c r="BT59" s="15">
        <f>IF($Z59="NN",1,IF(AND($Z59="YY",$Y59="S"),VLOOKUP("YY",gsdfactors,MATCH(BT$7,'Proposed Factors'!$L$11:$R$11,0),FALSE),VLOOKUP(LEFT(CONCATENATE($Y59,$Z59),2)&amp;"N",gsdfactors,MATCH(BT$7,'Proposed Factors'!$L$11:$R$11,0),FALSE)))</f>
        <v>1</v>
      </c>
      <c r="BU59" s="15">
        <f>IF($Z59="NN",1,IF(AND($Z59="YY",$Y59="S"),VLOOKUP("YY",gsdfactors,MATCH(BU$7,'Proposed Factors'!$L$11:$R$11,0),FALSE),VLOOKUP(LEFT(CONCATENATE($Y59,$Z59),2)&amp;"N",gsdfactors,MATCH(BU$7,'Proposed Factors'!$L$11:$R$11,0),FALSE)))</f>
        <v>1</v>
      </c>
      <c r="BV59" s="15">
        <f>IF($Z59="NN",1,IF(AND($Z59="YY",$Y59="S"),VLOOKUP("YY",gsdfactors,MATCH(BV$7,'Proposed Factors'!$L$11:$R$11,0),FALSE),VLOOKUP(LEFT(CONCATENATE($Y59,$Z59),2)&amp;"N",gsdfactors,MATCH(BV$7,'Proposed Factors'!$L$11:$R$11,0),FALSE)))</f>
        <v>1</v>
      </c>
      <c r="BW59" s="15">
        <f>IF($Z59="NN",1,IF(AND($Z59="YY",$Y59="S"),VLOOKUP("YY",gsdfactors,MATCH(BW$7,'Proposed Factors'!$L$11:$R$11,0),FALSE),VLOOKUP(LEFT(CONCATENATE($Y59,$Z59),2)&amp;"N",gsdfactors,MATCH(BW$7,'Proposed Factors'!$L$11:$R$11,0),FALSE)))</f>
        <v>1</v>
      </c>
      <c r="BY59" s="52">
        <f t="shared" si="9"/>
        <v>0.93013528098397047</v>
      </c>
      <c r="BZ59" s="52">
        <f t="shared" si="10"/>
        <v>0.94020469525885897</v>
      </c>
      <c r="CA59" s="52">
        <f t="shared" si="11"/>
        <v>0.94981476173833312</v>
      </c>
      <c r="CB59" s="52">
        <f t="shared" si="12"/>
        <v>0.95115654356021639</v>
      </c>
      <c r="CC59" s="52">
        <f t="shared" si="13"/>
        <v>0.95268582035686</v>
      </c>
      <c r="CE59" s="52">
        <f t="shared" si="14"/>
        <v>0.97521286501490678</v>
      </c>
      <c r="CF59" s="52">
        <f t="shared" si="15"/>
        <v>1.0400133549356554</v>
      </c>
      <c r="CG59" s="52">
        <f t="shared" si="16"/>
        <v>0.96950639701486196</v>
      </c>
      <c r="CH59" s="52">
        <f t="shared" si="17"/>
        <v>0.97149482673989318</v>
      </c>
      <c r="CI59" s="52">
        <f t="shared" si="18"/>
        <v>1.034301220352817</v>
      </c>
      <c r="CK59" s="52" t="str">
        <f t="shared" si="44"/>
        <v>29SNN</v>
      </c>
      <c r="CL59" s="55">
        <f t="shared" si="19"/>
        <v>4.0735069593126937E-3</v>
      </c>
      <c r="CM59" s="55">
        <f t="shared" si="20"/>
        <v>3.5532664284092727E-3</v>
      </c>
      <c r="CN59" s="55">
        <f t="shared" si="21"/>
        <v>4.0268791462580939E-3</v>
      </c>
      <c r="CO59" s="55">
        <f t="shared" si="22"/>
        <v>4.072647147772333E-3</v>
      </c>
      <c r="CP59" s="55">
        <f t="shared" si="23"/>
        <v>4.0546444276422311E-3</v>
      </c>
      <c r="CQ59" s="5">
        <f t="shared" si="45"/>
        <v>0.97521286501490678</v>
      </c>
      <c r="CR59" s="5">
        <f t="shared" si="46"/>
        <v>1.0400133549356554</v>
      </c>
      <c r="CS59" s="5">
        <f t="shared" si="47"/>
        <v>0.96950639701486196</v>
      </c>
      <c r="CT59" s="5">
        <f t="shared" si="48"/>
        <v>0.97149482673989318</v>
      </c>
      <c r="CU59" s="5">
        <f t="shared" si="49"/>
        <v>1.034301220352817</v>
      </c>
      <c r="CW59" s="52">
        <f t="shared" si="50"/>
        <v>1.004</v>
      </c>
      <c r="CX59" s="52">
        <f t="shared" si="51"/>
        <v>1.0049999999999997</v>
      </c>
      <c r="CY59" s="52">
        <f t="shared" si="52"/>
        <v>1.0069999999999999</v>
      </c>
      <c r="CZ59" s="52">
        <f t="shared" si="53"/>
        <v>1.0089999999999999</v>
      </c>
      <c r="DA59" s="52">
        <f t="shared" si="54"/>
        <v>1.0020210357079804</v>
      </c>
    </row>
    <row r="60" spans="1:105" x14ac:dyDescent="0.35">
      <c r="A60" s="170" t="str">
        <f t="shared" si="25"/>
        <v>NNN</v>
      </c>
      <c r="B60" s="170" t="str">
        <f t="shared" si="26"/>
        <v>N</v>
      </c>
      <c r="C60" s="29" t="str">
        <f t="shared" si="27"/>
        <v>N</v>
      </c>
      <c r="D60" s="29" t="str">
        <f t="shared" si="28"/>
        <v>N</v>
      </c>
      <c r="E60" s="171" t="s">
        <v>5</v>
      </c>
      <c r="F60" s="171" t="s">
        <v>6</v>
      </c>
      <c r="G60" s="171" t="s">
        <v>7</v>
      </c>
      <c r="H60" s="172">
        <v>45</v>
      </c>
      <c r="I60" s="171" t="s">
        <v>5</v>
      </c>
      <c r="J60" s="171" t="s">
        <v>5</v>
      </c>
      <c r="K60" s="172">
        <v>3329</v>
      </c>
      <c r="L60" s="172">
        <v>2297</v>
      </c>
      <c r="M60" s="172">
        <v>2971</v>
      </c>
      <c r="N60" s="172">
        <v>2776</v>
      </c>
      <c r="O60" s="172">
        <v>3294</v>
      </c>
      <c r="P60" s="1"/>
      <c r="Q60" s="13" t="s">
        <v>159</v>
      </c>
      <c r="R60" s="35">
        <v>12432</v>
      </c>
      <c r="S60" s="35">
        <v>3916</v>
      </c>
      <c r="T60" s="35">
        <v>7736</v>
      </c>
      <c r="U60" s="35">
        <v>7435</v>
      </c>
      <c r="V60" s="35">
        <v>11535</v>
      </c>
      <c r="W60" s="35"/>
      <c r="X60" s="50">
        <f t="shared" si="29"/>
        <v>2</v>
      </c>
      <c r="Y60" s="49" t="str">
        <f t="shared" si="30"/>
        <v>M</v>
      </c>
      <c r="Z60" s="49" t="str">
        <f t="shared" si="31"/>
        <v>NN</v>
      </c>
      <c r="AA60" s="1"/>
      <c r="AB60" s="120">
        <f t="shared" si="32"/>
        <v>3.452303396153481E-3</v>
      </c>
      <c r="AC60" s="120">
        <f t="shared" si="33"/>
        <v>1.8755346183651047E-3</v>
      </c>
      <c r="AD60" s="120">
        <f t="shared" si="34"/>
        <v>2.4759129769076947E-3</v>
      </c>
      <c r="AE60" s="120">
        <f t="shared" si="35"/>
        <v>2.4628004508895729E-3</v>
      </c>
      <c r="AF60" s="120">
        <f t="shared" si="36"/>
        <v>3.2701946212315152E-3</v>
      </c>
      <c r="AH60" s="121">
        <f t="shared" si="69"/>
        <v>1.3839999999999999</v>
      </c>
      <c r="AI60" s="121">
        <f t="shared" si="69"/>
        <v>1.2689999999999999</v>
      </c>
      <c r="AJ60" s="121">
        <f t="shared" si="69"/>
        <v>1.232</v>
      </c>
      <c r="AK60" s="121">
        <f t="shared" si="69"/>
        <v>1.3169999999999999</v>
      </c>
      <c r="AL60" s="121">
        <f t="shared" si="69"/>
        <v>1.2130000000000001</v>
      </c>
      <c r="AM60" s="15"/>
      <c r="AN60" s="98">
        <f t="shared" si="2"/>
        <v>1.2821785148225249</v>
      </c>
      <c r="AO60" s="98">
        <f t="shared" si="3"/>
        <v>1.1871838390880518</v>
      </c>
      <c r="AP60" s="98">
        <f t="shared" si="4"/>
        <v>1.1620375237950611</v>
      </c>
      <c r="AQ60" s="98">
        <f t="shared" si="5"/>
        <v>1.2414996708313231</v>
      </c>
      <c r="AR60" s="98">
        <f t="shared" si="6"/>
        <v>1.1538684019020091</v>
      </c>
      <c r="AS60" s="15"/>
      <c r="AT60" s="98">
        <f t="shared" si="55"/>
        <v>0.28217851482252487</v>
      </c>
      <c r="AU60" s="98">
        <f t="shared" si="56"/>
        <v>0.18718383908805181</v>
      </c>
      <c r="AV60" s="98">
        <f t="shared" si="57"/>
        <v>0.16203752379506109</v>
      </c>
      <c r="AW60" s="98">
        <f t="shared" si="58"/>
        <v>0.24149967083132307</v>
      </c>
      <c r="AX60" s="98">
        <f t="shared" si="59"/>
        <v>0.15386840190200912</v>
      </c>
      <c r="AY60" s="15"/>
      <c r="AZ60" s="98">
        <f t="shared" si="38"/>
        <v>0.28217851482252487</v>
      </c>
      <c r="BA60" s="98">
        <f t="shared" si="39"/>
        <v>0.18718383908805181</v>
      </c>
      <c r="BB60" s="98">
        <f t="shared" si="40"/>
        <v>0.16203752379506109</v>
      </c>
      <c r="BC60" s="99">
        <f t="shared" si="41"/>
        <v>0.24149967083132307</v>
      </c>
      <c r="BD60" s="98">
        <f t="shared" si="42"/>
        <v>0.15540708592102923</v>
      </c>
      <c r="BE60" s="101"/>
      <c r="BF60" s="181" t="str">
        <f t="shared" si="43"/>
        <v>2M</v>
      </c>
      <c r="BG60" s="98">
        <f t="shared" si="60"/>
        <v>1.2821785148225249</v>
      </c>
      <c r="BH60" s="98">
        <f t="shared" si="61"/>
        <v>1.1871838390880518</v>
      </c>
      <c r="BI60" s="98">
        <f t="shared" si="62"/>
        <v>1.1620375237950611</v>
      </c>
      <c r="BJ60" s="98">
        <f t="shared" si="63"/>
        <v>1.2414996708313231</v>
      </c>
      <c r="BK60" s="98">
        <f t="shared" si="64"/>
        <v>1.1554070859210293</v>
      </c>
      <c r="BL60" s="101"/>
      <c r="BM60" s="15">
        <f>IF($Y60="N",VLOOKUP("N",ylfactors,MATCH(BM$7,'Proposed Factors'!$L$3:$R$3,0),FALSE),IF('Query Result 1'!$X60&lt;49,VLOOKUP("YA",ylfactors,MATCH(BM$7,'Proposed Factors'!$L$3:$R$3,0),FALSE),VLOOKUP("YB",ylfactors,MATCH(BM$7,'Proposed Factors'!$L$3:$R$3,0),FALSE)))</f>
        <v>1</v>
      </c>
      <c r="BN60" s="15">
        <f>IF($Y60="N",VLOOKUP("N",ylfactors,MATCH(BN$7,'Proposed Factors'!$L$3:$R$3,0),FALSE),IF('Query Result 1'!$X60&lt;49,VLOOKUP("YA",ylfactors,MATCH(BN$7,'Proposed Factors'!$L$3:$R$3,0),FALSE),VLOOKUP("YB",ylfactors,MATCH(BN$7,'Proposed Factors'!$L$3:$R$3,0),FALSE)))</f>
        <v>1</v>
      </c>
      <c r="BO60" s="15">
        <f>IF($Y60="N",VLOOKUP("N",ylfactors,MATCH(BO$7,'Proposed Factors'!$L$3:$R$3,0),FALSE),IF('Query Result 1'!$X60&lt;49,VLOOKUP("YA",ylfactors,MATCH(BO$7,'Proposed Factors'!$L$3:$R$3,0),FALSE),VLOOKUP("YB",ylfactors,MATCH(BO$7,'Proposed Factors'!$L$3:$R$3,0),FALSE)))</f>
        <v>1</v>
      </c>
      <c r="BP60" s="15">
        <f>IF($Y60="N",VLOOKUP("N",ylfactors,MATCH(BP$7,'Proposed Factors'!$L$3:$R$3,0),FALSE),IF('Query Result 1'!$X60&lt;49,VLOOKUP("YA",ylfactors,MATCH(BP$7,'Proposed Factors'!$L$3:$R$3,0),FALSE),VLOOKUP("YB",ylfactors,MATCH(BP$7,'Proposed Factors'!$L$3:$R$3,0),FALSE)))</f>
        <v>1</v>
      </c>
      <c r="BQ60" s="15">
        <f>IF($Y60="N",VLOOKUP("N",ylfactors,MATCH(BQ$7,'Proposed Factors'!$L$3:$R$3,0),FALSE),IF('Query Result 1'!$X60&lt;49,VLOOKUP("YA",ylfactors,MATCH(BQ$7,'Proposed Factors'!$L$3:$R$3,0),FALSE),VLOOKUP("YB",ylfactors,MATCH(BQ$7,'Proposed Factors'!$L$3:$R$3,0),FALSE)))</f>
        <v>1</v>
      </c>
      <c r="BR60" s="15"/>
      <c r="BS60" s="15">
        <f>IF($Z60="NN",1,IF(AND($Z60="YY",$Y60="S"),VLOOKUP("YY",gsdfactors,MATCH(BS$7,'Proposed Factors'!$L$11:$R$11,0),FALSE),VLOOKUP(LEFT(CONCATENATE($Y60,$Z60),2)&amp;"N",gsdfactors,MATCH(BS$7,'Proposed Factors'!$L$11:$R$11,0),FALSE)))</f>
        <v>1</v>
      </c>
      <c r="BT60" s="15">
        <f>IF($Z60="NN",1,IF(AND($Z60="YY",$Y60="S"),VLOOKUP("YY",gsdfactors,MATCH(BT$7,'Proposed Factors'!$L$11:$R$11,0),FALSE),VLOOKUP(LEFT(CONCATENATE($Y60,$Z60),2)&amp;"N",gsdfactors,MATCH(BT$7,'Proposed Factors'!$L$11:$R$11,0),FALSE)))</f>
        <v>1</v>
      </c>
      <c r="BU60" s="15">
        <f>IF($Z60="NN",1,IF(AND($Z60="YY",$Y60="S"),VLOOKUP("YY",gsdfactors,MATCH(BU$7,'Proposed Factors'!$L$11:$R$11,0),FALSE),VLOOKUP(LEFT(CONCATENATE($Y60,$Z60),2)&amp;"N",gsdfactors,MATCH(BU$7,'Proposed Factors'!$L$11:$R$11,0),FALSE)))</f>
        <v>1</v>
      </c>
      <c r="BV60" s="15">
        <f>IF($Z60="NN",1,IF(AND($Z60="YY",$Y60="S"),VLOOKUP("YY",gsdfactors,MATCH(BV$7,'Proposed Factors'!$L$11:$R$11,0),FALSE),VLOOKUP(LEFT(CONCATENATE($Y60,$Z60),2)&amp;"N",gsdfactors,MATCH(BV$7,'Proposed Factors'!$L$11:$R$11,0),FALSE)))</f>
        <v>1</v>
      </c>
      <c r="BW60" s="15">
        <f>IF($Z60="NN",1,IF(AND($Z60="YY",$Y60="S"),VLOOKUP("YY",gsdfactors,MATCH(BW$7,'Proposed Factors'!$L$11:$R$11,0),FALSE),VLOOKUP(LEFT(CONCATENATE($Y60,$Z60),2)&amp;"N",gsdfactors,MATCH(BW$7,'Proposed Factors'!$L$11:$R$11,0),FALSE)))</f>
        <v>1</v>
      </c>
      <c r="BY60" s="52">
        <f t="shared" si="9"/>
        <v>1.2821785148225249</v>
      </c>
      <c r="BZ60" s="52">
        <f t="shared" si="10"/>
        <v>1.1871838390880518</v>
      </c>
      <c r="CA60" s="52">
        <f t="shared" si="11"/>
        <v>1.1620375237950611</v>
      </c>
      <c r="CB60" s="52">
        <f t="shared" si="12"/>
        <v>1.2414996708313231</v>
      </c>
      <c r="CC60" s="52">
        <f t="shared" si="13"/>
        <v>1.1554070859210293</v>
      </c>
      <c r="CE60" s="52">
        <f t="shared" si="14"/>
        <v>1.3443173358372817</v>
      </c>
      <c r="CF60" s="52">
        <f t="shared" si="15"/>
        <v>1.3132108929486037</v>
      </c>
      <c r="CG60" s="52">
        <f t="shared" si="16"/>
        <v>1.1861289782743893</v>
      </c>
      <c r="CH60" s="52">
        <f t="shared" si="17"/>
        <v>1.2680462703829922</v>
      </c>
      <c r="CI60" s="52">
        <f t="shared" si="18"/>
        <v>1.2543893626177527</v>
      </c>
      <c r="CK60" s="52" t="str">
        <f t="shared" si="44"/>
        <v>2MNN</v>
      </c>
      <c r="CL60" s="55">
        <f t="shared" si="19"/>
        <v>3.452303396153481E-3</v>
      </c>
      <c r="CM60" s="55">
        <f t="shared" si="20"/>
        <v>1.8755346183651047E-3</v>
      </c>
      <c r="CN60" s="55">
        <f t="shared" si="21"/>
        <v>2.4759129769076947E-3</v>
      </c>
      <c r="CO60" s="55">
        <f t="shared" si="22"/>
        <v>2.4628004508895729E-3</v>
      </c>
      <c r="CP60" s="55">
        <f t="shared" si="23"/>
        <v>3.2701946212315152E-3</v>
      </c>
      <c r="CQ60" s="5">
        <f t="shared" si="45"/>
        <v>1.3443173358372817</v>
      </c>
      <c r="CR60" s="5">
        <f t="shared" si="46"/>
        <v>1.3132108929486037</v>
      </c>
      <c r="CS60" s="5">
        <f t="shared" si="47"/>
        <v>1.1861289782743893</v>
      </c>
      <c r="CT60" s="5">
        <f t="shared" si="48"/>
        <v>1.2680462703829922</v>
      </c>
      <c r="CU60" s="5">
        <f t="shared" si="49"/>
        <v>1.2543893626177527</v>
      </c>
      <c r="CW60" s="52">
        <f t="shared" si="50"/>
        <v>1.3839999999999997</v>
      </c>
      <c r="CX60" s="52">
        <f t="shared" si="51"/>
        <v>1.2689999999999997</v>
      </c>
      <c r="CY60" s="52">
        <f t="shared" si="52"/>
        <v>1.232</v>
      </c>
      <c r="CZ60" s="52">
        <f t="shared" si="53"/>
        <v>1.3169999999999997</v>
      </c>
      <c r="DA60" s="52">
        <f t="shared" si="54"/>
        <v>1.2152403028999197</v>
      </c>
    </row>
    <row r="61" spans="1:105" x14ac:dyDescent="0.35">
      <c r="A61" s="170" t="str">
        <f t="shared" si="25"/>
        <v>NNN</v>
      </c>
      <c r="B61" s="170" t="str">
        <f t="shared" si="26"/>
        <v>N</v>
      </c>
      <c r="C61" s="29" t="str">
        <f t="shared" si="27"/>
        <v>N</v>
      </c>
      <c r="D61" s="29" t="str">
        <f t="shared" si="28"/>
        <v>N</v>
      </c>
      <c r="E61" s="171" t="s">
        <v>5</v>
      </c>
      <c r="F61" s="171" t="s">
        <v>6</v>
      </c>
      <c r="G61" s="171" t="s">
        <v>7</v>
      </c>
      <c r="H61" s="172">
        <v>46</v>
      </c>
      <c r="I61" s="171" t="s">
        <v>5</v>
      </c>
      <c r="J61" s="171" t="s">
        <v>5</v>
      </c>
      <c r="K61" s="172">
        <v>3054</v>
      </c>
      <c r="L61" s="172">
        <v>2121</v>
      </c>
      <c r="M61" s="172">
        <v>2735</v>
      </c>
      <c r="N61" s="172">
        <v>2549</v>
      </c>
      <c r="O61" s="172">
        <v>3012</v>
      </c>
      <c r="P61" s="1"/>
      <c r="Q61" s="13" t="s">
        <v>160</v>
      </c>
      <c r="R61" s="35">
        <v>628</v>
      </c>
      <c r="S61" s="35">
        <v>179</v>
      </c>
      <c r="T61" s="35">
        <v>443</v>
      </c>
      <c r="U61" s="35">
        <v>423</v>
      </c>
      <c r="V61" s="35">
        <v>588</v>
      </c>
      <c r="W61" s="35"/>
      <c r="X61" s="50">
        <f t="shared" si="29"/>
        <v>2</v>
      </c>
      <c r="Y61" s="49" t="str">
        <f t="shared" si="30"/>
        <v>M</v>
      </c>
      <c r="Z61" s="49" t="str">
        <f t="shared" si="31"/>
        <v>YN</v>
      </c>
      <c r="AA61" s="1"/>
      <c r="AB61" s="120">
        <f t="shared" si="32"/>
        <v>1.7439241737326143E-4</v>
      </c>
      <c r="AC61" s="120">
        <f t="shared" si="33"/>
        <v>8.573051498655612E-5</v>
      </c>
      <c r="AD61" s="120">
        <f t="shared" si="34"/>
        <v>1.4178250371899028E-4</v>
      </c>
      <c r="AE61" s="120">
        <f t="shared" si="35"/>
        <v>1.4011628658053656E-4</v>
      </c>
      <c r="AF61" s="120">
        <f t="shared" si="36"/>
        <v>1.666991276362489E-4</v>
      </c>
      <c r="AH61" s="121">
        <f t="shared" si="69"/>
        <v>1.3839999999999999</v>
      </c>
      <c r="AI61" s="121">
        <f t="shared" si="69"/>
        <v>1.2689999999999999</v>
      </c>
      <c r="AJ61" s="121">
        <f t="shared" si="69"/>
        <v>1.232</v>
      </c>
      <c r="AK61" s="121">
        <f t="shared" si="69"/>
        <v>1.3169999999999999</v>
      </c>
      <c r="AL61" s="121">
        <f t="shared" si="69"/>
        <v>1.2130000000000001</v>
      </c>
      <c r="AM61" s="15"/>
      <c r="AN61" s="98">
        <f t="shared" si="2"/>
        <v>1.2821785148225249</v>
      </c>
      <c r="AO61" s="98">
        <f t="shared" si="3"/>
        <v>1.1871838390880518</v>
      </c>
      <c r="AP61" s="98">
        <f t="shared" si="4"/>
        <v>1.1620375237950611</v>
      </c>
      <c r="AQ61" s="98">
        <f t="shared" si="5"/>
        <v>1.2414996708313231</v>
      </c>
      <c r="AR61" s="98">
        <f t="shared" si="6"/>
        <v>1.1538684019020091</v>
      </c>
      <c r="AS61" s="15"/>
      <c r="AT61" s="98">
        <f t="shared" si="55"/>
        <v>0.28217851482252487</v>
      </c>
      <c r="AU61" s="98">
        <f t="shared" si="56"/>
        <v>0.18718383908805181</v>
      </c>
      <c r="AV61" s="98">
        <f t="shared" si="57"/>
        <v>0.16203752379506109</v>
      </c>
      <c r="AW61" s="98">
        <f t="shared" si="58"/>
        <v>0.24149967083132307</v>
      </c>
      <c r="AX61" s="98">
        <f t="shared" si="59"/>
        <v>0.15386840190200912</v>
      </c>
      <c r="AY61" s="15"/>
      <c r="AZ61" s="98">
        <f t="shared" si="38"/>
        <v>0.28217851482252487</v>
      </c>
      <c r="BA61" s="98">
        <f t="shared" si="39"/>
        <v>0.18718383908805181</v>
      </c>
      <c r="BB61" s="98">
        <f t="shared" si="40"/>
        <v>0.16203752379506109</v>
      </c>
      <c r="BC61" s="99">
        <f t="shared" si="41"/>
        <v>0.24149967083132307</v>
      </c>
      <c r="BD61" s="98">
        <f t="shared" si="42"/>
        <v>0.15540708592102923</v>
      </c>
      <c r="BE61" s="101"/>
      <c r="BF61" s="181" t="str">
        <f t="shared" si="43"/>
        <v>2M</v>
      </c>
      <c r="BG61" s="98">
        <f t="shared" si="60"/>
        <v>1.2821785148225249</v>
      </c>
      <c r="BH61" s="98">
        <f t="shared" si="61"/>
        <v>1.1871838390880518</v>
      </c>
      <c r="BI61" s="98">
        <f t="shared" si="62"/>
        <v>1.1620375237950611</v>
      </c>
      <c r="BJ61" s="98">
        <f t="shared" si="63"/>
        <v>1.2414996708313231</v>
      </c>
      <c r="BK61" s="98">
        <f t="shared" si="64"/>
        <v>1.1554070859210293</v>
      </c>
      <c r="BL61" s="101"/>
      <c r="BM61" s="15">
        <f>IF($Y61="N",VLOOKUP("N",ylfactors,MATCH(BM$7,'Proposed Factors'!$L$3:$R$3,0),FALSE),IF('Query Result 1'!$X61&lt;49,VLOOKUP("YA",ylfactors,MATCH(BM$7,'Proposed Factors'!$L$3:$R$3,0),FALSE),VLOOKUP("YB",ylfactors,MATCH(BM$7,'Proposed Factors'!$L$3:$R$3,0),FALSE)))</f>
        <v>1</v>
      </c>
      <c r="BN61" s="15">
        <f>IF($Y61="N",VLOOKUP("N",ylfactors,MATCH(BN$7,'Proposed Factors'!$L$3:$R$3,0),FALSE),IF('Query Result 1'!$X61&lt;49,VLOOKUP("YA",ylfactors,MATCH(BN$7,'Proposed Factors'!$L$3:$R$3,0),FALSE),VLOOKUP("YB",ylfactors,MATCH(BN$7,'Proposed Factors'!$L$3:$R$3,0),FALSE)))</f>
        <v>1</v>
      </c>
      <c r="BO61" s="15">
        <f>IF($Y61="N",VLOOKUP("N",ylfactors,MATCH(BO$7,'Proposed Factors'!$L$3:$R$3,0),FALSE),IF('Query Result 1'!$X61&lt;49,VLOOKUP("YA",ylfactors,MATCH(BO$7,'Proposed Factors'!$L$3:$R$3,0),FALSE),VLOOKUP("YB",ylfactors,MATCH(BO$7,'Proposed Factors'!$L$3:$R$3,0),FALSE)))</f>
        <v>1</v>
      </c>
      <c r="BP61" s="15">
        <f>IF($Y61="N",VLOOKUP("N",ylfactors,MATCH(BP$7,'Proposed Factors'!$L$3:$R$3,0),FALSE),IF('Query Result 1'!$X61&lt;49,VLOOKUP("YA",ylfactors,MATCH(BP$7,'Proposed Factors'!$L$3:$R$3,0),FALSE),VLOOKUP("YB",ylfactors,MATCH(BP$7,'Proposed Factors'!$L$3:$R$3,0),FALSE)))</f>
        <v>1</v>
      </c>
      <c r="BQ61" s="15">
        <f>IF($Y61="N",VLOOKUP("N",ylfactors,MATCH(BQ$7,'Proposed Factors'!$L$3:$R$3,0),FALSE),IF('Query Result 1'!$X61&lt;49,VLOOKUP("YA",ylfactors,MATCH(BQ$7,'Proposed Factors'!$L$3:$R$3,0),FALSE),VLOOKUP("YB",ylfactors,MATCH(BQ$7,'Proposed Factors'!$L$3:$R$3,0),FALSE)))</f>
        <v>1</v>
      </c>
      <c r="BR61" s="15"/>
      <c r="BS61" s="15">
        <f>IF($Z61="NN",1,IF(AND($Z61="YY",$Y61="S"),VLOOKUP("YY",gsdfactors,MATCH(BS$7,'Proposed Factors'!$L$11:$R$11,0),FALSE),VLOOKUP(LEFT(CONCATENATE($Y61,$Z61),2)&amp;"N",gsdfactors,MATCH(BS$7,'Proposed Factors'!$L$11:$R$11,0),FALSE)))</f>
        <v>0.98099999999999998</v>
      </c>
      <c r="BT61" s="15">
        <f>IF($Z61="NN",1,IF(AND($Z61="YY",$Y61="S"),VLOOKUP("YY",gsdfactors,MATCH(BT$7,'Proposed Factors'!$L$11:$R$11,0),FALSE),VLOOKUP(LEFT(CONCATENATE($Y61,$Z61),2)&amp;"N",gsdfactors,MATCH(BT$7,'Proposed Factors'!$L$11:$R$11,0),FALSE)))</f>
        <v>0.9774735682819381</v>
      </c>
      <c r="BU61" s="15">
        <f>IF($Z61="NN",1,IF(AND($Z61="YY",$Y61="S"),VLOOKUP("YY",gsdfactors,MATCH(BU$7,'Proposed Factors'!$L$11:$R$11,0),FALSE),VLOOKUP(LEFT(CONCATENATE($Y61,$Z61),2)&amp;"N",gsdfactors,MATCH(BU$7,'Proposed Factors'!$L$11:$R$11,0),FALSE)))</f>
        <v>0.95020299022426691</v>
      </c>
      <c r="BV61" s="15">
        <f>IF($Z61="NN",1,IF(AND($Z61="YY",$Y61="S"),VLOOKUP("YY",gsdfactors,MATCH(BV$7,'Proposed Factors'!$L$11:$R$11,0),FALSE),VLOOKUP(LEFT(CONCATENATE($Y61,$Z61),2)&amp;"N",gsdfactors,MATCH(BV$7,'Proposed Factors'!$L$11:$R$11,0),FALSE)))</f>
        <v>0.98165236818588009</v>
      </c>
      <c r="BW61" s="15">
        <f>IF($Z61="NN",1,IF(AND($Z61="YY",$Y61="S"),VLOOKUP("YY",gsdfactors,MATCH(BW$7,'Proposed Factors'!$L$11:$R$11,0),FALSE),VLOOKUP(LEFT(CONCATENATE($Y61,$Z61),2)&amp;"N",gsdfactors,MATCH(BW$7,'Proposed Factors'!$L$11:$R$11,0),FALSE)))</f>
        <v>0.98430305775764437</v>
      </c>
      <c r="BY61" s="52">
        <f t="shared" si="9"/>
        <v>1.257817123040897</v>
      </c>
      <c r="BZ61" s="52">
        <f t="shared" si="10"/>
        <v>1.1604408234000483</v>
      </c>
      <c r="CA61" s="52">
        <f t="shared" si="11"/>
        <v>1.1041715298628698</v>
      </c>
      <c r="CB61" s="52">
        <f t="shared" si="12"/>
        <v>1.2187210919735589</v>
      </c>
      <c r="CC61" s="52">
        <f t="shared" si="13"/>
        <v>1.1372707276269185</v>
      </c>
      <c r="CE61" s="52">
        <f t="shared" si="14"/>
        <v>1.3187753064563734</v>
      </c>
      <c r="CF61" s="52">
        <f t="shared" si="15"/>
        <v>1.2836289374371821</v>
      </c>
      <c r="CG61" s="52">
        <f t="shared" si="16"/>
        <v>1.1270633019479792</v>
      </c>
      <c r="CH61" s="52">
        <f t="shared" si="17"/>
        <v>1.2447806242907373</v>
      </c>
      <c r="CI61" s="52">
        <f t="shared" si="18"/>
        <v>1.2346992852433167</v>
      </c>
      <c r="CK61" s="52" t="str">
        <f t="shared" si="44"/>
        <v>2MYN</v>
      </c>
      <c r="CL61" s="55">
        <f t="shared" si="19"/>
        <v>1.7439241737326143E-4</v>
      </c>
      <c r="CM61" s="55">
        <f t="shared" si="20"/>
        <v>8.573051498655612E-5</v>
      </c>
      <c r="CN61" s="55">
        <f t="shared" si="21"/>
        <v>1.4178250371899028E-4</v>
      </c>
      <c r="CO61" s="55">
        <f t="shared" si="22"/>
        <v>1.4011628658053656E-4</v>
      </c>
      <c r="CP61" s="55">
        <f t="shared" si="23"/>
        <v>1.666991276362489E-4</v>
      </c>
      <c r="CQ61" s="5">
        <f t="shared" si="45"/>
        <v>1.3187753064563734</v>
      </c>
      <c r="CR61" s="5">
        <f t="shared" si="46"/>
        <v>1.2836289374371821</v>
      </c>
      <c r="CS61" s="5">
        <f t="shared" si="47"/>
        <v>1.1270633019479792</v>
      </c>
      <c r="CT61" s="5">
        <f t="shared" si="48"/>
        <v>1.2447806242907373</v>
      </c>
      <c r="CU61" s="5">
        <f t="shared" si="49"/>
        <v>1.2346992852433167</v>
      </c>
      <c r="CW61" s="52">
        <f t="shared" si="50"/>
        <v>1.3577039999999998</v>
      </c>
      <c r="CX61" s="52">
        <f t="shared" si="51"/>
        <v>1.2404139581497793</v>
      </c>
      <c r="CY61" s="52">
        <f t="shared" si="52"/>
        <v>1.1706500839562968</v>
      </c>
      <c r="CZ61" s="52">
        <f t="shared" si="53"/>
        <v>1.2928361689008041</v>
      </c>
      <c r="DA61" s="52">
        <f t="shared" si="54"/>
        <v>1.1961647460547171</v>
      </c>
    </row>
    <row r="62" spans="1:105" x14ac:dyDescent="0.35">
      <c r="A62" s="170" t="str">
        <f t="shared" si="25"/>
        <v>NNN</v>
      </c>
      <c r="B62" s="170" t="str">
        <f t="shared" si="26"/>
        <v>N</v>
      </c>
      <c r="C62" s="29" t="str">
        <f t="shared" si="27"/>
        <v>N</v>
      </c>
      <c r="D62" s="29" t="str">
        <f t="shared" si="28"/>
        <v>N</v>
      </c>
      <c r="E62" s="171" t="s">
        <v>5</v>
      </c>
      <c r="F62" s="171" t="s">
        <v>6</v>
      </c>
      <c r="G62" s="171" t="s">
        <v>7</v>
      </c>
      <c r="H62" s="172">
        <v>47</v>
      </c>
      <c r="I62" s="171" t="s">
        <v>5</v>
      </c>
      <c r="J62" s="171" t="s">
        <v>5</v>
      </c>
      <c r="K62" s="172">
        <v>3085</v>
      </c>
      <c r="L62" s="172">
        <v>2171</v>
      </c>
      <c r="M62" s="172">
        <v>2793</v>
      </c>
      <c r="N62" s="172">
        <v>2590</v>
      </c>
      <c r="O62" s="172">
        <v>3043</v>
      </c>
      <c r="P62" s="1"/>
      <c r="Q62" s="13" t="s">
        <v>161</v>
      </c>
      <c r="R62" s="35">
        <v>55</v>
      </c>
      <c r="S62" s="35">
        <v>19</v>
      </c>
      <c r="T62" s="35">
        <v>43</v>
      </c>
      <c r="U62" s="35">
        <v>41</v>
      </c>
      <c r="V62" s="35">
        <v>50</v>
      </c>
      <c r="W62" s="35"/>
      <c r="X62" s="50">
        <f t="shared" si="29"/>
        <v>2</v>
      </c>
      <c r="Y62" s="49" t="str">
        <f t="shared" si="30"/>
        <v>M</v>
      </c>
      <c r="Z62" s="49" t="str">
        <f t="shared" si="31"/>
        <v>YY</v>
      </c>
      <c r="AA62" s="1"/>
      <c r="AB62" s="120">
        <f t="shared" si="32"/>
        <v>1.5273221266766527E-5</v>
      </c>
      <c r="AC62" s="120">
        <f t="shared" si="33"/>
        <v>9.0998870656121023E-6</v>
      </c>
      <c r="AD62" s="120">
        <f t="shared" si="34"/>
        <v>1.3762184333897475E-5</v>
      </c>
      <c r="AE62" s="120">
        <f t="shared" si="35"/>
        <v>1.3581011228846333E-5</v>
      </c>
      <c r="AF62" s="120">
        <f t="shared" si="36"/>
        <v>1.4175095887436131E-5</v>
      </c>
      <c r="AH62" s="121">
        <f t="shared" si="69"/>
        <v>1.3839999999999999</v>
      </c>
      <c r="AI62" s="121">
        <f t="shared" si="69"/>
        <v>1.2689999999999999</v>
      </c>
      <c r="AJ62" s="121">
        <f t="shared" si="69"/>
        <v>1.232</v>
      </c>
      <c r="AK62" s="121">
        <f t="shared" si="69"/>
        <v>1.3169999999999999</v>
      </c>
      <c r="AL62" s="121">
        <f t="shared" si="69"/>
        <v>1.2130000000000001</v>
      </c>
      <c r="AM62" s="15"/>
      <c r="AN62" s="98">
        <f t="shared" si="2"/>
        <v>1.2821785148225249</v>
      </c>
      <c r="AO62" s="98">
        <f t="shared" si="3"/>
        <v>1.1871838390880518</v>
      </c>
      <c r="AP62" s="98">
        <f t="shared" si="4"/>
        <v>1.1620375237950611</v>
      </c>
      <c r="AQ62" s="98">
        <f t="shared" si="5"/>
        <v>1.2414996708313231</v>
      </c>
      <c r="AR62" s="98">
        <f t="shared" si="6"/>
        <v>1.1538684019020091</v>
      </c>
      <c r="AS62" s="15"/>
      <c r="AT62" s="98">
        <f t="shared" si="55"/>
        <v>0.28217851482252487</v>
      </c>
      <c r="AU62" s="98">
        <f t="shared" si="56"/>
        <v>0.18718383908805181</v>
      </c>
      <c r="AV62" s="98">
        <f t="shared" si="57"/>
        <v>0.16203752379506109</v>
      </c>
      <c r="AW62" s="98">
        <f t="shared" si="58"/>
        <v>0.24149967083132307</v>
      </c>
      <c r="AX62" s="98">
        <f t="shared" si="59"/>
        <v>0.15386840190200912</v>
      </c>
      <c r="AY62" s="15"/>
      <c r="AZ62" s="98">
        <f t="shared" si="38"/>
        <v>0.28217851482252487</v>
      </c>
      <c r="BA62" s="98">
        <f t="shared" si="39"/>
        <v>0.18718383908805181</v>
      </c>
      <c r="BB62" s="98">
        <f t="shared" si="40"/>
        <v>0.16203752379506109</v>
      </c>
      <c r="BC62" s="99">
        <f t="shared" si="41"/>
        <v>0.24149967083132307</v>
      </c>
      <c r="BD62" s="98">
        <f t="shared" si="42"/>
        <v>0.15540708592102923</v>
      </c>
      <c r="BE62" s="101"/>
      <c r="BF62" s="181" t="str">
        <f t="shared" si="43"/>
        <v>2M</v>
      </c>
      <c r="BG62" s="98">
        <f t="shared" si="60"/>
        <v>1.2821785148225249</v>
      </c>
      <c r="BH62" s="98">
        <f t="shared" si="61"/>
        <v>1.1871838390880518</v>
      </c>
      <c r="BI62" s="98">
        <f t="shared" si="62"/>
        <v>1.1620375237950611</v>
      </c>
      <c r="BJ62" s="98">
        <f t="shared" si="63"/>
        <v>1.2414996708313231</v>
      </c>
      <c r="BK62" s="98">
        <f t="shared" si="64"/>
        <v>1.1554070859210293</v>
      </c>
      <c r="BL62" s="101"/>
      <c r="BM62" s="15">
        <f>IF($Y62="N",VLOOKUP("N",ylfactors,MATCH(BM$7,'Proposed Factors'!$L$3:$R$3,0),FALSE),IF('Query Result 1'!$X62&lt;49,VLOOKUP("YA",ylfactors,MATCH(BM$7,'Proposed Factors'!$L$3:$R$3,0),FALSE),VLOOKUP("YB",ylfactors,MATCH(BM$7,'Proposed Factors'!$L$3:$R$3,0),FALSE)))</f>
        <v>1</v>
      </c>
      <c r="BN62" s="15">
        <f>IF($Y62="N",VLOOKUP("N",ylfactors,MATCH(BN$7,'Proposed Factors'!$L$3:$R$3,0),FALSE),IF('Query Result 1'!$X62&lt;49,VLOOKUP("YA",ylfactors,MATCH(BN$7,'Proposed Factors'!$L$3:$R$3,0),FALSE),VLOOKUP("YB",ylfactors,MATCH(BN$7,'Proposed Factors'!$L$3:$R$3,0),FALSE)))</f>
        <v>1</v>
      </c>
      <c r="BO62" s="15">
        <f>IF($Y62="N",VLOOKUP("N",ylfactors,MATCH(BO$7,'Proposed Factors'!$L$3:$R$3,0),FALSE),IF('Query Result 1'!$X62&lt;49,VLOOKUP("YA",ylfactors,MATCH(BO$7,'Proposed Factors'!$L$3:$R$3,0),FALSE),VLOOKUP("YB",ylfactors,MATCH(BO$7,'Proposed Factors'!$L$3:$R$3,0),FALSE)))</f>
        <v>1</v>
      </c>
      <c r="BP62" s="15">
        <f>IF($Y62="N",VLOOKUP("N",ylfactors,MATCH(BP$7,'Proposed Factors'!$L$3:$R$3,0),FALSE),IF('Query Result 1'!$X62&lt;49,VLOOKUP("YA",ylfactors,MATCH(BP$7,'Proposed Factors'!$L$3:$R$3,0),FALSE),VLOOKUP("YB",ylfactors,MATCH(BP$7,'Proposed Factors'!$L$3:$R$3,0),FALSE)))</f>
        <v>1</v>
      </c>
      <c r="BQ62" s="15">
        <f>IF($Y62="N",VLOOKUP("N",ylfactors,MATCH(BQ$7,'Proposed Factors'!$L$3:$R$3,0),FALSE),IF('Query Result 1'!$X62&lt;49,VLOOKUP("YA",ylfactors,MATCH(BQ$7,'Proposed Factors'!$L$3:$R$3,0),FALSE),VLOOKUP("YB",ylfactors,MATCH(BQ$7,'Proposed Factors'!$L$3:$R$3,0),FALSE)))</f>
        <v>1</v>
      </c>
      <c r="BR62" s="15"/>
      <c r="BS62" s="15">
        <f>IF($Z62="NN",1,IF(AND($Z62="YY",$Y62="S"),VLOOKUP("YY",gsdfactors,MATCH(BS$7,'Proposed Factors'!$L$11:$R$11,0),FALSE),VLOOKUP(LEFT(CONCATENATE($Y62,$Z62),2)&amp;"N",gsdfactors,MATCH(BS$7,'Proposed Factors'!$L$11:$R$11,0),FALSE)))</f>
        <v>0.98099999999999998</v>
      </c>
      <c r="BT62" s="15">
        <f>IF($Z62="NN",1,IF(AND($Z62="YY",$Y62="S"),VLOOKUP("YY",gsdfactors,MATCH(BT$7,'Proposed Factors'!$L$11:$R$11,0),FALSE),VLOOKUP(LEFT(CONCATENATE($Y62,$Z62),2)&amp;"N",gsdfactors,MATCH(BT$7,'Proposed Factors'!$L$11:$R$11,0),FALSE)))</f>
        <v>0.9774735682819381</v>
      </c>
      <c r="BU62" s="15">
        <f>IF($Z62="NN",1,IF(AND($Z62="YY",$Y62="S"),VLOOKUP("YY",gsdfactors,MATCH(BU$7,'Proposed Factors'!$L$11:$R$11,0),FALSE),VLOOKUP(LEFT(CONCATENATE($Y62,$Z62),2)&amp;"N",gsdfactors,MATCH(BU$7,'Proposed Factors'!$L$11:$R$11,0),FALSE)))</f>
        <v>0.95020299022426691</v>
      </c>
      <c r="BV62" s="15">
        <f>IF($Z62="NN",1,IF(AND($Z62="YY",$Y62="S"),VLOOKUP("YY",gsdfactors,MATCH(BV$7,'Proposed Factors'!$L$11:$R$11,0),FALSE),VLOOKUP(LEFT(CONCATENATE($Y62,$Z62),2)&amp;"N",gsdfactors,MATCH(BV$7,'Proposed Factors'!$L$11:$R$11,0),FALSE)))</f>
        <v>0.98165236818588009</v>
      </c>
      <c r="BW62" s="15">
        <f>IF($Z62="NN",1,IF(AND($Z62="YY",$Y62="S"),VLOOKUP("YY",gsdfactors,MATCH(BW$7,'Proposed Factors'!$L$11:$R$11,0),FALSE),VLOOKUP(LEFT(CONCATENATE($Y62,$Z62),2)&amp;"N",gsdfactors,MATCH(BW$7,'Proposed Factors'!$L$11:$R$11,0),FALSE)))</f>
        <v>0.98430305775764437</v>
      </c>
      <c r="BY62" s="52">
        <f t="shared" si="9"/>
        <v>1.257817123040897</v>
      </c>
      <c r="BZ62" s="52">
        <f t="shared" si="10"/>
        <v>1.1604408234000483</v>
      </c>
      <c r="CA62" s="52">
        <f t="shared" si="11"/>
        <v>1.1041715298628698</v>
      </c>
      <c r="CB62" s="52">
        <f t="shared" si="12"/>
        <v>1.2187210919735589</v>
      </c>
      <c r="CC62" s="52">
        <f t="shared" si="13"/>
        <v>1.1372707276269185</v>
      </c>
      <c r="CE62" s="52">
        <f t="shared" si="14"/>
        <v>1.3187753064563734</v>
      </c>
      <c r="CF62" s="52">
        <f t="shared" si="15"/>
        <v>1.2836289374371821</v>
      </c>
      <c r="CG62" s="52">
        <f t="shared" si="16"/>
        <v>1.1270633019479792</v>
      </c>
      <c r="CH62" s="52">
        <f t="shared" si="17"/>
        <v>1.2447806242907373</v>
      </c>
      <c r="CI62" s="52">
        <f t="shared" si="18"/>
        <v>1.2346992852433167</v>
      </c>
      <c r="CK62" s="52" t="str">
        <f t="shared" si="44"/>
        <v>2MYY</v>
      </c>
      <c r="CL62" s="55">
        <f t="shared" si="19"/>
        <v>1.5273221266766527E-5</v>
      </c>
      <c r="CM62" s="55">
        <f t="shared" si="20"/>
        <v>9.0998870656121023E-6</v>
      </c>
      <c r="CN62" s="55">
        <f t="shared" si="21"/>
        <v>1.3762184333897475E-5</v>
      </c>
      <c r="CO62" s="55">
        <f t="shared" si="22"/>
        <v>1.3581011228846333E-5</v>
      </c>
      <c r="CP62" s="55">
        <f t="shared" si="23"/>
        <v>1.4175095887436131E-5</v>
      </c>
      <c r="CQ62" s="5">
        <f t="shared" si="45"/>
        <v>1.3187753064563734</v>
      </c>
      <c r="CR62" s="5">
        <f t="shared" si="46"/>
        <v>1.2836289374371821</v>
      </c>
      <c r="CS62" s="5">
        <f t="shared" si="47"/>
        <v>1.1270633019479792</v>
      </c>
      <c r="CT62" s="5">
        <f t="shared" si="48"/>
        <v>1.2447806242907373</v>
      </c>
      <c r="CU62" s="5">
        <f t="shared" si="49"/>
        <v>1.2346992852433167</v>
      </c>
      <c r="CW62" s="52">
        <f t="shared" si="50"/>
        <v>1.3577039999999998</v>
      </c>
      <c r="CX62" s="52">
        <f t="shared" si="51"/>
        <v>1.2404139581497793</v>
      </c>
      <c r="CY62" s="52">
        <f t="shared" si="52"/>
        <v>1.1706500839562968</v>
      </c>
      <c r="CZ62" s="52">
        <f t="shared" si="53"/>
        <v>1.2928361689008041</v>
      </c>
      <c r="DA62" s="52">
        <f t="shared" si="54"/>
        <v>1.1961647460547171</v>
      </c>
    </row>
    <row r="63" spans="1:105" x14ac:dyDescent="0.35">
      <c r="A63" s="170" t="str">
        <f t="shared" si="25"/>
        <v>NNN</v>
      </c>
      <c r="B63" s="170" t="str">
        <f t="shared" si="26"/>
        <v>N</v>
      </c>
      <c r="C63" s="29" t="str">
        <f t="shared" si="27"/>
        <v>N</v>
      </c>
      <c r="D63" s="29" t="str">
        <f t="shared" si="28"/>
        <v>N</v>
      </c>
      <c r="E63" s="171" t="s">
        <v>5</v>
      </c>
      <c r="F63" s="171" t="s">
        <v>6</v>
      </c>
      <c r="G63" s="171" t="s">
        <v>7</v>
      </c>
      <c r="H63" s="172">
        <v>48</v>
      </c>
      <c r="I63" s="171" t="s">
        <v>5</v>
      </c>
      <c r="J63" s="171" t="s">
        <v>5</v>
      </c>
      <c r="K63" s="172">
        <v>2811</v>
      </c>
      <c r="L63" s="172">
        <v>1956</v>
      </c>
      <c r="M63" s="172">
        <v>2559</v>
      </c>
      <c r="N63" s="172">
        <v>2345</v>
      </c>
      <c r="O63" s="172">
        <v>2774</v>
      </c>
      <c r="P63" s="1"/>
      <c r="Q63" s="13" t="s">
        <v>261</v>
      </c>
      <c r="R63" s="35">
        <v>17023</v>
      </c>
      <c r="S63" s="35">
        <v>8573</v>
      </c>
      <c r="T63" s="35">
        <v>11031</v>
      </c>
      <c r="U63" s="35">
        <v>10276</v>
      </c>
      <c r="V63" s="35">
        <v>16513</v>
      </c>
      <c r="W63" s="35"/>
      <c r="X63" s="50">
        <f t="shared" si="29"/>
        <v>2</v>
      </c>
      <c r="Y63" s="49" t="str">
        <f t="shared" si="30"/>
        <v>S</v>
      </c>
      <c r="Z63" s="49" t="str">
        <f t="shared" si="31"/>
        <v>NN</v>
      </c>
      <c r="AA63" s="1"/>
      <c r="AB63" s="120">
        <f t="shared" si="32"/>
        <v>4.7272008295303012E-3</v>
      </c>
      <c r="AC63" s="120">
        <f t="shared" si="33"/>
        <v>4.1059648322890815E-3</v>
      </c>
      <c r="AD63" s="120">
        <f t="shared" si="34"/>
        <v>3.5304803578423967E-3</v>
      </c>
      <c r="AE63" s="120">
        <f t="shared" si="35"/>
        <v>3.4038651557957295E-3</v>
      </c>
      <c r="AF63" s="120">
        <f t="shared" si="36"/>
        <v>4.6814671677846567E-3</v>
      </c>
      <c r="AH63" s="121">
        <f t="shared" si="69"/>
        <v>1.6439999999999999</v>
      </c>
      <c r="AI63" s="121">
        <f t="shared" si="69"/>
        <v>1.788</v>
      </c>
      <c r="AJ63" s="121">
        <f t="shared" si="69"/>
        <v>1.2789999999999999</v>
      </c>
      <c r="AK63" s="121">
        <f t="shared" si="69"/>
        <v>1.4410000000000001</v>
      </c>
      <c r="AL63" s="121">
        <f t="shared" si="69"/>
        <v>1.514</v>
      </c>
      <c r="AM63" s="15"/>
      <c r="AN63" s="98">
        <f t="shared" si="2"/>
        <v>1.5230502011331148</v>
      </c>
      <c r="AO63" s="98">
        <f t="shared" si="3"/>
        <v>1.6727223832068061</v>
      </c>
      <c r="AP63" s="98">
        <f t="shared" si="4"/>
        <v>1.206368500758022</v>
      </c>
      <c r="AQ63" s="98">
        <f t="shared" si="5"/>
        <v>1.3583910597326778</v>
      </c>
      <c r="AR63" s="98">
        <f t="shared" si="6"/>
        <v>1.4401951858859372</v>
      </c>
      <c r="AS63" s="15"/>
      <c r="AT63" s="98">
        <f t="shared" si="55"/>
        <v>0.52305020113311484</v>
      </c>
      <c r="AU63" s="98">
        <f t="shared" si="56"/>
        <v>0.67272238320680611</v>
      </c>
      <c r="AV63" s="98">
        <f t="shared" si="57"/>
        <v>0.20636850075802204</v>
      </c>
      <c r="AW63" s="98">
        <f t="shared" si="58"/>
        <v>0.35839105973267782</v>
      </c>
      <c r="AX63" s="98">
        <f t="shared" si="59"/>
        <v>0.4401951858859372</v>
      </c>
      <c r="AY63" s="15"/>
      <c r="AZ63" s="98">
        <f t="shared" si="38"/>
        <v>0.52305020113311484</v>
      </c>
      <c r="BA63" s="98">
        <f t="shared" si="39"/>
        <v>0.67272238320680611</v>
      </c>
      <c r="BB63" s="98">
        <f t="shared" si="40"/>
        <v>0.20636850075802204</v>
      </c>
      <c r="BC63" s="99">
        <f t="shared" si="41"/>
        <v>0.35839105973267782</v>
      </c>
      <c r="BD63" s="98">
        <f t="shared" si="42"/>
        <v>0.44459713774479659</v>
      </c>
      <c r="BE63" s="101"/>
      <c r="BF63" s="181" t="str">
        <f t="shared" si="43"/>
        <v>2S</v>
      </c>
      <c r="BG63" s="98">
        <f t="shared" si="60"/>
        <v>1.5230502011331148</v>
      </c>
      <c r="BH63" s="98">
        <f t="shared" si="61"/>
        <v>1.6727223832068061</v>
      </c>
      <c r="BI63" s="98">
        <f t="shared" si="62"/>
        <v>1.206368500758022</v>
      </c>
      <c r="BJ63" s="98">
        <f t="shared" si="63"/>
        <v>1.3583910597326778</v>
      </c>
      <c r="BK63" s="98">
        <f t="shared" si="64"/>
        <v>1.4445971377447966</v>
      </c>
      <c r="BL63" s="101"/>
      <c r="BM63" s="15">
        <f>IF($Y63="N",VLOOKUP("N",ylfactors,MATCH(BM$7,'Proposed Factors'!$L$3:$R$3,0),FALSE),IF('Query Result 1'!$X63&lt;49,VLOOKUP("YA",ylfactors,MATCH(BM$7,'Proposed Factors'!$L$3:$R$3,0),FALSE),VLOOKUP("YB",ylfactors,MATCH(BM$7,'Proposed Factors'!$L$3:$R$3,0),FALSE)))</f>
        <v>1</v>
      </c>
      <c r="BN63" s="15">
        <f>IF($Y63="N",VLOOKUP("N",ylfactors,MATCH(BN$7,'Proposed Factors'!$L$3:$R$3,0),FALSE),IF('Query Result 1'!$X63&lt;49,VLOOKUP("YA",ylfactors,MATCH(BN$7,'Proposed Factors'!$L$3:$R$3,0),FALSE),VLOOKUP("YB",ylfactors,MATCH(BN$7,'Proposed Factors'!$L$3:$R$3,0),FALSE)))</f>
        <v>1</v>
      </c>
      <c r="BO63" s="15">
        <f>IF($Y63="N",VLOOKUP("N",ylfactors,MATCH(BO$7,'Proposed Factors'!$L$3:$R$3,0),FALSE),IF('Query Result 1'!$X63&lt;49,VLOOKUP("YA",ylfactors,MATCH(BO$7,'Proposed Factors'!$L$3:$R$3,0),FALSE),VLOOKUP("YB",ylfactors,MATCH(BO$7,'Proposed Factors'!$L$3:$R$3,0),FALSE)))</f>
        <v>1</v>
      </c>
      <c r="BP63" s="15">
        <f>IF($Y63="N",VLOOKUP("N",ylfactors,MATCH(BP$7,'Proposed Factors'!$L$3:$R$3,0),FALSE),IF('Query Result 1'!$X63&lt;49,VLOOKUP("YA",ylfactors,MATCH(BP$7,'Proposed Factors'!$L$3:$R$3,0),FALSE),VLOOKUP("YB",ylfactors,MATCH(BP$7,'Proposed Factors'!$L$3:$R$3,0),FALSE)))</f>
        <v>1</v>
      </c>
      <c r="BQ63" s="15">
        <f>IF($Y63="N",VLOOKUP("N",ylfactors,MATCH(BQ$7,'Proposed Factors'!$L$3:$R$3,0),FALSE),IF('Query Result 1'!$X63&lt;49,VLOOKUP("YA",ylfactors,MATCH(BQ$7,'Proposed Factors'!$L$3:$R$3,0),FALSE),VLOOKUP("YB",ylfactors,MATCH(BQ$7,'Proposed Factors'!$L$3:$R$3,0),FALSE)))</f>
        <v>1</v>
      </c>
      <c r="BR63" s="15"/>
      <c r="BS63" s="15">
        <f>IF($Z63="NN",1,IF(AND($Z63="YY",$Y63="S"),VLOOKUP("YY",gsdfactors,MATCH(BS$7,'Proposed Factors'!$L$11:$R$11,0),FALSE),VLOOKUP(LEFT(CONCATENATE($Y63,$Z63),2)&amp;"N",gsdfactors,MATCH(BS$7,'Proposed Factors'!$L$11:$R$11,0),FALSE)))</f>
        <v>1</v>
      </c>
      <c r="BT63" s="15">
        <f>IF($Z63="NN",1,IF(AND($Z63="YY",$Y63="S"),VLOOKUP("YY",gsdfactors,MATCH(BT$7,'Proposed Factors'!$L$11:$R$11,0),FALSE),VLOOKUP(LEFT(CONCATENATE($Y63,$Z63),2)&amp;"N",gsdfactors,MATCH(BT$7,'Proposed Factors'!$L$11:$R$11,0),FALSE)))</f>
        <v>1</v>
      </c>
      <c r="BU63" s="15">
        <f>IF($Z63="NN",1,IF(AND($Z63="YY",$Y63="S"),VLOOKUP("YY",gsdfactors,MATCH(BU$7,'Proposed Factors'!$L$11:$R$11,0),FALSE),VLOOKUP(LEFT(CONCATENATE($Y63,$Z63),2)&amp;"N",gsdfactors,MATCH(BU$7,'Proposed Factors'!$L$11:$R$11,0),FALSE)))</f>
        <v>1</v>
      </c>
      <c r="BV63" s="15">
        <f>IF($Z63="NN",1,IF(AND($Z63="YY",$Y63="S"),VLOOKUP("YY",gsdfactors,MATCH(BV$7,'Proposed Factors'!$L$11:$R$11,0),FALSE),VLOOKUP(LEFT(CONCATENATE($Y63,$Z63),2)&amp;"N",gsdfactors,MATCH(BV$7,'Proposed Factors'!$L$11:$R$11,0),FALSE)))</f>
        <v>1</v>
      </c>
      <c r="BW63" s="15">
        <f>IF($Z63="NN",1,IF(AND($Z63="YY",$Y63="S"),VLOOKUP("YY",gsdfactors,MATCH(BW$7,'Proposed Factors'!$L$11:$R$11,0),FALSE),VLOOKUP(LEFT(CONCATENATE($Y63,$Z63),2)&amp;"N",gsdfactors,MATCH(BW$7,'Proposed Factors'!$L$11:$R$11,0),FALSE)))</f>
        <v>1</v>
      </c>
      <c r="BY63" s="52">
        <f t="shared" si="9"/>
        <v>1.5230502011331148</v>
      </c>
      <c r="BZ63" s="52">
        <f t="shared" si="10"/>
        <v>1.6727223832068061</v>
      </c>
      <c r="CA63" s="52">
        <f t="shared" si="11"/>
        <v>1.206368500758022</v>
      </c>
      <c r="CB63" s="52">
        <f t="shared" si="12"/>
        <v>1.3583910597326778</v>
      </c>
      <c r="CC63" s="52">
        <f t="shared" si="13"/>
        <v>1.4445971377447966</v>
      </c>
      <c r="CE63" s="52">
        <f t="shared" si="14"/>
        <v>1.5968625000841701</v>
      </c>
      <c r="CF63" s="52">
        <f t="shared" si="15"/>
        <v>1.8502924165422412</v>
      </c>
      <c r="CG63" s="52">
        <f t="shared" si="16"/>
        <v>1.231379028581935</v>
      </c>
      <c r="CH63" s="52">
        <f t="shared" si="17"/>
        <v>1.3874371113302142</v>
      </c>
      <c r="CI63" s="52">
        <f t="shared" si="18"/>
        <v>1.5683539636686801</v>
      </c>
      <c r="CK63" s="52" t="str">
        <f t="shared" si="44"/>
        <v>2SNN</v>
      </c>
      <c r="CL63" s="55">
        <f t="shared" si="19"/>
        <v>4.7272008295303012E-3</v>
      </c>
      <c r="CM63" s="55">
        <f t="shared" si="20"/>
        <v>4.1059648322890815E-3</v>
      </c>
      <c r="CN63" s="55">
        <f t="shared" si="21"/>
        <v>3.5304803578423967E-3</v>
      </c>
      <c r="CO63" s="55">
        <f t="shared" si="22"/>
        <v>3.4038651557957295E-3</v>
      </c>
      <c r="CP63" s="55">
        <f t="shared" si="23"/>
        <v>4.6814671677846567E-3</v>
      </c>
      <c r="CQ63" s="5">
        <f t="shared" si="45"/>
        <v>1.5968625000841701</v>
      </c>
      <c r="CR63" s="5">
        <f t="shared" si="46"/>
        <v>1.8502924165422412</v>
      </c>
      <c r="CS63" s="5">
        <f t="shared" si="47"/>
        <v>1.231379028581935</v>
      </c>
      <c r="CT63" s="5">
        <f t="shared" si="48"/>
        <v>1.3874371113302142</v>
      </c>
      <c r="CU63" s="5">
        <f t="shared" si="49"/>
        <v>1.5683539636686801</v>
      </c>
      <c r="CW63" s="52">
        <f t="shared" si="50"/>
        <v>1.6439999999999999</v>
      </c>
      <c r="CX63" s="52">
        <f t="shared" si="51"/>
        <v>1.788</v>
      </c>
      <c r="CY63" s="52">
        <f t="shared" si="52"/>
        <v>1.2789999999999999</v>
      </c>
      <c r="CZ63" s="52">
        <f t="shared" si="53"/>
        <v>1.4410000000000001</v>
      </c>
      <c r="DA63" s="52">
        <f t="shared" si="54"/>
        <v>1.5194061769509801</v>
      </c>
    </row>
    <row r="64" spans="1:105" x14ac:dyDescent="0.35">
      <c r="A64" s="170" t="str">
        <f t="shared" si="25"/>
        <v>NNN</v>
      </c>
      <c r="B64" s="170" t="str">
        <f t="shared" si="26"/>
        <v>N</v>
      </c>
      <c r="C64" s="29" t="str">
        <f t="shared" si="27"/>
        <v>N</v>
      </c>
      <c r="D64" s="29" t="str">
        <f t="shared" si="28"/>
        <v>N</v>
      </c>
      <c r="E64" s="171" t="s">
        <v>5</v>
      </c>
      <c r="F64" s="171" t="s">
        <v>6</v>
      </c>
      <c r="G64" s="171" t="s">
        <v>7</v>
      </c>
      <c r="H64" s="172">
        <v>48</v>
      </c>
      <c r="I64" s="171" t="s">
        <v>9</v>
      </c>
      <c r="J64" s="171" t="s">
        <v>5</v>
      </c>
      <c r="K64" s="172">
        <v>1</v>
      </c>
      <c r="L64" s="172">
        <v>1</v>
      </c>
      <c r="M64" s="172">
        <v>1</v>
      </c>
      <c r="N64" s="172">
        <v>1</v>
      </c>
      <c r="O64" s="172">
        <v>1</v>
      </c>
      <c r="P64" s="1"/>
      <c r="Q64" s="13" t="s">
        <v>262</v>
      </c>
      <c r="R64" s="35">
        <v>8353</v>
      </c>
      <c r="S64" s="35">
        <v>4741</v>
      </c>
      <c r="T64" s="35">
        <v>6244</v>
      </c>
      <c r="U64" s="35">
        <v>5771</v>
      </c>
      <c r="V64" s="35">
        <v>8182</v>
      </c>
      <c r="W64" s="35"/>
      <c r="X64" s="50">
        <f t="shared" si="29"/>
        <v>2</v>
      </c>
      <c r="Y64" s="49" t="str">
        <f t="shared" si="30"/>
        <v>S</v>
      </c>
      <c r="Z64" s="49" t="str">
        <f t="shared" si="31"/>
        <v>YN</v>
      </c>
      <c r="AA64" s="1"/>
      <c r="AB64" s="120">
        <f t="shared" si="32"/>
        <v>2.3195857680236506E-3</v>
      </c>
      <c r="AC64" s="120">
        <f t="shared" si="33"/>
        <v>2.2706612935824723E-3</v>
      </c>
      <c r="AD64" s="120">
        <f t="shared" si="34"/>
        <v>1.9983971856012985E-3</v>
      </c>
      <c r="AE64" s="120">
        <f t="shared" si="35"/>
        <v>1.9116101415041996E-3</v>
      </c>
      <c r="AF64" s="120">
        <f t="shared" si="36"/>
        <v>2.3196126910200484E-3</v>
      </c>
      <c r="AH64" s="121">
        <f t="shared" si="69"/>
        <v>1.6439999999999999</v>
      </c>
      <c r="AI64" s="121">
        <f t="shared" si="69"/>
        <v>1.788</v>
      </c>
      <c r="AJ64" s="121">
        <f t="shared" si="69"/>
        <v>1.2789999999999999</v>
      </c>
      <c r="AK64" s="121">
        <f t="shared" si="69"/>
        <v>1.4410000000000001</v>
      </c>
      <c r="AL64" s="121">
        <f t="shared" si="69"/>
        <v>1.514</v>
      </c>
      <c r="AM64" s="15"/>
      <c r="AN64" s="98">
        <f t="shared" si="2"/>
        <v>1.5230502011331148</v>
      </c>
      <c r="AO64" s="98">
        <f t="shared" si="3"/>
        <v>1.6727223832068061</v>
      </c>
      <c r="AP64" s="98">
        <f t="shared" si="4"/>
        <v>1.206368500758022</v>
      </c>
      <c r="AQ64" s="98">
        <f t="shared" si="5"/>
        <v>1.3583910597326778</v>
      </c>
      <c r="AR64" s="98">
        <f t="shared" si="6"/>
        <v>1.4401951858859372</v>
      </c>
      <c r="AS64" s="15"/>
      <c r="AT64" s="98">
        <f t="shared" si="55"/>
        <v>0.52305020113311484</v>
      </c>
      <c r="AU64" s="98">
        <f t="shared" si="56"/>
        <v>0.67272238320680611</v>
      </c>
      <c r="AV64" s="98">
        <f t="shared" si="57"/>
        <v>0.20636850075802204</v>
      </c>
      <c r="AW64" s="98">
        <f t="shared" si="58"/>
        <v>0.35839105973267782</v>
      </c>
      <c r="AX64" s="98">
        <f t="shared" si="59"/>
        <v>0.4401951858859372</v>
      </c>
      <c r="AY64" s="15"/>
      <c r="AZ64" s="98">
        <f t="shared" si="38"/>
        <v>0.52305020113311484</v>
      </c>
      <c r="BA64" s="98">
        <f t="shared" si="39"/>
        <v>0.67272238320680611</v>
      </c>
      <c r="BB64" s="98">
        <f t="shared" si="40"/>
        <v>0.20636850075802204</v>
      </c>
      <c r="BC64" s="99">
        <f t="shared" si="41"/>
        <v>0.35839105973267782</v>
      </c>
      <c r="BD64" s="98">
        <f t="shared" si="42"/>
        <v>0.44459713774479659</v>
      </c>
      <c r="BE64" s="101"/>
      <c r="BF64" s="181" t="str">
        <f t="shared" si="43"/>
        <v>2S</v>
      </c>
      <c r="BG64" s="98">
        <f t="shared" si="60"/>
        <v>1.5230502011331148</v>
      </c>
      <c r="BH64" s="98">
        <f t="shared" si="61"/>
        <v>1.6727223832068061</v>
      </c>
      <c r="BI64" s="98">
        <f t="shared" si="62"/>
        <v>1.206368500758022</v>
      </c>
      <c r="BJ64" s="98">
        <f t="shared" si="63"/>
        <v>1.3583910597326778</v>
      </c>
      <c r="BK64" s="98">
        <f t="shared" si="64"/>
        <v>1.4445971377447966</v>
      </c>
      <c r="BL64" s="101"/>
      <c r="BM64" s="15">
        <f>IF($Y64="N",VLOOKUP("N",ylfactors,MATCH(BM$7,'Proposed Factors'!$L$3:$R$3,0),FALSE),IF('Query Result 1'!$X64&lt;49,VLOOKUP("YA",ylfactors,MATCH(BM$7,'Proposed Factors'!$L$3:$R$3,0),FALSE),VLOOKUP("YB",ylfactors,MATCH(BM$7,'Proposed Factors'!$L$3:$R$3,0),FALSE)))</f>
        <v>1</v>
      </c>
      <c r="BN64" s="15">
        <f>IF($Y64="N",VLOOKUP("N",ylfactors,MATCH(BN$7,'Proposed Factors'!$L$3:$R$3,0),FALSE),IF('Query Result 1'!$X64&lt;49,VLOOKUP("YA",ylfactors,MATCH(BN$7,'Proposed Factors'!$L$3:$R$3,0),FALSE),VLOOKUP("YB",ylfactors,MATCH(BN$7,'Proposed Factors'!$L$3:$R$3,0),FALSE)))</f>
        <v>1</v>
      </c>
      <c r="BO64" s="15">
        <f>IF($Y64="N",VLOOKUP("N",ylfactors,MATCH(BO$7,'Proposed Factors'!$L$3:$R$3,0),FALSE),IF('Query Result 1'!$X64&lt;49,VLOOKUP("YA",ylfactors,MATCH(BO$7,'Proposed Factors'!$L$3:$R$3,0),FALSE),VLOOKUP("YB",ylfactors,MATCH(BO$7,'Proposed Factors'!$L$3:$R$3,0),FALSE)))</f>
        <v>1</v>
      </c>
      <c r="BP64" s="15">
        <f>IF($Y64="N",VLOOKUP("N",ylfactors,MATCH(BP$7,'Proposed Factors'!$L$3:$R$3,0),FALSE),IF('Query Result 1'!$X64&lt;49,VLOOKUP("YA",ylfactors,MATCH(BP$7,'Proposed Factors'!$L$3:$R$3,0),FALSE),VLOOKUP("YB",ylfactors,MATCH(BP$7,'Proposed Factors'!$L$3:$R$3,0),FALSE)))</f>
        <v>1</v>
      </c>
      <c r="BQ64" s="15">
        <f>IF($Y64="N",VLOOKUP("N",ylfactors,MATCH(BQ$7,'Proposed Factors'!$L$3:$R$3,0),FALSE),IF('Query Result 1'!$X64&lt;49,VLOOKUP("YA",ylfactors,MATCH(BQ$7,'Proposed Factors'!$L$3:$R$3,0),FALSE),VLOOKUP("YB",ylfactors,MATCH(BQ$7,'Proposed Factors'!$L$3:$R$3,0),FALSE)))</f>
        <v>1</v>
      </c>
      <c r="BR64" s="15"/>
      <c r="BS64" s="15">
        <f>IF($Z64="NN",1,IF(AND($Z64="YY",$Y64="S"),VLOOKUP("YY",gsdfactors,MATCH(BS$7,'Proposed Factors'!$L$11:$R$11,0),FALSE),VLOOKUP(LEFT(CONCATENATE($Y64,$Z64),2)&amp;"N",gsdfactors,MATCH(BS$7,'Proposed Factors'!$L$11:$R$11,0),FALSE)))</f>
        <v>0.98099999999999998</v>
      </c>
      <c r="BT64" s="15">
        <f>IF($Z64="NN",1,IF(AND($Z64="YY",$Y64="S"),VLOOKUP("YY",gsdfactors,MATCH(BT$7,'Proposed Factors'!$L$11:$R$11,0),FALSE),VLOOKUP(LEFT(CONCATENATE($Y64,$Z64),2)&amp;"N",gsdfactors,MATCH(BT$7,'Proposed Factors'!$L$11:$R$11,0),FALSE)))</f>
        <v>0.91004471716733326</v>
      </c>
      <c r="BU64" s="15">
        <f>IF($Z64="NN",1,IF(AND($Z64="YY",$Y64="S"),VLOOKUP("YY",gsdfactors,MATCH(BU$7,'Proposed Factors'!$L$11:$R$11,0),FALSE),VLOOKUP(LEFT(CONCATENATE($Y64,$Z64),2)&amp;"N",gsdfactors,MATCH(BU$7,'Proposed Factors'!$L$11:$R$11,0),FALSE)))</f>
        <v>0.87660624054904279</v>
      </c>
      <c r="BV64" s="15">
        <f>IF($Z64="NN",1,IF(AND($Z64="YY",$Y64="S"),VLOOKUP("YY",gsdfactors,MATCH(BV$7,'Proposed Factors'!$L$11:$R$11,0),FALSE),VLOOKUP(LEFT(CONCATENATE($Y64,$Z64),2)&amp;"N",gsdfactors,MATCH(BV$7,'Proposed Factors'!$L$11:$R$11,0),FALSE)))</f>
        <v>0.98298367912020768</v>
      </c>
      <c r="BW64" s="15">
        <f>IF($Z64="NN",1,IF(AND($Z64="YY",$Y64="S"),VLOOKUP("YY",gsdfactors,MATCH(BW$7,'Proposed Factors'!$L$11:$R$11,0),FALSE),VLOOKUP(LEFT(CONCATENATE($Y64,$Z64),2)&amp;"N",gsdfactors,MATCH(BW$7,'Proposed Factors'!$L$11:$R$11,0),FALSE)))</f>
        <v>0.90987513405369735</v>
      </c>
      <c r="BY64" s="52">
        <f t="shared" si="9"/>
        <v>1.4941122473115855</v>
      </c>
      <c r="BZ64" s="52">
        <f t="shared" si="10"/>
        <v>1.5222521681249055</v>
      </c>
      <c r="CA64" s="52">
        <f t="shared" si="11"/>
        <v>1.0575101561662748</v>
      </c>
      <c r="CB64" s="52">
        <f t="shared" si="12"/>
        <v>1.3352762415800254</v>
      </c>
      <c r="CC64" s="52">
        <f t="shared" si="13"/>
        <v>1.3144030143591343</v>
      </c>
      <c r="CE64" s="52">
        <f t="shared" si="14"/>
        <v>1.5665221125825706</v>
      </c>
      <c r="CF64" s="52">
        <f t="shared" si="15"/>
        <v>1.6838488388890454</v>
      </c>
      <c r="CG64" s="52">
        <f t="shared" si="16"/>
        <v>1.0794345409361423</v>
      </c>
      <c r="CH64" s="52">
        <f t="shared" si="17"/>
        <v>1.3638280362432871</v>
      </c>
      <c r="CI64" s="52">
        <f t="shared" si="18"/>
        <v>1.4270062729366879</v>
      </c>
      <c r="CK64" s="52" t="str">
        <f t="shared" si="44"/>
        <v>2SYN</v>
      </c>
      <c r="CL64" s="55">
        <f t="shared" si="19"/>
        <v>2.3195857680236506E-3</v>
      </c>
      <c r="CM64" s="55">
        <f t="shared" si="20"/>
        <v>2.2706612935824723E-3</v>
      </c>
      <c r="CN64" s="55">
        <f t="shared" si="21"/>
        <v>1.9983971856012985E-3</v>
      </c>
      <c r="CO64" s="55">
        <f t="shared" si="22"/>
        <v>1.9116101415041996E-3</v>
      </c>
      <c r="CP64" s="55">
        <f t="shared" si="23"/>
        <v>2.3196126910200484E-3</v>
      </c>
      <c r="CQ64" s="5">
        <f t="shared" si="45"/>
        <v>1.5665221125825706</v>
      </c>
      <c r="CR64" s="5">
        <f t="shared" si="46"/>
        <v>1.6838488388890454</v>
      </c>
      <c r="CS64" s="5">
        <f t="shared" si="47"/>
        <v>1.0794345409361423</v>
      </c>
      <c r="CT64" s="5">
        <f t="shared" si="48"/>
        <v>1.3638280362432871</v>
      </c>
      <c r="CU64" s="5">
        <f t="shared" si="49"/>
        <v>1.4270062729366879</v>
      </c>
      <c r="CW64" s="52">
        <f t="shared" si="50"/>
        <v>1.6127639999999996</v>
      </c>
      <c r="CX64" s="52">
        <f t="shared" si="51"/>
        <v>1.6271599542951918</v>
      </c>
      <c r="CY64" s="52">
        <f t="shared" si="52"/>
        <v>1.1211793816622257</v>
      </c>
      <c r="CZ64" s="52">
        <f t="shared" si="53"/>
        <v>1.4164794816122193</v>
      </c>
      <c r="DA64" s="52">
        <f t="shared" si="54"/>
        <v>1.382469898935289</v>
      </c>
    </row>
    <row r="65" spans="1:105" x14ac:dyDescent="0.35">
      <c r="A65" s="170" t="str">
        <f t="shared" si="25"/>
        <v>NNN</v>
      </c>
      <c r="B65" s="170" t="str">
        <f t="shared" si="26"/>
        <v>N</v>
      </c>
      <c r="C65" s="29" t="str">
        <f t="shared" si="27"/>
        <v>N</v>
      </c>
      <c r="D65" s="29" t="str">
        <f t="shared" si="28"/>
        <v>N</v>
      </c>
      <c r="E65" s="171" t="s">
        <v>5</v>
      </c>
      <c r="F65" s="171" t="s">
        <v>6</v>
      </c>
      <c r="G65" s="171" t="s">
        <v>7</v>
      </c>
      <c r="H65" s="172">
        <v>49</v>
      </c>
      <c r="I65" s="171" t="s">
        <v>5</v>
      </c>
      <c r="J65" s="171" t="s">
        <v>5</v>
      </c>
      <c r="K65" s="172">
        <v>2687</v>
      </c>
      <c r="L65" s="172">
        <v>1900</v>
      </c>
      <c r="M65" s="172">
        <v>2410</v>
      </c>
      <c r="N65" s="172">
        <v>2254</v>
      </c>
      <c r="O65" s="172">
        <v>2646</v>
      </c>
      <c r="P65" s="1"/>
      <c r="Q65" s="13" t="s">
        <v>263</v>
      </c>
      <c r="R65" s="35">
        <v>2090</v>
      </c>
      <c r="S65" s="35">
        <v>1339</v>
      </c>
      <c r="T65" s="35">
        <v>1748</v>
      </c>
      <c r="U65" s="35">
        <v>1631</v>
      </c>
      <c r="V65" s="35">
        <v>2061</v>
      </c>
      <c r="W65" s="35"/>
      <c r="X65" s="50">
        <f t="shared" si="29"/>
        <v>2</v>
      </c>
      <c r="Y65" s="49" t="str">
        <f t="shared" si="30"/>
        <v>S</v>
      </c>
      <c r="Z65" s="49" t="str">
        <f t="shared" si="31"/>
        <v>YY</v>
      </c>
      <c r="AA65" s="1"/>
      <c r="AB65" s="120">
        <f t="shared" si="32"/>
        <v>5.8038240813712799E-4</v>
      </c>
      <c r="AC65" s="120">
        <f t="shared" si="33"/>
        <v>6.4130256741340018E-4</v>
      </c>
      <c r="AD65" s="120">
        <f t="shared" si="34"/>
        <v>5.5944879571285556E-4</v>
      </c>
      <c r="AE65" s="120">
        <f t="shared" si="35"/>
        <v>5.4025925156703334E-4</v>
      </c>
      <c r="AF65" s="120">
        <f t="shared" si="36"/>
        <v>5.8429745248011729E-4</v>
      </c>
      <c r="AH65" s="121">
        <f t="shared" si="69"/>
        <v>1.6439999999999999</v>
      </c>
      <c r="AI65" s="121">
        <f t="shared" si="69"/>
        <v>1.788</v>
      </c>
      <c r="AJ65" s="121">
        <f t="shared" si="69"/>
        <v>1.2789999999999999</v>
      </c>
      <c r="AK65" s="121">
        <f t="shared" si="69"/>
        <v>1.4410000000000001</v>
      </c>
      <c r="AL65" s="121">
        <f t="shared" si="69"/>
        <v>1.514</v>
      </c>
      <c r="AM65" s="15"/>
      <c r="AN65" s="98">
        <f t="shared" si="2"/>
        <v>1.5230502011331148</v>
      </c>
      <c r="AO65" s="98">
        <f t="shared" si="3"/>
        <v>1.6727223832068061</v>
      </c>
      <c r="AP65" s="98">
        <f t="shared" si="4"/>
        <v>1.206368500758022</v>
      </c>
      <c r="AQ65" s="98">
        <f t="shared" si="5"/>
        <v>1.3583910597326778</v>
      </c>
      <c r="AR65" s="98">
        <f t="shared" si="6"/>
        <v>1.4401951858859372</v>
      </c>
      <c r="AS65" s="15"/>
      <c r="AT65" s="98">
        <f t="shared" si="55"/>
        <v>0.52305020113311484</v>
      </c>
      <c r="AU65" s="98">
        <f t="shared" si="56"/>
        <v>0.67272238320680611</v>
      </c>
      <c r="AV65" s="98">
        <f t="shared" si="57"/>
        <v>0.20636850075802204</v>
      </c>
      <c r="AW65" s="98">
        <f t="shared" si="58"/>
        <v>0.35839105973267782</v>
      </c>
      <c r="AX65" s="98">
        <f t="shared" si="59"/>
        <v>0.4401951858859372</v>
      </c>
      <c r="AY65" s="15"/>
      <c r="AZ65" s="98">
        <f t="shared" si="38"/>
        <v>0.52305020113311484</v>
      </c>
      <c r="BA65" s="98">
        <f t="shared" si="39"/>
        <v>0.67272238320680611</v>
      </c>
      <c r="BB65" s="98">
        <f t="shared" si="40"/>
        <v>0.20636850075802204</v>
      </c>
      <c r="BC65" s="99">
        <f t="shared" si="41"/>
        <v>0.35839105973267782</v>
      </c>
      <c r="BD65" s="98">
        <f t="shared" si="42"/>
        <v>0.44459713774479659</v>
      </c>
      <c r="BE65" s="101"/>
      <c r="BF65" s="181" t="str">
        <f t="shared" si="43"/>
        <v>2S</v>
      </c>
      <c r="BG65" s="98">
        <f t="shared" si="60"/>
        <v>1.5230502011331148</v>
      </c>
      <c r="BH65" s="98">
        <f t="shared" si="61"/>
        <v>1.6727223832068061</v>
      </c>
      <c r="BI65" s="98">
        <f t="shared" si="62"/>
        <v>1.206368500758022</v>
      </c>
      <c r="BJ65" s="98">
        <f t="shared" si="63"/>
        <v>1.3583910597326778</v>
      </c>
      <c r="BK65" s="98">
        <f t="shared" si="64"/>
        <v>1.4445971377447966</v>
      </c>
      <c r="BL65" s="101"/>
      <c r="BM65" s="15">
        <f>IF($Y65="N",VLOOKUP("N",ylfactors,MATCH(BM$7,'Proposed Factors'!$L$3:$R$3,0),FALSE),IF('Query Result 1'!$X65&lt;49,VLOOKUP("YA",ylfactors,MATCH(BM$7,'Proposed Factors'!$L$3:$R$3,0),FALSE),VLOOKUP("YB",ylfactors,MATCH(BM$7,'Proposed Factors'!$L$3:$R$3,0),FALSE)))</f>
        <v>1</v>
      </c>
      <c r="BN65" s="15">
        <f>IF($Y65="N",VLOOKUP("N",ylfactors,MATCH(BN$7,'Proposed Factors'!$L$3:$R$3,0),FALSE),IF('Query Result 1'!$X65&lt;49,VLOOKUP("YA",ylfactors,MATCH(BN$7,'Proposed Factors'!$L$3:$R$3,0),FALSE),VLOOKUP("YB",ylfactors,MATCH(BN$7,'Proposed Factors'!$L$3:$R$3,0),FALSE)))</f>
        <v>1</v>
      </c>
      <c r="BO65" s="15">
        <f>IF($Y65="N",VLOOKUP("N",ylfactors,MATCH(BO$7,'Proposed Factors'!$L$3:$R$3,0),FALSE),IF('Query Result 1'!$X65&lt;49,VLOOKUP("YA",ylfactors,MATCH(BO$7,'Proposed Factors'!$L$3:$R$3,0),FALSE),VLOOKUP("YB",ylfactors,MATCH(BO$7,'Proposed Factors'!$L$3:$R$3,0),FALSE)))</f>
        <v>1</v>
      </c>
      <c r="BP65" s="15">
        <f>IF($Y65="N",VLOOKUP("N",ylfactors,MATCH(BP$7,'Proposed Factors'!$L$3:$R$3,0),FALSE),IF('Query Result 1'!$X65&lt;49,VLOOKUP("YA",ylfactors,MATCH(BP$7,'Proposed Factors'!$L$3:$R$3,0),FALSE),VLOOKUP("YB",ylfactors,MATCH(BP$7,'Proposed Factors'!$L$3:$R$3,0),FALSE)))</f>
        <v>1</v>
      </c>
      <c r="BQ65" s="15">
        <f>IF($Y65="N",VLOOKUP("N",ylfactors,MATCH(BQ$7,'Proposed Factors'!$L$3:$R$3,0),FALSE),IF('Query Result 1'!$X65&lt;49,VLOOKUP("YA",ylfactors,MATCH(BQ$7,'Proposed Factors'!$L$3:$R$3,0),FALSE),VLOOKUP("YB",ylfactors,MATCH(BQ$7,'Proposed Factors'!$L$3:$R$3,0),FALSE)))</f>
        <v>1</v>
      </c>
      <c r="BR65" s="15"/>
      <c r="BS65" s="15">
        <f>IF($Z65="NN",1,IF(AND($Z65="YY",$Y65="S"),VLOOKUP("YY",gsdfactors,MATCH(BS$7,'Proposed Factors'!$L$11:$R$11,0),FALSE),VLOOKUP(LEFT(CONCATENATE($Y65,$Z65),2)&amp;"N",gsdfactors,MATCH(BS$7,'Proposed Factors'!$L$11:$R$11,0),FALSE)))</f>
        <v>0.98099999999999998</v>
      </c>
      <c r="BT65" s="15">
        <f>IF($Z65="NN",1,IF(AND($Z65="YY",$Y65="S"),VLOOKUP("YY",gsdfactors,MATCH(BT$7,'Proposed Factors'!$L$11:$R$11,0),FALSE),VLOOKUP(LEFT(CONCATENATE($Y65,$Z65),2)&amp;"N",gsdfactors,MATCH(BT$7,'Proposed Factors'!$L$11:$R$11,0),FALSE)))</f>
        <v>0.94369771010547621</v>
      </c>
      <c r="BU65" s="15">
        <f>IF($Z65="NN",1,IF(AND($Z65="YY",$Y65="S"),VLOOKUP("YY",gsdfactors,MATCH(BU$7,'Proposed Factors'!$L$11:$R$11,0),FALSE),VLOOKUP(LEFT(CONCATENATE($Y65,$Z65),2)&amp;"N",gsdfactors,MATCH(BU$7,'Proposed Factors'!$L$11:$R$11,0),FALSE)))</f>
        <v>0.97401971209569649</v>
      </c>
      <c r="BV65" s="15">
        <f>IF($Z65="NN",1,IF(AND($Z65="YY",$Y65="S"),VLOOKUP("YY",gsdfactors,MATCH(BV$7,'Proposed Factors'!$L$11:$R$11,0),FALSE),VLOOKUP(LEFT(CONCATENATE($Y65,$Z65),2)&amp;"N",gsdfactors,MATCH(BV$7,'Proposed Factors'!$L$11:$R$11,0),FALSE)))</f>
        <v>0.9440798395058082</v>
      </c>
      <c r="BW65" s="15">
        <f>IF($Z65="NN",1,IF(AND($Z65="YY",$Y65="S"),VLOOKUP("YY",gsdfactors,MATCH(BW$7,'Proposed Factors'!$L$11:$R$11,0),FALSE),VLOOKUP(LEFT(CONCATENATE($Y65,$Z65),2)&amp;"N",gsdfactors,MATCH(BW$7,'Proposed Factors'!$L$11:$R$11,0),FALSE)))</f>
        <v>0.90147548820612444</v>
      </c>
      <c r="BY65" s="52">
        <f t="shared" si="9"/>
        <v>1.4941122473115855</v>
      </c>
      <c r="BZ65" s="52">
        <f t="shared" si="10"/>
        <v>1.5785442826744378</v>
      </c>
      <c r="CA65" s="52">
        <f t="shared" si="11"/>
        <v>1.1750266997896457</v>
      </c>
      <c r="CB65" s="52">
        <f t="shared" si="12"/>
        <v>1.2824296136585511</v>
      </c>
      <c r="CC65" s="52">
        <f t="shared" si="13"/>
        <v>1.3022689100096605</v>
      </c>
      <c r="CE65" s="52">
        <f t="shared" si="14"/>
        <v>1.5665221125825706</v>
      </c>
      <c r="CF65" s="52">
        <f t="shared" si="15"/>
        <v>1.7461167165164408</v>
      </c>
      <c r="CG65" s="52">
        <f t="shared" si="16"/>
        <v>1.1993874469000547</v>
      </c>
      <c r="CH65" s="52">
        <f t="shared" si="17"/>
        <v>1.3098514053890307</v>
      </c>
      <c r="CI65" s="52">
        <f t="shared" si="18"/>
        <v>1.4138326550782336</v>
      </c>
      <c r="CK65" s="52" t="str">
        <f t="shared" si="44"/>
        <v>2SYY</v>
      </c>
      <c r="CL65" s="55">
        <f t="shared" si="19"/>
        <v>5.8038240813712799E-4</v>
      </c>
      <c r="CM65" s="55">
        <f t="shared" si="20"/>
        <v>6.4130256741340018E-4</v>
      </c>
      <c r="CN65" s="55">
        <f t="shared" si="21"/>
        <v>5.5944879571285556E-4</v>
      </c>
      <c r="CO65" s="55">
        <f t="shared" si="22"/>
        <v>5.4025925156703334E-4</v>
      </c>
      <c r="CP65" s="55">
        <f t="shared" si="23"/>
        <v>5.8429745248011729E-4</v>
      </c>
      <c r="CQ65" s="5">
        <f t="shared" si="45"/>
        <v>1.5665221125825706</v>
      </c>
      <c r="CR65" s="5">
        <f t="shared" si="46"/>
        <v>1.7461167165164408</v>
      </c>
      <c r="CS65" s="5">
        <f t="shared" si="47"/>
        <v>1.1993874469000547</v>
      </c>
      <c r="CT65" s="5">
        <f t="shared" si="48"/>
        <v>1.3098514053890307</v>
      </c>
      <c r="CU65" s="5">
        <f t="shared" si="49"/>
        <v>1.4138326550782336</v>
      </c>
      <c r="CW65" s="52">
        <f t="shared" si="50"/>
        <v>1.6127639999999996</v>
      </c>
      <c r="CX65" s="52">
        <f t="shared" si="51"/>
        <v>1.6873315056685914</v>
      </c>
      <c r="CY65" s="52">
        <f t="shared" si="52"/>
        <v>1.2457712117703956</v>
      </c>
      <c r="CZ65" s="52">
        <f t="shared" si="53"/>
        <v>1.3604190487278696</v>
      </c>
      <c r="DA65" s="52">
        <f t="shared" si="54"/>
        <v>1.3697074251502859</v>
      </c>
    </row>
    <row r="66" spans="1:105" x14ac:dyDescent="0.35">
      <c r="A66" s="170" t="str">
        <f t="shared" si="25"/>
        <v>NNN</v>
      </c>
      <c r="B66" s="170" t="str">
        <f t="shared" si="26"/>
        <v>N</v>
      </c>
      <c r="C66" s="29" t="str">
        <f t="shared" si="27"/>
        <v>N</v>
      </c>
      <c r="D66" s="29" t="str">
        <f t="shared" si="28"/>
        <v>N</v>
      </c>
      <c r="E66" s="171" t="s">
        <v>5</v>
      </c>
      <c r="F66" s="171" t="s">
        <v>6</v>
      </c>
      <c r="G66" s="171" t="s">
        <v>7</v>
      </c>
      <c r="H66" s="172">
        <v>50</v>
      </c>
      <c r="I66" s="171" t="s">
        <v>5</v>
      </c>
      <c r="J66" s="171" t="s">
        <v>5</v>
      </c>
      <c r="K66" s="172">
        <v>2585</v>
      </c>
      <c r="L66" s="172">
        <v>1869</v>
      </c>
      <c r="M66" s="172">
        <v>2361</v>
      </c>
      <c r="N66" s="172">
        <v>2184</v>
      </c>
      <c r="O66" s="172">
        <v>2547</v>
      </c>
      <c r="P66" s="1"/>
      <c r="Q66" s="13" t="s">
        <v>201</v>
      </c>
      <c r="R66" s="35">
        <v>38510</v>
      </c>
      <c r="S66" s="35">
        <v>21174</v>
      </c>
      <c r="T66" s="35">
        <v>34377</v>
      </c>
      <c r="U66" s="35">
        <v>33818</v>
      </c>
      <c r="V66" s="35">
        <v>37800</v>
      </c>
      <c r="W66" s="35"/>
      <c r="X66" s="50">
        <f t="shared" si="29"/>
        <v>30</v>
      </c>
      <c r="Y66" s="49" t="str">
        <f t="shared" si="30"/>
        <v>M</v>
      </c>
      <c r="Z66" s="49" t="str">
        <f t="shared" si="31"/>
        <v>NN</v>
      </c>
      <c r="AA66" s="1"/>
      <c r="AB66" s="120">
        <f t="shared" si="32"/>
        <v>1.0694031836057799E-2</v>
      </c>
      <c r="AC66" s="120">
        <f t="shared" si="33"/>
        <v>1.0141105722487928E-2</v>
      </c>
      <c r="AD66" s="120">
        <f t="shared" si="34"/>
        <v>1.1002386298753337E-2</v>
      </c>
      <c r="AE66" s="120">
        <f t="shared" si="35"/>
        <v>1.1202015554564031E-2</v>
      </c>
      <c r="AF66" s="120">
        <f t="shared" si="36"/>
        <v>1.0716372490901715E-2</v>
      </c>
      <c r="AH66" s="121">
        <f t="shared" si="69"/>
        <v>1</v>
      </c>
      <c r="AI66" s="121">
        <f t="shared" si="69"/>
        <v>1</v>
      </c>
      <c r="AJ66" s="121">
        <f t="shared" si="69"/>
        <v>1</v>
      </c>
      <c r="AK66" s="121">
        <f t="shared" si="69"/>
        <v>1</v>
      </c>
      <c r="AL66" s="121">
        <f t="shared" si="69"/>
        <v>1</v>
      </c>
      <c r="AM66" s="15"/>
      <c r="AN66" s="98">
        <f t="shared" si="2"/>
        <v>0.92642956273303834</v>
      </c>
      <c r="AO66" s="98">
        <f t="shared" si="3"/>
        <v>0.93552705995906382</v>
      </c>
      <c r="AP66" s="98">
        <f t="shared" si="4"/>
        <v>0.94321227580767952</v>
      </c>
      <c r="AQ66" s="98">
        <f t="shared" si="5"/>
        <v>0.94267249113995688</v>
      </c>
      <c r="AR66" s="98">
        <f t="shared" si="6"/>
        <v>0.95125177403298367</v>
      </c>
      <c r="AS66" s="15"/>
      <c r="AT66" s="98">
        <f t="shared" si="55"/>
        <v>-7.3570437266961664E-2</v>
      </c>
      <c r="AU66" s="98">
        <f t="shared" si="56"/>
        <v>-6.4472940040936177E-2</v>
      </c>
      <c r="AV66" s="98">
        <f t="shared" si="57"/>
        <v>-5.6787724192320477E-2</v>
      </c>
      <c r="AW66" s="98">
        <f t="shared" si="58"/>
        <v>-5.7327508860043119E-2</v>
      </c>
      <c r="AX66" s="98">
        <f t="shared" si="59"/>
        <v>-4.8748225967016334E-2</v>
      </c>
      <c r="AY66" s="15"/>
      <c r="AZ66" s="98">
        <f t="shared" si="38"/>
        <v>-7.3570437266961664E-2</v>
      </c>
      <c r="BA66" s="98">
        <f t="shared" si="39"/>
        <v>-6.4472940040936177E-2</v>
      </c>
      <c r="BB66" s="98">
        <f t="shared" si="40"/>
        <v>-5.6787724192320477E-2</v>
      </c>
      <c r="BC66" s="99">
        <f t="shared" si="41"/>
        <v>-5.7327508860043119E-2</v>
      </c>
      <c r="BD66" s="98">
        <f t="shared" si="42"/>
        <v>-4.9235708226686499E-2</v>
      </c>
      <c r="BE66" s="101"/>
      <c r="BF66" s="181" t="str">
        <f t="shared" si="43"/>
        <v>30X</v>
      </c>
      <c r="BG66" s="98">
        <f t="shared" si="60"/>
        <v>0.92642956273303834</v>
      </c>
      <c r="BH66" s="98">
        <f t="shared" si="61"/>
        <v>0.93552705995906382</v>
      </c>
      <c r="BI66" s="98">
        <f t="shared" si="62"/>
        <v>0.94321227580767952</v>
      </c>
      <c r="BJ66" s="98">
        <f t="shared" si="63"/>
        <v>0.94267249113995688</v>
      </c>
      <c r="BK66" s="98">
        <f t="shared" si="64"/>
        <v>0.95076429177331345</v>
      </c>
      <c r="BL66" s="101"/>
      <c r="BM66" s="15">
        <f>IF($Y66="N",VLOOKUP("N",ylfactors,MATCH(BM$7,'Proposed Factors'!$L$3:$R$3,0),FALSE),IF('Query Result 1'!$X66&lt;49,VLOOKUP("YA",ylfactors,MATCH(BM$7,'Proposed Factors'!$L$3:$R$3,0),FALSE),VLOOKUP("YB",ylfactors,MATCH(BM$7,'Proposed Factors'!$L$3:$R$3,0),FALSE)))</f>
        <v>1</v>
      </c>
      <c r="BN66" s="15">
        <f>IF($Y66="N",VLOOKUP("N",ylfactors,MATCH(BN$7,'Proposed Factors'!$L$3:$R$3,0),FALSE),IF('Query Result 1'!$X66&lt;49,VLOOKUP("YA",ylfactors,MATCH(BN$7,'Proposed Factors'!$L$3:$R$3,0),FALSE),VLOOKUP("YB",ylfactors,MATCH(BN$7,'Proposed Factors'!$L$3:$R$3,0),FALSE)))</f>
        <v>1</v>
      </c>
      <c r="BO66" s="15">
        <f>IF($Y66="N",VLOOKUP("N",ylfactors,MATCH(BO$7,'Proposed Factors'!$L$3:$R$3,0),FALSE),IF('Query Result 1'!$X66&lt;49,VLOOKUP("YA",ylfactors,MATCH(BO$7,'Proposed Factors'!$L$3:$R$3,0),FALSE),VLOOKUP("YB",ylfactors,MATCH(BO$7,'Proposed Factors'!$L$3:$R$3,0),FALSE)))</f>
        <v>1</v>
      </c>
      <c r="BP66" s="15">
        <f>IF($Y66="N",VLOOKUP("N",ylfactors,MATCH(BP$7,'Proposed Factors'!$L$3:$R$3,0),FALSE),IF('Query Result 1'!$X66&lt;49,VLOOKUP("YA",ylfactors,MATCH(BP$7,'Proposed Factors'!$L$3:$R$3,0),FALSE),VLOOKUP("YB",ylfactors,MATCH(BP$7,'Proposed Factors'!$L$3:$R$3,0),FALSE)))</f>
        <v>1</v>
      </c>
      <c r="BQ66" s="15">
        <f>IF($Y66="N",VLOOKUP("N",ylfactors,MATCH(BQ$7,'Proposed Factors'!$L$3:$R$3,0),FALSE),IF('Query Result 1'!$X66&lt;49,VLOOKUP("YA",ylfactors,MATCH(BQ$7,'Proposed Factors'!$L$3:$R$3,0),FALSE),VLOOKUP("YB",ylfactors,MATCH(BQ$7,'Proposed Factors'!$L$3:$R$3,0),FALSE)))</f>
        <v>1</v>
      </c>
      <c r="BR66" s="15"/>
      <c r="BS66" s="15">
        <f>IF($Z66="NN",1,IF(AND($Z66="YY",$Y66="S"),VLOOKUP("YY",gsdfactors,MATCH(BS$7,'Proposed Factors'!$L$11:$R$11,0),FALSE),VLOOKUP(LEFT(CONCATENATE($Y66,$Z66),2)&amp;"N",gsdfactors,MATCH(BS$7,'Proposed Factors'!$L$11:$R$11,0),FALSE)))</f>
        <v>1</v>
      </c>
      <c r="BT66" s="15">
        <f>IF($Z66="NN",1,IF(AND($Z66="YY",$Y66="S"),VLOOKUP("YY",gsdfactors,MATCH(BT$7,'Proposed Factors'!$L$11:$R$11,0),FALSE),VLOOKUP(LEFT(CONCATENATE($Y66,$Z66),2)&amp;"N",gsdfactors,MATCH(BT$7,'Proposed Factors'!$L$11:$R$11,0),FALSE)))</f>
        <v>1</v>
      </c>
      <c r="BU66" s="15">
        <f>IF($Z66="NN",1,IF(AND($Z66="YY",$Y66="S"),VLOOKUP("YY",gsdfactors,MATCH(BU$7,'Proposed Factors'!$L$11:$R$11,0),FALSE),VLOOKUP(LEFT(CONCATENATE($Y66,$Z66),2)&amp;"N",gsdfactors,MATCH(BU$7,'Proposed Factors'!$L$11:$R$11,0),FALSE)))</f>
        <v>1</v>
      </c>
      <c r="BV66" s="15">
        <f>IF($Z66="NN",1,IF(AND($Z66="YY",$Y66="S"),VLOOKUP("YY",gsdfactors,MATCH(BV$7,'Proposed Factors'!$L$11:$R$11,0),FALSE),VLOOKUP(LEFT(CONCATENATE($Y66,$Z66),2)&amp;"N",gsdfactors,MATCH(BV$7,'Proposed Factors'!$L$11:$R$11,0),FALSE)))</f>
        <v>1</v>
      </c>
      <c r="BW66" s="15">
        <f>IF($Z66="NN",1,IF(AND($Z66="YY",$Y66="S"),VLOOKUP("YY",gsdfactors,MATCH(BW$7,'Proposed Factors'!$L$11:$R$11,0),FALSE),VLOOKUP(LEFT(CONCATENATE($Y66,$Z66),2)&amp;"N",gsdfactors,MATCH(BW$7,'Proposed Factors'!$L$11:$R$11,0),FALSE)))</f>
        <v>1</v>
      </c>
      <c r="BY66" s="52">
        <f t="shared" si="9"/>
        <v>0.92642956273303834</v>
      </c>
      <c r="BZ66" s="52">
        <f t="shared" si="10"/>
        <v>0.93552705995906382</v>
      </c>
      <c r="CA66" s="52">
        <f t="shared" si="11"/>
        <v>0.94321227580767952</v>
      </c>
      <c r="CB66" s="52">
        <f t="shared" si="12"/>
        <v>0.94267249113995688</v>
      </c>
      <c r="CC66" s="52">
        <f t="shared" si="13"/>
        <v>0.95076429177331345</v>
      </c>
      <c r="CE66" s="52">
        <f t="shared" si="14"/>
        <v>0.97132755479572397</v>
      </c>
      <c r="CF66" s="52">
        <f t="shared" si="15"/>
        <v>1.0348391591399559</v>
      </c>
      <c r="CG66" s="52">
        <f t="shared" si="16"/>
        <v>0.96276702782012125</v>
      </c>
      <c r="CH66" s="52">
        <f t="shared" si="17"/>
        <v>0.96282936247759487</v>
      </c>
      <c r="CI66" s="52">
        <f t="shared" si="18"/>
        <v>1.0322150768242395</v>
      </c>
      <c r="CK66" s="52" t="str">
        <f t="shared" si="44"/>
        <v>30MNN</v>
      </c>
      <c r="CL66" s="55">
        <f t="shared" si="19"/>
        <v>1.0694031836057799E-2</v>
      </c>
      <c r="CM66" s="55">
        <f t="shared" si="20"/>
        <v>1.0141105722487928E-2</v>
      </c>
      <c r="CN66" s="55">
        <f t="shared" si="21"/>
        <v>1.1002386298753337E-2</v>
      </c>
      <c r="CO66" s="55">
        <f t="shared" si="22"/>
        <v>1.1202015554564031E-2</v>
      </c>
      <c r="CP66" s="55">
        <f t="shared" si="23"/>
        <v>1.0716372490901715E-2</v>
      </c>
      <c r="CQ66" s="5">
        <f t="shared" si="45"/>
        <v>0.97132755479572397</v>
      </c>
      <c r="CR66" s="5">
        <f t="shared" si="46"/>
        <v>1.0348391591399559</v>
      </c>
      <c r="CS66" s="5">
        <f t="shared" si="47"/>
        <v>0.96276702782012125</v>
      </c>
      <c r="CT66" s="5">
        <f t="shared" si="48"/>
        <v>0.96282936247759487</v>
      </c>
      <c r="CU66" s="5">
        <f t="shared" si="49"/>
        <v>1.0322150768242395</v>
      </c>
      <c r="CW66" s="52">
        <f t="shared" si="50"/>
        <v>1</v>
      </c>
      <c r="CX66" s="52">
        <f t="shared" si="51"/>
        <v>1</v>
      </c>
      <c r="CY66" s="52">
        <f t="shared" si="52"/>
        <v>1</v>
      </c>
      <c r="CZ66" s="52">
        <f t="shared" si="53"/>
        <v>1</v>
      </c>
      <c r="DA66" s="52">
        <f t="shared" si="54"/>
        <v>1</v>
      </c>
    </row>
    <row r="67" spans="1:105" x14ac:dyDescent="0.35">
      <c r="A67" s="170" t="str">
        <f t="shared" si="25"/>
        <v>NNN</v>
      </c>
      <c r="B67" s="170" t="str">
        <f t="shared" si="26"/>
        <v>N</v>
      </c>
      <c r="C67" s="29" t="str">
        <f t="shared" si="27"/>
        <v>N</v>
      </c>
      <c r="D67" s="29" t="str">
        <f t="shared" si="28"/>
        <v>N</v>
      </c>
      <c r="E67" s="171" t="s">
        <v>5</v>
      </c>
      <c r="F67" s="171" t="s">
        <v>6</v>
      </c>
      <c r="G67" s="171" t="s">
        <v>7</v>
      </c>
      <c r="H67" s="172">
        <v>51</v>
      </c>
      <c r="I67" s="171" t="s">
        <v>5</v>
      </c>
      <c r="J67" s="171" t="s">
        <v>5</v>
      </c>
      <c r="K67" s="172">
        <v>2496</v>
      </c>
      <c r="L67" s="172">
        <v>1833</v>
      </c>
      <c r="M67" s="172">
        <v>2279</v>
      </c>
      <c r="N67" s="172">
        <v>2104</v>
      </c>
      <c r="O67" s="172">
        <v>2454</v>
      </c>
      <c r="P67" s="1"/>
      <c r="Q67" s="13" t="s">
        <v>303</v>
      </c>
      <c r="R67" s="35">
        <v>16059</v>
      </c>
      <c r="S67" s="35">
        <v>8343</v>
      </c>
      <c r="T67" s="35">
        <v>13884</v>
      </c>
      <c r="U67" s="35">
        <v>13581</v>
      </c>
      <c r="V67" s="35">
        <v>15679</v>
      </c>
      <c r="W67" s="35"/>
      <c r="X67" s="50">
        <f t="shared" si="29"/>
        <v>30</v>
      </c>
      <c r="Y67" s="49" t="str">
        <f t="shared" si="30"/>
        <v>S</v>
      </c>
      <c r="Z67" s="49" t="str">
        <f t="shared" si="31"/>
        <v>NN</v>
      </c>
      <c r="AA67" s="1"/>
      <c r="AB67" s="120">
        <f t="shared" si="32"/>
        <v>4.4595029149637026E-3</v>
      </c>
      <c r="AC67" s="120">
        <f t="shared" si="33"/>
        <v>3.9958083046527241E-3</v>
      </c>
      <c r="AD67" s="120">
        <f t="shared" si="34"/>
        <v>4.4435852858565709E-3</v>
      </c>
      <c r="AE67" s="120">
        <f t="shared" si="35"/>
        <v>4.498627158511269E-3</v>
      </c>
      <c r="AF67" s="120">
        <f t="shared" si="36"/>
        <v>4.4450265683822219E-3</v>
      </c>
      <c r="AH67" s="121">
        <f t="shared" si="69"/>
        <v>1</v>
      </c>
      <c r="AI67" s="121">
        <f t="shared" si="69"/>
        <v>1</v>
      </c>
      <c r="AJ67" s="121">
        <f t="shared" si="69"/>
        <v>1</v>
      </c>
      <c r="AK67" s="121">
        <f t="shared" si="69"/>
        <v>1</v>
      </c>
      <c r="AL67" s="121">
        <f t="shared" si="69"/>
        <v>1</v>
      </c>
      <c r="AM67" s="15"/>
      <c r="AN67" s="98">
        <f t="shared" si="2"/>
        <v>0.92642956273303834</v>
      </c>
      <c r="AO67" s="98">
        <f t="shared" si="3"/>
        <v>0.93552705995906382</v>
      </c>
      <c r="AP67" s="98">
        <f t="shared" si="4"/>
        <v>0.94321227580767952</v>
      </c>
      <c r="AQ67" s="98">
        <f t="shared" si="5"/>
        <v>0.94267249113995688</v>
      </c>
      <c r="AR67" s="98">
        <f t="shared" si="6"/>
        <v>0.95125177403298367</v>
      </c>
      <c r="AS67" s="15"/>
      <c r="AT67" s="98">
        <f t="shared" si="55"/>
        <v>-7.3570437266961664E-2</v>
      </c>
      <c r="AU67" s="98">
        <f t="shared" si="56"/>
        <v>-6.4472940040936177E-2</v>
      </c>
      <c r="AV67" s="98">
        <f t="shared" si="57"/>
        <v>-5.6787724192320477E-2</v>
      </c>
      <c r="AW67" s="98">
        <f t="shared" si="58"/>
        <v>-5.7327508860043119E-2</v>
      </c>
      <c r="AX67" s="98">
        <f t="shared" si="59"/>
        <v>-4.8748225967016334E-2</v>
      </c>
      <c r="AY67" s="15"/>
      <c r="AZ67" s="98">
        <f t="shared" si="38"/>
        <v>-7.3570437266961664E-2</v>
      </c>
      <c r="BA67" s="98">
        <f t="shared" si="39"/>
        <v>-6.4472940040936177E-2</v>
      </c>
      <c r="BB67" s="98">
        <f t="shared" si="40"/>
        <v>-5.6787724192320477E-2</v>
      </c>
      <c r="BC67" s="99">
        <f t="shared" si="41"/>
        <v>-5.7327508860043119E-2</v>
      </c>
      <c r="BD67" s="98">
        <f t="shared" si="42"/>
        <v>-4.9235708226686499E-2</v>
      </c>
      <c r="BE67" s="101"/>
      <c r="BF67" s="181" t="str">
        <f t="shared" si="43"/>
        <v>30X</v>
      </c>
      <c r="BG67" s="98">
        <f t="shared" si="60"/>
        <v>0.92642956273303834</v>
      </c>
      <c r="BH67" s="98">
        <f t="shared" si="61"/>
        <v>0.93552705995906382</v>
      </c>
      <c r="BI67" s="98">
        <f t="shared" si="62"/>
        <v>0.94321227580767952</v>
      </c>
      <c r="BJ67" s="98">
        <f t="shared" si="63"/>
        <v>0.94267249113995688</v>
      </c>
      <c r="BK67" s="98">
        <f t="shared" si="64"/>
        <v>0.95076429177331345</v>
      </c>
      <c r="BL67" s="101"/>
      <c r="BM67" s="15">
        <f>IF($Y67="N",VLOOKUP("N",ylfactors,MATCH(BM$7,'Proposed Factors'!$L$3:$R$3,0),FALSE),IF('Query Result 1'!$X67&lt;49,VLOOKUP("YA",ylfactors,MATCH(BM$7,'Proposed Factors'!$L$3:$R$3,0),FALSE),VLOOKUP("YB",ylfactors,MATCH(BM$7,'Proposed Factors'!$L$3:$R$3,0),FALSE)))</f>
        <v>1</v>
      </c>
      <c r="BN67" s="15">
        <f>IF($Y67="N",VLOOKUP("N",ylfactors,MATCH(BN$7,'Proposed Factors'!$L$3:$R$3,0),FALSE),IF('Query Result 1'!$X67&lt;49,VLOOKUP("YA",ylfactors,MATCH(BN$7,'Proposed Factors'!$L$3:$R$3,0),FALSE),VLOOKUP("YB",ylfactors,MATCH(BN$7,'Proposed Factors'!$L$3:$R$3,0),FALSE)))</f>
        <v>1</v>
      </c>
      <c r="BO67" s="15">
        <f>IF($Y67="N",VLOOKUP("N",ylfactors,MATCH(BO$7,'Proposed Factors'!$L$3:$R$3,0),FALSE),IF('Query Result 1'!$X67&lt;49,VLOOKUP("YA",ylfactors,MATCH(BO$7,'Proposed Factors'!$L$3:$R$3,0),FALSE),VLOOKUP("YB",ylfactors,MATCH(BO$7,'Proposed Factors'!$L$3:$R$3,0),FALSE)))</f>
        <v>1</v>
      </c>
      <c r="BP67" s="15">
        <f>IF($Y67="N",VLOOKUP("N",ylfactors,MATCH(BP$7,'Proposed Factors'!$L$3:$R$3,0),FALSE),IF('Query Result 1'!$X67&lt;49,VLOOKUP("YA",ylfactors,MATCH(BP$7,'Proposed Factors'!$L$3:$R$3,0),FALSE),VLOOKUP("YB",ylfactors,MATCH(BP$7,'Proposed Factors'!$L$3:$R$3,0),FALSE)))</f>
        <v>1</v>
      </c>
      <c r="BQ67" s="15">
        <f>IF($Y67="N",VLOOKUP("N",ylfactors,MATCH(BQ$7,'Proposed Factors'!$L$3:$R$3,0),FALSE),IF('Query Result 1'!$X67&lt;49,VLOOKUP("YA",ylfactors,MATCH(BQ$7,'Proposed Factors'!$L$3:$R$3,0),FALSE),VLOOKUP("YB",ylfactors,MATCH(BQ$7,'Proposed Factors'!$L$3:$R$3,0),FALSE)))</f>
        <v>1</v>
      </c>
      <c r="BR67" s="15"/>
      <c r="BS67" s="15">
        <f>IF($Z67="NN",1,IF(AND($Z67="YY",$Y67="S"),VLOOKUP("YY",gsdfactors,MATCH(BS$7,'Proposed Factors'!$L$11:$R$11,0),FALSE),VLOOKUP(LEFT(CONCATENATE($Y67,$Z67),2)&amp;"N",gsdfactors,MATCH(BS$7,'Proposed Factors'!$L$11:$R$11,0),FALSE)))</f>
        <v>1</v>
      </c>
      <c r="BT67" s="15">
        <f>IF($Z67="NN",1,IF(AND($Z67="YY",$Y67="S"),VLOOKUP("YY",gsdfactors,MATCH(BT$7,'Proposed Factors'!$L$11:$R$11,0),FALSE),VLOOKUP(LEFT(CONCATENATE($Y67,$Z67),2)&amp;"N",gsdfactors,MATCH(BT$7,'Proposed Factors'!$L$11:$R$11,0),FALSE)))</f>
        <v>1</v>
      </c>
      <c r="BU67" s="15">
        <f>IF($Z67="NN",1,IF(AND($Z67="YY",$Y67="S"),VLOOKUP("YY",gsdfactors,MATCH(BU$7,'Proposed Factors'!$L$11:$R$11,0),FALSE),VLOOKUP(LEFT(CONCATENATE($Y67,$Z67),2)&amp;"N",gsdfactors,MATCH(BU$7,'Proposed Factors'!$L$11:$R$11,0),FALSE)))</f>
        <v>1</v>
      </c>
      <c r="BV67" s="15">
        <f>IF($Z67="NN",1,IF(AND($Z67="YY",$Y67="S"),VLOOKUP("YY",gsdfactors,MATCH(BV$7,'Proposed Factors'!$L$11:$R$11,0),FALSE),VLOOKUP(LEFT(CONCATENATE($Y67,$Z67),2)&amp;"N",gsdfactors,MATCH(BV$7,'Proposed Factors'!$L$11:$R$11,0),FALSE)))</f>
        <v>1</v>
      </c>
      <c r="BW67" s="15">
        <f>IF($Z67="NN",1,IF(AND($Z67="YY",$Y67="S"),VLOOKUP("YY",gsdfactors,MATCH(BW$7,'Proposed Factors'!$L$11:$R$11,0),FALSE),VLOOKUP(LEFT(CONCATENATE($Y67,$Z67),2)&amp;"N",gsdfactors,MATCH(BW$7,'Proposed Factors'!$L$11:$R$11,0),FALSE)))</f>
        <v>1</v>
      </c>
      <c r="BY67" s="52">
        <f t="shared" si="9"/>
        <v>0.92642956273303834</v>
      </c>
      <c r="BZ67" s="52">
        <f t="shared" si="10"/>
        <v>0.93552705995906382</v>
      </c>
      <c r="CA67" s="52">
        <f t="shared" si="11"/>
        <v>0.94321227580767952</v>
      </c>
      <c r="CB67" s="52">
        <f t="shared" si="12"/>
        <v>0.94267249113995688</v>
      </c>
      <c r="CC67" s="52">
        <f t="shared" si="13"/>
        <v>0.95076429177331345</v>
      </c>
      <c r="CE67" s="52">
        <f t="shared" si="14"/>
        <v>0.97132755479572397</v>
      </c>
      <c r="CF67" s="52">
        <f t="shared" si="15"/>
        <v>1.0348391591399559</v>
      </c>
      <c r="CG67" s="52">
        <f t="shared" si="16"/>
        <v>0.96276702782012125</v>
      </c>
      <c r="CH67" s="52">
        <f t="shared" si="17"/>
        <v>0.96282936247759487</v>
      </c>
      <c r="CI67" s="52">
        <f t="shared" si="18"/>
        <v>1.0322150768242395</v>
      </c>
      <c r="CK67" s="52" t="str">
        <f t="shared" si="44"/>
        <v>30SNN</v>
      </c>
      <c r="CL67" s="55">
        <f t="shared" si="19"/>
        <v>4.4595029149637026E-3</v>
      </c>
      <c r="CM67" s="55">
        <f t="shared" si="20"/>
        <v>3.9958083046527241E-3</v>
      </c>
      <c r="CN67" s="55">
        <f t="shared" si="21"/>
        <v>4.4435852858565709E-3</v>
      </c>
      <c r="CO67" s="55">
        <f t="shared" si="22"/>
        <v>4.498627158511269E-3</v>
      </c>
      <c r="CP67" s="55">
        <f t="shared" si="23"/>
        <v>4.4450265683822219E-3</v>
      </c>
      <c r="CQ67" s="5">
        <f t="shared" si="45"/>
        <v>0.97132755479572397</v>
      </c>
      <c r="CR67" s="5">
        <f t="shared" si="46"/>
        <v>1.0348391591399559</v>
      </c>
      <c r="CS67" s="5">
        <f t="shared" si="47"/>
        <v>0.96276702782012125</v>
      </c>
      <c r="CT67" s="5">
        <f t="shared" si="48"/>
        <v>0.96282936247759487</v>
      </c>
      <c r="CU67" s="5">
        <f t="shared" si="49"/>
        <v>1.0322150768242395</v>
      </c>
      <c r="CW67" s="52">
        <f t="shared" si="50"/>
        <v>1</v>
      </c>
      <c r="CX67" s="52">
        <f t="shared" si="51"/>
        <v>1</v>
      </c>
      <c r="CY67" s="52">
        <f t="shared" si="52"/>
        <v>1</v>
      </c>
      <c r="CZ67" s="52">
        <f t="shared" si="53"/>
        <v>1</v>
      </c>
      <c r="DA67" s="52">
        <f t="shared" si="54"/>
        <v>1</v>
      </c>
    </row>
    <row r="68" spans="1:105" x14ac:dyDescent="0.35">
      <c r="A68" s="170" t="str">
        <f t="shared" si="25"/>
        <v>NNN</v>
      </c>
      <c r="B68" s="170" t="str">
        <f t="shared" si="26"/>
        <v>N</v>
      </c>
      <c r="C68" s="29" t="str">
        <f t="shared" si="27"/>
        <v>N</v>
      </c>
      <c r="D68" s="29" t="str">
        <f t="shared" si="28"/>
        <v>N</v>
      </c>
      <c r="E68" s="171" t="s">
        <v>5</v>
      </c>
      <c r="F68" s="171" t="s">
        <v>6</v>
      </c>
      <c r="G68" s="171" t="s">
        <v>7</v>
      </c>
      <c r="H68" s="172">
        <v>52</v>
      </c>
      <c r="I68" s="171" t="s">
        <v>5</v>
      </c>
      <c r="J68" s="171" t="s">
        <v>5</v>
      </c>
      <c r="K68" s="172">
        <v>2476</v>
      </c>
      <c r="L68" s="172">
        <v>1823</v>
      </c>
      <c r="M68" s="172">
        <v>2219</v>
      </c>
      <c r="N68" s="172">
        <v>2042</v>
      </c>
      <c r="O68" s="172">
        <v>2440</v>
      </c>
      <c r="P68" s="1"/>
      <c r="Q68" s="13" t="s">
        <v>202</v>
      </c>
      <c r="R68" s="35">
        <v>38427</v>
      </c>
      <c r="S68" s="35">
        <v>21584</v>
      </c>
      <c r="T68" s="35">
        <v>34461</v>
      </c>
      <c r="U68" s="35">
        <v>33943</v>
      </c>
      <c r="V68" s="35">
        <v>37752</v>
      </c>
      <c r="W68" s="35"/>
      <c r="X68" s="50">
        <f t="shared" si="29"/>
        <v>31</v>
      </c>
      <c r="Y68" s="49" t="str">
        <f t="shared" si="30"/>
        <v>M</v>
      </c>
      <c r="Z68" s="49" t="str">
        <f t="shared" si="31"/>
        <v>NN</v>
      </c>
      <c r="AA68" s="1"/>
      <c r="AB68" s="120">
        <f t="shared" si="32"/>
        <v>1.0670983156691587E-2</v>
      </c>
      <c r="AC68" s="120">
        <f t="shared" si="33"/>
        <v>1.0337471706535347E-2</v>
      </c>
      <c r="AD68" s="120">
        <f t="shared" si="34"/>
        <v>1.1029270565824208E-2</v>
      </c>
      <c r="AE68" s="120">
        <f t="shared" si="35"/>
        <v>1.1243421076603198E-2</v>
      </c>
      <c r="AF68" s="120">
        <f t="shared" si="36"/>
        <v>1.0702764398849776E-2</v>
      </c>
      <c r="AH68" s="121">
        <f t="shared" ref="AH68:AL77" si="70">IFERROR(IF($Y68="N",VLOOKUP(CONCATENATE(AH$7,"NNXX"),bdfactors,8,FALSE),VLOOKUP(CONCATENATE(AH$7,$X68,$Y68),bdfactors,8,FALSE)),VLOOKUP(CONCATENATE(AH$7,$X68,"X"),bdfactors,8,FALSE))</f>
        <v>0.996</v>
      </c>
      <c r="AI68" s="121">
        <f t="shared" si="70"/>
        <v>0.995</v>
      </c>
      <c r="AJ68" s="121">
        <f t="shared" si="70"/>
        <v>0.995</v>
      </c>
      <c r="AK68" s="121">
        <f t="shared" si="70"/>
        <v>0.99</v>
      </c>
      <c r="AL68" s="121">
        <f t="shared" si="70"/>
        <v>1</v>
      </c>
      <c r="AM68" s="15"/>
      <c r="AN68" s="98">
        <f t="shared" si="2"/>
        <v>0.92272384448210609</v>
      </c>
      <c r="AO68" s="98">
        <f t="shared" si="3"/>
        <v>0.93084942465926845</v>
      </c>
      <c r="AP68" s="98">
        <f t="shared" si="4"/>
        <v>0.93849621442864106</v>
      </c>
      <c r="AQ68" s="98">
        <f t="shared" si="5"/>
        <v>0.93324576622855726</v>
      </c>
      <c r="AR68" s="98">
        <f t="shared" si="6"/>
        <v>0.95125177403298367</v>
      </c>
      <c r="AS68" s="15"/>
      <c r="AT68" s="98">
        <f t="shared" si="55"/>
        <v>-7.7276155517893907E-2</v>
      </c>
      <c r="AU68" s="98">
        <f t="shared" si="56"/>
        <v>-6.9150575340731546E-2</v>
      </c>
      <c r="AV68" s="98">
        <f t="shared" si="57"/>
        <v>-6.1503785571358938E-2</v>
      </c>
      <c r="AW68" s="98">
        <f t="shared" si="58"/>
        <v>-6.6754233771442739E-2</v>
      </c>
      <c r="AX68" s="98">
        <f t="shared" si="59"/>
        <v>-4.8748225967016334E-2</v>
      </c>
      <c r="AY68" s="15"/>
      <c r="AZ68" s="98">
        <f t="shared" si="38"/>
        <v>-7.7276155517893907E-2</v>
      </c>
      <c r="BA68" s="98">
        <f t="shared" si="39"/>
        <v>-6.9150575340731546E-2</v>
      </c>
      <c r="BB68" s="98">
        <f t="shared" si="40"/>
        <v>-6.1503785571358938E-2</v>
      </c>
      <c r="BC68" s="99">
        <f t="shared" si="41"/>
        <v>-6.6754233771442739E-2</v>
      </c>
      <c r="BD68" s="98">
        <f t="shared" si="42"/>
        <v>-4.9235708226686499E-2</v>
      </c>
      <c r="BE68" s="101"/>
      <c r="BF68" s="181" t="str">
        <f t="shared" si="43"/>
        <v>31X</v>
      </c>
      <c r="BG68" s="98">
        <f t="shared" si="60"/>
        <v>0.92272384448210609</v>
      </c>
      <c r="BH68" s="98">
        <f t="shared" si="61"/>
        <v>0.93084942465926845</v>
      </c>
      <c r="BI68" s="98">
        <f t="shared" si="62"/>
        <v>0.93849621442864106</v>
      </c>
      <c r="BJ68" s="98">
        <f t="shared" si="63"/>
        <v>0.93324576622855726</v>
      </c>
      <c r="BK68" s="98">
        <f t="shared" si="64"/>
        <v>0.95076429177331345</v>
      </c>
      <c r="BL68" s="101"/>
      <c r="BM68" s="15">
        <f>IF($Y68="N",VLOOKUP("N",ylfactors,MATCH(BM$7,'Proposed Factors'!$L$3:$R$3,0),FALSE),IF('Query Result 1'!$X68&lt;49,VLOOKUP("YA",ylfactors,MATCH(BM$7,'Proposed Factors'!$L$3:$R$3,0),FALSE),VLOOKUP("YB",ylfactors,MATCH(BM$7,'Proposed Factors'!$L$3:$R$3,0),FALSE)))</f>
        <v>1</v>
      </c>
      <c r="BN68" s="15">
        <f>IF($Y68="N",VLOOKUP("N",ylfactors,MATCH(BN$7,'Proposed Factors'!$L$3:$R$3,0),FALSE),IF('Query Result 1'!$X68&lt;49,VLOOKUP("YA",ylfactors,MATCH(BN$7,'Proposed Factors'!$L$3:$R$3,0),FALSE),VLOOKUP("YB",ylfactors,MATCH(BN$7,'Proposed Factors'!$L$3:$R$3,0),FALSE)))</f>
        <v>1</v>
      </c>
      <c r="BO68" s="15">
        <f>IF($Y68="N",VLOOKUP("N",ylfactors,MATCH(BO$7,'Proposed Factors'!$L$3:$R$3,0),FALSE),IF('Query Result 1'!$X68&lt;49,VLOOKUP("YA",ylfactors,MATCH(BO$7,'Proposed Factors'!$L$3:$R$3,0),FALSE),VLOOKUP("YB",ylfactors,MATCH(BO$7,'Proposed Factors'!$L$3:$R$3,0),FALSE)))</f>
        <v>1</v>
      </c>
      <c r="BP68" s="15">
        <f>IF($Y68="N",VLOOKUP("N",ylfactors,MATCH(BP$7,'Proposed Factors'!$L$3:$R$3,0),FALSE),IF('Query Result 1'!$X68&lt;49,VLOOKUP("YA",ylfactors,MATCH(BP$7,'Proposed Factors'!$L$3:$R$3,0),FALSE),VLOOKUP("YB",ylfactors,MATCH(BP$7,'Proposed Factors'!$L$3:$R$3,0),FALSE)))</f>
        <v>1</v>
      </c>
      <c r="BQ68" s="15">
        <f>IF($Y68="N",VLOOKUP("N",ylfactors,MATCH(BQ$7,'Proposed Factors'!$L$3:$R$3,0),FALSE),IF('Query Result 1'!$X68&lt;49,VLOOKUP("YA",ylfactors,MATCH(BQ$7,'Proposed Factors'!$L$3:$R$3,0),FALSE),VLOOKUP("YB",ylfactors,MATCH(BQ$7,'Proposed Factors'!$L$3:$R$3,0),FALSE)))</f>
        <v>1</v>
      </c>
      <c r="BR68" s="15"/>
      <c r="BS68" s="15">
        <f>IF($Z68="NN",1,IF(AND($Z68="YY",$Y68="S"),VLOOKUP("YY",gsdfactors,MATCH(BS$7,'Proposed Factors'!$L$11:$R$11,0),FALSE),VLOOKUP(LEFT(CONCATENATE($Y68,$Z68),2)&amp;"N",gsdfactors,MATCH(BS$7,'Proposed Factors'!$L$11:$R$11,0),FALSE)))</f>
        <v>1</v>
      </c>
      <c r="BT68" s="15">
        <f>IF($Z68="NN",1,IF(AND($Z68="YY",$Y68="S"),VLOOKUP("YY",gsdfactors,MATCH(BT$7,'Proposed Factors'!$L$11:$R$11,0),FALSE),VLOOKUP(LEFT(CONCATENATE($Y68,$Z68),2)&amp;"N",gsdfactors,MATCH(BT$7,'Proposed Factors'!$L$11:$R$11,0),FALSE)))</f>
        <v>1</v>
      </c>
      <c r="BU68" s="15">
        <f>IF($Z68="NN",1,IF(AND($Z68="YY",$Y68="S"),VLOOKUP("YY",gsdfactors,MATCH(BU$7,'Proposed Factors'!$L$11:$R$11,0),FALSE),VLOOKUP(LEFT(CONCATENATE($Y68,$Z68),2)&amp;"N",gsdfactors,MATCH(BU$7,'Proposed Factors'!$L$11:$R$11,0),FALSE)))</f>
        <v>1</v>
      </c>
      <c r="BV68" s="15">
        <f>IF($Z68="NN",1,IF(AND($Z68="YY",$Y68="S"),VLOOKUP("YY",gsdfactors,MATCH(BV$7,'Proposed Factors'!$L$11:$R$11,0),FALSE),VLOOKUP(LEFT(CONCATENATE($Y68,$Z68),2)&amp;"N",gsdfactors,MATCH(BV$7,'Proposed Factors'!$L$11:$R$11,0),FALSE)))</f>
        <v>1</v>
      </c>
      <c r="BW68" s="15">
        <f>IF($Z68="NN",1,IF(AND($Z68="YY",$Y68="S"),VLOOKUP("YY",gsdfactors,MATCH(BW$7,'Proposed Factors'!$L$11:$R$11,0),FALSE),VLOOKUP(LEFT(CONCATENATE($Y68,$Z68),2)&amp;"N",gsdfactors,MATCH(BW$7,'Proposed Factors'!$L$11:$R$11,0),FALSE)))</f>
        <v>1</v>
      </c>
      <c r="BY68" s="52">
        <f t="shared" si="9"/>
        <v>0.92272384448210609</v>
      </c>
      <c r="BZ68" s="52">
        <f t="shared" si="10"/>
        <v>0.93084942465926845</v>
      </c>
      <c r="CA68" s="52">
        <f t="shared" si="11"/>
        <v>0.93849621442864106</v>
      </c>
      <c r="CB68" s="52">
        <f t="shared" si="12"/>
        <v>0.93324576622855726</v>
      </c>
      <c r="CC68" s="52">
        <f t="shared" si="13"/>
        <v>0.95076429177331345</v>
      </c>
      <c r="CE68" s="52">
        <f t="shared" si="14"/>
        <v>0.96744224457654093</v>
      </c>
      <c r="CF68" s="52">
        <f t="shared" si="15"/>
        <v>1.0296649633442561</v>
      </c>
      <c r="CG68" s="52">
        <f t="shared" si="16"/>
        <v>0.95795319268102064</v>
      </c>
      <c r="CH68" s="52">
        <f t="shared" si="17"/>
        <v>0.95320106885281886</v>
      </c>
      <c r="CI68" s="52">
        <f t="shared" si="18"/>
        <v>1.0322150768242395</v>
      </c>
      <c r="CK68" s="52" t="str">
        <f t="shared" si="44"/>
        <v>31MNN</v>
      </c>
      <c r="CL68" s="55">
        <f t="shared" si="19"/>
        <v>1.0670983156691587E-2</v>
      </c>
      <c r="CM68" s="55">
        <f t="shared" si="20"/>
        <v>1.0337471706535347E-2</v>
      </c>
      <c r="CN68" s="55">
        <f t="shared" si="21"/>
        <v>1.1029270565824208E-2</v>
      </c>
      <c r="CO68" s="55">
        <f t="shared" si="22"/>
        <v>1.1243421076603198E-2</v>
      </c>
      <c r="CP68" s="55">
        <f t="shared" si="23"/>
        <v>1.0702764398849776E-2</v>
      </c>
      <c r="CQ68" s="5">
        <f t="shared" si="45"/>
        <v>0.96744224457654093</v>
      </c>
      <c r="CR68" s="5">
        <f t="shared" si="46"/>
        <v>1.0296649633442561</v>
      </c>
      <c r="CS68" s="5">
        <f t="shared" si="47"/>
        <v>0.95795319268102064</v>
      </c>
      <c r="CT68" s="5">
        <f t="shared" si="48"/>
        <v>0.95320106885281886</v>
      </c>
      <c r="CU68" s="5">
        <f t="shared" si="49"/>
        <v>1.0322150768242395</v>
      </c>
      <c r="CW68" s="52">
        <f t="shared" si="50"/>
        <v>0.99599999999999989</v>
      </c>
      <c r="CX68" s="52">
        <f t="shared" si="51"/>
        <v>0.99499999999999988</v>
      </c>
      <c r="CY68" s="52">
        <f t="shared" si="52"/>
        <v>0.995</v>
      </c>
      <c r="CZ68" s="52">
        <f t="shared" si="53"/>
        <v>0.98999999999999988</v>
      </c>
      <c r="DA68" s="52">
        <f t="shared" si="54"/>
        <v>1</v>
      </c>
    </row>
    <row r="69" spans="1:105" x14ac:dyDescent="0.35">
      <c r="A69" s="170" t="str">
        <f t="shared" si="25"/>
        <v>NNN</v>
      </c>
      <c r="B69" s="170" t="str">
        <f t="shared" si="26"/>
        <v>N</v>
      </c>
      <c r="C69" s="29" t="str">
        <f t="shared" si="27"/>
        <v>N</v>
      </c>
      <c r="D69" s="29" t="str">
        <f t="shared" si="28"/>
        <v>N</v>
      </c>
      <c r="E69" s="171" t="s">
        <v>5</v>
      </c>
      <c r="F69" s="171" t="s">
        <v>6</v>
      </c>
      <c r="G69" s="171" t="s">
        <v>7</v>
      </c>
      <c r="H69" s="172">
        <v>53</v>
      </c>
      <c r="I69" s="171" t="s">
        <v>5</v>
      </c>
      <c r="J69" s="171" t="s">
        <v>5</v>
      </c>
      <c r="K69" s="172">
        <v>2348</v>
      </c>
      <c r="L69" s="172">
        <v>1737</v>
      </c>
      <c r="M69" s="172">
        <v>2169</v>
      </c>
      <c r="N69" s="172">
        <v>1991</v>
      </c>
      <c r="O69" s="172">
        <v>2316</v>
      </c>
      <c r="P69" s="1"/>
      <c r="Q69" s="13" t="s">
        <v>304</v>
      </c>
      <c r="R69" s="35">
        <v>16314</v>
      </c>
      <c r="S69" s="35">
        <v>8492</v>
      </c>
      <c r="T69" s="35">
        <v>14091</v>
      </c>
      <c r="U69" s="35">
        <v>13796</v>
      </c>
      <c r="V69" s="35">
        <v>15912</v>
      </c>
      <c r="W69" s="35"/>
      <c r="X69" s="50">
        <f t="shared" si="29"/>
        <v>31</v>
      </c>
      <c r="Y69" s="49" t="str">
        <f t="shared" si="30"/>
        <v>S</v>
      </c>
      <c r="Z69" s="49" t="str">
        <f t="shared" si="31"/>
        <v>NN</v>
      </c>
      <c r="AA69" s="1"/>
      <c r="AB69" s="120">
        <f t="shared" si="32"/>
        <v>4.5303151226550745E-3</v>
      </c>
      <c r="AC69" s="120">
        <f t="shared" si="33"/>
        <v>4.0671705769041036E-3</v>
      </c>
      <c r="AD69" s="120">
        <f t="shared" si="34"/>
        <v>4.5098358011383564E-3</v>
      </c>
      <c r="AE69" s="120">
        <f t="shared" si="35"/>
        <v>4.5698446564186347E-3</v>
      </c>
      <c r="AF69" s="120">
        <f t="shared" si="36"/>
        <v>4.5110825152176745E-3</v>
      </c>
      <c r="AH69" s="121">
        <f t="shared" si="70"/>
        <v>0.996</v>
      </c>
      <c r="AI69" s="121">
        <f t="shared" si="70"/>
        <v>0.995</v>
      </c>
      <c r="AJ69" s="121">
        <f t="shared" si="70"/>
        <v>0.995</v>
      </c>
      <c r="AK69" s="121">
        <f t="shared" si="70"/>
        <v>0.99</v>
      </c>
      <c r="AL69" s="121">
        <f t="shared" si="70"/>
        <v>1</v>
      </c>
      <c r="AM69" s="15"/>
      <c r="AN69" s="98">
        <f t="shared" si="2"/>
        <v>0.92272384448210609</v>
      </c>
      <c r="AO69" s="98">
        <f t="shared" si="3"/>
        <v>0.93084942465926845</v>
      </c>
      <c r="AP69" s="98">
        <f t="shared" si="4"/>
        <v>0.93849621442864106</v>
      </c>
      <c r="AQ69" s="98">
        <f t="shared" si="5"/>
        <v>0.93324576622855726</v>
      </c>
      <c r="AR69" s="98">
        <f t="shared" si="6"/>
        <v>0.95125177403298367</v>
      </c>
      <c r="AS69" s="15"/>
      <c r="AT69" s="98">
        <f t="shared" si="55"/>
        <v>-7.7276155517893907E-2</v>
      </c>
      <c r="AU69" s="98">
        <f t="shared" si="56"/>
        <v>-6.9150575340731546E-2</v>
      </c>
      <c r="AV69" s="98">
        <f t="shared" si="57"/>
        <v>-6.1503785571358938E-2</v>
      </c>
      <c r="AW69" s="98">
        <f t="shared" si="58"/>
        <v>-6.6754233771442739E-2</v>
      </c>
      <c r="AX69" s="98">
        <f t="shared" si="59"/>
        <v>-4.8748225967016334E-2</v>
      </c>
      <c r="AY69" s="15"/>
      <c r="AZ69" s="98">
        <f t="shared" si="38"/>
        <v>-7.7276155517893907E-2</v>
      </c>
      <c r="BA69" s="98">
        <f t="shared" si="39"/>
        <v>-6.9150575340731546E-2</v>
      </c>
      <c r="BB69" s="98">
        <f t="shared" si="40"/>
        <v>-6.1503785571358938E-2</v>
      </c>
      <c r="BC69" s="99">
        <f t="shared" si="41"/>
        <v>-6.6754233771442739E-2</v>
      </c>
      <c r="BD69" s="98">
        <f t="shared" si="42"/>
        <v>-4.9235708226686499E-2</v>
      </c>
      <c r="BE69" s="101"/>
      <c r="BF69" s="181" t="str">
        <f t="shared" si="43"/>
        <v>31X</v>
      </c>
      <c r="BG69" s="98">
        <f t="shared" si="60"/>
        <v>0.92272384448210609</v>
      </c>
      <c r="BH69" s="98">
        <f t="shared" si="61"/>
        <v>0.93084942465926845</v>
      </c>
      <c r="BI69" s="98">
        <f t="shared" si="62"/>
        <v>0.93849621442864106</v>
      </c>
      <c r="BJ69" s="98">
        <f t="shared" si="63"/>
        <v>0.93324576622855726</v>
      </c>
      <c r="BK69" s="98">
        <f t="shared" si="64"/>
        <v>0.95076429177331345</v>
      </c>
      <c r="BL69" s="101"/>
      <c r="BM69" s="15">
        <f>IF($Y69="N",VLOOKUP("N",ylfactors,MATCH(BM$7,'Proposed Factors'!$L$3:$R$3,0),FALSE),IF('Query Result 1'!$X69&lt;49,VLOOKUP("YA",ylfactors,MATCH(BM$7,'Proposed Factors'!$L$3:$R$3,0),FALSE),VLOOKUP("YB",ylfactors,MATCH(BM$7,'Proposed Factors'!$L$3:$R$3,0),FALSE)))</f>
        <v>1</v>
      </c>
      <c r="BN69" s="15">
        <f>IF($Y69="N",VLOOKUP("N",ylfactors,MATCH(BN$7,'Proposed Factors'!$L$3:$R$3,0),FALSE),IF('Query Result 1'!$X69&lt;49,VLOOKUP("YA",ylfactors,MATCH(BN$7,'Proposed Factors'!$L$3:$R$3,0),FALSE),VLOOKUP("YB",ylfactors,MATCH(BN$7,'Proposed Factors'!$L$3:$R$3,0),FALSE)))</f>
        <v>1</v>
      </c>
      <c r="BO69" s="15">
        <f>IF($Y69="N",VLOOKUP("N",ylfactors,MATCH(BO$7,'Proposed Factors'!$L$3:$R$3,0),FALSE),IF('Query Result 1'!$X69&lt;49,VLOOKUP("YA",ylfactors,MATCH(BO$7,'Proposed Factors'!$L$3:$R$3,0),FALSE),VLOOKUP("YB",ylfactors,MATCH(BO$7,'Proposed Factors'!$L$3:$R$3,0),FALSE)))</f>
        <v>1</v>
      </c>
      <c r="BP69" s="15">
        <f>IF($Y69="N",VLOOKUP("N",ylfactors,MATCH(BP$7,'Proposed Factors'!$L$3:$R$3,0),FALSE),IF('Query Result 1'!$X69&lt;49,VLOOKUP("YA",ylfactors,MATCH(BP$7,'Proposed Factors'!$L$3:$R$3,0),FALSE),VLOOKUP("YB",ylfactors,MATCH(BP$7,'Proposed Factors'!$L$3:$R$3,0),FALSE)))</f>
        <v>1</v>
      </c>
      <c r="BQ69" s="15">
        <f>IF($Y69="N",VLOOKUP("N",ylfactors,MATCH(BQ$7,'Proposed Factors'!$L$3:$R$3,0),FALSE),IF('Query Result 1'!$X69&lt;49,VLOOKUP("YA",ylfactors,MATCH(BQ$7,'Proposed Factors'!$L$3:$R$3,0),FALSE),VLOOKUP("YB",ylfactors,MATCH(BQ$7,'Proposed Factors'!$L$3:$R$3,0),FALSE)))</f>
        <v>1</v>
      </c>
      <c r="BR69" s="15"/>
      <c r="BS69" s="15">
        <f>IF($Z69="NN",1,IF(AND($Z69="YY",$Y69="S"),VLOOKUP("YY",gsdfactors,MATCH(BS$7,'Proposed Factors'!$L$11:$R$11,0),FALSE),VLOOKUP(LEFT(CONCATENATE($Y69,$Z69),2)&amp;"N",gsdfactors,MATCH(BS$7,'Proposed Factors'!$L$11:$R$11,0),FALSE)))</f>
        <v>1</v>
      </c>
      <c r="BT69" s="15">
        <f>IF($Z69="NN",1,IF(AND($Z69="YY",$Y69="S"),VLOOKUP("YY",gsdfactors,MATCH(BT$7,'Proposed Factors'!$L$11:$R$11,0),FALSE),VLOOKUP(LEFT(CONCATENATE($Y69,$Z69),2)&amp;"N",gsdfactors,MATCH(BT$7,'Proposed Factors'!$L$11:$R$11,0),FALSE)))</f>
        <v>1</v>
      </c>
      <c r="BU69" s="15">
        <f>IF($Z69="NN",1,IF(AND($Z69="YY",$Y69="S"),VLOOKUP("YY",gsdfactors,MATCH(BU$7,'Proposed Factors'!$L$11:$R$11,0),FALSE),VLOOKUP(LEFT(CONCATENATE($Y69,$Z69),2)&amp;"N",gsdfactors,MATCH(BU$7,'Proposed Factors'!$L$11:$R$11,0),FALSE)))</f>
        <v>1</v>
      </c>
      <c r="BV69" s="15">
        <f>IF($Z69="NN",1,IF(AND($Z69="YY",$Y69="S"),VLOOKUP("YY",gsdfactors,MATCH(BV$7,'Proposed Factors'!$L$11:$R$11,0),FALSE),VLOOKUP(LEFT(CONCATENATE($Y69,$Z69),2)&amp;"N",gsdfactors,MATCH(BV$7,'Proposed Factors'!$L$11:$R$11,0),FALSE)))</f>
        <v>1</v>
      </c>
      <c r="BW69" s="15">
        <f>IF($Z69="NN",1,IF(AND($Z69="YY",$Y69="S"),VLOOKUP("YY",gsdfactors,MATCH(BW$7,'Proposed Factors'!$L$11:$R$11,0),FALSE),VLOOKUP(LEFT(CONCATENATE($Y69,$Z69),2)&amp;"N",gsdfactors,MATCH(BW$7,'Proposed Factors'!$L$11:$R$11,0),FALSE)))</f>
        <v>1</v>
      </c>
      <c r="BY69" s="52">
        <f t="shared" si="9"/>
        <v>0.92272384448210609</v>
      </c>
      <c r="BZ69" s="52">
        <f t="shared" si="10"/>
        <v>0.93084942465926845</v>
      </c>
      <c r="CA69" s="52">
        <f t="shared" si="11"/>
        <v>0.93849621442864106</v>
      </c>
      <c r="CB69" s="52">
        <f t="shared" si="12"/>
        <v>0.93324576622855726</v>
      </c>
      <c r="CC69" s="52">
        <f t="shared" si="13"/>
        <v>0.95076429177331345</v>
      </c>
      <c r="CE69" s="52">
        <f t="shared" si="14"/>
        <v>0.96744224457654093</v>
      </c>
      <c r="CF69" s="52">
        <f t="shared" si="15"/>
        <v>1.0296649633442561</v>
      </c>
      <c r="CG69" s="52">
        <f t="shared" si="16"/>
        <v>0.95795319268102064</v>
      </c>
      <c r="CH69" s="52">
        <f t="shared" si="17"/>
        <v>0.95320106885281886</v>
      </c>
      <c r="CI69" s="52">
        <f t="shared" si="18"/>
        <v>1.0322150768242395</v>
      </c>
      <c r="CK69" s="52" t="str">
        <f t="shared" si="44"/>
        <v>31SNN</v>
      </c>
      <c r="CL69" s="55">
        <f t="shared" si="19"/>
        <v>4.5303151226550745E-3</v>
      </c>
      <c r="CM69" s="55">
        <f t="shared" si="20"/>
        <v>4.0671705769041036E-3</v>
      </c>
      <c r="CN69" s="55">
        <f t="shared" si="21"/>
        <v>4.5098358011383564E-3</v>
      </c>
      <c r="CO69" s="55">
        <f t="shared" si="22"/>
        <v>4.5698446564186347E-3</v>
      </c>
      <c r="CP69" s="55">
        <f t="shared" si="23"/>
        <v>4.5110825152176745E-3</v>
      </c>
      <c r="CQ69" s="5">
        <f t="shared" si="45"/>
        <v>0.96744224457654093</v>
      </c>
      <c r="CR69" s="5">
        <f t="shared" si="46"/>
        <v>1.0296649633442561</v>
      </c>
      <c r="CS69" s="5">
        <f t="shared" si="47"/>
        <v>0.95795319268102064</v>
      </c>
      <c r="CT69" s="5">
        <f t="shared" si="48"/>
        <v>0.95320106885281886</v>
      </c>
      <c r="CU69" s="5">
        <f t="shared" si="49"/>
        <v>1.0322150768242395</v>
      </c>
      <c r="CW69" s="52">
        <f t="shared" si="50"/>
        <v>0.99599999999999989</v>
      </c>
      <c r="CX69" s="52">
        <f t="shared" si="51"/>
        <v>0.99499999999999988</v>
      </c>
      <c r="CY69" s="52">
        <f t="shared" si="52"/>
        <v>0.995</v>
      </c>
      <c r="CZ69" s="52">
        <f t="shared" si="53"/>
        <v>0.98999999999999988</v>
      </c>
      <c r="DA69" s="52">
        <f t="shared" si="54"/>
        <v>1</v>
      </c>
    </row>
    <row r="70" spans="1:105" x14ac:dyDescent="0.35">
      <c r="A70" s="170" t="str">
        <f t="shared" si="25"/>
        <v>NNN</v>
      </c>
      <c r="B70" s="170" t="str">
        <f t="shared" si="26"/>
        <v>N</v>
      </c>
      <c r="C70" s="29" t="str">
        <f t="shared" si="27"/>
        <v>N</v>
      </c>
      <c r="D70" s="29" t="str">
        <f t="shared" si="28"/>
        <v>N</v>
      </c>
      <c r="E70" s="171" t="s">
        <v>5</v>
      </c>
      <c r="F70" s="171" t="s">
        <v>6</v>
      </c>
      <c r="G70" s="171" t="s">
        <v>7</v>
      </c>
      <c r="H70" s="172">
        <v>54</v>
      </c>
      <c r="I70" s="171" t="s">
        <v>5</v>
      </c>
      <c r="J70" s="171" t="s">
        <v>5</v>
      </c>
      <c r="K70" s="172">
        <v>2429</v>
      </c>
      <c r="L70" s="172">
        <v>1824</v>
      </c>
      <c r="M70" s="172">
        <v>2256</v>
      </c>
      <c r="N70" s="172">
        <v>2065</v>
      </c>
      <c r="O70" s="172">
        <v>2392</v>
      </c>
      <c r="P70" s="1"/>
      <c r="Q70" s="13" t="s">
        <v>203</v>
      </c>
      <c r="R70" s="35">
        <v>35074</v>
      </c>
      <c r="S70" s="35">
        <v>19685</v>
      </c>
      <c r="T70" s="35">
        <v>31497</v>
      </c>
      <c r="U70" s="35">
        <v>31005</v>
      </c>
      <c r="V70" s="35">
        <v>34425</v>
      </c>
      <c r="W70" s="35"/>
      <c r="X70" s="50">
        <f t="shared" si="29"/>
        <v>32</v>
      </c>
      <c r="Y70" s="49" t="str">
        <f t="shared" si="30"/>
        <v>M</v>
      </c>
      <c r="Z70" s="49" t="str">
        <f t="shared" si="31"/>
        <v>NN</v>
      </c>
      <c r="AA70" s="1"/>
      <c r="AB70" s="120">
        <f t="shared" si="32"/>
        <v>9.7398720492830743E-3</v>
      </c>
      <c r="AC70" s="120">
        <f t="shared" si="33"/>
        <v>9.4279619413986434E-3</v>
      </c>
      <c r="AD70" s="120">
        <f t="shared" si="34"/>
        <v>1.0080639999180669E-2</v>
      </c>
      <c r="AE70" s="120">
        <f t="shared" si="35"/>
        <v>1.0270225686594648E-2</v>
      </c>
      <c r="AF70" s="120">
        <f t="shared" si="36"/>
        <v>9.759553518499775E-3</v>
      </c>
      <c r="AH70" s="121">
        <f t="shared" si="70"/>
        <v>0.99199999999999999</v>
      </c>
      <c r="AI70" s="121">
        <f t="shared" si="70"/>
        <v>0.98899999999999999</v>
      </c>
      <c r="AJ70" s="121">
        <f t="shared" si="70"/>
        <v>0.99299999999999999</v>
      </c>
      <c r="AK70" s="121">
        <f t="shared" si="70"/>
        <v>0.98599999999999999</v>
      </c>
      <c r="AL70" s="121">
        <f t="shared" si="70"/>
        <v>0.998</v>
      </c>
      <c r="AM70" s="15"/>
      <c r="AN70" s="98">
        <f t="shared" si="2"/>
        <v>0.91901812623117396</v>
      </c>
      <c r="AO70" s="98">
        <f t="shared" si="3"/>
        <v>0.92523626229951406</v>
      </c>
      <c r="AP70" s="98">
        <f t="shared" si="4"/>
        <v>0.9366097898770257</v>
      </c>
      <c r="AQ70" s="98">
        <f t="shared" si="5"/>
        <v>0.9294750762639975</v>
      </c>
      <c r="AR70" s="98">
        <f t="shared" si="6"/>
        <v>0.94934927048491768</v>
      </c>
      <c r="AS70" s="15"/>
      <c r="AT70" s="98">
        <f t="shared" si="55"/>
        <v>-8.098187376882604E-2</v>
      </c>
      <c r="AU70" s="98">
        <f t="shared" si="56"/>
        <v>-7.4763737700485944E-2</v>
      </c>
      <c r="AV70" s="98">
        <f t="shared" si="57"/>
        <v>-6.33902101229743E-2</v>
      </c>
      <c r="AW70" s="98">
        <f t="shared" si="58"/>
        <v>-7.0524923736002498E-2</v>
      </c>
      <c r="AX70" s="98">
        <f t="shared" si="59"/>
        <v>-5.0650729515082316E-2</v>
      </c>
      <c r="AY70" s="15"/>
      <c r="AZ70" s="98">
        <f t="shared" si="38"/>
        <v>-8.098187376882604E-2</v>
      </c>
      <c r="BA70" s="98">
        <f t="shared" si="39"/>
        <v>-7.4763737700485944E-2</v>
      </c>
      <c r="BB70" s="98">
        <f t="shared" si="40"/>
        <v>-6.33902101229743E-2</v>
      </c>
      <c r="BC70" s="99">
        <f t="shared" si="41"/>
        <v>-7.0524923736002498E-2</v>
      </c>
      <c r="BD70" s="98">
        <f t="shared" si="42"/>
        <v>-5.1157236810233139E-2</v>
      </c>
      <c r="BE70" s="101"/>
      <c r="BF70" s="181" t="str">
        <f t="shared" si="43"/>
        <v>32X</v>
      </c>
      <c r="BG70" s="98">
        <f t="shared" si="60"/>
        <v>0.91901812623117396</v>
      </c>
      <c r="BH70" s="98">
        <f t="shared" si="61"/>
        <v>0.92523626229951406</v>
      </c>
      <c r="BI70" s="98">
        <f t="shared" si="62"/>
        <v>0.9366097898770257</v>
      </c>
      <c r="BJ70" s="98">
        <f t="shared" si="63"/>
        <v>0.9294750762639975</v>
      </c>
      <c r="BK70" s="98">
        <f t="shared" si="64"/>
        <v>0.9488427631897669</v>
      </c>
      <c r="BL70" s="101"/>
      <c r="BM70" s="15">
        <f>IF($Y70="N",VLOOKUP("N",ylfactors,MATCH(BM$7,'Proposed Factors'!$L$3:$R$3,0),FALSE),IF('Query Result 1'!$X70&lt;49,VLOOKUP("YA",ylfactors,MATCH(BM$7,'Proposed Factors'!$L$3:$R$3,0),FALSE),VLOOKUP("YB",ylfactors,MATCH(BM$7,'Proposed Factors'!$L$3:$R$3,0),FALSE)))</f>
        <v>1</v>
      </c>
      <c r="BN70" s="15">
        <f>IF($Y70="N",VLOOKUP("N",ylfactors,MATCH(BN$7,'Proposed Factors'!$L$3:$R$3,0),FALSE),IF('Query Result 1'!$X70&lt;49,VLOOKUP("YA",ylfactors,MATCH(BN$7,'Proposed Factors'!$L$3:$R$3,0),FALSE),VLOOKUP("YB",ylfactors,MATCH(BN$7,'Proposed Factors'!$L$3:$R$3,0),FALSE)))</f>
        <v>1</v>
      </c>
      <c r="BO70" s="15">
        <f>IF($Y70="N",VLOOKUP("N",ylfactors,MATCH(BO$7,'Proposed Factors'!$L$3:$R$3,0),FALSE),IF('Query Result 1'!$X70&lt;49,VLOOKUP("YA",ylfactors,MATCH(BO$7,'Proposed Factors'!$L$3:$R$3,0),FALSE),VLOOKUP("YB",ylfactors,MATCH(BO$7,'Proposed Factors'!$L$3:$R$3,0),FALSE)))</f>
        <v>1</v>
      </c>
      <c r="BP70" s="15">
        <f>IF($Y70="N",VLOOKUP("N",ylfactors,MATCH(BP$7,'Proposed Factors'!$L$3:$R$3,0),FALSE),IF('Query Result 1'!$X70&lt;49,VLOOKUP("YA",ylfactors,MATCH(BP$7,'Proposed Factors'!$L$3:$R$3,0),FALSE),VLOOKUP("YB",ylfactors,MATCH(BP$7,'Proposed Factors'!$L$3:$R$3,0),FALSE)))</f>
        <v>1</v>
      </c>
      <c r="BQ70" s="15">
        <f>IF($Y70="N",VLOOKUP("N",ylfactors,MATCH(BQ$7,'Proposed Factors'!$L$3:$R$3,0),FALSE),IF('Query Result 1'!$X70&lt;49,VLOOKUP("YA",ylfactors,MATCH(BQ$7,'Proposed Factors'!$L$3:$R$3,0),FALSE),VLOOKUP("YB",ylfactors,MATCH(BQ$7,'Proposed Factors'!$L$3:$R$3,0),FALSE)))</f>
        <v>1</v>
      </c>
      <c r="BR70" s="15"/>
      <c r="BS70" s="15">
        <f>IF($Z70="NN",1,IF(AND($Z70="YY",$Y70="S"),VLOOKUP("YY",gsdfactors,MATCH(BS$7,'Proposed Factors'!$L$11:$R$11,0),FALSE),VLOOKUP(LEFT(CONCATENATE($Y70,$Z70),2)&amp;"N",gsdfactors,MATCH(BS$7,'Proposed Factors'!$L$11:$R$11,0),FALSE)))</f>
        <v>1</v>
      </c>
      <c r="BT70" s="15">
        <f>IF($Z70="NN",1,IF(AND($Z70="YY",$Y70="S"),VLOOKUP("YY",gsdfactors,MATCH(BT$7,'Proposed Factors'!$L$11:$R$11,0),FALSE),VLOOKUP(LEFT(CONCATENATE($Y70,$Z70),2)&amp;"N",gsdfactors,MATCH(BT$7,'Proposed Factors'!$L$11:$R$11,0),FALSE)))</f>
        <v>1</v>
      </c>
      <c r="BU70" s="15">
        <f>IF($Z70="NN",1,IF(AND($Z70="YY",$Y70="S"),VLOOKUP("YY",gsdfactors,MATCH(BU$7,'Proposed Factors'!$L$11:$R$11,0),FALSE),VLOOKUP(LEFT(CONCATENATE($Y70,$Z70),2)&amp;"N",gsdfactors,MATCH(BU$7,'Proposed Factors'!$L$11:$R$11,0),FALSE)))</f>
        <v>1</v>
      </c>
      <c r="BV70" s="15">
        <f>IF($Z70="NN",1,IF(AND($Z70="YY",$Y70="S"),VLOOKUP("YY",gsdfactors,MATCH(BV$7,'Proposed Factors'!$L$11:$R$11,0),FALSE),VLOOKUP(LEFT(CONCATENATE($Y70,$Z70),2)&amp;"N",gsdfactors,MATCH(BV$7,'Proposed Factors'!$L$11:$R$11,0),FALSE)))</f>
        <v>1</v>
      </c>
      <c r="BW70" s="15">
        <f>IF($Z70="NN",1,IF(AND($Z70="YY",$Y70="S"),VLOOKUP("YY",gsdfactors,MATCH(BW$7,'Proposed Factors'!$L$11:$R$11,0),FALSE),VLOOKUP(LEFT(CONCATENATE($Y70,$Z70),2)&amp;"N",gsdfactors,MATCH(BW$7,'Proposed Factors'!$L$11:$R$11,0),FALSE)))</f>
        <v>1</v>
      </c>
      <c r="BY70" s="52">
        <f t="shared" si="9"/>
        <v>0.91901812623117396</v>
      </c>
      <c r="BZ70" s="52">
        <f t="shared" si="10"/>
        <v>0.92523626229951406</v>
      </c>
      <c r="CA70" s="52">
        <f t="shared" si="11"/>
        <v>0.9366097898770257</v>
      </c>
      <c r="CB70" s="52">
        <f t="shared" si="12"/>
        <v>0.9294750762639975</v>
      </c>
      <c r="CC70" s="52">
        <f t="shared" si="13"/>
        <v>0.9488427631897669</v>
      </c>
      <c r="CE70" s="52">
        <f t="shared" si="14"/>
        <v>0.96355693435735812</v>
      </c>
      <c r="CF70" s="52">
        <f t="shared" si="15"/>
        <v>1.0234559283894162</v>
      </c>
      <c r="CG70" s="52">
        <f t="shared" si="16"/>
        <v>0.95602765862538031</v>
      </c>
      <c r="CH70" s="52">
        <f t="shared" si="17"/>
        <v>0.94934975140290856</v>
      </c>
      <c r="CI70" s="52">
        <f t="shared" si="18"/>
        <v>1.030128933295662</v>
      </c>
      <c r="CK70" s="52" t="str">
        <f t="shared" si="44"/>
        <v>32MNN</v>
      </c>
      <c r="CL70" s="55">
        <f t="shared" si="19"/>
        <v>9.7398720492830743E-3</v>
      </c>
      <c r="CM70" s="55">
        <f t="shared" si="20"/>
        <v>9.4279619413986434E-3</v>
      </c>
      <c r="CN70" s="55">
        <f t="shared" si="21"/>
        <v>1.0080639999180669E-2</v>
      </c>
      <c r="CO70" s="55">
        <f t="shared" si="22"/>
        <v>1.0270225686594648E-2</v>
      </c>
      <c r="CP70" s="55">
        <f t="shared" si="23"/>
        <v>9.759553518499775E-3</v>
      </c>
      <c r="CQ70" s="5">
        <f t="shared" si="45"/>
        <v>0.96355693435735812</v>
      </c>
      <c r="CR70" s="5">
        <f t="shared" si="46"/>
        <v>1.0234559283894162</v>
      </c>
      <c r="CS70" s="5">
        <f t="shared" si="47"/>
        <v>0.95602765862538031</v>
      </c>
      <c r="CT70" s="5">
        <f t="shared" si="48"/>
        <v>0.94934975140290856</v>
      </c>
      <c r="CU70" s="5">
        <f t="shared" si="49"/>
        <v>1.030128933295662</v>
      </c>
      <c r="CW70" s="52">
        <f t="shared" si="50"/>
        <v>0.99199999999999999</v>
      </c>
      <c r="CX70" s="52">
        <f t="shared" si="51"/>
        <v>0.98899999999999977</v>
      </c>
      <c r="CY70" s="52">
        <f t="shared" si="52"/>
        <v>0.99299999999999988</v>
      </c>
      <c r="CZ70" s="52">
        <f t="shared" si="53"/>
        <v>0.98599999999999999</v>
      </c>
      <c r="DA70" s="52">
        <f t="shared" si="54"/>
        <v>0.9979789642920196</v>
      </c>
    </row>
    <row r="71" spans="1:105" x14ac:dyDescent="0.35">
      <c r="A71" s="170" t="str">
        <f t="shared" si="25"/>
        <v>NNN</v>
      </c>
      <c r="B71" s="170" t="str">
        <f t="shared" si="26"/>
        <v>N</v>
      </c>
      <c r="C71" s="29" t="str">
        <f t="shared" si="27"/>
        <v>N</v>
      </c>
      <c r="D71" s="29" t="str">
        <f t="shared" si="28"/>
        <v>N</v>
      </c>
      <c r="E71" s="171" t="s">
        <v>5</v>
      </c>
      <c r="F71" s="171" t="s">
        <v>6</v>
      </c>
      <c r="G71" s="171" t="s">
        <v>7</v>
      </c>
      <c r="H71" s="172">
        <v>55</v>
      </c>
      <c r="I71" s="171" t="s">
        <v>5</v>
      </c>
      <c r="J71" s="171" t="s">
        <v>5</v>
      </c>
      <c r="K71" s="172">
        <v>1786</v>
      </c>
      <c r="L71" s="172">
        <v>1349</v>
      </c>
      <c r="M71" s="172">
        <v>1655</v>
      </c>
      <c r="N71" s="172">
        <v>1523</v>
      </c>
      <c r="O71" s="172">
        <v>1757</v>
      </c>
      <c r="P71" s="1"/>
      <c r="Q71" s="13" t="s">
        <v>305</v>
      </c>
      <c r="R71" s="35">
        <v>15248</v>
      </c>
      <c r="S71" s="35">
        <v>8079</v>
      </c>
      <c r="T71" s="35">
        <v>13192</v>
      </c>
      <c r="U71" s="35">
        <v>12882</v>
      </c>
      <c r="V71" s="35">
        <v>14886</v>
      </c>
      <c r="W71" s="35"/>
      <c r="X71" s="50">
        <f t="shared" si="29"/>
        <v>32</v>
      </c>
      <c r="Y71" s="49" t="str">
        <f t="shared" si="30"/>
        <v>S</v>
      </c>
      <c r="Z71" s="49" t="str">
        <f t="shared" si="31"/>
        <v>NN</v>
      </c>
      <c r="AA71" s="1"/>
      <c r="AB71" s="120">
        <f t="shared" si="32"/>
        <v>4.2342923250119268E-3</v>
      </c>
      <c r="AC71" s="120">
        <f t="shared" si="33"/>
        <v>3.8693677685831666E-3</v>
      </c>
      <c r="AD71" s="120">
        <f t="shared" si="34"/>
        <v>4.2221101333203602E-3</v>
      </c>
      <c r="AE71" s="120">
        <f t="shared" si="35"/>
        <v>4.2670874792682554E-3</v>
      </c>
      <c r="AF71" s="120">
        <f t="shared" si="36"/>
        <v>4.2202095476074845E-3</v>
      </c>
      <c r="AH71" s="121">
        <f t="shared" si="70"/>
        <v>0.99199999999999999</v>
      </c>
      <c r="AI71" s="121">
        <f t="shared" si="70"/>
        <v>0.98899999999999999</v>
      </c>
      <c r="AJ71" s="121">
        <f t="shared" si="70"/>
        <v>0.99299999999999999</v>
      </c>
      <c r="AK71" s="121">
        <f t="shared" si="70"/>
        <v>0.98599999999999999</v>
      </c>
      <c r="AL71" s="121">
        <f t="shared" si="70"/>
        <v>0.998</v>
      </c>
      <c r="AM71" s="15"/>
      <c r="AN71" s="98">
        <f t="shared" si="2"/>
        <v>0.91901812623117396</v>
      </c>
      <c r="AO71" s="98">
        <f t="shared" si="3"/>
        <v>0.92523626229951406</v>
      </c>
      <c r="AP71" s="98">
        <f t="shared" si="4"/>
        <v>0.9366097898770257</v>
      </c>
      <c r="AQ71" s="98">
        <f t="shared" si="5"/>
        <v>0.9294750762639975</v>
      </c>
      <c r="AR71" s="98">
        <f t="shared" si="6"/>
        <v>0.94934927048491768</v>
      </c>
      <c r="AS71" s="15"/>
      <c r="AT71" s="98">
        <f t="shared" si="55"/>
        <v>-8.098187376882604E-2</v>
      </c>
      <c r="AU71" s="98">
        <f t="shared" si="56"/>
        <v>-7.4763737700485944E-2</v>
      </c>
      <c r="AV71" s="98">
        <f t="shared" si="57"/>
        <v>-6.33902101229743E-2</v>
      </c>
      <c r="AW71" s="98">
        <f t="shared" si="58"/>
        <v>-7.0524923736002498E-2</v>
      </c>
      <c r="AX71" s="98">
        <f t="shared" si="59"/>
        <v>-5.0650729515082316E-2</v>
      </c>
      <c r="AY71" s="15"/>
      <c r="AZ71" s="98">
        <f t="shared" si="38"/>
        <v>-8.098187376882604E-2</v>
      </c>
      <c r="BA71" s="98">
        <f t="shared" si="39"/>
        <v>-7.4763737700485944E-2</v>
      </c>
      <c r="BB71" s="98">
        <f t="shared" si="40"/>
        <v>-6.33902101229743E-2</v>
      </c>
      <c r="BC71" s="99">
        <f t="shared" si="41"/>
        <v>-7.0524923736002498E-2</v>
      </c>
      <c r="BD71" s="98">
        <f t="shared" si="42"/>
        <v>-5.1157236810233139E-2</v>
      </c>
      <c r="BE71" s="101"/>
      <c r="BF71" s="181" t="str">
        <f t="shared" si="43"/>
        <v>32X</v>
      </c>
      <c r="BG71" s="98">
        <f t="shared" si="60"/>
        <v>0.91901812623117396</v>
      </c>
      <c r="BH71" s="98">
        <f t="shared" si="61"/>
        <v>0.92523626229951406</v>
      </c>
      <c r="BI71" s="98">
        <f t="shared" si="62"/>
        <v>0.9366097898770257</v>
      </c>
      <c r="BJ71" s="98">
        <f t="shared" si="63"/>
        <v>0.9294750762639975</v>
      </c>
      <c r="BK71" s="98">
        <f t="shared" si="64"/>
        <v>0.9488427631897669</v>
      </c>
      <c r="BL71" s="101"/>
      <c r="BM71" s="15">
        <f>IF($Y71="N",VLOOKUP("N",ylfactors,MATCH(BM$7,'Proposed Factors'!$L$3:$R$3,0),FALSE),IF('Query Result 1'!$X71&lt;49,VLOOKUP("YA",ylfactors,MATCH(BM$7,'Proposed Factors'!$L$3:$R$3,0),FALSE),VLOOKUP("YB",ylfactors,MATCH(BM$7,'Proposed Factors'!$L$3:$R$3,0),FALSE)))</f>
        <v>1</v>
      </c>
      <c r="BN71" s="15">
        <f>IF($Y71="N",VLOOKUP("N",ylfactors,MATCH(BN$7,'Proposed Factors'!$L$3:$R$3,0),FALSE),IF('Query Result 1'!$X71&lt;49,VLOOKUP("YA",ylfactors,MATCH(BN$7,'Proposed Factors'!$L$3:$R$3,0),FALSE),VLOOKUP("YB",ylfactors,MATCH(BN$7,'Proposed Factors'!$L$3:$R$3,0),FALSE)))</f>
        <v>1</v>
      </c>
      <c r="BO71" s="15">
        <f>IF($Y71="N",VLOOKUP("N",ylfactors,MATCH(BO$7,'Proposed Factors'!$L$3:$R$3,0),FALSE),IF('Query Result 1'!$X71&lt;49,VLOOKUP("YA",ylfactors,MATCH(BO$7,'Proposed Factors'!$L$3:$R$3,0),FALSE),VLOOKUP("YB",ylfactors,MATCH(BO$7,'Proposed Factors'!$L$3:$R$3,0),FALSE)))</f>
        <v>1</v>
      </c>
      <c r="BP71" s="15">
        <f>IF($Y71="N",VLOOKUP("N",ylfactors,MATCH(BP$7,'Proposed Factors'!$L$3:$R$3,0),FALSE),IF('Query Result 1'!$X71&lt;49,VLOOKUP("YA",ylfactors,MATCH(BP$7,'Proposed Factors'!$L$3:$R$3,0),FALSE),VLOOKUP("YB",ylfactors,MATCH(BP$7,'Proposed Factors'!$L$3:$R$3,0),FALSE)))</f>
        <v>1</v>
      </c>
      <c r="BQ71" s="15">
        <f>IF($Y71="N",VLOOKUP("N",ylfactors,MATCH(BQ$7,'Proposed Factors'!$L$3:$R$3,0),FALSE),IF('Query Result 1'!$X71&lt;49,VLOOKUP("YA",ylfactors,MATCH(BQ$7,'Proposed Factors'!$L$3:$R$3,0),FALSE),VLOOKUP("YB",ylfactors,MATCH(BQ$7,'Proposed Factors'!$L$3:$R$3,0),FALSE)))</f>
        <v>1</v>
      </c>
      <c r="BR71" s="15"/>
      <c r="BS71" s="15">
        <f>IF($Z71="NN",1,IF(AND($Z71="YY",$Y71="S"),VLOOKUP("YY",gsdfactors,MATCH(BS$7,'Proposed Factors'!$L$11:$R$11,0),FALSE),VLOOKUP(LEFT(CONCATENATE($Y71,$Z71),2)&amp;"N",gsdfactors,MATCH(BS$7,'Proposed Factors'!$L$11:$R$11,0),FALSE)))</f>
        <v>1</v>
      </c>
      <c r="BT71" s="15">
        <f>IF($Z71="NN",1,IF(AND($Z71="YY",$Y71="S"),VLOOKUP("YY",gsdfactors,MATCH(BT$7,'Proposed Factors'!$L$11:$R$11,0),FALSE),VLOOKUP(LEFT(CONCATENATE($Y71,$Z71),2)&amp;"N",gsdfactors,MATCH(BT$7,'Proposed Factors'!$L$11:$R$11,0),FALSE)))</f>
        <v>1</v>
      </c>
      <c r="BU71" s="15">
        <f>IF($Z71="NN",1,IF(AND($Z71="YY",$Y71="S"),VLOOKUP("YY",gsdfactors,MATCH(BU$7,'Proposed Factors'!$L$11:$R$11,0),FALSE),VLOOKUP(LEFT(CONCATENATE($Y71,$Z71),2)&amp;"N",gsdfactors,MATCH(BU$7,'Proposed Factors'!$L$11:$R$11,0),FALSE)))</f>
        <v>1</v>
      </c>
      <c r="BV71" s="15">
        <f>IF($Z71="NN",1,IF(AND($Z71="YY",$Y71="S"),VLOOKUP("YY",gsdfactors,MATCH(BV$7,'Proposed Factors'!$L$11:$R$11,0),FALSE),VLOOKUP(LEFT(CONCATENATE($Y71,$Z71),2)&amp;"N",gsdfactors,MATCH(BV$7,'Proposed Factors'!$L$11:$R$11,0),FALSE)))</f>
        <v>1</v>
      </c>
      <c r="BW71" s="15">
        <f>IF($Z71="NN",1,IF(AND($Z71="YY",$Y71="S"),VLOOKUP("YY",gsdfactors,MATCH(BW$7,'Proposed Factors'!$L$11:$R$11,0),FALSE),VLOOKUP(LEFT(CONCATENATE($Y71,$Z71),2)&amp;"N",gsdfactors,MATCH(BW$7,'Proposed Factors'!$L$11:$R$11,0),FALSE)))</f>
        <v>1</v>
      </c>
      <c r="BY71" s="52">
        <f t="shared" si="9"/>
        <v>0.91901812623117396</v>
      </c>
      <c r="BZ71" s="52">
        <f t="shared" si="10"/>
        <v>0.92523626229951406</v>
      </c>
      <c r="CA71" s="52">
        <f t="shared" si="11"/>
        <v>0.9366097898770257</v>
      </c>
      <c r="CB71" s="52">
        <f t="shared" si="12"/>
        <v>0.9294750762639975</v>
      </c>
      <c r="CC71" s="52">
        <f t="shared" si="13"/>
        <v>0.9488427631897669</v>
      </c>
      <c r="CE71" s="52">
        <f t="shared" si="14"/>
        <v>0.96355693435735812</v>
      </c>
      <c r="CF71" s="52">
        <f t="shared" si="15"/>
        <v>1.0234559283894162</v>
      </c>
      <c r="CG71" s="52">
        <f t="shared" si="16"/>
        <v>0.95602765862538031</v>
      </c>
      <c r="CH71" s="52">
        <f t="shared" si="17"/>
        <v>0.94934975140290856</v>
      </c>
      <c r="CI71" s="52">
        <f t="shared" si="18"/>
        <v>1.030128933295662</v>
      </c>
      <c r="CK71" s="52" t="str">
        <f t="shared" si="44"/>
        <v>32SNN</v>
      </c>
      <c r="CL71" s="55">
        <f t="shared" si="19"/>
        <v>4.2342923250119268E-3</v>
      </c>
      <c r="CM71" s="55">
        <f t="shared" si="20"/>
        <v>3.8693677685831666E-3</v>
      </c>
      <c r="CN71" s="55">
        <f t="shared" si="21"/>
        <v>4.2221101333203602E-3</v>
      </c>
      <c r="CO71" s="55">
        <f t="shared" si="22"/>
        <v>4.2670874792682554E-3</v>
      </c>
      <c r="CP71" s="55">
        <f t="shared" si="23"/>
        <v>4.2202095476074845E-3</v>
      </c>
      <c r="CQ71" s="5">
        <f t="shared" si="45"/>
        <v>0.96355693435735812</v>
      </c>
      <c r="CR71" s="5">
        <f t="shared" si="46"/>
        <v>1.0234559283894162</v>
      </c>
      <c r="CS71" s="5">
        <f t="shared" si="47"/>
        <v>0.95602765862538031</v>
      </c>
      <c r="CT71" s="5">
        <f t="shared" si="48"/>
        <v>0.94934975140290856</v>
      </c>
      <c r="CU71" s="5">
        <f t="shared" si="49"/>
        <v>1.030128933295662</v>
      </c>
      <c r="CW71" s="52">
        <f t="shared" si="50"/>
        <v>0.99199999999999999</v>
      </c>
      <c r="CX71" s="52">
        <f t="shared" si="51"/>
        <v>0.98899999999999977</v>
      </c>
      <c r="CY71" s="52">
        <f t="shared" si="52"/>
        <v>0.99299999999999988</v>
      </c>
      <c r="CZ71" s="52">
        <f t="shared" si="53"/>
        <v>0.98599999999999999</v>
      </c>
      <c r="DA71" s="52">
        <f t="shared" si="54"/>
        <v>0.9979789642920196</v>
      </c>
    </row>
    <row r="72" spans="1:105" x14ac:dyDescent="0.35">
      <c r="A72" s="170" t="str">
        <f t="shared" si="25"/>
        <v>NNN</v>
      </c>
      <c r="B72" s="170" t="str">
        <f t="shared" si="26"/>
        <v>N</v>
      </c>
      <c r="C72" s="29" t="str">
        <f t="shared" si="27"/>
        <v>N</v>
      </c>
      <c r="D72" s="29" t="str">
        <f t="shared" ref="D72:D135" si="71">IF(AND(C72="Y",J72="Y"),"Y","N")</f>
        <v>N</v>
      </c>
      <c r="E72" s="171" t="s">
        <v>5</v>
      </c>
      <c r="F72" s="171" t="s">
        <v>6</v>
      </c>
      <c r="G72" s="171" t="s">
        <v>7</v>
      </c>
      <c r="H72" s="172">
        <v>56</v>
      </c>
      <c r="I72" s="171" t="s">
        <v>5</v>
      </c>
      <c r="J72" s="171" t="s">
        <v>5</v>
      </c>
      <c r="K72" s="172">
        <v>1699</v>
      </c>
      <c r="L72" s="172">
        <v>1267</v>
      </c>
      <c r="M72" s="172">
        <v>1566</v>
      </c>
      <c r="N72" s="172">
        <v>1425</v>
      </c>
      <c r="O72" s="172">
        <v>1666</v>
      </c>
      <c r="P72" s="1"/>
      <c r="Q72" s="13" t="s">
        <v>204</v>
      </c>
      <c r="R72" s="35">
        <v>34233</v>
      </c>
      <c r="S72" s="35">
        <v>19593</v>
      </c>
      <c r="T72" s="35">
        <v>30831</v>
      </c>
      <c r="U72" s="35">
        <v>30303</v>
      </c>
      <c r="V72" s="35">
        <v>33661</v>
      </c>
      <c r="W72" s="35"/>
      <c r="X72" s="50">
        <f t="shared" si="29"/>
        <v>33</v>
      </c>
      <c r="Y72" s="49" t="str">
        <f t="shared" si="30"/>
        <v>M</v>
      </c>
      <c r="Z72" s="49" t="str">
        <f t="shared" si="31"/>
        <v>NN</v>
      </c>
      <c r="AA72" s="1"/>
      <c r="AB72" s="120">
        <f t="shared" si="32"/>
        <v>9.5063306113676079E-3</v>
      </c>
      <c r="AC72" s="120">
        <f t="shared" si="33"/>
        <v>9.3838993303441004E-3</v>
      </c>
      <c r="AD72" s="120">
        <f t="shared" si="34"/>
        <v>9.8674861674044913E-3</v>
      </c>
      <c r="AE72" s="120">
        <f t="shared" si="35"/>
        <v>1.0037692274822693E-2</v>
      </c>
      <c r="AF72" s="120">
        <f t="shared" si="36"/>
        <v>9.5429580533397517E-3</v>
      </c>
      <c r="AH72" s="121">
        <f t="shared" si="70"/>
        <v>0.98799999999999999</v>
      </c>
      <c r="AI72" s="121">
        <f t="shared" si="70"/>
        <v>0.97299999999999998</v>
      </c>
      <c r="AJ72" s="121">
        <f t="shared" si="70"/>
        <v>0.98799999999999999</v>
      </c>
      <c r="AK72" s="121">
        <f t="shared" si="70"/>
        <v>0.98299999999999998</v>
      </c>
      <c r="AL72" s="121">
        <f t="shared" si="70"/>
        <v>0.998</v>
      </c>
      <c r="AM72" s="15"/>
      <c r="AN72" s="98">
        <f t="shared" ref="AN72:AN135" si="72">AH72/$AH$214</f>
        <v>0.91531240798024183</v>
      </c>
      <c r="AO72" s="98">
        <f t="shared" ref="AO72:AO135" si="73">AI72/$AI$214</f>
        <v>0.91026782934016903</v>
      </c>
      <c r="AP72" s="98">
        <f t="shared" ref="AP72:AP135" si="74">AJ72/$AJ$214</f>
        <v>0.93189372849798735</v>
      </c>
      <c r="AQ72" s="98">
        <f t="shared" ref="AQ72:AQ135" si="75">AK72/AK$214</f>
        <v>0.92664705879057763</v>
      </c>
      <c r="AR72" s="98">
        <f t="shared" ref="AR72:AR135" si="76">AL72/AL$214</f>
        <v>0.94934927048491768</v>
      </c>
      <c r="AS72" s="15"/>
      <c r="AT72" s="98">
        <f t="shared" si="55"/>
        <v>-8.4687592019758173E-2</v>
      </c>
      <c r="AU72" s="98">
        <f t="shared" si="56"/>
        <v>-8.9732170659830968E-2</v>
      </c>
      <c r="AV72" s="98">
        <f t="shared" si="57"/>
        <v>-6.810627150201265E-2</v>
      </c>
      <c r="AW72" s="98">
        <f t="shared" si="58"/>
        <v>-7.3352941209422373E-2</v>
      </c>
      <c r="AX72" s="98">
        <f t="shared" si="59"/>
        <v>-5.0650729515082316E-2</v>
      </c>
      <c r="AY72" s="15"/>
      <c r="AZ72" s="98">
        <f t="shared" si="38"/>
        <v>-8.4687592019758173E-2</v>
      </c>
      <c r="BA72" s="98">
        <f t="shared" si="39"/>
        <v>-8.9732170659830968E-2</v>
      </c>
      <c r="BB72" s="98">
        <f t="shared" si="40"/>
        <v>-6.810627150201265E-2</v>
      </c>
      <c r="BC72" s="99">
        <f t="shared" si="41"/>
        <v>-7.3352941209422373E-2</v>
      </c>
      <c r="BD72" s="98">
        <f t="shared" si="42"/>
        <v>-5.1157236810233139E-2</v>
      </c>
      <c r="BE72" s="101"/>
      <c r="BF72" s="181" t="str">
        <f t="shared" si="43"/>
        <v>33X</v>
      </c>
      <c r="BG72" s="98">
        <f t="shared" si="60"/>
        <v>0.91531240798024183</v>
      </c>
      <c r="BH72" s="98">
        <f t="shared" si="61"/>
        <v>0.91026782934016903</v>
      </c>
      <c r="BI72" s="98">
        <f t="shared" si="62"/>
        <v>0.93189372849798735</v>
      </c>
      <c r="BJ72" s="98">
        <f t="shared" si="63"/>
        <v>0.92664705879057763</v>
      </c>
      <c r="BK72" s="98">
        <f t="shared" si="64"/>
        <v>0.9488427631897669</v>
      </c>
      <c r="BL72" s="101"/>
      <c r="BM72" s="15">
        <f>IF($Y72="N",VLOOKUP("N",ylfactors,MATCH(BM$7,'Proposed Factors'!$L$3:$R$3,0),FALSE),IF('Query Result 1'!$X72&lt;49,VLOOKUP("YA",ylfactors,MATCH(BM$7,'Proposed Factors'!$L$3:$R$3,0),FALSE),VLOOKUP("YB",ylfactors,MATCH(BM$7,'Proposed Factors'!$L$3:$R$3,0),FALSE)))</f>
        <v>1</v>
      </c>
      <c r="BN72" s="15">
        <f>IF($Y72="N",VLOOKUP("N",ylfactors,MATCH(BN$7,'Proposed Factors'!$L$3:$R$3,0),FALSE),IF('Query Result 1'!$X72&lt;49,VLOOKUP("YA",ylfactors,MATCH(BN$7,'Proposed Factors'!$L$3:$R$3,0),FALSE),VLOOKUP("YB",ylfactors,MATCH(BN$7,'Proposed Factors'!$L$3:$R$3,0),FALSE)))</f>
        <v>1</v>
      </c>
      <c r="BO72" s="15">
        <f>IF($Y72="N",VLOOKUP("N",ylfactors,MATCH(BO$7,'Proposed Factors'!$L$3:$R$3,0),FALSE),IF('Query Result 1'!$X72&lt;49,VLOOKUP("YA",ylfactors,MATCH(BO$7,'Proposed Factors'!$L$3:$R$3,0),FALSE),VLOOKUP("YB",ylfactors,MATCH(BO$7,'Proposed Factors'!$L$3:$R$3,0),FALSE)))</f>
        <v>1</v>
      </c>
      <c r="BP72" s="15">
        <f>IF($Y72="N",VLOOKUP("N",ylfactors,MATCH(BP$7,'Proposed Factors'!$L$3:$R$3,0),FALSE),IF('Query Result 1'!$X72&lt;49,VLOOKUP("YA",ylfactors,MATCH(BP$7,'Proposed Factors'!$L$3:$R$3,0),FALSE),VLOOKUP("YB",ylfactors,MATCH(BP$7,'Proposed Factors'!$L$3:$R$3,0),FALSE)))</f>
        <v>1</v>
      </c>
      <c r="BQ72" s="15">
        <f>IF($Y72="N",VLOOKUP("N",ylfactors,MATCH(BQ$7,'Proposed Factors'!$L$3:$R$3,0),FALSE),IF('Query Result 1'!$X72&lt;49,VLOOKUP("YA",ylfactors,MATCH(BQ$7,'Proposed Factors'!$L$3:$R$3,0),FALSE),VLOOKUP("YB",ylfactors,MATCH(BQ$7,'Proposed Factors'!$L$3:$R$3,0),FALSE)))</f>
        <v>1</v>
      </c>
      <c r="BR72" s="15"/>
      <c r="BS72" s="15">
        <f>IF($Z72="NN",1,IF(AND($Z72="YY",$Y72="S"),VLOOKUP("YY",gsdfactors,MATCH(BS$7,'Proposed Factors'!$L$11:$R$11,0),FALSE),VLOOKUP(LEFT(CONCATENATE($Y72,$Z72),2)&amp;"N",gsdfactors,MATCH(BS$7,'Proposed Factors'!$L$11:$R$11,0),FALSE)))</f>
        <v>1</v>
      </c>
      <c r="BT72" s="15">
        <f>IF($Z72="NN",1,IF(AND($Z72="YY",$Y72="S"),VLOOKUP("YY",gsdfactors,MATCH(BT$7,'Proposed Factors'!$L$11:$R$11,0),FALSE),VLOOKUP(LEFT(CONCATENATE($Y72,$Z72),2)&amp;"N",gsdfactors,MATCH(BT$7,'Proposed Factors'!$L$11:$R$11,0),FALSE)))</f>
        <v>1</v>
      </c>
      <c r="BU72" s="15">
        <f>IF($Z72="NN",1,IF(AND($Z72="YY",$Y72="S"),VLOOKUP("YY",gsdfactors,MATCH(BU$7,'Proposed Factors'!$L$11:$R$11,0),FALSE),VLOOKUP(LEFT(CONCATENATE($Y72,$Z72),2)&amp;"N",gsdfactors,MATCH(BU$7,'Proposed Factors'!$L$11:$R$11,0),FALSE)))</f>
        <v>1</v>
      </c>
      <c r="BV72" s="15">
        <f>IF($Z72="NN",1,IF(AND($Z72="YY",$Y72="S"),VLOOKUP("YY",gsdfactors,MATCH(BV$7,'Proposed Factors'!$L$11:$R$11,0),FALSE),VLOOKUP(LEFT(CONCATENATE($Y72,$Z72),2)&amp;"N",gsdfactors,MATCH(BV$7,'Proposed Factors'!$L$11:$R$11,0),FALSE)))</f>
        <v>1</v>
      </c>
      <c r="BW72" s="15">
        <f>IF($Z72="NN",1,IF(AND($Z72="YY",$Y72="S"),VLOOKUP("YY",gsdfactors,MATCH(BW$7,'Proposed Factors'!$L$11:$R$11,0),FALSE),VLOOKUP(LEFT(CONCATENATE($Y72,$Z72),2)&amp;"N",gsdfactors,MATCH(BW$7,'Proposed Factors'!$L$11:$R$11,0),FALSE)))</f>
        <v>1</v>
      </c>
      <c r="BY72" s="52">
        <f t="shared" ref="BY72:BY135" si="77">PRODUCT(BG72,BM72,BS72)</f>
        <v>0.91531240798024183</v>
      </c>
      <c r="BZ72" s="52">
        <f t="shared" ref="BZ72:BZ135" si="78">PRODUCT(BH72,BN72,BT72)</f>
        <v>0.91026782934016903</v>
      </c>
      <c r="CA72" s="52">
        <f t="shared" ref="CA72:CA135" si="79">PRODUCT(BI72,BO72,BU72)</f>
        <v>0.93189372849798735</v>
      </c>
      <c r="CB72" s="52">
        <f t="shared" ref="CB72:CB135" si="80">PRODUCT(BJ72,BP72,BV72)</f>
        <v>0.92664705879057763</v>
      </c>
      <c r="CC72" s="52">
        <f t="shared" ref="CC72:CC135" si="81">PRODUCT(BK72,BQ72,BW72)</f>
        <v>0.9488427631897669</v>
      </c>
      <c r="CE72" s="52">
        <f t="shared" ref="CE72:CE135" si="82">BY72/BY$213</f>
        <v>0.95967162413817519</v>
      </c>
      <c r="CF72" s="52">
        <f t="shared" ref="CF72:CF135" si="83">BZ72/BZ$213</f>
        <v>1.0068985018431771</v>
      </c>
      <c r="CG72" s="52">
        <f t="shared" ref="CG72:CG135" si="84">CA72/CA$213</f>
        <v>0.95121382348627981</v>
      </c>
      <c r="CH72" s="52">
        <f t="shared" ref="CH72:CH135" si="85">CB72/CB$213</f>
        <v>0.94646126331547575</v>
      </c>
      <c r="CI72" s="52">
        <f t="shared" ref="CI72:CI135" si="86">CC72/CC$213</f>
        <v>1.030128933295662</v>
      </c>
      <c r="CK72" s="52" t="str">
        <f t="shared" ref="CK72:CK135" si="87">CONCATENATE(X72,Y72,Z72)</f>
        <v>33MNN</v>
      </c>
      <c r="CL72" s="55">
        <f t="shared" ref="CL72:CL135" si="88">AB72</f>
        <v>9.5063306113676079E-3</v>
      </c>
      <c r="CM72" s="55">
        <f t="shared" ref="CM72:CM135" si="89">AC72</f>
        <v>9.3838993303441004E-3</v>
      </c>
      <c r="CN72" s="55">
        <f t="shared" ref="CN72:CN135" si="90">AD72</f>
        <v>9.8674861674044913E-3</v>
      </c>
      <c r="CO72" s="55">
        <f t="shared" ref="CO72:CO135" si="91">AE72</f>
        <v>1.0037692274822693E-2</v>
      </c>
      <c r="CP72" s="55">
        <f t="shared" ref="CP72:CP135" si="92">AF72</f>
        <v>9.5429580533397517E-3</v>
      </c>
      <c r="CQ72" s="5">
        <f t="shared" si="45"/>
        <v>0.95967162413817519</v>
      </c>
      <c r="CR72" s="5">
        <f t="shared" si="46"/>
        <v>1.0068985018431771</v>
      </c>
      <c r="CS72" s="5">
        <f t="shared" si="47"/>
        <v>0.95121382348627981</v>
      </c>
      <c r="CT72" s="5">
        <f t="shared" si="48"/>
        <v>0.94646126331547575</v>
      </c>
      <c r="CU72" s="5">
        <f t="shared" si="49"/>
        <v>1.030128933295662</v>
      </c>
      <c r="CW72" s="52">
        <f t="shared" si="50"/>
        <v>0.98799999999999988</v>
      </c>
      <c r="CX72" s="52">
        <f t="shared" si="51"/>
        <v>0.97299999999999998</v>
      </c>
      <c r="CY72" s="52">
        <f t="shared" si="52"/>
        <v>0.98799999999999999</v>
      </c>
      <c r="CZ72" s="52">
        <f t="shared" si="53"/>
        <v>0.98299999999999998</v>
      </c>
      <c r="DA72" s="52">
        <f t="shared" si="54"/>
        <v>0.9979789642920196</v>
      </c>
    </row>
    <row r="73" spans="1:105" x14ac:dyDescent="0.35">
      <c r="A73" s="170" t="str">
        <f t="shared" ref="A73:A136" si="93">IF(B73="N","NNN",CONCATENATE(IF(H73&gt;82,"83",H73),B73,C73,D73))</f>
        <v>NNN</v>
      </c>
      <c r="B73" s="170" t="str">
        <f t="shared" ref="B73:B136" si="94">IF(E73="Y",G73,"N")</f>
        <v>N</v>
      </c>
      <c r="C73" s="29" t="str">
        <f t="shared" ref="C73:C136" si="95">IF(AND(E73="Y",I73="Y",H73&lt;9),I73,"N")</f>
        <v>N</v>
      </c>
      <c r="D73" s="29" t="str">
        <f t="shared" si="71"/>
        <v>N</v>
      </c>
      <c r="E73" s="171" t="s">
        <v>5</v>
      </c>
      <c r="F73" s="171" t="s">
        <v>6</v>
      </c>
      <c r="G73" s="171" t="s">
        <v>7</v>
      </c>
      <c r="H73" s="172">
        <v>57</v>
      </c>
      <c r="I73" s="171" t="s">
        <v>5</v>
      </c>
      <c r="J73" s="171" t="s">
        <v>5</v>
      </c>
      <c r="K73" s="172">
        <v>1545</v>
      </c>
      <c r="L73" s="172">
        <v>1149</v>
      </c>
      <c r="M73" s="172">
        <v>1444</v>
      </c>
      <c r="N73" s="172">
        <v>1289</v>
      </c>
      <c r="O73" s="172">
        <v>1510</v>
      </c>
      <c r="P73" s="1"/>
      <c r="Q73" s="13" t="s">
        <v>306</v>
      </c>
      <c r="R73" s="35">
        <v>14975</v>
      </c>
      <c r="S73" s="35">
        <v>8041</v>
      </c>
      <c r="T73" s="35">
        <v>12920</v>
      </c>
      <c r="U73" s="35">
        <v>12600</v>
      </c>
      <c r="V73" s="35">
        <v>14652</v>
      </c>
      <c r="W73" s="35"/>
      <c r="X73" s="50">
        <f t="shared" ref="X73:X136" si="96">VALUE(LEFT($Q73,LEN($Q73)-3))</f>
        <v>33</v>
      </c>
      <c r="Y73" s="49" t="str">
        <f t="shared" ref="Y73:Y136" si="97">RIGHT(LEFT($Q73,LEN($Q73)-2),1)</f>
        <v>S</v>
      </c>
      <c r="Z73" s="49" t="str">
        <f t="shared" ref="Z73:Z136" si="98">IF(Y73="NN","NN",LEFT(RIGHT($Q73,2),2))</f>
        <v>NN</v>
      </c>
      <c r="AA73" s="1"/>
      <c r="AB73" s="120">
        <f t="shared" ref="AB73:AB136" si="99">R73/R$213</f>
        <v>4.1584816085423401E-3</v>
      </c>
      <c r="AC73" s="120">
        <f t="shared" ref="AC73:AC136" si="100">S73/S$213</f>
        <v>3.8511679944519426E-3</v>
      </c>
      <c r="AD73" s="120">
        <f t="shared" ref="AD73:AD136" si="101">T73/T$213</f>
        <v>4.1350563161384971E-3</v>
      </c>
      <c r="AE73" s="120">
        <f t="shared" ref="AE73:AE136" si="102">U73/U$213</f>
        <v>4.1736766215478976E-3</v>
      </c>
      <c r="AF73" s="120">
        <f t="shared" ref="AF73:AF136" si="103">V73/V$213</f>
        <v>4.1538700988542837E-3</v>
      </c>
      <c r="AH73" s="121">
        <f t="shared" si="70"/>
        <v>0.98799999999999999</v>
      </c>
      <c r="AI73" s="121">
        <f t="shared" si="70"/>
        <v>0.97299999999999998</v>
      </c>
      <c r="AJ73" s="121">
        <f t="shared" si="70"/>
        <v>0.98799999999999999</v>
      </c>
      <c r="AK73" s="121">
        <f t="shared" si="70"/>
        <v>0.98299999999999998</v>
      </c>
      <c r="AL73" s="121">
        <f t="shared" si="70"/>
        <v>0.998</v>
      </c>
      <c r="AM73" s="15"/>
      <c r="AN73" s="98">
        <f t="shared" si="72"/>
        <v>0.91531240798024183</v>
      </c>
      <c r="AO73" s="98">
        <f t="shared" si="73"/>
        <v>0.91026782934016903</v>
      </c>
      <c r="AP73" s="98">
        <f t="shared" si="74"/>
        <v>0.93189372849798735</v>
      </c>
      <c r="AQ73" s="98">
        <f t="shared" si="75"/>
        <v>0.92664705879057763</v>
      </c>
      <c r="AR73" s="98">
        <f t="shared" si="76"/>
        <v>0.94934927048491768</v>
      </c>
      <c r="AS73" s="15"/>
      <c r="AT73" s="98">
        <f t="shared" si="55"/>
        <v>-8.4687592019758173E-2</v>
      </c>
      <c r="AU73" s="98">
        <f t="shared" si="56"/>
        <v>-8.9732170659830968E-2</v>
      </c>
      <c r="AV73" s="98">
        <f t="shared" si="57"/>
        <v>-6.810627150201265E-2</v>
      </c>
      <c r="AW73" s="98">
        <f t="shared" si="58"/>
        <v>-7.3352941209422373E-2</v>
      </c>
      <c r="AX73" s="98">
        <f t="shared" si="59"/>
        <v>-5.0650729515082316E-2</v>
      </c>
      <c r="AY73" s="15"/>
      <c r="AZ73" s="98">
        <f t="shared" ref="AZ73:AZ136" si="104">AT73*AT$214</f>
        <v>-8.4687592019758173E-2</v>
      </c>
      <c r="BA73" s="98">
        <f t="shared" ref="BA73:BA136" si="105">AU73*AU$214</f>
        <v>-8.9732170659830968E-2</v>
      </c>
      <c r="BB73" s="98">
        <f t="shared" ref="BB73:BB136" si="106">AV73*$AV$214</f>
        <v>-6.810627150201265E-2</v>
      </c>
      <c r="BC73" s="99">
        <f t="shared" ref="BC73:BC136" si="107">AW73*AW$214</f>
        <v>-7.3352941209422373E-2</v>
      </c>
      <c r="BD73" s="98">
        <f t="shared" ref="BD73:BD136" si="108">AX73*AX$214</f>
        <v>-5.1157236810233139E-2</v>
      </c>
      <c r="BE73" s="101"/>
      <c r="BF73" s="181" t="str">
        <f t="shared" ref="BF73:BF136" si="109">CONCATENATE(X73,IFERROR(IF(X73&lt;15,Y73,"X"),"NNX"))</f>
        <v>33X</v>
      </c>
      <c r="BG73" s="98">
        <f t="shared" si="60"/>
        <v>0.91531240798024183</v>
      </c>
      <c r="BH73" s="98">
        <f t="shared" si="61"/>
        <v>0.91026782934016903</v>
      </c>
      <c r="BI73" s="98">
        <f t="shared" si="62"/>
        <v>0.93189372849798735</v>
      </c>
      <c r="BJ73" s="98">
        <f t="shared" si="63"/>
        <v>0.92664705879057763</v>
      </c>
      <c r="BK73" s="98">
        <f t="shared" si="64"/>
        <v>0.9488427631897669</v>
      </c>
      <c r="BL73" s="101"/>
      <c r="BM73" s="15">
        <f>IF($Y73="N",VLOOKUP("N",ylfactors,MATCH(BM$7,'Proposed Factors'!$L$3:$R$3,0),FALSE),IF('Query Result 1'!$X73&lt;49,VLOOKUP("YA",ylfactors,MATCH(BM$7,'Proposed Factors'!$L$3:$R$3,0),FALSE),VLOOKUP("YB",ylfactors,MATCH(BM$7,'Proposed Factors'!$L$3:$R$3,0),FALSE)))</f>
        <v>1</v>
      </c>
      <c r="BN73" s="15">
        <f>IF($Y73="N",VLOOKUP("N",ylfactors,MATCH(BN$7,'Proposed Factors'!$L$3:$R$3,0),FALSE),IF('Query Result 1'!$X73&lt;49,VLOOKUP("YA",ylfactors,MATCH(BN$7,'Proposed Factors'!$L$3:$R$3,0),FALSE),VLOOKUP("YB",ylfactors,MATCH(BN$7,'Proposed Factors'!$L$3:$R$3,0),FALSE)))</f>
        <v>1</v>
      </c>
      <c r="BO73" s="15">
        <f>IF($Y73="N",VLOOKUP("N",ylfactors,MATCH(BO$7,'Proposed Factors'!$L$3:$R$3,0),FALSE),IF('Query Result 1'!$X73&lt;49,VLOOKUP("YA",ylfactors,MATCH(BO$7,'Proposed Factors'!$L$3:$R$3,0),FALSE),VLOOKUP("YB",ylfactors,MATCH(BO$7,'Proposed Factors'!$L$3:$R$3,0),FALSE)))</f>
        <v>1</v>
      </c>
      <c r="BP73" s="15">
        <f>IF($Y73="N",VLOOKUP("N",ylfactors,MATCH(BP$7,'Proposed Factors'!$L$3:$R$3,0),FALSE),IF('Query Result 1'!$X73&lt;49,VLOOKUP("YA",ylfactors,MATCH(BP$7,'Proposed Factors'!$L$3:$R$3,0),FALSE),VLOOKUP("YB",ylfactors,MATCH(BP$7,'Proposed Factors'!$L$3:$R$3,0),FALSE)))</f>
        <v>1</v>
      </c>
      <c r="BQ73" s="15">
        <f>IF($Y73="N",VLOOKUP("N",ylfactors,MATCH(BQ$7,'Proposed Factors'!$L$3:$R$3,0),FALSE),IF('Query Result 1'!$X73&lt;49,VLOOKUP("YA",ylfactors,MATCH(BQ$7,'Proposed Factors'!$L$3:$R$3,0),FALSE),VLOOKUP("YB",ylfactors,MATCH(BQ$7,'Proposed Factors'!$L$3:$R$3,0),FALSE)))</f>
        <v>1</v>
      </c>
      <c r="BR73" s="15"/>
      <c r="BS73" s="15">
        <f>IF($Z73="NN",1,IF(AND($Z73="YY",$Y73="S"),VLOOKUP("YY",gsdfactors,MATCH(BS$7,'Proposed Factors'!$L$11:$R$11,0),FALSE),VLOOKUP(LEFT(CONCATENATE($Y73,$Z73),2)&amp;"N",gsdfactors,MATCH(BS$7,'Proposed Factors'!$L$11:$R$11,0),FALSE)))</f>
        <v>1</v>
      </c>
      <c r="BT73" s="15">
        <f>IF($Z73="NN",1,IF(AND($Z73="YY",$Y73="S"),VLOOKUP("YY",gsdfactors,MATCH(BT$7,'Proposed Factors'!$L$11:$R$11,0),FALSE),VLOOKUP(LEFT(CONCATENATE($Y73,$Z73),2)&amp;"N",gsdfactors,MATCH(BT$7,'Proposed Factors'!$L$11:$R$11,0),FALSE)))</f>
        <v>1</v>
      </c>
      <c r="BU73" s="15">
        <f>IF($Z73="NN",1,IF(AND($Z73="YY",$Y73="S"),VLOOKUP("YY",gsdfactors,MATCH(BU$7,'Proposed Factors'!$L$11:$R$11,0),FALSE),VLOOKUP(LEFT(CONCATENATE($Y73,$Z73),2)&amp;"N",gsdfactors,MATCH(BU$7,'Proposed Factors'!$L$11:$R$11,0),FALSE)))</f>
        <v>1</v>
      </c>
      <c r="BV73" s="15">
        <f>IF($Z73="NN",1,IF(AND($Z73="YY",$Y73="S"),VLOOKUP("YY",gsdfactors,MATCH(BV$7,'Proposed Factors'!$L$11:$R$11,0),FALSE),VLOOKUP(LEFT(CONCATENATE($Y73,$Z73),2)&amp;"N",gsdfactors,MATCH(BV$7,'Proposed Factors'!$L$11:$R$11,0),FALSE)))</f>
        <v>1</v>
      </c>
      <c r="BW73" s="15">
        <f>IF($Z73="NN",1,IF(AND($Z73="YY",$Y73="S"),VLOOKUP("YY",gsdfactors,MATCH(BW$7,'Proposed Factors'!$L$11:$R$11,0),FALSE),VLOOKUP(LEFT(CONCATENATE($Y73,$Z73),2)&amp;"N",gsdfactors,MATCH(BW$7,'Proposed Factors'!$L$11:$R$11,0),FALSE)))</f>
        <v>1</v>
      </c>
      <c r="BY73" s="52">
        <f t="shared" si="77"/>
        <v>0.91531240798024183</v>
      </c>
      <c r="BZ73" s="52">
        <f t="shared" si="78"/>
        <v>0.91026782934016903</v>
      </c>
      <c r="CA73" s="52">
        <f t="shared" si="79"/>
        <v>0.93189372849798735</v>
      </c>
      <c r="CB73" s="52">
        <f t="shared" si="80"/>
        <v>0.92664705879057763</v>
      </c>
      <c r="CC73" s="52">
        <f t="shared" si="81"/>
        <v>0.9488427631897669</v>
      </c>
      <c r="CE73" s="52">
        <f t="shared" si="82"/>
        <v>0.95967162413817519</v>
      </c>
      <c r="CF73" s="52">
        <f t="shared" si="83"/>
        <v>1.0068985018431771</v>
      </c>
      <c r="CG73" s="52">
        <f t="shared" si="84"/>
        <v>0.95121382348627981</v>
      </c>
      <c r="CH73" s="52">
        <f t="shared" si="85"/>
        <v>0.94646126331547575</v>
      </c>
      <c r="CI73" s="52">
        <f t="shared" si="86"/>
        <v>1.030128933295662</v>
      </c>
      <c r="CK73" s="52" t="str">
        <f t="shared" si="87"/>
        <v>33SNN</v>
      </c>
      <c r="CL73" s="55">
        <f t="shared" si="88"/>
        <v>4.1584816085423401E-3</v>
      </c>
      <c r="CM73" s="55">
        <f t="shared" si="89"/>
        <v>3.8511679944519426E-3</v>
      </c>
      <c r="CN73" s="55">
        <f t="shared" si="90"/>
        <v>4.1350563161384971E-3</v>
      </c>
      <c r="CO73" s="55">
        <f t="shared" si="91"/>
        <v>4.1736766215478976E-3</v>
      </c>
      <c r="CP73" s="55">
        <f t="shared" si="92"/>
        <v>4.1538700988542837E-3</v>
      </c>
      <c r="CQ73" s="5">
        <f t="shared" ref="CQ73:CQ136" si="110">CE73</f>
        <v>0.95967162413817519</v>
      </c>
      <c r="CR73" s="5">
        <f t="shared" ref="CR73:CR136" si="111">CF73</f>
        <v>1.0068985018431771</v>
      </c>
      <c r="CS73" s="5">
        <f t="shared" ref="CS73:CS136" si="112">CG73</f>
        <v>0.95121382348627981</v>
      </c>
      <c r="CT73" s="5">
        <f t="shared" ref="CT73:CT136" si="113">CH73</f>
        <v>0.94646126331547575</v>
      </c>
      <c r="CU73" s="5">
        <f t="shared" ref="CU73:CU136" si="114">CI73</f>
        <v>1.030128933295662</v>
      </c>
      <c r="CW73" s="52">
        <f t="shared" ref="CW73:CW136" si="115">CE73/CE$66</f>
        <v>0.98799999999999988</v>
      </c>
      <c r="CX73" s="52">
        <f t="shared" ref="CX73:CX136" si="116">CF73/CF$66</f>
        <v>0.97299999999999998</v>
      </c>
      <c r="CY73" s="52">
        <f t="shared" ref="CY73:CY136" si="117">CG73/CG$66</f>
        <v>0.98799999999999999</v>
      </c>
      <c r="CZ73" s="52">
        <f t="shared" ref="CZ73:CZ136" si="118">CH73/CH$66</f>
        <v>0.98299999999999998</v>
      </c>
      <c r="DA73" s="52">
        <f t="shared" ref="DA73:DA136" si="119">CI73/CI$66</f>
        <v>0.9979789642920196</v>
      </c>
    </row>
    <row r="74" spans="1:105" x14ac:dyDescent="0.35">
      <c r="A74" s="170" t="str">
        <f t="shared" si="93"/>
        <v>NNN</v>
      </c>
      <c r="B74" s="170" t="str">
        <f t="shared" si="94"/>
        <v>N</v>
      </c>
      <c r="C74" s="29" t="str">
        <f t="shared" si="95"/>
        <v>N</v>
      </c>
      <c r="D74" s="29" t="str">
        <f t="shared" si="71"/>
        <v>N</v>
      </c>
      <c r="E74" s="171" t="s">
        <v>5</v>
      </c>
      <c r="F74" s="171" t="s">
        <v>6</v>
      </c>
      <c r="G74" s="171" t="s">
        <v>7</v>
      </c>
      <c r="H74" s="172">
        <v>58</v>
      </c>
      <c r="I74" s="171" t="s">
        <v>5</v>
      </c>
      <c r="J74" s="171" t="s">
        <v>5</v>
      </c>
      <c r="K74" s="172">
        <v>1626</v>
      </c>
      <c r="L74" s="172">
        <v>1252</v>
      </c>
      <c r="M74" s="172">
        <v>1514</v>
      </c>
      <c r="N74" s="172">
        <v>1378</v>
      </c>
      <c r="O74" s="172">
        <v>1604</v>
      </c>
      <c r="P74" s="1"/>
      <c r="Q74" s="13" t="s">
        <v>205</v>
      </c>
      <c r="R74" s="35">
        <v>33491</v>
      </c>
      <c r="S74" s="35">
        <v>19217</v>
      </c>
      <c r="T74" s="35">
        <v>30201</v>
      </c>
      <c r="U74" s="35">
        <v>29657</v>
      </c>
      <c r="V74" s="35">
        <v>32963</v>
      </c>
      <c r="W74" s="35"/>
      <c r="X74" s="50">
        <f t="shared" si="96"/>
        <v>34</v>
      </c>
      <c r="Y74" s="49" t="str">
        <f t="shared" si="97"/>
        <v>M</v>
      </c>
      <c r="Z74" s="49" t="str">
        <f t="shared" si="98"/>
        <v>NN</v>
      </c>
      <c r="AA74" s="1"/>
      <c r="AB74" s="120">
        <f t="shared" si="99"/>
        <v>9.3002809717323224E-3</v>
      </c>
      <c r="AC74" s="120">
        <f t="shared" si="100"/>
        <v>9.2038173547298822E-3</v>
      </c>
      <c r="AD74" s="120">
        <f t="shared" si="101"/>
        <v>9.6658541643729699E-3</v>
      </c>
      <c r="AE74" s="120">
        <f t="shared" si="102"/>
        <v>9.823708536924285E-3</v>
      </c>
      <c r="AF74" s="120">
        <f t="shared" si="103"/>
        <v>9.3450737147511426E-3</v>
      </c>
      <c r="AH74" s="121">
        <f t="shared" si="70"/>
        <v>0.98399999999999999</v>
      </c>
      <c r="AI74" s="121">
        <f t="shared" si="70"/>
        <v>0.96799999999999997</v>
      </c>
      <c r="AJ74" s="121">
        <f t="shared" si="70"/>
        <v>0.98599999999999999</v>
      </c>
      <c r="AK74" s="121">
        <f t="shared" si="70"/>
        <v>0.98</v>
      </c>
      <c r="AL74" s="121">
        <f t="shared" si="70"/>
        <v>0.996</v>
      </c>
      <c r="AM74" s="15"/>
      <c r="AN74" s="98">
        <f t="shared" si="72"/>
        <v>0.91160668972930969</v>
      </c>
      <c r="AO74" s="98">
        <f t="shared" si="73"/>
        <v>0.90559019404037377</v>
      </c>
      <c r="AP74" s="98">
        <f t="shared" si="74"/>
        <v>0.93000730394637199</v>
      </c>
      <c r="AQ74" s="98">
        <f t="shared" si="75"/>
        <v>0.92381904131715775</v>
      </c>
      <c r="AR74" s="98">
        <f t="shared" si="76"/>
        <v>0.9474467669368517</v>
      </c>
      <c r="AS74" s="15"/>
      <c r="AT74" s="98">
        <f t="shared" ref="AT74:AT137" si="120">AN74-1</f>
        <v>-8.8393310270690306E-2</v>
      </c>
      <c r="AU74" s="98">
        <f t="shared" ref="AU74:AU137" si="121">AO74-1</f>
        <v>-9.4409805959626225E-2</v>
      </c>
      <c r="AV74" s="98">
        <f t="shared" ref="AV74:AV137" si="122">AP74-1</f>
        <v>-6.9992696053628012E-2</v>
      </c>
      <c r="AW74" s="98">
        <f t="shared" ref="AW74:AW137" si="123">AQ74-1</f>
        <v>-7.6180958682842248E-2</v>
      </c>
      <c r="AX74" s="98">
        <f t="shared" ref="AX74:AX137" si="124">AR74-1</f>
        <v>-5.2553233063148297E-2</v>
      </c>
      <c r="AY74" s="15"/>
      <c r="AZ74" s="98">
        <f t="shared" si="104"/>
        <v>-8.8393310270690306E-2</v>
      </c>
      <c r="BA74" s="98">
        <f t="shared" si="105"/>
        <v>-9.4409805959626225E-2</v>
      </c>
      <c r="BB74" s="98">
        <f t="shared" si="106"/>
        <v>-6.9992696053628012E-2</v>
      </c>
      <c r="BC74" s="99">
        <f t="shared" si="107"/>
        <v>-7.6180958682842248E-2</v>
      </c>
      <c r="BD74" s="98">
        <f t="shared" si="108"/>
        <v>-5.307876539377978E-2</v>
      </c>
      <c r="BE74" s="101"/>
      <c r="BF74" s="181" t="str">
        <f t="shared" si="109"/>
        <v>34X</v>
      </c>
      <c r="BG74" s="98">
        <f t="shared" ref="BG74:BG137" si="125">AZ74+1</f>
        <v>0.91160668972930969</v>
      </c>
      <c r="BH74" s="98">
        <f t="shared" ref="BH74:BH137" si="126">BA74+1</f>
        <v>0.90559019404037377</v>
      </c>
      <c r="BI74" s="98">
        <f t="shared" ref="BI74:BI137" si="127">BB74+1</f>
        <v>0.93000730394637199</v>
      </c>
      <c r="BJ74" s="98">
        <f t="shared" ref="BJ74:BJ137" si="128">BC74+1</f>
        <v>0.92381904131715775</v>
      </c>
      <c r="BK74" s="98">
        <f t="shared" ref="BK74:BK137" si="129">BD74+1</f>
        <v>0.94692123460622024</v>
      </c>
      <c r="BL74" s="101"/>
      <c r="BM74" s="15">
        <f>IF($Y74="N",VLOOKUP("N",ylfactors,MATCH(BM$7,'Proposed Factors'!$L$3:$R$3,0),FALSE),IF('Query Result 1'!$X74&lt;49,VLOOKUP("YA",ylfactors,MATCH(BM$7,'Proposed Factors'!$L$3:$R$3,0),FALSE),VLOOKUP("YB",ylfactors,MATCH(BM$7,'Proposed Factors'!$L$3:$R$3,0),FALSE)))</f>
        <v>1</v>
      </c>
      <c r="BN74" s="15">
        <f>IF($Y74="N",VLOOKUP("N",ylfactors,MATCH(BN$7,'Proposed Factors'!$L$3:$R$3,0),FALSE),IF('Query Result 1'!$X74&lt;49,VLOOKUP("YA",ylfactors,MATCH(BN$7,'Proposed Factors'!$L$3:$R$3,0),FALSE),VLOOKUP("YB",ylfactors,MATCH(BN$7,'Proposed Factors'!$L$3:$R$3,0),FALSE)))</f>
        <v>1</v>
      </c>
      <c r="BO74" s="15">
        <f>IF($Y74="N",VLOOKUP("N",ylfactors,MATCH(BO$7,'Proposed Factors'!$L$3:$R$3,0),FALSE),IF('Query Result 1'!$X74&lt;49,VLOOKUP("YA",ylfactors,MATCH(BO$7,'Proposed Factors'!$L$3:$R$3,0),FALSE),VLOOKUP("YB",ylfactors,MATCH(BO$7,'Proposed Factors'!$L$3:$R$3,0),FALSE)))</f>
        <v>1</v>
      </c>
      <c r="BP74" s="15">
        <f>IF($Y74="N",VLOOKUP("N",ylfactors,MATCH(BP$7,'Proposed Factors'!$L$3:$R$3,0),FALSE),IF('Query Result 1'!$X74&lt;49,VLOOKUP("YA",ylfactors,MATCH(BP$7,'Proposed Factors'!$L$3:$R$3,0),FALSE),VLOOKUP("YB",ylfactors,MATCH(BP$7,'Proposed Factors'!$L$3:$R$3,0),FALSE)))</f>
        <v>1</v>
      </c>
      <c r="BQ74" s="15">
        <f>IF($Y74="N",VLOOKUP("N",ylfactors,MATCH(BQ$7,'Proposed Factors'!$L$3:$R$3,0),FALSE),IF('Query Result 1'!$X74&lt;49,VLOOKUP("YA",ylfactors,MATCH(BQ$7,'Proposed Factors'!$L$3:$R$3,0),FALSE),VLOOKUP("YB",ylfactors,MATCH(BQ$7,'Proposed Factors'!$L$3:$R$3,0),FALSE)))</f>
        <v>1</v>
      </c>
      <c r="BR74" s="15"/>
      <c r="BS74" s="15">
        <f>IF($Z74="NN",1,IF(AND($Z74="YY",$Y74="S"),VLOOKUP("YY",gsdfactors,MATCH(BS$7,'Proposed Factors'!$L$11:$R$11,0),FALSE),VLOOKUP(LEFT(CONCATENATE($Y74,$Z74),2)&amp;"N",gsdfactors,MATCH(BS$7,'Proposed Factors'!$L$11:$R$11,0),FALSE)))</f>
        <v>1</v>
      </c>
      <c r="BT74" s="15">
        <f>IF($Z74="NN",1,IF(AND($Z74="YY",$Y74="S"),VLOOKUP("YY",gsdfactors,MATCH(BT$7,'Proposed Factors'!$L$11:$R$11,0),FALSE),VLOOKUP(LEFT(CONCATENATE($Y74,$Z74),2)&amp;"N",gsdfactors,MATCH(BT$7,'Proposed Factors'!$L$11:$R$11,0),FALSE)))</f>
        <v>1</v>
      </c>
      <c r="BU74" s="15">
        <f>IF($Z74="NN",1,IF(AND($Z74="YY",$Y74="S"),VLOOKUP("YY",gsdfactors,MATCH(BU$7,'Proposed Factors'!$L$11:$R$11,0),FALSE),VLOOKUP(LEFT(CONCATENATE($Y74,$Z74),2)&amp;"N",gsdfactors,MATCH(BU$7,'Proposed Factors'!$L$11:$R$11,0),FALSE)))</f>
        <v>1</v>
      </c>
      <c r="BV74" s="15">
        <f>IF($Z74="NN",1,IF(AND($Z74="YY",$Y74="S"),VLOOKUP("YY",gsdfactors,MATCH(BV$7,'Proposed Factors'!$L$11:$R$11,0),FALSE),VLOOKUP(LEFT(CONCATENATE($Y74,$Z74),2)&amp;"N",gsdfactors,MATCH(BV$7,'Proposed Factors'!$L$11:$R$11,0),FALSE)))</f>
        <v>1</v>
      </c>
      <c r="BW74" s="15">
        <f>IF($Z74="NN",1,IF(AND($Z74="YY",$Y74="S"),VLOOKUP("YY",gsdfactors,MATCH(BW$7,'Proposed Factors'!$L$11:$R$11,0),FALSE),VLOOKUP(LEFT(CONCATENATE($Y74,$Z74),2)&amp;"N",gsdfactors,MATCH(BW$7,'Proposed Factors'!$L$11:$R$11,0),FALSE)))</f>
        <v>1</v>
      </c>
      <c r="BY74" s="52">
        <f t="shared" si="77"/>
        <v>0.91160668972930969</v>
      </c>
      <c r="BZ74" s="52">
        <f t="shared" si="78"/>
        <v>0.90559019404037377</v>
      </c>
      <c r="CA74" s="52">
        <f t="shared" si="79"/>
        <v>0.93000730394637199</v>
      </c>
      <c r="CB74" s="52">
        <f t="shared" si="80"/>
        <v>0.92381904131715775</v>
      </c>
      <c r="CC74" s="52">
        <f t="shared" si="81"/>
        <v>0.94692123460622024</v>
      </c>
      <c r="CE74" s="52">
        <f t="shared" si="82"/>
        <v>0.95578631391899238</v>
      </c>
      <c r="CF74" s="52">
        <f t="shared" si="83"/>
        <v>1.0017243060474772</v>
      </c>
      <c r="CG74" s="52">
        <f t="shared" si="84"/>
        <v>0.94928828943063959</v>
      </c>
      <c r="CH74" s="52">
        <f t="shared" si="85"/>
        <v>0.94357277522804306</v>
      </c>
      <c r="CI74" s="52">
        <f t="shared" si="86"/>
        <v>1.0280427897670843</v>
      </c>
      <c r="CK74" s="52" t="str">
        <f t="shared" si="87"/>
        <v>34MNN</v>
      </c>
      <c r="CL74" s="55">
        <f t="shared" si="88"/>
        <v>9.3002809717323224E-3</v>
      </c>
      <c r="CM74" s="55">
        <f t="shared" si="89"/>
        <v>9.2038173547298822E-3</v>
      </c>
      <c r="CN74" s="55">
        <f t="shared" si="90"/>
        <v>9.6658541643729699E-3</v>
      </c>
      <c r="CO74" s="55">
        <f t="shared" si="91"/>
        <v>9.823708536924285E-3</v>
      </c>
      <c r="CP74" s="55">
        <f t="shared" si="92"/>
        <v>9.3450737147511426E-3</v>
      </c>
      <c r="CQ74" s="5">
        <f t="shared" si="110"/>
        <v>0.95578631391899238</v>
      </c>
      <c r="CR74" s="5">
        <f t="shared" si="111"/>
        <v>1.0017243060474772</v>
      </c>
      <c r="CS74" s="5">
        <f t="shared" si="112"/>
        <v>0.94928828943063959</v>
      </c>
      <c r="CT74" s="5">
        <f t="shared" si="113"/>
        <v>0.94357277522804306</v>
      </c>
      <c r="CU74" s="5">
        <f t="shared" si="114"/>
        <v>1.0280427897670843</v>
      </c>
      <c r="CW74" s="52">
        <f t="shared" si="115"/>
        <v>0.98399999999999999</v>
      </c>
      <c r="CX74" s="52">
        <f t="shared" si="116"/>
        <v>0.96799999999999986</v>
      </c>
      <c r="CY74" s="52">
        <f t="shared" si="117"/>
        <v>0.98599999999999999</v>
      </c>
      <c r="CZ74" s="52">
        <f t="shared" si="118"/>
        <v>0.98000000000000009</v>
      </c>
      <c r="DA74" s="52">
        <f t="shared" si="119"/>
        <v>0.99595792858403898</v>
      </c>
    </row>
    <row r="75" spans="1:105" x14ac:dyDescent="0.35">
      <c r="A75" s="170" t="str">
        <f t="shared" si="93"/>
        <v>NNN</v>
      </c>
      <c r="B75" s="170" t="str">
        <f t="shared" si="94"/>
        <v>N</v>
      </c>
      <c r="C75" s="29" t="str">
        <f t="shared" si="95"/>
        <v>N</v>
      </c>
      <c r="D75" s="29" t="str">
        <f t="shared" si="71"/>
        <v>N</v>
      </c>
      <c r="E75" s="171" t="s">
        <v>5</v>
      </c>
      <c r="F75" s="171" t="s">
        <v>6</v>
      </c>
      <c r="G75" s="171" t="s">
        <v>7</v>
      </c>
      <c r="H75" s="172">
        <v>59</v>
      </c>
      <c r="I75" s="171" t="s">
        <v>5</v>
      </c>
      <c r="J75" s="171" t="s">
        <v>5</v>
      </c>
      <c r="K75" s="172">
        <v>1313</v>
      </c>
      <c r="L75" s="172">
        <v>995</v>
      </c>
      <c r="M75" s="172">
        <v>1221</v>
      </c>
      <c r="N75" s="172">
        <v>1096</v>
      </c>
      <c r="O75" s="172">
        <v>1291</v>
      </c>
      <c r="P75" s="1"/>
      <c r="Q75" s="13" t="s">
        <v>307</v>
      </c>
      <c r="R75" s="35">
        <v>14775</v>
      </c>
      <c r="S75" s="35">
        <v>7927</v>
      </c>
      <c r="T75" s="35">
        <v>12744</v>
      </c>
      <c r="U75" s="35">
        <v>12439</v>
      </c>
      <c r="V75" s="35">
        <v>14431</v>
      </c>
      <c r="W75" s="35"/>
      <c r="X75" s="50">
        <f t="shared" si="96"/>
        <v>34</v>
      </c>
      <c r="Y75" s="49" t="str">
        <f t="shared" si="97"/>
        <v>S</v>
      </c>
      <c r="Z75" s="49" t="str">
        <f t="shared" si="98"/>
        <v>NN</v>
      </c>
      <c r="AA75" s="1"/>
      <c r="AB75" s="120">
        <f t="shared" si="99"/>
        <v>4.102942622117735E-3</v>
      </c>
      <c r="AC75" s="120">
        <f t="shared" si="100"/>
        <v>3.7965686720582699E-3</v>
      </c>
      <c r="AD75" s="120">
        <f t="shared" si="101"/>
        <v>4.0787273756090568E-3</v>
      </c>
      <c r="AE75" s="120">
        <f t="shared" si="102"/>
        <v>4.1203463091614521E-3</v>
      </c>
      <c r="AF75" s="120">
        <f t="shared" si="103"/>
        <v>4.0912161750318162E-3</v>
      </c>
      <c r="AH75" s="121">
        <f t="shared" si="70"/>
        <v>0.98399999999999999</v>
      </c>
      <c r="AI75" s="121">
        <f t="shared" si="70"/>
        <v>0.96799999999999997</v>
      </c>
      <c r="AJ75" s="121">
        <f t="shared" si="70"/>
        <v>0.98599999999999999</v>
      </c>
      <c r="AK75" s="121">
        <f t="shared" si="70"/>
        <v>0.98</v>
      </c>
      <c r="AL75" s="121">
        <f t="shared" si="70"/>
        <v>0.996</v>
      </c>
      <c r="AM75" s="15"/>
      <c r="AN75" s="98">
        <f t="shared" si="72"/>
        <v>0.91160668972930969</v>
      </c>
      <c r="AO75" s="98">
        <f t="shared" si="73"/>
        <v>0.90559019404037377</v>
      </c>
      <c r="AP75" s="98">
        <f t="shared" si="74"/>
        <v>0.93000730394637199</v>
      </c>
      <c r="AQ75" s="98">
        <f t="shared" si="75"/>
        <v>0.92381904131715775</v>
      </c>
      <c r="AR75" s="98">
        <f t="shared" si="76"/>
        <v>0.9474467669368517</v>
      </c>
      <c r="AS75" s="15"/>
      <c r="AT75" s="98">
        <f t="shared" si="120"/>
        <v>-8.8393310270690306E-2</v>
      </c>
      <c r="AU75" s="98">
        <f t="shared" si="121"/>
        <v>-9.4409805959626225E-2</v>
      </c>
      <c r="AV75" s="98">
        <f t="shared" si="122"/>
        <v>-6.9992696053628012E-2</v>
      </c>
      <c r="AW75" s="98">
        <f t="shared" si="123"/>
        <v>-7.6180958682842248E-2</v>
      </c>
      <c r="AX75" s="98">
        <f t="shared" si="124"/>
        <v>-5.2553233063148297E-2</v>
      </c>
      <c r="AY75" s="15"/>
      <c r="AZ75" s="98">
        <f t="shared" si="104"/>
        <v>-8.8393310270690306E-2</v>
      </c>
      <c r="BA75" s="98">
        <f t="shared" si="105"/>
        <v>-9.4409805959626225E-2</v>
      </c>
      <c r="BB75" s="98">
        <f t="shared" si="106"/>
        <v>-6.9992696053628012E-2</v>
      </c>
      <c r="BC75" s="99">
        <f t="shared" si="107"/>
        <v>-7.6180958682842248E-2</v>
      </c>
      <c r="BD75" s="98">
        <f t="shared" si="108"/>
        <v>-5.307876539377978E-2</v>
      </c>
      <c r="BE75" s="101"/>
      <c r="BF75" s="181" t="str">
        <f t="shared" si="109"/>
        <v>34X</v>
      </c>
      <c r="BG75" s="98">
        <f t="shared" si="125"/>
        <v>0.91160668972930969</v>
      </c>
      <c r="BH75" s="98">
        <f t="shared" si="126"/>
        <v>0.90559019404037377</v>
      </c>
      <c r="BI75" s="98">
        <f t="shared" si="127"/>
        <v>0.93000730394637199</v>
      </c>
      <c r="BJ75" s="98">
        <f t="shared" si="128"/>
        <v>0.92381904131715775</v>
      </c>
      <c r="BK75" s="98">
        <f t="shared" si="129"/>
        <v>0.94692123460622024</v>
      </c>
      <c r="BL75" s="101"/>
      <c r="BM75" s="15">
        <f>IF($Y75="N",VLOOKUP("N",ylfactors,MATCH(BM$7,'Proposed Factors'!$L$3:$R$3,0),FALSE),IF('Query Result 1'!$X75&lt;49,VLOOKUP("YA",ylfactors,MATCH(BM$7,'Proposed Factors'!$L$3:$R$3,0),FALSE),VLOOKUP("YB",ylfactors,MATCH(BM$7,'Proposed Factors'!$L$3:$R$3,0),FALSE)))</f>
        <v>1</v>
      </c>
      <c r="BN75" s="15">
        <f>IF($Y75="N",VLOOKUP("N",ylfactors,MATCH(BN$7,'Proposed Factors'!$L$3:$R$3,0),FALSE),IF('Query Result 1'!$X75&lt;49,VLOOKUP("YA",ylfactors,MATCH(BN$7,'Proposed Factors'!$L$3:$R$3,0),FALSE),VLOOKUP("YB",ylfactors,MATCH(BN$7,'Proposed Factors'!$L$3:$R$3,0),FALSE)))</f>
        <v>1</v>
      </c>
      <c r="BO75" s="15">
        <f>IF($Y75="N",VLOOKUP("N",ylfactors,MATCH(BO$7,'Proposed Factors'!$L$3:$R$3,0),FALSE),IF('Query Result 1'!$X75&lt;49,VLOOKUP("YA",ylfactors,MATCH(BO$7,'Proposed Factors'!$L$3:$R$3,0),FALSE),VLOOKUP("YB",ylfactors,MATCH(BO$7,'Proposed Factors'!$L$3:$R$3,0),FALSE)))</f>
        <v>1</v>
      </c>
      <c r="BP75" s="15">
        <f>IF($Y75="N",VLOOKUP("N",ylfactors,MATCH(BP$7,'Proposed Factors'!$L$3:$R$3,0),FALSE),IF('Query Result 1'!$X75&lt;49,VLOOKUP("YA",ylfactors,MATCH(BP$7,'Proposed Factors'!$L$3:$R$3,0),FALSE),VLOOKUP("YB",ylfactors,MATCH(BP$7,'Proposed Factors'!$L$3:$R$3,0),FALSE)))</f>
        <v>1</v>
      </c>
      <c r="BQ75" s="15">
        <f>IF($Y75="N",VLOOKUP("N",ylfactors,MATCH(BQ$7,'Proposed Factors'!$L$3:$R$3,0),FALSE),IF('Query Result 1'!$X75&lt;49,VLOOKUP("YA",ylfactors,MATCH(BQ$7,'Proposed Factors'!$L$3:$R$3,0),FALSE),VLOOKUP("YB",ylfactors,MATCH(BQ$7,'Proposed Factors'!$L$3:$R$3,0),FALSE)))</f>
        <v>1</v>
      </c>
      <c r="BR75" s="15"/>
      <c r="BS75" s="15">
        <f>IF($Z75="NN",1,IF(AND($Z75="YY",$Y75="S"),VLOOKUP("YY",gsdfactors,MATCH(BS$7,'Proposed Factors'!$L$11:$R$11,0),FALSE),VLOOKUP(LEFT(CONCATENATE($Y75,$Z75),2)&amp;"N",gsdfactors,MATCH(BS$7,'Proposed Factors'!$L$11:$R$11,0),FALSE)))</f>
        <v>1</v>
      </c>
      <c r="BT75" s="15">
        <f>IF($Z75="NN",1,IF(AND($Z75="YY",$Y75="S"),VLOOKUP("YY",gsdfactors,MATCH(BT$7,'Proposed Factors'!$L$11:$R$11,0),FALSE),VLOOKUP(LEFT(CONCATENATE($Y75,$Z75),2)&amp;"N",gsdfactors,MATCH(BT$7,'Proposed Factors'!$L$11:$R$11,0),FALSE)))</f>
        <v>1</v>
      </c>
      <c r="BU75" s="15">
        <f>IF($Z75="NN",1,IF(AND($Z75="YY",$Y75="S"),VLOOKUP("YY",gsdfactors,MATCH(BU$7,'Proposed Factors'!$L$11:$R$11,0),FALSE),VLOOKUP(LEFT(CONCATENATE($Y75,$Z75),2)&amp;"N",gsdfactors,MATCH(BU$7,'Proposed Factors'!$L$11:$R$11,0),FALSE)))</f>
        <v>1</v>
      </c>
      <c r="BV75" s="15">
        <f>IF($Z75="NN",1,IF(AND($Z75="YY",$Y75="S"),VLOOKUP("YY",gsdfactors,MATCH(BV$7,'Proposed Factors'!$L$11:$R$11,0),FALSE),VLOOKUP(LEFT(CONCATENATE($Y75,$Z75),2)&amp;"N",gsdfactors,MATCH(BV$7,'Proposed Factors'!$L$11:$R$11,0),FALSE)))</f>
        <v>1</v>
      </c>
      <c r="BW75" s="15">
        <f>IF($Z75="NN",1,IF(AND($Z75="YY",$Y75="S"),VLOOKUP("YY",gsdfactors,MATCH(BW$7,'Proposed Factors'!$L$11:$R$11,0),FALSE),VLOOKUP(LEFT(CONCATENATE($Y75,$Z75),2)&amp;"N",gsdfactors,MATCH(BW$7,'Proposed Factors'!$L$11:$R$11,0),FALSE)))</f>
        <v>1</v>
      </c>
      <c r="BY75" s="52">
        <f t="shared" si="77"/>
        <v>0.91160668972930969</v>
      </c>
      <c r="BZ75" s="52">
        <f t="shared" si="78"/>
        <v>0.90559019404037377</v>
      </c>
      <c r="CA75" s="52">
        <f t="shared" si="79"/>
        <v>0.93000730394637199</v>
      </c>
      <c r="CB75" s="52">
        <f t="shared" si="80"/>
        <v>0.92381904131715775</v>
      </c>
      <c r="CC75" s="52">
        <f t="shared" si="81"/>
        <v>0.94692123460622024</v>
      </c>
      <c r="CE75" s="52">
        <f t="shared" si="82"/>
        <v>0.95578631391899238</v>
      </c>
      <c r="CF75" s="52">
        <f t="shared" si="83"/>
        <v>1.0017243060474772</v>
      </c>
      <c r="CG75" s="52">
        <f t="shared" si="84"/>
        <v>0.94928828943063959</v>
      </c>
      <c r="CH75" s="52">
        <f t="shared" si="85"/>
        <v>0.94357277522804306</v>
      </c>
      <c r="CI75" s="52">
        <f t="shared" si="86"/>
        <v>1.0280427897670843</v>
      </c>
      <c r="CK75" s="52" t="str">
        <f t="shared" si="87"/>
        <v>34SNN</v>
      </c>
      <c r="CL75" s="55">
        <f t="shared" si="88"/>
        <v>4.102942622117735E-3</v>
      </c>
      <c r="CM75" s="55">
        <f t="shared" si="89"/>
        <v>3.7965686720582699E-3</v>
      </c>
      <c r="CN75" s="55">
        <f t="shared" si="90"/>
        <v>4.0787273756090568E-3</v>
      </c>
      <c r="CO75" s="55">
        <f t="shared" si="91"/>
        <v>4.1203463091614521E-3</v>
      </c>
      <c r="CP75" s="55">
        <f t="shared" si="92"/>
        <v>4.0912161750318162E-3</v>
      </c>
      <c r="CQ75" s="5">
        <f t="shared" si="110"/>
        <v>0.95578631391899238</v>
      </c>
      <c r="CR75" s="5">
        <f t="shared" si="111"/>
        <v>1.0017243060474772</v>
      </c>
      <c r="CS75" s="5">
        <f t="shared" si="112"/>
        <v>0.94928828943063959</v>
      </c>
      <c r="CT75" s="5">
        <f t="shared" si="113"/>
        <v>0.94357277522804306</v>
      </c>
      <c r="CU75" s="5">
        <f t="shared" si="114"/>
        <v>1.0280427897670843</v>
      </c>
      <c r="CW75" s="52">
        <f t="shared" si="115"/>
        <v>0.98399999999999999</v>
      </c>
      <c r="CX75" s="52">
        <f t="shared" si="116"/>
        <v>0.96799999999999986</v>
      </c>
      <c r="CY75" s="52">
        <f t="shared" si="117"/>
        <v>0.98599999999999999</v>
      </c>
      <c r="CZ75" s="52">
        <f t="shared" si="118"/>
        <v>0.98000000000000009</v>
      </c>
      <c r="DA75" s="52">
        <f t="shared" si="119"/>
        <v>0.99595792858403898</v>
      </c>
    </row>
    <row r="76" spans="1:105" x14ac:dyDescent="0.35">
      <c r="A76" s="170" t="str">
        <f t="shared" si="93"/>
        <v>NNN</v>
      </c>
      <c r="B76" s="170" t="str">
        <f t="shared" si="94"/>
        <v>N</v>
      </c>
      <c r="C76" s="29" t="str">
        <f t="shared" si="95"/>
        <v>N</v>
      </c>
      <c r="D76" s="29" t="str">
        <f t="shared" si="71"/>
        <v>N</v>
      </c>
      <c r="E76" s="171" t="s">
        <v>5</v>
      </c>
      <c r="F76" s="171" t="s">
        <v>6</v>
      </c>
      <c r="G76" s="171" t="s">
        <v>7</v>
      </c>
      <c r="H76" s="172">
        <v>60</v>
      </c>
      <c r="I76" s="171" t="s">
        <v>5</v>
      </c>
      <c r="J76" s="171" t="s">
        <v>5</v>
      </c>
      <c r="K76" s="172">
        <v>1124</v>
      </c>
      <c r="L76" s="172">
        <v>864</v>
      </c>
      <c r="M76" s="172">
        <v>1066</v>
      </c>
      <c r="N76" s="172">
        <v>938</v>
      </c>
      <c r="O76" s="172">
        <v>1104</v>
      </c>
      <c r="P76" s="1"/>
      <c r="Q76" s="13" t="s">
        <v>206</v>
      </c>
      <c r="R76" s="35">
        <v>34525</v>
      </c>
      <c r="S76" s="35">
        <v>20319</v>
      </c>
      <c r="T76" s="35">
        <v>31110</v>
      </c>
      <c r="U76" s="35">
        <v>30622</v>
      </c>
      <c r="V76" s="35">
        <v>33975</v>
      </c>
      <c r="W76" s="35"/>
      <c r="X76" s="50">
        <f t="shared" si="96"/>
        <v>35</v>
      </c>
      <c r="Y76" s="49" t="str">
        <f t="shared" si="97"/>
        <v>M</v>
      </c>
      <c r="Z76" s="49" t="str">
        <f t="shared" si="98"/>
        <v>NN</v>
      </c>
      <c r="AA76" s="1"/>
      <c r="AB76" s="120">
        <f t="shared" si="99"/>
        <v>9.5874175315475325E-3</v>
      </c>
      <c r="AC76" s="120">
        <f t="shared" si="100"/>
        <v>9.7316108045353844E-3</v>
      </c>
      <c r="AD76" s="120">
        <f t="shared" si="101"/>
        <v>9.9567803401755927E-3</v>
      </c>
      <c r="AE76" s="120">
        <f t="shared" si="102"/>
        <v>1.0143359167066645E-2</v>
      </c>
      <c r="AF76" s="120">
        <f t="shared" si="103"/>
        <v>9.6319776555128505E-3</v>
      </c>
      <c r="AH76" s="121">
        <f t="shared" si="70"/>
        <v>0.98</v>
      </c>
      <c r="AI76" s="121">
        <f t="shared" si="70"/>
        <v>0.96199999999999997</v>
      </c>
      <c r="AJ76" s="121">
        <f t="shared" si="70"/>
        <v>0.98399999999999999</v>
      </c>
      <c r="AK76" s="121">
        <f t="shared" si="70"/>
        <v>0.95899999999999996</v>
      </c>
      <c r="AL76" s="121">
        <f t="shared" si="70"/>
        <v>0.996</v>
      </c>
      <c r="AM76" s="15"/>
      <c r="AN76" s="98">
        <f t="shared" si="72"/>
        <v>0.90790097147837756</v>
      </c>
      <c r="AO76" s="98">
        <f t="shared" si="73"/>
        <v>0.89997703168061938</v>
      </c>
      <c r="AP76" s="98">
        <f t="shared" si="74"/>
        <v>0.92812087939475663</v>
      </c>
      <c r="AQ76" s="98">
        <f t="shared" si="75"/>
        <v>0.90402291900321863</v>
      </c>
      <c r="AR76" s="98">
        <f t="shared" si="76"/>
        <v>0.9474467669368517</v>
      </c>
      <c r="AS76" s="15"/>
      <c r="AT76" s="98">
        <f t="shared" si="120"/>
        <v>-9.2099028521622439E-2</v>
      </c>
      <c r="AU76" s="98">
        <f t="shared" si="121"/>
        <v>-0.10002296831938062</v>
      </c>
      <c r="AV76" s="98">
        <f t="shared" si="122"/>
        <v>-7.1879120605243374E-2</v>
      </c>
      <c r="AW76" s="98">
        <f t="shared" si="123"/>
        <v>-9.5977080996781372E-2</v>
      </c>
      <c r="AX76" s="98">
        <f t="shared" si="124"/>
        <v>-5.2553233063148297E-2</v>
      </c>
      <c r="AY76" s="15"/>
      <c r="AZ76" s="98">
        <f t="shared" si="104"/>
        <v>-9.2099028521622439E-2</v>
      </c>
      <c r="BA76" s="98">
        <f t="shared" si="105"/>
        <v>-0.10002296831938062</v>
      </c>
      <c r="BB76" s="98">
        <f t="shared" si="106"/>
        <v>-7.1879120605243374E-2</v>
      </c>
      <c r="BC76" s="99">
        <f t="shared" si="107"/>
        <v>-9.5977080996781372E-2</v>
      </c>
      <c r="BD76" s="98">
        <f t="shared" si="108"/>
        <v>-5.307876539377978E-2</v>
      </c>
      <c r="BE76" s="101"/>
      <c r="BF76" s="181" t="str">
        <f t="shared" si="109"/>
        <v>35X</v>
      </c>
      <c r="BG76" s="98">
        <f t="shared" si="125"/>
        <v>0.90790097147837756</v>
      </c>
      <c r="BH76" s="98">
        <f t="shared" si="126"/>
        <v>0.89997703168061938</v>
      </c>
      <c r="BI76" s="98">
        <f t="shared" si="127"/>
        <v>0.92812087939475663</v>
      </c>
      <c r="BJ76" s="98">
        <f t="shared" si="128"/>
        <v>0.90402291900321863</v>
      </c>
      <c r="BK76" s="98">
        <f t="shared" si="129"/>
        <v>0.94692123460622024</v>
      </c>
      <c r="BL76" s="101"/>
      <c r="BM76" s="15">
        <f>IF($Y76="N",VLOOKUP("N",ylfactors,MATCH(BM$7,'Proposed Factors'!$L$3:$R$3,0),FALSE),IF('Query Result 1'!$X76&lt;49,VLOOKUP("YA",ylfactors,MATCH(BM$7,'Proposed Factors'!$L$3:$R$3,0),FALSE),VLOOKUP("YB",ylfactors,MATCH(BM$7,'Proposed Factors'!$L$3:$R$3,0),FALSE)))</f>
        <v>1</v>
      </c>
      <c r="BN76" s="15">
        <f>IF($Y76="N",VLOOKUP("N",ylfactors,MATCH(BN$7,'Proposed Factors'!$L$3:$R$3,0),FALSE),IF('Query Result 1'!$X76&lt;49,VLOOKUP("YA",ylfactors,MATCH(BN$7,'Proposed Factors'!$L$3:$R$3,0),FALSE),VLOOKUP("YB",ylfactors,MATCH(BN$7,'Proposed Factors'!$L$3:$R$3,0),FALSE)))</f>
        <v>1</v>
      </c>
      <c r="BO76" s="15">
        <f>IF($Y76="N",VLOOKUP("N",ylfactors,MATCH(BO$7,'Proposed Factors'!$L$3:$R$3,0),FALSE),IF('Query Result 1'!$X76&lt;49,VLOOKUP("YA",ylfactors,MATCH(BO$7,'Proposed Factors'!$L$3:$R$3,0),FALSE),VLOOKUP("YB",ylfactors,MATCH(BO$7,'Proposed Factors'!$L$3:$R$3,0),FALSE)))</f>
        <v>1</v>
      </c>
      <c r="BP76" s="15">
        <f>IF($Y76="N",VLOOKUP("N",ylfactors,MATCH(BP$7,'Proposed Factors'!$L$3:$R$3,0),FALSE),IF('Query Result 1'!$X76&lt;49,VLOOKUP("YA",ylfactors,MATCH(BP$7,'Proposed Factors'!$L$3:$R$3,0),FALSE),VLOOKUP("YB",ylfactors,MATCH(BP$7,'Proposed Factors'!$L$3:$R$3,0),FALSE)))</f>
        <v>1</v>
      </c>
      <c r="BQ76" s="15">
        <f>IF($Y76="N",VLOOKUP("N",ylfactors,MATCH(BQ$7,'Proposed Factors'!$L$3:$R$3,0),FALSE),IF('Query Result 1'!$X76&lt;49,VLOOKUP("YA",ylfactors,MATCH(BQ$7,'Proposed Factors'!$L$3:$R$3,0),FALSE),VLOOKUP("YB",ylfactors,MATCH(BQ$7,'Proposed Factors'!$L$3:$R$3,0),FALSE)))</f>
        <v>1</v>
      </c>
      <c r="BR76" s="15"/>
      <c r="BS76" s="15">
        <f>IF($Z76="NN",1,IF(AND($Z76="YY",$Y76="S"),VLOOKUP("YY",gsdfactors,MATCH(BS$7,'Proposed Factors'!$L$11:$R$11,0),FALSE),VLOOKUP(LEFT(CONCATENATE($Y76,$Z76),2)&amp;"N",gsdfactors,MATCH(BS$7,'Proposed Factors'!$L$11:$R$11,0),FALSE)))</f>
        <v>1</v>
      </c>
      <c r="BT76" s="15">
        <f>IF($Z76="NN",1,IF(AND($Z76="YY",$Y76="S"),VLOOKUP("YY",gsdfactors,MATCH(BT$7,'Proposed Factors'!$L$11:$R$11,0),FALSE),VLOOKUP(LEFT(CONCATENATE($Y76,$Z76),2)&amp;"N",gsdfactors,MATCH(BT$7,'Proposed Factors'!$L$11:$R$11,0),FALSE)))</f>
        <v>1</v>
      </c>
      <c r="BU76" s="15">
        <f>IF($Z76="NN",1,IF(AND($Z76="YY",$Y76="S"),VLOOKUP("YY",gsdfactors,MATCH(BU$7,'Proposed Factors'!$L$11:$R$11,0),FALSE),VLOOKUP(LEFT(CONCATENATE($Y76,$Z76),2)&amp;"N",gsdfactors,MATCH(BU$7,'Proposed Factors'!$L$11:$R$11,0),FALSE)))</f>
        <v>1</v>
      </c>
      <c r="BV76" s="15">
        <f>IF($Z76="NN",1,IF(AND($Z76="YY",$Y76="S"),VLOOKUP("YY",gsdfactors,MATCH(BV$7,'Proposed Factors'!$L$11:$R$11,0),FALSE),VLOOKUP(LEFT(CONCATENATE($Y76,$Z76),2)&amp;"N",gsdfactors,MATCH(BV$7,'Proposed Factors'!$L$11:$R$11,0),FALSE)))</f>
        <v>1</v>
      </c>
      <c r="BW76" s="15">
        <f>IF($Z76="NN",1,IF(AND($Z76="YY",$Y76="S"),VLOOKUP("YY",gsdfactors,MATCH(BW$7,'Proposed Factors'!$L$11:$R$11,0),FALSE),VLOOKUP(LEFT(CONCATENATE($Y76,$Z76),2)&amp;"N",gsdfactors,MATCH(BW$7,'Proposed Factors'!$L$11:$R$11,0),FALSE)))</f>
        <v>1</v>
      </c>
      <c r="BY76" s="52">
        <f t="shared" si="77"/>
        <v>0.90790097147837756</v>
      </c>
      <c r="BZ76" s="52">
        <f t="shared" si="78"/>
        <v>0.89997703168061938</v>
      </c>
      <c r="CA76" s="52">
        <f t="shared" si="79"/>
        <v>0.92812087939475663</v>
      </c>
      <c r="CB76" s="52">
        <f t="shared" si="80"/>
        <v>0.90402291900321863</v>
      </c>
      <c r="CC76" s="52">
        <f t="shared" si="81"/>
        <v>0.94692123460622024</v>
      </c>
      <c r="CE76" s="52">
        <f t="shared" si="82"/>
        <v>0.95190100369980946</v>
      </c>
      <c r="CF76" s="52">
        <f t="shared" si="83"/>
        <v>0.9955152710926376</v>
      </c>
      <c r="CG76" s="52">
        <f t="shared" si="84"/>
        <v>0.94736275537499925</v>
      </c>
      <c r="CH76" s="52">
        <f t="shared" si="85"/>
        <v>0.92335335861601353</v>
      </c>
      <c r="CI76" s="52">
        <f t="shared" si="86"/>
        <v>1.0280427897670843</v>
      </c>
      <c r="CK76" s="52" t="str">
        <f t="shared" si="87"/>
        <v>35MNN</v>
      </c>
      <c r="CL76" s="55">
        <f t="shared" si="88"/>
        <v>9.5874175315475325E-3</v>
      </c>
      <c r="CM76" s="55">
        <f t="shared" si="89"/>
        <v>9.7316108045353844E-3</v>
      </c>
      <c r="CN76" s="55">
        <f t="shared" si="90"/>
        <v>9.9567803401755927E-3</v>
      </c>
      <c r="CO76" s="55">
        <f t="shared" si="91"/>
        <v>1.0143359167066645E-2</v>
      </c>
      <c r="CP76" s="55">
        <f t="shared" si="92"/>
        <v>9.6319776555128505E-3</v>
      </c>
      <c r="CQ76" s="5">
        <f t="shared" si="110"/>
        <v>0.95190100369980946</v>
      </c>
      <c r="CR76" s="5">
        <f t="shared" si="111"/>
        <v>0.9955152710926376</v>
      </c>
      <c r="CS76" s="5">
        <f t="shared" si="112"/>
        <v>0.94736275537499925</v>
      </c>
      <c r="CT76" s="5">
        <f t="shared" si="113"/>
        <v>0.92335335861601353</v>
      </c>
      <c r="CU76" s="5">
        <f t="shared" si="114"/>
        <v>1.0280427897670843</v>
      </c>
      <c r="CW76" s="52">
        <f t="shared" si="115"/>
        <v>0.98</v>
      </c>
      <c r="CX76" s="52">
        <f t="shared" si="116"/>
        <v>0.96199999999999997</v>
      </c>
      <c r="CY76" s="52">
        <f t="shared" si="117"/>
        <v>0.98399999999999999</v>
      </c>
      <c r="CZ76" s="52">
        <f t="shared" si="118"/>
        <v>0.95900000000000007</v>
      </c>
      <c r="DA76" s="52">
        <f t="shared" si="119"/>
        <v>0.99595792858403898</v>
      </c>
    </row>
    <row r="77" spans="1:105" x14ac:dyDescent="0.35">
      <c r="A77" s="170" t="str">
        <f t="shared" si="93"/>
        <v>NNN</v>
      </c>
      <c r="B77" s="170" t="str">
        <f t="shared" si="94"/>
        <v>N</v>
      </c>
      <c r="C77" s="29" t="str">
        <f t="shared" si="95"/>
        <v>N</v>
      </c>
      <c r="D77" s="29" t="str">
        <f t="shared" si="71"/>
        <v>N</v>
      </c>
      <c r="E77" s="171" t="s">
        <v>5</v>
      </c>
      <c r="F77" s="171" t="s">
        <v>6</v>
      </c>
      <c r="G77" s="171" t="s">
        <v>7</v>
      </c>
      <c r="H77" s="172">
        <v>61</v>
      </c>
      <c r="I77" s="171" t="s">
        <v>5</v>
      </c>
      <c r="J77" s="171" t="s">
        <v>5</v>
      </c>
      <c r="K77" s="172">
        <v>1041</v>
      </c>
      <c r="L77" s="172">
        <v>816</v>
      </c>
      <c r="M77" s="172">
        <v>952</v>
      </c>
      <c r="N77" s="172">
        <v>863</v>
      </c>
      <c r="O77" s="172">
        <v>1010</v>
      </c>
      <c r="P77" s="1"/>
      <c r="Q77" s="13" t="s">
        <v>308</v>
      </c>
      <c r="R77" s="35">
        <v>15426</v>
      </c>
      <c r="S77" s="35">
        <v>8408</v>
      </c>
      <c r="T77" s="35">
        <v>13383</v>
      </c>
      <c r="U77" s="35">
        <v>13083</v>
      </c>
      <c r="V77" s="35">
        <v>15108</v>
      </c>
      <c r="W77" s="35"/>
      <c r="X77" s="50">
        <f t="shared" si="96"/>
        <v>35</v>
      </c>
      <c r="Y77" s="49" t="str">
        <f t="shared" si="97"/>
        <v>S</v>
      </c>
      <c r="Z77" s="49" t="str">
        <f t="shared" si="98"/>
        <v>NN</v>
      </c>
      <c r="AA77" s="1"/>
      <c r="AB77" s="120">
        <f t="shared" si="99"/>
        <v>4.2837220229298258E-3</v>
      </c>
      <c r="AC77" s="120">
        <f t="shared" si="100"/>
        <v>4.0269394972456077E-3</v>
      </c>
      <c r="AD77" s="120">
        <f t="shared" si="101"/>
        <v>4.2832398358267423E-3</v>
      </c>
      <c r="AE77" s="120">
        <f t="shared" si="102"/>
        <v>4.3336675587072335E-3</v>
      </c>
      <c r="AF77" s="120">
        <f t="shared" si="103"/>
        <v>4.2831469733477009E-3</v>
      </c>
      <c r="AH77" s="121">
        <f t="shared" si="70"/>
        <v>0.98</v>
      </c>
      <c r="AI77" s="121">
        <f t="shared" si="70"/>
        <v>0.96199999999999997</v>
      </c>
      <c r="AJ77" s="121">
        <f t="shared" si="70"/>
        <v>0.98399999999999999</v>
      </c>
      <c r="AK77" s="121">
        <f t="shared" si="70"/>
        <v>0.95899999999999996</v>
      </c>
      <c r="AL77" s="121">
        <f t="shared" si="70"/>
        <v>0.996</v>
      </c>
      <c r="AM77" s="15"/>
      <c r="AN77" s="98">
        <f t="shared" si="72"/>
        <v>0.90790097147837756</v>
      </c>
      <c r="AO77" s="98">
        <f t="shared" si="73"/>
        <v>0.89997703168061938</v>
      </c>
      <c r="AP77" s="98">
        <f t="shared" si="74"/>
        <v>0.92812087939475663</v>
      </c>
      <c r="AQ77" s="98">
        <f t="shared" si="75"/>
        <v>0.90402291900321863</v>
      </c>
      <c r="AR77" s="98">
        <f t="shared" si="76"/>
        <v>0.9474467669368517</v>
      </c>
      <c r="AS77" s="15"/>
      <c r="AT77" s="98">
        <f t="shared" si="120"/>
        <v>-9.2099028521622439E-2</v>
      </c>
      <c r="AU77" s="98">
        <f t="shared" si="121"/>
        <v>-0.10002296831938062</v>
      </c>
      <c r="AV77" s="98">
        <f t="shared" si="122"/>
        <v>-7.1879120605243374E-2</v>
      </c>
      <c r="AW77" s="98">
        <f t="shared" si="123"/>
        <v>-9.5977080996781372E-2</v>
      </c>
      <c r="AX77" s="98">
        <f t="shared" si="124"/>
        <v>-5.2553233063148297E-2</v>
      </c>
      <c r="AY77" s="15"/>
      <c r="AZ77" s="98">
        <f t="shared" si="104"/>
        <v>-9.2099028521622439E-2</v>
      </c>
      <c r="BA77" s="98">
        <f t="shared" si="105"/>
        <v>-0.10002296831938062</v>
      </c>
      <c r="BB77" s="98">
        <f t="shared" si="106"/>
        <v>-7.1879120605243374E-2</v>
      </c>
      <c r="BC77" s="99">
        <f t="shared" si="107"/>
        <v>-9.5977080996781372E-2</v>
      </c>
      <c r="BD77" s="98">
        <f t="shared" si="108"/>
        <v>-5.307876539377978E-2</v>
      </c>
      <c r="BE77" s="101"/>
      <c r="BF77" s="181" t="str">
        <f t="shared" si="109"/>
        <v>35X</v>
      </c>
      <c r="BG77" s="98">
        <f t="shared" si="125"/>
        <v>0.90790097147837756</v>
      </c>
      <c r="BH77" s="98">
        <f t="shared" si="126"/>
        <v>0.89997703168061938</v>
      </c>
      <c r="BI77" s="98">
        <f t="shared" si="127"/>
        <v>0.92812087939475663</v>
      </c>
      <c r="BJ77" s="98">
        <f t="shared" si="128"/>
        <v>0.90402291900321863</v>
      </c>
      <c r="BK77" s="98">
        <f t="shared" si="129"/>
        <v>0.94692123460622024</v>
      </c>
      <c r="BL77" s="101"/>
      <c r="BM77" s="15">
        <f>IF($Y77="N",VLOOKUP("N",ylfactors,MATCH(BM$7,'Proposed Factors'!$L$3:$R$3,0),FALSE),IF('Query Result 1'!$X77&lt;49,VLOOKUP("YA",ylfactors,MATCH(BM$7,'Proposed Factors'!$L$3:$R$3,0),FALSE),VLOOKUP("YB",ylfactors,MATCH(BM$7,'Proposed Factors'!$L$3:$R$3,0),FALSE)))</f>
        <v>1</v>
      </c>
      <c r="BN77" s="15">
        <f>IF($Y77="N",VLOOKUP("N",ylfactors,MATCH(BN$7,'Proposed Factors'!$L$3:$R$3,0),FALSE),IF('Query Result 1'!$X77&lt;49,VLOOKUP("YA",ylfactors,MATCH(BN$7,'Proposed Factors'!$L$3:$R$3,0),FALSE),VLOOKUP("YB",ylfactors,MATCH(BN$7,'Proposed Factors'!$L$3:$R$3,0),FALSE)))</f>
        <v>1</v>
      </c>
      <c r="BO77" s="15">
        <f>IF($Y77="N",VLOOKUP("N",ylfactors,MATCH(BO$7,'Proposed Factors'!$L$3:$R$3,0),FALSE),IF('Query Result 1'!$X77&lt;49,VLOOKUP("YA",ylfactors,MATCH(BO$7,'Proposed Factors'!$L$3:$R$3,0),FALSE),VLOOKUP("YB",ylfactors,MATCH(BO$7,'Proposed Factors'!$L$3:$R$3,0),FALSE)))</f>
        <v>1</v>
      </c>
      <c r="BP77" s="15">
        <f>IF($Y77="N",VLOOKUP("N",ylfactors,MATCH(BP$7,'Proposed Factors'!$L$3:$R$3,0),FALSE),IF('Query Result 1'!$X77&lt;49,VLOOKUP("YA",ylfactors,MATCH(BP$7,'Proposed Factors'!$L$3:$R$3,0),FALSE),VLOOKUP("YB",ylfactors,MATCH(BP$7,'Proposed Factors'!$L$3:$R$3,0),FALSE)))</f>
        <v>1</v>
      </c>
      <c r="BQ77" s="15">
        <f>IF($Y77="N",VLOOKUP("N",ylfactors,MATCH(BQ$7,'Proposed Factors'!$L$3:$R$3,0),FALSE),IF('Query Result 1'!$X77&lt;49,VLOOKUP("YA",ylfactors,MATCH(BQ$7,'Proposed Factors'!$L$3:$R$3,0),FALSE),VLOOKUP("YB",ylfactors,MATCH(BQ$7,'Proposed Factors'!$L$3:$R$3,0),FALSE)))</f>
        <v>1</v>
      </c>
      <c r="BR77" s="15"/>
      <c r="BS77" s="15">
        <f>IF($Z77="NN",1,IF(AND($Z77="YY",$Y77="S"),VLOOKUP("YY",gsdfactors,MATCH(BS$7,'Proposed Factors'!$L$11:$R$11,0),FALSE),VLOOKUP(LEFT(CONCATENATE($Y77,$Z77),2)&amp;"N",gsdfactors,MATCH(BS$7,'Proposed Factors'!$L$11:$R$11,0),FALSE)))</f>
        <v>1</v>
      </c>
      <c r="BT77" s="15">
        <f>IF($Z77="NN",1,IF(AND($Z77="YY",$Y77="S"),VLOOKUP("YY",gsdfactors,MATCH(BT$7,'Proposed Factors'!$L$11:$R$11,0),FALSE),VLOOKUP(LEFT(CONCATENATE($Y77,$Z77),2)&amp;"N",gsdfactors,MATCH(BT$7,'Proposed Factors'!$L$11:$R$11,0),FALSE)))</f>
        <v>1</v>
      </c>
      <c r="BU77" s="15">
        <f>IF($Z77="NN",1,IF(AND($Z77="YY",$Y77="S"),VLOOKUP("YY",gsdfactors,MATCH(BU$7,'Proposed Factors'!$L$11:$R$11,0),FALSE),VLOOKUP(LEFT(CONCATENATE($Y77,$Z77),2)&amp;"N",gsdfactors,MATCH(BU$7,'Proposed Factors'!$L$11:$R$11,0),FALSE)))</f>
        <v>1</v>
      </c>
      <c r="BV77" s="15">
        <f>IF($Z77="NN",1,IF(AND($Z77="YY",$Y77="S"),VLOOKUP("YY",gsdfactors,MATCH(BV$7,'Proposed Factors'!$L$11:$R$11,0),FALSE),VLOOKUP(LEFT(CONCATENATE($Y77,$Z77),2)&amp;"N",gsdfactors,MATCH(BV$7,'Proposed Factors'!$L$11:$R$11,0),FALSE)))</f>
        <v>1</v>
      </c>
      <c r="BW77" s="15">
        <f>IF($Z77="NN",1,IF(AND($Z77="YY",$Y77="S"),VLOOKUP("YY",gsdfactors,MATCH(BW$7,'Proposed Factors'!$L$11:$R$11,0),FALSE),VLOOKUP(LEFT(CONCATENATE($Y77,$Z77),2)&amp;"N",gsdfactors,MATCH(BW$7,'Proposed Factors'!$L$11:$R$11,0),FALSE)))</f>
        <v>1</v>
      </c>
      <c r="BY77" s="52">
        <f t="shared" si="77"/>
        <v>0.90790097147837756</v>
      </c>
      <c r="BZ77" s="52">
        <f t="shared" si="78"/>
        <v>0.89997703168061938</v>
      </c>
      <c r="CA77" s="52">
        <f t="shared" si="79"/>
        <v>0.92812087939475663</v>
      </c>
      <c r="CB77" s="52">
        <f t="shared" si="80"/>
        <v>0.90402291900321863</v>
      </c>
      <c r="CC77" s="52">
        <f t="shared" si="81"/>
        <v>0.94692123460622024</v>
      </c>
      <c r="CE77" s="52">
        <f t="shared" si="82"/>
        <v>0.95190100369980946</v>
      </c>
      <c r="CF77" s="52">
        <f t="shared" si="83"/>
        <v>0.9955152710926376</v>
      </c>
      <c r="CG77" s="52">
        <f t="shared" si="84"/>
        <v>0.94736275537499925</v>
      </c>
      <c r="CH77" s="52">
        <f t="shared" si="85"/>
        <v>0.92335335861601353</v>
      </c>
      <c r="CI77" s="52">
        <f t="shared" si="86"/>
        <v>1.0280427897670843</v>
      </c>
      <c r="CK77" s="52" t="str">
        <f t="shared" si="87"/>
        <v>35SNN</v>
      </c>
      <c r="CL77" s="55">
        <f t="shared" si="88"/>
        <v>4.2837220229298258E-3</v>
      </c>
      <c r="CM77" s="55">
        <f t="shared" si="89"/>
        <v>4.0269394972456077E-3</v>
      </c>
      <c r="CN77" s="55">
        <f t="shared" si="90"/>
        <v>4.2832398358267423E-3</v>
      </c>
      <c r="CO77" s="55">
        <f t="shared" si="91"/>
        <v>4.3336675587072335E-3</v>
      </c>
      <c r="CP77" s="55">
        <f t="shared" si="92"/>
        <v>4.2831469733477009E-3</v>
      </c>
      <c r="CQ77" s="5">
        <f t="shared" si="110"/>
        <v>0.95190100369980946</v>
      </c>
      <c r="CR77" s="5">
        <f t="shared" si="111"/>
        <v>0.9955152710926376</v>
      </c>
      <c r="CS77" s="5">
        <f t="shared" si="112"/>
        <v>0.94736275537499925</v>
      </c>
      <c r="CT77" s="5">
        <f t="shared" si="113"/>
        <v>0.92335335861601353</v>
      </c>
      <c r="CU77" s="5">
        <f t="shared" si="114"/>
        <v>1.0280427897670843</v>
      </c>
      <c r="CW77" s="52">
        <f t="shared" si="115"/>
        <v>0.98</v>
      </c>
      <c r="CX77" s="52">
        <f t="shared" si="116"/>
        <v>0.96199999999999997</v>
      </c>
      <c r="CY77" s="52">
        <f t="shared" si="117"/>
        <v>0.98399999999999999</v>
      </c>
      <c r="CZ77" s="52">
        <f t="shared" si="118"/>
        <v>0.95900000000000007</v>
      </c>
      <c r="DA77" s="52">
        <f t="shared" si="119"/>
        <v>0.99595792858403898</v>
      </c>
    </row>
    <row r="78" spans="1:105" x14ac:dyDescent="0.35">
      <c r="A78" s="170" t="str">
        <f t="shared" si="93"/>
        <v>NNN</v>
      </c>
      <c r="B78" s="170" t="str">
        <f t="shared" si="94"/>
        <v>N</v>
      </c>
      <c r="C78" s="29" t="str">
        <f t="shared" si="95"/>
        <v>N</v>
      </c>
      <c r="D78" s="29" t="str">
        <f t="shared" si="71"/>
        <v>N</v>
      </c>
      <c r="E78" s="171" t="s">
        <v>5</v>
      </c>
      <c r="F78" s="171" t="s">
        <v>6</v>
      </c>
      <c r="G78" s="171" t="s">
        <v>7</v>
      </c>
      <c r="H78" s="172">
        <v>62</v>
      </c>
      <c r="I78" s="171" t="s">
        <v>5</v>
      </c>
      <c r="J78" s="171" t="s">
        <v>5</v>
      </c>
      <c r="K78" s="172">
        <v>941</v>
      </c>
      <c r="L78" s="172">
        <v>730</v>
      </c>
      <c r="M78" s="172">
        <v>876</v>
      </c>
      <c r="N78" s="172">
        <v>767</v>
      </c>
      <c r="O78" s="172">
        <v>920</v>
      </c>
      <c r="P78" s="1"/>
      <c r="Q78" s="13" t="s">
        <v>207</v>
      </c>
      <c r="R78" s="35">
        <v>36144</v>
      </c>
      <c r="S78" s="35">
        <v>21520</v>
      </c>
      <c r="T78" s="35">
        <v>32656</v>
      </c>
      <c r="U78" s="35">
        <v>32074</v>
      </c>
      <c r="V78" s="35">
        <v>35554</v>
      </c>
      <c r="W78" s="35"/>
      <c r="X78" s="50">
        <f t="shared" si="96"/>
        <v>36</v>
      </c>
      <c r="Y78" s="49" t="str">
        <f t="shared" si="97"/>
        <v>M</v>
      </c>
      <c r="Z78" s="49" t="str">
        <f t="shared" si="98"/>
        <v>NN</v>
      </c>
      <c r="AA78" s="1"/>
      <c r="AB78" s="120">
        <f t="shared" si="99"/>
        <v>1.0037005626654714E-2</v>
      </c>
      <c r="AC78" s="120">
        <f t="shared" si="100"/>
        <v>1.030681945536697E-2</v>
      </c>
      <c r="AD78" s="120">
        <f t="shared" si="101"/>
        <v>1.0451578874598976E-2</v>
      </c>
      <c r="AE78" s="120">
        <f t="shared" si="102"/>
        <v>1.0624325711073593E-2</v>
      </c>
      <c r="AF78" s="120">
        <f t="shared" si="103"/>
        <v>1.0079627183638083E-2</v>
      </c>
      <c r="AH78" s="121">
        <f t="shared" ref="AH78:AL87" si="130">IFERROR(IF($Y78="N",VLOOKUP(CONCATENATE(AH$7,"NNXX"),bdfactors,8,FALSE),VLOOKUP(CONCATENATE(AH$7,$X78,$Y78),bdfactors,8,FALSE)),VLOOKUP(CONCATENATE(AH$7,$X78,"X"),bdfactors,8,FALSE))</f>
        <v>0.97499999999999998</v>
      </c>
      <c r="AI78" s="121">
        <f t="shared" si="130"/>
        <v>0.91800000000000004</v>
      </c>
      <c r="AJ78" s="121">
        <f t="shared" si="130"/>
        <v>0.98199999999999998</v>
      </c>
      <c r="AK78" s="121">
        <f t="shared" si="130"/>
        <v>0.94599999999999995</v>
      </c>
      <c r="AL78" s="121">
        <f t="shared" si="130"/>
        <v>0.99399999999999999</v>
      </c>
      <c r="AM78" s="15"/>
      <c r="AN78" s="98">
        <f t="shared" si="72"/>
        <v>0.90326882366471228</v>
      </c>
      <c r="AO78" s="98">
        <f t="shared" si="73"/>
        <v>0.85881384104242064</v>
      </c>
      <c r="AP78" s="98">
        <f t="shared" si="74"/>
        <v>0.92623445484314126</v>
      </c>
      <c r="AQ78" s="98">
        <f t="shared" si="75"/>
        <v>0.89176817661839913</v>
      </c>
      <c r="AR78" s="98">
        <f t="shared" si="76"/>
        <v>0.94554426338878572</v>
      </c>
      <c r="AS78" s="15"/>
      <c r="AT78" s="98">
        <f t="shared" si="120"/>
        <v>-9.6731176335287716E-2</v>
      </c>
      <c r="AU78" s="98">
        <f t="shared" si="121"/>
        <v>-0.14118615895757936</v>
      </c>
      <c r="AV78" s="98">
        <f t="shared" si="122"/>
        <v>-7.3765545156858736E-2</v>
      </c>
      <c r="AW78" s="98">
        <f t="shared" si="123"/>
        <v>-0.10823182338160087</v>
      </c>
      <c r="AX78" s="98">
        <f t="shared" si="124"/>
        <v>-5.4455736611214278E-2</v>
      </c>
      <c r="AY78" s="15"/>
      <c r="AZ78" s="98">
        <f t="shared" si="104"/>
        <v>-9.6731176335287716E-2</v>
      </c>
      <c r="BA78" s="98">
        <f t="shared" si="105"/>
        <v>-0.14118615895757936</v>
      </c>
      <c r="BB78" s="98">
        <f t="shared" si="106"/>
        <v>-7.3765545156858736E-2</v>
      </c>
      <c r="BC78" s="99">
        <f t="shared" si="107"/>
        <v>-0.10823182338160087</v>
      </c>
      <c r="BD78" s="98">
        <f t="shared" si="108"/>
        <v>-5.500029397732642E-2</v>
      </c>
      <c r="BE78" s="101"/>
      <c r="BF78" s="181" t="str">
        <f t="shared" si="109"/>
        <v>36X</v>
      </c>
      <c r="BG78" s="98">
        <f t="shared" si="125"/>
        <v>0.90326882366471228</v>
      </c>
      <c r="BH78" s="98">
        <f t="shared" si="126"/>
        <v>0.85881384104242064</v>
      </c>
      <c r="BI78" s="98">
        <f t="shared" si="127"/>
        <v>0.92623445484314126</v>
      </c>
      <c r="BJ78" s="98">
        <f t="shared" si="128"/>
        <v>0.89176817661839913</v>
      </c>
      <c r="BK78" s="98">
        <f t="shared" si="129"/>
        <v>0.94499970602267358</v>
      </c>
      <c r="BL78" s="101"/>
      <c r="BM78" s="15">
        <f>IF($Y78="N",VLOOKUP("N",ylfactors,MATCH(BM$7,'Proposed Factors'!$L$3:$R$3,0),FALSE),IF('Query Result 1'!$X78&lt;49,VLOOKUP("YA",ylfactors,MATCH(BM$7,'Proposed Factors'!$L$3:$R$3,0),FALSE),VLOOKUP("YB",ylfactors,MATCH(BM$7,'Proposed Factors'!$L$3:$R$3,0),FALSE)))</f>
        <v>1</v>
      </c>
      <c r="BN78" s="15">
        <f>IF($Y78="N",VLOOKUP("N",ylfactors,MATCH(BN$7,'Proposed Factors'!$L$3:$R$3,0),FALSE),IF('Query Result 1'!$X78&lt;49,VLOOKUP("YA",ylfactors,MATCH(BN$7,'Proposed Factors'!$L$3:$R$3,0),FALSE),VLOOKUP("YB",ylfactors,MATCH(BN$7,'Proposed Factors'!$L$3:$R$3,0),FALSE)))</f>
        <v>1</v>
      </c>
      <c r="BO78" s="15">
        <f>IF($Y78="N",VLOOKUP("N",ylfactors,MATCH(BO$7,'Proposed Factors'!$L$3:$R$3,0),FALSE),IF('Query Result 1'!$X78&lt;49,VLOOKUP("YA",ylfactors,MATCH(BO$7,'Proposed Factors'!$L$3:$R$3,0),FALSE),VLOOKUP("YB",ylfactors,MATCH(BO$7,'Proposed Factors'!$L$3:$R$3,0),FALSE)))</f>
        <v>1</v>
      </c>
      <c r="BP78" s="15">
        <f>IF($Y78="N",VLOOKUP("N",ylfactors,MATCH(BP$7,'Proposed Factors'!$L$3:$R$3,0),FALSE),IF('Query Result 1'!$X78&lt;49,VLOOKUP("YA",ylfactors,MATCH(BP$7,'Proposed Factors'!$L$3:$R$3,0),FALSE),VLOOKUP("YB",ylfactors,MATCH(BP$7,'Proposed Factors'!$L$3:$R$3,0),FALSE)))</f>
        <v>1</v>
      </c>
      <c r="BQ78" s="15">
        <f>IF($Y78="N",VLOOKUP("N",ylfactors,MATCH(BQ$7,'Proposed Factors'!$L$3:$R$3,0),FALSE),IF('Query Result 1'!$X78&lt;49,VLOOKUP("YA",ylfactors,MATCH(BQ$7,'Proposed Factors'!$L$3:$R$3,0),FALSE),VLOOKUP("YB",ylfactors,MATCH(BQ$7,'Proposed Factors'!$L$3:$R$3,0),FALSE)))</f>
        <v>1</v>
      </c>
      <c r="BR78" s="15"/>
      <c r="BS78" s="15">
        <f>IF($Z78="NN",1,IF(AND($Z78="YY",$Y78="S"),VLOOKUP("YY",gsdfactors,MATCH(BS$7,'Proposed Factors'!$L$11:$R$11,0),FALSE),VLOOKUP(LEFT(CONCATENATE($Y78,$Z78),2)&amp;"N",gsdfactors,MATCH(BS$7,'Proposed Factors'!$L$11:$R$11,0),FALSE)))</f>
        <v>1</v>
      </c>
      <c r="BT78" s="15">
        <f>IF($Z78="NN",1,IF(AND($Z78="YY",$Y78="S"),VLOOKUP("YY",gsdfactors,MATCH(BT$7,'Proposed Factors'!$L$11:$R$11,0),FALSE),VLOOKUP(LEFT(CONCATENATE($Y78,$Z78),2)&amp;"N",gsdfactors,MATCH(BT$7,'Proposed Factors'!$L$11:$R$11,0),FALSE)))</f>
        <v>1</v>
      </c>
      <c r="BU78" s="15">
        <f>IF($Z78="NN",1,IF(AND($Z78="YY",$Y78="S"),VLOOKUP("YY",gsdfactors,MATCH(BU$7,'Proposed Factors'!$L$11:$R$11,0),FALSE),VLOOKUP(LEFT(CONCATENATE($Y78,$Z78),2)&amp;"N",gsdfactors,MATCH(BU$7,'Proposed Factors'!$L$11:$R$11,0),FALSE)))</f>
        <v>1</v>
      </c>
      <c r="BV78" s="15">
        <f>IF($Z78="NN",1,IF(AND($Z78="YY",$Y78="S"),VLOOKUP("YY",gsdfactors,MATCH(BV$7,'Proposed Factors'!$L$11:$R$11,0),FALSE),VLOOKUP(LEFT(CONCATENATE($Y78,$Z78),2)&amp;"N",gsdfactors,MATCH(BV$7,'Proposed Factors'!$L$11:$R$11,0),FALSE)))</f>
        <v>1</v>
      </c>
      <c r="BW78" s="15">
        <f>IF($Z78="NN",1,IF(AND($Z78="YY",$Y78="S"),VLOOKUP("YY",gsdfactors,MATCH(BW$7,'Proposed Factors'!$L$11:$R$11,0),FALSE),VLOOKUP(LEFT(CONCATENATE($Y78,$Z78),2)&amp;"N",gsdfactors,MATCH(BW$7,'Proposed Factors'!$L$11:$R$11,0),FALSE)))</f>
        <v>1</v>
      </c>
      <c r="BY78" s="52">
        <f t="shared" si="77"/>
        <v>0.90326882366471228</v>
      </c>
      <c r="BZ78" s="52">
        <f t="shared" si="78"/>
        <v>0.85881384104242064</v>
      </c>
      <c r="CA78" s="52">
        <f t="shared" si="79"/>
        <v>0.92623445484314126</v>
      </c>
      <c r="CB78" s="52">
        <f t="shared" si="80"/>
        <v>0.89176817661839913</v>
      </c>
      <c r="CC78" s="52">
        <f t="shared" si="81"/>
        <v>0.94499970602267358</v>
      </c>
      <c r="CE78" s="52">
        <f t="shared" si="82"/>
        <v>0.94704436592583074</v>
      </c>
      <c r="CF78" s="52">
        <f t="shared" si="83"/>
        <v>0.94998234809047954</v>
      </c>
      <c r="CG78" s="52">
        <f t="shared" si="84"/>
        <v>0.94543722131935903</v>
      </c>
      <c r="CH78" s="52">
        <f t="shared" si="85"/>
        <v>0.91083657690380471</v>
      </c>
      <c r="CI78" s="52">
        <f t="shared" si="86"/>
        <v>1.0259566462385066</v>
      </c>
      <c r="CK78" s="52" t="str">
        <f t="shared" si="87"/>
        <v>36MNN</v>
      </c>
      <c r="CL78" s="55">
        <f t="shared" si="88"/>
        <v>1.0037005626654714E-2</v>
      </c>
      <c r="CM78" s="55">
        <f t="shared" si="89"/>
        <v>1.030681945536697E-2</v>
      </c>
      <c r="CN78" s="55">
        <f t="shared" si="90"/>
        <v>1.0451578874598976E-2</v>
      </c>
      <c r="CO78" s="55">
        <f t="shared" si="91"/>
        <v>1.0624325711073593E-2</v>
      </c>
      <c r="CP78" s="55">
        <f t="shared" si="92"/>
        <v>1.0079627183638083E-2</v>
      </c>
      <c r="CQ78" s="5">
        <f t="shared" si="110"/>
        <v>0.94704436592583074</v>
      </c>
      <c r="CR78" s="5">
        <f t="shared" si="111"/>
        <v>0.94998234809047954</v>
      </c>
      <c r="CS78" s="5">
        <f t="shared" si="112"/>
        <v>0.94543722131935903</v>
      </c>
      <c r="CT78" s="5">
        <f t="shared" si="113"/>
        <v>0.91083657690380471</v>
      </c>
      <c r="CU78" s="5">
        <f t="shared" si="114"/>
        <v>1.0259566462385066</v>
      </c>
      <c r="CW78" s="52">
        <f t="shared" si="115"/>
        <v>0.97499999999999987</v>
      </c>
      <c r="CX78" s="52">
        <f t="shared" si="116"/>
        <v>0.91800000000000004</v>
      </c>
      <c r="CY78" s="52">
        <f t="shared" si="117"/>
        <v>0.98199999999999998</v>
      </c>
      <c r="CZ78" s="52">
        <f t="shared" si="118"/>
        <v>0.94599999999999995</v>
      </c>
      <c r="DA78" s="52">
        <f t="shared" si="119"/>
        <v>0.99393689287605846</v>
      </c>
    </row>
    <row r="79" spans="1:105" x14ac:dyDescent="0.35">
      <c r="A79" s="170" t="str">
        <f t="shared" si="93"/>
        <v>NNN</v>
      </c>
      <c r="B79" s="170" t="str">
        <f t="shared" si="94"/>
        <v>N</v>
      </c>
      <c r="C79" s="29" t="str">
        <f t="shared" si="95"/>
        <v>N</v>
      </c>
      <c r="D79" s="29" t="str">
        <f t="shared" si="71"/>
        <v>N</v>
      </c>
      <c r="E79" s="171" t="s">
        <v>5</v>
      </c>
      <c r="F79" s="171" t="s">
        <v>6</v>
      </c>
      <c r="G79" s="171" t="s">
        <v>7</v>
      </c>
      <c r="H79" s="172">
        <v>63</v>
      </c>
      <c r="I79" s="171" t="s">
        <v>5</v>
      </c>
      <c r="J79" s="171" t="s">
        <v>5</v>
      </c>
      <c r="K79" s="172">
        <v>836</v>
      </c>
      <c r="L79" s="172">
        <v>628</v>
      </c>
      <c r="M79" s="172">
        <v>755</v>
      </c>
      <c r="N79" s="172">
        <v>659</v>
      </c>
      <c r="O79" s="172">
        <v>816</v>
      </c>
      <c r="P79" s="1"/>
      <c r="Q79" s="13" t="s">
        <v>309</v>
      </c>
      <c r="R79" s="35">
        <v>16465</v>
      </c>
      <c r="S79" s="35">
        <v>9034</v>
      </c>
      <c r="T79" s="35">
        <v>14198</v>
      </c>
      <c r="U79" s="35">
        <v>13855</v>
      </c>
      <c r="V79" s="35">
        <v>16070</v>
      </c>
      <c r="W79" s="35"/>
      <c r="X79" s="50">
        <f t="shared" si="96"/>
        <v>36</v>
      </c>
      <c r="Y79" s="49" t="str">
        <f t="shared" si="97"/>
        <v>S</v>
      </c>
      <c r="Z79" s="49" t="str">
        <f t="shared" si="98"/>
        <v>NN</v>
      </c>
      <c r="AA79" s="1"/>
      <c r="AB79" s="120">
        <f t="shared" si="99"/>
        <v>4.5722470574056521E-3</v>
      </c>
      <c r="AC79" s="120">
        <f t="shared" si="100"/>
        <v>4.3267568289863017E-3</v>
      </c>
      <c r="AD79" s="120">
        <f t="shared" si="101"/>
        <v>4.5440812365738692E-3</v>
      </c>
      <c r="AE79" s="120">
        <f t="shared" si="102"/>
        <v>4.5893880628211205E-3</v>
      </c>
      <c r="AF79" s="120">
        <f t="shared" si="103"/>
        <v>4.555875818221972E-3</v>
      </c>
      <c r="AH79" s="121">
        <f t="shared" si="130"/>
        <v>0.97499999999999998</v>
      </c>
      <c r="AI79" s="121">
        <f t="shared" si="130"/>
        <v>0.91800000000000004</v>
      </c>
      <c r="AJ79" s="121">
        <f t="shared" si="130"/>
        <v>0.98199999999999998</v>
      </c>
      <c r="AK79" s="121">
        <f t="shared" si="130"/>
        <v>0.94599999999999995</v>
      </c>
      <c r="AL79" s="121">
        <f t="shared" si="130"/>
        <v>0.99399999999999999</v>
      </c>
      <c r="AM79" s="15"/>
      <c r="AN79" s="98">
        <f t="shared" si="72"/>
        <v>0.90326882366471228</v>
      </c>
      <c r="AO79" s="98">
        <f t="shared" si="73"/>
        <v>0.85881384104242064</v>
      </c>
      <c r="AP79" s="98">
        <f t="shared" si="74"/>
        <v>0.92623445484314126</v>
      </c>
      <c r="AQ79" s="98">
        <f t="shared" si="75"/>
        <v>0.89176817661839913</v>
      </c>
      <c r="AR79" s="98">
        <f t="shared" si="76"/>
        <v>0.94554426338878572</v>
      </c>
      <c r="AS79" s="15"/>
      <c r="AT79" s="98">
        <f t="shared" si="120"/>
        <v>-9.6731176335287716E-2</v>
      </c>
      <c r="AU79" s="98">
        <f t="shared" si="121"/>
        <v>-0.14118615895757936</v>
      </c>
      <c r="AV79" s="98">
        <f t="shared" si="122"/>
        <v>-7.3765545156858736E-2</v>
      </c>
      <c r="AW79" s="98">
        <f t="shared" si="123"/>
        <v>-0.10823182338160087</v>
      </c>
      <c r="AX79" s="98">
        <f t="shared" si="124"/>
        <v>-5.4455736611214278E-2</v>
      </c>
      <c r="AY79" s="15"/>
      <c r="AZ79" s="98">
        <f t="shared" si="104"/>
        <v>-9.6731176335287716E-2</v>
      </c>
      <c r="BA79" s="98">
        <f t="shared" si="105"/>
        <v>-0.14118615895757936</v>
      </c>
      <c r="BB79" s="98">
        <f t="shared" si="106"/>
        <v>-7.3765545156858736E-2</v>
      </c>
      <c r="BC79" s="99">
        <f t="shared" si="107"/>
        <v>-0.10823182338160087</v>
      </c>
      <c r="BD79" s="98">
        <f t="shared" si="108"/>
        <v>-5.500029397732642E-2</v>
      </c>
      <c r="BE79" s="101"/>
      <c r="BF79" s="181" t="str">
        <f t="shared" si="109"/>
        <v>36X</v>
      </c>
      <c r="BG79" s="98">
        <f t="shared" si="125"/>
        <v>0.90326882366471228</v>
      </c>
      <c r="BH79" s="98">
        <f t="shared" si="126"/>
        <v>0.85881384104242064</v>
      </c>
      <c r="BI79" s="98">
        <f t="shared" si="127"/>
        <v>0.92623445484314126</v>
      </c>
      <c r="BJ79" s="98">
        <f t="shared" si="128"/>
        <v>0.89176817661839913</v>
      </c>
      <c r="BK79" s="98">
        <f t="shared" si="129"/>
        <v>0.94499970602267358</v>
      </c>
      <c r="BL79" s="101"/>
      <c r="BM79" s="15">
        <f>IF($Y79="N",VLOOKUP("N",ylfactors,MATCH(BM$7,'Proposed Factors'!$L$3:$R$3,0),FALSE),IF('Query Result 1'!$X79&lt;49,VLOOKUP("YA",ylfactors,MATCH(BM$7,'Proposed Factors'!$L$3:$R$3,0),FALSE),VLOOKUP("YB",ylfactors,MATCH(BM$7,'Proposed Factors'!$L$3:$R$3,0),FALSE)))</f>
        <v>1</v>
      </c>
      <c r="BN79" s="15">
        <f>IF($Y79="N",VLOOKUP("N",ylfactors,MATCH(BN$7,'Proposed Factors'!$L$3:$R$3,0),FALSE),IF('Query Result 1'!$X79&lt;49,VLOOKUP("YA",ylfactors,MATCH(BN$7,'Proposed Factors'!$L$3:$R$3,0),FALSE),VLOOKUP("YB",ylfactors,MATCH(BN$7,'Proposed Factors'!$L$3:$R$3,0),FALSE)))</f>
        <v>1</v>
      </c>
      <c r="BO79" s="15">
        <f>IF($Y79="N",VLOOKUP("N",ylfactors,MATCH(BO$7,'Proposed Factors'!$L$3:$R$3,0),FALSE),IF('Query Result 1'!$X79&lt;49,VLOOKUP("YA",ylfactors,MATCH(BO$7,'Proposed Factors'!$L$3:$R$3,0),FALSE),VLOOKUP("YB",ylfactors,MATCH(BO$7,'Proposed Factors'!$L$3:$R$3,0),FALSE)))</f>
        <v>1</v>
      </c>
      <c r="BP79" s="15">
        <f>IF($Y79="N",VLOOKUP("N",ylfactors,MATCH(BP$7,'Proposed Factors'!$L$3:$R$3,0),FALSE),IF('Query Result 1'!$X79&lt;49,VLOOKUP("YA",ylfactors,MATCH(BP$7,'Proposed Factors'!$L$3:$R$3,0),FALSE),VLOOKUP("YB",ylfactors,MATCH(BP$7,'Proposed Factors'!$L$3:$R$3,0),FALSE)))</f>
        <v>1</v>
      </c>
      <c r="BQ79" s="15">
        <f>IF($Y79="N",VLOOKUP("N",ylfactors,MATCH(BQ$7,'Proposed Factors'!$L$3:$R$3,0),FALSE),IF('Query Result 1'!$X79&lt;49,VLOOKUP("YA",ylfactors,MATCH(BQ$7,'Proposed Factors'!$L$3:$R$3,0),FALSE),VLOOKUP("YB",ylfactors,MATCH(BQ$7,'Proposed Factors'!$L$3:$R$3,0),FALSE)))</f>
        <v>1</v>
      </c>
      <c r="BR79" s="15"/>
      <c r="BS79" s="15">
        <f>IF($Z79="NN",1,IF(AND($Z79="YY",$Y79="S"),VLOOKUP("YY",gsdfactors,MATCH(BS$7,'Proposed Factors'!$L$11:$R$11,0),FALSE),VLOOKUP(LEFT(CONCATENATE($Y79,$Z79),2)&amp;"N",gsdfactors,MATCH(BS$7,'Proposed Factors'!$L$11:$R$11,0),FALSE)))</f>
        <v>1</v>
      </c>
      <c r="BT79" s="15">
        <f>IF($Z79="NN",1,IF(AND($Z79="YY",$Y79="S"),VLOOKUP("YY",gsdfactors,MATCH(BT$7,'Proposed Factors'!$L$11:$R$11,0),FALSE),VLOOKUP(LEFT(CONCATENATE($Y79,$Z79),2)&amp;"N",gsdfactors,MATCH(BT$7,'Proposed Factors'!$L$11:$R$11,0),FALSE)))</f>
        <v>1</v>
      </c>
      <c r="BU79" s="15">
        <f>IF($Z79="NN",1,IF(AND($Z79="YY",$Y79="S"),VLOOKUP("YY",gsdfactors,MATCH(BU$7,'Proposed Factors'!$L$11:$R$11,0),FALSE),VLOOKUP(LEFT(CONCATENATE($Y79,$Z79),2)&amp;"N",gsdfactors,MATCH(BU$7,'Proposed Factors'!$L$11:$R$11,0),FALSE)))</f>
        <v>1</v>
      </c>
      <c r="BV79" s="15">
        <f>IF($Z79="NN",1,IF(AND($Z79="YY",$Y79="S"),VLOOKUP("YY",gsdfactors,MATCH(BV$7,'Proposed Factors'!$L$11:$R$11,0),FALSE),VLOOKUP(LEFT(CONCATENATE($Y79,$Z79),2)&amp;"N",gsdfactors,MATCH(BV$7,'Proposed Factors'!$L$11:$R$11,0),FALSE)))</f>
        <v>1</v>
      </c>
      <c r="BW79" s="15">
        <f>IF($Z79="NN",1,IF(AND($Z79="YY",$Y79="S"),VLOOKUP("YY",gsdfactors,MATCH(BW$7,'Proposed Factors'!$L$11:$R$11,0),FALSE),VLOOKUP(LEFT(CONCATENATE($Y79,$Z79),2)&amp;"N",gsdfactors,MATCH(BW$7,'Proposed Factors'!$L$11:$R$11,0),FALSE)))</f>
        <v>1</v>
      </c>
      <c r="BY79" s="52">
        <f t="shared" si="77"/>
        <v>0.90326882366471228</v>
      </c>
      <c r="BZ79" s="52">
        <f t="shared" si="78"/>
        <v>0.85881384104242064</v>
      </c>
      <c r="CA79" s="52">
        <f t="shared" si="79"/>
        <v>0.92623445484314126</v>
      </c>
      <c r="CB79" s="52">
        <f t="shared" si="80"/>
        <v>0.89176817661839913</v>
      </c>
      <c r="CC79" s="52">
        <f t="shared" si="81"/>
        <v>0.94499970602267358</v>
      </c>
      <c r="CE79" s="52">
        <f t="shared" si="82"/>
        <v>0.94704436592583074</v>
      </c>
      <c r="CF79" s="52">
        <f t="shared" si="83"/>
        <v>0.94998234809047954</v>
      </c>
      <c r="CG79" s="52">
        <f t="shared" si="84"/>
        <v>0.94543722131935903</v>
      </c>
      <c r="CH79" s="52">
        <f t="shared" si="85"/>
        <v>0.91083657690380471</v>
      </c>
      <c r="CI79" s="52">
        <f t="shared" si="86"/>
        <v>1.0259566462385066</v>
      </c>
      <c r="CK79" s="52" t="str">
        <f t="shared" si="87"/>
        <v>36SNN</v>
      </c>
      <c r="CL79" s="55">
        <f t="shared" si="88"/>
        <v>4.5722470574056521E-3</v>
      </c>
      <c r="CM79" s="55">
        <f t="shared" si="89"/>
        <v>4.3267568289863017E-3</v>
      </c>
      <c r="CN79" s="55">
        <f t="shared" si="90"/>
        <v>4.5440812365738692E-3</v>
      </c>
      <c r="CO79" s="55">
        <f t="shared" si="91"/>
        <v>4.5893880628211205E-3</v>
      </c>
      <c r="CP79" s="55">
        <f t="shared" si="92"/>
        <v>4.555875818221972E-3</v>
      </c>
      <c r="CQ79" s="5">
        <f t="shared" si="110"/>
        <v>0.94704436592583074</v>
      </c>
      <c r="CR79" s="5">
        <f t="shared" si="111"/>
        <v>0.94998234809047954</v>
      </c>
      <c r="CS79" s="5">
        <f t="shared" si="112"/>
        <v>0.94543722131935903</v>
      </c>
      <c r="CT79" s="5">
        <f t="shared" si="113"/>
        <v>0.91083657690380471</v>
      </c>
      <c r="CU79" s="5">
        <f t="shared" si="114"/>
        <v>1.0259566462385066</v>
      </c>
      <c r="CW79" s="52">
        <f t="shared" si="115"/>
        <v>0.97499999999999987</v>
      </c>
      <c r="CX79" s="52">
        <f t="shared" si="116"/>
        <v>0.91800000000000004</v>
      </c>
      <c r="CY79" s="52">
        <f t="shared" si="117"/>
        <v>0.98199999999999998</v>
      </c>
      <c r="CZ79" s="52">
        <f t="shared" si="118"/>
        <v>0.94599999999999995</v>
      </c>
      <c r="DA79" s="52">
        <f t="shared" si="119"/>
        <v>0.99393689287605846</v>
      </c>
    </row>
    <row r="80" spans="1:105" x14ac:dyDescent="0.35">
      <c r="A80" s="170" t="str">
        <f t="shared" si="93"/>
        <v>NNN</v>
      </c>
      <c r="B80" s="170" t="str">
        <f t="shared" si="94"/>
        <v>N</v>
      </c>
      <c r="C80" s="29" t="str">
        <f t="shared" si="95"/>
        <v>N</v>
      </c>
      <c r="D80" s="29" t="str">
        <f t="shared" si="71"/>
        <v>N</v>
      </c>
      <c r="E80" s="171" t="s">
        <v>5</v>
      </c>
      <c r="F80" s="171" t="s">
        <v>6</v>
      </c>
      <c r="G80" s="171" t="s">
        <v>7</v>
      </c>
      <c r="H80" s="172">
        <v>64</v>
      </c>
      <c r="I80" s="171" t="s">
        <v>5</v>
      </c>
      <c r="J80" s="171" t="s">
        <v>5</v>
      </c>
      <c r="K80" s="172">
        <v>799</v>
      </c>
      <c r="L80" s="172">
        <v>613</v>
      </c>
      <c r="M80" s="172">
        <v>729</v>
      </c>
      <c r="N80" s="172">
        <v>640</v>
      </c>
      <c r="O80" s="172">
        <v>782</v>
      </c>
      <c r="P80" s="1"/>
      <c r="Q80" s="13" t="s">
        <v>208</v>
      </c>
      <c r="R80" s="35">
        <v>37649</v>
      </c>
      <c r="S80" s="35">
        <v>22814</v>
      </c>
      <c r="T80" s="35">
        <v>33963</v>
      </c>
      <c r="U80" s="35">
        <v>33367</v>
      </c>
      <c r="V80" s="35">
        <v>37041</v>
      </c>
      <c r="W80" s="35"/>
      <c r="X80" s="50">
        <f t="shared" si="96"/>
        <v>37</v>
      </c>
      <c r="Y80" s="49" t="str">
        <f t="shared" si="97"/>
        <v>M</v>
      </c>
      <c r="Z80" s="49" t="str">
        <f t="shared" si="98"/>
        <v>NN</v>
      </c>
      <c r="AA80" s="1"/>
      <c r="AB80" s="120">
        <f t="shared" si="99"/>
        <v>1.0454936499499872E-2</v>
      </c>
      <c r="AC80" s="120">
        <f t="shared" si="100"/>
        <v>1.0926569658677604E-2</v>
      </c>
      <c r="AD80" s="120">
        <f t="shared" si="101"/>
        <v>1.0869885268189767E-2</v>
      </c>
      <c r="AE80" s="120">
        <f t="shared" si="102"/>
        <v>1.1052624431046721E-2</v>
      </c>
      <c r="AF80" s="120">
        <f t="shared" si="103"/>
        <v>1.0501194535330435E-2</v>
      </c>
      <c r="AH80" s="121">
        <f t="shared" si="130"/>
        <v>0.97099999999999997</v>
      </c>
      <c r="AI80" s="121">
        <f t="shared" si="130"/>
        <v>0.91600000000000004</v>
      </c>
      <c r="AJ80" s="121">
        <f t="shared" si="130"/>
        <v>0.96199999999999997</v>
      </c>
      <c r="AK80" s="121">
        <f t="shared" si="130"/>
        <v>0.94199999999999995</v>
      </c>
      <c r="AL80" s="121">
        <f t="shared" si="130"/>
        <v>0.99399999999999999</v>
      </c>
      <c r="AM80" s="15"/>
      <c r="AN80" s="98">
        <f t="shared" si="72"/>
        <v>0.89956310541378015</v>
      </c>
      <c r="AO80" s="98">
        <f t="shared" si="73"/>
        <v>0.85694278692250248</v>
      </c>
      <c r="AP80" s="98">
        <f t="shared" si="74"/>
        <v>0.90737020932698764</v>
      </c>
      <c r="AQ80" s="98">
        <f t="shared" si="75"/>
        <v>0.88799748665383937</v>
      </c>
      <c r="AR80" s="98">
        <f t="shared" si="76"/>
        <v>0.94554426338878572</v>
      </c>
      <c r="AS80" s="15"/>
      <c r="AT80" s="98">
        <f t="shared" si="120"/>
        <v>-0.10043689458621985</v>
      </c>
      <c r="AU80" s="98">
        <f t="shared" si="121"/>
        <v>-0.14305721307749752</v>
      </c>
      <c r="AV80" s="98">
        <f t="shared" si="122"/>
        <v>-9.2629790673012358E-2</v>
      </c>
      <c r="AW80" s="98">
        <f t="shared" si="123"/>
        <v>-0.11200251334616063</v>
      </c>
      <c r="AX80" s="98">
        <f t="shared" si="124"/>
        <v>-5.4455736611214278E-2</v>
      </c>
      <c r="AY80" s="15"/>
      <c r="AZ80" s="98">
        <f t="shared" si="104"/>
        <v>-0.10043689458621985</v>
      </c>
      <c r="BA80" s="98">
        <f t="shared" si="105"/>
        <v>-0.14305721307749752</v>
      </c>
      <c r="BB80" s="98">
        <f t="shared" si="106"/>
        <v>-9.2629790673012358E-2</v>
      </c>
      <c r="BC80" s="99">
        <f t="shared" si="107"/>
        <v>-0.11200251334616063</v>
      </c>
      <c r="BD80" s="98">
        <f t="shared" si="108"/>
        <v>-5.500029397732642E-2</v>
      </c>
      <c r="BE80" s="101"/>
      <c r="BF80" s="181" t="str">
        <f t="shared" si="109"/>
        <v>37X</v>
      </c>
      <c r="BG80" s="98">
        <f t="shared" si="125"/>
        <v>0.89956310541378015</v>
      </c>
      <c r="BH80" s="98">
        <f t="shared" si="126"/>
        <v>0.85694278692250248</v>
      </c>
      <c r="BI80" s="98">
        <f t="shared" si="127"/>
        <v>0.90737020932698764</v>
      </c>
      <c r="BJ80" s="98">
        <f t="shared" si="128"/>
        <v>0.88799748665383937</v>
      </c>
      <c r="BK80" s="98">
        <f t="shared" si="129"/>
        <v>0.94499970602267358</v>
      </c>
      <c r="BL80" s="101"/>
      <c r="BM80" s="15">
        <f>IF($Y80="N",VLOOKUP("N",ylfactors,MATCH(BM$7,'Proposed Factors'!$L$3:$R$3,0),FALSE),IF('Query Result 1'!$X80&lt;49,VLOOKUP("YA",ylfactors,MATCH(BM$7,'Proposed Factors'!$L$3:$R$3,0),FALSE),VLOOKUP("YB",ylfactors,MATCH(BM$7,'Proposed Factors'!$L$3:$R$3,0),FALSE)))</f>
        <v>1</v>
      </c>
      <c r="BN80" s="15">
        <f>IF($Y80="N",VLOOKUP("N",ylfactors,MATCH(BN$7,'Proposed Factors'!$L$3:$R$3,0),FALSE),IF('Query Result 1'!$X80&lt;49,VLOOKUP("YA",ylfactors,MATCH(BN$7,'Proposed Factors'!$L$3:$R$3,0),FALSE),VLOOKUP("YB",ylfactors,MATCH(BN$7,'Proposed Factors'!$L$3:$R$3,0),FALSE)))</f>
        <v>1</v>
      </c>
      <c r="BO80" s="15">
        <f>IF($Y80="N",VLOOKUP("N",ylfactors,MATCH(BO$7,'Proposed Factors'!$L$3:$R$3,0),FALSE),IF('Query Result 1'!$X80&lt;49,VLOOKUP("YA",ylfactors,MATCH(BO$7,'Proposed Factors'!$L$3:$R$3,0),FALSE),VLOOKUP("YB",ylfactors,MATCH(BO$7,'Proposed Factors'!$L$3:$R$3,0),FALSE)))</f>
        <v>1</v>
      </c>
      <c r="BP80" s="15">
        <f>IF($Y80="N",VLOOKUP("N",ylfactors,MATCH(BP$7,'Proposed Factors'!$L$3:$R$3,0),FALSE),IF('Query Result 1'!$X80&lt;49,VLOOKUP("YA",ylfactors,MATCH(BP$7,'Proposed Factors'!$L$3:$R$3,0),FALSE),VLOOKUP("YB",ylfactors,MATCH(BP$7,'Proposed Factors'!$L$3:$R$3,0),FALSE)))</f>
        <v>1</v>
      </c>
      <c r="BQ80" s="15">
        <f>IF($Y80="N",VLOOKUP("N",ylfactors,MATCH(BQ$7,'Proposed Factors'!$L$3:$R$3,0),FALSE),IF('Query Result 1'!$X80&lt;49,VLOOKUP("YA",ylfactors,MATCH(BQ$7,'Proposed Factors'!$L$3:$R$3,0),FALSE),VLOOKUP("YB",ylfactors,MATCH(BQ$7,'Proposed Factors'!$L$3:$R$3,0),FALSE)))</f>
        <v>1</v>
      </c>
      <c r="BR80" s="15"/>
      <c r="BS80" s="15">
        <f>IF($Z80="NN",1,IF(AND($Z80="YY",$Y80="S"),VLOOKUP("YY",gsdfactors,MATCH(BS$7,'Proposed Factors'!$L$11:$R$11,0),FALSE),VLOOKUP(LEFT(CONCATENATE($Y80,$Z80),2)&amp;"N",gsdfactors,MATCH(BS$7,'Proposed Factors'!$L$11:$R$11,0),FALSE)))</f>
        <v>1</v>
      </c>
      <c r="BT80" s="15">
        <f>IF($Z80="NN",1,IF(AND($Z80="YY",$Y80="S"),VLOOKUP("YY",gsdfactors,MATCH(BT$7,'Proposed Factors'!$L$11:$R$11,0),FALSE),VLOOKUP(LEFT(CONCATENATE($Y80,$Z80),2)&amp;"N",gsdfactors,MATCH(BT$7,'Proposed Factors'!$L$11:$R$11,0),FALSE)))</f>
        <v>1</v>
      </c>
      <c r="BU80" s="15">
        <f>IF($Z80="NN",1,IF(AND($Z80="YY",$Y80="S"),VLOOKUP("YY",gsdfactors,MATCH(BU$7,'Proposed Factors'!$L$11:$R$11,0),FALSE),VLOOKUP(LEFT(CONCATENATE($Y80,$Z80),2)&amp;"N",gsdfactors,MATCH(BU$7,'Proposed Factors'!$L$11:$R$11,0),FALSE)))</f>
        <v>1</v>
      </c>
      <c r="BV80" s="15">
        <f>IF($Z80="NN",1,IF(AND($Z80="YY",$Y80="S"),VLOOKUP("YY",gsdfactors,MATCH(BV$7,'Proposed Factors'!$L$11:$R$11,0),FALSE),VLOOKUP(LEFT(CONCATENATE($Y80,$Z80),2)&amp;"N",gsdfactors,MATCH(BV$7,'Proposed Factors'!$L$11:$R$11,0),FALSE)))</f>
        <v>1</v>
      </c>
      <c r="BW80" s="15">
        <f>IF($Z80="NN",1,IF(AND($Z80="YY",$Y80="S"),VLOOKUP("YY",gsdfactors,MATCH(BW$7,'Proposed Factors'!$L$11:$R$11,0),FALSE),VLOOKUP(LEFT(CONCATENATE($Y80,$Z80),2)&amp;"N",gsdfactors,MATCH(BW$7,'Proposed Factors'!$L$11:$R$11,0),FALSE)))</f>
        <v>1</v>
      </c>
      <c r="BY80" s="52">
        <f t="shared" si="77"/>
        <v>0.89956310541378015</v>
      </c>
      <c r="BZ80" s="52">
        <f t="shared" si="78"/>
        <v>0.85694278692250248</v>
      </c>
      <c r="CA80" s="52">
        <f t="shared" si="79"/>
        <v>0.90737020932698764</v>
      </c>
      <c r="CB80" s="52">
        <f t="shared" si="80"/>
        <v>0.88799748665383937</v>
      </c>
      <c r="CC80" s="52">
        <f t="shared" si="81"/>
        <v>0.94499970602267358</v>
      </c>
      <c r="CE80" s="52">
        <f t="shared" si="82"/>
        <v>0.94315905570664793</v>
      </c>
      <c r="CF80" s="52">
        <f t="shared" si="83"/>
        <v>0.94791266977219957</v>
      </c>
      <c r="CG80" s="52">
        <f t="shared" si="84"/>
        <v>0.9261818807629566</v>
      </c>
      <c r="CH80" s="52">
        <f t="shared" si="85"/>
        <v>0.90698525945389441</v>
      </c>
      <c r="CI80" s="52">
        <f t="shared" si="86"/>
        <v>1.0259566462385066</v>
      </c>
      <c r="CK80" s="52" t="str">
        <f t="shared" si="87"/>
        <v>37MNN</v>
      </c>
      <c r="CL80" s="55">
        <f t="shared" si="88"/>
        <v>1.0454936499499872E-2</v>
      </c>
      <c r="CM80" s="55">
        <f t="shared" si="89"/>
        <v>1.0926569658677604E-2</v>
      </c>
      <c r="CN80" s="55">
        <f t="shared" si="90"/>
        <v>1.0869885268189767E-2</v>
      </c>
      <c r="CO80" s="55">
        <f t="shared" si="91"/>
        <v>1.1052624431046721E-2</v>
      </c>
      <c r="CP80" s="55">
        <f t="shared" si="92"/>
        <v>1.0501194535330435E-2</v>
      </c>
      <c r="CQ80" s="5">
        <f t="shared" si="110"/>
        <v>0.94315905570664793</v>
      </c>
      <c r="CR80" s="5">
        <f t="shared" si="111"/>
        <v>0.94791266977219957</v>
      </c>
      <c r="CS80" s="5">
        <f t="shared" si="112"/>
        <v>0.9261818807629566</v>
      </c>
      <c r="CT80" s="5">
        <f t="shared" si="113"/>
        <v>0.90698525945389441</v>
      </c>
      <c r="CU80" s="5">
        <f t="shared" si="114"/>
        <v>1.0259566462385066</v>
      </c>
      <c r="CW80" s="52">
        <f t="shared" si="115"/>
        <v>0.97099999999999997</v>
      </c>
      <c r="CX80" s="52">
        <f t="shared" si="116"/>
        <v>0.91599999999999993</v>
      </c>
      <c r="CY80" s="52">
        <f t="shared" si="117"/>
        <v>0.96199999999999997</v>
      </c>
      <c r="CZ80" s="52">
        <f t="shared" si="118"/>
        <v>0.94200000000000006</v>
      </c>
      <c r="DA80" s="52">
        <f t="shared" si="119"/>
        <v>0.99393689287605846</v>
      </c>
    </row>
    <row r="81" spans="1:105" x14ac:dyDescent="0.35">
      <c r="A81" s="170" t="str">
        <f t="shared" si="93"/>
        <v>NNN</v>
      </c>
      <c r="B81" s="170" t="str">
        <f t="shared" si="94"/>
        <v>N</v>
      </c>
      <c r="C81" s="29" t="str">
        <f t="shared" si="95"/>
        <v>N</v>
      </c>
      <c r="D81" s="29" t="str">
        <f t="shared" si="71"/>
        <v>N</v>
      </c>
      <c r="E81" s="171" t="s">
        <v>5</v>
      </c>
      <c r="F81" s="171" t="s">
        <v>6</v>
      </c>
      <c r="G81" s="171" t="s">
        <v>7</v>
      </c>
      <c r="H81" s="172">
        <v>65</v>
      </c>
      <c r="I81" s="171" t="s">
        <v>5</v>
      </c>
      <c r="J81" s="171" t="s">
        <v>5</v>
      </c>
      <c r="K81" s="172">
        <v>608</v>
      </c>
      <c r="L81" s="172">
        <v>471</v>
      </c>
      <c r="M81" s="172">
        <v>562</v>
      </c>
      <c r="N81" s="172">
        <v>486</v>
      </c>
      <c r="O81" s="172">
        <v>596</v>
      </c>
      <c r="P81" s="1"/>
      <c r="Q81" s="13" t="s">
        <v>310</v>
      </c>
      <c r="R81" s="35">
        <v>17123</v>
      </c>
      <c r="S81" s="35">
        <v>9516</v>
      </c>
      <c r="T81" s="35">
        <v>14813</v>
      </c>
      <c r="U81" s="35">
        <v>14417</v>
      </c>
      <c r="V81" s="35">
        <v>16759</v>
      </c>
      <c r="W81" s="35"/>
      <c r="X81" s="50">
        <f t="shared" si="96"/>
        <v>37</v>
      </c>
      <c r="Y81" s="49" t="str">
        <f t="shared" si="97"/>
        <v>S</v>
      </c>
      <c r="Z81" s="49" t="str">
        <f t="shared" si="98"/>
        <v>NN</v>
      </c>
      <c r="AA81" s="1"/>
      <c r="AB81" s="120">
        <f t="shared" si="99"/>
        <v>4.7549703227426042E-3</v>
      </c>
      <c r="AC81" s="120">
        <f t="shared" si="100"/>
        <v>4.5576065955981451E-3</v>
      </c>
      <c r="AD81" s="120">
        <f t="shared" si="101"/>
        <v>4.7409124776284488E-3</v>
      </c>
      <c r="AE81" s="120">
        <f t="shared" si="102"/>
        <v>4.7755472899092093E-3</v>
      </c>
      <c r="AF81" s="120">
        <f t="shared" si="103"/>
        <v>4.7512086395508427E-3</v>
      </c>
      <c r="AH81" s="121">
        <f t="shared" si="130"/>
        <v>0.97099999999999997</v>
      </c>
      <c r="AI81" s="121">
        <f t="shared" si="130"/>
        <v>0.91600000000000004</v>
      </c>
      <c r="AJ81" s="121">
        <f t="shared" si="130"/>
        <v>0.96199999999999997</v>
      </c>
      <c r="AK81" s="121">
        <f t="shared" si="130"/>
        <v>0.94199999999999995</v>
      </c>
      <c r="AL81" s="121">
        <f t="shared" si="130"/>
        <v>0.99399999999999999</v>
      </c>
      <c r="AM81" s="15"/>
      <c r="AN81" s="98">
        <f t="shared" si="72"/>
        <v>0.89956310541378015</v>
      </c>
      <c r="AO81" s="98">
        <f t="shared" si="73"/>
        <v>0.85694278692250248</v>
      </c>
      <c r="AP81" s="98">
        <f t="shared" si="74"/>
        <v>0.90737020932698764</v>
      </c>
      <c r="AQ81" s="98">
        <f t="shared" si="75"/>
        <v>0.88799748665383937</v>
      </c>
      <c r="AR81" s="98">
        <f t="shared" si="76"/>
        <v>0.94554426338878572</v>
      </c>
      <c r="AS81" s="15"/>
      <c r="AT81" s="98">
        <f t="shared" si="120"/>
        <v>-0.10043689458621985</v>
      </c>
      <c r="AU81" s="98">
        <f t="shared" si="121"/>
        <v>-0.14305721307749752</v>
      </c>
      <c r="AV81" s="98">
        <f t="shared" si="122"/>
        <v>-9.2629790673012358E-2</v>
      </c>
      <c r="AW81" s="98">
        <f t="shared" si="123"/>
        <v>-0.11200251334616063</v>
      </c>
      <c r="AX81" s="98">
        <f t="shared" si="124"/>
        <v>-5.4455736611214278E-2</v>
      </c>
      <c r="AY81" s="15"/>
      <c r="AZ81" s="98">
        <f t="shared" si="104"/>
        <v>-0.10043689458621985</v>
      </c>
      <c r="BA81" s="98">
        <f t="shared" si="105"/>
        <v>-0.14305721307749752</v>
      </c>
      <c r="BB81" s="98">
        <f t="shared" si="106"/>
        <v>-9.2629790673012358E-2</v>
      </c>
      <c r="BC81" s="99">
        <f t="shared" si="107"/>
        <v>-0.11200251334616063</v>
      </c>
      <c r="BD81" s="98">
        <f t="shared" si="108"/>
        <v>-5.500029397732642E-2</v>
      </c>
      <c r="BE81" s="101"/>
      <c r="BF81" s="181" t="str">
        <f t="shared" si="109"/>
        <v>37X</v>
      </c>
      <c r="BG81" s="98">
        <f t="shared" si="125"/>
        <v>0.89956310541378015</v>
      </c>
      <c r="BH81" s="98">
        <f t="shared" si="126"/>
        <v>0.85694278692250248</v>
      </c>
      <c r="BI81" s="98">
        <f t="shared" si="127"/>
        <v>0.90737020932698764</v>
      </c>
      <c r="BJ81" s="98">
        <f t="shared" si="128"/>
        <v>0.88799748665383937</v>
      </c>
      <c r="BK81" s="98">
        <f t="shared" si="129"/>
        <v>0.94499970602267358</v>
      </c>
      <c r="BL81" s="101"/>
      <c r="BM81" s="15">
        <f>IF($Y81="N",VLOOKUP("N",ylfactors,MATCH(BM$7,'Proposed Factors'!$L$3:$R$3,0),FALSE),IF('Query Result 1'!$X81&lt;49,VLOOKUP("YA",ylfactors,MATCH(BM$7,'Proposed Factors'!$L$3:$R$3,0),FALSE),VLOOKUP("YB",ylfactors,MATCH(BM$7,'Proposed Factors'!$L$3:$R$3,0),FALSE)))</f>
        <v>1</v>
      </c>
      <c r="BN81" s="15">
        <f>IF($Y81="N",VLOOKUP("N",ylfactors,MATCH(BN$7,'Proposed Factors'!$L$3:$R$3,0),FALSE),IF('Query Result 1'!$X81&lt;49,VLOOKUP("YA",ylfactors,MATCH(BN$7,'Proposed Factors'!$L$3:$R$3,0),FALSE),VLOOKUP("YB",ylfactors,MATCH(BN$7,'Proposed Factors'!$L$3:$R$3,0),FALSE)))</f>
        <v>1</v>
      </c>
      <c r="BO81" s="15">
        <f>IF($Y81="N",VLOOKUP("N",ylfactors,MATCH(BO$7,'Proposed Factors'!$L$3:$R$3,0),FALSE),IF('Query Result 1'!$X81&lt;49,VLOOKUP("YA",ylfactors,MATCH(BO$7,'Proposed Factors'!$L$3:$R$3,0),FALSE),VLOOKUP("YB",ylfactors,MATCH(BO$7,'Proposed Factors'!$L$3:$R$3,0),FALSE)))</f>
        <v>1</v>
      </c>
      <c r="BP81" s="15">
        <f>IF($Y81="N",VLOOKUP("N",ylfactors,MATCH(BP$7,'Proposed Factors'!$L$3:$R$3,0),FALSE),IF('Query Result 1'!$X81&lt;49,VLOOKUP("YA",ylfactors,MATCH(BP$7,'Proposed Factors'!$L$3:$R$3,0),FALSE),VLOOKUP("YB",ylfactors,MATCH(BP$7,'Proposed Factors'!$L$3:$R$3,0),FALSE)))</f>
        <v>1</v>
      </c>
      <c r="BQ81" s="15">
        <f>IF($Y81="N",VLOOKUP("N",ylfactors,MATCH(BQ$7,'Proposed Factors'!$L$3:$R$3,0),FALSE),IF('Query Result 1'!$X81&lt;49,VLOOKUP("YA",ylfactors,MATCH(BQ$7,'Proposed Factors'!$L$3:$R$3,0),FALSE),VLOOKUP("YB",ylfactors,MATCH(BQ$7,'Proposed Factors'!$L$3:$R$3,0),FALSE)))</f>
        <v>1</v>
      </c>
      <c r="BR81" s="15"/>
      <c r="BS81" s="15">
        <f>IF($Z81="NN",1,IF(AND($Z81="YY",$Y81="S"),VLOOKUP("YY",gsdfactors,MATCH(BS$7,'Proposed Factors'!$L$11:$R$11,0),FALSE),VLOOKUP(LEFT(CONCATENATE($Y81,$Z81),2)&amp;"N",gsdfactors,MATCH(BS$7,'Proposed Factors'!$L$11:$R$11,0),FALSE)))</f>
        <v>1</v>
      </c>
      <c r="BT81" s="15">
        <f>IF($Z81="NN",1,IF(AND($Z81="YY",$Y81="S"),VLOOKUP("YY",gsdfactors,MATCH(BT$7,'Proposed Factors'!$L$11:$R$11,0),FALSE),VLOOKUP(LEFT(CONCATENATE($Y81,$Z81),2)&amp;"N",gsdfactors,MATCH(BT$7,'Proposed Factors'!$L$11:$R$11,0),FALSE)))</f>
        <v>1</v>
      </c>
      <c r="BU81" s="15">
        <f>IF($Z81="NN",1,IF(AND($Z81="YY",$Y81="S"),VLOOKUP("YY",gsdfactors,MATCH(BU$7,'Proposed Factors'!$L$11:$R$11,0),FALSE),VLOOKUP(LEFT(CONCATENATE($Y81,$Z81),2)&amp;"N",gsdfactors,MATCH(BU$7,'Proposed Factors'!$L$11:$R$11,0),FALSE)))</f>
        <v>1</v>
      </c>
      <c r="BV81" s="15">
        <f>IF($Z81="NN",1,IF(AND($Z81="YY",$Y81="S"),VLOOKUP("YY",gsdfactors,MATCH(BV$7,'Proposed Factors'!$L$11:$R$11,0),FALSE),VLOOKUP(LEFT(CONCATENATE($Y81,$Z81),2)&amp;"N",gsdfactors,MATCH(BV$7,'Proposed Factors'!$L$11:$R$11,0),FALSE)))</f>
        <v>1</v>
      </c>
      <c r="BW81" s="15">
        <f>IF($Z81="NN",1,IF(AND($Z81="YY",$Y81="S"),VLOOKUP("YY",gsdfactors,MATCH(BW$7,'Proposed Factors'!$L$11:$R$11,0),FALSE),VLOOKUP(LEFT(CONCATENATE($Y81,$Z81),2)&amp;"N",gsdfactors,MATCH(BW$7,'Proposed Factors'!$L$11:$R$11,0),FALSE)))</f>
        <v>1</v>
      </c>
      <c r="BY81" s="52">
        <f t="shared" si="77"/>
        <v>0.89956310541378015</v>
      </c>
      <c r="BZ81" s="52">
        <f t="shared" si="78"/>
        <v>0.85694278692250248</v>
      </c>
      <c r="CA81" s="52">
        <f t="shared" si="79"/>
        <v>0.90737020932698764</v>
      </c>
      <c r="CB81" s="52">
        <f t="shared" si="80"/>
        <v>0.88799748665383937</v>
      </c>
      <c r="CC81" s="52">
        <f t="shared" si="81"/>
        <v>0.94499970602267358</v>
      </c>
      <c r="CE81" s="52">
        <f t="shared" si="82"/>
        <v>0.94315905570664793</v>
      </c>
      <c r="CF81" s="52">
        <f t="shared" si="83"/>
        <v>0.94791266977219957</v>
      </c>
      <c r="CG81" s="52">
        <f t="shared" si="84"/>
        <v>0.9261818807629566</v>
      </c>
      <c r="CH81" s="52">
        <f t="shared" si="85"/>
        <v>0.90698525945389441</v>
      </c>
      <c r="CI81" s="52">
        <f t="shared" si="86"/>
        <v>1.0259566462385066</v>
      </c>
      <c r="CK81" s="52" t="str">
        <f t="shared" si="87"/>
        <v>37SNN</v>
      </c>
      <c r="CL81" s="55">
        <f t="shared" si="88"/>
        <v>4.7549703227426042E-3</v>
      </c>
      <c r="CM81" s="55">
        <f t="shared" si="89"/>
        <v>4.5576065955981451E-3</v>
      </c>
      <c r="CN81" s="55">
        <f t="shared" si="90"/>
        <v>4.7409124776284488E-3</v>
      </c>
      <c r="CO81" s="55">
        <f t="shared" si="91"/>
        <v>4.7755472899092093E-3</v>
      </c>
      <c r="CP81" s="55">
        <f t="shared" si="92"/>
        <v>4.7512086395508427E-3</v>
      </c>
      <c r="CQ81" s="5">
        <f t="shared" si="110"/>
        <v>0.94315905570664793</v>
      </c>
      <c r="CR81" s="5">
        <f t="shared" si="111"/>
        <v>0.94791266977219957</v>
      </c>
      <c r="CS81" s="5">
        <f t="shared" si="112"/>
        <v>0.9261818807629566</v>
      </c>
      <c r="CT81" s="5">
        <f t="shared" si="113"/>
        <v>0.90698525945389441</v>
      </c>
      <c r="CU81" s="5">
        <f t="shared" si="114"/>
        <v>1.0259566462385066</v>
      </c>
      <c r="CW81" s="52">
        <f t="shared" si="115"/>
        <v>0.97099999999999997</v>
      </c>
      <c r="CX81" s="52">
        <f t="shared" si="116"/>
        <v>0.91599999999999993</v>
      </c>
      <c r="CY81" s="52">
        <f t="shared" si="117"/>
        <v>0.96199999999999997</v>
      </c>
      <c r="CZ81" s="52">
        <f t="shared" si="118"/>
        <v>0.94200000000000006</v>
      </c>
      <c r="DA81" s="52">
        <f t="shared" si="119"/>
        <v>0.99393689287605846</v>
      </c>
    </row>
    <row r="82" spans="1:105" x14ac:dyDescent="0.35">
      <c r="A82" s="170" t="str">
        <f t="shared" si="93"/>
        <v>NNN</v>
      </c>
      <c r="B82" s="170" t="str">
        <f t="shared" si="94"/>
        <v>N</v>
      </c>
      <c r="C82" s="29" t="str">
        <f t="shared" si="95"/>
        <v>N</v>
      </c>
      <c r="D82" s="29" t="str">
        <f t="shared" si="71"/>
        <v>N</v>
      </c>
      <c r="E82" s="171" t="s">
        <v>5</v>
      </c>
      <c r="F82" s="171" t="s">
        <v>6</v>
      </c>
      <c r="G82" s="171" t="s">
        <v>7</v>
      </c>
      <c r="H82" s="172">
        <v>66</v>
      </c>
      <c r="I82" s="171" t="s">
        <v>5</v>
      </c>
      <c r="J82" s="171" t="s">
        <v>5</v>
      </c>
      <c r="K82" s="172">
        <v>530</v>
      </c>
      <c r="L82" s="172">
        <v>406</v>
      </c>
      <c r="M82" s="172">
        <v>501</v>
      </c>
      <c r="N82" s="172">
        <v>443</v>
      </c>
      <c r="O82" s="172">
        <v>518</v>
      </c>
      <c r="P82" s="1"/>
      <c r="Q82" s="13" t="s">
        <v>209</v>
      </c>
      <c r="R82" s="35">
        <v>36181</v>
      </c>
      <c r="S82" s="35">
        <v>22188</v>
      </c>
      <c r="T82" s="35">
        <v>32779</v>
      </c>
      <c r="U82" s="35">
        <v>32100</v>
      </c>
      <c r="V82" s="35">
        <v>35652</v>
      </c>
      <c r="W82" s="35"/>
      <c r="X82" s="50">
        <f t="shared" si="96"/>
        <v>38</v>
      </c>
      <c r="Y82" s="49" t="str">
        <f t="shared" si="97"/>
        <v>M</v>
      </c>
      <c r="Z82" s="49" t="str">
        <f t="shared" si="98"/>
        <v>NN</v>
      </c>
      <c r="AA82" s="1"/>
      <c r="AB82" s="120">
        <f t="shared" si="99"/>
        <v>1.0047280339143266E-2</v>
      </c>
      <c r="AC82" s="120">
        <f t="shared" si="100"/>
        <v>1.0626752326936911E-2</v>
      </c>
      <c r="AD82" s="120">
        <f t="shared" si="101"/>
        <v>1.0490945122809892E-2</v>
      </c>
      <c r="AE82" s="120">
        <f t="shared" si="102"/>
        <v>1.0632938059657739E-2</v>
      </c>
      <c r="AF82" s="120">
        <f t="shared" si="103"/>
        <v>1.0107410371577459E-2</v>
      </c>
      <c r="AH82" s="121">
        <f t="shared" si="130"/>
        <v>0.96699999999999997</v>
      </c>
      <c r="AI82" s="121">
        <f t="shared" si="130"/>
        <v>0.91400000000000003</v>
      </c>
      <c r="AJ82" s="121">
        <f t="shared" si="130"/>
        <v>0.96</v>
      </c>
      <c r="AK82" s="121">
        <f t="shared" si="130"/>
        <v>0.93899999999999995</v>
      </c>
      <c r="AL82" s="121">
        <f t="shared" si="130"/>
        <v>0.96099999999999997</v>
      </c>
      <c r="AM82" s="15"/>
      <c r="AN82" s="98">
        <f t="shared" si="72"/>
        <v>0.89585738716284802</v>
      </c>
      <c r="AO82" s="98">
        <f t="shared" si="73"/>
        <v>0.85507173280258431</v>
      </c>
      <c r="AP82" s="98">
        <f t="shared" si="74"/>
        <v>0.90548378477537228</v>
      </c>
      <c r="AQ82" s="98">
        <f t="shared" si="75"/>
        <v>0.8851694691804195</v>
      </c>
      <c r="AR82" s="98">
        <f t="shared" si="76"/>
        <v>0.91415295484569725</v>
      </c>
      <c r="AS82" s="15"/>
      <c r="AT82" s="98">
        <f t="shared" si="120"/>
        <v>-0.10414261283715198</v>
      </c>
      <c r="AU82" s="98">
        <f t="shared" si="121"/>
        <v>-0.14492826719741569</v>
      </c>
      <c r="AV82" s="98">
        <f t="shared" si="122"/>
        <v>-9.451621522462772E-2</v>
      </c>
      <c r="AW82" s="98">
        <f t="shared" si="123"/>
        <v>-0.1148305308195805</v>
      </c>
      <c r="AX82" s="98">
        <f t="shared" si="124"/>
        <v>-8.5847045154302748E-2</v>
      </c>
      <c r="AY82" s="15"/>
      <c r="AZ82" s="98">
        <f t="shared" si="104"/>
        <v>-0.10414261283715198</v>
      </c>
      <c r="BA82" s="98">
        <f t="shared" si="105"/>
        <v>-0.14492826719741569</v>
      </c>
      <c r="BB82" s="98">
        <f t="shared" si="106"/>
        <v>-9.451621522462772E-2</v>
      </c>
      <c r="BC82" s="99">
        <f t="shared" si="107"/>
        <v>-0.1148305308195805</v>
      </c>
      <c r="BD82" s="98">
        <f t="shared" si="108"/>
        <v>-8.6705515605845773E-2</v>
      </c>
      <c r="BE82" s="101"/>
      <c r="BF82" s="181" t="str">
        <f t="shared" si="109"/>
        <v>38X</v>
      </c>
      <c r="BG82" s="98">
        <f t="shared" si="125"/>
        <v>0.89585738716284802</v>
      </c>
      <c r="BH82" s="98">
        <f t="shared" si="126"/>
        <v>0.85507173280258431</v>
      </c>
      <c r="BI82" s="98">
        <f t="shared" si="127"/>
        <v>0.90548378477537228</v>
      </c>
      <c r="BJ82" s="98">
        <f t="shared" si="128"/>
        <v>0.8851694691804195</v>
      </c>
      <c r="BK82" s="98">
        <f t="shared" si="129"/>
        <v>0.91329448439415417</v>
      </c>
      <c r="BL82" s="101"/>
      <c r="BM82" s="15">
        <f>IF($Y82="N",VLOOKUP("N",ylfactors,MATCH(BM$7,'Proposed Factors'!$L$3:$R$3,0),FALSE),IF('Query Result 1'!$X82&lt;49,VLOOKUP("YA",ylfactors,MATCH(BM$7,'Proposed Factors'!$L$3:$R$3,0),FALSE),VLOOKUP("YB",ylfactors,MATCH(BM$7,'Proposed Factors'!$L$3:$R$3,0),FALSE)))</f>
        <v>1</v>
      </c>
      <c r="BN82" s="15">
        <f>IF($Y82="N",VLOOKUP("N",ylfactors,MATCH(BN$7,'Proposed Factors'!$L$3:$R$3,0),FALSE),IF('Query Result 1'!$X82&lt;49,VLOOKUP("YA",ylfactors,MATCH(BN$7,'Proposed Factors'!$L$3:$R$3,0),FALSE),VLOOKUP("YB",ylfactors,MATCH(BN$7,'Proposed Factors'!$L$3:$R$3,0),FALSE)))</f>
        <v>1</v>
      </c>
      <c r="BO82" s="15">
        <f>IF($Y82="N",VLOOKUP("N",ylfactors,MATCH(BO$7,'Proposed Factors'!$L$3:$R$3,0),FALSE),IF('Query Result 1'!$X82&lt;49,VLOOKUP("YA",ylfactors,MATCH(BO$7,'Proposed Factors'!$L$3:$R$3,0),FALSE),VLOOKUP("YB",ylfactors,MATCH(BO$7,'Proposed Factors'!$L$3:$R$3,0),FALSE)))</f>
        <v>1</v>
      </c>
      <c r="BP82" s="15">
        <f>IF($Y82="N",VLOOKUP("N",ylfactors,MATCH(BP$7,'Proposed Factors'!$L$3:$R$3,0),FALSE),IF('Query Result 1'!$X82&lt;49,VLOOKUP("YA",ylfactors,MATCH(BP$7,'Proposed Factors'!$L$3:$R$3,0),FALSE),VLOOKUP("YB",ylfactors,MATCH(BP$7,'Proposed Factors'!$L$3:$R$3,0),FALSE)))</f>
        <v>1</v>
      </c>
      <c r="BQ82" s="15">
        <f>IF($Y82="N",VLOOKUP("N",ylfactors,MATCH(BQ$7,'Proposed Factors'!$L$3:$R$3,0),FALSE),IF('Query Result 1'!$X82&lt;49,VLOOKUP("YA",ylfactors,MATCH(BQ$7,'Proposed Factors'!$L$3:$R$3,0),FALSE),VLOOKUP("YB",ylfactors,MATCH(BQ$7,'Proposed Factors'!$L$3:$R$3,0),FALSE)))</f>
        <v>1</v>
      </c>
      <c r="BR82" s="15"/>
      <c r="BS82" s="15">
        <f>IF($Z82="NN",1,IF(AND($Z82="YY",$Y82="S"),VLOOKUP("YY",gsdfactors,MATCH(BS$7,'Proposed Factors'!$L$11:$R$11,0),FALSE),VLOOKUP(LEFT(CONCATENATE($Y82,$Z82),2)&amp;"N",gsdfactors,MATCH(BS$7,'Proposed Factors'!$L$11:$R$11,0),FALSE)))</f>
        <v>1</v>
      </c>
      <c r="BT82" s="15">
        <f>IF($Z82="NN",1,IF(AND($Z82="YY",$Y82="S"),VLOOKUP("YY",gsdfactors,MATCH(BT$7,'Proposed Factors'!$L$11:$R$11,0),FALSE),VLOOKUP(LEFT(CONCATENATE($Y82,$Z82),2)&amp;"N",gsdfactors,MATCH(BT$7,'Proposed Factors'!$L$11:$R$11,0),FALSE)))</f>
        <v>1</v>
      </c>
      <c r="BU82" s="15">
        <f>IF($Z82="NN",1,IF(AND($Z82="YY",$Y82="S"),VLOOKUP("YY",gsdfactors,MATCH(BU$7,'Proposed Factors'!$L$11:$R$11,0),FALSE),VLOOKUP(LEFT(CONCATENATE($Y82,$Z82),2)&amp;"N",gsdfactors,MATCH(BU$7,'Proposed Factors'!$L$11:$R$11,0),FALSE)))</f>
        <v>1</v>
      </c>
      <c r="BV82" s="15">
        <f>IF($Z82="NN",1,IF(AND($Z82="YY",$Y82="S"),VLOOKUP("YY",gsdfactors,MATCH(BV$7,'Proposed Factors'!$L$11:$R$11,0),FALSE),VLOOKUP(LEFT(CONCATENATE($Y82,$Z82),2)&amp;"N",gsdfactors,MATCH(BV$7,'Proposed Factors'!$L$11:$R$11,0),FALSE)))</f>
        <v>1</v>
      </c>
      <c r="BW82" s="15">
        <f>IF($Z82="NN",1,IF(AND($Z82="YY",$Y82="S"),VLOOKUP("YY",gsdfactors,MATCH(BW$7,'Proposed Factors'!$L$11:$R$11,0),FALSE),VLOOKUP(LEFT(CONCATENATE($Y82,$Z82),2)&amp;"N",gsdfactors,MATCH(BW$7,'Proposed Factors'!$L$11:$R$11,0),FALSE)))</f>
        <v>1</v>
      </c>
      <c r="BY82" s="52">
        <f t="shared" si="77"/>
        <v>0.89585738716284802</v>
      </c>
      <c r="BZ82" s="52">
        <f t="shared" si="78"/>
        <v>0.85507173280258431</v>
      </c>
      <c r="CA82" s="52">
        <f t="shared" si="79"/>
        <v>0.90548378477537228</v>
      </c>
      <c r="CB82" s="52">
        <f t="shared" si="80"/>
        <v>0.8851694691804195</v>
      </c>
      <c r="CC82" s="52">
        <f t="shared" si="81"/>
        <v>0.91329448439415417</v>
      </c>
      <c r="CE82" s="52">
        <f t="shared" si="82"/>
        <v>0.93927374548746501</v>
      </c>
      <c r="CF82" s="52">
        <f t="shared" si="83"/>
        <v>0.9458429914539197</v>
      </c>
      <c r="CG82" s="52">
        <f t="shared" si="84"/>
        <v>0.92425634670731638</v>
      </c>
      <c r="CH82" s="52">
        <f t="shared" si="85"/>
        <v>0.9040967713664616</v>
      </c>
      <c r="CI82" s="52">
        <f t="shared" si="86"/>
        <v>0.99153527801697638</v>
      </c>
      <c r="CK82" s="52" t="str">
        <f t="shared" si="87"/>
        <v>38MNN</v>
      </c>
      <c r="CL82" s="55">
        <f t="shared" si="88"/>
        <v>1.0047280339143266E-2</v>
      </c>
      <c r="CM82" s="55">
        <f t="shared" si="89"/>
        <v>1.0626752326936911E-2</v>
      </c>
      <c r="CN82" s="55">
        <f t="shared" si="90"/>
        <v>1.0490945122809892E-2</v>
      </c>
      <c r="CO82" s="55">
        <f t="shared" si="91"/>
        <v>1.0632938059657739E-2</v>
      </c>
      <c r="CP82" s="55">
        <f t="shared" si="92"/>
        <v>1.0107410371577459E-2</v>
      </c>
      <c r="CQ82" s="5">
        <f t="shared" si="110"/>
        <v>0.93927374548746501</v>
      </c>
      <c r="CR82" s="5">
        <f t="shared" si="111"/>
        <v>0.9458429914539197</v>
      </c>
      <c r="CS82" s="5">
        <f t="shared" si="112"/>
        <v>0.92425634670731638</v>
      </c>
      <c r="CT82" s="5">
        <f t="shared" si="113"/>
        <v>0.9040967713664616</v>
      </c>
      <c r="CU82" s="5">
        <f t="shared" si="114"/>
        <v>0.99153527801697638</v>
      </c>
      <c r="CW82" s="52">
        <f t="shared" si="115"/>
        <v>0.96699999999999997</v>
      </c>
      <c r="CX82" s="52">
        <f t="shared" si="116"/>
        <v>0.91399999999999992</v>
      </c>
      <c r="CY82" s="52">
        <f t="shared" si="117"/>
        <v>0.96</v>
      </c>
      <c r="CZ82" s="52">
        <f t="shared" si="118"/>
        <v>0.93900000000000006</v>
      </c>
      <c r="DA82" s="52">
        <f t="shared" si="119"/>
        <v>0.96058980369438074</v>
      </c>
    </row>
    <row r="83" spans="1:105" x14ac:dyDescent="0.35">
      <c r="A83" s="170" t="str">
        <f t="shared" si="93"/>
        <v>NNN</v>
      </c>
      <c r="B83" s="170" t="str">
        <f t="shared" si="94"/>
        <v>N</v>
      </c>
      <c r="C83" s="29" t="str">
        <f t="shared" si="95"/>
        <v>N</v>
      </c>
      <c r="D83" s="29" t="str">
        <f t="shared" si="71"/>
        <v>N</v>
      </c>
      <c r="E83" s="171" t="s">
        <v>5</v>
      </c>
      <c r="F83" s="171" t="s">
        <v>6</v>
      </c>
      <c r="G83" s="171" t="s">
        <v>7</v>
      </c>
      <c r="H83" s="172">
        <v>67</v>
      </c>
      <c r="I83" s="171" t="s">
        <v>5</v>
      </c>
      <c r="J83" s="171" t="s">
        <v>5</v>
      </c>
      <c r="K83" s="172">
        <v>431</v>
      </c>
      <c r="L83" s="172">
        <v>337</v>
      </c>
      <c r="M83" s="172">
        <v>393</v>
      </c>
      <c r="N83" s="172">
        <v>348</v>
      </c>
      <c r="O83" s="172">
        <v>419</v>
      </c>
      <c r="P83" s="1"/>
      <c r="Q83" s="13" t="s">
        <v>311</v>
      </c>
      <c r="R83" s="35">
        <v>16670</v>
      </c>
      <c r="S83" s="35">
        <v>9363</v>
      </c>
      <c r="T83" s="35">
        <v>14395</v>
      </c>
      <c r="U83" s="35">
        <v>13985</v>
      </c>
      <c r="V83" s="35">
        <v>16276</v>
      </c>
      <c r="W83" s="35"/>
      <c r="X83" s="50">
        <f t="shared" si="96"/>
        <v>38</v>
      </c>
      <c r="Y83" s="49" t="str">
        <f t="shared" si="97"/>
        <v>S</v>
      </c>
      <c r="Z83" s="49" t="str">
        <f t="shared" si="98"/>
        <v>NN</v>
      </c>
      <c r="AA83" s="1"/>
      <c r="AB83" s="120">
        <f t="shared" si="99"/>
        <v>4.6291745184908724E-3</v>
      </c>
      <c r="AC83" s="120">
        <f t="shared" si="100"/>
        <v>4.4843285576487424E-3</v>
      </c>
      <c r="AD83" s="120">
        <f t="shared" si="101"/>
        <v>4.6071312438710271E-3</v>
      </c>
      <c r="AE83" s="120">
        <f t="shared" si="102"/>
        <v>4.6324498057418529E-3</v>
      </c>
      <c r="AF83" s="120">
        <f t="shared" si="103"/>
        <v>4.6142772132782093E-3</v>
      </c>
      <c r="AH83" s="121">
        <f t="shared" si="130"/>
        <v>0.96699999999999997</v>
      </c>
      <c r="AI83" s="121">
        <f t="shared" si="130"/>
        <v>0.91400000000000003</v>
      </c>
      <c r="AJ83" s="121">
        <f t="shared" si="130"/>
        <v>0.96</v>
      </c>
      <c r="AK83" s="121">
        <f t="shared" si="130"/>
        <v>0.93899999999999995</v>
      </c>
      <c r="AL83" s="121">
        <f t="shared" si="130"/>
        <v>0.96099999999999997</v>
      </c>
      <c r="AM83" s="15"/>
      <c r="AN83" s="98">
        <f t="shared" si="72"/>
        <v>0.89585738716284802</v>
      </c>
      <c r="AO83" s="98">
        <f t="shared" si="73"/>
        <v>0.85507173280258431</v>
      </c>
      <c r="AP83" s="98">
        <f t="shared" si="74"/>
        <v>0.90548378477537228</v>
      </c>
      <c r="AQ83" s="98">
        <f t="shared" si="75"/>
        <v>0.8851694691804195</v>
      </c>
      <c r="AR83" s="98">
        <f t="shared" si="76"/>
        <v>0.91415295484569725</v>
      </c>
      <c r="AS83" s="15"/>
      <c r="AT83" s="98">
        <f t="shared" si="120"/>
        <v>-0.10414261283715198</v>
      </c>
      <c r="AU83" s="98">
        <f t="shared" si="121"/>
        <v>-0.14492826719741569</v>
      </c>
      <c r="AV83" s="98">
        <f t="shared" si="122"/>
        <v>-9.451621522462772E-2</v>
      </c>
      <c r="AW83" s="98">
        <f t="shared" si="123"/>
        <v>-0.1148305308195805</v>
      </c>
      <c r="AX83" s="98">
        <f t="shared" si="124"/>
        <v>-8.5847045154302748E-2</v>
      </c>
      <c r="AY83" s="15"/>
      <c r="AZ83" s="98">
        <f t="shared" si="104"/>
        <v>-0.10414261283715198</v>
      </c>
      <c r="BA83" s="98">
        <f t="shared" si="105"/>
        <v>-0.14492826719741569</v>
      </c>
      <c r="BB83" s="98">
        <f t="shared" si="106"/>
        <v>-9.451621522462772E-2</v>
      </c>
      <c r="BC83" s="99">
        <f t="shared" si="107"/>
        <v>-0.1148305308195805</v>
      </c>
      <c r="BD83" s="98">
        <f t="shared" si="108"/>
        <v>-8.6705515605845773E-2</v>
      </c>
      <c r="BE83" s="101"/>
      <c r="BF83" s="181" t="str">
        <f t="shared" si="109"/>
        <v>38X</v>
      </c>
      <c r="BG83" s="98">
        <f t="shared" si="125"/>
        <v>0.89585738716284802</v>
      </c>
      <c r="BH83" s="98">
        <f t="shared" si="126"/>
        <v>0.85507173280258431</v>
      </c>
      <c r="BI83" s="98">
        <f t="shared" si="127"/>
        <v>0.90548378477537228</v>
      </c>
      <c r="BJ83" s="98">
        <f t="shared" si="128"/>
        <v>0.8851694691804195</v>
      </c>
      <c r="BK83" s="98">
        <f t="shared" si="129"/>
        <v>0.91329448439415417</v>
      </c>
      <c r="BL83" s="101"/>
      <c r="BM83" s="15">
        <f>IF($Y83="N",VLOOKUP("N",ylfactors,MATCH(BM$7,'Proposed Factors'!$L$3:$R$3,0),FALSE),IF('Query Result 1'!$X83&lt;49,VLOOKUP("YA",ylfactors,MATCH(BM$7,'Proposed Factors'!$L$3:$R$3,0),FALSE),VLOOKUP("YB",ylfactors,MATCH(BM$7,'Proposed Factors'!$L$3:$R$3,0),FALSE)))</f>
        <v>1</v>
      </c>
      <c r="BN83" s="15">
        <f>IF($Y83="N",VLOOKUP("N",ylfactors,MATCH(BN$7,'Proposed Factors'!$L$3:$R$3,0),FALSE),IF('Query Result 1'!$X83&lt;49,VLOOKUP("YA",ylfactors,MATCH(BN$7,'Proposed Factors'!$L$3:$R$3,0),FALSE),VLOOKUP("YB",ylfactors,MATCH(BN$7,'Proposed Factors'!$L$3:$R$3,0),FALSE)))</f>
        <v>1</v>
      </c>
      <c r="BO83" s="15">
        <f>IF($Y83="N",VLOOKUP("N",ylfactors,MATCH(BO$7,'Proposed Factors'!$L$3:$R$3,0),FALSE),IF('Query Result 1'!$X83&lt;49,VLOOKUP("YA",ylfactors,MATCH(BO$7,'Proposed Factors'!$L$3:$R$3,0),FALSE),VLOOKUP("YB",ylfactors,MATCH(BO$7,'Proposed Factors'!$L$3:$R$3,0),FALSE)))</f>
        <v>1</v>
      </c>
      <c r="BP83" s="15">
        <f>IF($Y83="N",VLOOKUP("N",ylfactors,MATCH(BP$7,'Proposed Factors'!$L$3:$R$3,0),FALSE),IF('Query Result 1'!$X83&lt;49,VLOOKUP("YA",ylfactors,MATCH(BP$7,'Proposed Factors'!$L$3:$R$3,0),FALSE),VLOOKUP("YB",ylfactors,MATCH(BP$7,'Proposed Factors'!$L$3:$R$3,0),FALSE)))</f>
        <v>1</v>
      </c>
      <c r="BQ83" s="15">
        <f>IF($Y83="N",VLOOKUP("N",ylfactors,MATCH(BQ$7,'Proposed Factors'!$L$3:$R$3,0),FALSE),IF('Query Result 1'!$X83&lt;49,VLOOKUP("YA",ylfactors,MATCH(BQ$7,'Proposed Factors'!$L$3:$R$3,0),FALSE),VLOOKUP("YB",ylfactors,MATCH(BQ$7,'Proposed Factors'!$L$3:$R$3,0),FALSE)))</f>
        <v>1</v>
      </c>
      <c r="BR83" s="15"/>
      <c r="BS83" s="15">
        <f>IF($Z83="NN",1,IF(AND($Z83="YY",$Y83="S"),VLOOKUP("YY",gsdfactors,MATCH(BS$7,'Proposed Factors'!$L$11:$R$11,0),FALSE),VLOOKUP(LEFT(CONCATENATE($Y83,$Z83),2)&amp;"N",gsdfactors,MATCH(BS$7,'Proposed Factors'!$L$11:$R$11,0),FALSE)))</f>
        <v>1</v>
      </c>
      <c r="BT83" s="15">
        <f>IF($Z83="NN",1,IF(AND($Z83="YY",$Y83="S"),VLOOKUP("YY",gsdfactors,MATCH(BT$7,'Proposed Factors'!$L$11:$R$11,0),FALSE),VLOOKUP(LEFT(CONCATENATE($Y83,$Z83),2)&amp;"N",gsdfactors,MATCH(BT$7,'Proposed Factors'!$L$11:$R$11,0),FALSE)))</f>
        <v>1</v>
      </c>
      <c r="BU83" s="15">
        <f>IF($Z83="NN",1,IF(AND($Z83="YY",$Y83="S"),VLOOKUP("YY",gsdfactors,MATCH(BU$7,'Proposed Factors'!$L$11:$R$11,0),FALSE),VLOOKUP(LEFT(CONCATENATE($Y83,$Z83),2)&amp;"N",gsdfactors,MATCH(BU$7,'Proposed Factors'!$L$11:$R$11,0),FALSE)))</f>
        <v>1</v>
      </c>
      <c r="BV83" s="15">
        <f>IF($Z83="NN",1,IF(AND($Z83="YY",$Y83="S"),VLOOKUP("YY",gsdfactors,MATCH(BV$7,'Proposed Factors'!$L$11:$R$11,0),FALSE),VLOOKUP(LEFT(CONCATENATE($Y83,$Z83),2)&amp;"N",gsdfactors,MATCH(BV$7,'Proposed Factors'!$L$11:$R$11,0),FALSE)))</f>
        <v>1</v>
      </c>
      <c r="BW83" s="15">
        <f>IF($Z83="NN",1,IF(AND($Z83="YY",$Y83="S"),VLOOKUP("YY",gsdfactors,MATCH(BW$7,'Proposed Factors'!$L$11:$R$11,0),FALSE),VLOOKUP(LEFT(CONCATENATE($Y83,$Z83),2)&amp;"N",gsdfactors,MATCH(BW$7,'Proposed Factors'!$L$11:$R$11,0),FALSE)))</f>
        <v>1</v>
      </c>
      <c r="BY83" s="52">
        <f t="shared" si="77"/>
        <v>0.89585738716284802</v>
      </c>
      <c r="BZ83" s="52">
        <f t="shared" si="78"/>
        <v>0.85507173280258431</v>
      </c>
      <c r="CA83" s="52">
        <f t="shared" si="79"/>
        <v>0.90548378477537228</v>
      </c>
      <c r="CB83" s="52">
        <f t="shared" si="80"/>
        <v>0.8851694691804195</v>
      </c>
      <c r="CC83" s="52">
        <f t="shared" si="81"/>
        <v>0.91329448439415417</v>
      </c>
      <c r="CE83" s="52">
        <f t="shared" si="82"/>
        <v>0.93927374548746501</v>
      </c>
      <c r="CF83" s="52">
        <f t="shared" si="83"/>
        <v>0.9458429914539197</v>
      </c>
      <c r="CG83" s="52">
        <f t="shared" si="84"/>
        <v>0.92425634670731638</v>
      </c>
      <c r="CH83" s="52">
        <f t="shared" si="85"/>
        <v>0.9040967713664616</v>
      </c>
      <c r="CI83" s="52">
        <f t="shared" si="86"/>
        <v>0.99153527801697638</v>
      </c>
      <c r="CK83" s="52" t="str">
        <f t="shared" si="87"/>
        <v>38SNN</v>
      </c>
      <c r="CL83" s="55">
        <f t="shared" si="88"/>
        <v>4.6291745184908724E-3</v>
      </c>
      <c r="CM83" s="55">
        <f t="shared" si="89"/>
        <v>4.4843285576487424E-3</v>
      </c>
      <c r="CN83" s="55">
        <f t="shared" si="90"/>
        <v>4.6071312438710271E-3</v>
      </c>
      <c r="CO83" s="55">
        <f t="shared" si="91"/>
        <v>4.6324498057418529E-3</v>
      </c>
      <c r="CP83" s="55">
        <f t="shared" si="92"/>
        <v>4.6142772132782093E-3</v>
      </c>
      <c r="CQ83" s="5">
        <f t="shared" si="110"/>
        <v>0.93927374548746501</v>
      </c>
      <c r="CR83" s="5">
        <f t="shared" si="111"/>
        <v>0.9458429914539197</v>
      </c>
      <c r="CS83" s="5">
        <f t="shared" si="112"/>
        <v>0.92425634670731638</v>
      </c>
      <c r="CT83" s="5">
        <f t="shared" si="113"/>
        <v>0.9040967713664616</v>
      </c>
      <c r="CU83" s="5">
        <f t="shared" si="114"/>
        <v>0.99153527801697638</v>
      </c>
      <c r="CW83" s="52">
        <f t="shared" si="115"/>
        <v>0.96699999999999997</v>
      </c>
      <c r="CX83" s="52">
        <f t="shared" si="116"/>
        <v>0.91399999999999992</v>
      </c>
      <c r="CY83" s="52">
        <f t="shared" si="117"/>
        <v>0.96</v>
      </c>
      <c r="CZ83" s="52">
        <f t="shared" si="118"/>
        <v>0.93900000000000006</v>
      </c>
      <c r="DA83" s="52">
        <f t="shared" si="119"/>
        <v>0.96058980369438074</v>
      </c>
    </row>
    <row r="84" spans="1:105" x14ac:dyDescent="0.35">
      <c r="A84" s="170" t="str">
        <f t="shared" si="93"/>
        <v>NNN</v>
      </c>
      <c r="B84" s="170" t="str">
        <f t="shared" si="94"/>
        <v>N</v>
      </c>
      <c r="C84" s="29" t="str">
        <f t="shared" si="95"/>
        <v>N</v>
      </c>
      <c r="D84" s="29" t="str">
        <f t="shared" si="71"/>
        <v>N</v>
      </c>
      <c r="E84" s="171" t="s">
        <v>5</v>
      </c>
      <c r="F84" s="171" t="s">
        <v>6</v>
      </c>
      <c r="G84" s="171" t="s">
        <v>7</v>
      </c>
      <c r="H84" s="172">
        <v>68</v>
      </c>
      <c r="I84" s="171" t="s">
        <v>5</v>
      </c>
      <c r="J84" s="171" t="s">
        <v>5</v>
      </c>
      <c r="K84" s="172">
        <v>380</v>
      </c>
      <c r="L84" s="172">
        <v>294</v>
      </c>
      <c r="M84" s="172">
        <v>355</v>
      </c>
      <c r="N84" s="172">
        <v>299</v>
      </c>
      <c r="O84" s="172">
        <v>373</v>
      </c>
      <c r="P84" s="1"/>
      <c r="Q84" s="13" t="s">
        <v>210</v>
      </c>
      <c r="R84" s="35">
        <v>36150</v>
      </c>
      <c r="S84" s="35">
        <v>22605</v>
      </c>
      <c r="T84" s="35">
        <v>32734</v>
      </c>
      <c r="U84" s="35">
        <v>32049</v>
      </c>
      <c r="V84" s="35">
        <v>35665</v>
      </c>
      <c r="W84" s="35"/>
      <c r="X84" s="50">
        <f t="shared" si="96"/>
        <v>39</v>
      </c>
      <c r="Y84" s="49" t="str">
        <f t="shared" si="97"/>
        <v>M</v>
      </c>
      <c r="Z84" s="49" t="str">
        <f t="shared" si="98"/>
        <v>NN</v>
      </c>
      <c r="AA84" s="1"/>
      <c r="AB84" s="120">
        <f t="shared" si="99"/>
        <v>1.0038671796247452E-2</v>
      </c>
      <c r="AC84" s="120">
        <f t="shared" si="100"/>
        <v>1.0826470900955872E-2</v>
      </c>
      <c r="AD84" s="120">
        <f t="shared" si="101"/>
        <v>1.047654283687907E-2</v>
      </c>
      <c r="AE84" s="120">
        <f t="shared" si="102"/>
        <v>1.0616044606665759E-2</v>
      </c>
      <c r="AF84" s="120">
        <f t="shared" si="103"/>
        <v>1.0111095896508191E-2</v>
      </c>
      <c r="AH84" s="121">
        <f t="shared" si="130"/>
        <v>0.95099999999999996</v>
      </c>
      <c r="AI84" s="121">
        <f t="shared" si="130"/>
        <v>0.90800000000000003</v>
      </c>
      <c r="AJ84" s="121">
        <f t="shared" si="130"/>
        <v>0.95899999999999996</v>
      </c>
      <c r="AK84" s="121">
        <f t="shared" si="130"/>
        <v>0.93200000000000005</v>
      </c>
      <c r="AL84" s="121">
        <f t="shared" si="130"/>
        <v>0.96099999999999997</v>
      </c>
      <c r="AM84" s="15"/>
      <c r="AN84" s="98">
        <f t="shared" si="72"/>
        <v>0.88103451415911938</v>
      </c>
      <c r="AO84" s="98">
        <f t="shared" si="73"/>
        <v>0.84945857044282991</v>
      </c>
      <c r="AP84" s="98">
        <f t="shared" si="74"/>
        <v>0.90454057249956465</v>
      </c>
      <c r="AQ84" s="98">
        <f t="shared" si="75"/>
        <v>0.87857076174243987</v>
      </c>
      <c r="AR84" s="98">
        <f t="shared" si="76"/>
        <v>0.91415295484569725</v>
      </c>
      <c r="AS84" s="15"/>
      <c r="AT84" s="98">
        <f t="shared" si="120"/>
        <v>-0.11896548584088062</v>
      </c>
      <c r="AU84" s="98">
        <f t="shared" si="121"/>
        <v>-0.15054142955717009</v>
      </c>
      <c r="AV84" s="98">
        <f t="shared" si="122"/>
        <v>-9.5459427500435345E-2</v>
      </c>
      <c r="AW84" s="98">
        <f t="shared" si="123"/>
        <v>-0.12142923825756013</v>
      </c>
      <c r="AX84" s="98">
        <f t="shared" si="124"/>
        <v>-8.5847045154302748E-2</v>
      </c>
      <c r="AY84" s="15"/>
      <c r="AZ84" s="98">
        <f t="shared" si="104"/>
        <v>-0.11896548584088062</v>
      </c>
      <c r="BA84" s="98">
        <f t="shared" si="105"/>
        <v>-0.15054142955717009</v>
      </c>
      <c r="BB84" s="98">
        <f t="shared" si="106"/>
        <v>-9.5459427500435345E-2</v>
      </c>
      <c r="BC84" s="99">
        <f t="shared" si="107"/>
        <v>-0.12142923825756013</v>
      </c>
      <c r="BD84" s="98">
        <f t="shared" si="108"/>
        <v>-8.6705515605845773E-2</v>
      </c>
      <c r="BE84" s="101"/>
      <c r="BF84" s="181" t="str">
        <f t="shared" si="109"/>
        <v>39X</v>
      </c>
      <c r="BG84" s="98">
        <f t="shared" si="125"/>
        <v>0.88103451415911938</v>
      </c>
      <c r="BH84" s="98">
        <f t="shared" si="126"/>
        <v>0.84945857044282991</v>
      </c>
      <c r="BI84" s="98">
        <f t="shared" si="127"/>
        <v>0.90454057249956465</v>
      </c>
      <c r="BJ84" s="98">
        <f t="shared" si="128"/>
        <v>0.87857076174243987</v>
      </c>
      <c r="BK84" s="98">
        <f t="shared" si="129"/>
        <v>0.91329448439415417</v>
      </c>
      <c r="BL84" s="101"/>
      <c r="BM84" s="15">
        <f>IF($Y84="N",VLOOKUP("N",ylfactors,MATCH(BM$7,'Proposed Factors'!$L$3:$R$3,0),FALSE),IF('Query Result 1'!$X84&lt;49,VLOOKUP("YA",ylfactors,MATCH(BM$7,'Proposed Factors'!$L$3:$R$3,0),FALSE),VLOOKUP("YB",ylfactors,MATCH(BM$7,'Proposed Factors'!$L$3:$R$3,0),FALSE)))</f>
        <v>1</v>
      </c>
      <c r="BN84" s="15">
        <f>IF($Y84="N",VLOOKUP("N",ylfactors,MATCH(BN$7,'Proposed Factors'!$L$3:$R$3,0),FALSE),IF('Query Result 1'!$X84&lt;49,VLOOKUP("YA",ylfactors,MATCH(BN$7,'Proposed Factors'!$L$3:$R$3,0),FALSE),VLOOKUP("YB",ylfactors,MATCH(BN$7,'Proposed Factors'!$L$3:$R$3,0),FALSE)))</f>
        <v>1</v>
      </c>
      <c r="BO84" s="15">
        <f>IF($Y84="N",VLOOKUP("N",ylfactors,MATCH(BO$7,'Proposed Factors'!$L$3:$R$3,0),FALSE),IF('Query Result 1'!$X84&lt;49,VLOOKUP("YA",ylfactors,MATCH(BO$7,'Proposed Factors'!$L$3:$R$3,0),FALSE),VLOOKUP("YB",ylfactors,MATCH(BO$7,'Proposed Factors'!$L$3:$R$3,0),FALSE)))</f>
        <v>1</v>
      </c>
      <c r="BP84" s="15">
        <f>IF($Y84="N",VLOOKUP("N",ylfactors,MATCH(BP$7,'Proposed Factors'!$L$3:$R$3,0),FALSE),IF('Query Result 1'!$X84&lt;49,VLOOKUP("YA",ylfactors,MATCH(BP$7,'Proposed Factors'!$L$3:$R$3,0),FALSE),VLOOKUP("YB",ylfactors,MATCH(BP$7,'Proposed Factors'!$L$3:$R$3,0),FALSE)))</f>
        <v>1</v>
      </c>
      <c r="BQ84" s="15">
        <f>IF($Y84="N",VLOOKUP("N",ylfactors,MATCH(BQ$7,'Proposed Factors'!$L$3:$R$3,0),FALSE),IF('Query Result 1'!$X84&lt;49,VLOOKUP("YA",ylfactors,MATCH(BQ$7,'Proposed Factors'!$L$3:$R$3,0),FALSE),VLOOKUP("YB",ylfactors,MATCH(BQ$7,'Proposed Factors'!$L$3:$R$3,0),FALSE)))</f>
        <v>1</v>
      </c>
      <c r="BR84" s="15"/>
      <c r="BS84" s="15">
        <f>IF($Z84="NN",1,IF(AND($Z84="YY",$Y84="S"),VLOOKUP("YY",gsdfactors,MATCH(BS$7,'Proposed Factors'!$L$11:$R$11,0),FALSE),VLOOKUP(LEFT(CONCATENATE($Y84,$Z84),2)&amp;"N",gsdfactors,MATCH(BS$7,'Proposed Factors'!$L$11:$R$11,0),FALSE)))</f>
        <v>1</v>
      </c>
      <c r="BT84" s="15">
        <f>IF($Z84="NN",1,IF(AND($Z84="YY",$Y84="S"),VLOOKUP("YY",gsdfactors,MATCH(BT$7,'Proposed Factors'!$L$11:$R$11,0),FALSE),VLOOKUP(LEFT(CONCATENATE($Y84,$Z84),2)&amp;"N",gsdfactors,MATCH(BT$7,'Proposed Factors'!$L$11:$R$11,0),FALSE)))</f>
        <v>1</v>
      </c>
      <c r="BU84" s="15">
        <f>IF($Z84="NN",1,IF(AND($Z84="YY",$Y84="S"),VLOOKUP("YY",gsdfactors,MATCH(BU$7,'Proposed Factors'!$L$11:$R$11,0),FALSE),VLOOKUP(LEFT(CONCATENATE($Y84,$Z84),2)&amp;"N",gsdfactors,MATCH(BU$7,'Proposed Factors'!$L$11:$R$11,0),FALSE)))</f>
        <v>1</v>
      </c>
      <c r="BV84" s="15">
        <f>IF($Z84="NN",1,IF(AND($Z84="YY",$Y84="S"),VLOOKUP("YY",gsdfactors,MATCH(BV$7,'Proposed Factors'!$L$11:$R$11,0),FALSE),VLOOKUP(LEFT(CONCATENATE($Y84,$Z84),2)&amp;"N",gsdfactors,MATCH(BV$7,'Proposed Factors'!$L$11:$R$11,0),FALSE)))</f>
        <v>1</v>
      </c>
      <c r="BW84" s="15">
        <f>IF($Z84="NN",1,IF(AND($Z84="YY",$Y84="S"),VLOOKUP("YY",gsdfactors,MATCH(BW$7,'Proposed Factors'!$L$11:$R$11,0),FALSE),VLOOKUP(LEFT(CONCATENATE($Y84,$Z84),2)&amp;"N",gsdfactors,MATCH(BW$7,'Proposed Factors'!$L$11:$R$11,0),FALSE)))</f>
        <v>1</v>
      </c>
      <c r="BY84" s="52">
        <f t="shared" si="77"/>
        <v>0.88103451415911938</v>
      </c>
      <c r="BZ84" s="52">
        <f t="shared" si="78"/>
        <v>0.84945857044282991</v>
      </c>
      <c r="CA84" s="52">
        <f t="shared" si="79"/>
        <v>0.90454057249956465</v>
      </c>
      <c r="CB84" s="52">
        <f t="shared" si="80"/>
        <v>0.87857076174243987</v>
      </c>
      <c r="CC84" s="52">
        <f t="shared" si="81"/>
        <v>0.91329448439415417</v>
      </c>
      <c r="CE84" s="52">
        <f t="shared" si="82"/>
        <v>0.92373250461073342</v>
      </c>
      <c r="CF84" s="52">
        <f t="shared" si="83"/>
        <v>0.93963395649907988</v>
      </c>
      <c r="CG84" s="52">
        <f t="shared" si="84"/>
        <v>0.92329357967949632</v>
      </c>
      <c r="CH84" s="52">
        <f t="shared" si="85"/>
        <v>0.8973569658291185</v>
      </c>
      <c r="CI84" s="52">
        <f t="shared" si="86"/>
        <v>0.99153527801697638</v>
      </c>
      <c r="CK84" s="52" t="str">
        <f t="shared" si="87"/>
        <v>39MNN</v>
      </c>
      <c r="CL84" s="55">
        <f t="shared" si="88"/>
        <v>1.0038671796247452E-2</v>
      </c>
      <c r="CM84" s="55">
        <f t="shared" si="89"/>
        <v>1.0826470900955872E-2</v>
      </c>
      <c r="CN84" s="55">
        <f t="shared" si="90"/>
        <v>1.047654283687907E-2</v>
      </c>
      <c r="CO84" s="55">
        <f t="shared" si="91"/>
        <v>1.0616044606665759E-2</v>
      </c>
      <c r="CP84" s="55">
        <f t="shared" si="92"/>
        <v>1.0111095896508191E-2</v>
      </c>
      <c r="CQ84" s="5">
        <f t="shared" si="110"/>
        <v>0.92373250461073342</v>
      </c>
      <c r="CR84" s="5">
        <f t="shared" si="111"/>
        <v>0.93963395649907988</v>
      </c>
      <c r="CS84" s="5">
        <f t="shared" si="112"/>
        <v>0.92329357967949632</v>
      </c>
      <c r="CT84" s="5">
        <f t="shared" si="113"/>
        <v>0.8973569658291185</v>
      </c>
      <c r="CU84" s="5">
        <f t="shared" si="114"/>
        <v>0.99153527801697638</v>
      </c>
      <c r="CW84" s="52">
        <f t="shared" si="115"/>
        <v>0.95099999999999996</v>
      </c>
      <c r="CX84" s="52">
        <f t="shared" si="116"/>
        <v>0.90799999999999992</v>
      </c>
      <c r="CY84" s="52">
        <f t="shared" si="117"/>
        <v>0.95900000000000007</v>
      </c>
      <c r="CZ84" s="52">
        <f t="shared" si="118"/>
        <v>0.93200000000000005</v>
      </c>
      <c r="DA84" s="52">
        <f t="shared" si="119"/>
        <v>0.96058980369438074</v>
      </c>
    </row>
    <row r="85" spans="1:105" x14ac:dyDescent="0.35">
      <c r="A85" s="170" t="str">
        <f t="shared" si="93"/>
        <v>NNN</v>
      </c>
      <c r="B85" s="170" t="str">
        <f t="shared" si="94"/>
        <v>N</v>
      </c>
      <c r="C85" s="29" t="str">
        <f t="shared" si="95"/>
        <v>N</v>
      </c>
      <c r="D85" s="29" t="str">
        <f t="shared" si="71"/>
        <v>N</v>
      </c>
      <c r="E85" s="171" t="s">
        <v>5</v>
      </c>
      <c r="F85" s="171" t="s">
        <v>6</v>
      </c>
      <c r="G85" s="171" t="s">
        <v>7</v>
      </c>
      <c r="H85" s="172">
        <v>69</v>
      </c>
      <c r="I85" s="171" t="s">
        <v>5</v>
      </c>
      <c r="J85" s="171" t="s">
        <v>5</v>
      </c>
      <c r="K85" s="172">
        <v>378</v>
      </c>
      <c r="L85" s="172">
        <v>301</v>
      </c>
      <c r="M85" s="172">
        <v>371</v>
      </c>
      <c r="N85" s="172">
        <v>319</v>
      </c>
      <c r="O85" s="172">
        <v>375</v>
      </c>
      <c r="P85" s="1"/>
      <c r="Q85" s="13" t="s">
        <v>312</v>
      </c>
      <c r="R85" s="35">
        <v>16579</v>
      </c>
      <c r="S85" s="35">
        <v>9320</v>
      </c>
      <c r="T85" s="35">
        <v>14258</v>
      </c>
      <c r="U85" s="35">
        <v>13874</v>
      </c>
      <c r="V85" s="35">
        <v>16229</v>
      </c>
      <c r="W85" s="35"/>
      <c r="X85" s="50">
        <f t="shared" si="96"/>
        <v>39</v>
      </c>
      <c r="Y85" s="49" t="str">
        <f t="shared" si="97"/>
        <v>S</v>
      </c>
      <c r="Z85" s="49" t="str">
        <f t="shared" si="98"/>
        <v>NN</v>
      </c>
      <c r="AA85" s="1"/>
      <c r="AB85" s="120">
        <f t="shared" si="99"/>
        <v>4.6039042796676768E-3</v>
      </c>
      <c r="AC85" s="120">
        <f t="shared" si="100"/>
        <v>4.4637340763949889E-3</v>
      </c>
      <c r="AD85" s="120">
        <f t="shared" si="101"/>
        <v>4.5632842844816326E-3</v>
      </c>
      <c r="AE85" s="120">
        <f t="shared" si="102"/>
        <v>4.5956817021710738E-3</v>
      </c>
      <c r="AF85" s="120">
        <f t="shared" si="103"/>
        <v>4.6009526231440192E-3</v>
      </c>
      <c r="AH85" s="121">
        <f t="shared" si="130"/>
        <v>0.95099999999999996</v>
      </c>
      <c r="AI85" s="121">
        <f t="shared" si="130"/>
        <v>0.90800000000000003</v>
      </c>
      <c r="AJ85" s="121">
        <f t="shared" si="130"/>
        <v>0.95899999999999996</v>
      </c>
      <c r="AK85" s="121">
        <f t="shared" si="130"/>
        <v>0.93200000000000005</v>
      </c>
      <c r="AL85" s="121">
        <f t="shared" si="130"/>
        <v>0.96099999999999997</v>
      </c>
      <c r="AM85" s="15"/>
      <c r="AN85" s="98">
        <f t="shared" si="72"/>
        <v>0.88103451415911938</v>
      </c>
      <c r="AO85" s="98">
        <f t="shared" si="73"/>
        <v>0.84945857044282991</v>
      </c>
      <c r="AP85" s="98">
        <f t="shared" si="74"/>
        <v>0.90454057249956465</v>
      </c>
      <c r="AQ85" s="98">
        <f t="shared" si="75"/>
        <v>0.87857076174243987</v>
      </c>
      <c r="AR85" s="98">
        <f t="shared" si="76"/>
        <v>0.91415295484569725</v>
      </c>
      <c r="AS85" s="15"/>
      <c r="AT85" s="98">
        <f t="shared" si="120"/>
        <v>-0.11896548584088062</v>
      </c>
      <c r="AU85" s="98">
        <f t="shared" si="121"/>
        <v>-0.15054142955717009</v>
      </c>
      <c r="AV85" s="98">
        <f t="shared" si="122"/>
        <v>-9.5459427500435345E-2</v>
      </c>
      <c r="AW85" s="98">
        <f t="shared" si="123"/>
        <v>-0.12142923825756013</v>
      </c>
      <c r="AX85" s="98">
        <f t="shared" si="124"/>
        <v>-8.5847045154302748E-2</v>
      </c>
      <c r="AY85" s="15"/>
      <c r="AZ85" s="98">
        <f t="shared" si="104"/>
        <v>-0.11896548584088062</v>
      </c>
      <c r="BA85" s="98">
        <f t="shared" si="105"/>
        <v>-0.15054142955717009</v>
      </c>
      <c r="BB85" s="98">
        <f t="shared" si="106"/>
        <v>-9.5459427500435345E-2</v>
      </c>
      <c r="BC85" s="99">
        <f t="shared" si="107"/>
        <v>-0.12142923825756013</v>
      </c>
      <c r="BD85" s="98">
        <f t="shared" si="108"/>
        <v>-8.6705515605845773E-2</v>
      </c>
      <c r="BE85" s="101"/>
      <c r="BF85" s="181" t="str">
        <f t="shared" si="109"/>
        <v>39X</v>
      </c>
      <c r="BG85" s="98">
        <f t="shared" si="125"/>
        <v>0.88103451415911938</v>
      </c>
      <c r="BH85" s="98">
        <f t="shared" si="126"/>
        <v>0.84945857044282991</v>
      </c>
      <c r="BI85" s="98">
        <f t="shared" si="127"/>
        <v>0.90454057249956465</v>
      </c>
      <c r="BJ85" s="98">
        <f t="shared" si="128"/>
        <v>0.87857076174243987</v>
      </c>
      <c r="BK85" s="98">
        <f t="shared" si="129"/>
        <v>0.91329448439415417</v>
      </c>
      <c r="BL85" s="101"/>
      <c r="BM85" s="15">
        <f>IF($Y85="N",VLOOKUP("N",ylfactors,MATCH(BM$7,'Proposed Factors'!$L$3:$R$3,0),FALSE),IF('Query Result 1'!$X85&lt;49,VLOOKUP("YA",ylfactors,MATCH(BM$7,'Proposed Factors'!$L$3:$R$3,0),FALSE),VLOOKUP("YB",ylfactors,MATCH(BM$7,'Proposed Factors'!$L$3:$R$3,0),FALSE)))</f>
        <v>1</v>
      </c>
      <c r="BN85" s="15">
        <f>IF($Y85="N",VLOOKUP("N",ylfactors,MATCH(BN$7,'Proposed Factors'!$L$3:$R$3,0),FALSE),IF('Query Result 1'!$X85&lt;49,VLOOKUP("YA",ylfactors,MATCH(BN$7,'Proposed Factors'!$L$3:$R$3,0),FALSE),VLOOKUP("YB",ylfactors,MATCH(BN$7,'Proposed Factors'!$L$3:$R$3,0),FALSE)))</f>
        <v>1</v>
      </c>
      <c r="BO85" s="15">
        <f>IF($Y85="N",VLOOKUP("N",ylfactors,MATCH(BO$7,'Proposed Factors'!$L$3:$R$3,0),FALSE),IF('Query Result 1'!$X85&lt;49,VLOOKUP("YA",ylfactors,MATCH(BO$7,'Proposed Factors'!$L$3:$R$3,0),FALSE),VLOOKUP("YB",ylfactors,MATCH(BO$7,'Proposed Factors'!$L$3:$R$3,0),FALSE)))</f>
        <v>1</v>
      </c>
      <c r="BP85" s="15">
        <f>IF($Y85="N",VLOOKUP("N",ylfactors,MATCH(BP$7,'Proposed Factors'!$L$3:$R$3,0),FALSE),IF('Query Result 1'!$X85&lt;49,VLOOKUP("YA",ylfactors,MATCH(BP$7,'Proposed Factors'!$L$3:$R$3,0),FALSE),VLOOKUP("YB",ylfactors,MATCH(BP$7,'Proposed Factors'!$L$3:$R$3,0),FALSE)))</f>
        <v>1</v>
      </c>
      <c r="BQ85" s="15">
        <f>IF($Y85="N",VLOOKUP("N",ylfactors,MATCH(BQ$7,'Proposed Factors'!$L$3:$R$3,0),FALSE),IF('Query Result 1'!$X85&lt;49,VLOOKUP("YA",ylfactors,MATCH(BQ$7,'Proposed Factors'!$L$3:$R$3,0),FALSE),VLOOKUP("YB",ylfactors,MATCH(BQ$7,'Proposed Factors'!$L$3:$R$3,0),FALSE)))</f>
        <v>1</v>
      </c>
      <c r="BR85" s="15"/>
      <c r="BS85" s="15">
        <f>IF($Z85="NN",1,IF(AND($Z85="YY",$Y85="S"),VLOOKUP("YY",gsdfactors,MATCH(BS$7,'Proposed Factors'!$L$11:$R$11,0),FALSE),VLOOKUP(LEFT(CONCATENATE($Y85,$Z85),2)&amp;"N",gsdfactors,MATCH(BS$7,'Proposed Factors'!$L$11:$R$11,0),FALSE)))</f>
        <v>1</v>
      </c>
      <c r="BT85" s="15">
        <f>IF($Z85="NN",1,IF(AND($Z85="YY",$Y85="S"),VLOOKUP("YY",gsdfactors,MATCH(BT$7,'Proposed Factors'!$L$11:$R$11,0),FALSE),VLOOKUP(LEFT(CONCATENATE($Y85,$Z85),2)&amp;"N",gsdfactors,MATCH(BT$7,'Proposed Factors'!$L$11:$R$11,0),FALSE)))</f>
        <v>1</v>
      </c>
      <c r="BU85" s="15">
        <f>IF($Z85="NN",1,IF(AND($Z85="YY",$Y85="S"),VLOOKUP("YY",gsdfactors,MATCH(BU$7,'Proposed Factors'!$L$11:$R$11,0),FALSE),VLOOKUP(LEFT(CONCATENATE($Y85,$Z85),2)&amp;"N",gsdfactors,MATCH(BU$7,'Proposed Factors'!$L$11:$R$11,0),FALSE)))</f>
        <v>1</v>
      </c>
      <c r="BV85" s="15">
        <f>IF($Z85="NN",1,IF(AND($Z85="YY",$Y85="S"),VLOOKUP("YY",gsdfactors,MATCH(BV$7,'Proposed Factors'!$L$11:$R$11,0),FALSE),VLOOKUP(LEFT(CONCATENATE($Y85,$Z85),2)&amp;"N",gsdfactors,MATCH(BV$7,'Proposed Factors'!$L$11:$R$11,0),FALSE)))</f>
        <v>1</v>
      </c>
      <c r="BW85" s="15">
        <f>IF($Z85="NN",1,IF(AND($Z85="YY",$Y85="S"),VLOOKUP("YY",gsdfactors,MATCH(BW$7,'Proposed Factors'!$L$11:$R$11,0),FALSE),VLOOKUP(LEFT(CONCATENATE($Y85,$Z85),2)&amp;"N",gsdfactors,MATCH(BW$7,'Proposed Factors'!$L$11:$R$11,0),FALSE)))</f>
        <v>1</v>
      </c>
      <c r="BY85" s="52">
        <f t="shared" si="77"/>
        <v>0.88103451415911938</v>
      </c>
      <c r="BZ85" s="52">
        <f t="shared" si="78"/>
        <v>0.84945857044282991</v>
      </c>
      <c r="CA85" s="52">
        <f t="shared" si="79"/>
        <v>0.90454057249956465</v>
      </c>
      <c r="CB85" s="52">
        <f t="shared" si="80"/>
        <v>0.87857076174243987</v>
      </c>
      <c r="CC85" s="52">
        <f t="shared" si="81"/>
        <v>0.91329448439415417</v>
      </c>
      <c r="CE85" s="52">
        <f t="shared" si="82"/>
        <v>0.92373250461073342</v>
      </c>
      <c r="CF85" s="52">
        <f t="shared" si="83"/>
        <v>0.93963395649907988</v>
      </c>
      <c r="CG85" s="52">
        <f t="shared" si="84"/>
        <v>0.92329357967949632</v>
      </c>
      <c r="CH85" s="52">
        <f t="shared" si="85"/>
        <v>0.8973569658291185</v>
      </c>
      <c r="CI85" s="52">
        <f t="shared" si="86"/>
        <v>0.99153527801697638</v>
      </c>
      <c r="CK85" s="52" t="str">
        <f t="shared" si="87"/>
        <v>39SNN</v>
      </c>
      <c r="CL85" s="55">
        <f t="shared" si="88"/>
        <v>4.6039042796676768E-3</v>
      </c>
      <c r="CM85" s="55">
        <f t="shared" si="89"/>
        <v>4.4637340763949889E-3</v>
      </c>
      <c r="CN85" s="55">
        <f t="shared" si="90"/>
        <v>4.5632842844816326E-3</v>
      </c>
      <c r="CO85" s="55">
        <f t="shared" si="91"/>
        <v>4.5956817021710738E-3</v>
      </c>
      <c r="CP85" s="55">
        <f t="shared" si="92"/>
        <v>4.6009526231440192E-3</v>
      </c>
      <c r="CQ85" s="5">
        <f t="shared" si="110"/>
        <v>0.92373250461073342</v>
      </c>
      <c r="CR85" s="5">
        <f t="shared" si="111"/>
        <v>0.93963395649907988</v>
      </c>
      <c r="CS85" s="5">
        <f t="shared" si="112"/>
        <v>0.92329357967949632</v>
      </c>
      <c r="CT85" s="5">
        <f t="shared" si="113"/>
        <v>0.8973569658291185</v>
      </c>
      <c r="CU85" s="5">
        <f t="shared" si="114"/>
        <v>0.99153527801697638</v>
      </c>
      <c r="CW85" s="52">
        <f t="shared" si="115"/>
        <v>0.95099999999999996</v>
      </c>
      <c r="CX85" s="52">
        <f t="shared" si="116"/>
        <v>0.90799999999999992</v>
      </c>
      <c r="CY85" s="52">
        <f t="shared" si="117"/>
        <v>0.95900000000000007</v>
      </c>
      <c r="CZ85" s="52">
        <f t="shared" si="118"/>
        <v>0.93200000000000005</v>
      </c>
      <c r="DA85" s="52">
        <f t="shared" si="119"/>
        <v>0.96058980369438074</v>
      </c>
    </row>
    <row r="86" spans="1:105" x14ac:dyDescent="0.35">
      <c r="A86" s="170" t="str">
        <f t="shared" si="93"/>
        <v>NNN</v>
      </c>
      <c r="B86" s="170" t="str">
        <f t="shared" si="94"/>
        <v>N</v>
      </c>
      <c r="C86" s="29" t="str">
        <f t="shared" si="95"/>
        <v>N</v>
      </c>
      <c r="D86" s="29" t="str">
        <f t="shared" si="71"/>
        <v>N</v>
      </c>
      <c r="E86" s="171" t="s">
        <v>5</v>
      </c>
      <c r="F86" s="171" t="s">
        <v>6</v>
      </c>
      <c r="G86" s="171" t="s">
        <v>7</v>
      </c>
      <c r="H86" s="172">
        <v>70</v>
      </c>
      <c r="I86" s="171" t="s">
        <v>5</v>
      </c>
      <c r="J86" s="171" t="s">
        <v>5</v>
      </c>
      <c r="K86" s="172">
        <v>269</v>
      </c>
      <c r="L86" s="172">
        <v>213</v>
      </c>
      <c r="M86" s="172">
        <v>249</v>
      </c>
      <c r="N86" s="172">
        <v>218</v>
      </c>
      <c r="O86" s="172">
        <v>264</v>
      </c>
      <c r="P86" s="1"/>
      <c r="Q86" s="13" t="s">
        <v>162</v>
      </c>
      <c r="R86" s="35">
        <v>9234</v>
      </c>
      <c r="S86" s="35">
        <v>2922</v>
      </c>
      <c r="T86" s="35">
        <v>6451</v>
      </c>
      <c r="U86" s="35">
        <v>6237</v>
      </c>
      <c r="V86" s="35">
        <v>8717</v>
      </c>
      <c r="W86" s="35"/>
      <c r="X86" s="50">
        <f t="shared" si="96"/>
        <v>3</v>
      </c>
      <c r="Y86" s="49" t="str">
        <f t="shared" si="97"/>
        <v>M</v>
      </c>
      <c r="Z86" s="49" t="str">
        <f t="shared" si="98"/>
        <v>NN</v>
      </c>
      <c r="AA86" s="1"/>
      <c r="AB86" s="120">
        <f t="shared" si="99"/>
        <v>2.564235003224038E-3</v>
      </c>
      <c r="AC86" s="120">
        <f t="shared" si="100"/>
        <v>1.3994668424062401E-3</v>
      </c>
      <c r="AD86" s="120">
        <f t="shared" si="101"/>
        <v>2.064647700883084E-3</v>
      </c>
      <c r="AE86" s="120">
        <f t="shared" si="102"/>
        <v>2.065969927666209E-3</v>
      </c>
      <c r="AF86" s="120">
        <f t="shared" si="103"/>
        <v>2.4712862170156152E-3</v>
      </c>
      <c r="AH86" s="121">
        <f t="shared" si="130"/>
        <v>1.3640000000000001</v>
      </c>
      <c r="AI86" s="121">
        <f t="shared" si="130"/>
        <v>1.25</v>
      </c>
      <c r="AJ86" s="121">
        <f t="shared" si="130"/>
        <v>1.2250000000000001</v>
      </c>
      <c r="AK86" s="121">
        <f t="shared" si="130"/>
        <v>1.2929999999999999</v>
      </c>
      <c r="AL86" s="121">
        <f t="shared" si="130"/>
        <v>1.198</v>
      </c>
      <c r="AM86" s="15"/>
      <c r="AN86" s="98">
        <f t="shared" si="72"/>
        <v>1.2636499235678644</v>
      </c>
      <c r="AO86" s="98">
        <f t="shared" si="73"/>
        <v>1.1694088249488297</v>
      </c>
      <c r="AP86" s="98">
        <f t="shared" si="74"/>
        <v>1.1554350378644074</v>
      </c>
      <c r="AQ86" s="98">
        <f t="shared" si="75"/>
        <v>1.2188755310439643</v>
      </c>
      <c r="AR86" s="98">
        <f t="shared" si="76"/>
        <v>1.1395996252915144</v>
      </c>
      <c r="AS86" s="15"/>
      <c r="AT86" s="98">
        <f t="shared" si="120"/>
        <v>0.26364992356786443</v>
      </c>
      <c r="AU86" s="98">
        <f t="shared" si="121"/>
        <v>0.16940882494882969</v>
      </c>
      <c r="AV86" s="98">
        <f t="shared" si="122"/>
        <v>0.15543503786440738</v>
      </c>
      <c r="AW86" s="98">
        <f t="shared" si="123"/>
        <v>0.21887553104396429</v>
      </c>
      <c r="AX86" s="98">
        <f t="shared" si="124"/>
        <v>0.13959962529151437</v>
      </c>
      <c r="AY86" s="15"/>
      <c r="AZ86" s="98">
        <f t="shared" si="104"/>
        <v>0.26364992356786443</v>
      </c>
      <c r="BA86" s="98">
        <f t="shared" si="105"/>
        <v>0.16940882494882969</v>
      </c>
      <c r="BB86" s="98">
        <f t="shared" si="106"/>
        <v>0.15543503786440738</v>
      </c>
      <c r="BC86" s="99">
        <f t="shared" si="107"/>
        <v>0.21887553104396429</v>
      </c>
      <c r="BD86" s="98">
        <f t="shared" si="108"/>
        <v>0.14099562154442952</v>
      </c>
      <c r="BE86" s="101"/>
      <c r="BF86" s="181" t="str">
        <f t="shared" si="109"/>
        <v>3M</v>
      </c>
      <c r="BG86" s="98">
        <f t="shared" si="125"/>
        <v>1.2636499235678644</v>
      </c>
      <c r="BH86" s="98">
        <f t="shared" si="126"/>
        <v>1.1694088249488297</v>
      </c>
      <c r="BI86" s="98">
        <f t="shared" si="127"/>
        <v>1.1554350378644074</v>
      </c>
      <c r="BJ86" s="98">
        <f t="shared" si="128"/>
        <v>1.2188755310439643</v>
      </c>
      <c r="BK86" s="98">
        <f t="shared" si="129"/>
        <v>1.1409956215444295</v>
      </c>
      <c r="BL86" s="101"/>
      <c r="BM86" s="15">
        <f>IF($Y86="N",VLOOKUP("N",ylfactors,MATCH(BM$7,'Proposed Factors'!$L$3:$R$3,0),FALSE),IF('Query Result 1'!$X86&lt;49,VLOOKUP("YA",ylfactors,MATCH(BM$7,'Proposed Factors'!$L$3:$R$3,0),FALSE),VLOOKUP("YB",ylfactors,MATCH(BM$7,'Proposed Factors'!$L$3:$R$3,0),FALSE)))</f>
        <v>1</v>
      </c>
      <c r="BN86" s="15">
        <f>IF($Y86="N",VLOOKUP("N",ylfactors,MATCH(BN$7,'Proposed Factors'!$L$3:$R$3,0),FALSE),IF('Query Result 1'!$X86&lt;49,VLOOKUP("YA",ylfactors,MATCH(BN$7,'Proposed Factors'!$L$3:$R$3,0),FALSE),VLOOKUP("YB",ylfactors,MATCH(BN$7,'Proposed Factors'!$L$3:$R$3,0),FALSE)))</f>
        <v>1</v>
      </c>
      <c r="BO86" s="15">
        <f>IF($Y86="N",VLOOKUP("N",ylfactors,MATCH(BO$7,'Proposed Factors'!$L$3:$R$3,0),FALSE),IF('Query Result 1'!$X86&lt;49,VLOOKUP("YA",ylfactors,MATCH(BO$7,'Proposed Factors'!$L$3:$R$3,0),FALSE),VLOOKUP("YB",ylfactors,MATCH(BO$7,'Proposed Factors'!$L$3:$R$3,0),FALSE)))</f>
        <v>1</v>
      </c>
      <c r="BP86" s="15">
        <f>IF($Y86="N",VLOOKUP("N",ylfactors,MATCH(BP$7,'Proposed Factors'!$L$3:$R$3,0),FALSE),IF('Query Result 1'!$X86&lt;49,VLOOKUP("YA",ylfactors,MATCH(BP$7,'Proposed Factors'!$L$3:$R$3,0),FALSE),VLOOKUP("YB",ylfactors,MATCH(BP$7,'Proposed Factors'!$L$3:$R$3,0),FALSE)))</f>
        <v>1</v>
      </c>
      <c r="BQ86" s="15">
        <f>IF($Y86="N",VLOOKUP("N",ylfactors,MATCH(BQ$7,'Proposed Factors'!$L$3:$R$3,0),FALSE),IF('Query Result 1'!$X86&lt;49,VLOOKUP("YA",ylfactors,MATCH(BQ$7,'Proposed Factors'!$L$3:$R$3,0),FALSE),VLOOKUP("YB",ylfactors,MATCH(BQ$7,'Proposed Factors'!$L$3:$R$3,0),FALSE)))</f>
        <v>1</v>
      </c>
      <c r="BR86" s="15"/>
      <c r="BS86" s="15">
        <f>IF($Z86="NN",1,IF(AND($Z86="YY",$Y86="S"),VLOOKUP("YY",gsdfactors,MATCH(BS$7,'Proposed Factors'!$L$11:$R$11,0),FALSE),VLOOKUP(LEFT(CONCATENATE($Y86,$Z86),2)&amp;"N",gsdfactors,MATCH(BS$7,'Proposed Factors'!$L$11:$R$11,0),FALSE)))</f>
        <v>1</v>
      </c>
      <c r="BT86" s="15">
        <f>IF($Z86="NN",1,IF(AND($Z86="YY",$Y86="S"),VLOOKUP("YY",gsdfactors,MATCH(BT$7,'Proposed Factors'!$L$11:$R$11,0),FALSE),VLOOKUP(LEFT(CONCATENATE($Y86,$Z86),2)&amp;"N",gsdfactors,MATCH(BT$7,'Proposed Factors'!$L$11:$R$11,0),FALSE)))</f>
        <v>1</v>
      </c>
      <c r="BU86" s="15">
        <f>IF($Z86="NN",1,IF(AND($Z86="YY",$Y86="S"),VLOOKUP("YY",gsdfactors,MATCH(BU$7,'Proposed Factors'!$L$11:$R$11,0),FALSE),VLOOKUP(LEFT(CONCATENATE($Y86,$Z86),2)&amp;"N",gsdfactors,MATCH(BU$7,'Proposed Factors'!$L$11:$R$11,0),FALSE)))</f>
        <v>1</v>
      </c>
      <c r="BV86" s="15">
        <f>IF($Z86="NN",1,IF(AND($Z86="YY",$Y86="S"),VLOOKUP("YY",gsdfactors,MATCH(BV$7,'Proposed Factors'!$L$11:$R$11,0),FALSE),VLOOKUP(LEFT(CONCATENATE($Y86,$Z86),2)&amp;"N",gsdfactors,MATCH(BV$7,'Proposed Factors'!$L$11:$R$11,0),FALSE)))</f>
        <v>1</v>
      </c>
      <c r="BW86" s="15">
        <f>IF($Z86="NN",1,IF(AND($Z86="YY",$Y86="S"),VLOOKUP("YY",gsdfactors,MATCH(BW$7,'Proposed Factors'!$L$11:$R$11,0),FALSE),VLOOKUP(LEFT(CONCATENATE($Y86,$Z86),2)&amp;"N",gsdfactors,MATCH(BW$7,'Proposed Factors'!$L$11:$R$11,0),FALSE)))</f>
        <v>1</v>
      </c>
      <c r="BY86" s="52">
        <f t="shared" si="77"/>
        <v>1.2636499235678644</v>
      </c>
      <c r="BZ86" s="52">
        <f t="shared" si="78"/>
        <v>1.1694088249488297</v>
      </c>
      <c r="CA86" s="52">
        <f t="shared" si="79"/>
        <v>1.1554350378644074</v>
      </c>
      <c r="CB86" s="52">
        <f t="shared" si="80"/>
        <v>1.2188755310439643</v>
      </c>
      <c r="CC86" s="52">
        <f t="shared" si="81"/>
        <v>1.1409956215444295</v>
      </c>
      <c r="CE86" s="52">
        <f t="shared" si="82"/>
        <v>1.3248907847413676</v>
      </c>
      <c r="CF86" s="52">
        <f t="shared" si="83"/>
        <v>1.2935489489249448</v>
      </c>
      <c r="CG86" s="52">
        <f t="shared" si="84"/>
        <v>1.1793896090796485</v>
      </c>
      <c r="CH86" s="52">
        <f t="shared" si="85"/>
        <v>1.2449383656835302</v>
      </c>
      <c r="CI86" s="52">
        <f t="shared" si="86"/>
        <v>1.2387432861534207</v>
      </c>
      <c r="CK86" s="52" t="str">
        <f t="shared" si="87"/>
        <v>3MNN</v>
      </c>
      <c r="CL86" s="55">
        <f t="shared" si="88"/>
        <v>2.564235003224038E-3</v>
      </c>
      <c r="CM86" s="55">
        <f t="shared" si="89"/>
        <v>1.3994668424062401E-3</v>
      </c>
      <c r="CN86" s="55">
        <f t="shared" si="90"/>
        <v>2.064647700883084E-3</v>
      </c>
      <c r="CO86" s="55">
        <f t="shared" si="91"/>
        <v>2.065969927666209E-3</v>
      </c>
      <c r="CP86" s="55">
        <f t="shared" si="92"/>
        <v>2.4712862170156152E-3</v>
      </c>
      <c r="CQ86" s="5">
        <f t="shared" si="110"/>
        <v>1.3248907847413676</v>
      </c>
      <c r="CR86" s="5">
        <f t="shared" si="111"/>
        <v>1.2935489489249448</v>
      </c>
      <c r="CS86" s="5">
        <f t="shared" si="112"/>
        <v>1.1793896090796485</v>
      </c>
      <c r="CT86" s="5">
        <f t="shared" si="113"/>
        <v>1.2449383656835302</v>
      </c>
      <c r="CU86" s="5">
        <f t="shared" si="114"/>
        <v>1.2387432861534207</v>
      </c>
      <c r="CW86" s="52">
        <f t="shared" si="115"/>
        <v>1.3640000000000001</v>
      </c>
      <c r="CX86" s="52">
        <f t="shared" si="116"/>
        <v>1.2499999999999998</v>
      </c>
      <c r="CY86" s="52">
        <f t="shared" si="117"/>
        <v>1.2250000000000001</v>
      </c>
      <c r="CZ86" s="52">
        <f t="shared" si="118"/>
        <v>1.2930000000000001</v>
      </c>
      <c r="DA86" s="52">
        <f t="shared" si="119"/>
        <v>1.2000825350900661</v>
      </c>
    </row>
    <row r="87" spans="1:105" x14ac:dyDescent="0.35">
      <c r="A87" s="170" t="str">
        <f t="shared" si="93"/>
        <v>NNN</v>
      </c>
      <c r="B87" s="170" t="str">
        <f t="shared" si="94"/>
        <v>N</v>
      </c>
      <c r="C87" s="29" t="str">
        <f t="shared" si="95"/>
        <v>N</v>
      </c>
      <c r="D87" s="29" t="str">
        <f t="shared" si="71"/>
        <v>N</v>
      </c>
      <c r="E87" s="171" t="s">
        <v>5</v>
      </c>
      <c r="F87" s="171" t="s">
        <v>6</v>
      </c>
      <c r="G87" s="171" t="s">
        <v>7</v>
      </c>
      <c r="H87" s="172">
        <v>71</v>
      </c>
      <c r="I87" s="171" t="s">
        <v>5</v>
      </c>
      <c r="J87" s="171" t="s">
        <v>5</v>
      </c>
      <c r="K87" s="172">
        <v>192</v>
      </c>
      <c r="L87" s="172">
        <v>154</v>
      </c>
      <c r="M87" s="172">
        <v>185</v>
      </c>
      <c r="N87" s="172">
        <v>155</v>
      </c>
      <c r="O87" s="172">
        <v>188</v>
      </c>
      <c r="P87" s="1"/>
      <c r="Q87" s="13" t="s">
        <v>163</v>
      </c>
      <c r="R87" s="35">
        <v>542</v>
      </c>
      <c r="S87" s="35">
        <v>153</v>
      </c>
      <c r="T87" s="35">
        <v>410</v>
      </c>
      <c r="U87" s="35">
        <v>396</v>
      </c>
      <c r="V87" s="35">
        <v>522</v>
      </c>
      <c r="W87" s="35"/>
      <c r="X87" s="50">
        <f t="shared" si="96"/>
        <v>3</v>
      </c>
      <c r="Y87" s="49" t="str">
        <f t="shared" si="97"/>
        <v>M</v>
      </c>
      <c r="Z87" s="49" t="str">
        <f t="shared" si="98"/>
        <v>YN</v>
      </c>
      <c r="AA87" s="1"/>
      <c r="AB87" s="120">
        <f t="shared" si="99"/>
        <v>1.5051065321068104E-4</v>
      </c>
      <c r="AC87" s="120">
        <f t="shared" si="100"/>
        <v>7.3278037949402706E-5</v>
      </c>
      <c r="AD87" s="120">
        <f t="shared" si="101"/>
        <v>1.3122082736972013E-4</v>
      </c>
      <c r="AE87" s="120">
        <f t="shared" si="102"/>
        <v>1.3117269382007679E-4</v>
      </c>
      <c r="AF87" s="120">
        <f t="shared" si="103"/>
        <v>1.4798800106483319E-4</v>
      </c>
      <c r="AH87" s="121">
        <f t="shared" si="130"/>
        <v>1.3640000000000001</v>
      </c>
      <c r="AI87" s="121">
        <f t="shared" si="130"/>
        <v>1.25</v>
      </c>
      <c r="AJ87" s="121">
        <f t="shared" si="130"/>
        <v>1.2250000000000001</v>
      </c>
      <c r="AK87" s="121">
        <f t="shared" si="130"/>
        <v>1.2929999999999999</v>
      </c>
      <c r="AL87" s="121">
        <f t="shared" si="130"/>
        <v>1.198</v>
      </c>
      <c r="AM87" s="15"/>
      <c r="AN87" s="98">
        <f t="shared" si="72"/>
        <v>1.2636499235678644</v>
      </c>
      <c r="AO87" s="98">
        <f t="shared" si="73"/>
        <v>1.1694088249488297</v>
      </c>
      <c r="AP87" s="98">
        <f t="shared" si="74"/>
        <v>1.1554350378644074</v>
      </c>
      <c r="AQ87" s="98">
        <f t="shared" si="75"/>
        <v>1.2188755310439643</v>
      </c>
      <c r="AR87" s="98">
        <f t="shared" si="76"/>
        <v>1.1395996252915144</v>
      </c>
      <c r="AS87" s="15"/>
      <c r="AT87" s="98">
        <f t="shared" si="120"/>
        <v>0.26364992356786443</v>
      </c>
      <c r="AU87" s="98">
        <f t="shared" si="121"/>
        <v>0.16940882494882969</v>
      </c>
      <c r="AV87" s="98">
        <f t="shared" si="122"/>
        <v>0.15543503786440738</v>
      </c>
      <c r="AW87" s="98">
        <f t="shared" si="123"/>
        <v>0.21887553104396429</v>
      </c>
      <c r="AX87" s="98">
        <f t="shared" si="124"/>
        <v>0.13959962529151437</v>
      </c>
      <c r="AY87" s="15"/>
      <c r="AZ87" s="98">
        <f t="shared" si="104"/>
        <v>0.26364992356786443</v>
      </c>
      <c r="BA87" s="98">
        <f t="shared" si="105"/>
        <v>0.16940882494882969</v>
      </c>
      <c r="BB87" s="98">
        <f t="shared" si="106"/>
        <v>0.15543503786440738</v>
      </c>
      <c r="BC87" s="99">
        <f t="shared" si="107"/>
        <v>0.21887553104396429</v>
      </c>
      <c r="BD87" s="98">
        <f t="shared" si="108"/>
        <v>0.14099562154442952</v>
      </c>
      <c r="BE87" s="101"/>
      <c r="BF87" s="181" t="str">
        <f t="shared" si="109"/>
        <v>3M</v>
      </c>
      <c r="BG87" s="98">
        <f t="shared" si="125"/>
        <v>1.2636499235678644</v>
      </c>
      <c r="BH87" s="98">
        <f t="shared" si="126"/>
        <v>1.1694088249488297</v>
      </c>
      <c r="BI87" s="98">
        <f t="shared" si="127"/>
        <v>1.1554350378644074</v>
      </c>
      <c r="BJ87" s="98">
        <f t="shared" si="128"/>
        <v>1.2188755310439643</v>
      </c>
      <c r="BK87" s="98">
        <f t="shared" si="129"/>
        <v>1.1409956215444295</v>
      </c>
      <c r="BL87" s="101"/>
      <c r="BM87" s="15">
        <f>IF($Y87="N",VLOOKUP("N",ylfactors,MATCH(BM$7,'Proposed Factors'!$L$3:$R$3,0),FALSE),IF('Query Result 1'!$X87&lt;49,VLOOKUP("YA",ylfactors,MATCH(BM$7,'Proposed Factors'!$L$3:$R$3,0),FALSE),VLOOKUP("YB",ylfactors,MATCH(BM$7,'Proposed Factors'!$L$3:$R$3,0),FALSE)))</f>
        <v>1</v>
      </c>
      <c r="BN87" s="15">
        <f>IF($Y87="N",VLOOKUP("N",ylfactors,MATCH(BN$7,'Proposed Factors'!$L$3:$R$3,0),FALSE),IF('Query Result 1'!$X87&lt;49,VLOOKUP("YA",ylfactors,MATCH(BN$7,'Proposed Factors'!$L$3:$R$3,0),FALSE),VLOOKUP("YB",ylfactors,MATCH(BN$7,'Proposed Factors'!$L$3:$R$3,0),FALSE)))</f>
        <v>1</v>
      </c>
      <c r="BO87" s="15">
        <f>IF($Y87="N",VLOOKUP("N",ylfactors,MATCH(BO$7,'Proposed Factors'!$L$3:$R$3,0),FALSE),IF('Query Result 1'!$X87&lt;49,VLOOKUP("YA",ylfactors,MATCH(BO$7,'Proposed Factors'!$L$3:$R$3,0),FALSE),VLOOKUP("YB",ylfactors,MATCH(BO$7,'Proposed Factors'!$L$3:$R$3,0),FALSE)))</f>
        <v>1</v>
      </c>
      <c r="BP87" s="15">
        <f>IF($Y87="N",VLOOKUP("N",ylfactors,MATCH(BP$7,'Proposed Factors'!$L$3:$R$3,0),FALSE),IF('Query Result 1'!$X87&lt;49,VLOOKUP("YA",ylfactors,MATCH(BP$7,'Proposed Factors'!$L$3:$R$3,0),FALSE),VLOOKUP("YB",ylfactors,MATCH(BP$7,'Proposed Factors'!$L$3:$R$3,0),FALSE)))</f>
        <v>1</v>
      </c>
      <c r="BQ87" s="15">
        <f>IF($Y87="N",VLOOKUP("N",ylfactors,MATCH(BQ$7,'Proposed Factors'!$L$3:$R$3,0),FALSE),IF('Query Result 1'!$X87&lt;49,VLOOKUP("YA",ylfactors,MATCH(BQ$7,'Proposed Factors'!$L$3:$R$3,0),FALSE),VLOOKUP("YB",ylfactors,MATCH(BQ$7,'Proposed Factors'!$L$3:$R$3,0),FALSE)))</f>
        <v>1</v>
      </c>
      <c r="BR87" s="15"/>
      <c r="BS87" s="15">
        <f>IF($Z87="NN",1,IF(AND($Z87="YY",$Y87="S"),VLOOKUP("YY",gsdfactors,MATCH(BS$7,'Proposed Factors'!$L$11:$R$11,0),FALSE),VLOOKUP(LEFT(CONCATENATE($Y87,$Z87),2)&amp;"N",gsdfactors,MATCH(BS$7,'Proposed Factors'!$L$11:$R$11,0),FALSE)))</f>
        <v>0.98099999999999998</v>
      </c>
      <c r="BT87" s="15">
        <f>IF($Z87="NN",1,IF(AND($Z87="YY",$Y87="S"),VLOOKUP("YY",gsdfactors,MATCH(BT$7,'Proposed Factors'!$L$11:$R$11,0),FALSE),VLOOKUP(LEFT(CONCATENATE($Y87,$Z87),2)&amp;"N",gsdfactors,MATCH(BT$7,'Proposed Factors'!$L$11:$R$11,0),FALSE)))</f>
        <v>0.9774735682819381</v>
      </c>
      <c r="BU87" s="15">
        <f>IF($Z87="NN",1,IF(AND($Z87="YY",$Y87="S"),VLOOKUP("YY",gsdfactors,MATCH(BU$7,'Proposed Factors'!$L$11:$R$11,0),FALSE),VLOOKUP(LEFT(CONCATENATE($Y87,$Z87),2)&amp;"N",gsdfactors,MATCH(BU$7,'Proposed Factors'!$L$11:$R$11,0),FALSE)))</f>
        <v>0.95020299022426691</v>
      </c>
      <c r="BV87" s="15">
        <f>IF($Z87="NN",1,IF(AND($Z87="YY",$Y87="S"),VLOOKUP("YY",gsdfactors,MATCH(BV$7,'Proposed Factors'!$L$11:$R$11,0),FALSE),VLOOKUP(LEFT(CONCATENATE($Y87,$Z87),2)&amp;"N",gsdfactors,MATCH(BV$7,'Proposed Factors'!$L$11:$R$11,0),FALSE)))</f>
        <v>0.98165236818588009</v>
      </c>
      <c r="BW87" s="15">
        <f>IF($Z87="NN",1,IF(AND($Z87="YY",$Y87="S"),VLOOKUP("YY",gsdfactors,MATCH(BW$7,'Proposed Factors'!$L$11:$R$11,0),FALSE),VLOOKUP(LEFT(CONCATENATE($Y87,$Z87),2)&amp;"N",gsdfactors,MATCH(BW$7,'Proposed Factors'!$L$11:$R$11,0),FALSE)))</f>
        <v>0.98430305775764437</v>
      </c>
      <c r="BY87" s="52">
        <f t="shared" si="77"/>
        <v>1.239640575020075</v>
      </c>
      <c r="BZ87" s="52">
        <f t="shared" si="78"/>
        <v>1.1430662169031209</v>
      </c>
      <c r="CA87" s="52">
        <f t="shared" si="79"/>
        <v>1.0978978279886489</v>
      </c>
      <c r="CB87" s="52">
        <f t="shared" si="80"/>
        <v>1.1965120515731298</v>
      </c>
      <c r="CC87" s="52">
        <f t="shared" si="81"/>
        <v>1.1230854791742659</v>
      </c>
      <c r="CE87" s="52">
        <f t="shared" si="82"/>
        <v>1.2997178598312815</v>
      </c>
      <c r="CF87" s="52">
        <f t="shared" si="83"/>
        <v>1.2644099068530164</v>
      </c>
      <c r="CG87" s="52">
        <f t="shared" si="84"/>
        <v>1.1206595331869111</v>
      </c>
      <c r="CH87" s="52">
        <f t="shared" si="85"/>
        <v>1.2220966949186967</v>
      </c>
      <c r="CI87" s="52">
        <f t="shared" si="86"/>
        <v>1.2192988043375648</v>
      </c>
      <c r="CK87" s="52" t="str">
        <f t="shared" si="87"/>
        <v>3MYN</v>
      </c>
      <c r="CL87" s="55">
        <f t="shared" si="88"/>
        <v>1.5051065321068104E-4</v>
      </c>
      <c r="CM87" s="55">
        <f t="shared" si="89"/>
        <v>7.3278037949402706E-5</v>
      </c>
      <c r="CN87" s="55">
        <f t="shared" si="90"/>
        <v>1.3122082736972013E-4</v>
      </c>
      <c r="CO87" s="55">
        <f t="shared" si="91"/>
        <v>1.3117269382007679E-4</v>
      </c>
      <c r="CP87" s="55">
        <f t="shared" si="92"/>
        <v>1.4798800106483319E-4</v>
      </c>
      <c r="CQ87" s="5">
        <f t="shared" si="110"/>
        <v>1.2997178598312815</v>
      </c>
      <c r="CR87" s="5">
        <f t="shared" si="111"/>
        <v>1.2644099068530164</v>
      </c>
      <c r="CS87" s="5">
        <f t="shared" si="112"/>
        <v>1.1206595331869111</v>
      </c>
      <c r="CT87" s="5">
        <f t="shared" si="113"/>
        <v>1.2220966949186967</v>
      </c>
      <c r="CU87" s="5">
        <f t="shared" si="114"/>
        <v>1.2192988043375648</v>
      </c>
      <c r="CW87" s="52">
        <f t="shared" si="115"/>
        <v>1.3380840000000001</v>
      </c>
      <c r="CX87" s="52">
        <f t="shared" si="116"/>
        <v>1.2218419603524227</v>
      </c>
      <c r="CY87" s="52">
        <f t="shared" si="117"/>
        <v>1.1639986630247268</v>
      </c>
      <c r="CZ87" s="52">
        <f t="shared" si="118"/>
        <v>1.269276512064343</v>
      </c>
      <c r="DA87" s="52">
        <f t="shared" si="119"/>
        <v>1.1812449088506978</v>
      </c>
    </row>
    <row r="88" spans="1:105" x14ac:dyDescent="0.35">
      <c r="A88" s="170" t="str">
        <f t="shared" si="93"/>
        <v>NNN</v>
      </c>
      <c r="B88" s="170" t="str">
        <f t="shared" si="94"/>
        <v>N</v>
      </c>
      <c r="C88" s="29" t="str">
        <f t="shared" si="95"/>
        <v>N</v>
      </c>
      <c r="D88" s="29" t="str">
        <f t="shared" si="71"/>
        <v>N</v>
      </c>
      <c r="E88" s="171" t="s">
        <v>5</v>
      </c>
      <c r="F88" s="171" t="s">
        <v>6</v>
      </c>
      <c r="G88" s="171" t="s">
        <v>7</v>
      </c>
      <c r="H88" s="172">
        <v>72</v>
      </c>
      <c r="I88" s="171" t="s">
        <v>5</v>
      </c>
      <c r="J88" s="171" t="s">
        <v>5</v>
      </c>
      <c r="K88" s="172">
        <v>177</v>
      </c>
      <c r="L88" s="172">
        <v>135</v>
      </c>
      <c r="M88" s="172">
        <v>169</v>
      </c>
      <c r="N88" s="172">
        <v>142</v>
      </c>
      <c r="O88" s="172">
        <v>171</v>
      </c>
      <c r="P88" s="1"/>
      <c r="Q88" s="13" t="s">
        <v>164</v>
      </c>
      <c r="R88" s="35">
        <v>47</v>
      </c>
      <c r="S88" s="35">
        <v>24</v>
      </c>
      <c r="T88" s="35">
        <v>42</v>
      </c>
      <c r="U88" s="35">
        <v>41</v>
      </c>
      <c r="V88" s="35">
        <v>47</v>
      </c>
      <c r="W88" s="35"/>
      <c r="X88" s="50">
        <f t="shared" si="96"/>
        <v>3</v>
      </c>
      <c r="Y88" s="49" t="str">
        <f t="shared" si="97"/>
        <v>M</v>
      </c>
      <c r="Z88" s="49" t="str">
        <f t="shared" si="98"/>
        <v>YY</v>
      </c>
      <c r="AA88" s="1"/>
      <c r="AB88" s="120">
        <f t="shared" si="99"/>
        <v>1.3051661809782304E-5</v>
      </c>
      <c r="AC88" s="120">
        <f t="shared" si="100"/>
        <v>1.1494594188141602E-5</v>
      </c>
      <c r="AD88" s="120">
        <f t="shared" si="101"/>
        <v>1.3442133535434744E-5</v>
      </c>
      <c r="AE88" s="120">
        <f t="shared" si="102"/>
        <v>1.3581011228846333E-5</v>
      </c>
      <c r="AF88" s="120">
        <f t="shared" si="103"/>
        <v>1.3324590134189964E-5</v>
      </c>
      <c r="AH88" s="121">
        <f t="shared" ref="AH88:AL97" si="131">IFERROR(IF($Y88="N",VLOOKUP(CONCATENATE(AH$7,"NNXX"),bdfactors,8,FALSE),VLOOKUP(CONCATENATE(AH$7,$X88,$Y88),bdfactors,8,FALSE)),VLOOKUP(CONCATENATE(AH$7,$X88,"X"),bdfactors,8,FALSE))</f>
        <v>1.3640000000000001</v>
      </c>
      <c r="AI88" s="121">
        <f t="shared" si="131"/>
        <v>1.25</v>
      </c>
      <c r="AJ88" s="121">
        <f t="shared" si="131"/>
        <v>1.2250000000000001</v>
      </c>
      <c r="AK88" s="121">
        <f t="shared" si="131"/>
        <v>1.2929999999999999</v>
      </c>
      <c r="AL88" s="121">
        <f t="shared" si="131"/>
        <v>1.198</v>
      </c>
      <c r="AM88" s="15"/>
      <c r="AN88" s="98">
        <f t="shared" si="72"/>
        <v>1.2636499235678644</v>
      </c>
      <c r="AO88" s="98">
        <f t="shared" si="73"/>
        <v>1.1694088249488297</v>
      </c>
      <c r="AP88" s="98">
        <f t="shared" si="74"/>
        <v>1.1554350378644074</v>
      </c>
      <c r="AQ88" s="98">
        <f t="shared" si="75"/>
        <v>1.2188755310439643</v>
      </c>
      <c r="AR88" s="98">
        <f t="shared" si="76"/>
        <v>1.1395996252915144</v>
      </c>
      <c r="AS88" s="15"/>
      <c r="AT88" s="98">
        <f t="shared" si="120"/>
        <v>0.26364992356786443</v>
      </c>
      <c r="AU88" s="98">
        <f t="shared" si="121"/>
        <v>0.16940882494882969</v>
      </c>
      <c r="AV88" s="98">
        <f t="shared" si="122"/>
        <v>0.15543503786440738</v>
      </c>
      <c r="AW88" s="98">
        <f t="shared" si="123"/>
        <v>0.21887553104396429</v>
      </c>
      <c r="AX88" s="98">
        <f t="shared" si="124"/>
        <v>0.13959962529151437</v>
      </c>
      <c r="AY88" s="15"/>
      <c r="AZ88" s="98">
        <f t="shared" si="104"/>
        <v>0.26364992356786443</v>
      </c>
      <c r="BA88" s="98">
        <f t="shared" si="105"/>
        <v>0.16940882494882969</v>
      </c>
      <c r="BB88" s="98">
        <f t="shared" si="106"/>
        <v>0.15543503786440738</v>
      </c>
      <c r="BC88" s="99">
        <f t="shared" si="107"/>
        <v>0.21887553104396429</v>
      </c>
      <c r="BD88" s="98">
        <f t="shared" si="108"/>
        <v>0.14099562154442952</v>
      </c>
      <c r="BE88" s="101"/>
      <c r="BF88" s="181" t="str">
        <f t="shared" si="109"/>
        <v>3M</v>
      </c>
      <c r="BG88" s="98">
        <f t="shared" si="125"/>
        <v>1.2636499235678644</v>
      </c>
      <c r="BH88" s="98">
        <f t="shared" si="126"/>
        <v>1.1694088249488297</v>
      </c>
      <c r="BI88" s="98">
        <f t="shared" si="127"/>
        <v>1.1554350378644074</v>
      </c>
      <c r="BJ88" s="98">
        <f t="shared" si="128"/>
        <v>1.2188755310439643</v>
      </c>
      <c r="BK88" s="98">
        <f t="shared" si="129"/>
        <v>1.1409956215444295</v>
      </c>
      <c r="BL88" s="101"/>
      <c r="BM88" s="15">
        <f>IF($Y88="N",VLOOKUP("N",ylfactors,MATCH(BM$7,'Proposed Factors'!$L$3:$R$3,0),FALSE),IF('Query Result 1'!$X88&lt;49,VLOOKUP("YA",ylfactors,MATCH(BM$7,'Proposed Factors'!$L$3:$R$3,0),FALSE),VLOOKUP("YB",ylfactors,MATCH(BM$7,'Proposed Factors'!$L$3:$R$3,0),FALSE)))</f>
        <v>1</v>
      </c>
      <c r="BN88" s="15">
        <f>IF($Y88="N",VLOOKUP("N",ylfactors,MATCH(BN$7,'Proposed Factors'!$L$3:$R$3,0),FALSE),IF('Query Result 1'!$X88&lt;49,VLOOKUP("YA",ylfactors,MATCH(BN$7,'Proposed Factors'!$L$3:$R$3,0),FALSE),VLOOKUP("YB",ylfactors,MATCH(BN$7,'Proposed Factors'!$L$3:$R$3,0),FALSE)))</f>
        <v>1</v>
      </c>
      <c r="BO88" s="15">
        <f>IF($Y88="N",VLOOKUP("N",ylfactors,MATCH(BO$7,'Proposed Factors'!$L$3:$R$3,0),FALSE),IF('Query Result 1'!$X88&lt;49,VLOOKUP("YA",ylfactors,MATCH(BO$7,'Proposed Factors'!$L$3:$R$3,0),FALSE),VLOOKUP("YB",ylfactors,MATCH(BO$7,'Proposed Factors'!$L$3:$R$3,0),FALSE)))</f>
        <v>1</v>
      </c>
      <c r="BP88" s="15">
        <f>IF($Y88="N",VLOOKUP("N",ylfactors,MATCH(BP$7,'Proposed Factors'!$L$3:$R$3,0),FALSE),IF('Query Result 1'!$X88&lt;49,VLOOKUP("YA",ylfactors,MATCH(BP$7,'Proposed Factors'!$L$3:$R$3,0),FALSE),VLOOKUP("YB",ylfactors,MATCH(BP$7,'Proposed Factors'!$L$3:$R$3,0),FALSE)))</f>
        <v>1</v>
      </c>
      <c r="BQ88" s="15">
        <f>IF($Y88="N",VLOOKUP("N",ylfactors,MATCH(BQ$7,'Proposed Factors'!$L$3:$R$3,0),FALSE),IF('Query Result 1'!$X88&lt;49,VLOOKUP("YA",ylfactors,MATCH(BQ$7,'Proposed Factors'!$L$3:$R$3,0),FALSE),VLOOKUP("YB",ylfactors,MATCH(BQ$7,'Proposed Factors'!$L$3:$R$3,0),FALSE)))</f>
        <v>1</v>
      </c>
      <c r="BR88" s="15"/>
      <c r="BS88" s="15">
        <f>IF($Z88="NN",1,IF(AND($Z88="YY",$Y88="S"),VLOOKUP("YY",gsdfactors,MATCH(BS$7,'Proposed Factors'!$L$11:$R$11,0),FALSE),VLOOKUP(LEFT(CONCATENATE($Y88,$Z88),2)&amp;"N",gsdfactors,MATCH(BS$7,'Proposed Factors'!$L$11:$R$11,0),FALSE)))</f>
        <v>0.98099999999999998</v>
      </c>
      <c r="BT88" s="15">
        <f>IF($Z88="NN",1,IF(AND($Z88="YY",$Y88="S"),VLOOKUP("YY",gsdfactors,MATCH(BT$7,'Proposed Factors'!$L$11:$R$11,0),FALSE),VLOOKUP(LEFT(CONCATENATE($Y88,$Z88),2)&amp;"N",gsdfactors,MATCH(BT$7,'Proposed Factors'!$L$11:$R$11,0),FALSE)))</f>
        <v>0.9774735682819381</v>
      </c>
      <c r="BU88" s="15">
        <f>IF($Z88="NN",1,IF(AND($Z88="YY",$Y88="S"),VLOOKUP("YY",gsdfactors,MATCH(BU$7,'Proposed Factors'!$L$11:$R$11,0),FALSE),VLOOKUP(LEFT(CONCATENATE($Y88,$Z88),2)&amp;"N",gsdfactors,MATCH(BU$7,'Proposed Factors'!$L$11:$R$11,0),FALSE)))</f>
        <v>0.95020299022426691</v>
      </c>
      <c r="BV88" s="15">
        <f>IF($Z88="NN",1,IF(AND($Z88="YY",$Y88="S"),VLOOKUP("YY",gsdfactors,MATCH(BV$7,'Proposed Factors'!$L$11:$R$11,0),FALSE),VLOOKUP(LEFT(CONCATENATE($Y88,$Z88),2)&amp;"N",gsdfactors,MATCH(BV$7,'Proposed Factors'!$L$11:$R$11,0),FALSE)))</f>
        <v>0.98165236818588009</v>
      </c>
      <c r="BW88" s="15">
        <f>IF($Z88="NN",1,IF(AND($Z88="YY",$Y88="S"),VLOOKUP("YY",gsdfactors,MATCH(BW$7,'Proposed Factors'!$L$11:$R$11,0),FALSE),VLOOKUP(LEFT(CONCATENATE($Y88,$Z88),2)&amp;"N",gsdfactors,MATCH(BW$7,'Proposed Factors'!$L$11:$R$11,0),FALSE)))</f>
        <v>0.98430305775764437</v>
      </c>
      <c r="BY88" s="52">
        <f t="shared" si="77"/>
        <v>1.239640575020075</v>
      </c>
      <c r="BZ88" s="52">
        <f t="shared" si="78"/>
        <v>1.1430662169031209</v>
      </c>
      <c r="CA88" s="52">
        <f t="shared" si="79"/>
        <v>1.0978978279886489</v>
      </c>
      <c r="CB88" s="52">
        <f t="shared" si="80"/>
        <v>1.1965120515731298</v>
      </c>
      <c r="CC88" s="52">
        <f t="shared" si="81"/>
        <v>1.1230854791742659</v>
      </c>
      <c r="CE88" s="52">
        <f t="shared" si="82"/>
        <v>1.2997178598312815</v>
      </c>
      <c r="CF88" s="52">
        <f t="shared" si="83"/>
        <v>1.2644099068530164</v>
      </c>
      <c r="CG88" s="52">
        <f t="shared" si="84"/>
        <v>1.1206595331869111</v>
      </c>
      <c r="CH88" s="52">
        <f t="shared" si="85"/>
        <v>1.2220966949186967</v>
      </c>
      <c r="CI88" s="52">
        <f t="shared" si="86"/>
        <v>1.2192988043375648</v>
      </c>
      <c r="CK88" s="52" t="str">
        <f t="shared" si="87"/>
        <v>3MYY</v>
      </c>
      <c r="CL88" s="55">
        <f t="shared" si="88"/>
        <v>1.3051661809782304E-5</v>
      </c>
      <c r="CM88" s="55">
        <f t="shared" si="89"/>
        <v>1.1494594188141602E-5</v>
      </c>
      <c r="CN88" s="55">
        <f t="shared" si="90"/>
        <v>1.3442133535434744E-5</v>
      </c>
      <c r="CO88" s="55">
        <f t="shared" si="91"/>
        <v>1.3581011228846333E-5</v>
      </c>
      <c r="CP88" s="55">
        <f t="shared" si="92"/>
        <v>1.3324590134189964E-5</v>
      </c>
      <c r="CQ88" s="5">
        <f t="shared" si="110"/>
        <v>1.2997178598312815</v>
      </c>
      <c r="CR88" s="5">
        <f t="shared" si="111"/>
        <v>1.2644099068530164</v>
      </c>
      <c r="CS88" s="5">
        <f t="shared" si="112"/>
        <v>1.1206595331869111</v>
      </c>
      <c r="CT88" s="5">
        <f t="shared" si="113"/>
        <v>1.2220966949186967</v>
      </c>
      <c r="CU88" s="5">
        <f t="shared" si="114"/>
        <v>1.2192988043375648</v>
      </c>
      <c r="CW88" s="52">
        <f t="shared" si="115"/>
        <v>1.3380840000000001</v>
      </c>
      <c r="CX88" s="52">
        <f t="shared" si="116"/>
        <v>1.2218419603524227</v>
      </c>
      <c r="CY88" s="52">
        <f t="shared" si="117"/>
        <v>1.1639986630247268</v>
      </c>
      <c r="CZ88" s="52">
        <f t="shared" si="118"/>
        <v>1.269276512064343</v>
      </c>
      <c r="DA88" s="52">
        <f t="shared" si="119"/>
        <v>1.1812449088506978</v>
      </c>
    </row>
    <row r="89" spans="1:105" x14ac:dyDescent="0.35">
      <c r="A89" s="170" t="str">
        <f t="shared" si="93"/>
        <v>NNN</v>
      </c>
      <c r="B89" s="170" t="str">
        <f t="shared" si="94"/>
        <v>N</v>
      </c>
      <c r="C89" s="29" t="str">
        <f t="shared" si="95"/>
        <v>N</v>
      </c>
      <c r="D89" s="29" t="str">
        <f t="shared" si="71"/>
        <v>N</v>
      </c>
      <c r="E89" s="171" t="s">
        <v>5</v>
      </c>
      <c r="F89" s="171" t="s">
        <v>6</v>
      </c>
      <c r="G89" s="171" t="s">
        <v>7</v>
      </c>
      <c r="H89" s="172">
        <v>73</v>
      </c>
      <c r="I89" s="171" t="s">
        <v>5</v>
      </c>
      <c r="J89" s="171" t="s">
        <v>5</v>
      </c>
      <c r="K89" s="172">
        <v>147</v>
      </c>
      <c r="L89" s="172">
        <v>112</v>
      </c>
      <c r="M89" s="172">
        <v>140</v>
      </c>
      <c r="N89" s="172">
        <v>117</v>
      </c>
      <c r="O89" s="172">
        <v>140</v>
      </c>
      <c r="P89" s="1"/>
      <c r="Q89" s="13" t="s">
        <v>264</v>
      </c>
      <c r="R89" s="35">
        <v>19449</v>
      </c>
      <c r="S89" s="35">
        <v>10176</v>
      </c>
      <c r="T89" s="35">
        <v>13502</v>
      </c>
      <c r="U89" s="35">
        <v>12620</v>
      </c>
      <c r="V89" s="35">
        <v>18945</v>
      </c>
      <c r="W89" s="35"/>
      <c r="X89" s="50">
        <f t="shared" si="96"/>
        <v>3</v>
      </c>
      <c r="Y89" s="49" t="str">
        <f t="shared" si="97"/>
        <v>S</v>
      </c>
      <c r="Z89" s="49" t="str">
        <f t="shared" si="98"/>
        <v>NN</v>
      </c>
      <c r="AA89" s="1"/>
      <c r="AB89" s="120">
        <f t="shared" si="99"/>
        <v>5.4008887348607664E-3</v>
      </c>
      <c r="AC89" s="120">
        <f t="shared" si="100"/>
        <v>4.8737079357720394E-3</v>
      </c>
      <c r="AD89" s="120">
        <f t="shared" si="101"/>
        <v>4.3213258808438076E-3</v>
      </c>
      <c r="AE89" s="120">
        <f t="shared" si="102"/>
        <v>4.1803015050741639E-3</v>
      </c>
      <c r="AF89" s="120">
        <f t="shared" si="103"/>
        <v>5.3709438317495499E-3</v>
      </c>
      <c r="AH89" s="121">
        <f t="shared" si="131"/>
        <v>1.6140000000000001</v>
      </c>
      <c r="AI89" s="121">
        <f t="shared" si="131"/>
        <v>1.72</v>
      </c>
      <c r="AJ89" s="121">
        <f t="shared" si="131"/>
        <v>1.2629999999999999</v>
      </c>
      <c r="AK89" s="121">
        <f t="shared" si="131"/>
        <v>1.4359999999999999</v>
      </c>
      <c r="AL89" s="121">
        <f t="shared" si="131"/>
        <v>1.4850000000000001</v>
      </c>
      <c r="AM89" s="15"/>
      <c r="AN89" s="98">
        <f t="shared" si="72"/>
        <v>1.4952573142511238</v>
      </c>
      <c r="AO89" s="98">
        <f t="shared" si="73"/>
        <v>1.6091065431295897</v>
      </c>
      <c r="AP89" s="98">
        <f t="shared" si="74"/>
        <v>1.1912771043450991</v>
      </c>
      <c r="AQ89" s="98">
        <f t="shared" si="75"/>
        <v>1.353677697276978</v>
      </c>
      <c r="AR89" s="98">
        <f t="shared" si="76"/>
        <v>1.4126088844389808</v>
      </c>
      <c r="AS89" s="15"/>
      <c r="AT89" s="98">
        <f t="shared" si="120"/>
        <v>0.49525731425112385</v>
      </c>
      <c r="AU89" s="98">
        <f t="shared" si="121"/>
        <v>0.60910654312958967</v>
      </c>
      <c r="AV89" s="98">
        <f t="shared" si="122"/>
        <v>0.19127710434509915</v>
      </c>
      <c r="AW89" s="98">
        <f t="shared" si="123"/>
        <v>0.35367769727697795</v>
      </c>
      <c r="AX89" s="98">
        <f t="shared" si="124"/>
        <v>0.41260888443898081</v>
      </c>
      <c r="AY89" s="15"/>
      <c r="AZ89" s="98">
        <f t="shared" si="104"/>
        <v>0.49525731425112385</v>
      </c>
      <c r="BA89" s="98">
        <f t="shared" si="105"/>
        <v>0.60910654312958967</v>
      </c>
      <c r="BB89" s="98">
        <f t="shared" si="106"/>
        <v>0.19127710434509915</v>
      </c>
      <c r="BC89" s="99">
        <f t="shared" si="107"/>
        <v>0.35367769727697795</v>
      </c>
      <c r="BD89" s="98">
        <f t="shared" si="108"/>
        <v>0.41673497328337061</v>
      </c>
      <c r="BE89" s="101"/>
      <c r="BF89" s="181" t="str">
        <f t="shared" si="109"/>
        <v>3S</v>
      </c>
      <c r="BG89" s="98">
        <f t="shared" si="125"/>
        <v>1.4952573142511238</v>
      </c>
      <c r="BH89" s="98">
        <f t="shared" si="126"/>
        <v>1.6091065431295897</v>
      </c>
      <c r="BI89" s="98">
        <f t="shared" si="127"/>
        <v>1.1912771043450991</v>
      </c>
      <c r="BJ89" s="98">
        <f t="shared" si="128"/>
        <v>1.353677697276978</v>
      </c>
      <c r="BK89" s="98">
        <f t="shared" si="129"/>
        <v>1.4167349732833707</v>
      </c>
      <c r="BL89" s="101"/>
      <c r="BM89" s="15">
        <f>IF($Y89="N",VLOOKUP("N",ylfactors,MATCH(BM$7,'Proposed Factors'!$L$3:$R$3,0),FALSE),IF('Query Result 1'!$X89&lt;49,VLOOKUP("YA",ylfactors,MATCH(BM$7,'Proposed Factors'!$L$3:$R$3,0),FALSE),VLOOKUP("YB",ylfactors,MATCH(BM$7,'Proposed Factors'!$L$3:$R$3,0),FALSE)))</f>
        <v>1</v>
      </c>
      <c r="BN89" s="15">
        <f>IF($Y89="N",VLOOKUP("N",ylfactors,MATCH(BN$7,'Proposed Factors'!$L$3:$R$3,0),FALSE),IF('Query Result 1'!$X89&lt;49,VLOOKUP("YA",ylfactors,MATCH(BN$7,'Proposed Factors'!$L$3:$R$3,0),FALSE),VLOOKUP("YB",ylfactors,MATCH(BN$7,'Proposed Factors'!$L$3:$R$3,0),FALSE)))</f>
        <v>1</v>
      </c>
      <c r="BO89" s="15">
        <f>IF($Y89="N",VLOOKUP("N",ylfactors,MATCH(BO$7,'Proposed Factors'!$L$3:$R$3,0),FALSE),IF('Query Result 1'!$X89&lt;49,VLOOKUP("YA",ylfactors,MATCH(BO$7,'Proposed Factors'!$L$3:$R$3,0),FALSE),VLOOKUP("YB",ylfactors,MATCH(BO$7,'Proposed Factors'!$L$3:$R$3,0),FALSE)))</f>
        <v>1</v>
      </c>
      <c r="BP89" s="15">
        <f>IF($Y89="N",VLOOKUP("N",ylfactors,MATCH(BP$7,'Proposed Factors'!$L$3:$R$3,0),FALSE),IF('Query Result 1'!$X89&lt;49,VLOOKUP("YA",ylfactors,MATCH(BP$7,'Proposed Factors'!$L$3:$R$3,0),FALSE),VLOOKUP("YB",ylfactors,MATCH(BP$7,'Proposed Factors'!$L$3:$R$3,0),FALSE)))</f>
        <v>1</v>
      </c>
      <c r="BQ89" s="15">
        <f>IF($Y89="N",VLOOKUP("N",ylfactors,MATCH(BQ$7,'Proposed Factors'!$L$3:$R$3,0),FALSE),IF('Query Result 1'!$X89&lt;49,VLOOKUP("YA",ylfactors,MATCH(BQ$7,'Proposed Factors'!$L$3:$R$3,0),FALSE),VLOOKUP("YB",ylfactors,MATCH(BQ$7,'Proposed Factors'!$L$3:$R$3,0),FALSE)))</f>
        <v>1</v>
      </c>
      <c r="BR89" s="15"/>
      <c r="BS89" s="15">
        <f>IF($Z89="NN",1,IF(AND($Z89="YY",$Y89="S"),VLOOKUP("YY",gsdfactors,MATCH(BS$7,'Proposed Factors'!$L$11:$R$11,0),FALSE),VLOOKUP(LEFT(CONCATENATE($Y89,$Z89),2)&amp;"N",gsdfactors,MATCH(BS$7,'Proposed Factors'!$L$11:$R$11,0),FALSE)))</f>
        <v>1</v>
      </c>
      <c r="BT89" s="15">
        <f>IF($Z89="NN",1,IF(AND($Z89="YY",$Y89="S"),VLOOKUP("YY",gsdfactors,MATCH(BT$7,'Proposed Factors'!$L$11:$R$11,0),FALSE),VLOOKUP(LEFT(CONCATENATE($Y89,$Z89),2)&amp;"N",gsdfactors,MATCH(BT$7,'Proposed Factors'!$L$11:$R$11,0),FALSE)))</f>
        <v>1</v>
      </c>
      <c r="BU89" s="15">
        <f>IF($Z89="NN",1,IF(AND($Z89="YY",$Y89="S"),VLOOKUP("YY",gsdfactors,MATCH(BU$7,'Proposed Factors'!$L$11:$R$11,0),FALSE),VLOOKUP(LEFT(CONCATENATE($Y89,$Z89),2)&amp;"N",gsdfactors,MATCH(BU$7,'Proposed Factors'!$L$11:$R$11,0),FALSE)))</f>
        <v>1</v>
      </c>
      <c r="BV89" s="15">
        <f>IF($Z89="NN",1,IF(AND($Z89="YY",$Y89="S"),VLOOKUP("YY",gsdfactors,MATCH(BV$7,'Proposed Factors'!$L$11:$R$11,0),FALSE),VLOOKUP(LEFT(CONCATENATE($Y89,$Z89),2)&amp;"N",gsdfactors,MATCH(BV$7,'Proposed Factors'!$L$11:$R$11,0),FALSE)))</f>
        <v>1</v>
      </c>
      <c r="BW89" s="15">
        <f>IF($Z89="NN",1,IF(AND($Z89="YY",$Y89="S"),VLOOKUP("YY",gsdfactors,MATCH(BW$7,'Proposed Factors'!$L$11:$R$11,0),FALSE),VLOOKUP(LEFT(CONCATENATE($Y89,$Z89),2)&amp;"N",gsdfactors,MATCH(BW$7,'Proposed Factors'!$L$11:$R$11,0),FALSE)))</f>
        <v>1</v>
      </c>
      <c r="BY89" s="52">
        <f t="shared" si="77"/>
        <v>1.4952573142511238</v>
      </c>
      <c r="BZ89" s="52">
        <f t="shared" si="78"/>
        <v>1.6091065431295897</v>
      </c>
      <c r="CA89" s="52">
        <f t="shared" si="79"/>
        <v>1.1912771043450991</v>
      </c>
      <c r="CB89" s="52">
        <f t="shared" si="80"/>
        <v>1.353677697276978</v>
      </c>
      <c r="CC89" s="52">
        <f t="shared" si="81"/>
        <v>1.4167349732833707</v>
      </c>
      <c r="CE89" s="52">
        <f t="shared" si="82"/>
        <v>1.5677226734402985</v>
      </c>
      <c r="CF89" s="52">
        <f t="shared" si="83"/>
        <v>1.779923353720724</v>
      </c>
      <c r="CG89" s="52">
        <f t="shared" si="84"/>
        <v>1.2159747561368131</v>
      </c>
      <c r="CH89" s="52">
        <f t="shared" si="85"/>
        <v>1.3826229645178261</v>
      </c>
      <c r="CI89" s="52">
        <f t="shared" si="86"/>
        <v>1.5381048825043053</v>
      </c>
      <c r="CK89" s="52" t="str">
        <f t="shared" si="87"/>
        <v>3SNN</v>
      </c>
      <c r="CL89" s="55">
        <f t="shared" si="88"/>
        <v>5.4008887348607664E-3</v>
      </c>
      <c r="CM89" s="55">
        <f t="shared" si="89"/>
        <v>4.8737079357720394E-3</v>
      </c>
      <c r="CN89" s="55">
        <f t="shared" si="90"/>
        <v>4.3213258808438076E-3</v>
      </c>
      <c r="CO89" s="55">
        <f t="shared" si="91"/>
        <v>4.1803015050741639E-3</v>
      </c>
      <c r="CP89" s="55">
        <f t="shared" si="92"/>
        <v>5.3709438317495499E-3</v>
      </c>
      <c r="CQ89" s="5">
        <f t="shared" si="110"/>
        <v>1.5677226734402985</v>
      </c>
      <c r="CR89" s="5">
        <f t="shared" si="111"/>
        <v>1.779923353720724</v>
      </c>
      <c r="CS89" s="5">
        <f t="shared" si="112"/>
        <v>1.2159747561368131</v>
      </c>
      <c r="CT89" s="5">
        <f t="shared" si="113"/>
        <v>1.3826229645178261</v>
      </c>
      <c r="CU89" s="5">
        <f t="shared" si="114"/>
        <v>1.5381048825043053</v>
      </c>
      <c r="CW89" s="52">
        <f t="shared" si="115"/>
        <v>1.6139999999999999</v>
      </c>
      <c r="CX89" s="52">
        <f t="shared" si="116"/>
        <v>1.7199999999999998</v>
      </c>
      <c r="CY89" s="52">
        <f t="shared" si="117"/>
        <v>1.2629999999999999</v>
      </c>
      <c r="CZ89" s="52">
        <f t="shared" si="118"/>
        <v>1.4359999999999997</v>
      </c>
      <c r="DA89" s="52">
        <f t="shared" si="119"/>
        <v>1.4901011591852638</v>
      </c>
    </row>
    <row r="90" spans="1:105" x14ac:dyDescent="0.35">
      <c r="A90" s="170" t="str">
        <f t="shared" si="93"/>
        <v>NNN</v>
      </c>
      <c r="B90" s="170" t="str">
        <f t="shared" si="94"/>
        <v>N</v>
      </c>
      <c r="C90" s="29" t="str">
        <f t="shared" si="95"/>
        <v>N</v>
      </c>
      <c r="D90" s="29" t="str">
        <f t="shared" si="71"/>
        <v>N</v>
      </c>
      <c r="E90" s="171" t="s">
        <v>5</v>
      </c>
      <c r="F90" s="171" t="s">
        <v>6</v>
      </c>
      <c r="G90" s="171" t="s">
        <v>7</v>
      </c>
      <c r="H90" s="172">
        <v>74</v>
      </c>
      <c r="I90" s="171" t="s">
        <v>5</v>
      </c>
      <c r="J90" s="171" t="s">
        <v>5</v>
      </c>
      <c r="K90" s="172">
        <v>119</v>
      </c>
      <c r="L90" s="172">
        <v>95</v>
      </c>
      <c r="M90" s="172">
        <v>115</v>
      </c>
      <c r="N90" s="172">
        <v>102</v>
      </c>
      <c r="O90" s="172">
        <v>114</v>
      </c>
      <c r="P90" s="1"/>
      <c r="Q90" s="13" t="s">
        <v>265</v>
      </c>
      <c r="R90" s="35">
        <v>6097</v>
      </c>
      <c r="S90" s="35">
        <v>3439</v>
      </c>
      <c r="T90" s="35">
        <v>4682</v>
      </c>
      <c r="U90" s="35">
        <v>4388</v>
      </c>
      <c r="V90" s="35">
        <v>5977</v>
      </c>
      <c r="W90" s="35"/>
      <c r="X90" s="50">
        <f t="shared" si="96"/>
        <v>3</v>
      </c>
      <c r="Y90" s="49" t="str">
        <f t="shared" si="97"/>
        <v>S</v>
      </c>
      <c r="Z90" s="49" t="str">
        <f t="shared" si="98"/>
        <v>YN</v>
      </c>
      <c r="AA90" s="1"/>
      <c r="AB90" s="120">
        <f t="shared" si="99"/>
        <v>1.6931060011541E-3</v>
      </c>
      <c r="AC90" s="120">
        <f t="shared" si="100"/>
        <v>1.6470795588757903E-3</v>
      </c>
      <c r="AD90" s="120">
        <f t="shared" si="101"/>
        <v>1.4984778384025113E-3</v>
      </c>
      <c r="AE90" s="120">
        <f t="shared" si="102"/>
        <v>1.453499445662871E-3</v>
      </c>
      <c r="AF90" s="120">
        <f t="shared" si="103"/>
        <v>1.694490962384115E-3</v>
      </c>
      <c r="AH90" s="121">
        <f t="shared" si="131"/>
        <v>1.6140000000000001</v>
      </c>
      <c r="AI90" s="121">
        <f t="shared" si="131"/>
        <v>1.72</v>
      </c>
      <c r="AJ90" s="121">
        <f t="shared" si="131"/>
        <v>1.2629999999999999</v>
      </c>
      <c r="AK90" s="121">
        <f t="shared" si="131"/>
        <v>1.4359999999999999</v>
      </c>
      <c r="AL90" s="121">
        <f t="shared" si="131"/>
        <v>1.4850000000000001</v>
      </c>
      <c r="AM90" s="15"/>
      <c r="AN90" s="98">
        <f t="shared" si="72"/>
        <v>1.4952573142511238</v>
      </c>
      <c r="AO90" s="98">
        <f t="shared" si="73"/>
        <v>1.6091065431295897</v>
      </c>
      <c r="AP90" s="98">
        <f t="shared" si="74"/>
        <v>1.1912771043450991</v>
      </c>
      <c r="AQ90" s="98">
        <f t="shared" si="75"/>
        <v>1.353677697276978</v>
      </c>
      <c r="AR90" s="98">
        <f t="shared" si="76"/>
        <v>1.4126088844389808</v>
      </c>
      <c r="AS90" s="15"/>
      <c r="AT90" s="98">
        <f t="shared" si="120"/>
        <v>0.49525731425112385</v>
      </c>
      <c r="AU90" s="98">
        <f t="shared" si="121"/>
        <v>0.60910654312958967</v>
      </c>
      <c r="AV90" s="98">
        <f t="shared" si="122"/>
        <v>0.19127710434509915</v>
      </c>
      <c r="AW90" s="98">
        <f t="shared" si="123"/>
        <v>0.35367769727697795</v>
      </c>
      <c r="AX90" s="98">
        <f t="shared" si="124"/>
        <v>0.41260888443898081</v>
      </c>
      <c r="AY90" s="15"/>
      <c r="AZ90" s="98">
        <f t="shared" si="104"/>
        <v>0.49525731425112385</v>
      </c>
      <c r="BA90" s="98">
        <f t="shared" si="105"/>
        <v>0.60910654312958967</v>
      </c>
      <c r="BB90" s="98">
        <f t="shared" si="106"/>
        <v>0.19127710434509915</v>
      </c>
      <c r="BC90" s="99">
        <f t="shared" si="107"/>
        <v>0.35367769727697795</v>
      </c>
      <c r="BD90" s="98">
        <f t="shared" si="108"/>
        <v>0.41673497328337061</v>
      </c>
      <c r="BE90" s="101"/>
      <c r="BF90" s="181" t="str">
        <f t="shared" si="109"/>
        <v>3S</v>
      </c>
      <c r="BG90" s="98">
        <f t="shared" si="125"/>
        <v>1.4952573142511238</v>
      </c>
      <c r="BH90" s="98">
        <f t="shared" si="126"/>
        <v>1.6091065431295897</v>
      </c>
      <c r="BI90" s="98">
        <f t="shared" si="127"/>
        <v>1.1912771043450991</v>
      </c>
      <c r="BJ90" s="98">
        <f t="shared" si="128"/>
        <v>1.353677697276978</v>
      </c>
      <c r="BK90" s="98">
        <f t="shared" si="129"/>
        <v>1.4167349732833707</v>
      </c>
      <c r="BL90" s="101"/>
      <c r="BM90" s="15">
        <f>IF($Y90="N",VLOOKUP("N",ylfactors,MATCH(BM$7,'Proposed Factors'!$L$3:$R$3,0),FALSE),IF('Query Result 1'!$X90&lt;49,VLOOKUP("YA",ylfactors,MATCH(BM$7,'Proposed Factors'!$L$3:$R$3,0),FALSE),VLOOKUP("YB",ylfactors,MATCH(BM$7,'Proposed Factors'!$L$3:$R$3,0),FALSE)))</f>
        <v>1</v>
      </c>
      <c r="BN90" s="15">
        <f>IF($Y90="N",VLOOKUP("N",ylfactors,MATCH(BN$7,'Proposed Factors'!$L$3:$R$3,0),FALSE),IF('Query Result 1'!$X90&lt;49,VLOOKUP("YA",ylfactors,MATCH(BN$7,'Proposed Factors'!$L$3:$R$3,0),FALSE),VLOOKUP("YB",ylfactors,MATCH(BN$7,'Proposed Factors'!$L$3:$R$3,0),FALSE)))</f>
        <v>1</v>
      </c>
      <c r="BO90" s="15">
        <f>IF($Y90="N",VLOOKUP("N",ylfactors,MATCH(BO$7,'Proposed Factors'!$L$3:$R$3,0),FALSE),IF('Query Result 1'!$X90&lt;49,VLOOKUP("YA",ylfactors,MATCH(BO$7,'Proposed Factors'!$L$3:$R$3,0),FALSE),VLOOKUP("YB",ylfactors,MATCH(BO$7,'Proposed Factors'!$L$3:$R$3,0),FALSE)))</f>
        <v>1</v>
      </c>
      <c r="BP90" s="15">
        <f>IF($Y90="N",VLOOKUP("N",ylfactors,MATCH(BP$7,'Proposed Factors'!$L$3:$R$3,0),FALSE),IF('Query Result 1'!$X90&lt;49,VLOOKUP("YA",ylfactors,MATCH(BP$7,'Proposed Factors'!$L$3:$R$3,0),FALSE),VLOOKUP("YB",ylfactors,MATCH(BP$7,'Proposed Factors'!$L$3:$R$3,0),FALSE)))</f>
        <v>1</v>
      </c>
      <c r="BQ90" s="15">
        <f>IF($Y90="N",VLOOKUP("N",ylfactors,MATCH(BQ$7,'Proposed Factors'!$L$3:$R$3,0),FALSE),IF('Query Result 1'!$X90&lt;49,VLOOKUP("YA",ylfactors,MATCH(BQ$7,'Proposed Factors'!$L$3:$R$3,0),FALSE),VLOOKUP("YB",ylfactors,MATCH(BQ$7,'Proposed Factors'!$L$3:$R$3,0),FALSE)))</f>
        <v>1</v>
      </c>
      <c r="BR90" s="15"/>
      <c r="BS90" s="15">
        <f>IF($Z90="NN",1,IF(AND($Z90="YY",$Y90="S"),VLOOKUP("YY",gsdfactors,MATCH(BS$7,'Proposed Factors'!$L$11:$R$11,0),FALSE),VLOOKUP(LEFT(CONCATENATE($Y90,$Z90),2)&amp;"N",gsdfactors,MATCH(BS$7,'Proposed Factors'!$L$11:$R$11,0),FALSE)))</f>
        <v>0.98099999999999998</v>
      </c>
      <c r="BT90" s="15">
        <f>IF($Z90="NN",1,IF(AND($Z90="YY",$Y90="S"),VLOOKUP("YY",gsdfactors,MATCH(BT$7,'Proposed Factors'!$L$11:$R$11,0),FALSE),VLOOKUP(LEFT(CONCATENATE($Y90,$Z90),2)&amp;"N",gsdfactors,MATCH(BT$7,'Proposed Factors'!$L$11:$R$11,0),FALSE)))</f>
        <v>0.91004471716733326</v>
      </c>
      <c r="BU90" s="15">
        <f>IF($Z90="NN",1,IF(AND($Z90="YY",$Y90="S"),VLOOKUP("YY",gsdfactors,MATCH(BU$7,'Proposed Factors'!$L$11:$R$11,0),FALSE),VLOOKUP(LEFT(CONCATENATE($Y90,$Z90),2)&amp;"N",gsdfactors,MATCH(BU$7,'Proposed Factors'!$L$11:$R$11,0),FALSE)))</f>
        <v>0.87660624054904279</v>
      </c>
      <c r="BV90" s="15">
        <f>IF($Z90="NN",1,IF(AND($Z90="YY",$Y90="S"),VLOOKUP("YY",gsdfactors,MATCH(BV$7,'Proposed Factors'!$L$11:$R$11,0),FALSE),VLOOKUP(LEFT(CONCATENATE($Y90,$Z90),2)&amp;"N",gsdfactors,MATCH(BV$7,'Proposed Factors'!$L$11:$R$11,0),FALSE)))</f>
        <v>0.98298367912020768</v>
      </c>
      <c r="BW90" s="15">
        <f>IF($Z90="NN",1,IF(AND($Z90="YY",$Y90="S"),VLOOKUP("YY",gsdfactors,MATCH(BW$7,'Proposed Factors'!$L$11:$R$11,0),FALSE),VLOOKUP(LEFT(CONCATENATE($Y90,$Z90),2)&amp;"N",gsdfactors,MATCH(BW$7,'Proposed Factors'!$L$11:$R$11,0),FALSE)))</f>
        <v>0.90987513405369735</v>
      </c>
      <c r="BY90" s="52">
        <f t="shared" si="77"/>
        <v>1.4668474252803525</v>
      </c>
      <c r="BZ90" s="52">
        <f t="shared" si="78"/>
        <v>1.4643589089344728</v>
      </c>
      <c r="CA90" s="52">
        <f t="shared" si="79"/>
        <v>1.0442809438921072</v>
      </c>
      <c r="CB90" s="52">
        <f t="shared" si="80"/>
        <v>1.3306430832122946</v>
      </c>
      <c r="CC90" s="52">
        <f t="shared" si="81"/>
        <v>1.2890519237347682</v>
      </c>
      <c r="CE90" s="52">
        <f t="shared" si="82"/>
        <v>1.5379359426449328</v>
      </c>
      <c r="CF90" s="52">
        <f t="shared" si="83"/>
        <v>1.6198098450163076</v>
      </c>
      <c r="CG90" s="52">
        <f t="shared" si="84"/>
        <v>1.065931059579631</v>
      </c>
      <c r="CH90" s="52">
        <f t="shared" si="85"/>
        <v>1.3590958084978213</v>
      </c>
      <c r="CI90" s="52">
        <f t="shared" si="86"/>
        <v>1.3994833861572511</v>
      </c>
      <c r="CK90" s="52" t="str">
        <f t="shared" si="87"/>
        <v>3SYN</v>
      </c>
      <c r="CL90" s="55">
        <f t="shared" si="88"/>
        <v>1.6931060011541E-3</v>
      </c>
      <c r="CM90" s="55">
        <f t="shared" si="89"/>
        <v>1.6470795588757903E-3</v>
      </c>
      <c r="CN90" s="55">
        <f t="shared" si="90"/>
        <v>1.4984778384025113E-3</v>
      </c>
      <c r="CO90" s="55">
        <f t="shared" si="91"/>
        <v>1.453499445662871E-3</v>
      </c>
      <c r="CP90" s="55">
        <f t="shared" si="92"/>
        <v>1.694490962384115E-3</v>
      </c>
      <c r="CQ90" s="5">
        <f t="shared" si="110"/>
        <v>1.5379359426449328</v>
      </c>
      <c r="CR90" s="5">
        <f t="shared" si="111"/>
        <v>1.6198098450163076</v>
      </c>
      <c r="CS90" s="5">
        <f t="shared" si="112"/>
        <v>1.065931059579631</v>
      </c>
      <c r="CT90" s="5">
        <f t="shared" si="113"/>
        <v>1.3590958084978213</v>
      </c>
      <c r="CU90" s="5">
        <f t="shared" si="114"/>
        <v>1.3994833861572511</v>
      </c>
      <c r="CW90" s="52">
        <f t="shared" si="115"/>
        <v>1.583334</v>
      </c>
      <c r="CX90" s="52">
        <f t="shared" si="116"/>
        <v>1.5652769135278131</v>
      </c>
      <c r="CY90" s="52">
        <f t="shared" si="117"/>
        <v>1.1071536818134411</v>
      </c>
      <c r="CZ90" s="52">
        <f t="shared" si="118"/>
        <v>1.4115645632166183</v>
      </c>
      <c r="DA90" s="52">
        <f t="shared" si="119"/>
        <v>1.3558059919672616</v>
      </c>
    </row>
    <row r="91" spans="1:105" x14ac:dyDescent="0.35">
      <c r="A91" s="170" t="str">
        <f t="shared" si="93"/>
        <v>NNN</v>
      </c>
      <c r="B91" s="170" t="str">
        <f t="shared" si="94"/>
        <v>N</v>
      </c>
      <c r="C91" s="29" t="str">
        <f t="shared" si="95"/>
        <v>N</v>
      </c>
      <c r="D91" s="29" t="str">
        <f t="shared" si="71"/>
        <v>N</v>
      </c>
      <c r="E91" s="171" t="s">
        <v>5</v>
      </c>
      <c r="F91" s="171" t="s">
        <v>6</v>
      </c>
      <c r="G91" s="171" t="s">
        <v>7</v>
      </c>
      <c r="H91" s="172">
        <v>75</v>
      </c>
      <c r="I91" s="171" t="s">
        <v>5</v>
      </c>
      <c r="J91" s="171" t="s">
        <v>5</v>
      </c>
      <c r="K91" s="172">
        <v>83</v>
      </c>
      <c r="L91" s="172">
        <v>61</v>
      </c>
      <c r="M91" s="172">
        <v>82</v>
      </c>
      <c r="N91" s="172">
        <v>66</v>
      </c>
      <c r="O91" s="172">
        <v>78</v>
      </c>
      <c r="P91" s="1"/>
      <c r="Q91" s="13" t="s">
        <v>266</v>
      </c>
      <c r="R91" s="35">
        <v>1947</v>
      </c>
      <c r="S91" s="35">
        <v>1263</v>
      </c>
      <c r="T91" s="35">
        <v>1667</v>
      </c>
      <c r="U91" s="35">
        <v>1565</v>
      </c>
      <c r="V91" s="35">
        <v>1931</v>
      </c>
      <c r="W91" s="35"/>
      <c r="X91" s="50">
        <f t="shared" si="96"/>
        <v>3</v>
      </c>
      <c r="Y91" s="49" t="str">
        <f t="shared" si="97"/>
        <v>S</v>
      </c>
      <c r="Z91" s="49" t="str">
        <f t="shared" si="98"/>
        <v>YY</v>
      </c>
      <c r="AA91" s="1"/>
      <c r="AB91" s="120">
        <f t="shared" si="99"/>
        <v>5.4067203284353504E-4</v>
      </c>
      <c r="AC91" s="120">
        <f t="shared" si="100"/>
        <v>6.0490301915095183E-4</v>
      </c>
      <c r="AD91" s="120">
        <f t="shared" si="101"/>
        <v>5.3352468103737424E-4</v>
      </c>
      <c r="AE91" s="120">
        <f t="shared" si="102"/>
        <v>5.1839713593035397E-4</v>
      </c>
      <c r="AF91" s="120">
        <f t="shared" si="103"/>
        <v>5.4744220317278337E-4</v>
      </c>
      <c r="AH91" s="121">
        <f t="shared" si="131"/>
        <v>1.6140000000000001</v>
      </c>
      <c r="AI91" s="121">
        <f t="shared" si="131"/>
        <v>1.72</v>
      </c>
      <c r="AJ91" s="121">
        <f t="shared" si="131"/>
        <v>1.2629999999999999</v>
      </c>
      <c r="AK91" s="121">
        <f t="shared" si="131"/>
        <v>1.4359999999999999</v>
      </c>
      <c r="AL91" s="121">
        <f t="shared" si="131"/>
        <v>1.4850000000000001</v>
      </c>
      <c r="AM91" s="15"/>
      <c r="AN91" s="98">
        <f t="shared" si="72"/>
        <v>1.4952573142511238</v>
      </c>
      <c r="AO91" s="98">
        <f t="shared" si="73"/>
        <v>1.6091065431295897</v>
      </c>
      <c r="AP91" s="98">
        <f t="shared" si="74"/>
        <v>1.1912771043450991</v>
      </c>
      <c r="AQ91" s="98">
        <f t="shared" si="75"/>
        <v>1.353677697276978</v>
      </c>
      <c r="AR91" s="98">
        <f t="shared" si="76"/>
        <v>1.4126088844389808</v>
      </c>
      <c r="AS91" s="15"/>
      <c r="AT91" s="98">
        <f t="shared" si="120"/>
        <v>0.49525731425112385</v>
      </c>
      <c r="AU91" s="98">
        <f t="shared" si="121"/>
        <v>0.60910654312958967</v>
      </c>
      <c r="AV91" s="98">
        <f t="shared" si="122"/>
        <v>0.19127710434509915</v>
      </c>
      <c r="AW91" s="98">
        <f t="shared" si="123"/>
        <v>0.35367769727697795</v>
      </c>
      <c r="AX91" s="98">
        <f t="shared" si="124"/>
        <v>0.41260888443898081</v>
      </c>
      <c r="AY91" s="15"/>
      <c r="AZ91" s="98">
        <f t="shared" si="104"/>
        <v>0.49525731425112385</v>
      </c>
      <c r="BA91" s="98">
        <f t="shared" si="105"/>
        <v>0.60910654312958967</v>
      </c>
      <c r="BB91" s="98">
        <f t="shared" si="106"/>
        <v>0.19127710434509915</v>
      </c>
      <c r="BC91" s="99">
        <f t="shared" si="107"/>
        <v>0.35367769727697795</v>
      </c>
      <c r="BD91" s="98">
        <f t="shared" si="108"/>
        <v>0.41673497328337061</v>
      </c>
      <c r="BE91" s="101"/>
      <c r="BF91" s="181" t="str">
        <f t="shared" si="109"/>
        <v>3S</v>
      </c>
      <c r="BG91" s="98">
        <f t="shared" si="125"/>
        <v>1.4952573142511238</v>
      </c>
      <c r="BH91" s="98">
        <f t="shared" si="126"/>
        <v>1.6091065431295897</v>
      </c>
      <c r="BI91" s="98">
        <f t="shared" si="127"/>
        <v>1.1912771043450991</v>
      </c>
      <c r="BJ91" s="98">
        <f t="shared" si="128"/>
        <v>1.353677697276978</v>
      </c>
      <c r="BK91" s="98">
        <f t="shared" si="129"/>
        <v>1.4167349732833707</v>
      </c>
      <c r="BL91" s="101"/>
      <c r="BM91" s="15">
        <f>IF($Y91="N",VLOOKUP("N",ylfactors,MATCH(BM$7,'Proposed Factors'!$L$3:$R$3,0),FALSE),IF('Query Result 1'!$X91&lt;49,VLOOKUP("YA",ylfactors,MATCH(BM$7,'Proposed Factors'!$L$3:$R$3,0),FALSE),VLOOKUP("YB",ylfactors,MATCH(BM$7,'Proposed Factors'!$L$3:$R$3,0),FALSE)))</f>
        <v>1</v>
      </c>
      <c r="BN91" s="15">
        <f>IF($Y91="N",VLOOKUP("N",ylfactors,MATCH(BN$7,'Proposed Factors'!$L$3:$R$3,0),FALSE),IF('Query Result 1'!$X91&lt;49,VLOOKUP("YA",ylfactors,MATCH(BN$7,'Proposed Factors'!$L$3:$R$3,0),FALSE),VLOOKUP("YB",ylfactors,MATCH(BN$7,'Proposed Factors'!$L$3:$R$3,0),FALSE)))</f>
        <v>1</v>
      </c>
      <c r="BO91" s="15">
        <f>IF($Y91="N",VLOOKUP("N",ylfactors,MATCH(BO$7,'Proposed Factors'!$L$3:$R$3,0),FALSE),IF('Query Result 1'!$X91&lt;49,VLOOKUP("YA",ylfactors,MATCH(BO$7,'Proposed Factors'!$L$3:$R$3,0),FALSE),VLOOKUP("YB",ylfactors,MATCH(BO$7,'Proposed Factors'!$L$3:$R$3,0),FALSE)))</f>
        <v>1</v>
      </c>
      <c r="BP91" s="15">
        <f>IF($Y91="N",VLOOKUP("N",ylfactors,MATCH(BP$7,'Proposed Factors'!$L$3:$R$3,0),FALSE),IF('Query Result 1'!$X91&lt;49,VLOOKUP("YA",ylfactors,MATCH(BP$7,'Proposed Factors'!$L$3:$R$3,0),FALSE),VLOOKUP("YB",ylfactors,MATCH(BP$7,'Proposed Factors'!$L$3:$R$3,0),FALSE)))</f>
        <v>1</v>
      </c>
      <c r="BQ91" s="15">
        <f>IF($Y91="N",VLOOKUP("N",ylfactors,MATCH(BQ$7,'Proposed Factors'!$L$3:$R$3,0),FALSE),IF('Query Result 1'!$X91&lt;49,VLOOKUP("YA",ylfactors,MATCH(BQ$7,'Proposed Factors'!$L$3:$R$3,0),FALSE),VLOOKUP("YB",ylfactors,MATCH(BQ$7,'Proposed Factors'!$L$3:$R$3,0),FALSE)))</f>
        <v>1</v>
      </c>
      <c r="BR91" s="15"/>
      <c r="BS91" s="15">
        <f>IF($Z91="NN",1,IF(AND($Z91="YY",$Y91="S"),VLOOKUP("YY",gsdfactors,MATCH(BS$7,'Proposed Factors'!$L$11:$R$11,0),FALSE),VLOOKUP(LEFT(CONCATENATE($Y91,$Z91),2)&amp;"N",gsdfactors,MATCH(BS$7,'Proposed Factors'!$L$11:$R$11,0),FALSE)))</f>
        <v>0.98099999999999998</v>
      </c>
      <c r="BT91" s="15">
        <f>IF($Z91="NN",1,IF(AND($Z91="YY",$Y91="S"),VLOOKUP("YY",gsdfactors,MATCH(BT$7,'Proposed Factors'!$L$11:$R$11,0),FALSE),VLOOKUP(LEFT(CONCATENATE($Y91,$Z91),2)&amp;"N",gsdfactors,MATCH(BT$7,'Proposed Factors'!$L$11:$R$11,0),FALSE)))</f>
        <v>0.94369771010547621</v>
      </c>
      <c r="BU91" s="15">
        <f>IF($Z91="NN",1,IF(AND($Z91="YY",$Y91="S"),VLOOKUP("YY",gsdfactors,MATCH(BU$7,'Proposed Factors'!$L$11:$R$11,0),FALSE),VLOOKUP(LEFT(CONCATENATE($Y91,$Z91),2)&amp;"N",gsdfactors,MATCH(BU$7,'Proposed Factors'!$L$11:$R$11,0),FALSE)))</f>
        <v>0.97401971209569649</v>
      </c>
      <c r="BV91" s="15">
        <f>IF($Z91="NN",1,IF(AND($Z91="YY",$Y91="S"),VLOOKUP("YY",gsdfactors,MATCH(BV$7,'Proposed Factors'!$L$11:$R$11,0),FALSE),VLOOKUP(LEFT(CONCATENATE($Y91,$Z91),2)&amp;"N",gsdfactors,MATCH(BV$7,'Proposed Factors'!$L$11:$R$11,0),FALSE)))</f>
        <v>0.9440798395058082</v>
      </c>
      <c r="BW91" s="15">
        <f>IF($Z91="NN",1,IF(AND($Z91="YY",$Y91="S"),VLOOKUP("YY",gsdfactors,MATCH(BW$7,'Proposed Factors'!$L$11:$R$11,0),FALSE),VLOOKUP(LEFT(CONCATENATE($Y91,$Z91),2)&amp;"N",gsdfactors,MATCH(BW$7,'Proposed Factors'!$L$11:$R$11,0),FALSE)))</f>
        <v>0.90147548820612444</v>
      </c>
      <c r="BY91" s="52">
        <f t="shared" si="77"/>
        <v>1.4668474252803525</v>
      </c>
      <c r="BZ91" s="52">
        <f t="shared" si="78"/>
        <v>1.5185101600671325</v>
      </c>
      <c r="CA91" s="52">
        <f t="shared" si="79"/>
        <v>1.1603273822004085</v>
      </c>
      <c r="CB91" s="52">
        <f t="shared" si="80"/>
        <v>1.2779798231878414</v>
      </c>
      <c r="CC91" s="52">
        <f t="shared" si="81"/>
        <v>1.2771518516993172</v>
      </c>
      <c r="CE91" s="52">
        <f t="shared" si="82"/>
        <v>1.5379359426449328</v>
      </c>
      <c r="CF91" s="52">
        <f t="shared" si="83"/>
        <v>1.6797095930695067</v>
      </c>
      <c r="CG91" s="52">
        <f t="shared" si="84"/>
        <v>1.1843833818880134</v>
      </c>
      <c r="CH91" s="52">
        <f t="shared" si="85"/>
        <v>1.3053064664390341</v>
      </c>
      <c r="CI91" s="52">
        <f t="shared" si="86"/>
        <v>1.3865638498677921</v>
      </c>
      <c r="CK91" s="52" t="str">
        <f t="shared" si="87"/>
        <v>3SYY</v>
      </c>
      <c r="CL91" s="55">
        <f t="shared" si="88"/>
        <v>5.4067203284353504E-4</v>
      </c>
      <c r="CM91" s="55">
        <f t="shared" si="89"/>
        <v>6.0490301915095183E-4</v>
      </c>
      <c r="CN91" s="55">
        <f t="shared" si="90"/>
        <v>5.3352468103737424E-4</v>
      </c>
      <c r="CO91" s="55">
        <f t="shared" si="91"/>
        <v>5.1839713593035397E-4</v>
      </c>
      <c r="CP91" s="55">
        <f t="shared" si="92"/>
        <v>5.4744220317278337E-4</v>
      </c>
      <c r="CQ91" s="5">
        <f t="shared" si="110"/>
        <v>1.5379359426449328</v>
      </c>
      <c r="CR91" s="5">
        <f t="shared" si="111"/>
        <v>1.6797095930695067</v>
      </c>
      <c r="CS91" s="5">
        <f t="shared" si="112"/>
        <v>1.1843833818880134</v>
      </c>
      <c r="CT91" s="5">
        <f t="shared" si="113"/>
        <v>1.3053064664390341</v>
      </c>
      <c r="CU91" s="5">
        <f t="shared" si="114"/>
        <v>1.3865638498677921</v>
      </c>
      <c r="CW91" s="52">
        <f t="shared" si="115"/>
        <v>1.583334</v>
      </c>
      <c r="CX91" s="52">
        <f t="shared" si="116"/>
        <v>1.6231600613814188</v>
      </c>
      <c r="CY91" s="52">
        <f t="shared" si="117"/>
        <v>1.2301868963768645</v>
      </c>
      <c r="CZ91" s="52">
        <f t="shared" si="118"/>
        <v>1.3556986495303405</v>
      </c>
      <c r="DA91" s="52">
        <f t="shared" si="119"/>
        <v>1.3432896699530474</v>
      </c>
    </row>
    <row r="92" spans="1:105" x14ac:dyDescent="0.35">
      <c r="A92" s="170" t="str">
        <f t="shared" si="93"/>
        <v>NNN</v>
      </c>
      <c r="B92" s="170" t="str">
        <f t="shared" si="94"/>
        <v>N</v>
      </c>
      <c r="C92" s="29" t="str">
        <f t="shared" si="95"/>
        <v>N</v>
      </c>
      <c r="D92" s="29" t="str">
        <f t="shared" si="71"/>
        <v>N</v>
      </c>
      <c r="E92" s="171" t="s">
        <v>5</v>
      </c>
      <c r="F92" s="171" t="s">
        <v>6</v>
      </c>
      <c r="G92" s="171" t="s">
        <v>7</v>
      </c>
      <c r="H92" s="172">
        <v>76</v>
      </c>
      <c r="I92" s="171" t="s">
        <v>5</v>
      </c>
      <c r="J92" s="171" t="s">
        <v>5</v>
      </c>
      <c r="K92" s="172">
        <v>65</v>
      </c>
      <c r="L92" s="172">
        <v>45</v>
      </c>
      <c r="M92" s="172">
        <v>60</v>
      </c>
      <c r="N92" s="172">
        <v>50</v>
      </c>
      <c r="O92" s="172">
        <v>59</v>
      </c>
      <c r="P92" s="1"/>
      <c r="Q92" s="13" t="s">
        <v>211</v>
      </c>
      <c r="R92" s="35">
        <v>36115</v>
      </c>
      <c r="S92" s="35">
        <v>22933</v>
      </c>
      <c r="T92" s="35">
        <v>32800</v>
      </c>
      <c r="U92" s="35">
        <v>32112</v>
      </c>
      <c r="V92" s="35">
        <v>35646</v>
      </c>
      <c r="W92" s="35"/>
      <c r="X92" s="50">
        <f t="shared" si="96"/>
        <v>40</v>
      </c>
      <c r="Y92" s="49" t="str">
        <f t="shared" si="97"/>
        <v>M</v>
      </c>
      <c r="Z92" s="49" t="str">
        <f t="shared" si="98"/>
        <v>NN</v>
      </c>
      <c r="AA92" s="1"/>
      <c r="AB92" s="120">
        <f t="shared" si="99"/>
        <v>1.0028952473623147E-2</v>
      </c>
      <c r="AC92" s="120">
        <f t="shared" si="100"/>
        <v>1.0983563688193806E-2</v>
      </c>
      <c r="AD92" s="120">
        <f t="shared" si="101"/>
        <v>1.049766618957761E-2</v>
      </c>
      <c r="AE92" s="120">
        <f t="shared" si="102"/>
        <v>1.0636912989773499E-2</v>
      </c>
      <c r="AF92" s="120">
        <f t="shared" si="103"/>
        <v>1.0105709360070967E-2</v>
      </c>
      <c r="AH92" s="121">
        <f t="shared" si="131"/>
        <v>0.94699999999999995</v>
      </c>
      <c r="AI92" s="121">
        <f t="shared" si="131"/>
        <v>0.90300000000000002</v>
      </c>
      <c r="AJ92" s="121">
        <f t="shared" si="131"/>
        <v>0.94299999999999995</v>
      </c>
      <c r="AK92" s="121">
        <f t="shared" si="131"/>
        <v>0.92700000000000005</v>
      </c>
      <c r="AL92" s="121">
        <f t="shared" si="131"/>
        <v>0.96099999999999997</v>
      </c>
      <c r="AM92" s="15"/>
      <c r="AN92" s="98">
        <f t="shared" si="72"/>
        <v>0.87732879590818724</v>
      </c>
      <c r="AO92" s="98">
        <f t="shared" si="73"/>
        <v>0.84478093514303465</v>
      </c>
      <c r="AP92" s="98">
        <f t="shared" si="74"/>
        <v>0.88944917608664176</v>
      </c>
      <c r="AQ92" s="98">
        <f t="shared" si="75"/>
        <v>0.87385739928674011</v>
      </c>
      <c r="AR92" s="98">
        <f t="shared" si="76"/>
        <v>0.91415295484569725</v>
      </c>
      <c r="AS92" s="15"/>
      <c r="AT92" s="98">
        <f t="shared" si="120"/>
        <v>-0.12267120409181276</v>
      </c>
      <c r="AU92" s="98">
        <f t="shared" si="121"/>
        <v>-0.15521906485696535</v>
      </c>
      <c r="AV92" s="98">
        <f t="shared" si="122"/>
        <v>-0.11055082391335824</v>
      </c>
      <c r="AW92" s="98">
        <f t="shared" si="123"/>
        <v>-0.12614260071325989</v>
      </c>
      <c r="AX92" s="98">
        <f t="shared" si="124"/>
        <v>-8.5847045154302748E-2</v>
      </c>
      <c r="AY92" s="15"/>
      <c r="AZ92" s="98">
        <f t="shared" si="104"/>
        <v>-0.12267120409181276</v>
      </c>
      <c r="BA92" s="98">
        <f t="shared" si="105"/>
        <v>-0.15521906485696535</v>
      </c>
      <c r="BB92" s="98">
        <f t="shared" si="106"/>
        <v>-0.11055082391335824</v>
      </c>
      <c r="BC92" s="99">
        <f t="shared" si="107"/>
        <v>-0.12614260071325989</v>
      </c>
      <c r="BD92" s="98">
        <f t="shared" si="108"/>
        <v>-8.6705515605845773E-2</v>
      </c>
      <c r="BE92" s="101"/>
      <c r="BF92" s="181" t="str">
        <f t="shared" si="109"/>
        <v>40X</v>
      </c>
      <c r="BG92" s="98">
        <f t="shared" si="125"/>
        <v>0.87732879590818724</v>
      </c>
      <c r="BH92" s="98">
        <f t="shared" si="126"/>
        <v>0.84478093514303465</v>
      </c>
      <c r="BI92" s="98">
        <f t="shared" si="127"/>
        <v>0.88944917608664176</v>
      </c>
      <c r="BJ92" s="98">
        <f t="shared" si="128"/>
        <v>0.87385739928674011</v>
      </c>
      <c r="BK92" s="98">
        <f t="shared" si="129"/>
        <v>0.91329448439415417</v>
      </c>
      <c r="BL92" s="101"/>
      <c r="BM92" s="15">
        <f>IF($Y92="N",VLOOKUP("N",ylfactors,MATCH(BM$7,'Proposed Factors'!$L$3:$R$3,0),FALSE),IF('Query Result 1'!$X92&lt;49,VLOOKUP("YA",ylfactors,MATCH(BM$7,'Proposed Factors'!$L$3:$R$3,0),FALSE),VLOOKUP("YB",ylfactors,MATCH(BM$7,'Proposed Factors'!$L$3:$R$3,0),FALSE)))</f>
        <v>1</v>
      </c>
      <c r="BN92" s="15">
        <f>IF($Y92="N",VLOOKUP("N",ylfactors,MATCH(BN$7,'Proposed Factors'!$L$3:$R$3,0),FALSE),IF('Query Result 1'!$X92&lt;49,VLOOKUP("YA",ylfactors,MATCH(BN$7,'Proposed Factors'!$L$3:$R$3,0),FALSE),VLOOKUP("YB",ylfactors,MATCH(BN$7,'Proposed Factors'!$L$3:$R$3,0),FALSE)))</f>
        <v>1</v>
      </c>
      <c r="BO92" s="15">
        <f>IF($Y92="N",VLOOKUP("N",ylfactors,MATCH(BO$7,'Proposed Factors'!$L$3:$R$3,0),FALSE),IF('Query Result 1'!$X92&lt;49,VLOOKUP("YA",ylfactors,MATCH(BO$7,'Proposed Factors'!$L$3:$R$3,0),FALSE),VLOOKUP("YB",ylfactors,MATCH(BO$7,'Proposed Factors'!$L$3:$R$3,0),FALSE)))</f>
        <v>1</v>
      </c>
      <c r="BP92" s="15">
        <f>IF($Y92="N",VLOOKUP("N",ylfactors,MATCH(BP$7,'Proposed Factors'!$L$3:$R$3,0),FALSE),IF('Query Result 1'!$X92&lt;49,VLOOKUP("YA",ylfactors,MATCH(BP$7,'Proposed Factors'!$L$3:$R$3,0),FALSE),VLOOKUP("YB",ylfactors,MATCH(BP$7,'Proposed Factors'!$L$3:$R$3,0),FALSE)))</f>
        <v>1</v>
      </c>
      <c r="BQ92" s="15">
        <f>IF($Y92="N",VLOOKUP("N",ylfactors,MATCH(BQ$7,'Proposed Factors'!$L$3:$R$3,0),FALSE),IF('Query Result 1'!$X92&lt;49,VLOOKUP("YA",ylfactors,MATCH(BQ$7,'Proposed Factors'!$L$3:$R$3,0),FALSE),VLOOKUP("YB",ylfactors,MATCH(BQ$7,'Proposed Factors'!$L$3:$R$3,0),FALSE)))</f>
        <v>1</v>
      </c>
      <c r="BR92" s="15"/>
      <c r="BS92" s="15">
        <f>IF($Z92="NN",1,IF(AND($Z92="YY",$Y92="S"),VLOOKUP("YY",gsdfactors,MATCH(BS$7,'Proposed Factors'!$L$11:$R$11,0),FALSE),VLOOKUP(LEFT(CONCATENATE($Y92,$Z92),2)&amp;"N",gsdfactors,MATCH(BS$7,'Proposed Factors'!$L$11:$R$11,0),FALSE)))</f>
        <v>1</v>
      </c>
      <c r="BT92" s="15">
        <f>IF($Z92="NN",1,IF(AND($Z92="YY",$Y92="S"),VLOOKUP("YY",gsdfactors,MATCH(BT$7,'Proposed Factors'!$L$11:$R$11,0),FALSE),VLOOKUP(LEFT(CONCATENATE($Y92,$Z92),2)&amp;"N",gsdfactors,MATCH(BT$7,'Proposed Factors'!$L$11:$R$11,0),FALSE)))</f>
        <v>1</v>
      </c>
      <c r="BU92" s="15">
        <f>IF($Z92="NN",1,IF(AND($Z92="YY",$Y92="S"),VLOOKUP("YY",gsdfactors,MATCH(BU$7,'Proposed Factors'!$L$11:$R$11,0),FALSE),VLOOKUP(LEFT(CONCATENATE($Y92,$Z92),2)&amp;"N",gsdfactors,MATCH(BU$7,'Proposed Factors'!$L$11:$R$11,0),FALSE)))</f>
        <v>1</v>
      </c>
      <c r="BV92" s="15">
        <f>IF($Z92="NN",1,IF(AND($Z92="YY",$Y92="S"),VLOOKUP("YY",gsdfactors,MATCH(BV$7,'Proposed Factors'!$L$11:$R$11,0),FALSE),VLOOKUP(LEFT(CONCATENATE($Y92,$Z92),2)&amp;"N",gsdfactors,MATCH(BV$7,'Proposed Factors'!$L$11:$R$11,0),FALSE)))</f>
        <v>1</v>
      </c>
      <c r="BW92" s="15">
        <f>IF($Z92="NN",1,IF(AND($Z92="YY",$Y92="S"),VLOOKUP("YY",gsdfactors,MATCH(BW$7,'Proposed Factors'!$L$11:$R$11,0),FALSE),VLOOKUP(LEFT(CONCATENATE($Y92,$Z92),2)&amp;"N",gsdfactors,MATCH(BW$7,'Proposed Factors'!$L$11:$R$11,0),FALSE)))</f>
        <v>1</v>
      </c>
      <c r="BY92" s="52">
        <f t="shared" si="77"/>
        <v>0.87732879590818724</v>
      </c>
      <c r="BZ92" s="52">
        <f t="shared" si="78"/>
        <v>0.84478093514303465</v>
      </c>
      <c r="CA92" s="52">
        <f t="shared" si="79"/>
        <v>0.88944917608664176</v>
      </c>
      <c r="CB92" s="52">
        <f t="shared" si="80"/>
        <v>0.87385739928674011</v>
      </c>
      <c r="CC92" s="52">
        <f t="shared" si="81"/>
        <v>0.91329448439415417</v>
      </c>
      <c r="CE92" s="52">
        <f t="shared" si="82"/>
        <v>0.91984719439155049</v>
      </c>
      <c r="CF92" s="52">
        <f t="shared" si="83"/>
        <v>0.93445976070338022</v>
      </c>
      <c r="CG92" s="52">
        <f t="shared" si="84"/>
        <v>0.90788930723437433</v>
      </c>
      <c r="CH92" s="52">
        <f t="shared" si="85"/>
        <v>0.8925428190167306</v>
      </c>
      <c r="CI92" s="52">
        <f t="shared" si="86"/>
        <v>0.99153527801697638</v>
      </c>
      <c r="CK92" s="52" t="str">
        <f t="shared" si="87"/>
        <v>40MNN</v>
      </c>
      <c r="CL92" s="55">
        <f t="shared" si="88"/>
        <v>1.0028952473623147E-2</v>
      </c>
      <c r="CM92" s="55">
        <f t="shared" si="89"/>
        <v>1.0983563688193806E-2</v>
      </c>
      <c r="CN92" s="55">
        <f t="shared" si="90"/>
        <v>1.049766618957761E-2</v>
      </c>
      <c r="CO92" s="55">
        <f t="shared" si="91"/>
        <v>1.0636912989773499E-2</v>
      </c>
      <c r="CP92" s="55">
        <f t="shared" si="92"/>
        <v>1.0105709360070967E-2</v>
      </c>
      <c r="CQ92" s="5">
        <f t="shared" si="110"/>
        <v>0.91984719439155049</v>
      </c>
      <c r="CR92" s="5">
        <f t="shared" si="111"/>
        <v>0.93445976070338022</v>
      </c>
      <c r="CS92" s="5">
        <f t="shared" si="112"/>
        <v>0.90788930723437433</v>
      </c>
      <c r="CT92" s="5">
        <f t="shared" si="113"/>
        <v>0.8925428190167306</v>
      </c>
      <c r="CU92" s="5">
        <f t="shared" si="114"/>
        <v>0.99153527801697638</v>
      </c>
      <c r="CW92" s="52">
        <f t="shared" si="115"/>
        <v>0.94699999999999984</v>
      </c>
      <c r="CX92" s="52">
        <f t="shared" si="116"/>
        <v>0.90300000000000002</v>
      </c>
      <c r="CY92" s="52">
        <f t="shared" si="117"/>
        <v>0.94299999999999995</v>
      </c>
      <c r="CZ92" s="52">
        <f t="shared" si="118"/>
        <v>0.92700000000000016</v>
      </c>
      <c r="DA92" s="52">
        <f t="shared" si="119"/>
        <v>0.96058980369438074</v>
      </c>
    </row>
    <row r="93" spans="1:105" x14ac:dyDescent="0.35">
      <c r="A93" s="170" t="str">
        <f t="shared" si="93"/>
        <v>NNN</v>
      </c>
      <c r="B93" s="170" t="str">
        <f t="shared" si="94"/>
        <v>N</v>
      </c>
      <c r="C93" s="29" t="str">
        <f t="shared" si="95"/>
        <v>N</v>
      </c>
      <c r="D93" s="29" t="str">
        <f t="shared" si="71"/>
        <v>N</v>
      </c>
      <c r="E93" s="171" t="s">
        <v>5</v>
      </c>
      <c r="F93" s="171" t="s">
        <v>6</v>
      </c>
      <c r="G93" s="171" t="s">
        <v>7</v>
      </c>
      <c r="H93" s="172">
        <v>77</v>
      </c>
      <c r="I93" s="171" t="s">
        <v>5</v>
      </c>
      <c r="J93" s="171" t="s">
        <v>5</v>
      </c>
      <c r="K93" s="172">
        <v>42</v>
      </c>
      <c r="L93" s="172">
        <v>31</v>
      </c>
      <c r="M93" s="172">
        <v>47</v>
      </c>
      <c r="N93" s="172">
        <v>37</v>
      </c>
      <c r="O93" s="172">
        <v>41</v>
      </c>
      <c r="P93" s="1"/>
      <c r="Q93" s="13" t="s">
        <v>313</v>
      </c>
      <c r="R93" s="35">
        <v>16532</v>
      </c>
      <c r="S93" s="35">
        <v>9526</v>
      </c>
      <c r="T93" s="35">
        <v>14268</v>
      </c>
      <c r="U93" s="35">
        <v>13851</v>
      </c>
      <c r="V93" s="35">
        <v>16226</v>
      </c>
      <c r="W93" s="35"/>
      <c r="X93" s="50">
        <f t="shared" si="96"/>
        <v>40</v>
      </c>
      <c r="Y93" s="49" t="str">
        <f t="shared" si="97"/>
        <v>S</v>
      </c>
      <c r="Z93" s="49" t="str">
        <f t="shared" si="98"/>
        <v>NN</v>
      </c>
      <c r="AA93" s="1"/>
      <c r="AB93" s="120">
        <f t="shared" si="99"/>
        <v>4.5908526178578945E-3</v>
      </c>
      <c r="AC93" s="120">
        <f t="shared" si="100"/>
        <v>4.5623960098432042E-3</v>
      </c>
      <c r="AD93" s="120">
        <f t="shared" si="101"/>
        <v>4.5664847924662601E-3</v>
      </c>
      <c r="AE93" s="120">
        <f t="shared" si="102"/>
        <v>4.5880630861158669E-3</v>
      </c>
      <c r="AF93" s="120">
        <f t="shared" si="103"/>
        <v>4.6001021173907733E-3</v>
      </c>
      <c r="AH93" s="121">
        <f t="shared" si="131"/>
        <v>0.94699999999999995</v>
      </c>
      <c r="AI93" s="121">
        <f t="shared" si="131"/>
        <v>0.90300000000000002</v>
      </c>
      <c r="AJ93" s="121">
        <f t="shared" si="131"/>
        <v>0.94299999999999995</v>
      </c>
      <c r="AK93" s="121">
        <f t="shared" si="131"/>
        <v>0.92700000000000005</v>
      </c>
      <c r="AL93" s="121">
        <f t="shared" si="131"/>
        <v>0.96099999999999997</v>
      </c>
      <c r="AM93" s="15"/>
      <c r="AN93" s="98">
        <f t="shared" si="72"/>
        <v>0.87732879590818724</v>
      </c>
      <c r="AO93" s="98">
        <f t="shared" si="73"/>
        <v>0.84478093514303465</v>
      </c>
      <c r="AP93" s="98">
        <f t="shared" si="74"/>
        <v>0.88944917608664176</v>
      </c>
      <c r="AQ93" s="98">
        <f t="shared" si="75"/>
        <v>0.87385739928674011</v>
      </c>
      <c r="AR93" s="98">
        <f t="shared" si="76"/>
        <v>0.91415295484569725</v>
      </c>
      <c r="AS93" s="15"/>
      <c r="AT93" s="98">
        <f t="shared" si="120"/>
        <v>-0.12267120409181276</v>
      </c>
      <c r="AU93" s="98">
        <f t="shared" si="121"/>
        <v>-0.15521906485696535</v>
      </c>
      <c r="AV93" s="98">
        <f t="shared" si="122"/>
        <v>-0.11055082391335824</v>
      </c>
      <c r="AW93" s="98">
        <f t="shared" si="123"/>
        <v>-0.12614260071325989</v>
      </c>
      <c r="AX93" s="98">
        <f t="shared" si="124"/>
        <v>-8.5847045154302748E-2</v>
      </c>
      <c r="AY93" s="15"/>
      <c r="AZ93" s="98">
        <f t="shared" si="104"/>
        <v>-0.12267120409181276</v>
      </c>
      <c r="BA93" s="98">
        <f t="shared" si="105"/>
        <v>-0.15521906485696535</v>
      </c>
      <c r="BB93" s="98">
        <f t="shared" si="106"/>
        <v>-0.11055082391335824</v>
      </c>
      <c r="BC93" s="99">
        <f t="shared" si="107"/>
        <v>-0.12614260071325989</v>
      </c>
      <c r="BD93" s="98">
        <f t="shared" si="108"/>
        <v>-8.6705515605845773E-2</v>
      </c>
      <c r="BE93" s="101"/>
      <c r="BF93" s="181" t="str">
        <f t="shared" si="109"/>
        <v>40X</v>
      </c>
      <c r="BG93" s="98">
        <f t="shared" si="125"/>
        <v>0.87732879590818724</v>
      </c>
      <c r="BH93" s="98">
        <f t="shared" si="126"/>
        <v>0.84478093514303465</v>
      </c>
      <c r="BI93" s="98">
        <f t="shared" si="127"/>
        <v>0.88944917608664176</v>
      </c>
      <c r="BJ93" s="98">
        <f t="shared" si="128"/>
        <v>0.87385739928674011</v>
      </c>
      <c r="BK93" s="98">
        <f t="shared" si="129"/>
        <v>0.91329448439415417</v>
      </c>
      <c r="BL93" s="101"/>
      <c r="BM93" s="15">
        <f>IF($Y93="N",VLOOKUP("N",ylfactors,MATCH(BM$7,'Proposed Factors'!$L$3:$R$3,0),FALSE),IF('Query Result 1'!$X93&lt;49,VLOOKUP("YA",ylfactors,MATCH(BM$7,'Proposed Factors'!$L$3:$R$3,0),FALSE),VLOOKUP("YB",ylfactors,MATCH(BM$7,'Proposed Factors'!$L$3:$R$3,0),FALSE)))</f>
        <v>1</v>
      </c>
      <c r="BN93" s="15">
        <f>IF($Y93="N",VLOOKUP("N",ylfactors,MATCH(BN$7,'Proposed Factors'!$L$3:$R$3,0),FALSE),IF('Query Result 1'!$X93&lt;49,VLOOKUP("YA",ylfactors,MATCH(BN$7,'Proposed Factors'!$L$3:$R$3,0),FALSE),VLOOKUP("YB",ylfactors,MATCH(BN$7,'Proposed Factors'!$L$3:$R$3,0),FALSE)))</f>
        <v>1</v>
      </c>
      <c r="BO93" s="15">
        <f>IF($Y93="N",VLOOKUP("N",ylfactors,MATCH(BO$7,'Proposed Factors'!$L$3:$R$3,0),FALSE),IF('Query Result 1'!$X93&lt;49,VLOOKUP("YA",ylfactors,MATCH(BO$7,'Proposed Factors'!$L$3:$R$3,0),FALSE),VLOOKUP("YB",ylfactors,MATCH(BO$7,'Proposed Factors'!$L$3:$R$3,0),FALSE)))</f>
        <v>1</v>
      </c>
      <c r="BP93" s="15">
        <f>IF($Y93="N",VLOOKUP("N",ylfactors,MATCH(BP$7,'Proposed Factors'!$L$3:$R$3,0),FALSE),IF('Query Result 1'!$X93&lt;49,VLOOKUP("YA",ylfactors,MATCH(BP$7,'Proposed Factors'!$L$3:$R$3,0),FALSE),VLOOKUP("YB",ylfactors,MATCH(BP$7,'Proposed Factors'!$L$3:$R$3,0),FALSE)))</f>
        <v>1</v>
      </c>
      <c r="BQ93" s="15">
        <f>IF($Y93="N",VLOOKUP("N",ylfactors,MATCH(BQ$7,'Proposed Factors'!$L$3:$R$3,0),FALSE),IF('Query Result 1'!$X93&lt;49,VLOOKUP("YA",ylfactors,MATCH(BQ$7,'Proposed Factors'!$L$3:$R$3,0),FALSE),VLOOKUP("YB",ylfactors,MATCH(BQ$7,'Proposed Factors'!$L$3:$R$3,0),FALSE)))</f>
        <v>1</v>
      </c>
      <c r="BR93" s="15"/>
      <c r="BS93" s="15">
        <f>IF($Z93="NN",1,IF(AND($Z93="YY",$Y93="S"),VLOOKUP("YY",gsdfactors,MATCH(BS$7,'Proposed Factors'!$L$11:$R$11,0),FALSE),VLOOKUP(LEFT(CONCATENATE($Y93,$Z93),2)&amp;"N",gsdfactors,MATCH(BS$7,'Proposed Factors'!$L$11:$R$11,0),FALSE)))</f>
        <v>1</v>
      </c>
      <c r="BT93" s="15">
        <f>IF($Z93="NN",1,IF(AND($Z93="YY",$Y93="S"),VLOOKUP("YY",gsdfactors,MATCH(BT$7,'Proposed Factors'!$L$11:$R$11,0),FALSE),VLOOKUP(LEFT(CONCATENATE($Y93,$Z93),2)&amp;"N",gsdfactors,MATCH(BT$7,'Proposed Factors'!$L$11:$R$11,0),FALSE)))</f>
        <v>1</v>
      </c>
      <c r="BU93" s="15">
        <f>IF($Z93="NN",1,IF(AND($Z93="YY",$Y93="S"),VLOOKUP("YY",gsdfactors,MATCH(BU$7,'Proposed Factors'!$L$11:$R$11,0),FALSE),VLOOKUP(LEFT(CONCATENATE($Y93,$Z93),2)&amp;"N",gsdfactors,MATCH(BU$7,'Proposed Factors'!$L$11:$R$11,0),FALSE)))</f>
        <v>1</v>
      </c>
      <c r="BV93" s="15">
        <f>IF($Z93="NN",1,IF(AND($Z93="YY",$Y93="S"),VLOOKUP("YY",gsdfactors,MATCH(BV$7,'Proposed Factors'!$L$11:$R$11,0),FALSE),VLOOKUP(LEFT(CONCATENATE($Y93,$Z93),2)&amp;"N",gsdfactors,MATCH(BV$7,'Proposed Factors'!$L$11:$R$11,0),FALSE)))</f>
        <v>1</v>
      </c>
      <c r="BW93" s="15">
        <f>IF($Z93="NN",1,IF(AND($Z93="YY",$Y93="S"),VLOOKUP("YY",gsdfactors,MATCH(BW$7,'Proposed Factors'!$L$11:$R$11,0),FALSE),VLOOKUP(LEFT(CONCATENATE($Y93,$Z93),2)&amp;"N",gsdfactors,MATCH(BW$7,'Proposed Factors'!$L$11:$R$11,0),FALSE)))</f>
        <v>1</v>
      </c>
      <c r="BY93" s="52">
        <f t="shared" si="77"/>
        <v>0.87732879590818724</v>
      </c>
      <c r="BZ93" s="52">
        <f t="shared" si="78"/>
        <v>0.84478093514303465</v>
      </c>
      <c r="CA93" s="52">
        <f t="shared" si="79"/>
        <v>0.88944917608664176</v>
      </c>
      <c r="CB93" s="52">
        <f t="shared" si="80"/>
        <v>0.87385739928674011</v>
      </c>
      <c r="CC93" s="52">
        <f t="shared" si="81"/>
        <v>0.91329448439415417</v>
      </c>
      <c r="CE93" s="52">
        <f t="shared" si="82"/>
        <v>0.91984719439155049</v>
      </c>
      <c r="CF93" s="52">
        <f t="shared" si="83"/>
        <v>0.93445976070338022</v>
      </c>
      <c r="CG93" s="52">
        <f t="shared" si="84"/>
        <v>0.90788930723437433</v>
      </c>
      <c r="CH93" s="52">
        <f t="shared" si="85"/>
        <v>0.8925428190167306</v>
      </c>
      <c r="CI93" s="52">
        <f t="shared" si="86"/>
        <v>0.99153527801697638</v>
      </c>
      <c r="CK93" s="52" t="str">
        <f t="shared" si="87"/>
        <v>40SNN</v>
      </c>
      <c r="CL93" s="55">
        <f t="shared" si="88"/>
        <v>4.5908526178578945E-3</v>
      </c>
      <c r="CM93" s="55">
        <f t="shared" si="89"/>
        <v>4.5623960098432042E-3</v>
      </c>
      <c r="CN93" s="55">
        <f t="shared" si="90"/>
        <v>4.5664847924662601E-3</v>
      </c>
      <c r="CO93" s="55">
        <f t="shared" si="91"/>
        <v>4.5880630861158669E-3</v>
      </c>
      <c r="CP93" s="55">
        <f t="shared" si="92"/>
        <v>4.6001021173907733E-3</v>
      </c>
      <c r="CQ93" s="5">
        <f t="shared" si="110"/>
        <v>0.91984719439155049</v>
      </c>
      <c r="CR93" s="5">
        <f t="shared" si="111"/>
        <v>0.93445976070338022</v>
      </c>
      <c r="CS93" s="5">
        <f t="shared" si="112"/>
        <v>0.90788930723437433</v>
      </c>
      <c r="CT93" s="5">
        <f t="shared" si="113"/>
        <v>0.8925428190167306</v>
      </c>
      <c r="CU93" s="5">
        <f t="shared" si="114"/>
        <v>0.99153527801697638</v>
      </c>
      <c r="CW93" s="52">
        <f t="shared" si="115"/>
        <v>0.94699999999999984</v>
      </c>
      <c r="CX93" s="52">
        <f t="shared" si="116"/>
        <v>0.90300000000000002</v>
      </c>
      <c r="CY93" s="52">
        <f t="shared" si="117"/>
        <v>0.94299999999999995</v>
      </c>
      <c r="CZ93" s="52">
        <f t="shared" si="118"/>
        <v>0.92700000000000016</v>
      </c>
      <c r="DA93" s="52">
        <f t="shared" si="119"/>
        <v>0.96058980369438074</v>
      </c>
    </row>
    <row r="94" spans="1:105" x14ac:dyDescent="0.35">
      <c r="A94" s="170" t="str">
        <f t="shared" si="93"/>
        <v>NNN</v>
      </c>
      <c r="B94" s="170" t="str">
        <f t="shared" si="94"/>
        <v>N</v>
      </c>
      <c r="C94" s="29" t="str">
        <f t="shared" si="95"/>
        <v>N</v>
      </c>
      <c r="D94" s="29" t="str">
        <f t="shared" si="71"/>
        <v>N</v>
      </c>
      <c r="E94" s="171" t="s">
        <v>5</v>
      </c>
      <c r="F94" s="171" t="s">
        <v>6</v>
      </c>
      <c r="G94" s="171" t="s">
        <v>7</v>
      </c>
      <c r="H94" s="172">
        <v>78</v>
      </c>
      <c r="I94" s="171" t="s">
        <v>5</v>
      </c>
      <c r="J94" s="171" t="s">
        <v>5</v>
      </c>
      <c r="K94" s="172">
        <v>24</v>
      </c>
      <c r="L94" s="172">
        <v>19</v>
      </c>
      <c r="M94" s="172">
        <v>20</v>
      </c>
      <c r="N94" s="172">
        <v>15</v>
      </c>
      <c r="O94" s="172">
        <v>23</v>
      </c>
      <c r="P94" s="1"/>
      <c r="Q94" s="13" t="s">
        <v>212</v>
      </c>
      <c r="R94" s="35">
        <v>36210</v>
      </c>
      <c r="S94" s="35">
        <v>23326</v>
      </c>
      <c r="T94" s="35">
        <v>32899</v>
      </c>
      <c r="U94" s="35">
        <v>32216</v>
      </c>
      <c r="V94" s="35">
        <v>35736</v>
      </c>
      <c r="W94" s="35"/>
      <c r="X94" s="50">
        <f t="shared" si="96"/>
        <v>41</v>
      </c>
      <c r="Y94" s="49" t="str">
        <f t="shared" si="97"/>
        <v>M</v>
      </c>
      <c r="Z94" s="49" t="str">
        <f t="shared" si="98"/>
        <v>NN</v>
      </c>
      <c r="AA94" s="1"/>
      <c r="AB94" s="120">
        <f t="shared" si="99"/>
        <v>1.0055333492174835E-2</v>
      </c>
      <c r="AC94" s="120">
        <f t="shared" si="100"/>
        <v>1.1171787668024626E-2</v>
      </c>
      <c r="AD94" s="120">
        <f t="shared" si="101"/>
        <v>1.0529351218625421E-2</v>
      </c>
      <c r="AE94" s="120">
        <f t="shared" si="102"/>
        <v>1.0671362384110084E-2</v>
      </c>
      <c r="AF94" s="120">
        <f t="shared" si="103"/>
        <v>1.0131224532668352E-2</v>
      </c>
      <c r="AH94" s="121">
        <f t="shared" si="131"/>
        <v>0.92600000000000005</v>
      </c>
      <c r="AI94" s="121">
        <f t="shared" si="131"/>
        <v>0.86499999999999999</v>
      </c>
      <c r="AJ94" s="121">
        <f t="shared" si="131"/>
        <v>0.93600000000000005</v>
      </c>
      <c r="AK94" s="121">
        <f t="shared" si="131"/>
        <v>0.93100000000000005</v>
      </c>
      <c r="AL94" s="121">
        <f t="shared" si="131"/>
        <v>0.89200000000000002</v>
      </c>
      <c r="AM94" s="15"/>
      <c r="AN94" s="98">
        <f t="shared" si="72"/>
        <v>0.85787377509079354</v>
      </c>
      <c r="AO94" s="98">
        <f t="shared" si="73"/>
        <v>0.8092309068645902</v>
      </c>
      <c r="AP94" s="98">
        <f t="shared" si="74"/>
        <v>0.88284669015598805</v>
      </c>
      <c r="AQ94" s="98">
        <f t="shared" si="75"/>
        <v>0.87762808925129987</v>
      </c>
      <c r="AR94" s="98">
        <f t="shared" si="76"/>
        <v>0.84851658243742145</v>
      </c>
      <c r="AS94" s="15"/>
      <c r="AT94" s="98">
        <f t="shared" si="120"/>
        <v>-0.14212622490920646</v>
      </c>
      <c r="AU94" s="98">
        <f t="shared" si="121"/>
        <v>-0.1907690931354098</v>
      </c>
      <c r="AV94" s="98">
        <f t="shared" si="122"/>
        <v>-0.11715330984401195</v>
      </c>
      <c r="AW94" s="98">
        <f t="shared" si="123"/>
        <v>-0.12237191074870013</v>
      </c>
      <c r="AX94" s="98">
        <f t="shared" si="124"/>
        <v>-0.15148341756257855</v>
      </c>
      <c r="AY94" s="15"/>
      <c r="AZ94" s="98">
        <f t="shared" si="104"/>
        <v>-0.14212622490920646</v>
      </c>
      <c r="BA94" s="98">
        <f t="shared" si="105"/>
        <v>-0.1907690931354098</v>
      </c>
      <c r="BB94" s="98">
        <f t="shared" si="106"/>
        <v>-0.11715330984401195</v>
      </c>
      <c r="BC94" s="99">
        <f t="shared" si="107"/>
        <v>-0.12237191074870013</v>
      </c>
      <c r="BD94" s="98">
        <f t="shared" si="108"/>
        <v>-0.15299825173820433</v>
      </c>
      <c r="BE94" s="101"/>
      <c r="BF94" s="181" t="str">
        <f t="shared" si="109"/>
        <v>41X</v>
      </c>
      <c r="BG94" s="98">
        <f t="shared" si="125"/>
        <v>0.85787377509079354</v>
      </c>
      <c r="BH94" s="98">
        <f t="shared" si="126"/>
        <v>0.8092309068645902</v>
      </c>
      <c r="BI94" s="98">
        <f t="shared" si="127"/>
        <v>0.88284669015598805</v>
      </c>
      <c r="BJ94" s="98">
        <f t="shared" si="128"/>
        <v>0.87762808925129987</v>
      </c>
      <c r="BK94" s="98">
        <f t="shared" si="129"/>
        <v>0.84700174826179564</v>
      </c>
      <c r="BL94" s="101"/>
      <c r="BM94" s="15">
        <f>IF($Y94="N",VLOOKUP("N",ylfactors,MATCH(BM$7,'Proposed Factors'!$L$3:$R$3,0),FALSE),IF('Query Result 1'!$X94&lt;49,VLOOKUP("YA",ylfactors,MATCH(BM$7,'Proposed Factors'!$L$3:$R$3,0),FALSE),VLOOKUP("YB",ylfactors,MATCH(BM$7,'Proposed Factors'!$L$3:$R$3,0),FALSE)))</f>
        <v>1</v>
      </c>
      <c r="BN94" s="15">
        <f>IF($Y94="N",VLOOKUP("N",ylfactors,MATCH(BN$7,'Proposed Factors'!$L$3:$R$3,0),FALSE),IF('Query Result 1'!$X94&lt;49,VLOOKUP("YA",ylfactors,MATCH(BN$7,'Proposed Factors'!$L$3:$R$3,0),FALSE),VLOOKUP("YB",ylfactors,MATCH(BN$7,'Proposed Factors'!$L$3:$R$3,0),FALSE)))</f>
        <v>1</v>
      </c>
      <c r="BO94" s="15">
        <f>IF($Y94="N",VLOOKUP("N",ylfactors,MATCH(BO$7,'Proposed Factors'!$L$3:$R$3,0),FALSE),IF('Query Result 1'!$X94&lt;49,VLOOKUP("YA",ylfactors,MATCH(BO$7,'Proposed Factors'!$L$3:$R$3,0),FALSE),VLOOKUP("YB",ylfactors,MATCH(BO$7,'Proposed Factors'!$L$3:$R$3,0),FALSE)))</f>
        <v>1</v>
      </c>
      <c r="BP94" s="15">
        <f>IF($Y94="N",VLOOKUP("N",ylfactors,MATCH(BP$7,'Proposed Factors'!$L$3:$R$3,0),FALSE),IF('Query Result 1'!$X94&lt;49,VLOOKUP("YA",ylfactors,MATCH(BP$7,'Proposed Factors'!$L$3:$R$3,0),FALSE),VLOOKUP("YB",ylfactors,MATCH(BP$7,'Proposed Factors'!$L$3:$R$3,0),FALSE)))</f>
        <v>1</v>
      </c>
      <c r="BQ94" s="15">
        <f>IF($Y94="N",VLOOKUP("N",ylfactors,MATCH(BQ$7,'Proposed Factors'!$L$3:$R$3,0),FALSE),IF('Query Result 1'!$X94&lt;49,VLOOKUP("YA",ylfactors,MATCH(BQ$7,'Proposed Factors'!$L$3:$R$3,0),FALSE),VLOOKUP("YB",ylfactors,MATCH(BQ$7,'Proposed Factors'!$L$3:$R$3,0),FALSE)))</f>
        <v>1</v>
      </c>
      <c r="BR94" s="15"/>
      <c r="BS94" s="15">
        <f>IF($Z94="NN",1,IF(AND($Z94="YY",$Y94="S"),VLOOKUP("YY",gsdfactors,MATCH(BS$7,'Proposed Factors'!$L$11:$R$11,0),FALSE),VLOOKUP(LEFT(CONCATENATE($Y94,$Z94),2)&amp;"N",gsdfactors,MATCH(BS$7,'Proposed Factors'!$L$11:$R$11,0),FALSE)))</f>
        <v>1</v>
      </c>
      <c r="BT94" s="15">
        <f>IF($Z94="NN",1,IF(AND($Z94="YY",$Y94="S"),VLOOKUP("YY",gsdfactors,MATCH(BT$7,'Proposed Factors'!$L$11:$R$11,0),FALSE),VLOOKUP(LEFT(CONCATENATE($Y94,$Z94),2)&amp;"N",gsdfactors,MATCH(BT$7,'Proposed Factors'!$L$11:$R$11,0),FALSE)))</f>
        <v>1</v>
      </c>
      <c r="BU94" s="15">
        <f>IF($Z94="NN",1,IF(AND($Z94="YY",$Y94="S"),VLOOKUP("YY",gsdfactors,MATCH(BU$7,'Proposed Factors'!$L$11:$R$11,0),FALSE),VLOOKUP(LEFT(CONCATENATE($Y94,$Z94),2)&amp;"N",gsdfactors,MATCH(BU$7,'Proposed Factors'!$L$11:$R$11,0),FALSE)))</f>
        <v>1</v>
      </c>
      <c r="BV94" s="15">
        <f>IF($Z94="NN",1,IF(AND($Z94="YY",$Y94="S"),VLOOKUP("YY",gsdfactors,MATCH(BV$7,'Proposed Factors'!$L$11:$R$11,0),FALSE),VLOOKUP(LEFT(CONCATENATE($Y94,$Z94),2)&amp;"N",gsdfactors,MATCH(BV$7,'Proposed Factors'!$L$11:$R$11,0),FALSE)))</f>
        <v>1</v>
      </c>
      <c r="BW94" s="15">
        <f>IF($Z94="NN",1,IF(AND($Z94="YY",$Y94="S"),VLOOKUP("YY",gsdfactors,MATCH(BW$7,'Proposed Factors'!$L$11:$R$11,0),FALSE),VLOOKUP(LEFT(CONCATENATE($Y94,$Z94),2)&amp;"N",gsdfactors,MATCH(BW$7,'Proposed Factors'!$L$11:$R$11,0),FALSE)))</f>
        <v>1</v>
      </c>
      <c r="BY94" s="52">
        <f t="shared" si="77"/>
        <v>0.85787377509079354</v>
      </c>
      <c r="BZ94" s="52">
        <f t="shared" si="78"/>
        <v>0.8092309068645902</v>
      </c>
      <c r="CA94" s="52">
        <f t="shared" si="79"/>
        <v>0.88284669015598805</v>
      </c>
      <c r="CB94" s="52">
        <f t="shared" si="80"/>
        <v>0.87762808925129987</v>
      </c>
      <c r="CC94" s="52">
        <f t="shared" si="81"/>
        <v>0.84700174826179564</v>
      </c>
      <c r="CE94" s="52">
        <f t="shared" si="82"/>
        <v>0.89944931574084042</v>
      </c>
      <c r="CF94" s="52">
        <f t="shared" si="83"/>
        <v>0.89513587265606187</v>
      </c>
      <c r="CG94" s="52">
        <f t="shared" si="84"/>
        <v>0.9011499380396335</v>
      </c>
      <c r="CH94" s="52">
        <f t="shared" si="85"/>
        <v>0.8963941364666409</v>
      </c>
      <c r="CI94" s="52">
        <f t="shared" si="86"/>
        <v>0.91956332628104964</v>
      </c>
      <c r="CK94" s="52" t="str">
        <f t="shared" si="87"/>
        <v>41MNN</v>
      </c>
      <c r="CL94" s="55">
        <f t="shared" si="88"/>
        <v>1.0055333492174835E-2</v>
      </c>
      <c r="CM94" s="55">
        <f t="shared" si="89"/>
        <v>1.1171787668024626E-2</v>
      </c>
      <c r="CN94" s="55">
        <f t="shared" si="90"/>
        <v>1.0529351218625421E-2</v>
      </c>
      <c r="CO94" s="55">
        <f t="shared" si="91"/>
        <v>1.0671362384110084E-2</v>
      </c>
      <c r="CP94" s="55">
        <f t="shared" si="92"/>
        <v>1.0131224532668352E-2</v>
      </c>
      <c r="CQ94" s="5">
        <f t="shared" si="110"/>
        <v>0.89944931574084042</v>
      </c>
      <c r="CR94" s="5">
        <f t="shared" si="111"/>
        <v>0.89513587265606187</v>
      </c>
      <c r="CS94" s="5">
        <f t="shared" si="112"/>
        <v>0.9011499380396335</v>
      </c>
      <c r="CT94" s="5">
        <f t="shared" si="113"/>
        <v>0.8963941364666409</v>
      </c>
      <c r="CU94" s="5">
        <f t="shared" si="114"/>
        <v>0.91956332628104964</v>
      </c>
      <c r="CW94" s="52">
        <f t="shared" si="115"/>
        <v>0.92600000000000005</v>
      </c>
      <c r="CX94" s="52">
        <f t="shared" si="116"/>
        <v>0.86499999999999999</v>
      </c>
      <c r="CY94" s="52">
        <f t="shared" si="117"/>
        <v>0.93600000000000005</v>
      </c>
      <c r="CZ94" s="52">
        <f t="shared" si="118"/>
        <v>0.93100000000000005</v>
      </c>
      <c r="DA94" s="52">
        <f t="shared" si="119"/>
        <v>0.89086407176905469</v>
      </c>
    </row>
    <row r="95" spans="1:105" x14ac:dyDescent="0.35">
      <c r="A95" s="170" t="str">
        <f t="shared" si="93"/>
        <v>NNN</v>
      </c>
      <c r="B95" s="170" t="str">
        <f t="shared" si="94"/>
        <v>N</v>
      </c>
      <c r="C95" s="29" t="str">
        <f t="shared" si="95"/>
        <v>N</v>
      </c>
      <c r="D95" s="29" t="str">
        <f t="shared" si="71"/>
        <v>N</v>
      </c>
      <c r="E95" s="171" t="s">
        <v>5</v>
      </c>
      <c r="F95" s="171" t="s">
        <v>6</v>
      </c>
      <c r="G95" s="171" t="s">
        <v>7</v>
      </c>
      <c r="H95" s="172">
        <v>79</v>
      </c>
      <c r="I95" s="171" t="s">
        <v>5</v>
      </c>
      <c r="J95" s="171" t="s">
        <v>5</v>
      </c>
      <c r="K95" s="172">
        <v>17</v>
      </c>
      <c r="L95" s="172">
        <v>13</v>
      </c>
      <c r="M95" s="172">
        <v>17</v>
      </c>
      <c r="N95" s="172">
        <v>14</v>
      </c>
      <c r="O95" s="172">
        <v>17</v>
      </c>
      <c r="P95" s="1"/>
      <c r="Q95" s="13" t="s">
        <v>314</v>
      </c>
      <c r="R95" s="35">
        <v>16333</v>
      </c>
      <c r="S95" s="35">
        <v>9365</v>
      </c>
      <c r="T95" s="35">
        <v>13991</v>
      </c>
      <c r="U95" s="35">
        <v>13554</v>
      </c>
      <c r="V95" s="35">
        <v>15960</v>
      </c>
      <c r="W95" s="35"/>
      <c r="X95" s="50">
        <f t="shared" si="96"/>
        <v>41</v>
      </c>
      <c r="Y95" s="49" t="str">
        <f t="shared" si="97"/>
        <v>S</v>
      </c>
      <c r="Z95" s="49" t="str">
        <f t="shared" si="98"/>
        <v>NN</v>
      </c>
      <c r="AA95" s="1"/>
      <c r="AB95" s="120">
        <f t="shared" si="99"/>
        <v>4.5355913263654124E-3</v>
      </c>
      <c r="AC95" s="120">
        <f t="shared" si="100"/>
        <v>4.4852864404977544E-3</v>
      </c>
      <c r="AD95" s="120">
        <f t="shared" si="101"/>
        <v>4.4778307212920837E-3</v>
      </c>
      <c r="AE95" s="120">
        <f t="shared" si="102"/>
        <v>4.4896835657508094E-3</v>
      </c>
      <c r="AF95" s="120">
        <f t="shared" si="103"/>
        <v>4.5246906072696127E-3</v>
      </c>
      <c r="AH95" s="121">
        <f t="shared" si="131"/>
        <v>0.92600000000000005</v>
      </c>
      <c r="AI95" s="121">
        <f t="shared" si="131"/>
        <v>0.86499999999999999</v>
      </c>
      <c r="AJ95" s="121">
        <f t="shared" si="131"/>
        <v>0.93600000000000005</v>
      </c>
      <c r="AK95" s="121">
        <f t="shared" si="131"/>
        <v>0.93100000000000005</v>
      </c>
      <c r="AL95" s="121">
        <f t="shared" si="131"/>
        <v>0.89200000000000002</v>
      </c>
      <c r="AM95" s="15"/>
      <c r="AN95" s="98">
        <f t="shared" si="72"/>
        <v>0.85787377509079354</v>
      </c>
      <c r="AO95" s="98">
        <f t="shared" si="73"/>
        <v>0.8092309068645902</v>
      </c>
      <c r="AP95" s="98">
        <f t="shared" si="74"/>
        <v>0.88284669015598805</v>
      </c>
      <c r="AQ95" s="98">
        <f t="shared" si="75"/>
        <v>0.87762808925129987</v>
      </c>
      <c r="AR95" s="98">
        <f t="shared" si="76"/>
        <v>0.84851658243742145</v>
      </c>
      <c r="AS95" s="15"/>
      <c r="AT95" s="98">
        <f t="shared" si="120"/>
        <v>-0.14212622490920646</v>
      </c>
      <c r="AU95" s="98">
        <f t="shared" si="121"/>
        <v>-0.1907690931354098</v>
      </c>
      <c r="AV95" s="98">
        <f t="shared" si="122"/>
        <v>-0.11715330984401195</v>
      </c>
      <c r="AW95" s="98">
        <f t="shared" si="123"/>
        <v>-0.12237191074870013</v>
      </c>
      <c r="AX95" s="98">
        <f t="shared" si="124"/>
        <v>-0.15148341756257855</v>
      </c>
      <c r="AY95" s="15"/>
      <c r="AZ95" s="98">
        <f t="shared" si="104"/>
        <v>-0.14212622490920646</v>
      </c>
      <c r="BA95" s="98">
        <f t="shared" si="105"/>
        <v>-0.1907690931354098</v>
      </c>
      <c r="BB95" s="98">
        <f t="shared" si="106"/>
        <v>-0.11715330984401195</v>
      </c>
      <c r="BC95" s="99">
        <f t="shared" si="107"/>
        <v>-0.12237191074870013</v>
      </c>
      <c r="BD95" s="98">
        <f t="shared" si="108"/>
        <v>-0.15299825173820433</v>
      </c>
      <c r="BE95" s="101"/>
      <c r="BF95" s="181" t="str">
        <f t="shared" si="109"/>
        <v>41X</v>
      </c>
      <c r="BG95" s="98">
        <f t="shared" si="125"/>
        <v>0.85787377509079354</v>
      </c>
      <c r="BH95" s="98">
        <f t="shared" si="126"/>
        <v>0.8092309068645902</v>
      </c>
      <c r="BI95" s="98">
        <f t="shared" si="127"/>
        <v>0.88284669015598805</v>
      </c>
      <c r="BJ95" s="98">
        <f t="shared" si="128"/>
        <v>0.87762808925129987</v>
      </c>
      <c r="BK95" s="98">
        <f t="shared" si="129"/>
        <v>0.84700174826179564</v>
      </c>
      <c r="BL95" s="101"/>
      <c r="BM95" s="15">
        <f>IF($Y95="N",VLOOKUP("N",ylfactors,MATCH(BM$7,'Proposed Factors'!$L$3:$R$3,0),FALSE),IF('Query Result 1'!$X95&lt;49,VLOOKUP("YA",ylfactors,MATCH(BM$7,'Proposed Factors'!$L$3:$R$3,0),FALSE),VLOOKUP("YB",ylfactors,MATCH(BM$7,'Proposed Factors'!$L$3:$R$3,0),FALSE)))</f>
        <v>1</v>
      </c>
      <c r="BN95" s="15">
        <f>IF($Y95="N",VLOOKUP("N",ylfactors,MATCH(BN$7,'Proposed Factors'!$L$3:$R$3,0),FALSE),IF('Query Result 1'!$X95&lt;49,VLOOKUP("YA",ylfactors,MATCH(BN$7,'Proposed Factors'!$L$3:$R$3,0),FALSE),VLOOKUP("YB",ylfactors,MATCH(BN$7,'Proposed Factors'!$L$3:$R$3,0),FALSE)))</f>
        <v>1</v>
      </c>
      <c r="BO95" s="15">
        <f>IF($Y95="N",VLOOKUP("N",ylfactors,MATCH(BO$7,'Proposed Factors'!$L$3:$R$3,0),FALSE),IF('Query Result 1'!$X95&lt;49,VLOOKUP("YA",ylfactors,MATCH(BO$7,'Proposed Factors'!$L$3:$R$3,0),FALSE),VLOOKUP("YB",ylfactors,MATCH(BO$7,'Proposed Factors'!$L$3:$R$3,0),FALSE)))</f>
        <v>1</v>
      </c>
      <c r="BP95" s="15">
        <f>IF($Y95="N",VLOOKUP("N",ylfactors,MATCH(BP$7,'Proposed Factors'!$L$3:$R$3,0),FALSE),IF('Query Result 1'!$X95&lt;49,VLOOKUP("YA",ylfactors,MATCH(BP$7,'Proposed Factors'!$L$3:$R$3,0),FALSE),VLOOKUP("YB",ylfactors,MATCH(BP$7,'Proposed Factors'!$L$3:$R$3,0),FALSE)))</f>
        <v>1</v>
      </c>
      <c r="BQ95" s="15">
        <f>IF($Y95="N",VLOOKUP("N",ylfactors,MATCH(BQ$7,'Proposed Factors'!$L$3:$R$3,0),FALSE),IF('Query Result 1'!$X95&lt;49,VLOOKUP("YA",ylfactors,MATCH(BQ$7,'Proposed Factors'!$L$3:$R$3,0),FALSE),VLOOKUP("YB",ylfactors,MATCH(BQ$7,'Proposed Factors'!$L$3:$R$3,0),FALSE)))</f>
        <v>1</v>
      </c>
      <c r="BR95" s="15"/>
      <c r="BS95" s="15">
        <f>IF($Z95="NN",1,IF(AND($Z95="YY",$Y95="S"),VLOOKUP("YY",gsdfactors,MATCH(BS$7,'Proposed Factors'!$L$11:$R$11,0),FALSE),VLOOKUP(LEFT(CONCATENATE($Y95,$Z95),2)&amp;"N",gsdfactors,MATCH(BS$7,'Proposed Factors'!$L$11:$R$11,0),FALSE)))</f>
        <v>1</v>
      </c>
      <c r="BT95" s="15">
        <f>IF($Z95="NN",1,IF(AND($Z95="YY",$Y95="S"),VLOOKUP("YY",gsdfactors,MATCH(BT$7,'Proposed Factors'!$L$11:$R$11,0),FALSE),VLOOKUP(LEFT(CONCATENATE($Y95,$Z95),2)&amp;"N",gsdfactors,MATCH(BT$7,'Proposed Factors'!$L$11:$R$11,0),FALSE)))</f>
        <v>1</v>
      </c>
      <c r="BU95" s="15">
        <f>IF($Z95="NN",1,IF(AND($Z95="YY",$Y95="S"),VLOOKUP("YY",gsdfactors,MATCH(BU$7,'Proposed Factors'!$L$11:$R$11,0),FALSE),VLOOKUP(LEFT(CONCATENATE($Y95,$Z95),2)&amp;"N",gsdfactors,MATCH(BU$7,'Proposed Factors'!$L$11:$R$11,0),FALSE)))</f>
        <v>1</v>
      </c>
      <c r="BV95" s="15">
        <f>IF($Z95="NN",1,IF(AND($Z95="YY",$Y95="S"),VLOOKUP("YY",gsdfactors,MATCH(BV$7,'Proposed Factors'!$L$11:$R$11,0),FALSE),VLOOKUP(LEFT(CONCATENATE($Y95,$Z95),2)&amp;"N",gsdfactors,MATCH(BV$7,'Proposed Factors'!$L$11:$R$11,0),FALSE)))</f>
        <v>1</v>
      </c>
      <c r="BW95" s="15">
        <f>IF($Z95="NN",1,IF(AND($Z95="YY",$Y95="S"),VLOOKUP("YY",gsdfactors,MATCH(BW$7,'Proposed Factors'!$L$11:$R$11,0),FALSE),VLOOKUP(LEFT(CONCATENATE($Y95,$Z95),2)&amp;"N",gsdfactors,MATCH(BW$7,'Proposed Factors'!$L$11:$R$11,0),FALSE)))</f>
        <v>1</v>
      </c>
      <c r="BY95" s="52">
        <f t="shared" si="77"/>
        <v>0.85787377509079354</v>
      </c>
      <c r="BZ95" s="52">
        <f t="shared" si="78"/>
        <v>0.8092309068645902</v>
      </c>
      <c r="CA95" s="52">
        <f t="shared" si="79"/>
        <v>0.88284669015598805</v>
      </c>
      <c r="CB95" s="52">
        <f t="shared" si="80"/>
        <v>0.87762808925129987</v>
      </c>
      <c r="CC95" s="52">
        <f t="shared" si="81"/>
        <v>0.84700174826179564</v>
      </c>
      <c r="CE95" s="52">
        <f t="shared" si="82"/>
        <v>0.89944931574084042</v>
      </c>
      <c r="CF95" s="52">
        <f t="shared" si="83"/>
        <v>0.89513587265606187</v>
      </c>
      <c r="CG95" s="52">
        <f t="shared" si="84"/>
        <v>0.9011499380396335</v>
      </c>
      <c r="CH95" s="52">
        <f t="shared" si="85"/>
        <v>0.8963941364666409</v>
      </c>
      <c r="CI95" s="52">
        <f t="shared" si="86"/>
        <v>0.91956332628104964</v>
      </c>
      <c r="CK95" s="52" t="str">
        <f t="shared" si="87"/>
        <v>41SNN</v>
      </c>
      <c r="CL95" s="55">
        <f t="shared" si="88"/>
        <v>4.5355913263654124E-3</v>
      </c>
      <c r="CM95" s="55">
        <f t="shared" si="89"/>
        <v>4.4852864404977544E-3</v>
      </c>
      <c r="CN95" s="55">
        <f t="shared" si="90"/>
        <v>4.4778307212920837E-3</v>
      </c>
      <c r="CO95" s="55">
        <f t="shared" si="91"/>
        <v>4.4896835657508094E-3</v>
      </c>
      <c r="CP95" s="55">
        <f t="shared" si="92"/>
        <v>4.5246906072696127E-3</v>
      </c>
      <c r="CQ95" s="5">
        <f t="shared" si="110"/>
        <v>0.89944931574084042</v>
      </c>
      <c r="CR95" s="5">
        <f t="shared" si="111"/>
        <v>0.89513587265606187</v>
      </c>
      <c r="CS95" s="5">
        <f t="shared" si="112"/>
        <v>0.9011499380396335</v>
      </c>
      <c r="CT95" s="5">
        <f t="shared" si="113"/>
        <v>0.8963941364666409</v>
      </c>
      <c r="CU95" s="5">
        <f t="shared" si="114"/>
        <v>0.91956332628104964</v>
      </c>
      <c r="CW95" s="52">
        <f t="shared" si="115"/>
        <v>0.92600000000000005</v>
      </c>
      <c r="CX95" s="52">
        <f t="shared" si="116"/>
        <v>0.86499999999999999</v>
      </c>
      <c r="CY95" s="52">
        <f t="shared" si="117"/>
        <v>0.93600000000000005</v>
      </c>
      <c r="CZ95" s="52">
        <f t="shared" si="118"/>
        <v>0.93100000000000005</v>
      </c>
      <c r="DA95" s="52">
        <f t="shared" si="119"/>
        <v>0.89086407176905469</v>
      </c>
    </row>
    <row r="96" spans="1:105" x14ac:dyDescent="0.35">
      <c r="A96" s="170" t="str">
        <f t="shared" si="93"/>
        <v>NNN</v>
      </c>
      <c r="B96" s="170" t="str">
        <f t="shared" si="94"/>
        <v>N</v>
      </c>
      <c r="C96" s="29" t="str">
        <f t="shared" si="95"/>
        <v>N</v>
      </c>
      <c r="D96" s="29" t="str">
        <f t="shared" si="71"/>
        <v>N</v>
      </c>
      <c r="E96" s="171" t="s">
        <v>5</v>
      </c>
      <c r="F96" s="171" t="s">
        <v>6</v>
      </c>
      <c r="G96" s="171" t="s">
        <v>7</v>
      </c>
      <c r="H96" s="172">
        <v>80</v>
      </c>
      <c r="I96" s="171" t="s">
        <v>5</v>
      </c>
      <c r="J96" s="171" t="s">
        <v>5</v>
      </c>
      <c r="K96" s="172">
        <v>12</v>
      </c>
      <c r="L96" s="172">
        <v>10</v>
      </c>
      <c r="M96" s="172">
        <v>8</v>
      </c>
      <c r="N96" s="172">
        <v>7</v>
      </c>
      <c r="O96" s="172">
        <v>12</v>
      </c>
      <c r="P96" s="1"/>
      <c r="Q96" s="13" t="s">
        <v>213</v>
      </c>
      <c r="R96" s="35">
        <v>35082</v>
      </c>
      <c r="S96" s="35">
        <v>23051</v>
      </c>
      <c r="T96" s="35">
        <v>31842</v>
      </c>
      <c r="U96" s="35">
        <v>31185</v>
      </c>
      <c r="V96" s="35">
        <v>34625</v>
      </c>
      <c r="W96" s="35"/>
      <c r="X96" s="50">
        <f t="shared" si="96"/>
        <v>42</v>
      </c>
      <c r="Y96" s="49" t="str">
        <f t="shared" si="97"/>
        <v>M</v>
      </c>
      <c r="Z96" s="49" t="str">
        <f t="shared" si="98"/>
        <v>NN</v>
      </c>
      <c r="AA96" s="1"/>
      <c r="AB96" s="120">
        <f t="shared" si="99"/>
        <v>9.7420936087400586E-3</v>
      </c>
      <c r="AC96" s="120">
        <f t="shared" si="100"/>
        <v>1.1040078776285503E-2</v>
      </c>
      <c r="AD96" s="120">
        <f t="shared" si="101"/>
        <v>1.0191057524650313E-2</v>
      </c>
      <c r="AE96" s="120">
        <f t="shared" si="102"/>
        <v>1.0329849638331046E-2</v>
      </c>
      <c r="AF96" s="120">
        <f t="shared" si="103"/>
        <v>9.8162539020495206E-3</v>
      </c>
      <c r="AH96" s="121">
        <f t="shared" si="131"/>
        <v>0.91800000000000004</v>
      </c>
      <c r="AI96" s="121">
        <f t="shared" si="131"/>
        <v>0.84299999999999997</v>
      </c>
      <c r="AJ96" s="121">
        <f t="shared" si="131"/>
        <v>0.93100000000000005</v>
      </c>
      <c r="AK96" s="121">
        <f t="shared" si="131"/>
        <v>0.90300000000000002</v>
      </c>
      <c r="AL96" s="121">
        <f t="shared" si="131"/>
        <v>0.89100000000000001</v>
      </c>
      <c r="AM96" s="15"/>
      <c r="AN96" s="98">
        <f t="shared" si="72"/>
        <v>0.85046233858892917</v>
      </c>
      <c r="AO96" s="98">
        <f t="shared" si="73"/>
        <v>0.78864931154549078</v>
      </c>
      <c r="AP96" s="98">
        <f t="shared" si="74"/>
        <v>0.8781306287769497</v>
      </c>
      <c r="AQ96" s="98">
        <f t="shared" si="75"/>
        <v>0.85123325949938111</v>
      </c>
      <c r="AR96" s="98">
        <f t="shared" si="76"/>
        <v>0.84756533066338846</v>
      </c>
      <c r="AS96" s="15"/>
      <c r="AT96" s="98">
        <f t="shared" si="120"/>
        <v>-0.14953766141107083</v>
      </c>
      <c r="AU96" s="98">
        <f t="shared" si="121"/>
        <v>-0.21135068845450922</v>
      </c>
      <c r="AV96" s="98">
        <f t="shared" si="122"/>
        <v>-0.1218693712230503</v>
      </c>
      <c r="AW96" s="98">
        <f t="shared" si="123"/>
        <v>-0.14876674050061889</v>
      </c>
      <c r="AX96" s="98">
        <f t="shared" si="124"/>
        <v>-0.15243466933661154</v>
      </c>
      <c r="AY96" s="15"/>
      <c r="AZ96" s="98">
        <f t="shared" si="104"/>
        <v>-0.14953766141107083</v>
      </c>
      <c r="BA96" s="98">
        <f t="shared" si="105"/>
        <v>-0.21135068845450922</v>
      </c>
      <c r="BB96" s="98">
        <f t="shared" si="106"/>
        <v>-0.1218693712230503</v>
      </c>
      <c r="BC96" s="99">
        <f t="shared" si="107"/>
        <v>-0.14876674050061889</v>
      </c>
      <c r="BD96" s="98">
        <f t="shared" si="108"/>
        <v>-0.15395901602997766</v>
      </c>
      <c r="BE96" s="101"/>
      <c r="BF96" s="181" t="str">
        <f t="shared" si="109"/>
        <v>42X</v>
      </c>
      <c r="BG96" s="98">
        <f t="shared" si="125"/>
        <v>0.85046233858892917</v>
      </c>
      <c r="BH96" s="98">
        <f t="shared" si="126"/>
        <v>0.78864931154549078</v>
      </c>
      <c r="BI96" s="98">
        <f t="shared" si="127"/>
        <v>0.8781306287769497</v>
      </c>
      <c r="BJ96" s="98">
        <f t="shared" si="128"/>
        <v>0.85123325949938111</v>
      </c>
      <c r="BK96" s="98">
        <f t="shared" si="129"/>
        <v>0.84604098397002236</v>
      </c>
      <c r="BL96" s="101"/>
      <c r="BM96" s="15">
        <f>IF($Y96="N",VLOOKUP("N",ylfactors,MATCH(BM$7,'Proposed Factors'!$L$3:$R$3,0),FALSE),IF('Query Result 1'!$X96&lt;49,VLOOKUP("YA",ylfactors,MATCH(BM$7,'Proposed Factors'!$L$3:$R$3,0),FALSE),VLOOKUP("YB",ylfactors,MATCH(BM$7,'Proposed Factors'!$L$3:$R$3,0),FALSE)))</f>
        <v>1</v>
      </c>
      <c r="BN96" s="15">
        <f>IF($Y96="N",VLOOKUP("N",ylfactors,MATCH(BN$7,'Proposed Factors'!$L$3:$R$3,0),FALSE),IF('Query Result 1'!$X96&lt;49,VLOOKUP("YA",ylfactors,MATCH(BN$7,'Proposed Factors'!$L$3:$R$3,0),FALSE),VLOOKUP("YB",ylfactors,MATCH(BN$7,'Proposed Factors'!$L$3:$R$3,0),FALSE)))</f>
        <v>1</v>
      </c>
      <c r="BO96" s="15">
        <f>IF($Y96="N",VLOOKUP("N",ylfactors,MATCH(BO$7,'Proposed Factors'!$L$3:$R$3,0),FALSE),IF('Query Result 1'!$X96&lt;49,VLOOKUP("YA",ylfactors,MATCH(BO$7,'Proposed Factors'!$L$3:$R$3,0),FALSE),VLOOKUP("YB",ylfactors,MATCH(BO$7,'Proposed Factors'!$L$3:$R$3,0),FALSE)))</f>
        <v>1</v>
      </c>
      <c r="BP96" s="15">
        <f>IF($Y96="N",VLOOKUP("N",ylfactors,MATCH(BP$7,'Proposed Factors'!$L$3:$R$3,0),FALSE),IF('Query Result 1'!$X96&lt;49,VLOOKUP("YA",ylfactors,MATCH(BP$7,'Proposed Factors'!$L$3:$R$3,0),FALSE),VLOOKUP("YB",ylfactors,MATCH(BP$7,'Proposed Factors'!$L$3:$R$3,0),FALSE)))</f>
        <v>1</v>
      </c>
      <c r="BQ96" s="15">
        <f>IF($Y96="N",VLOOKUP("N",ylfactors,MATCH(BQ$7,'Proposed Factors'!$L$3:$R$3,0),FALSE),IF('Query Result 1'!$X96&lt;49,VLOOKUP("YA",ylfactors,MATCH(BQ$7,'Proposed Factors'!$L$3:$R$3,0),FALSE),VLOOKUP("YB",ylfactors,MATCH(BQ$7,'Proposed Factors'!$L$3:$R$3,0),FALSE)))</f>
        <v>1</v>
      </c>
      <c r="BR96" s="15"/>
      <c r="BS96" s="15">
        <f>IF($Z96="NN",1,IF(AND($Z96="YY",$Y96="S"),VLOOKUP("YY",gsdfactors,MATCH(BS$7,'Proposed Factors'!$L$11:$R$11,0),FALSE),VLOOKUP(LEFT(CONCATENATE($Y96,$Z96),2)&amp;"N",gsdfactors,MATCH(BS$7,'Proposed Factors'!$L$11:$R$11,0),FALSE)))</f>
        <v>1</v>
      </c>
      <c r="BT96" s="15">
        <f>IF($Z96="NN",1,IF(AND($Z96="YY",$Y96="S"),VLOOKUP("YY",gsdfactors,MATCH(BT$7,'Proposed Factors'!$L$11:$R$11,0),FALSE),VLOOKUP(LEFT(CONCATENATE($Y96,$Z96),2)&amp;"N",gsdfactors,MATCH(BT$7,'Proposed Factors'!$L$11:$R$11,0),FALSE)))</f>
        <v>1</v>
      </c>
      <c r="BU96" s="15">
        <f>IF($Z96="NN",1,IF(AND($Z96="YY",$Y96="S"),VLOOKUP("YY",gsdfactors,MATCH(BU$7,'Proposed Factors'!$L$11:$R$11,0),FALSE),VLOOKUP(LEFT(CONCATENATE($Y96,$Z96),2)&amp;"N",gsdfactors,MATCH(BU$7,'Proposed Factors'!$L$11:$R$11,0),FALSE)))</f>
        <v>1</v>
      </c>
      <c r="BV96" s="15">
        <f>IF($Z96="NN",1,IF(AND($Z96="YY",$Y96="S"),VLOOKUP("YY",gsdfactors,MATCH(BV$7,'Proposed Factors'!$L$11:$R$11,0),FALSE),VLOOKUP(LEFT(CONCATENATE($Y96,$Z96),2)&amp;"N",gsdfactors,MATCH(BV$7,'Proposed Factors'!$L$11:$R$11,0),FALSE)))</f>
        <v>1</v>
      </c>
      <c r="BW96" s="15">
        <f>IF($Z96="NN",1,IF(AND($Z96="YY",$Y96="S"),VLOOKUP("YY",gsdfactors,MATCH(BW$7,'Proposed Factors'!$L$11:$R$11,0),FALSE),VLOOKUP(LEFT(CONCATENATE($Y96,$Z96),2)&amp;"N",gsdfactors,MATCH(BW$7,'Proposed Factors'!$L$11:$R$11,0),FALSE)))</f>
        <v>1</v>
      </c>
      <c r="BY96" s="52">
        <f t="shared" si="77"/>
        <v>0.85046233858892917</v>
      </c>
      <c r="BZ96" s="52">
        <f t="shared" si="78"/>
        <v>0.78864931154549078</v>
      </c>
      <c r="CA96" s="52">
        <f t="shared" si="79"/>
        <v>0.8781306287769497</v>
      </c>
      <c r="CB96" s="52">
        <f t="shared" si="80"/>
        <v>0.85123325949938111</v>
      </c>
      <c r="CC96" s="52">
        <f t="shared" si="81"/>
        <v>0.84604098397002236</v>
      </c>
      <c r="CE96" s="52">
        <f t="shared" si="82"/>
        <v>0.89167869530247457</v>
      </c>
      <c r="CF96" s="52">
        <f t="shared" si="83"/>
        <v>0.87236941115498279</v>
      </c>
      <c r="CG96" s="52">
        <f t="shared" si="84"/>
        <v>0.89633610290053289</v>
      </c>
      <c r="CH96" s="52">
        <f t="shared" si="85"/>
        <v>0.86943491431726827</v>
      </c>
      <c r="CI96" s="52">
        <f t="shared" si="86"/>
        <v>0.91852025451676089</v>
      </c>
      <c r="CK96" s="52" t="str">
        <f t="shared" si="87"/>
        <v>42MNN</v>
      </c>
      <c r="CL96" s="55">
        <f t="shared" si="88"/>
        <v>9.7420936087400586E-3</v>
      </c>
      <c r="CM96" s="55">
        <f t="shared" si="89"/>
        <v>1.1040078776285503E-2</v>
      </c>
      <c r="CN96" s="55">
        <f t="shared" si="90"/>
        <v>1.0191057524650313E-2</v>
      </c>
      <c r="CO96" s="55">
        <f t="shared" si="91"/>
        <v>1.0329849638331046E-2</v>
      </c>
      <c r="CP96" s="55">
        <f t="shared" si="92"/>
        <v>9.8162539020495206E-3</v>
      </c>
      <c r="CQ96" s="5">
        <f t="shared" si="110"/>
        <v>0.89167869530247457</v>
      </c>
      <c r="CR96" s="5">
        <f t="shared" si="111"/>
        <v>0.87236941115498279</v>
      </c>
      <c r="CS96" s="5">
        <f t="shared" si="112"/>
        <v>0.89633610290053289</v>
      </c>
      <c r="CT96" s="5">
        <f t="shared" si="113"/>
        <v>0.86943491431726827</v>
      </c>
      <c r="CU96" s="5">
        <f t="shared" si="114"/>
        <v>0.91852025451676089</v>
      </c>
      <c r="CW96" s="52">
        <f t="shared" si="115"/>
        <v>0.91799999999999993</v>
      </c>
      <c r="CX96" s="52">
        <f t="shared" si="116"/>
        <v>0.84299999999999997</v>
      </c>
      <c r="CY96" s="52">
        <f t="shared" si="117"/>
        <v>0.93100000000000005</v>
      </c>
      <c r="CZ96" s="52">
        <f t="shared" si="118"/>
        <v>0.90300000000000014</v>
      </c>
      <c r="DA96" s="52">
        <f t="shared" si="119"/>
        <v>0.88985355391506449</v>
      </c>
    </row>
    <row r="97" spans="1:105" x14ac:dyDescent="0.35">
      <c r="A97" s="170" t="str">
        <f t="shared" si="93"/>
        <v>NNN</v>
      </c>
      <c r="B97" s="170" t="str">
        <f t="shared" si="94"/>
        <v>N</v>
      </c>
      <c r="C97" s="29" t="str">
        <f t="shared" si="95"/>
        <v>N</v>
      </c>
      <c r="D97" s="29" t="str">
        <f t="shared" si="71"/>
        <v>N</v>
      </c>
      <c r="E97" s="171" t="s">
        <v>5</v>
      </c>
      <c r="F97" s="171" t="s">
        <v>6</v>
      </c>
      <c r="G97" s="171" t="s">
        <v>7</v>
      </c>
      <c r="H97" s="172">
        <v>81</v>
      </c>
      <c r="I97" s="171" t="s">
        <v>5</v>
      </c>
      <c r="J97" s="171" t="s">
        <v>5</v>
      </c>
      <c r="K97" s="172">
        <v>8</v>
      </c>
      <c r="L97" s="172">
        <v>7</v>
      </c>
      <c r="M97" s="172">
        <v>8</v>
      </c>
      <c r="N97" s="172">
        <v>6</v>
      </c>
      <c r="O97" s="172">
        <v>8</v>
      </c>
      <c r="P97" s="1"/>
      <c r="Q97" s="13" t="s">
        <v>315</v>
      </c>
      <c r="R97" s="35">
        <v>15805</v>
      </c>
      <c r="S97" s="35">
        <v>9253</v>
      </c>
      <c r="T97" s="35">
        <v>13627</v>
      </c>
      <c r="U97" s="35">
        <v>13175</v>
      </c>
      <c r="V97" s="35">
        <v>15456</v>
      </c>
      <c r="W97" s="35"/>
      <c r="X97" s="50">
        <f t="shared" si="96"/>
        <v>42</v>
      </c>
      <c r="Y97" s="49" t="str">
        <f t="shared" si="97"/>
        <v>S</v>
      </c>
      <c r="Z97" s="49" t="str">
        <f t="shared" si="98"/>
        <v>NN</v>
      </c>
      <c r="AA97" s="1"/>
      <c r="AB97" s="120">
        <f t="shared" si="99"/>
        <v>4.3889684022044538E-3</v>
      </c>
      <c r="AC97" s="120">
        <f t="shared" si="100"/>
        <v>4.4316450009530932E-3</v>
      </c>
      <c r="AD97" s="120">
        <f t="shared" si="101"/>
        <v>4.3613322306516487E-3</v>
      </c>
      <c r="AE97" s="120">
        <f t="shared" si="102"/>
        <v>4.3641420229280593E-3</v>
      </c>
      <c r="AF97" s="120">
        <f t="shared" si="103"/>
        <v>4.3818056407242565E-3</v>
      </c>
      <c r="AH97" s="121">
        <f t="shared" si="131"/>
        <v>0.91800000000000004</v>
      </c>
      <c r="AI97" s="121">
        <f t="shared" si="131"/>
        <v>0.84299999999999997</v>
      </c>
      <c r="AJ97" s="121">
        <f t="shared" si="131"/>
        <v>0.93100000000000005</v>
      </c>
      <c r="AK97" s="121">
        <f t="shared" si="131"/>
        <v>0.90300000000000002</v>
      </c>
      <c r="AL97" s="121">
        <f t="shared" si="131"/>
        <v>0.89100000000000001</v>
      </c>
      <c r="AM97" s="15"/>
      <c r="AN97" s="98">
        <f t="shared" si="72"/>
        <v>0.85046233858892917</v>
      </c>
      <c r="AO97" s="98">
        <f t="shared" si="73"/>
        <v>0.78864931154549078</v>
      </c>
      <c r="AP97" s="98">
        <f t="shared" si="74"/>
        <v>0.8781306287769497</v>
      </c>
      <c r="AQ97" s="98">
        <f t="shared" si="75"/>
        <v>0.85123325949938111</v>
      </c>
      <c r="AR97" s="98">
        <f t="shared" si="76"/>
        <v>0.84756533066338846</v>
      </c>
      <c r="AS97" s="15"/>
      <c r="AT97" s="98">
        <f t="shared" si="120"/>
        <v>-0.14953766141107083</v>
      </c>
      <c r="AU97" s="98">
        <f t="shared" si="121"/>
        <v>-0.21135068845450922</v>
      </c>
      <c r="AV97" s="98">
        <f t="shared" si="122"/>
        <v>-0.1218693712230503</v>
      </c>
      <c r="AW97" s="98">
        <f t="shared" si="123"/>
        <v>-0.14876674050061889</v>
      </c>
      <c r="AX97" s="98">
        <f t="shared" si="124"/>
        <v>-0.15243466933661154</v>
      </c>
      <c r="AY97" s="15"/>
      <c r="AZ97" s="98">
        <f t="shared" si="104"/>
        <v>-0.14953766141107083</v>
      </c>
      <c r="BA97" s="98">
        <f t="shared" si="105"/>
        <v>-0.21135068845450922</v>
      </c>
      <c r="BB97" s="98">
        <f t="shared" si="106"/>
        <v>-0.1218693712230503</v>
      </c>
      <c r="BC97" s="99">
        <f t="shared" si="107"/>
        <v>-0.14876674050061889</v>
      </c>
      <c r="BD97" s="98">
        <f t="shared" si="108"/>
        <v>-0.15395901602997766</v>
      </c>
      <c r="BE97" s="101"/>
      <c r="BF97" s="181" t="str">
        <f t="shared" si="109"/>
        <v>42X</v>
      </c>
      <c r="BG97" s="98">
        <f t="shared" si="125"/>
        <v>0.85046233858892917</v>
      </c>
      <c r="BH97" s="98">
        <f t="shared" si="126"/>
        <v>0.78864931154549078</v>
      </c>
      <c r="BI97" s="98">
        <f t="shared" si="127"/>
        <v>0.8781306287769497</v>
      </c>
      <c r="BJ97" s="98">
        <f t="shared" si="128"/>
        <v>0.85123325949938111</v>
      </c>
      <c r="BK97" s="98">
        <f t="shared" si="129"/>
        <v>0.84604098397002236</v>
      </c>
      <c r="BL97" s="101"/>
      <c r="BM97" s="15">
        <f>IF($Y97="N",VLOOKUP("N",ylfactors,MATCH(BM$7,'Proposed Factors'!$L$3:$R$3,0),FALSE),IF('Query Result 1'!$X97&lt;49,VLOOKUP("YA",ylfactors,MATCH(BM$7,'Proposed Factors'!$L$3:$R$3,0),FALSE),VLOOKUP("YB",ylfactors,MATCH(BM$7,'Proposed Factors'!$L$3:$R$3,0),FALSE)))</f>
        <v>1</v>
      </c>
      <c r="BN97" s="15">
        <f>IF($Y97="N",VLOOKUP("N",ylfactors,MATCH(BN$7,'Proposed Factors'!$L$3:$R$3,0),FALSE),IF('Query Result 1'!$X97&lt;49,VLOOKUP("YA",ylfactors,MATCH(BN$7,'Proposed Factors'!$L$3:$R$3,0),FALSE),VLOOKUP("YB",ylfactors,MATCH(BN$7,'Proposed Factors'!$L$3:$R$3,0),FALSE)))</f>
        <v>1</v>
      </c>
      <c r="BO97" s="15">
        <f>IF($Y97="N",VLOOKUP("N",ylfactors,MATCH(BO$7,'Proposed Factors'!$L$3:$R$3,0),FALSE),IF('Query Result 1'!$X97&lt;49,VLOOKUP("YA",ylfactors,MATCH(BO$7,'Proposed Factors'!$L$3:$R$3,0),FALSE),VLOOKUP("YB",ylfactors,MATCH(BO$7,'Proposed Factors'!$L$3:$R$3,0),FALSE)))</f>
        <v>1</v>
      </c>
      <c r="BP97" s="15">
        <f>IF($Y97="N",VLOOKUP("N",ylfactors,MATCH(BP$7,'Proposed Factors'!$L$3:$R$3,0),FALSE),IF('Query Result 1'!$X97&lt;49,VLOOKUP("YA",ylfactors,MATCH(BP$7,'Proposed Factors'!$L$3:$R$3,0),FALSE),VLOOKUP("YB",ylfactors,MATCH(BP$7,'Proposed Factors'!$L$3:$R$3,0),FALSE)))</f>
        <v>1</v>
      </c>
      <c r="BQ97" s="15">
        <f>IF($Y97="N",VLOOKUP("N",ylfactors,MATCH(BQ$7,'Proposed Factors'!$L$3:$R$3,0),FALSE),IF('Query Result 1'!$X97&lt;49,VLOOKUP("YA",ylfactors,MATCH(BQ$7,'Proposed Factors'!$L$3:$R$3,0),FALSE),VLOOKUP("YB",ylfactors,MATCH(BQ$7,'Proposed Factors'!$L$3:$R$3,0),FALSE)))</f>
        <v>1</v>
      </c>
      <c r="BR97" s="15"/>
      <c r="BS97" s="15">
        <f>IF($Z97="NN",1,IF(AND($Z97="YY",$Y97="S"),VLOOKUP("YY",gsdfactors,MATCH(BS$7,'Proposed Factors'!$L$11:$R$11,0),FALSE),VLOOKUP(LEFT(CONCATENATE($Y97,$Z97),2)&amp;"N",gsdfactors,MATCH(BS$7,'Proposed Factors'!$L$11:$R$11,0),FALSE)))</f>
        <v>1</v>
      </c>
      <c r="BT97" s="15">
        <f>IF($Z97="NN",1,IF(AND($Z97="YY",$Y97="S"),VLOOKUP("YY",gsdfactors,MATCH(BT$7,'Proposed Factors'!$L$11:$R$11,0),FALSE),VLOOKUP(LEFT(CONCATENATE($Y97,$Z97),2)&amp;"N",gsdfactors,MATCH(BT$7,'Proposed Factors'!$L$11:$R$11,0),FALSE)))</f>
        <v>1</v>
      </c>
      <c r="BU97" s="15">
        <f>IF($Z97="NN",1,IF(AND($Z97="YY",$Y97="S"),VLOOKUP("YY",gsdfactors,MATCH(BU$7,'Proposed Factors'!$L$11:$R$11,0),FALSE),VLOOKUP(LEFT(CONCATENATE($Y97,$Z97),2)&amp;"N",gsdfactors,MATCH(BU$7,'Proposed Factors'!$L$11:$R$11,0),FALSE)))</f>
        <v>1</v>
      </c>
      <c r="BV97" s="15">
        <f>IF($Z97="NN",1,IF(AND($Z97="YY",$Y97="S"),VLOOKUP("YY",gsdfactors,MATCH(BV$7,'Proposed Factors'!$L$11:$R$11,0),FALSE),VLOOKUP(LEFT(CONCATENATE($Y97,$Z97),2)&amp;"N",gsdfactors,MATCH(BV$7,'Proposed Factors'!$L$11:$R$11,0),FALSE)))</f>
        <v>1</v>
      </c>
      <c r="BW97" s="15">
        <f>IF($Z97="NN",1,IF(AND($Z97="YY",$Y97="S"),VLOOKUP("YY",gsdfactors,MATCH(BW$7,'Proposed Factors'!$L$11:$R$11,0),FALSE),VLOOKUP(LEFT(CONCATENATE($Y97,$Z97),2)&amp;"N",gsdfactors,MATCH(BW$7,'Proposed Factors'!$L$11:$R$11,0),FALSE)))</f>
        <v>1</v>
      </c>
      <c r="BY97" s="52">
        <f t="shared" si="77"/>
        <v>0.85046233858892917</v>
      </c>
      <c r="BZ97" s="52">
        <f t="shared" si="78"/>
        <v>0.78864931154549078</v>
      </c>
      <c r="CA97" s="52">
        <f t="shared" si="79"/>
        <v>0.8781306287769497</v>
      </c>
      <c r="CB97" s="52">
        <f t="shared" si="80"/>
        <v>0.85123325949938111</v>
      </c>
      <c r="CC97" s="52">
        <f t="shared" si="81"/>
        <v>0.84604098397002236</v>
      </c>
      <c r="CE97" s="52">
        <f t="shared" si="82"/>
        <v>0.89167869530247457</v>
      </c>
      <c r="CF97" s="52">
        <f t="shared" si="83"/>
        <v>0.87236941115498279</v>
      </c>
      <c r="CG97" s="52">
        <f t="shared" si="84"/>
        <v>0.89633610290053289</v>
      </c>
      <c r="CH97" s="52">
        <f t="shared" si="85"/>
        <v>0.86943491431726827</v>
      </c>
      <c r="CI97" s="52">
        <f t="shared" si="86"/>
        <v>0.91852025451676089</v>
      </c>
      <c r="CK97" s="52" t="str">
        <f t="shared" si="87"/>
        <v>42SNN</v>
      </c>
      <c r="CL97" s="55">
        <f t="shared" si="88"/>
        <v>4.3889684022044538E-3</v>
      </c>
      <c r="CM97" s="55">
        <f t="shared" si="89"/>
        <v>4.4316450009530932E-3</v>
      </c>
      <c r="CN97" s="55">
        <f t="shared" si="90"/>
        <v>4.3613322306516487E-3</v>
      </c>
      <c r="CO97" s="55">
        <f t="shared" si="91"/>
        <v>4.3641420229280593E-3</v>
      </c>
      <c r="CP97" s="55">
        <f t="shared" si="92"/>
        <v>4.3818056407242565E-3</v>
      </c>
      <c r="CQ97" s="5">
        <f t="shared" si="110"/>
        <v>0.89167869530247457</v>
      </c>
      <c r="CR97" s="5">
        <f t="shared" si="111"/>
        <v>0.87236941115498279</v>
      </c>
      <c r="CS97" s="5">
        <f t="shared" si="112"/>
        <v>0.89633610290053289</v>
      </c>
      <c r="CT97" s="5">
        <f t="shared" si="113"/>
        <v>0.86943491431726827</v>
      </c>
      <c r="CU97" s="5">
        <f t="shared" si="114"/>
        <v>0.91852025451676089</v>
      </c>
      <c r="CW97" s="52">
        <f t="shared" si="115"/>
        <v>0.91799999999999993</v>
      </c>
      <c r="CX97" s="52">
        <f t="shared" si="116"/>
        <v>0.84299999999999997</v>
      </c>
      <c r="CY97" s="52">
        <f t="shared" si="117"/>
        <v>0.93100000000000005</v>
      </c>
      <c r="CZ97" s="52">
        <f t="shared" si="118"/>
        <v>0.90300000000000014</v>
      </c>
      <c r="DA97" s="52">
        <f t="shared" si="119"/>
        <v>0.88985355391506449</v>
      </c>
    </row>
    <row r="98" spans="1:105" x14ac:dyDescent="0.35">
      <c r="A98" s="170" t="str">
        <f t="shared" si="93"/>
        <v>NNN</v>
      </c>
      <c r="B98" s="170" t="str">
        <f t="shared" si="94"/>
        <v>N</v>
      </c>
      <c r="C98" s="29" t="str">
        <f t="shared" si="95"/>
        <v>N</v>
      </c>
      <c r="D98" s="29" t="str">
        <f t="shared" si="71"/>
        <v>N</v>
      </c>
      <c r="E98" s="171" t="s">
        <v>5</v>
      </c>
      <c r="F98" s="171" t="s">
        <v>6</v>
      </c>
      <c r="G98" s="171" t="s">
        <v>7</v>
      </c>
      <c r="H98" s="172">
        <v>82</v>
      </c>
      <c r="I98" s="171" t="s">
        <v>5</v>
      </c>
      <c r="J98" s="171" t="s">
        <v>5</v>
      </c>
      <c r="K98" s="172">
        <v>2</v>
      </c>
      <c r="L98" s="172">
        <v>0</v>
      </c>
      <c r="M98" s="172">
        <v>2</v>
      </c>
      <c r="N98" s="172">
        <v>1</v>
      </c>
      <c r="O98" s="172">
        <v>2</v>
      </c>
      <c r="P98" s="1"/>
      <c r="Q98" s="13" t="s">
        <v>214</v>
      </c>
      <c r="R98" s="35">
        <v>34671</v>
      </c>
      <c r="S98" s="35">
        <v>23146</v>
      </c>
      <c r="T98" s="35">
        <v>31601</v>
      </c>
      <c r="U98" s="35">
        <v>30891</v>
      </c>
      <c r="V98" s="35">
        <v>34175</v>
      </c>
      <c r="W98" s="35"/>
      <c r="X98" s="50">
        <f t="shared" si="96"/>
        <v>43</v>
      </c>
      <c r="Y98" s="49" t="str">
        <f t="shared" si="97"/>
        <v>M</v>
      </c>
      <c r="Z98" s="49" t="str">
        <f t="shared" si="98"/>
        <v>NN</v>
      </c>
      <c r="AA98" s="1"/>
      <c r="AB98" s="120">
        <f t="shared" si="99"/>
        <v>9.627960991637494E-3</v>
      </c>
      <c r="AC98" s="120">
        <f t="shared" si="100"/>
        <v>1.1085578211613564E-2</v>
      </c>
      <c r="AD98" s="120">
        <f t="shared" si="101"/>
        <v>1.0113925282220795E-2</v>
      </c>
      <c r="AE98" s="120">
        <f t="shared" si="102"/>
        <v>1.0232463850494929E-2</v>
      </c>
      <c r="AF98" s="120">
        <f t="shared" si="103"/>
        <v>9.6886780390625961E-3</v>
      </c>
      <c r="AH98" s="121">
        <f t="shared" ref="AH98:AL107" si="132">IFERROR(IF($Y98="N",VLOOKUP(CONCATENATE(AH$7,"NNXX"),bdfactors,8,FALSE),VLOOKUP(CONCATENATE(AH$7,$X98,$Y98),bdfactors,8,FALSE)),VLOOKUP(CONCATENATE(AH$7,$X98,"X"),bdfactors,8,FALSE))</f>
        <v>0.91</v>
      </c>
      <c r="AI98" s="121">
        <f t="shared" si="132"/>
        <v>0.84299999999999997</v>
      </c>
      <c r="AJ98" s="121">
        <f t="shared" si="132"/>
        <v>0.92800000000000005</v>
      </c>
      <c r="AK98" s="121">
        <f t="shared" si="132"/>
        <v>0.90200000000000002</v>
      </c>
      <c r="AL98" s="121">
        <f t="shared" si="132"/>
        <v>0.88600000000000001</v>
      </c>
      <c r="AM98" s="15"/>
      <c r="AN98" s="98">
        <f t="shared" si="72"/>
        <v>0.8430509020870649</v>
      </c>
      <c r="AO98" s="98">
        <f t="shared" si="73"/>
        <v>0.78864931154549078</v>
      </c>
      <c r="AP98" s="98">
        <f t="shared" si="74"/>
        <v>0.8753009919495266</v>
      </c>
      <c r="AQ98" s="98">
        <f t="shared" si="75"/>
        <v>0.85029058700824112</v>
      </c>
      <c r="AR98" s="98">
        <f t="shared" si="76"/>
        <v>0.84280907179322351</v>
      </c>
      <c r="AS98" s="15"/>
      <c r="AT98" s="98">
        <f t="shared" si="120"/>
        <v>-0.1569490979129351</v>
      </c>
      <c r="AU98" s="98">
        <f t="shared" si="121"/>
        <v>-0.21135068845450922</v>
      </c>
      <c r="AV98" s="98">
        <f t="shared" si="122"/>
        <v>-0.1246990080504734</v>
      </c>
      <c r="AW98" s="98">
        <f t="shared" si="123"/>
        <v>-0.14970941299175888</v>
      </c>
      <c r="AX98" s="98">
        <f t="shared" si="124"/>
        <v>-0.15719092820677649</v>
      </c>
      <c r="AY98" s="15"/>
      <c r="AZ98" s="98">
        <f t="shared" si="104"/>
        <v>-0.1569490979129351</v>
      </c>
      <c r="BA98" s="98">
        <f t="shared" si="105"/>
        <v>-0.21135068845450922</v>
      </c>
      <c r="BB98" s="98">
        <f t="shared" si="106"/>
        <v>-0.1246990080504734</v>
      </c>
      <c r="BC98" s="99">
        <f t="shared" si="107"/>
        <v>-0.14970941299175888</v>
      </c>
      <c r="BD98" s="98">
        <f t="shared" si="108"/>
        <v>-0.15876283748884426</v>
      </c>
      <c r="BE98" s="101"/>
      <c r="BF98" s="181" t="str">
        <f t="shared" si="109"/>
        <v>43X</v>
      </c>
      <c r="BG98" s="98">
        <f t="shared" si="125"/>
        <v>0.8430509020870649</v>
      </c>
      <c r="BH98" s="98">
        <f t="shared" si="126"/>
        <v>0.78864931154549078</v>
      </c>
      <c r="BI98" s="98">
        <f t="shared" si="127"/>
        <v>0.8753009919495266</v>
      </c>
      <c r="BJ98" s="98">
        <f t="shared" si="128"/>
        <v>0.85029058700824112</v>
      </c>
      <c r="BK98" s="98">
        <f t="shared" si="129"/>
        <v>0.84123716251115577</v>
      </c>
      <c r="BL98" s="101"/>
      <c r="BM98" s="15">
        <f>IF($Y98="N",VLOOKUP("N",ylfactors,MATCH(BM$7,'Proposed Factors'!$L$3:$R$3,0),FALSE),IF('Query Result 1'!$X98&lt;49,VLOOKUP("YA",ylfactors,MATCH(BM$7,'Proposed Factors'!$L$3:$R$3,0),FALSE),VLOOKUP("YB",ylfactors,MATCH(BM$7,'Proposed Factors'!$L$3:$R$3,0),FALSE)))</f>
        <v>1</v>
      </c>
      <c r="BN98" s="15">
        <f>IF($Y98="N",VLOOKUP("N",ylfactors,MATCH(BN$7,'Proposed Factors'!$L$3:$R$3,0),FALSE),IF('Query Result 1'!$X98&lt;49,VLOOKUP("YA",ylfactors,MATCH(BN$7,'Proposed Factors'!$L$3:$R$3,0),FALSE),VLOOKUP("YB",ylfactors,MATCH(BN$7,'Proposed Factors'!$L$3:$R$3,0),FALSE)))</f>
        <v>1</v>
      </c>
      <c r="BO98" s="15">
        <f>IF($Y98="N",VLOOKUP("N",ylfactors,MATCH(BO$7,'Proposed Factors'!$L$3:$R$3,0),FALSE),IF('Query Result 1'!$X98&lt;49,VLOOKUP("YA",ylfactors,MATCH(BO$7,'Proposed Factors'!$L$3:$R$3,0),FALSE),VLOOKUP("YB",ylfactors,MATCH(BO$7,'Proposed Factors'!$L$3:$R$3,0),FALSE)))</f>
        <v>1</v>
      </c>
      <c r="BP98" s="15">
        <f>IF($Y98="N",VLOOKUP("N",ylfactors,MATCH(BP$7,'Proposed Factors'!$L$3:$R$3,0),FALSE),IF('Query Result 1'!$X98&lt;49,VLOOKUP("YA",ylfactors,MATCH(BP$7,'Proposed Factors'!$L$3:$R$3,0),FALSE),VLOOKUP("YB",ylfactors,MATCH(BP$7,'Proposed Factors'!$L$3:$R$3,0),FALSE)))</f>
        <v>1</v>
      </c>
      <c r="BQ98" s="15">
        <f>IF($Y98="N",VLOOKUP("N",ylfactors,MATCH(BQ$7,'Proposed Factors'!$L$3:$R$3,0),FALSE),IF('Query Result 1'!$X98&lt;49,VLOOKUP("YA",ylfactors,MATCH(BQ$7,'Proposed Factors'!$L$3:$R$3,0),FALSE),VLOOKUP("YB",ylfactors,MATCH(BQ$7,'Proposed Factors'!$L$3:$R$3,0),FALSE)))</f>
        <v>1</v>
      </c>
      <c r="BR98" s="15"/>
      <c r="BS98" s="15">
        <f>IF($Z98="NN",1,IF(AND($Z98="YY",$Y98="S"),VLOOKUP("YY",gsdfactors,MATCH(BS$7,'Proposed Factors'!$L$11:$R$11,0),FALSE),VLOOKUP(LEFT(CONCATENATE($Y98,$Z98),2)&amp;"N",gsdfactors,MATCH(BS$7,'Proposed Factors'!$L$11:$R$11,0),FALSE)))</f>
        <v>1</v>
      </c>
      <c r="BT98" s="15">
        <f>IF($Z98="NN",1,IF(AND($Z98="YY",$Y98="S"),VLOOKUP("YY",gsdfactors,MATCH(BT$7,'Proposed Factors'!$L$11:$R$11,0),FALSE),VLOOKUP(LEFT(CONCATENATE($Y98,$Z98),2)&amp;"N",gsdfactors,MATCH(BT$7,'Proposed Factors'!$L$11:$R$11,0),FALSE)))</f>
        <v>1</v>
      </c>
      <c r="BU98" s="15">
        <f>IF($Z98="NN",1,IF(AND($Z98="YY",$Y98="S"),VLOOKUP("YY",gsdfactors,MATCH(BU$7,'Proposed Factors'!$L$11:$R$11,0),FALSE),VLOOKUP(LEFT(CONCATENATE($Y98,$Z98),2)&amp;"N",gsdfactors,MATCH(BU$7,'Proposed Factors'!$L$11:$R$11,0),FALSE)))</f>
        <v>1</v>
      </c>
      <c r="BV98" s="15">
        <f>IF($Z98="NN",1,IF(AND($Z98="YY",$Y98="S"),VLOOKUP("YY",gsdfactors,MATCH(BV$7,'Proposed Factors'!$L$11:$R$11,0),FALSE),VLOOKUP(LEFT(CONCATENATE($Y98,$Z98),2)&amp;"N",gsdfactors,MATCH(BV$7,'Proposed Factors'!$L$11:$R$11,0),FALSE)))</f>
        <v>1</v>
      </c>
      <c r="BW98" s="15">
        <f>IF($Z98="NN",1,IF(AND($Z98="YY",$Y98="S"),VLOOKUP("YY",gsdfactors,MATCH(BW$7,'Proposed Factors'!$L$11:$R$11,0),FALSE),VLOOKUP(LEFT(CONCATENATE($Y98,$Z98),2)&amp;"N",gsdfactors,MATCH(BW$7,'Proposed Factors'!$L$11:$R$11,0),FALSE)))</f>
        <v>1</v>
      </c>
      <c r="BY98" s="52">
        <f t="shared" si="77"/>
        <v>0.8430509020870649</v>
      </c>
      <c r="BZ98" s="52">
        <f t="shared" si="78"/>
        <v>0.78864931154549078</v>
      </c>
      <c r="CA98" s="52">
        <f t="shared" si="79"/>
        <v>0.8753009919495266</v>
      </c>
      <c r="CB98" s="52">
        <f t="shared" si="80"/>
        <v>0.85029058700824112</v>
      </c>
      <c r="CC98" s="52">
        <f t="shared" si="81"/>
        <v>0.84123716251115577</v>
      </c>
      <c r="CE98" s="52">
        <f t="shared" si="82"/>
        <v>0.88390807486410883</v>
      </c>
      <c r="CF98" s="52">
        <f t="shared" si="83"/>
        <v>0.87236941115498279</v>
      </c>
      <c r="CG98" s="52">
        <f t="shared" si="84"/>
        <v>0.89344780181707251</v>
      </c>
      <c r="CH98" s="52">
        <f t="shared" si="85"/>
        <v>0.86847208495479056</v>
      </c>
      <c r="CI98" s="52">
        <f t="shared" si="86"/>
        <v>0.91330489569531681</v>
      </c>
      <c r="CK98" s="52" t="str">
        <f t="shared" si="87"/>
        <v>43MNN</v>
      </c>
      <c r="CL98" s="55">
        <f t="shared" si="88"/>
        <v>9.627960991637494E-3</v>
      </c>
      <c r="CM98" s="55">
        <f t="shared" si="89"/>
        <v>1.1085578211613564E-2</v>
      </c>
      <c r="CN98" s="55">
        <f t="shared" si="90"/>
        <v>1.0113925282220795E-2</v>
      </c>
      <c r="CO98" s="55">
        <f t="shared" si="91"/>
        <v>1.0232463850494929E-2</v>
      </c>
      <c r="CP98" s="55">
        <f t="shared" si="92"/>
        <v>9.6886780390625961E-3</v>
      </c>
      <c r="CQ98" s="5">
        <f t="shared" si="110"/>
        <v>0.88390807486410883</v>
      </c>
      <c r="CR98" s="5">
        <f t="shared" si="111"/>
        <v>0.87236941115498279</v>
      </c>
      <c r="CS98" s="5">
        <f t="shared" si="112"/>
        <v>0.89344780181707251</v>
      </c>
      <c r="CT98" s="5">
        <f t="shared" si="113"/>
        <v>0.86847208495479056</v>
      </c>
      <c r="CU98" s="5">
        <f t="shared" si="114"/>
        <v>0.91330489569531681</v>
      </c>
      <c r="CW98" s="52">
        <f t="shared" si="115"/>
        <v>0.91</v>
      </c>
      <c r="CX98" s="52">
        <f t="shared" si="116"/>
        <v>0.84299999999999997</v>
      </c>
      <c r="CY98" s="52">
        <f t="shared" si="117"/>
        <v>0.92799999999999994</v>
      </c>
      <c r="CZ98" s="52">
        <f t="shared" si="118"/>
        <v>0.90200000000000002</v>
      </c>
      <c r="DA98" s="52">
        <f t="shared" si="119"/>
        <v>0.88480096464511326</v>
      </c>
    </row>
    <row r="99" spans="1:105" x14ac:dyDescent="0.35">
      <c r="A99" s="170" t="str">
        <f t="shared" si="93"/>
        <v>NNN</v>
      </c>
      <c r="B99" s="170" t="str">
        <f t="shared" si="94"/>
        <v>N</v>
      </c>
      <c r="C99" s="29" t="str">
        <f t="shared" si="95"/>
        <v>N</v>
      </c>
      <c r="D99" s="29" t="str">
        <f t="shared" si="71"/>
        <v>N</v>
      </c>
      <c r="E99" s="171" t="s">
        <v>5</v>
      </c>
      <c r="F99" s="171" t="s">
        <v>6</v>
      </c>
      <c r="G99" s="171" t="s">
        <v>7</v>
      </c>
      <c r="H99" s="172">
        <v>83</v>
      </c>
      <c r="I99" s="171" t="s">
        <v>5</v>
      </c>
      <c r="J99" s="171" t="s">
        <v>5</v>
      </c>
      <c r="K99" s="172">
        <v>8</v>
      </c>
      <c r="L99" s="172">
        <v>5</v>
      </c>
      <c r="M99" s="172">
        <v>9</v>
      </c>
      <c r="N99" s="172">
        <v>4</v>
      </c>
      <c r="O99" s="172">
        <v>6</v>
      </c>
      <c r="P99" s="1"/>
      <c r="Q99" s="13" t="s">
        <v>316</v>
      </c>
      <c r="R99" s="35">
        <v>15340</v>
      </c>
      <c r="S99" s="35">
        <v>9247</v>
      </c>
      <c r="T99" s="35">
        <v>13253</v>
      </c>
      <c r="U99" s="35">
        <v>12803</v>
      </c>
      <c r="V99" s="35">
        <v>15020</v>
      </c>
      <c r="W99" s="35"/>
      <c r="X99" s="50">
        <f t="shared" si="96"/>
        <v>43</v>
      </c>
      <c r="Y99" s="49" t="str">
        <f t="shared" si="97"/>
        <v>S</v>
      </c>
      <c r="Z99" s="49" t="str">
        <f t="shared" si="98"/>
        <v>NN</v>
      </c>
      <c r="AA99" s="1"/>
      <c r="AB99" s="120">
        <f t="shared" si="99"/>
        <v>4.2598402587672455E-3</v>
      </c>
      <c r="AC99" s="120">
        <f t="shared" si="100"/>
        <v>4.4287713524060581E-3</v>
      </c>
      <c r="AD99" s="120">
        <f t="shared" si="101"/>
        <v>4.241633232026587E-3</v>
      </c>
      <c r="AE99" s="120">
        <f t="shared" si="102"/>
        <v>4.2409191893395025E-3</v>
      </c>
      <c r="AF99" s="120">
        <f t="shared" si="103"/>
        <v>4.2581988045858133E-3</v>
      </c>
      <c r="AH99" s="121">
        <f t="shared" si="132"/>
        <v>0.91</v>
      </c>
      <c r="AI99" s="121">
        <f t="shared" si="132"/>
        <v>0.84299999999999997</v>
      </c>
      <c r="AJ99" s="121">
        <f t="shared" si="132"/>
        <v>0.92800000000000005</v>
      </c>
      <c r="AK99" s="121">
        <f t="shared" si="132"/>
        <v>0.90200000000000002</v>
      </c>
      <c r="AL99" s="121">
        <f t="shared" si="132"/>
        <v>0.88600000000000001</v>
      </c>
      <c r="AM99" s="15"/>
      <c r="AN99" s="98">
        <f t="shared" si="72"/>
        <v>0.8430509020870649</v>
      </c>
      <c r="AO99" s="98">
        <f t="shared" si="73"/>
        <v>0.78864931154549078</v>
      </c>
      <c r="AP99" s="98">
        <f t="shared" si="74"/>
        <v>0.8753009919495266</v>
      </c>
      <c r="AQ99" s="98">
        <f t="shared" si="75"/>
        <v>0.85029058700824112</v>
      </c>
      <c r="AR99" s="98">
        <f t="shared" si="76"/>
        <v>0.84280907179322351</v>
      </c>
      <c r="AS99" s="15"/>
      <c r="AT99" s="98">
        <f t="shared" si="120"/>
        <v>-0.1569490979129351</v>
      </c>
      <c r="AU99" s="98">
        <f t="shared" si="121"/>
        <v>-0.21135068845450922</v>
      </c>
      <c r="AV99" s="98">
        <f t="shared" si="122"/>
        <v>-0.1246990080504734</v>
      </c>
      <c r="AW99" s="98">
        <f t="shared" si="123"/>
        <v>-0.14970941299175888</v>
      </c>
      <c r="AX99" s="98">
        <f t="shared" si="124"/>
        <v>-0.15719092820677649</v>
      </c>
      <c r="AY99" s="15"/>
      <c r="AZ99" s="98">
        <f t="shared" si="104"/>
        <v>-0.1569490979129351</v>
      </c>
      <c r="BA99" s="98">
        <f t="shared" si="105"/>
        <v>-0.21135068845450922</v>
      </c>
      <c r="BB99" s="98">
        <f t="shared" si="106"/>
        <v>-0.1246990080504734</v>
      </c>
      <c r="BC99" s="99">
        <f t="shared" si="107"/>
        <v>-0.14970941299175888</v>
      </c>
      <c r="BD99" s="98">
        <f t="shared" si="108"/>
        <v>-0.15876283748884426</v>
      </c>
      <c r="BE99" s="101"/>
      <c r="BF99" s="181" t="str">
        <f t="shared" si="109"/>
        <v>43X</v>
      </c>
      <c r="BG99" s="98">
        <f t="shared" si="125"/>
        <v>0.8430509020870649</v>
      </c>
      <c r="BH99" s="98">
        <f t="shared" si="126"/>
        <v>0.78864931154549078</v>
      </c>
      <c r="BI99" s="98">
        <f t="shared" si="127"/>
        <v>0.8753009919495266</v>
      </c>
      <c r="BJ99" s="98">
        <f t="shared" si="128"/>
        <v>0.85029058700824112</v>
      </c>
      <c r="BK99" s="98">
        <f t="shared" si="129"/>
        <v>0.84123716251115577</v>
      </c>
      <c r="BL99" s="101"/>
      <c r="BM99" s="15">
        <f>IF($Y99="N",VLOOKUP("N",ylfactors,MATCH(BM$7,'Proposed Factors'!$L$3:$R$3,0),FALSE),IF('Query Result 1'!$X99&lt;49,VLOOKUP("YA",ylfactors,MATCH(BM$7,'Proposed Factors'!$L$3:$R$3,0),FALSE),VLOOKUP("YB",ylfactors,MATCH(BM$7,'Proposed Factors'!$L$3:$R$3,0),FALSE)))</f>
        <v>1</v>
      </c>
      <c r="BN99" s="15">
        <f>IF($Y99="N",VLOOKUP("N",ylfactors,MATCH(BN$7,'Proposed Factors'!$L$3:$R$3,0),FALSE),IF('Query Result 1'!$X99&lt;49,VLOOKUP("YA",ylfactors,MATCH(BN$7,'Proposed Factors'!$L$3:$R$3,0),FALSE),VLOOKUP("YB",ylfactors,MATCH(BN$7,'Proposed Factors'!$L$3:$R$3,0),FALSE)))</f>
        <v>1</v>
      </c>
      <c r="BO99" s="15">
        <f>IF($Y99="N",VLOOKUP("N",ylfactors,MATCH(BO$7,'Proposed Factors'!$L$3:$R$3,0),FALSE),IF('Query Result 1'!$X99&lt;49,VLOOKUP("YA",ylfactors,MATCH(BO$7,'Proposed Factors'!$L$3:$R$3,0),FALSE),VLOOKUP("YB",ylfactors,MATCH(BO$7,'Proposed Factors'!$L$3:$R$3,0),FALSE)))</f>
        <v>1</v>
      </c>
      <c r="BP99" s="15">
        <f>IF($Y99="N",VLOOKUP("N",ylfactors,MATCH(BP$7,'Proposed Factors'!$L$3:$R$3,0),FALSE),IF('Query Result 1'!$X99&lt;49,VLOOKUP("YA",ylfactors,MATCH(BP$7,'Proposed Factors'!$L$3:$R$3,0),FALSE),VLOOKUP("YB",ylfactors,MATCH(BP$7,'Proposed Factors'!$L$3:$R$3,0),FALSE)))</f>
        <v>1</v>
      </c>
      <c r="BQ99" s="15">
        <f>IF($Y99="N",VLOOKUP("N",ylfactors,MATCH(BQ$7,'Proposed Factors'!$L$3:$R$3,0),FALSE),IF('Query Result 1'!$X99&lt;49,VLOOKUP("YA",ylfactors,MATCH(BQ$7,'Proposed Factors'!$L$3:$R$3,0),FALSE),VLOOKUP("YB",ylfactors,MATCH(BQ$7,'Proposed Factors'!$L$3:$R$3,0),FALSE)))</f>
        <v>1</v>
      </c>
      <c r="BR99" s="15"/>
      <c r="BS99" s="15">
        <f>IF($Z99="NN",1,IF(AND($Z99="YY",$Y99="S"),VLOOKUP("YY",gsdfactors,MATCH(BS$7,'Proposed Factors'!$L$11:$R$11,0),FALSE),VLOOKUP(LEFT(CONCATENATE($Y99,$Z99),2)&amp;"N",gsdfactors,MATCH(BS$7,'Proposed Factors'!$L$11:$R$11,0),FALSE)))</f>
        <v>1</v>
      </c>
      <c r="BT99" s="15">
        <f>IF($Z99="NN",1,IF(AND($Z99="YY",$Y99="S"),VLOOKUP("YY",gsdfactors,MATCH(BT$7,'Proposed Factors'!$L$11:$R$11,0),FALSE),VLOOKUP(LEFT(CONCATENATE($Y99,$Z99),2)&amp;"N",gsdfactors,MATCH(BT$7,'Proposed Factors'!$L$11:$R$11,0),FALSE)))</f>
        <v>1</v>
      </c>
      <c r="BU99" s="15">
        <f>IF($Z99="NN",1,IF(AND($Z99="YY",$Y99="S"),VLOOKUP("YY",gsdfactors,MATCH(BU$7,'Proposed Factors'!$L$11:$R$11,0),FALSE),VLOOKUP(LEFT(CONCATENATE($Y99,$Z99),2)&amp;"N",gsdfactors,MATCH(BU$7,'Proposed Factors'!$L$11:$R$11,0),FALSE)))</f>
        <v>1</v>
      </c>
      <c r="BV99" s="15">
        <f>IF($Z99="NN",1,IF(AND($Z99="YY",$Y99="S"),VLOOKUP("YY",gsdfactors,MATCH(BV$7,'Proposed Factors'!$L$11:$R$11,0),FALSE),VLOOKUP(LEFT(CONCATENATE($Y99,$Z99),2)&amp;"N",gsdfactors,MATCH(BV$7,'Proposed Factors'!$L$11:$R$11,0),FALSE)))</f>
        <v>1</v>
      </c>
      <c r="BW99" s="15">
        <f>IF($Z99="NN",1,IF(AND($Z99="YY",$Y99="S"),VLOOKUP("YY",gsdfactors,MATCH(BW$7,'Proposed Factors'!$L$11:$R$11,0),FALSE),VLOOKUP(LEFT(CONCATENATE($Y99,$Z99),2)&amp;"N",gsdfactors,MATCH(BW$7,'Proposed Factors'!$L$11:$R$11,0),FALSE)))</f>
        <v>1</v>
      </c>
      <c r="BY99" s="52">
        <f t="shared" si="77"/>
        <v>0.8430509020870649</v>
      </c>
      <c r="BZ99" s="52">
        <f t="shared" si="78"/>
        <v>0.78864931154549078</v>
      </c>
      <c r="CA99" s="52">
        <f t="shared" si="79"/>
        <v>0.8753009919495266</v>
      </c>
      <c r="CB99" s="52">
        <f t="shared" si="80"/>
        <v>0.85029058700824112</v>
      </c>
      <c r="CC99" s="52">
        <f t="shared" si="81"/>
        <v>0.84123716251115577</v>
      </c>
      <c r="CE99" s="52">
        <f t="shared" si="82"/>
        <v>0.88390807486410883</v>
      </c>
      <c r="CF99" s="52">
        <f t="shared" si="83"/>
        <v>0.87236941115498279</v>
      </c>
      <c r="CG99" s="52">
        <f t="shared" si="84"/>
        <v>0.89344780181707251</v>
      </c>
      <c r="CH99" s="52">
        <f t="shared" si="85"/>
        <v>0.86847208495479056</v>
      </c>
      <c r="CI99" s="52">
        <f t="shared" si="86"/>
        <v>0.91330489569531681</v>
      </c>
      <c r="CK99" s="52" t="str">
        <f t="shared" si="87"/>
        <v>43SNN</v>
      </c>
      <c r="CL99" s="55">
        <f t="shared" si="88"/>
        <v>4.2598402587672455E-3</v>
      </c>
      <c r="CM99" s="55">
        <f t="shared" si="89"/>
        <v>4.4287713524060581E-3</v>
      </c>
      <c r="CN99" s="55">
        <f t="shared" si="90"/>
        <v>4.241633232026587E-3</v>
      </c>
      <c r="CO99" s="55">
        <f t="shared" si="91"/>
        <v>4.2409191893395025E-3</v>
      </c>
      <c r="CP99" s="55">
        <f t="shared" si="92"/>
        <v>4.2581988045858133E-3</v>
      </c>
      <c r="CQ99" s="5">
        <f t="shared" si="110"/>
        <v>0.88390807486410883</v>
      </c>
      <c r="CR99" s="5">
        <f t="shared" si="111"/>
        <v>0.87236941115498279</v>
      </c>
      <c r="CS99" s="5">
        <f t="shared" si="112"/>
        <v>0.89344780181707251</v>
      </c>
      <c r="CT99" s="5">
        <f t="shared" si="113"/>
        <v>0.86847208495479056</v>
      </c>
      <c r="CU99" s="5">
        <f t="shared" si="114"/>
        <v>0.91330489569531681</v>
      </c>
      <c r="CW99" s="52">
        <f t="shared" si="115"/>
        <v>0.91</v>
      </c>
      <c r="CX99" s="52">
        <f t="shared" si="116"/>
        <v>0.84299999999999997</v>
      </c>
      <c r="CY99" s="52">
        <f t="shared" si="117"/>
        <v>0.92799999999999994</v>
      </c>
      <c r="CZ99" s="52">
        <f t="shared" si="118"/>
        <v>0.90200000000000002</v>
      </c>
      <c r="DA99" s="52">
        <f t="shared" si="119"/>
        <v>0.88480096464511326</v>
      </c>
    </row>
    <row r="100" spans="1:105" x14ac:dyDescent="0.35">
      <c r="A100" s="170" t="str">
        <f t="shared" si="93"/>
        <v>NNN</v>
      </c>
      <c r="B100" s="170" t="str">
        <f t="shared" si="94"/>
        <v>N</v>
      </c>
      <c r="C100" s="29" t="str">
        <f t="shared" si="95"/>
        <v>N</v>
      </c>
      <c r="D100" s="29" t="str">
        <f t="shared" si="71"/>
        <v>N</v>
      </c>
      <c r="E100" s="171" t="s">
        <v>5</v>
      </c>
      <c r="F100" s="171" t="s">
        <v>6</v>
      </c>
      <c r="G100" s="171" t="s">
        <v>7</v>
      </c>
      <c r="H100" s="172"/>
      <c r="I100" s="171" t="s">
        <v>5</v>
      </c>
      <c r="J100" s="171" t="s">
        <v>5</v>
      </c>
      <c r="K100" s="172">
        <v>1</v>
      </c>
      <c r="L100" s="172">
        <v>1</v>
      </c>
      <c r="M100" s="172">
        <v>1</v>
      </c>
      <c r="N100" s="172">
        <v>1</v>
      </c>
      <c r="O100" s="172">
        <v>1</v>
      </c>
      <c r="P100" s="1"/>
      <c r="Q100" s="13" t="s">
        <v>215</v>
      </c>
      <c r="R100" s="35">
        <v>34389</v>
      </c>
      <c r="S100" s="35">
        <v>23527</v>
      </c>
      <c r="T100" s="35">
        <v>31434</v>
      </c>
      <c r="U100" s="35">
        <v>30754</v>
      </c>
      <c r="V100" s="35">
        <v>33993</v>
      </c>
      <c r="W100" s="35"/>
      <c r="X100" s="50">
        <f t="shared" si="96"/>
        <v>44</v>
      </c>
      <c r="Y100" s="49" t="str">
        <f t="shared" si="97"/>
        <v>M</v>
      </c>
      <c r="Z100" s="49" t="str">
        <f t="shared" si="98"/>
        <v>NN</v>
      </c>
      <c r="AA100" s="1"/>
      <c r="AB100" s="120">
        <f t="shared" si="99"/>
        <v>9.5496510207788016E-3</v>
      </c>
      <c r="AC100" s="120">
        <f t="shared" si="100"/>
        <v>1.126805489435031E-2</v>
      </c>
      <c r="AD100" s="120">
        <f t="shared" si="101"/>
        <v>1.0060476798877518E-2</v>
      </c>
      <c r="AE100" s="120">
        <f t="shared" si="102"/>
        <v>1.0187083398340003E-2</v>
      </c>
      <c r="AF100" s="120">
        <f t="shared" si="103"/>
        <v>9.6370806900323274E-3</v>
      </c>
      <c r="AH100" s="121">
        <f t="shared" si="132"/>
        <v>0.90200000000000002</v>
      </c>
      <c r="AI100" s="121">
        <f t="shared" si="132"/>
        <v>0.83199999999999996</v>
      </c>
      <c r="AJ100" s="121">
        <f t="shared" si="132"/>
        <v>0.92200000000000004</v>
      </c>
      <c r="AK100" s="121">
        <f t="shared" si="132"/>
        <v>0.89800000000000002</v>
      </c>
      <c r="AL100" s="121">
        <f t="shared" si="132"/>
        <v>0.86399999999999999</v>
      </c>
      <c r="AM100" s="15"/>
      <c r="AN100" s="98">
        <f t="shared" si="72"/>
        <v>0.83563946558520052</v>
      </c>
      <c r="AO100" s="98">
        <f t="shared" si="73"/>
        <v>0.77835851388594102</v>
      </c>
      <c r="AP100" s="98">
        <f t="shared" si="74"/>
        <v>0.86964171829468051</v>
      </c>
      <c r="AQ100" s="98">
        <f t="shared" si="75"/>
        <v>0.84651989704368136</v>
      </c>
      <c r="AR100" s="98">
        <f t="shared" si="76"/>
        <v>0.82188153276449782</v>
      </c>
      <c r="AS100" s="15"/>
      <c r="AT100" s="98">
        <f t="shared" si="120"/>
        <v>-0.16436053441479948</v>
      </c>
      <c r="AU100" s="98">
        <f t="shared" si="121"/>
        <v>-0.22164148611405898</v>
      </c>
      <c r="AV100" s="98">
        <f t="shared" si="122"/>
        <v>-0.13035828170531949</v>
      </c>
      <c r="AW100" s="98">
        <f t="shared" si="123"/>
        <v>-0.15348010295631864</v>
      </c>
      <c r="AX100" s="98">
        <f t="shared" si="124"/>
        <v>-0.17811846723550218</v>
      </c>
      <c r="AY100" s="15"/>
      <c r="AZ100" s="98">
        <f t="shared" si="104"/>
        <v>-0.16436053441479948</v>
      </c>
      <c r="BA100" s="98">
        <f t="shared" si="105"/>
        <v>-0.22164148611405898</v>
      </c>
      <c r="BB100" s="98">
        <f t="shared" si="106"/>
        <v>-0.13035828170531949</v>
      </c>
      <c r="BC100" s="99">
        <f t="shared" si="107"/>
        <v>-0.15348010295631864</v>
      </c>
      <c r="BD100" s="98">
        <f t="shared" si="108"/>
        <v>-0.1798996519078572</v>
      </c>
      <c r="BE100" s="101"/>
      <c r="BF100" s="181" t="str">
        <f t="shared" si="109"/>
        <v>44X</v>
      </c>
      <c r="BG100" s="98">
        <f t="shared" si="125"/>
        <v>0.83563946558520052</v>
      </c>
      <c r="BH100" s="98">
        <f t="shared" si="126"/>
        <v>0.77835851388594102</v>
      </c>
      <c r="BI100" s="98">
        <f t="shared" si="127"/>
        <v>0.86964171829468051</v>
      </c>
      <c r="BJ100" s="98">
        <f t="shared" si="128"/>
        <v>0.84651989704368136</v>
      </c>
      <c r="BK100" s="98">
        <f t="shared" si="129"/>
        <v>0.82010034809214283</v>
      </c>
      <c r="BL100" s="101"/>
      <c r="BM100" s="15">
        <f>IF($Y100="N",VLOOKUP("N",ylfactors,MATCH(BM$7,'Proposed Factors'!$L$3:$R$3,0),FALSE),IF('Query Result 1'!$X100&lt;49,VLOOKUP("YA",ylfactors,MATCH(BM$7,'Proposed Factors'!$L$3:$R$3,0),FALSE),VLOOKUP("YB",ylfactors,MATCH(BM$7,'Proposed Factors'!$L$3:$R$3,0),FALSE)))</f>
        <v>1</v>
      </c>
      <c r="BN100" s="15">
        <f>IF($Y100="N",VLOOKUP("N",ylfactors,MATCH(BN$7,'Proposed Factors'!$L$3:$R$3,0),FALSE),IF('Query Result 1'!$X100&lt;49,VLOOKUP("YA",ylfactors,MATCH(BN$7,'Proposed Factors'!$L$3:$R$3,0),FALSE),VLOOKUP("YB",ylfactors,MATCH(BN$7,'Proposed Factors'!$L$3:$R$3,0),FALSE)))</f>
        <v>1</v>
      </c>
      <c r="BO100" s="15">
        <f>IF($Y100="N",VLOOKUP("N",ylfactors,MATCH(BO$7,'Proposed Factors'!$L$3:$R$3,0),FALSE),IF('Query Result 1'!$X100&lt;49,VLOOKUP("YA",ylfactors,MATCH(BO$7,'Proposed Factors'!$L$3:$R$3,0),FALSE),VLOOKUP("YB",ylfactors,MATCH(BO$7,'Proposed Factors'!$L$3:$R$3,0),FALSE)))</f>
        <v>1</v>
      </c>
      <c r="BP100" s="15">
        <f>IF($Y100="N",VLOOKUP("N",ylfactors,MATCH(BP$7,'Proposed Factors'!$L$3:$R$3,0),FALSE),IF('Query Result 1'!$X100&lt;49,VLOOKUP("YA",ylfactors,MATCH(BP$7,'Proposed Factors'!$L$3:$R$3,0),FALSE),VLOOKUP("YB",ylfactors,MATCH(BP$7,'Proposed Factors'!$L$3:$R$3,0),FALSE)))</f>
        <v>1</v>
      </c>
      <c r="BQ100" s="15">
        <f>IF($Y100="N",VLOOKUP("N",ylfactors,MATCH(BQ$7,'Proposed Factors'!$L$3:$R$3,0),FALSE),IF('Query Result 1'!$X100&lt;49,VLOOKUP("YA",ylfactors,MATCH(BQ$7,'Proposed Factors'!$L$3:$R$3,0),FALSE),VLOOKUP("YB",ylfactors,MATCH(BQ$7,'Proposed Factors'!$L$3:$R$3,0),FALSE)))</f>
        <v>1</v>
      </c>
      <c r="BR100" s="15"/>
      <c r="BS100" s="15">
        <f>IF($Z100="NN",1,IF(AND($Z100="YY",$Y100="S"),VLOOKUP("YY",gsdfactors,MATCH(BS$7,'Proposed Factors'!$L$11:$R$11,0),FALSE),VLOOKUP(LEFT(CONCATENATE($Y100,$Z100),2)&amp;"N",gsdfactors,MATCH(BS$7,'Proposed Factors'!$L$11:$R$11,0),FALSE)))</f>
        <v>1</v>
      </c>
      <c r="BT100" s="15">
        <f>IF($Z100="NN",1,IF(AND($Z100="YY",$Y100="S"),VLOOKUP("YY",gsdfactors,MATCH(BT$7,'Proposed Factors'!$L$11:$R$11,0),FALSE),VLOOKUP(LEFT(CONCATENATE($Y100,$Z100),2)&amp;"N",gsdfactors,MATCH(BT$7,'Proposed Factors'!$L$11:$R$11,0),FALSE)))</f>
        <v>1</v>
      </c>
      <c r="BU100" s="15">
        <f>IF($Z100="NN",1,IF(AND($Z100="YY",$Y100="S"),VLOOKUP("YY",gsdfactors,MATCH(BU$7,'Proposed Factors'!$L$11:$R$11,0),FALSE),VLOOKUP(LEFT(CONCATENATE($Y100,$Z100),2)&amp;"N",gsdfactors,MATCH(BU$7,'Proposed Factors'!$L$11:$R$11,0),FALSE)))</f>
        <v>1</v>
      </c>
      <c r="BV100" s="15">
        <f>IF($Z100="NN",1,IF(AND($Z100="YY",$Y100="S"),VLOOKUP("YY",gsdfactors,MATCH(BV$7,'Proposed Factors'!$L$11:$R$11,0),FALSE),VLOOKUP(LEFT(CONCATENATE($Y100,$Z100),2)&amp;"N",gsdfactors,MATCH(BV$7,'Proposed Factors'!$L$11:$R$11,0),FALSE)))</f>
        <v>1</v>
      </c>
      <c r="BW100" s="15">
        <f>IF($Z100="NN",1,IF(AND($Z100="YY",$Y100="S"),VLOOKUP("YY",gsdfactors,MATCH(BW$7,'Proposed Factors'!$L$11:$R$11,0),FALSE),VLOOKUP(LEFT(CONCATENATE($Y100,$Z100),2)&amp;"N",gsdfactors,MATCH(BW$7,'Proposed Factors'!$L$11:$R$11,0),FALSE)))</f>
        <v>1</v>
      </c>
      <c r="BY100" s="52">
        <f t="shared" si="77"/>
        <v>0.83563946558520052</v>
      </c>
      <c r="BZ100" s="52">
        <f t="shared" si="78"/>
        <v>0.77835851388594102</v>
      </c>
      <c r="CA100" s="52">
        <f t="shared" si="79"/>
        <v>0.86964171829468051</v>
      </c>
      <c r="CB100" s="52">
        <f t="shared" si="80"/>
        <v>0.84651989704368136</v>
      </c>
      <c r="CC100" s="52">
        <f t="shared" si="81"/>
        <v>0.82010034809214283</v>
      </c>
      <c r="CE100" s="52">
        <f t="shared" si="82"/>
        <v>0.87613745442574298</v>
      </c>
      <c r="CF100" s="52">
        <f t="shared" si="83"/>
        <v>0.86098618040444319</v>
      </c>
      <c r="CG100" s="52">
        <f t="shared" si="84"/>
        <v>0.88767119965015173</v>
      </c>
      <c r="CH100" s="52">
        <f t="shared" si="85"/>
        <v>0.86462076750488026</v>
      </c>
      <c r="CI100" s="52">
        <f t="shared" si="86"/>
        <v>0.89035731688096331</v>
      </c>
      <c r="CK100" s="52" t="str">
        <f t="shared" si="87"/>
        <v>44MNN</v>
      </c>
      <c r="CL100" s="55">
        <f t="shared" si="88"/>
        <v>9.5496510207788016E-3</v>
      </c>
      <c r="CM100" s="55">
        <f t="shared" si="89"/>
        <v>1.126805489435031E-2</v>
      </c>
      <c r="CN100" s="55">
        <f t="shared" si="90"/>
        <v>1.0060476798877518E-2</v>
      </c>
      <c r="CO100" s="55">
        <f t="shared" si="91"/>
        <v>1.0187083398340003E-2</v>
      </c>
      <c r="CP100" s="55">
        <f t="shared" si="92"/>
        <v>9.6370806900323274E-3</v>
      </c>
      <c r="CQ100" s="5">
        <f t="shared" si="110"/>
        <v>0.87613745442574298</v>
      </c>
      <c r="CR100" s="5">
        <f t="shared" si="111"/>
        <v>0.86098618040444319</v>
      </c>
      <c r="CS100" s="5">
        <f t="shared" si="112"/>
        <v>0.88767119965015173</v>
      </c>
      <c r="CT100" s="5">
        <f t="shared" si="113"/>
        <v>0.86462076750488026</v>
      </c>
      <c r="CU100" s="5">
        <f t="shared" si="114"/>
        <v>0.89035731688096331</v>
      </c>
      <c r="CW100" s="52">
        <f t="shared" si="115"/>
        <v>0.90199999999999991</v>
      </c>
      <c r="CX100" s="52">
        <f t="shared" si="116"/>
        <v>0.83199999999999985</v>
      </c>
      <c r="CY100" s="52">
        <f t="shared" si="117"/>
        <v>0.92199999999999993</v>
      </c>
      <c r="CZ100" s="52">
        <f t="shared" si="118"/>
        <v>0.89800000000000002</v>
      </c>
      <c r="DA100" s="52">
        <f t="shared" si="119"/>
        <v>0.86256957185732808</v>
      </c>
    </row>
    <row r="101" spans="1:105" x14ac:dyDescent="0.35">
      <c r="A101" s="170" t="str">
        <f t="shared" si="93"/>
        <v>NNN</v>
      </c>
      <c r="B101" s="170" t="str">
        <f t="shared" si="94"/>
        <v>N</v>
      </c>
      <c r="C101" s="29" t="str">
        <f t="shared" si="95"/>
        <v>N</v>
      </c>
      <c r="D101" s="29" t="str">
        <f t="shared" si="71"/>
        <v>N</v>
      </c>
      <c r="E101" s="171" t="s">
        <v>5</v>
      </c>
      <c r="F101" s="171" t="s">
        <v>6</v>
      </c>
      <c r="G101" s="171" t="s">
        <v>8</v>
      </c>
      <c r="H101" s="172">
        <v>0</v>
      </c>
      <c r="I101" s="171" t="s">
        <v>5</v>
      </c>
      <c r="J101" s="171" t="s">
        <v>5</v>
      </c>
      <c r="K101" s="172">
        <v>150</v>
      </c>
      <c r="L101" s="172">
        <v>66</v>
      </c>
      <c r="M101" s="172">
        <v>115</v>
      </c>
      <c r="N101" s="172">
        <v>113</v>
      </c>
      <c r="O101" s="172">
        <v>144</v>
      </c>
      <c r="P101" s="1"/>
      <c r="Q101" s="13" t="s">
        <v>317</v>
      </c>
      <c r="R101" s="35">
        <v>14983</v>
      </c>
      <c r="S101" s="35">
        <v>9066</v>
      </c>
      <c r="T101" s="35">
        <v>12928</v>
      </c>
      <c r="U101" s="35">
        <v>12505</v>
      </c>
      <c r="V101" s="35">
        <v>14659</v>
      </c>
      <c r="W101" s="35"/>
      <c r="X101" s="50">
        <f t="shared" si="96"/>
        <v>44</v>
      </c>
      <c r="Y101" s="49" t="str">
        <f t="shared" si="97"/>
        <v>S</v>
      </c>
      <c r="Z101" s="49" t="str">
        <f t="shared" si="98"/>
        <v>NN</v>
      </c>
      <c r="AA101" s="1"/>
      <c r="AB101" s="120">
        <f t="shared" si="99"/>
        <v>4.1607031679993245E-3</v>
      </c>
      <c r="AC101" s="120">
        <f t="shared" si="100"/>
        <v>4.3420829545704901E-3</v>
      </c>
      <c r="AD101" s="120">
        <f t="shared" si="101"/>
        <v>4.1376167225261997E-3</v>
      </c>
      <c r="AE101" s="120">
        <f t="shared" si="102"/>
        <v>4.1422084247981312E-3</v>
      </c>
      <c r="AF101" s="120">
        <f t="shared" si="103"/>
        <v>4.1558546122785244E-3</v>
      </c>
      <c r="AH101" s="121">
        <f t="shared" si="132"/>
        <v>0.90200000000000002</v>
      </c>
      <c r="AI101" s="121">
        <f t="shared" si="132"/>
        <v>0.83199999999999996</v>
      </c>
      <c r="AJ101" s="121">
        <f t="shared" si="132"/>
        <v>0.92200000000000004</v>
      </c>
      <c r="AK101" s="121">
        <f t="shared" si="132"/>
        <v>0.89800000000000002</v>
      </c>
      <c r="AL101" s="121">
        <f t="shared" si="132"/>
        <v>0.86399999999999999</v>
      </c>
      <c r="AM101" s="15"/>
      <c r="AN101" s="98">
        <f t="shared" si="72"/>
        <v>0.83563946558520052</v>
      </c>
      <c r="AO101" s="98">
        <f t="shared" si="73"/>
        <v>0.77835851388594102</v>
      </c>
      <c r="AP101" s="98">
        <f t="shared" si="74"/>
        <v>0.86964171829468051</v>
      </c>
      <c r="AQ101" s="98">
        <f t="shared" si="75"/>
        <v>0.84651989704368136</v>
      </c>
      <c r="AR101" s="98">
        <f t="shared" si="76"/>
        <v>0.82188153276449782</v>
      </c>
      <c r="AS101" s="15"/>
      <c r="AT101" s="98">
        <f t="shared" si="120"/>
        <v>-0.16436053441479948</v>
      </c>
      <c r="AU101" s="98">
        <f t="shared" si="121"/>
        <v>-0.22164148611405898</v>
      </c>
      <c r="AV101" s="98">
        <f t="shared" si="122"/>
        <v>-0.13035828170531949</v>
      </c>
      <c r="AW101" s="98">
        <f t="shared" si="123"/>
        <v>-0.15348010295631864</v>
      </c>
      <c r="AX101" s="98">
        <f t="shared" si="124"/>
        <v>-0.17811846723550218</v>
      </c>
      <c r="AY101" s="15"/>
      <c r="AZ101" s="98">
        <f t="shared" si="104"/>
        <v>-0.16436053441479948</v>
      </c>
      <c r="BA101" s="98">
        <f t="shared" si="105"/>
        <v>-0.22164148611405898</v>
      </c>
      <c r="BB101" s="98">
        <f t="shared" si="106"/>
        <v>-0.13035828170531949</v>
      </c>
      <c r="BC101" s="99">
        <f t="shared" si="107"/>
        <v>-0.15348010295631864</v>
      </c>
      <c r="BD101" s="98">
        <f t="shared" si="108"/>
        <v>-0.1798996519078572</v>
      </c>
      <c r="BE101" s="101"/>
      <c r="BF101" s="181" t="str">
        <f t="shared" si="109"/>
        <v>44X</v>
      </c>
      <c r="BG101" s="98">
        <f t="shared" si="125"/>
        <v>0.83563946558520052</v>
      </c>
      <c r="BH101" s="98">
        <f t="shared" si="126"/>
        <v>0.77835851388594102</v>
      </c>
      <c r="BI101" s="98">
        <f t="shared" si="127"/>
        <v>0.86964171829468051</v>
      </c>
      <c r="BJ101" s="98">
        <f t="shared" si="128"/>
        <v>0.84651989704368136</v>
      </c>
      <c r="BK101" s="98">
        <f t="shared" si="129"/>
        <v>0.82010034809214283</v>
      </c>
      <c r="BL101" s="101"/>
      <c r="BM101" s="15">
        <f>IF($Y101="N",VLOOKUP("N",ylfactors,MATCH(BM$7,'Proposed Factors'!$L$3:$R$3,0),FALSE),IF('Query Result 1'!$X101&lt;49,VLOOKUP("YA",ylfactors,MATCH(BM$7,'Proposed Factors'!$L$3:$R$3,0),FALSE),VLOOKUP("YB",ylfactors,MATCH(BM$7,'Proposed Factors'!$L$3:$R$3,0),FALSE)))</f>
        <v>1</v>
      </c>
      <c r="BN101" s="15">
        <f>IF($Y101="N",VLOOKUP("N",ylfactors,MATCH(BN$7,'Proposed Factors'!$L$3:$R$3,0),FALSE),IF('Query Result 1'!$X101&lt;49,VLOOKUP("YA",ylfactors,MATCH(BN$7,'Proposed Factors'!$L$3:$R$3,0),FALSE),VLOOKUP("YB",ylfactors,MATCH(BN$7,'Proposed Factors'!$L$3:$R$3,0),FALSE)))</f>
        <v>1</v>
      </c>
      <c r="BO101" s="15">
        <f>IF($Y101="N",VLOOKUP("N",ylfactors,MATCH(BO$7,'Proposed Factors'!$L$3:$R$3,0),FALSE),IF('Query Result 1'!$X101&lt;49,VLOOKUP("YA",ylfactors,MATCH(BO$7,'Proposed Factors'!$L$3:$R$3,0),FALSE),VLOOKUP("YB",ylfactors,MATCH(BO$7,'Proposed Factors'!$L$3:$R$3,0),FALSE)))</f>
        <v>1</v>
      </c>
      <c r="BP101" s="15">
        <f>IF($Y101="N",VLOOKUP("N",ylfactors,MATCH(BP$7,'Proposed Factors'!$L$3:$R$3,0),FALSE),IF('Query Result 1'!$X101&lt;49,VLOOKUP("YA",ylfactors,MATCH(BP$7,'Proposed Factors'!$L$3:$R$3,0),FALSE),VLOOKUP("YB",ylfactors,MATCH(BP$7,'Proposed Factors'!$L$3:$R$3,0),FALSE)))</f>
        <v>1</v>
      </c>
      <c r="BQ101" s="15">
        <f>IF($Y101="N",VLOOKUP("N",ylfactors,MATCH(BQ$7,'Proposed Factors'!$L$3:$R$3,0),FALSE),IF('Query Result 1'!$X101&lt;49,VLOOKUP("YA",ylfactors,MATCH(BQ$7,'Proposed Factors'!$L$3:$R$3,0),FALSE),VLOOKUP("YB",ylfactors,MATCH(BQ$7,'Proposed Factors'!$L$3:$R$3,0),FALSE)))</f>
        <v>1</v>
      </c>
      <c r="BR101" s="15"/>
      <c r="BS101" s="15">
        <f>IF($Z101="NN",1,IF(AND($Z101="YY",$Y101="S"),VLOOKUP("YY",gsdfactors,MATCH(BS$7,'Proposed Factors'!$L$11:$R$11,0),FALSE),VLOOKUP(LEFT(CONCATENATE($Y101,$Z101),2)&amp;"N",gsdfactors,MATCH(BS$7,'Proposed Factors'!$L$11:$R$11,0),FALSE)))</f>
        <v>1</v>
      </c>
      <c r="BT101" s="15">
        <f>IF($Z101="NN",1,IF(AND($Z101="YY",$Y101="S"),VLOOKUP("YY",gsdfactors,MATCH(BT$7,'Proposed Factors'!$L$11:$R$11,0),FALSE),VLOOKUP(LEFT(CONCATENATE($Y101,$Z101),2)&amp;"N",gsdfactors,MATCH(BT$7,'Proposed Factors'!$L$11:$R$11,0),FALSE)))</f>
        <v>1</v>
      </c>
      <c r="BU101" s="15">
        <f>IF($Z101="NN",1,IF(AND($Z101="YY",$Y101="S"),VLOOKUP("YY",gsdfactors,MATCH(BU$7,'Proposed Factors'!$L$11:$R$11,0),FALSE),VLOOKUP(LEFT(CONCATENATE($Y101,$Z101),2)&amp;"N",gsdfactors,MATCH(BU$7,'Proposed Factors'!$L$11:$R$11,0),FALSE)))</f>
        <v>1</v>
      </c>
      <c r="BV101" s="15">
        <f>IF($Z101="NN",1,IF(AND($Z101="YY",$Y101="S"),VLOOKUP("YY",gsdfactors,MATCH(BV$7,'Proposed Factors'!$L$11:$R$11,0),FALSE),VLOOKUP(LEFT(CONCATENATE($Y101,$Z101),2)&amp;"N",gsdfactors,MATCH(BV$7,'Proposed Factors'!$L$11:$R$11,0),FALSE)))</f>
        <v>1</v>
      </c>
      <c r="BW101" s="15">
        <f>IF($Z101="NN",1,IF(AND($Z101="YY",$Y101="S"),VLOOKUP("YY",gsdfactors,MATCH(BW$7,'Proposed Factors'!$L$11:$R$11,0),FALSE),VLOOKUP(LEFT(CONCATENATE($Y101,$Z101),2)&amp;"N",gsdfactors,MATCH(BW$7,'Proposed Factors'!$L$11:$R$11,0),FALSE)))</f>
        <v>1</v>
      </c>
      <c r="BY101" s="52">
        <f t="shared" si="77"/>
        <v>0.83563946558520052</v>
      </c>
      <c r="BZ101" s="52">
        <f t="shared" si="78"/>
        <v>0.77835851388594102</v>
      </c>
      <c r="CA101" s="52">
        <f t="shared" si="79"/>
        <v>0.86964171829468051</v>
      </c>
      <c r="CB101" s="52">
        <f t="shared" si="80"/>
        <v>0.84651989704368136</v>
      </c>
      <c r="CC101" s="52">
        <f t="shared" si="81"/>
        <v>0.82010034809214283</v>
      </c>
      <c r="CE101" s="52">
        <f t="shared" si="82"/>
        <v>0.87613745442574298</v>
      </c>
      <c r="CF101" s="52">
        <f t="shared" si="83"/>
        <v>0.86098618040444319</v>
      </c>
      <c r="CG101" s="52">
        <f t="shared" si="84"/>
        <v>0.88767119965015173</v>
      </c>
      <c r="CH101" s="52">
        <f t="shared" si="85"/>
        <v>0.86462076750488026</v>
      </c>
      <c r="CI101" s="52">
        <f t="shared" si="86"/>
        <v>0.89035731688096331</v>
      </c>
      <c r="CK101" s="52" t="str">
        <f t="shared" si="87"/>
        <v>44SNN</v>
      </c>
      <c r="CL101" s="55">
        <f t="shared" si="88"/>
        <v>4.1607031679993245E-3</v>
      </c>
      <c r="CM101" s="55">
        <f t="shared" si="89"/>
        <v>4.3420829545704901E-3</v>
      </c>
      <c r="CN101" s="55">
        <f t="shared" si="90"/>
        <v>4.1376167225261997E-3</v>
      </c>
      <c r="CO101" s="55">
        <f t="shared" si="91"/>
        <v>4.1422084247981312E-3</v>
      </c>
      <c r="CP101" s="55">
        <f t="shared" si="92"/>
        <v>4.1558546122785244E-3</v>
      </c>
      <c r="CQ101" s="5">
        <f t="shared" si="110"/>
        <v>0.87613745442574298</v>
      </c>
      <c r="CR101" s="5">
        <f t="shared" si="111"/>
        <v>0.86098618040444319</v>
      </c>
      <c r="CS101" s="5">
        <f t="shared" si="112"/>
        <v>0.88767119965015173</v>
      </c>
      <c r="CT101" s="5">
        <f t="shared" si="113"/>
        <v>0.86462076750488026</v>
      </c>
      <c r="CU101" s="5">
        <f t="shared" si="114"/>
        <v>0.89035731688096331</v>
      </c>
      <c r="CW101" s="52">
        <f t="shared" si="115"/>
        <v>0.90199999999999991</v>
      </c>
      <c r="CX101" s="52">
        <f t="shared" si="116"/>
        <v>0.83199999999999985</v>
      </c>
      <c r="CY101" s="52">
        <f t="shared" si="117"/>
        <v>0.92199999999999993</v>
      </c>
      <c r="CZ101" s="52">
        <f t="shared" si="118"/>
        <v>0.89800000000000002</v>
      </c>
      <c r="DA101" s="52">
        <f t="shared" si="119"/>
        <v>0.86256957185732808</v>
      </c>
    </row>
    <row r="102" spans="1:105" x14ac:dyDescent="0.35">
      <c r="A102" s="170" t="str">
        <f t="shared" si="93"/>
        <v>NNN</v>
      </c>
      <c r="B102" s="170" t="str">
        <f t="shared" si="94"/>
        <v>N</v>
      </c>
      <c r="C102" s="29" t="str">
        <f t="shared" si="95"/>
        <v>N</v>
      </c>
      <c r="D102" s="29" t="str">
        <f t="shared" si="71"/>
        <v>N</v>
      </c>
      <c r="E102" s="171" t="s">
        <v>5</v>
      </c>
      <c r="F102" s="171" t="s">
        <v>6</v>
      </c>
      <c r="G102" s="171" t="s">
        <v>8</v>
      </c>
      <c r="H102" s="172">
        <v>0</v>
      </c>
      <c r="I102" s="171" t="s">
        <v>9</v>
      </c>
      <c r="J102" s="171" t="s">
        <v>5</v>
      </c>
      <c r="K102" s="172">
        <v>2</v>
      </c>
      <c r="L102" s="172">
        <v>2</v>
      </c>
      <c r="M102" s="172">
        <v>2</v>
      </c>
      <c r="N102" s="172">
        <v>2</v>
      </c>
      <c r="O102" s="172">
        <v>2</v>
      </c>
      <c r="P102" s="1"/>
      <c r="Q102" s="13" t="s">
        <v>216</v>
      </c>
      <c r="R102" s="35">
        <v>33373</v>
      </c>
      <c r="S102" s="35">
        <v>23119</v>
      </c>
      <c r="T102" s="35">
        <v>30528</v>
      </c>
      <c r="U102" s="35">
        <v>29787</v>
      </c>
      <c r="V102" s="35">
        <v>32995</v>
      </c>
      <c r="W102" s="35"/>
      <c r="X102" s="50">
        <f t="shared" si="96"/>
        <v>45</v>
      </c>
      <c r="Y102" s="49" t="str">
        <f t="shared" si="97"/>
        <v>M</v>
      </c>
      <c r="Z102" s="49" t="str">
        <f t="shared" si="98"/>
        <v>NN</v>
      </c>
      <c r="AA102" s="1"/>
      <c r="AB102" s="120">
        <f t="shared" si="99"/>
        <v>9.2675129697418045E-3</v>
      </c>
      <c r="AC102" s="120">
        <f t="shared" si="100"/>
        <v>1.1072646793151904E-2</v>
      </c>
      <c r="AD102" s="120">
        <f t="shared" si="101"/>
        <v>9.7705107754702831E-3</v>
      </c>
      <c r="AE102" s="120">
        <f t="shared" si="102"/>
        <v>9.8667702798450174E-3</v>
      </c>
      <c r="AF102" s="120">
        <f t="shared" si="103"/>
        <v>9.3541457761191025E-3</v>
      </c>
      <c r="AH102" s="121">
        <f t="shared" si="132"/>
        <v>0.877</v>
      </c>
      <c r="AI102" s="121">
        <f t="shared" si="132"/>
        <v>0.83199999999999996</v>
      </c>
      <c r="AJ102" s="121">
        <f t="shared" si="132"/>
        <v>0.91500000000000004</v>
      </c>
      <c r="AK102" s="121">
        <f t="shared" si="132"/>
        <v>0.89600000000000002</v>
      </c>
      <c r="AL102" s="121">
        <f t="shared" si="132"/>
        <v>0.84199999999999997</v>
      </c>
      <c r="AM102" s="15"/>
      <c r="AN102" s="98">
        <f t="shared" si="72"/>
        <v>0.81247872651687458</v>
      </c>
      <c r="AO102" s="98">
        <f t="shared" si="73"/>
        <v>0.77835851388594102</v>
      </c>
      <c r="AP102" s="98">
        <f t="shared" si="74"/>
        <v>0.8630392323640268</v>
      </c>
      <c r="AQ102" s="98">
        <f t="shared" si="75"/>
        <v>0.84463455206140137</v>
      </c>
      <c r="AR102" s="98">
        <f t="shared" si="76"/>
        <v>0.80095399373577214</v>
      </c>
      <c r="AS102" s="15"/>
      <c r="AT102" s="98">
        <f t="shared" si="120"/>
        <v>-0.18752127348312542</v>
      </c>
      <c r="AU102" s="98">
        <f t="shared" si="121"/>
        <v>-0.22164148611405898</v>
      </c>
      <c r="AV102" s="98">
        <f t="shared" si="122"/>
        <v>-0.1369607676359732</v>
      </c>
      <c r="AW102" s="98">
        <f t="shared" si="123"/>
        <v>-0.15536544793859863</v>
      </c>
      <c r="AX102" s="98">
        <f t="shared" si="124"/>
        <v>-0.19904600626422786</v>
      </c>
      <c r="AY102" s="15"/>
      <c r="AZ102" s="98">
        <f t="shared" si="104"/>
        <v>-0.18752127348312542</v>
      </c>
      <c r="BA102" s="98">
        <f t="shared" si="105"/>
        <v>-0.22164148611405898</v>
      </c>
      <c r="BB102" s="98">
        <f t="shared" si="106"/>
        <v>-0.1369607676359732</v>
      </c>
      <c r="BC102" s="99">
        <f t="shared" si="107"/>
        <v>-0.15536544793859863</v>
      </c>
      <c r="BD102" s="98">
        <f t="shared" si="108"/>
        <v>-0.20103646632687014</v>
      </c>
      <c r="BE102" s="101"/>
      <c r="BF102" s="181" t="str">
        <f t="shared" si="109"/>
        <v>45X</v>
      </c>
      <c r="BG102" s="98">
        <f t="shared" si="125"/>
        <v>0.81247872651687458</v>
      </c>
      <c r="BH102" s="98">
        <f t="shared" si="126"/>
        <v>0.77835851388594102</v>
      </c>
      <c r="BI102" s="98">
        <f t="shared" si="127"/>
        <v>0.8630392323640268</v>
      </c>
      <c r="BJ102" s="98">
        <f t="shared" si="128"/>
        <v>0.84463455206140137</v>
      </c>
      <c r="BK102" s="98">
        <f t="shared" si="129"/>
        <v>0.79896353367312989</v>
      </c>
      <c r="BL102" s="101"/>
      <c r="BM102" s="15">
        <f>IF($Y102="N",VLOOKUP("N",ylfactors,MATCH(BM$7,'Proposed Factors'!$L$3:$R$3,0),FALSE),IF('Query Result 1'!$X102&lt;49,VLOOKUP("YA",ylfactors,MATCH(BM$7,'Proposed Factors'!$L$3:$R$3,0),FALSE),VLOOKUP("YB",ylfactors,MATCH(BM$7,'Proposed Factors'!$L$3:$R$3,0),FALSE)))</f>
        <v>1</v>
      </c>
      <c r="BN102" s="15">
        <f>IF($Y102="N",VLOOKUP("N",ylfactors,MATCH(BN$7,'Proposed Factors'!$L$3:$R$3,0),FALSE),IF('Query Result 1'!$X102&lt;49,VLOOKUP("YA",ylfactors,MATCH(BN$7,'Proposed Factors'!$L$3:$R$3,0),FALSE),VLOOKUP("YB",ylfactors,MATCH(BN$7,'Proposed Factors'!$L$3:$R$3,0),FALSE)))</f>
        <v>1</v>
      </c>
      <c r="BO102" s="15">
        <f>IF($Y102="N",VLOOKUP("N",ylfactors,MATCH(BO$7,'Proposed Factors'!$L$3:$R$3,0),FALSE),IF('Query Result 1'!$X102&lt;49,VLOOKUP("YA",ylfactors,MATCH(BO$7,'Proposed Factors'!$L$3:$R$3,0),FALSE),VLOOKUP("YB",ylfactors,MATCH(BO$7,'Proposed Factors'!$L$3:$R$3,0),FALSE)))</f>
        <v>1</v>
      </c>
      <c r="BP102" s="15">
        <f>IF($Y102="N",VLOOKUP("N",ylfactors,MATCH(BP$7,'Proposed Factors'!$L$3:$R$3,0),FALSE),IF('Query Result 1'!$X102&lt;49,VLOOKUP("YA",ylfactors,MATCH(BP$7,'Proposed Factors'!$L$3:$R$3,0),FALSE),VLOOKUP("YB",ylfactors,MATCH(BP$7,'Proposed Factors'!$L$3:$R$3,0),FALSE)))</f>
        <v>1</v>
      </c>
      <c r="BQ102" s="15">
        <f>IF($Y102="N",VLOOKUP("N",ylfactors,MATCH(BQ$7,'Proposed Factors'!$L$3:$R$3,0),FALSE),IF('Query Result 1'!$X102&lt;49,VLOOKUP("YA",ylfactors,MATCH(BQ$7,'Proposed Factors'!$L$3:$R$3,0),FALSE),VLOOKUP("YB",ylfactors,MATCH(BQ$7,'Proposed Factors'!$L$3:$R$3,0),FALSE)))</f>
        <v>1</v>
      </c>
      <c r="BR102" s="15"/>
      <c r="BS102" s="15">
        <f>IF($Z102="NN",1,IF(AND($Z102="YY",$Y102="S"),VLOOKUP("YY",gsdfactors,MATCH(BS$7,'Proposed Factors'!$L$11:$R$11,0),FALSE),VLOOKUP(LEFT(CONCATENATE($Y102,$Z102),2)&amp;"N",gsdfactors,MATCH(BS$7,'Proposed Factors'!$L$11:$R$11,0),FALSE)))</f>
        <v>1</v>
      </c>
      <c r="BT102" s="15">
        <f>IF($Z102="NN",1,IF(AND($Z102="YY",$Y102="S"),VLOOKUP("YY",gsdfactors,MATCH(BT$7,'Proposed Factors'!$L$11:$R$11,0),FALSE),VLOOKUP(LEFT(CONCATENATE($Y102,$Z102),2)&amp;"N",gsdfactors,MATCH(BT$7,'Proposed Factors'!$L$11:$R$11,0),FALSE)))</f>
        <v>1</v>
      </c>
      <c r="BU102" s="15">
        <f>IF($Z102="NN",1,IF(AND($Z102="YY",$Y102="S"),VLOOKUP("YY",gsdfactors,MATCH(BU$7,'Proposed Factors'!$L$11:$R$11,0),FALSE),VLOOKUP(LEFT(CONCATENATE($Y102,$Z102),2)&amp;"N",gsdfactors,MATCH(BU$7,'Proposed Factors'!$L$11:$R$11,0),FALSE)))</f>
        <v>1</v>
      </c>
      <c r="BV102" s="15">
        <f>IF($Z102="NN",1,IF(AND($Z102="YY",$Y102="S"),VLOOKUP("YY",gsdfactors,MATCH(BV$7,'Proposed Factors'!$L$11:$R$11,0),FALSE),VLOOKUP(LEFT(CONCATENATE($Y102,$Z102),2)&amp;"N",gsdfactors,MATCH(BV$7,'Proposed Factors'!$L$11:$R$11,0),FALSE)))</f>
        <v>1</v>
      </c>
      <c r="BW102" s="15">
        <f>IF($Z102="NN",1,IF(AND($Z102="YY",$Y102="S"),VLOOKUP("YY",gsdfactors,MATCH(BW$7,'Proposed Factors'!$L$11:$R$11,0),FALSE),VLOOKUP(LEFT(CONCATENATE($Y102,$Z102),2)&amp;"N",gsdfactors,MATCH(BW$7,'Proposed Factors'!$L$11:$R$11,0),FALSE)))</f>
        <v>1</v>
      </c>
      <c r="BY102" s="52">
        <f t="shared" si="77"/>
        <v>0.81247872651687458</v>
      </c>
      <c r="BZ102" s="52">
        <f t="shared" si="78"/>
        <v>0.77835851388594102</v>
      </c>
      <c r="CA102" s="52">
        <f t="shared" si="79"/>
        <v>0.8630392323640268</v>
      </c>
      <c r="CB102" s="52">
        <f t="shared" si="80"/>
        <v>0.84463455206140137</v>
      </c>
      <c r="CC102" s="52">
        <f t="shared" si="81"/>
        <v>0.79896353367312989</v>
      </c>
      <c r="CE102" s="52">
        <f t="shared" si="82"/>
        <v>0.85185426555584987</v>
      </c>
      <c r="CF102" s="52">
        <f t="shared" si="83"/>
        <v>0.86098618040444319</v>
      </c>
      <c r="CG102" s="52">
        <f t="shared" si="84"/>
        <v>0.88093183045541101</v>
      </c>
      <c r="CH102" s="52">
        <f t="shared" si="85"/>
        <v>0.86269510877992506</v>
      </c>
      <c r="CI102" s="52">
        <f t="shared" si="86"/>
        <v>0.86740973806660981</v>
      </c>
      <c r="CK102" s="52" t="str">
        <f t="shared" si="87"/>
        <v>45MNN</v>
      </c>
      <c r="CL102" s="55">
        <f t="shared" si="88"/>
        <v>9.2675129697418045E-3</v>
      </c>
      <c r="CM102" s="55">
        <f t="shared" si="89"/>
        <v>1.1072646793151904E-2</v>
      </c>
      <c r="CN102" s="55">
        <f t="shared" si="90"/>
        <v>9.7705107754702831E-3</v>
      </c>
      <c r="CO102" s="55">
        <f t="shared" si="91"/>
        <v>9.8667702798450174E-3</v>
      </c>
      <c r="CP102" s="55">
        <f t="shared" si="92"/>
        <v>9.3541457761191025E-3</v>
      </c>
      <c r="CQ102" s="5">
        <f t="shared" si="110"/>
        <v>0.85185426555584987</v>
      </c>
      <c r="CR102" s="5">
        <f t="shared" si="111"/>
        <v>0.86098618040444319</v>
      </c>
      <c r="CS102" s="5">
        <f t="shared" si="112"/>
        <v>0.88093183045541101</v>
      </c>
      <c r="CT102" s="5">
        <f t="shared" si="113"/>
        <v>0.86269510877992506</v>
      </c>
      <c r="CU102" s="5">
        <f t="shared" si="114"/>
        <v>0.86740973806660981</v>
      </c>
      <c r="CW102" s="52">
        <f t="shared" si="115"/>
        <v>0.87699999999999989</v>
      </c>
      <c r="CX102" s="52">
        <f t="shared" si="116"/>
        <v>0.83199999999999985</v>
      </c>
      <c r="CY102" s="52">
        <f t="shared" si="117"/>
        <v>0.91500000000000004</v>
      </c>
      <c r="CZ102" s="52">
        <f t="shared" si="118"/>
        <v>0.89600000000000002</v>
      </c>
      <c r="DA102" s="52">
        <f t="shared" si="119"/>
        <v>0.84033817906954289</v>
      </c>
    </row>
    <row r="103" spans="1:105" x14ac:dyDescent="0.35">
      <c r="A103" s="170" t="str">
        <f t="shared" si="93"/>
        <v>NNN</v>
      </c>
      <c r="B103" s="170" t="str">
        <f t="shared" si="94"/>
        <v>N</v>
      </c>
      <c r="C103" s="29" t="str">
        <f t="shared" si="95"/>
        <v>N</v>
      </c>
      <c r="D103" s="29" t="str">
        <f t="shared" si="71"/>
        <v>N</v>
      </c>
      <c r="E103" s="171" t="s">
        <v>5</v>
      </c>
      <c r="F103" s="171" t="s">
        <v>6</v>
      </c>
      <c r="G103" s="171" t="s">
        <v>8</v>
      </c>
      <c r="H103" s="172">
        <v>1</v>
      </c>
      <c r="I103" s="171" t="s">
        <v>5</v>
      </c>
      <c r="J103" s="171" t="s">
        <v>5</v>
      </c>
      <c r="K103" s="172">
        <v>293</v>
      </c>
      <c r="L103" s="172">
        <v>127</v>
      </c>
      <c r="M103" s="172">
        <v>232</v>
      </c>
      <c r="N103" s="172">
        <v>221</v>
      </c>
      <c r="O103" s="172">
        <v>285</v>
      </c>
      <c r="P103" s="1"/>
      <c r="Q103" s="13" t="s">
        <v>318</v>
      </c>
      <c r="R103" s="35">
        <v>14543</v>
      </c>
      <c r="S103" s="35">
        <v>8971</v>
      </c>
      <c r="T103" s="35">
        <v>12593</v>
      </c>
      <c r="U103" s="35">
        <v>12140</v>
      </c>
      <c r="V103" s="35">
        <v>14248</v>
      </c>
      <c r="W103" s="35"/>
      <c r="X103" s="50">
        <f t="shared" si="96"/>
        <v>45</v>
      </c>
      <c r="Y103" s="49" t="str">
        <f t="shared" si="97"/>
        <v>S</v>
      </c>
      <c r="Z103" s="49" t="str">
        <f t="shared" si="98"/>
        <v>NN</v>
      </c>
      <c r="AA103" s="1"/>
      <c r="AB103" s="120">
        <f t="shared" si="99"/>
        <v>4.0385173978651923E-3</v>
      </c>
      <c r="AC103" s="120">
        <f t="shared" si="100"/>
        <v>4.29658351924243E-3</v>
      </c>
      <c r="AD103" s="120">
        <f t="shared" si="101"/>
        <v>4.0303997050411839E-3</v>
      </c>
      <c r="AE103" s="120">
        <f t="shared" si="102"/>
        <v>4.0213043004437678E-3</v>
      </c>
      <c r="AF103" s="120">
        <f t="shared" si="103"/>
        <v>4.0393353240837995E-3</v>
      </c>
      <c r="AH103" s="121">
        <f t="shared" si="132"/>
        <v>0.877</v>
      </c>
      <c r="AI103" s="121">
        <f t="shared" si="132"/>
        <v>0.83199999999999996</v>
      </c>
      <c r="AJ103" s="121">
        <f t="shared" si="132"/>
        <v>0.91500000000000004</v>
      </c>
      <c r="AK103" s="121">
        <f t="shared" si="132"/>
        <v>0.89600000000000002</v>
      </c>
      <c r="AL103" s="121">
        <f t="shared" si="132"/>
        <v>0.84199999999999997</v>
      </c>
      <c r="AM103" s="15"/>
      <c r="AN103" s="98">
        <f t="shared" si="72"/>
        <v>0.81247872651687458</v>
      </c>
      <c r="AO103" s="98">
        <f t="shared" si="73"/>
        <v>0.77835851388594102</v>
      </c>
      <c r="AP103" s="98">
        <f t="shared" si="74"/>
        <v>0.8630392323640268</v>
      </c>
      <c r="AQ103" s="98">
        <f t="shared" si="75"/>
        <v>0.84463455206140137</v>
      </c>
      <c r="AR103" s="98">
        <f t="shared" si="76"/>
        <v>0.80095399373577214</v>
      </c>
      <c r="AS103" s="15"/>
      <c r="AT103" s="98">
        <f t="shared" si="120"/>
        <v>-0.18752127348312542</v>
      </c>
      <c r="AU103" s="98">
        <f t="shared" si="121"/>
        <v>-0.22164148611405898</v>
      </c>
      <c r="AV103" s="98">
        <f t="shared" si="122"/>
        <v>-0.1369607676359732</v>
      </c>
      <c r="AW103" s="98">
        <f t="shared" si="123"/>
        <v>-0.15536544793859863</v>
      </c>
      <c r="AX103" s="98">
        <f t="shared" si="124"/>
        <v>-0.19904600626422786</v>
      </c>
      <c r="AY103" s="15"/>
      <c r="AZ103" s="98">
        <f t="shared" si="104"/>
        <v>-0.18752127348312542</v>
      </c>
      <c r="BA103" s="98">
        <f t="shared" si="105"/>
        <v>-0.22164148611405898</v>
      </c>
      <c r="BB103" s="98">
        <f t="shared" si="106"/>
        <v>-0.1369607676359732</v>
      </c>
      <c r="BC103" s="99">
        <f t="shared" si="107"/>
        <v>-0.15536544793859863</v>
      </c>
      <c r="BD103" s="98">
        <f t="shared" si="108"/>
        <v>-0.20103646632687014</v>
      </c>
      <c r="BE103" s="101"/>
      <c r="BF103" s="181" t="str">
        <f t="shared" si="109"/>
        <v>45X</v>
      </c>
      <c r="BG103" s="98">
        <f t="shared" si="125"/>
        <v>0.81247872651687458</v>
      </c>
      <c r="BH103" s="98">
        <f t="shared" si="126"/>
        <v>0.77835851388594102</v>
      </c>
      <c r="BI103" s="98">
        <f t="shared" si="127"/>
        <v>0.8630392323640268</v>
      </c>
      <c r="BJ103" s="98">
        <f t="shared" si="128"/>
        <v>0.84463455206140137</v>
      </c>
      <c r="BK103" s="98">
        <f t="shared" si="129"/>
        <v>0.79896353367312989</v>
      </c>
      <c r="BL103" s="101"/>
      <c r="BM103" s="15">
        <f>IF($Y103="N",VLOOKUP("N",ylfactors,MATCH(BM$7,'Proposed Factors'!$L$3:$R$3,0),FALSE),IF('Query Result 1'!$X103&lt;49,VLOOKUP("YA",ylfactors,MATCH(BM$7,'Proposed Factors'!$L$3:$R$3,0),FALSE),VLOOKUP("YB",ylfactors,MATCH(BM$7,'Proposed Factors'!$L$3:$R$3,0),FALSE)))</f>
        <v>1</v>
      </c>
      <c r="BN103" s="15">
        <f>IF($Y103="N",VLOOKUP("N",ylfactors,MATCH(BN$7,'Proposed Factors'!$L$3:$R$3,0),FALSE),IF('Query Result 1'!$X103&lt;49,VLOOKUP("YA",ylfactors,MATCH(BN$7,'Proposed Factors'!$L$3:$R$3,0),FALSE),VLOOKUP("YB",ylfactors,MATCH(BN$7,'Proposed Factors'!$L$3:$R$3,0),FALSE)))</f>
        <v>1</v>
      </c>
      <c r="BO103" s="15">
        <f>IF($Y103="N",VLOOKUP("N",ylfactors,MATCH(BO$7,'Proposed Factors'!$L$3:$R$3,0),FALSE),IF('Query Result 1'!$X103&lt;49,VLOOKUP("YA",ylfactors,MATCH(BO$7,'Proposed Factors'!$L$3:$R$3,0),FALSE),VLOOKUP("YB",ylfactors,MATCH(BO$7,'Proposed Factors'!$L$3:$R$3,0),FALSE)))</f>
        <v>1</v>
      </c>
      <c r="BP103" s="15">
        <f>IF($Y103="N",VLOOKUP("N",ylfactors,MATCH(BP$7,'Proposed Factors'!$L$3:$R$3,0),FALSE),IF('Query Result 1'!$X103&lt;49,VLOOKUP("YA",ylfactors,MATCH(BP$7,'Proposed Factors'!$L$3:$R$3,0),FALSE),VLOOKUP("YB",ylfactors,MATCH(BP$7,'Proposed Factors'!$L$3:$R$3,0),FALSE)))</f>
        <v>1</v>
      </c>
      <c r="BQ103" s="15">
        <f>IF($Y103="N",VLOOKUP("N",ylfactors,MATCH(BQ$7,'Proposed Factors'!$L$3:$R$3,0),FALSE),IF('Query Result 1'!$X103&lt;49,VLOOKUP("YA",ylfactors,MATCH(BQ$7,'Proposed Factors'!$L$3:$R$3,0),FALSE),VLOOKUP("YB",ylfactors,MATCH(BQ$7,'Proposed Factors'!$L$3:$R$3,0),FALSE)))</f>
        <v>1</v>
      </c>
      <c r="BR103" s="15"/>
      <c r="BS103" s="15">
        <f>IF($Z103="NN",1,IF(AND($Z103="YY",$Y103="S"),VLOOKUP("YY",gsdfactors,MATCH(BS$7,'Proposed Factors'!$L$11:$R$11,0),FALSE),VLOOKUP(LEFT(CONCATENATE($Y103,$Z103),2)&amp;"N",gsdfactors,MATCH(BS$7,'Proposed Factors'!$L$11:$R$11,0),FALSE)))</f>
        <v>1</v>
      </c>
      <c r="BT103" s="15">
        <f>IF($Z103="NN",1,IF(AND($Z103="YY",$Y103="S"),VLOOKUP("YY",gsdfactors,MATCH(BT$7,'Proposed Factors'!$L$11:$R$11,0),FALSE),VLOOKUP(LEFT(CONCATENATE($Y103,$Z103),2)&amp;"N",gsdfactors,MATCH(BT$7,'Proposed Factors'!$L$11:$R$11,0),FALSE)))</f>
        <v>1</v>
      </c>
      <c r="BU103" s="15">
        <f>IF($Z103="NN",1,IF(AND($Z103="YY",$Y103="S"),VLOOKUP("YY",gsdfactors,MATCH(BU$7,'Proposed Factors'!$L$11:$R$11,0),FALSE),VLOOKUP(LEFT(CONCATENATE($Y103,$Z103),2)&amp;"N",gsdfactors,MATCH(BU$7,'Proposed Factors'!$L$11:$R$11,0),FALSE)))</f>
        <v>1</v>
      </c>
      <c r="BV103" s="15">
        <f>IF($Z103="NN",1,IF(AND($Z103="YY",$Y103="S"),VLOOKUP("YY",gsdfactors,MATCH(BV$7,'Proposed Factors'!$L$11:$R$11,0),FALSE),VLOOKUP(LEFT(CONCATENATE($Y103,$Z103),2)&amp;"N",gsdfactors,MATCH(BV$7,'Proposed Factors'!$L$11:$R$11,0),FALSE)))</f>
        <v>1</v>
      </c>
      <c r="BW103" s="15">
        <f>IF($Z103="NN",1,IF(AND($Z103="YY",$Y103="S"),VLOOKUP("YY",gsdfactors,MATCH(BW$7,'Proposed Factors'!$L$11:$R$11,0),FALSE),VLOOKUP(LEFT(CONCATENATE($Y103,$Z103),2)&amp;"N",gsdfactors,MATCH(BW$7,'Proposed Factors'!$L$11:$R$11,0),FALSE)))</f>
        <v>1</v>
      </c>
      <c r="BY103" s="52">
        <f t="shared" si="77"/>
        <v>0.81247872651687458</v>
      </c>
      <c r="BZ103" s="52">
        <f t="shared" si="78"/>
        <v>0.77835851388594102</v>
      </c>
      <c r="CA103" s="52">
        <f t="shared" si="79"/>
        <v>0.8630392323640268</v>
      </c>
      <c r="CB103" s="52">
        <f t="shared" si="80"/>
        <v>0.84463455206140137</v>
      </c>
      <c r="CC103" s="52">
        <f t="shared" si="81"/>
        <v>0.79896353367312989</v>
      </c>
      <c r="CE103" s="52">
        <f t="shared" si="82"/>
        <v>0.85185426555584987</v>
      </c>
      <c r="CF103" s="52">
        <f t="shared" si="83"/>
        <v>0.86098618040444319</v>
      </c>
      <c r="CG103" s="52">
        <f t="shared" si="84"/>
        <v>0.88093183045541101</v>
      </c>
      <c r="CH103" s="52">
        <f t="shared" si="85"/>
        <v>0.86269510877992506</v>
      </c>
      <c r="CI103" s="52">
        <f t="shared" si="86"/>
        <v>0.86740973806660981</v>
      </c>
      <c r="CK103" s="52" t="str">
        <f t="shared" si="87"/>
        <v>45SNN</v>
      </c>
      <c r="CL103" s="55">
        <f t="shared" si="88"/>
        <v>4.0385173978651923E-3</v>
      </c>
      <c r="CM103" s="55">
        <f t="shared" si="89"/>
        <v>4.29658351924243E-3</v>
      </c>
      <c r="CN103" s="55">
        <f t="shared" si="90"/>
        <v>4.0303997050411839E-3</v>
      </c>
      <c r="CO103" s="55">
        <f t="shared" si="91"/>
        <v>4.0213043004437678E-3</v>
      </c>
      <c r="CP103" s="55">
        <f t="shared" si="92"/>
        <v>4.0393353240837995E-3</v>
      </c>
      <c r="CQ103" s="5">
        <f t="shared" si="110"/>
        <v>0.85185426555584987</v>
      </c>
      <c r="CR103" s="5">
        <f t="shared" si="111"/>
        <v>0.86098618040444319</v>
      </c>
      <c r="CS103" s="5">
        <f t="shared" si="112"/>
        <v>0.88093183045541101</v>
      </c>
      <c r="CT103" s="5">
        <f t="shared" si="113"/>
        <v>0.86269510877992506</v>
      </c>
      <c r="CU103" s="5">
        <f t="shared" si="114"/>
        <v>0.86740973806660981</v>
      </c>
      <c r="CW103" s="52">
        <f t="shared" si="115"/>
        <v>0.87699999999999989</v>
      </c>
      <c r="CX103" s="52">
        <f t="shared" si="116"/>
        <v>0.83199999999999985</v>
      </c>
      <c r="CY103" s="52">
        <f t="shared" si="117"/>
        <v>0.91500000000000004</v>
      </c>
      <c r="CZ103" s="52">
        <f t="shared" si="118"/>
        <v>0.89600000000000002</v>
      </c>
      <c r="DA103" s="52">
        <f t="shared" si="119"/>
        <v>0.84033817906954289</v>
      </c>
    </row>
    <row r="104" spans="1:105" x14ac:dyDescent="0.35">
      <c r="A104" s="170" t="str">
        <f t="shared" si="93"/>
        <v>NNN</v>
      </c>
      <c r="B104" s="170" t="str">
        <f t="shared" si="94"/>
        <v>N</v>
      </c>
      <c r="C104" s="29" t="str">
        <f t="shared" si="95"/>
        <v>N</v>
      </c>
      <c r="D104" s="29" t="str">
        <f t="shared" si="71"/>
        <v>N</v>
      </c>
      <c r="E104" s="171" t="s">
        <v>5</v>
      </c>
      <c r="F104" s="171" t="s">
        <v>6</v>
      </c>
      <c r="G104" s="171" t="s">
        <v>8</v>
      </c>
      <c r="H104" s="172">
        <v>1</v>
      </c>
      <c r="I104" s="171" t="s">
        <v>9</v>
      </c>
      <c r="J104" s="171" t="s">
        <v>5</v>
      </c>
      <c r="K104" s="172">
        <v>2</v>
      </c>
      <c r="L104" s="172">
        <v>1</v>
      </c>
      <c r="M104" s="172">
        <v>1</v>
      </c>
      <c r="N104" s="172">
        <v>0</v>
      </c>
      <c r="O104" s="172">
        <v>2</v>
      </c>
      <c r="P104" s="1"/>
      <c r="Q104" s="13" t="s">
        <v>217</v>
      </c>
      <c r="R104" s="35">
        <v>33034</v>
      </c>
      <c r="S104" s="35">
        <v>23275</v>
      </c>
      <c r="T104" s="35">
        <v>30362</v>
      </c>
      <c r="U104" s="35">
        <v>29613</v>
      </c>
      <c r="V104" s="35">
        <v>32689</v>
      </c>
      <c r="W104" s="35"/>
      <c r="X104" s="50">
        <f t="shared" si="96"/>
        <v>46</v>
      </c>
      <c r="Y104" s="49" t="str">
        <f t="shared" si="97"/>
        <v>M</v>
      </c>
      <c r="Z104" s="49" t="str">
        <f t="shared" si="98"/>
        <v>NN</v>
      </c>
      <c r="AA104" s="1"/>
      <c r="AB104" s="120">
        <f t="shared" si="99"/>
        <v>9.1733743877520976E-3</v>
      </c>
      <c r="AC104" s="120">
        <f t="shared" si="100"/>
        <v>1.1147361655374824E-2</v>
      </c>
      <c r="AD104" s="120">
        <f t="shared" si="101"/>
        <v>9.7173823429254694E-3</v>
      </c>
      <c r="AE104" s="120">
        <f t="shared" si="102"/>
        <v>9.8091337931664989E-3</v>
      </c>
      <c r="AF104" s="120">
        <f t="shared" si="103"/>
        <v>9.2673941892879932E-3</v>
      </c>
      <c r="AH104" s="121">
        <f t="shared" si="132"/>
        <v>0.86499999999999999</v>
      </c>
      <c r="AI104" s="121">
        <f t="shared" si="132"/>
        <v>0.82699999999999996</v>
      </c>
      <c r="AJ104" s="121">
        <f t="shared" si="132"/>
        <v>0.90800000000000003</v>
      </c>
      <c r="AK104" s="121">
        <f t="shared" si="132"/>
        <v>0.89600000000000002</v>
      </c>
      <c r="AL104" s="121">
        <f t="shared" si="132"/>
        <v>0.872</v>
      </c>
      <c r="AM104" s="15"/>
      <c r="AN104" s="98">
        <f t="shared" si="72"/>
        <v>0.80136157176407807</v>
      </c>
      <c r="AO104" s="98">
        <f t="shared" si="73"/>
        <v>0.77368087858614576</v>
      </c>
      <c r="AP104" s="98">
        <f t="shared" si="74"/>
        <v>0.85643674643337298</v>
      </c>
      <c r="AQ104" s="98">
        <f t="shared" si="75"/>
        <v>0.84463455206140137</v>
      </c>
      <c r="AR104" s="98">
        <f t="shared" si="76"/>
        <v>0.82949154695676175</v>
      </c>
      <c r="AS104" s="15"/>
      <c r="AT104" s="98">
        <f t="shared" si="120"/>
        <v>-0.19863842823592193</v>
      </c>
      <c r="AU104" s="98">
        <f t="shared" si="121"/>
        <v>-0.22631912141385424</v>
      </c>
      <c r="AV104" s="98">
        <f t="shared" si="122"/>
        <v>-0.14356325356662702</v>
      </c>
      <c r="AW104" s="98">
        <f t="shared" si="123"/>
        <v>-0.15536544793859863</v>
      </c>
      <c r="AX104" s="98">
        <f t="shared" si="124"/>
        <v>-0.17050845304323825</v>
      </c>
      <c r="AY104" s="15"/>
      <c r="AZ104" s="98">
        <f t="shared" si="104"/>
        <v>-0.19863842823592193</v>
      </c>
      <c r="BA104" s="98">
        <f t="shared" si="105"/>
        <v>-0.22631912141385424</v>
      </c>
      <c r="BB104" s="98">
        <f t="shared" si="106"/>
        <v>-0.14356325356662702</v>
      </c>
      <c r="BC104" s="99">
        <f t="shared" si="107"/>
        <v>-0.15536544793859863</v>
      </c>
      <c r="BD104" s="98">
        <f t="shared" si="108"/>
        <v>-0.17221353757367064</v>
      </c>
      <c r="BE104" s="101"/>
      <c r="BF104" s="181" t="str">
        <f t="shared" si="109"/>
        <v>46X</v>
      </c>
      <c r="BG104" s="98">
        <f t="shared" si="125"/>
        <v>0.80136157176407807</v>
      </c>
      <c r="BH104" s="98">
        <f t="shared" si="126"/>
        <v>0.77368087858614576</v>
      </c>
      <c r="BI104" s="98">
        <f t="shared" si="127"/>
        <v>0.85643674643337298</v>
      </c>
      <c r="BJ104" s="98">
        <f t="shared" si="128"/>
        <v>0.84463455206140137</v>
      </c>
      <c r="BK104" s="98">
        <f t="shared" si="129"/>
        <v>0.82778646242632936</v>
      </c>
      <c r="BL104" s="101"/>
      <c r="BM104" s="15">
        <f>IF($Y104="N",VLOOKUP("N",ylfactors,MATCH(BM$7,'Proposed Factors'!$L$3:$R$3,0),FALSE),IF('Query Result 1'!$X104&lt;49,VLOOKUP("YA",ylfactors,MATCH(BM$7,'Proposed Factors'!$L$3:$R$3,0),FALSE),VLOOKUP("YB",ylfactors,MATCH(BM$7,'Proposed Factors'!$L$3:$R$3,0),FALSE)))</f>
        <v>1</v>
      </c>
      <c r="BN104" s="15">
        <f>IF($Y104="N",VLOOKUP("N",ylfactors,MATCH(BN$7,'Proposed Factors'!$L$3:$R$3,0),FALSE),IF('Query Result 1'!$X104&lt;49,VLOOKUP("YA",ylfactors,MATCH(BN$7,'Proposed Factors'!$L$3:$R$3,0),FALSE),VLOOKUP("YB",ylfactors,MATCH(BN$7,'Proposed Factors'!$L$3:$R$3,0),FALSE)))</f>
        <v>1</v>
      </c>
      <c r="BO104" s="15">
        <f>IF($Y104="N",VLOOKUP("N",ylfactors,MATCH(BO$7,'Proposed Factors'!$L$3:$R$3,0),FALSE),IF('Query Result 1'!$X104&lt;49,VLOOKUP("YA",ylfactors,MATCH(BO$7,'Proposed Factors'!$L$3:$R$3,0),FALSE),VLOOKUP("YB",ylfactors,MATCH(BO$7,'Proposed Factors'!$L$3:$R$3,0),FALSE)))</f>
        <v>1</v>
      </c>
      <c r="BP104" s="15">
        <f>IF($Y104="N",VLOOKUP("N",ylfactors,MATCH(BP$7,'Proposed Factors'!$L$3:$R$3,0),FALSE),IF('Query Result 1'!$X104&lt;49,VLOOKUP("YA",ylfactors,MATCH(BP$7,'Proposed Factors'!$L$3:$R$3,0),FALSE),VLOOKUP("YB",ylfactors,MATCH(BP$7,'Proposed Factors'!$L$3:$R$3,0),FALSE)))</f>
        <v>1</v>
      </c>
      <c r="BQ104" s="15">
        <f>IF($Y104="N",VLOOKUP("N",ylfactors,MATCH(BQ$7,'Proposed Factors'!$L$3:$R$3,0),FALSE),IF('Query Result 1'!$X104&lt;49,VLOOKUP("YA",ylfactors,MATCH(BQ$7,'Proposed Factors'!$L$3:$R$3,0),FALSE),VLOOKUP("YB",ylfactors,MATCH(BQ$7,'Proposed Factors'!$L$3:$R$3,0),FALSE)))</f>
        <v>1</v>
      </c>
      <c r="BR104" s="15"/>
      <c r="BS104" s="15">
        <f>IF($Z104="NN",1,IF(AND($Z104="YY",$Y104="S"),VLOOKUP("YY",gsdfactors,MATCH(BS$7,'Proposed Factors'!$L$11:$R$11,0),FALSE),VLOOKUP(LEFT(CONCATENATE($Y104,$Z104),2)&amp;"N",gsdfactors,MATCH(BS$7,'Proposed Factors'!$L$11:$R$11,0),FALSE)))</f>
        <v>1</v>
      </c>
      <c r="BT104" s="15">
        <f>IF($Z104="NN",1,IF(AND($Z104="YY",$Y104="S"),VLOOKUP("YY",gsdfactors,MATCH(BT$7,'Proposed Factors'!$L$11:$R$11,0),FALSE),VLOOKUP(LEFT(CONCATENATE($Y104,$Z104),2)&amp;"N",gsdfactors,MATCH(BT$7,'Proposed Factors'!$L$11:$R$11,0),FALSE)))</f>
        <v>1</v>
      </c>
      <c r="BU104" s="15">
        <f>IF($Z104="NN",1,IF(AND($Z104="YY",$Y104="S"),VLOOKUP("YY",gsdfactors,MATCH(BU$7,'Proposed Factors'!$L$11:$R$11,0),FALSE),VLOOKUP(LEFT(CONCATENATE($Y104,$Z104),2)&amp;"N",gsdfactors,MATCH(BU$7,'Proposed Factors'!$L$11:$R$11,0),FALSE)))</f>
        <v>1</v>
      </c>
      <c r="BV104" s="15">
        <f>IF($Z104="NN",1,IF(AND($Z104="YY",$Y104="S"),VLOOKUP("YY",gsdfactors,MATCH(BV$7,'Proposed Factors'!$L$11:$R$11,0),FALSE),VLOOKUP(LEFT(CONCATENATE($Y104,$Z104),2)&amp;"N",gsdfactors,MATCH(BV$7,'Proposed Factors'!$L$11:$R$11,0),FALSE)))</f>
        <v>1</v>
      </c>
      <c r="BW104" s="15">
        <f>IF($Z104="NN",1,IF(AND($Z104="YY",$Y104="S"),VLOOKUP("YY",gsdfactors,MATCH(BW$7,'Proposed Factors'!$L$11:$R$11,0),FALSE),VLOOKUP(LEFT(CONCATENATE($Y104,$Z104),2)&amp;"N",gsdfactors,MATCH(BW$7,'Proposed Factors'!$L$11:$R$11,0),FALSE)))</f>
        <v>1</v>
      </c>
      <c r="BY104" s="52">
        <f t="shared" si="77"/>
        <v>0.80136157176407807</v>
      </c>
      <c r="BZ104" s="52">
        <f t="shared" si="78"/>
        <v>0.77368087858614576</v>
      </c>
      <c r="CA104" s="52">
        <f t="shared" si="79"/>
        <v>0.85643674643337298</v>
      </c>
      <c r="CB104" s="52">
        <f t="shared" si="80"/>
        <v>0.84463455206140137</v>
      </c>
      <c r="CC104" s="52">
        <f t="shared" si="81"/>
        <v>0.82778646242632936</v>
      </c>
      <c r="CE104" s="52">
        <f t="shared" si="82"/>
        <v>0.84019833489830109</v>
      </c>
      <c r="CF104" s="52">
        <f t="shared" si="83"/>
        <v>0.85581198460874353</v>
      </c>
      <c r="CG104" s="52">
        <f t="shared" si="84"/>
        <v>0.87419246126067007</v>
      </c>
      <c r="CH104" s="52">
        <f t="shared" si="85"/>
        <v>0.86269510877992506</v>
      </c>
      <c r="CI104" s="52">
        <f t="shared" si="86"/>
        <v>0.89870189099527364</v>
      </c>
      <c r="CK104" s="52" t="str">
        <f t="shared" si="87"/>
        <v>46MNN</v>
      </c>
      <c r="CL104" s="55">
        <f t="shared" si="88"/>
        <v>9.1733743877520976E-3</v>
      </c>
      <c r="CM104" s="55">
        <f t="shared" si="89"/>
        <v>1.1147361655374824E-2</v>
      </c>
      <c r="CN104" s="55">
        <f t="shared" si="90"/>
        <v>9.7173823429254694E-3</v>
      </c>
      <c r="CO104" s="55">
        <f t="shared" si="91"/>
        <v>9.8091337931664989E-3</v>
      </c>
      <c r="CP104" s="55">
        <f t="shared" si="92"/>
        <v>9.2673941892879932E-3</v>
      </c>
      <c r="CQ104" s="5">
        <f t="shared" si="110"/>
        <v>0.84019833489830109</v>
      </c>
      <c r="CR104" s="5">
        <f t="shared" si="111"/>
        <v>0.85581198460874353</v>
      </c>
      <c r="CS104" s="5">
        <f t="shared" si="112"/>
        <v>0.87419246126067007</v>
      </c>
      <c r="CT104" s="5">
        <f t="shared" si="113"/>
        <v>0.86269510877992506</v>
      </c>
      <c r="CU104" s="5">
        <f t="shared" si="114"/>
        <v>0.89870189099527364</v>
      </c>
      <c r="CW104" s="52">
        <f t="shared" si="115"/>
        <v>0.86499999999999988</v>
      </c>
      <c r="CX104" s="52">
        <f t="shared" si="116"/>
        <v>0.82699999999999996</v>
      </c>
      <c r="CY104" s="52">
        <f t="shared" si="117"/>
        <v>0.90800000000000003</v>
      </c>
      <c r="CZ104" s="52">
        <f t="shared" si="118"/>
        <v>0.89600000000000002</v>
      </c>
      <c r="DA104" s="52">
        <f t="shared" si="119"/>
        <v>0.8706537146892499</v>
      </c>
    </row>
    <row r="105" spans="1:105" x14ac:dyDescent="0.35">
      <c r="A105" s="170" t="str">
        <f t="shared" si="93"/>
        <v>NNN</v>
      </c>
      <c r="B105" s="170" t="str">
        <f t="shared" si="94"/>
        <v>N</v>
      </c>
      <c r="C105" s="29" t="str">
        <f t="shared" si="95"/>
        <v>N</v>
      </c>
      <c r="D105" s="29" t="str">
        <f t="shared" si="71"/>
        <v>N</v>
      </c>
      <c r="E105" s="171" t="s">
        <v>5</v>
      </c>
      <c r="F105" s="171" t="s">
        <v>6</v>
      </c>
      <c r="G105" s="171" t="s">
        <v>8</v>
      </c>
      <c r="H105" s="172">
        <v>2</v>
      </c>
      <c r="I105" s="171" t="s">
        <v>5</v>
      </c>
      <c r="J105" s="171" t="s">
        <v>5</v>
      </c>
      <c r="K105" s="172">
        <v>427</v>
      </c>
      <c r="L105" s="172">
        <v>192</v>
      </c>
      <c r="M105" s="172">
        <v>352</v>
      </c>
      <c r="N105" s="172">
        <v>334</v>
      </c>
      <c r="O105" s="172">
        <v>409</v>
      </c>
      <c r="P105" s="1"/>
      <c r="Q105" s="13" t="s">
        <v>319</v>
      </c>
      <c r="R105" s="35">
        <v>14167</v>
      </c>
      <c r="S105" s="35">
        <v>8886</v>
      </c>
      <c r="T105" s="35">
        <v>12307</v>
      </c>
      <c r="U105" s="35">
        <v>11907</v>
      </c>
      <c r="V105" s="35">
        <v>13896</v>
      </c>
      <c r="W105" s="35"/>
      <c r="X105" s="50">
        <f t="shared" si="96"/>
        <v>46</v>
      </c>
      <c r="Y105" s="49" t="str">
        <f t="shared" si="97"/>
        <v>S</v>
      </c>
      <c r="Z105" s="49" t="str">
        <f t="shared" si="98"/>
        <v>NN</v>
      </c>
      <c r="AA105" s="1"/>
      <c r="AB105" s="120">
        <f t="shared" si="99"/>
        <v>3.9341041033869343E-3</v>
      </c>
      <c r="AC105" s="120">
        <f t="shared" si="100"/>
        <v>4.2558734981594281E-3</v>
      </c>
      <c r="AD105" s="120">
        <f t="shared" si="101"/>
        <v>3.9388651766808424E-3</v>
      </c>
      <c r="AE105" s="120">
        <f t="shared" si="102"/>
        <v>3.9441244073627627E-3</v>
      </c>
      <c r="AF105" s="120">
        <f t="shared" si="103"/>
        <v>3.9395426490362491E-3</v>
      </c>
      <c r="AH105" s="121">
        <f t="shared" si="132"/>
        <v>0.86499999999999999</v>
      </c>
      <c r="AI105" s="121">
        <f t="shared" si="132"/>
        <v>0.82699999999999996</v>
      </c>
      <c r="AJ105" s="121">
        <f t="shared" si="132"/>
        <v>0.90800000000000003</v>
      </c>
      <c r="AK105" s="121">
        <f t="shared" si="132"/>
        <v>0.89600000000000002</v>
      </c>
      <c r="AL105" s="121">
        <f t="shared" si="132"/>
        <v>0.872</v>
      </c>
      <c r="AM105" s="15"/>
      <c r="AN105" s="98">
        <f t="shared" si="72"/>
        <v>0.80136157176407807</v>
      </c>
      <c r="AO105" s="98">
        <f t="shared" si="73"/>
        <v>0.77368087858614576</v>
      </c>
      <c r="AP105" s="98">
        <f t="shared" si="74"/>
        <v>0.85643674643337298</v>
      </c>
      <c r="AQ105" s="98">
        <f t="shared" si="75"/>
        <v>0.84463455206140137</v>
      </c>
      <c r="AR105" s="98">
        <f t="shared" si="76"/>
        <v>0.82949154695676175</v>
      </c>
      <c r="AS105" s="15"/>
      <c r="AT105" s="98">
        <f t="shared" si="120"/>
        <v>-0.19863842823592193</v>
      </c>
      <c r="AU105" s="98">
        <f t="shared" si="121"/>
        <v>-0.22631912141385424</v>
      </c>
      <c r="AV105" s="98">
        <f t="shared" si="122"/>
        <v>-0.14356325356662702</v>
      </c>
      <c r="AW105" s="98">
        <f t="shared" si="123"/>
        <v>-0.15536544793859863</v>
      </c>
      <c r="AX105" s="98">
        <f t="shared" si="124"/>
        <v>-0.17050845304323825</v>
      </c>
      <c r="AY105" s="15"/>
      <c r="AZ105" s="98">
        <f t="shared" si="104"/>
        <v>-0.19863842823592193</v>
      </c>
      <c r="BA105" s="98">
        <f t="shared" si="105"/>
        <v>-0.22631912141385424</v>
      </c>
      <c r="BB105" s="98">
        <f t="shared" si="106"/>
        <v>-0.14356325356662702</v>
      </c>
      <c r="BC105" s="99">
        <f t="shared" si="107"/>
        <v>-0.15536544793859863</v>
      </c>
      <c r="BD105" s="98">
        <f t="shared" si="108"/>
        <v>-0.17221353757367064</v>
      </c>
      <c r="BE105" s="101"/>
      <c r="BF105" s="181" t="str">
        <f t="shared" si="109"/>
        <v>46X</v>
      </c>
      <c r="BG105" s="98">
        <f t="shared" si="125"/>
        <v>0.80136157176407807</v>
      </c>
      <c r="BH105" s="98">
        <f t="shared" si="126"/>
        <v>0.77368087858614576</v>
      </c>
      <c r="BI105" s="98">
        <f t="shared" si="127"/>
        <v>0.85643674643337298</v>
      </c>
      <c r="BJ105" s="98">
        <f t="shared" si="128"/>
        <v>0.84463455206140137</v>
      </c>
      <c r="BK105" s="98">
        <f t="shared" si="129"/>
        <v>0.82778646242632936</v>
      </c>
      <c r="BL105" s="101"/>
      <c r="BM105" s="15">
        <f>IF($Y105="N",VLOOKUP("N",ylfactors,MATCH(BM$7,'Proposed Factors'!$L$3:$R$3,0),FALSE),IF('Query Result 1'!$X105&lt;49,VLOOKUP("YA",ylfactors,MATCH(BM$7,'Proposed Factors'!$L$3:$R$3,0),FALSE),VLOOKUP("YB",ylfactors,MATCH(BM$7,'Proposed Factors'!$L$3:$R$3,0),FALSE)))</f>
        <v>1</v>
      </c>
      <c r="BN105" s="15">
        <f>IF($Y105="N",VLOOKUP("N",ylfactors,MATCH(BN$7,'Proposed Factors'!$L$3:$R$3,0),FALSE),IF('Query Result 1'!$X105&lt;49,VLOOKUP("YA",ylfactors,MATCH(BN$7,'Proposed Factors'!$L$3:$R$3,0),FALSE),VLOOKUP("YB",ylfactors,MATCH(BN$7,'Proposed Factors'!$L$3:$R$3,0),FALSE)))</f>
        <v>1</v>
      </c>
      <c r="BO105" s="15">
        <f>IF($Y105="N",VLOOKUP("N",ylfactors,MATCH(BO$7,'Proposed Factors'!$L$3:$R$3,0),FALSE),IF('Query Result 1'!$X105&lt;49,VLOOKUP("YA",ylfactors,MATCH(BO$7,'Proposed Factors'!$L$3:$R$3,0),FALSE),VLOOKUP("YB",ylfactors,MATCH(BO$7,'Proposed Factors'!$L$3:$R$3,0),FALSE)))</f>
        <v>1</v>
      </c>
      <c r="BP105" s="15">
        <f>IF($Y105="N",VLOOKUP("N",ylfactors,MATCH(BP$7,'Proposed Factors'!$L$3:$R$3,0),FALSE),IF('Query Result 1'!$X105&lt;49,VLOOKUP("YA",ylfactors,MATCH(BP$7,'Proposed Factors'!$L$3:$R$3,0),FALSE),VLOOKUP("YB",ylfactors,MATCH(BP$7,'Proposed Factors'!$L$3:$R$3,0),FALSE)))</f>
        <v>1</v>
      </c>
      <c r="BQ105" s="15">
        <f>IF($Y105="N",VLOOKUP("N",ylfactors,MATCH(BQ$7,'Proposed Factors'!$L$3:$R$3,0),FALSE),IF('Query Result 1'!$X105&lt;49,VLOOKUP("YA",ylfactors,MATCH(BQ$7,'Proposed Factors'!$L$3:$R$3,0),FALSE),VLOOKUP("YB",ylfactors,MATCH(BQ$7,'Proposed Factors'!$L$3:$R$3,0),FALSE)))</f>
        <v>1</v>
      </c>
      <c r="BR105" s="15"/>
      <c r="BS105" s="15">
        <f>IF($Z105="NN",1,IF(AND($Z105="YY",$Y105="S"),VLOOKUP("YY",gsdfactors,MATCH(BS$7,'Proposed Factors'!$L$11:$R$11,0),FALSE),VLOOKUP(LEFT(CONCATENATE($Y105,$Z105),2)&amp;"N",gsdfactors,MATCH(BS$7,'Proposed Factors'!$L$11:$R$11,0),FALSE)))</f>
        <v>1</v>
      </c>
      <c r="BT105" s="15">
        <f>IF($Z105="NN",1,IF(AND($Z105="YY",$Y105="S"),VLOOKUP("YY",gsdfactors,MATCH(BT$7,'Proposed Factors'!$L$11:$R$11,0),FALSE),VLOOKUP(LEFT(CONCATENATE($Y105,$Z105),2)&amp;"N",gsdfactors,MATCH(BT$7,'Proposed Factors'!$L$11:$R$11,0),FALSE)))</f>
        <v>1</v>
      </c>
      <c r="BU105" s="15">
        <f>IF($Z105="NN",1,IF(AND($Z105="YY",$Y105="S"),VLOOKUP("YY",gsdfactors,MATCH(BU$7,'Proposed Factors'!$L$11:$R$11,0),FALSE),VLOOKUP(LEFT(CONCATENATE($Y105,$Z105),2)&amp;"N",gsdfactors,MATCH(BU$7,'Proposed Factors'!$L$11:$R$11,0),FALSE)))</f>
        <v>1</v>
      </c>
      <c r="BV105" s="15">
        <f>IF($Z105="NN",1,IF(AND($Z105="YY",$Y105="S"),VLOOKUP("YY",gsdfactors,MATCH(BV$7,'Proposed Factors'!$L$11:$R$11,0),FALSE),VLOOKUP(LEFT(CONCATENATE($Y105,$Z105),2)&amp;"N",gsdfactors,MATCH(BV$7,'Proposed Factors'!$L$11:$R$11,0),FALSE)))</f>
        <v>1</v>
      </c>
      <c r="BW105" s="15">
        <f>IF($Z105="NN",1,IF(AND($Z105="YY",$Y105="S"),VLOOKUP("YY",gsdfactors,MATCH(BW$7,'Proposed Factors'!$L$11:$R$11,0),FALSE),VLOOKUP(LEFT(CONCATENATE($Y105,$Z105),2)&amp;"N",gsdfactors,MATCH(BW$7,'Proposed Factors'!$L$11:$R$11,0),FALSE)))</f>
        <v>1</v>
      </c>
      <c r="BY105" s="52">
        <f t="shared" si="77"/>
        <v>0.80136157176407807</v>
      </c>
      <c r="BZ105" s="52">
        <f t="shared" si="78"/>
        <v>0.77368087858614576</v>
      </c>
      <c r="CA105" s="52">
        <f t="shared" si="79"/>
        <v>0.85643674643337298</v>
      </c>
      <c r="CB105" s="52">
        <f t="shared" si="80"/>
        <v>0.84463455206140137</v>
      </c>
      <c r="CC105" s="52">
        <f t="shared" si="81"/>
        <v>0.82778646242632936</v>
      </c>
      <c r="CE105" s="52">
        <f t="shared" si="82"/>
        <v>0.84019833489830109</v>
      </c>
      <c r="CF105" s="52">
        <f t="shared" si="83"/>
        <v>0.85581198460874353</v>
      </c>
      <c r="CG105" s="52">
        <f t="shared" si="84"/>
        <v>0.87419246126067007</v>
      </c>
      <c r="CH105" s="52">
        <f t="shared" si="85"/>
        <v>0.86269510877992506</v>
      </c>
      <c r="CI105" s="52">
        <f t="shared" si="86"/>
        <v>0.89870189099527364</v>
      </c>
      <c r="CK105" s="52" t="str">
        <f t="shared" si="87"/>
        <v>46SNN</v>
      </c>
      <c r="CL105" s="55">
        <f t="shared" si="88"/>
        <v>3.9341041033869343E-3</v>
      </c>
      <c r="CM105" s="55">
        <f t="shared" si="89"/>
        <v>4.2558734981594281E-3</v>
      </c>
      <c r="CN105" s="55">
        <f t="shared" si="90"/>
        <v>3.9388651766808424E-3</v>
      </c>
      <c r="CO105" s="55">
        <f t="shared" si="91"/>
        <v>3.9441244073627627E-3</v>
      </c>
      <c r="CP105" s="55">
        <f t="shared" si="92"/>
        <v>3.9395426490362491E-3</v>
      </c>
      <c r="CQ105" s="5">
        <f t="shared" si="110"/>
        <v>0.84019833489830109</v>
      </c>
      <c r="CR105" s="5">
        <f t="shared" si="111"/>
        <v>0.85581198460874353</v>
      </c>
      <c r="CS105" s="5">
        <f t="shared" si="112"/>
        <v>0.87419246126067007</v>
      </c>
      <c r="CT105" s="5">
        <f t="shared" si="113"/>
        <v>0.86269510877992506</v>
      </c>
      <c r="CU105" s="5">
        <f t="shared" si="114"/>
        <v>0.89870189099527364</v>
      </c>
      <c r="CW105" s="52">
        <f t="shared" si="115"/>
        <v>0.86499999999999988</v>
      </c>
      <c r="CX105" s="52">
        <f t="shared" si="116"/>
        <v>0.82699999999999996</v>
      </c>
      <c r="CY105" s="52">
        <f t="shared" si="117"/>
        <v>0.90800000000000003</v>
      </c>
      <c r="CZ105" s="52">
        <f t="shared" si="118"/>
        <v>0.89600000000000002</v>
      </c>
      <c r="DA105" s="52">
        <f t="shared" si="119"/>
        <v>0.8706537146892499</v>
      </c>
    </row>
    <row r="106" spans="1:105" x14ac:dyDescent="0.35">
      <c r="A106" s="170" t="str">
        <f t="shared" si="93"/>
        <v>NNN</v>
      </c>
      <c r="B106" s="170" t="str">
        <f t="shared" si="94"/>
        <v>N</v>
      </c>
      <c r="C106" s="29" t="str">
        <f t="shared" si="95"/>
        <v>N</v>
      </c>
      <c r="D106" s="29" t="str">
        <f t="shared" si="71"/>
        <v>N</v>
      </c>
      <c r="E106" s="171" t="s">
        <v>5</v>
      </c>
      <c r="F106" s="171" t="s">
        <v>6</v>
      </c>
      <c r="G106" s="171" t="s">
        <v>8</v>
      </c>
      <c r="H106" s="172">
        <v>2</v>
      </c>
      <c r="I106" s="171" t="s">
        <v>9</v>
      </c>
      <c r="J106" s="171" t="s">
        <v>5</v>
      </c>
      <c r="K106" s="172">
        <v>2</v>
      </c>
      <c r="L106" s="172">
        <v>2</v>
      </c>
      <c r="M106" s="172">
        <v>2</v>
      </c>
      <c r="N106" s="172">
        <v>2</v>
      </c>
      <c r="O106" s="172">
        <v>2</v>
      </c>
      <c r="P106" s="1"/>
      <c r="Q106" s="13" t="s">
        <v>218</v>
      </c>
      <c r="R106" s="35">
        <v>33544</v>
      </c>
      <c r="S106" s="35">
        <v>23950</v>
      </c>
      <c r="T106" s="35">
        <v>30963</v>
      </c>
      <c r="U106" s="35">
        <v>30203</v>
      </c>
      <c r="V106" s="35">
        <v>33182</v>
      </c>
      <c r="W106" s="35"/>
      <c r="X106" s="50">
        <f t="shared" si="96"/>
        <v>47</v>
      </c>
      <c r="Y106" s="49" t="str">
        <f t="shared" si="97"/>
        <v>M</v>
      </c>
      <c r="Z106" s="49" t="str">
        <f t="shared" si="98"/>
        <v>NN</v>
      </c>
      <c r="AA106" s="1"/>
      <c r="AB106" s="120">
        <f t="shared" si="99"/>
        <v>9.314998803134843E-3</v>
      </c>
      <c r="AC106" s="120">
        <f t="shared" si="100"/>
        <v>1.1470647116916307E-2</v>
      </c>
      <c r="AD106" s="120">
        <f t="shared" si="101"/>
        <v>9.9097328728015716E-3</v>
      </c>
      <c r="AE106" s="120">
        <f t="shared" si="102"/>
        <v>1.000456785719136E-2</v>
      </c>
      <c r="AF106" s="120">
        <f t="shared" si="103"/>
        <v>9.407160634738114E-3</v>
      </c>
      <c r="AH106" s="121">
        <f t="shared" si="132"/>
        <v>0.86099999999999999</v>
      </c>
      <c r="AI106" s="121">
        <f t="shared" si="132"/>
        <v>0.82199999999999995</v>
      </c>
      <c r="AJ106" s="121">
        <f t="shared" si="132"/>
        <v>0.89600000000000002</v>
      </c>
      <c r="AK106" s="121">
        <f t="shared" si="132"/>
        <v>0.878</v>
      </c>
      <c r="AL106" s="121">
        <f t="shared" si="132"/>
        <v>0.9</v>
      </c>
      <c r="AM106" s="15"/>
      <c r="AN106" s="98">
        <f t="shared" si="72"/>
        <v>0.79765585351314594</v>
      </c>
      <c r="AO106" s="98">
        <f t="shared" si="73"/>
        <v>0.76900324328635039</v>
      </c>
      <c r="AP106" s="98">
        <f t="shared" si="74"/>
        <v>0.8451181991236808</v>
      </c>
      <c r="AQ106" s="98">
        <f t="shared" si="75"/>
        <v>0.82766644722088212</v>
      </c>
      <c r="AR106" s="98">
        <f t="shared" si="76"/>
        <v>0.85612659662968527</v>
      </c>
      <c r="AS106" s="15"/>
      <c r="AT106" s="98">
        <f t="shared" si="120"/>
        <v>-0.20234414648685406</v>
      </c>
      <c r="AU106" s="98">
        <f t="shared" si="121"/>
        <v>-0.23099675671364961</v>
      </c>
      <c r="AV106" s="98">
        <f t="shared" si="122"/>
        <v>-0.1548818008763192</v>
      </c>
      <c r="AW106" s="98">
        <f t="shared" si="123"/>
        <v>-0.17233355277911788</v>
      </c>
      <c r="AX106" s="98">
        <f t="shared" si="124"/>
        <v>-0.14387340337031473</v>
      </c>
      <c r="AY106" s="15"/>
      <c r="AZ106" s="98">
        <f t="shared" si="104"/>
        <v>-0.20234414648685406</v>
      </c>
      <c r="BA106" s="98">
        <f t="shared" si="105"/>
        <v>-0.23099675671364961</v>
      </c>
      <c r="BB106" s="98">
        <f t="shared" si="106"/>
        <v>-0.1548818008763192</v>
      </c>
      <c r="BC106" s="99">
        <f t="shared" si="107"/>
        <v>-0.17233355277911788</v>
      </c>
      <c r="BD106" s="98">
        <f t="shared" si="108"/>
        <v>-0.14531213740401788</v>
      </c>
      <c r="BE106" s="101"/>
      <c r="BF106" s="181" t="str">
        <f t="shared" si="109"/>
        <v>47X</v>
      </c>
      <c r="BG106" s="98">
        <f t="shared" si="125"/>
        <v>0.79765585351314594</v>
      </c>
      <c r="BH106" s="98">
        <f t="shared" si="126"/>
        <v>0.76900324328635039</v>
      </c>
      <c r="BI106" s="98">
        <f t="shared" si="127"/>
        <v>0.8451181991236808</v>
      </c>
      <c r="BJ106" s="98">
        <f t="shared" si="128"/>
        <v>0.82766644722088212</v>
      </c>
      <c r="BK106" s="98">
        <f t="shared" si="129"/>
        <v>0.85468786259598217</v>
      </c>
      <c r="BL106" s="101"/>
      <c r="BM106" s="15">
        <f>IF($Y106="N",VLOOKUP("N",ylfactors,MATCH(BM$7,'Proposed Factors'!$L$3:$R$3,0),FALSE),IF('Query Result 1'!$X106&lt;49,VLOOKUP("YA",ylfactors,MATCH(BM$7,'Proposed Factors'!$L$3:$R$3,0),FALSE),VLOOKUP("YB",ylfactors,MATCH(BM$7,'Proposed Factors'!$L$3:$R$3,0),FALSE)))</f>
        <v>1</v>
      </c>
      <c r="BN106" s="15">
        <f>IF($Y106="N",VLOOKUP("N",ylfactors,MATCH(BN$7,'Proposed Factors'!$L$3:$R$3,0),FALSE),IF('Query Result 1'!$X106&lt;49,VLOOKUP("YA",ylfactors,MATCH(BN$7,'Proposed Factors'!$L$3:$R$3,0),FALSE),VLOOKUP("YB",ylfactors,MATCH(BN$7,'Proposed Factors'!$L$3:$R$3,0),FALSE)))</f>
        <v>1</v>
      </c>
      <c r="BO106" s="15">
        <f>IF($Y106="N",VLOOKUP("N",ylfactors,MATCH(BO$7,'Proposed Factors'!$L$3:$R$3,0),FALSE),IF('Query Result 1'!$X106&lt;49,VLOOKUP("YA",ylfactors,MATCH(BO$7,'Proposed Factors'!$L$3:$R$3,0),FALSE),VLOOKUP("YB",ylfactors,MATCH(BO$7,'Proposed Factors'!$L$3:$R$3,0),FALSE)))</f>
        <v>1</v>
      </c>
      <c r="BP106" s="15">
        <f>IF($Y106="N",VLOOKUP("N",ylfactors,MATCH(BP$7,'Proposed Factors'!$L$3:$R$3,0),FALSE),IF('Query Result 1'!$X106&lt;49,VLOOKUP("YA",ylfactors,MATCH(BP$7,'Proposed Factors'!$L$3:$R$3,0),FALSE),VLOOKUP("YB",ylfactors,MATCH(BP$7,'Proposed Factors'!$L$3:$R$3,0),FALSE)))</f>
        <v>1</v>
      </c>
      <c r="BQ106" s="15">
        <f>IF($Y106="N",VLOOKUP("N",ylfactors,MATCH(BQ$7,'Proposed Factors'!$L$3:$R$3,0),FALSE),IF('Query Result 1'!$X106&lt;49,VLOOKUP("YA",ylfactors,MATCH(BQ$7,'Proposed Factors'!$L$3:$R$3,0),FALSE),VLOOKUP("YB",ylfactors,MATCH(BQ$7,'Proposed Factors'!$L$3:$R$3,0),FALSE)))</f>
        <v>1</v>
      </c>
      <c r="BR106" s="15"/>
      <c r="BS106" s="15">
        <f>IF($Z106="NN",1,IF(AND($Z106="YY",$Y106="S"),VLOOKUP("YY",gsdfactors,MATCH(BS$7,'Proposed Factors'!$L$11:$R$11,0),FALSE),VLOOKUP(LEFT(CONCATENATE($Y106,$Z106),2)&amp;"N",gsdfactors,MATCH(BS$7,'Proposed Factors'!$L$11:$R$11,0),FALSE)))</f>
        <v>1</v>
      </c>
      <c r="BT106" s="15">
        <f>IF($Z106="NN",1,IF(AND($Z106="YY",$Y106="S"),VLOOKUP("YY",gsdfactors,MATCH(BT$7,'Proposed Factors'!$L$11:$R$11,0),FALSE),VLOOKUP(LEFT(CONCATENATE($Y106,$Z106),2)&amp;"N",gsdfactors,MATCH(BT$7,'Proposed Factors'!$L$11:$R$11,0),FALSE)))</f>
        <v>1</v>
      </c>
      <c r="BU106" s="15">
        <f>IF($Z106="NN",1,IF(AND($Z106="YY",$Y106="S"),VLOOKUP("YY",gsdfactors,MATCH(BU$7,'Proposed Factors'!$L$11:$R$11,0),FALSE),VLOOKUP(LEFT(CONCATENATE($Y106,$Z106),2)&amp;"N",gsdfactors,MATCH(BU$7,'Proposed Factors'!$L$11:$R$11,0),FALSE)))</f>
        <v>1</v>
      </c>
      <c r="BV106" s="15">
        <f>IF($Z106="NN",1,IF(AND($Z106="YY",$Y106="S"),VLOOKUP("YY",gsdfactors,MATCH(BV$7,'Proposed Factors'!$L$11:$R$11,0),FALSE),VLOOKUP(LEFT(CONCATENATE($Y106,$Z106),2)&amp;"N",gsdfactors,MATCH(BV$7,'Proposed Factors'!$L$11:$R$11,0),FALSE)))</f>
        <v>1</v>
      </c>
      <c r="BW106" s="15">
        <f>IF($Z106="NN",1,IF(AND($Z106="YY",$Y106="S"),VLOOKUP("YY",gsdfactors,MATCH(BW$7,'Proposed Factors'!$L$11:$R$11,0),FALSE),VLOOKUP(LEFT(CONCATENATE($Y106,$Z106),2)&amp;"N",gsdfactors,MATCH(BW$7,'Proposed Factors'!$L$11:$R$11,0),FALSE)))</f>
        <v>1</v>
      </c>
      <c r="BY106" s="52">
        <f t="shared" si="77"/>
        <v>0.79765585351314594</v>
      </c>
      <c r="BZ106" s="52">
        <f t="shared" si="78"/>
        <v>0.76900324328635039</v>
      </c>
      <c r="CA106" s="52">
        <f t="shared" si="79"/>
        <v>0.8451181991236808</v>
      </c>
      <c r="CB106" s="52">
        <f t="shared" si="80"/>
        <v>0.82766644722088212</v>
      </c>
      <c r="CC106" s="52">
        <f t="shared" si="81"/>
        <v>0.85468786259598217</v>
      </c>
      <c r="CE106" s="52">
        <f t="shared" si="82"/>
        <v>0.83631302467911828</v>
      </c>
      <c r="CF106" s="52">
        <f t="shared" si="83"/>
        <v>0.85063778881304364</v>
      </c>
      <c r="CG106" s="52">
        <f t="shared" si="84"/>
        <v>0.86263925692682863</v>
      </c>
      <c r="CH106" s="52">
        <f t="shared" si="85"/>
        <v>0.84536418025532833</v>
      </c>
      <c r="CI106" s="52">
        <f t="shared" si="86"/>
        <v>0.92790790039535997</v>
      </c>
      <c r="CK106" s="52" t="str">
        <f t="shared" si="87"/>
        <v>47MNN</v>
      </c>
      <c r="CL106" s="55">
        <f t="shared" si="88"/>
        <v>9.314998803134843E-3</v>
      </c>
      <c r="CM106" s="55">
        <f t="shared" si="89"/>
        <v>1.1470647116916307E-2</v>
      </c>
      <c r="CN106" s="55">
        <f t="shared" si="90"/>
        <v>9.9097328728015716E-3</v>
      </c>
      <c r="CO106" s="55">
        <f t="shared" si="91"/>
        <v>1.000456785719136E-2</v>
      </c>
      <c r="CP106" s="55">
        <f t="shared" si="92"/>
        <v>9.407160634738114E-3</v>
      </c>
      <c r="CQ106" s="5">
        <f t="shared" si="110"/>
        <v>0.83631302467911828</v>
      </c>
      <c r="CR106" s="5">
        <f t="shared" si="111"/>
        <v>0.85063778881304364</v>
      </c>
      <c r="CS106" s="5">
        <f t="shared" si="112"/>
        <v>0.86263925692682863</v>
      </c>
      <c r="CT106" s="5">
        <f t="shared" si="113"/>
        <v>0.84536418025532833</v>
      </c>
      <c r="CU106" s="5">
        <f t="shared" si="114"/>
        <v>0.92790790039535997</v>
      </c>
      <c r="CW106" s="52">
        <f t="shared" si="115"/>
        <v>0.86099999999999999</v>
      </c>
      <c r="CX106" s="52">
        <f t="shared" si="116"/>
        <v>0.82199999999999984</v>
      </c>
      <c r="CY106" s="52">
        <f t="shared" si="117"/>
        <v>0.89600000000000002</v>
      </c>
      <c r="CZ106" s="52">
        <f t="shared" si="118"/>
        <v>0.878</v>
      </c>
      <c r="DA106" s="52">
        <f t="shared" si="119"/>
        <v>0.89894821460097651</v>
      </c>
    </row>
    <row r="107" spans="1:105" x14ac:dyDescent="0.35">
      <c r="A107" s="170" t="str">
        <f t="shared" si="93"/>
        <v>NNN</v>
      </c>
      <c r="B107" s="170" t="str">
        <f t="shared" si="94"/>
        <v>N</v>
      </c>
      <c r="C107" s="29" t="str">
        <f t="shared" si="95"/>
        <v>N</v>
      </c>
      <c r="D107" s="29" t="str">
        <f t="shared" si="71"/>
        <v>N</v>
      </c>
      <c r="E107" s="171" t="s">
        <v>5</v>
      </c>
      <c r="F107" s="171" t="s">
        <v>6</v>
      </c>
      <c r="G107" s="171" t="s">
        <v>8</v>
      </c>
      <c r="H107" s="172">
        <v>3</v>
      </c>
      <c r="I107" s="171" t="s">
        <v>5</v>
      </c>
      <c r="J107" s="171" t="s">
        <v>5</v>
      </c>
      <c r="K107" s="172">
        <v>510</v>
      </c>
      <c r="L107" s="172">
        <v>236</v>
      </c>
      <c r="M107" s="172">
        <v>405</v>
      </c>
      <c r="N107" s="172">
        <v>388</v>
      </c>
      <c r="O107" s="172">
        <v>499</v>
      </c>
      <c r="P107" s="1"/>
      <c r="Q107" s="13" t="s">
        <v>320</v>
      </c>
      <c r="R107" s="35">
        <v>13751</v>
      </c>
      <c r="S107" s="35">
        <v>8711</v>
      </c>
      <c r="T107" s="35">
        <v>11921</v>
      </c>
      <c r="U107" s="35">
        <v>11506</v>
      </c>
      <c r="V107" s="35">
        <v>13492</v>
      </c>
      <c r="W107" s="35"/>
      <c r="X107" s="50">
        <f t="shared" si="96"/>
        <v>47</v>
      </c>
      <c r="Y107" s="49" t="str">
        <f t="shared" si="97"/>
        <v>S</v>
      </c>
      <c r="Z107" s="49" t="str">
        <f t="shared" si="98"/>
        <v>NN</v>
      </c>
      <c r="AA107" s="1"/>
      <c r="AB107" s="120">
        <f t="shared" si="99"/>
        <v>3.8185830116237544E-3</v>
      </c>
      <c r="AC107" s="120">
        <f t="shared" si="100"/>
        <v>4.1720587488708952E-3</v>
      </c>
      <c r="AD107" s="120">
        <f t="shared" si="101"/>
        <v>3.8153255684742282E-3</v>
      </c>
      <c r="AE107" s="120">
        <f t="shared" si="102"/>
        <v>3.8112954926611195E-3</v>
      </c>
      <c r="AF107" s="120">
        <f t="shared" si="103"/>
        <v>3.8250078742657653E-3</v>
      </c>
      <c r="AH107" s="121">
        <f t="shared" si="132"/>
        <v>0.86099999999999999</v>
      </c>
      <c r="AI107" s="121">
        <f t="shared" si="132"/>
        <v>0.82199999999999995</v>
      </c>
      <c r="AJ107" s="121">
        <f t="shared" si="132"/>
        <v>0.89600000000000002</v>
      </c>
      <c r="AK107" s="121">
        <f t="shared" si="132"/>
        <v>0.878</v>
      </c>
      <c r="AL107" s="121">
        <f t="shared" si="132"/>
        <v>0.9</v>
      </c>
      <c r="AM107" s="15"/>
      <c r="AN107" s="98">
        <f t="shared" si="72"/>
        <v>0.79765585351314594</v>
      </c>
      <c r="AO107" s="98">
        <f t="shared" si="73"/>
        <v>0.76900324328635039</v>
      </c>
      <c r="AP107" s="98">
        <f t="shared" si="74"/>
        <v>0.8451181991236808</v>
      </c>
      <c r="AQ107" s="98">
        <f t="shared" si="75"/>
        <v>0.82766644722088212</v>
      </c>
      <c r="AR107" s="98">
        <f t="shared" si="76"/>
        <v>0.85612659662968527</v>
      </c>
      <c r="AS107" s="15"/>
      <c r="AT107" s="98">
        <f t="shared" si="120"/>
        <v>-0.20234414648685406</v>
      </c>
      <c r="AU107" s="98">
        <f t="shared" si="121"/>
        <v>-0.23099675671364961</v>
      </c>
      <c r="AV107" s="98">
        <f t="shared" si="122"/>
        <v>-0.1548818008763192</v>
      </c>
      <c r="AW107" s="98">
        <f t="shared" si="123"/>
        <v>-0.17233355277911788</v>
      </c>
      <c r="AX107" s="98">
        <f t="shared" si="124"/>
        <v>-0.14387340337031473</v>
      </c>
      <c r="AY107" s="15"/>
      <c r="AZ107" s="98">
        <f t="shared" si="104"/>
        <v>-0.20234414648685406</v>
      </c>
      <c r="BA107" s="98">
        <f t="shared" si="105"/>
        <v>-0.23099675671364961</v>
      </c>
      <c r="BB107" s="98">
        <f t="shared" si="106"/>
        <v>-0.1548818008763192</v>
      </c>
      <c r="BC107" s="99">
        <f t="shared" si="107"/>
        <v>-0.17233355277911788</v>
      </c>
      <c r="BD107" s="98">
        <f t="shared" si="108"/>
        <v>-0.14531213740401788</v>
      </c>
      <c r="BE107" s="101"/>
      <c r="BF107" s="181" t="str">
        <f t="shared" si="109"/>
        <v>47X</v>
      </c>
      <c r="BG107" s="98">
        <f t="shared" si="125"/>
        <v>0.79765585351314594</v>
      </c>
      <c r="BH107" s="98">
        <f t="shared" si="126"/>
        <v>0.76900324328635039</v>
      </c>
      <c r="BI107" s="98">
        <f t="shared" si="127"/>
        <v>0.8451181991236808</v>
      </c>
      <c r="BJ107" s="98">
        <f t="shared" si="128"/>
        <v>0.82766644722088212</v>
      </c>
      <c r="BK107" s="98">
        <f t="shared" si="129"/>
        <v>0.85468786259598217</v>
      </c>
      <c r="BL107" s="101"/>
      <c r="BM107" s="15">
        <f>IF($Y107="N",VLOOKUP("N",ylfactors,MATCH(BM$7,'Proposed Factors'!$L$3:$R$3,0),FALSE),IF('Query Result 1'!$X107&lt;49,VLOOKUP("YA",ylfactors,MATCH(BM$7,'Proposed Factors'!$L$3:$R$3,0),FALSE),VLOOKUP("YB",ylfactors,MATCH(BM$7,'Proposed Factors'!$L$3:$R$3,0),FALSE)))</f>
        <v>1</v>
      </c>
      <c r="BN107" s="15">
        <f>IF($Y107="N",VLOOKUP("N",ylfactors,MATCH(BN$7,'Proposed Factors'!$L$3:$R$3,0),FALSE),IF('Query Result 1'!$X107&lt;49,VLOOKUP("YA",ylfactors,MATCH(BN$7,'Proposed Factors'!$L$3:$R$3,0),FALSE),VLOOKUP("YB",ylfactors,MATCH(BN$7,'Proposed Factors'!$L$3:$R$3,0),FALSE)))</f>
        <v>1</v>
      </c>
      <c r="BO107" s="15">
        <f>IF($Y107="N",VLOOKUP("N",ylfactors,MATCH(BO$7,'Proposed Factors'!$L$3:$R$3,0),FALSE),IF('Query Result 1'!$X107&lt;49,VLOOKUP("YA",ylfactors,MATCH(BO$7,'Proposed Factors'!$L$3:$R$3,0),FALSE),VLOOKUP("YB",ylfactors,MATCH(BO$7,'Proposed Factors'!$L$3:$R$3,0),FALSE)))</f>
        <v>1</v>
      </c>
      <c r="BP107" s="15">
        <f>IF($Y107="N",VLOOKUP("N",ylfactors,MATCH(BP$7,'Proposed Factors'!$L$3:$R$3,0),FALSE),IF('Query Result 1'!$X107&lt;49,VLOOKUP("YA",ylfactors,MATCH(BP$7,'Proposed Factors'!$L$3:$R$3,0),FALSE),VLOOKUP("YB",ylfactors,MATCH(BP$7,'Proposed Factors'!$L$3:$R$3,0),FALSE)))</f>
        <v>1</v>
      </c>
      <c r="BQ107" s="15">
        <f>IF($Y107="N",VLOOKUP("N",ylfactors,MATCH(BQ$7,'Proposed Factors'!$L$3:$R$3,0),FALSE),IF('Query Result 1'!$X107&lt;49,VLOOKUP("YA",ylfactors,MATCH(BQ$7,'Proposed Factors'!$L$3:$R$3,0),FALSE),VLOOKUP("YB",ylfactors,MATCH(BQ$7,'Proposed Factors'!$L$3:$R$3,0),FALSE)))</f>
        <v>1</v>
      </c>
      <c r="BR107" s="15"/>
      <c r="BS107" s="15">
        <f>IF($Z107="NN",1,IF(AND($Z107="YY",$Y107="S"),VLOOKUP("YY",gsdfactors,MATCH(BS$7,'Proposed Factors'!$L$11:$R$11,0),FALSE),VLOOKUP(LEFT(CONCATENATE($Y107,$Z107),2)&amp;"N",gsdfactors,MATCH(BS$7,'Proposed Factors'!$L$11:$R$11,0),FALSE)))</f>
        <v>1</v>
      </c>
      <c r="BT107" s="15">
        <f>IF($Z107="NN",1,IF(AND($Z107="YY",$Y107="S"),VLOOKUP("YY",gsdfactors,MATCH(BT$7,'Proposed Factors'!$L$11:$R$11,0),FALSE),VLOOKUP(LEFT(CONCATENATE($Y107,$Z107),2)&amp;"N",gsdfactors,MATCH(BT$7,'Proposed Factors'!$L$11:$R$11,0),FALSE)))</f>
        <v>1</v>
      </c>
      <c r="BU107" s="15">
        <f>IF($Z107="NN",1,IF(AND($Z107="YY",$Y107="S"),VLOOKUP("YY",gsdfactors,MATCH(BU$7,'Proposed Factors'!$L$11:$R$11,0),FALSE),VLOOKUP(LEFT(CONCATENATE($Y107,$Z107),2)&amp;"N",gsdfactors,MATCH(BU$7,'Proposed Factors'!$L$11:$R$11,0),FALSE)))</f>
        <v>1</v>
      </c>
      <c r="BV107" s="15">
        <f>IF($Z107="NN",1,IF(AND($Z107="YY",$Y107="S"),VLOOKUP("YY",gsdfactors,MATCH(BV$7,'Proposed Factors'!$L$11:$R$11,0),FALSE),VLOOKUP(LEFT(CONCATENATE($Y107,$Z107),2)&amp;"N",gsdfactors,MATCH(BV$7,'Proposed Factors'!$L$11:$R$11,0),FALSE)))</f>
        <v>1</v>
      </c>
      <c r="BW107" s="15">
        <f>IF($Z107="NN",1,IF(AND($Z107="YY",$Y107="S"),VLOOKUP("YY",gsdfactors,MATCH(BW$7,'Proposed Factors'!$L$11:$R$11,0),FALSE),VLOOKUP(LEFT(CONCATENATE($Y107,$Z107),2)&amp;"N",gsdfactors,MATCH(BW$7,'Proposed Factors'!$L$11:$R$11,0),FALSE)))</f>
        <v>1</v>
      </c>
      <c r="BY107" s="52">
        <f t="shared" si="77"/>
        <v>0.79765585351314594</v>
      </c>
      <c r="BZ107" s="52">
        <f t="shared" si="78"/>
        <v>0.76900324328635039</v>
      </c>
      <c r="CA107" s="52">
        <f t="shared" si="79"/>
        <v>0.8451181991236808</v>
      </c>
      <c r="CB107" s="52">
        <f t="shared" si="80"/>
        <v>0.82766644722088212</v>
      </c>
      <c r="CC107" s="52">
        <f t="shared" si="81"/>
        <v>0.85468786259598217</v>
      </c>
      <c r="CE107" s="52">
        <f t="shared" si="82"/>
        <v>0.83631302467911828</v>
      </c>
      <c r="CF107" s="52">
        <f t="shared" si="83"/>
        <v>0.85063778881304364</v>
      </c>
      <c r="CG107" s="52">
        <f t="shared" si="84"/>
        <v>0.86263925692682863</v>
      </c>
      <c r="CH107" s="52">
        <f t="shared" si="85"/>
        <v>0.84536418025532833</v>
      </c>
      <c r="CI107" s="52">
        <f t="shared" si="86"/>
        <v>0.92790790039535997</v>
      </c>
      <c r="CK107" s="52" t="str">
        <f t="shared" si="87"/>
        <v>47SNN</v>
      </c>
      <c r="CL107" s="55">
        <f t="shared" si="88"/>
        <v>3.8185830116237544E-3</v>
      </c>
      <c r="CM107" s="55">
        <f t="shared" si="89"/>
        <v>4.1720587488708952E-3</v>
      </c>
      <c r="CN107" s="55">
        <f t="shared" si="90"/>
        <v>3.8153255684742282E-3</v>
      </c>
      <c r="CO107" s="55">
        <f t="shared" si="91"/>
        <v>3.8112954926611195E-3</v>
      </c>
      <c r="CP107" s="55">
        <f t="shared" si="92"/>
        <v>3.8250078742657653E-3</v>
      </c>
      <c r="CQ107" s="5">
        <f t="shared" si="110"/>
        <v>0.83631302467911828</v>
      </c>
      <c r="CR107" s="5">
        <f t="shared" si="111"/>
        <v>0.85063778881304364</v>
      </c>
      <c r="CS107" s="5">
        <f t="shared" si="112"/>
        <v>0.86263925692682863</v>
      </c>
      <c r="CT107" s="5">
        <f t="shared" si="113"/>
        <v>0.84536418025532833</v>
      </c>
      <c r="CU107" s="5">
        <f t="shared" si="114"/>
        <v>0.92790790039535997</v>
      </c>
      <c r="CW107" s="52">
        <f t="shared" si="115"/>
        <v>0.86099999999999999</v>
      </c>
      <c r="CX107" s="52">
        <f t="shared" si="116"/>
        <v>0.82199999999999984</v>
      </c>
      <c r="CY107" s="52">
        <f t="shared" si="117"/>
        <v>0.89600000000000002</v>
      </c>
      <c r="CZ107" s="52">
        <f t="shared" si="118"/>
        <v>0.878</v>
      </c>
      <c r="DA107" s="52">
        <f t="shared" si="119"/>
        <v>0.89894821460097651</v>
      </c>
    </row>
    <row r="108" spans="1:105" x14ac:dyDescent="0.35">
      <c r="A108" s="170" t="str">
        <f t="shared" si="93"/>
        <v>NNN</v>
      </c>
      <c r="B108" s="170" t="str">
        <f t="shared" si="94"/>
        <v>N</v>
      </c>
      <c r="C108" s="29" t="str">
        <f t="shared" si="95"/>
        <v>N</v>
      </c>
      <c r="D108" s="29" t="str">
        <f t="shared" si="71"/>
        <v>N</v>
      </c>
      <c r="E108" s="171" t="s">
        <v>5</v>
      </c>
      <c r="F108" s="171" t="s">
        <v>6</v>
      </c>
      <c r="G108" s="171" t="s">
        <v>8</v>
      </c>
      <c r="H108" s="172">
        <v>3</v>
      </c>
      <c r="I108" s="171" t="s">
        <v>9</v>
      </c>
      <c r="J108" s="171" t="s">
        <v>5</v>
      </c>
      <c r="K108" s="172">
        <v>1</v>
      </c>
      <c r="L108" s="172">
        <v>0</v>
      </c>
      <c r="M108" s="172">
        <v>1</v>
      </c>
      <c r="N108" s="172">
        <v>1</v>
      </c>
      <c r="O108" s="172">
        <v>1</v>
      </c>
      <c r="P108" s="1"/>
      <c r="Q108" s="13" t="s">
        <v>219</v>
      </c>
      <c r="R108" s="35">
        <v>32631</v>
      </c>
      <c r="S108" s="35">
        <v>23552</v>
      </c>
      <c r="T108" s="35">
        <v>30084</v>
      </c>
      <c r="U108" s="35">
        <v>29366</v>
      </c>
      <c r="V108" s="35">
        <v>32311</v>
      </c>
      <c r="W108" s="35"/>
      <c r="X108" s="50">
        <f t="shared" si="96"/>
        <v>48</v>
      </c>
      <c r="Y108" s="49" t="str">
        <f t="shared" si="97"/>
        <v>M</v>
      </c>
      <c r="Z108" s="49" t="str">
        <f t="shared" si="98"/>
        <v>NN</v>
      </c>
      <c r="AA108" s="1"/>
      <c r="AB108" s="120">
        <f t="shared" si="99"/>
        <v>9.061463330106519E-3</v>
      </c>
      <c r="AC108" s="120">
        <f t="shared" si="100"/>
        <v>1.1280028429962959E-2</v>
      </c>
      <c r="AD108" s="120">
        <f t="shared" si="101"/>
        <v>9.6284082209528304E-3</v>
      </c>
      <c r="AE108" s="120">
        <f t="shared" si="102"/>
        <v>9.727316481617107E-3</v>
      </c>
      <c r="AF108" s="120">
        <f t="shared" si="103"/>
        <v>9.1602304643789764E-3</v>
      </c>
      <c r="AH108" s="121">
        <f t="shared" ref="AH108:AL117" si="133">IFERROR(IF($Y108="N",VLOOKUP(CONCATENATE(AH$7,"NNXX"),bdfactors,8,FALSE),VLOOKUP(CONCATENATE(AH$7,$X108,$Y108),bdfactors,8,FALSE)),VLOOKUP(CONCATENATE(AH$7,$X108,"X"),bdfactors,8,FALSE))</f>
        <v>0.81599999999999995</v>
      </c>
      <c r="AI108" s="121">
        <f t="shared" si="133"/>
        <v>0.81299999999999994</v>
      </c>
      <c r="AJ108" s="121">
        <f t="shared" si="133"/>
        <v>0.88600000000000001</v>
      </c>
      <c r="AK108" s="121">
        <f t="shared" si="133"/>
        <v>0.873</v>
      </c>
      <c r="AL108" s="121">
        <f t="shared" si="133"/>
        <v>0.90700000000000003</v>
      </c>
      <c r="AM108" s="15"/>
      <c r="AN108" s="98">
        <f t="shared" si="72"/>
        <v>0.75596652319015922</v>
      </c>
      <c r="AO108" s="98">
        <f t="shared" si="73"/>
        <v>0.76058349974671879</v>
      </c>
      <c r="AP108" s="98">
        <f t="shared" si="74"/>
        <v>0.8356860763656041</v>
      </c>
      <c r="AQ108" s="98">
        <f t="shared" si="75"/>
        <v>0.82295308476518236</v>
      </c>
      <c r="AR108" s="98">
        <f t="shared" si="76"/>
        <v>0.8627853590479162</v>
      </c>
      <c r="AS108" s="15"/>
      <c r="AT108" s="98">
        <f t="shared" si="120"/>
        <v>-0.24403347680984078</v>
      </c>
      <c r="AU108" s="98">
        <f t="shared" si="121"/>
        <v>-0.23941650025328121</v>
      </c>
      <c r="AV108" s="98">
        <f t="shared" si="122"/>
        <v>-0.1643139236343959</v>
      </c>
      <c r="AW108" s="98">
        <f t="shared" si="123"/>
        <v>-0.17704691523481764</v>
      </c>
      <c r="AX108" s="98">
        <f t="shared" si="124"/>
        <v>-0.1372146409520838</v>
      </c>
      <c r="AY108" s="15"/>
      <c r="AZ108" s="98">
        <f t="shared" si="104"/>
        <v>-0.24403347680984078</v>
      </c>
      <c r="BA108" s="98">
        <f t="shared" si="105"/>
        <v>-0.23941650025328121</v>
      </c>
      <c r="BB108" s="98">
        <f t="shared" si="106"/>
        <v>-0.1643139236343959</v>
      </c>
      <c r="BC108" s="99">
        <f t="shared" si="107"/>
        <v>-0.17704691523481764</v>
      </c>
      <c r="BD108" s="98">
        <f t="shared" si="108"/>
        <v>-0.13858678736160465</v>
      </c>
      <c r="BE108" s="101"/>
      <c r="BF108" s="181" t="str">
        <f t="shared" si="109"/>
        <v>48X</v>
      </c>
      <c r="BG108" s="98">
        <f t="shared" si="125"/>
        <v>0.75596652319015922</v>
      </c>
      <c r="BH108" s="98">
        <f t="shared" si="126"/>
        <v>0.76058349974671879</v>
      </c>
      <c r="BI108" s="98">
        <f t="shared" si="127"/>
        <v>0.8356860763656041</v>
      </c>
      <c r="BJ108" s="98">
        <f t="shared" si="128"/>
        <v>0.82295308476518236</v>
      </c>
      <c r="BK108" s="98">
        <f t="shared" si="129"/>
        <v>0.86141321263839532</v>
      </c>
      <c r="BL108" s="101"/>
      <c r="BM108" s="15">
        <f>IF($Y108="N",VLOOKUP("N",ylfactors,MATCH(BM$7,'Proposed Factors'!$L$3:$R$3,0),FALSE),IF('Query Result 1'!$X108&lt;49,VLOOKUP("YA",ylfactors,MATCH(BM$7,'Proposed Factors'!$L$3:$R$3,0),FALSE),VLOOKUP("YB",ylfactors,MATCH(BM$7,'Proposed Factors'!$L$3:$R$3,0),FALSE)))</f>
        <v>1</v>
      </c>
      <c r="BN108" s="15">
        <f>IF($Y108="N",VLOOKUP("N",ylfactors,MATCH(BN$7,'Proposed Factors'!$L$3:$R$3,0),FALSE),IF('Query Result 1'!$X108&lt;49,VLOOKUP("YA",ylfactors,MATCH(BN$7,'Proposed Factors'!$L$3:$R$3,0),FALSE),VLOOKUP("YB",ylfactors,MATCH(BN$7,'Proposed Factors'!$L$3:$R$3,0),FALSE)))</f>
        <v>1</v>
      </c>
      <c r="BO108" s="15">
        <f>IF($Y108="N",VLOOKUP("N",ylfactors,MATCH(BO$7,'Proposed Factors'!$L$3:$R$3,0),FALSE),IF('Query Result 1'!$X108&lt;49,VLOOKUP("YA",ylfactors,MATCH(BO$7,'Proposed Factors'!$L$3:$R$3,0),FALSE),VLOOKUP("YB",ylfactors,MATCH(BO$7,'Proposed Factors'!$L$3:$R$3,0),FALSE)))</f>
        <v>1</v>
      </c>
      <c r="BP108" s="15">
        <f>IF($Y108="N",VLOOKUP("N",ylfactors,MATCH(BP$7,'Proposed Factors'!$L$3:$R$3,0),FALSE),IF('Query Result 1'!$X108&lt;49,VLOOKUP("YA",ylfactors,MATCH(BP$7,'Proposed Factors'!$L$3:$R$3,0),FALSE),VLOOKUP("YB",ylfactors,MATCH(BP$7,'Proposed Factors'!$L$3:$R$3,0),FALSE)))</f>
        <v>1</v>
      </c>
      <c r="BQ108" s="15">
        <f>IF($Y108="N",VLOOKUP("N",ylfactors,MATCH(BQ$7,'Proposed Factors'!$L$3:$R$3,0),FALSE),IF('Query Result 1'!$X108&lt;49,VLOOKUP("YA",ylfactors,MATCH(BQ$7,'Proposed Factors'!$L$3:$R$3,0),FALSE),VLOOKUP("YB",ylfactors,MATCH(BQ$7,'Proposed Factors'!$L$3:$R$3,0),FALSE)))</f>
        <v>1</v>
      </c>
      <c r="BR108" s="15"/>
      <c r="BS108" s="15">
        <f>IF($Z108="NN",1,IF(AND($Z108="YY",$Y108="S"),VLOOKUP("YY",gsdfactors,MATCH(BS$7,'Proposed Factors'!$L$11:$R$11,0),FALSE),VLOOKUP(LEFT(CONCATENATE($Y108,$Z108),2)&amp;"N",gsdfactors,MATCH(BS$7,'Proposed Factors'!$L$11:$R$11,0),FALSE)))</f>
        <v>1</v>
      </c>
      <c r="BT108" s="15">
        <f>IF($Z108="NN",1,IF(AND($Z108="YY",$Y108="S"),VLOOKUP("YY",gsdfactors,MATCH(BT$7,'Proposed Factors'!$L$11:$R$11,0),FALSE),VLOOKUP(LEFT(CONCATENATE($Y108,$Z108),2)&amp;"N",gsdfactors,MATCH(BT$7,'Proposed Factors'!$L$11:$R$11,0),FALSE)))</f>
        <v>1</v>
      </c>
      <c r="BU108" s="15">
        <f>IF($Z108="NN",1,IF(AND($Z108="YY",$Y108="S"),VLOOKUP("YY",gsdfactors,MATCH(BU$7,'Proposed Factors'!$L$11:$R$11,0),FALSE),VLOOKUP(LEFT(CONCATENATE($Y108,$Z108),2)&amp;"N",gsdfactors,MATCH(BU$7,'Proposed Factors'!$L$11:$R$11,0),FALSE)))</f>
        <v>1</v>
      </c>
      <c r="BV108" s="15">
        <f>IF($Z108="NN",1,IF(AND($Z108="YY",$Y108="S"),VLOOKUP("YY",gsdfactors,MATCH(BV$7,'Proposed Factors'!$L$11:$R$11,0),FALSE),VLOOKUP(LEFT(CONCATENATE($Y108,$Z108),2)&amp;"N",gsdfactors,MATCH(BV$7,'Proposed Factors'!$L$11:$R$11,0),FALSE)))</f>
        <v>1</v>
      </c>
      <c r="BW108" s="15">
        <f>IF($Z108="NN",1,IF(AND($Z108="YY",$Y108="S"),VLOOKUP("YY",gsdfactors,MATCH(BW$7,'Proposed Factors'!$L$11:$R$11,0),FALSE),VLOOKUP(LEFT(CONCATENATE($Y108,$Z108),2)&amp;"N",gsdfactors,MATCH(BW$7,'Proposed Factors'!$L$11:$R$11,0),FALSE)))</f>
        <v>1</v>
      </c>
      <c r="BY108" s="52">
        <f t="shared" si="77"/>
        <v>0.75596652319015922</v>
      </c>
      <c r="BZ108" s="52">
        <f t="shared" si="78"/>
        <v>0.76058349974671879</v>
      </c>
      <c r="CA108" s="52">
        <f t="shared" si="79"/>
        <v>0.8356860763656041</v>
      </c>
      <c r="CB108" s="52">
        <f t="shared" si="80"/>
        <v>0.82295308476518236</v>
      </c>
      <c r="CC108" s="52">
        <f t="shared" si="81"/>
        <v>0.86141321263839532</v>
      </c>
      <c r="CE108" s="52">
        <f t="shared" si="82"/>
        <v>0.79260328471331065</v>
      </c>
      <c r="CF108" s="52">
        <f t="shared" si="83"/>
        <v>0.84132423638078402</v>
      </c>
      <c r="CG108" s="52">
        <f t="shared" si="84"/>
        <v>0.85301158664862753</v>
      </c>
      <c r="CH108" s="52">
        <f t="shared" si="85"/>
        <v>0.84055003344294033</v>
      </c>
      <c r="CI108" s="52">
        <f t="shared" si="86"/>
        <v>0.93520940274538156</v>
      </c>
      <c r="CK108" s="52" t="str">
        <f t="shared" si="87"/>
        <v>48MNN</v>
      </c>
      <c r="CL108" s="55">
        <f t="shared" si="88"/>
        <v>9.061463330106519E-3</v>
      </c>
      <c r="CM108" s="55">
        <f t="shared" si="89"/>
        <v>1.1280028429962959E-2</v>
      </c>
      <c r="CN108" s="55">
        <f t="shared" si="90"/>
        <v>9.6284082209528304E-3</v>
      </c>
      <c r="CO108" s="55">
        <f t="shared" si="91"/>
        <v>9.727316481617107E-3</v>
      </c>
      <c r="CP108" s="55">
        <f t="shared" si="92"/>
        <v>9.1602304643789764E-3</v>
      </c>
      <c r="CQ108" s="5">
        <f t="shared" si="110"/>
        <v>0.79260328471331065</v>
      </c>
      <c r="CR108" s="5">
        <f t="shared" si="111"/>
        <v>0.84132423638078402</v>
      </c>
      <c r="CS108" s="5">
        <f t="shared" si="112"/>
        <v>0.85301158664862753</v>
      </c>
      <c r="CT108" s="5">
        <f t="shared" si="113"/>
        <v>0.84055003344294033</v>
      </c>
      <c r="CU108" s="5">
        <f t="shared" si="114"/>
        <v>0.93520940274538156</v>
      </c>
      <c r="CW108" s="52">
        <f t="shared" si="115"/>
        <v>0.81599999999999984</v>
      </c>
      <c r="CX108" s="52">
        <f t="shared" si="116"/>
        <v>0.81299999999999983</v>
      </c>
      <c r="CY108" s="52">
        <f t="shared" si="117"/>
        <v>0.88600000000000012</v>
      </c>
      <c r="CZ108" s="52">
        <f t="shared" si="118"/>
        <v>0.873</v>
      </c>
      <c r="DA108" s="52">
        <f t="shared" si="119"/>
        <v>0.90602183957890825</v>
      </c>
    </row>
    <row r="109" spans="1:105" x14ac:dyDescent="0.35">
      <c r="A109" s="170" t="str">
        <f t="shared" si="93"/>
        <v>NNN</v>
      </c>
      <c r="B109" s="170" t="str">
        <f t="shared" si="94"/>
        <v>N</v>
      </c>
      <c r="C109" s="29" t="str">
        <f t="shared" si="95"/>
        <v>N</v>
      </c>
      <c r="D109" s="29" t="str">
        <f t="shared" si="71"/>
        <v>N</v>
      </c>
      <c r="E109" s="171" t="s">
        <v>5</v>
      </c>
      <c r="F109" s="171" t="s">
        <v>6</v>
      </c>
      <c r="G109" s="171" t="s">
        <v>8</v>
      </c>
      <c r="H109" s="172">
        <v>3</v>
      </c>
      <c r="I109" s="171" t="s">
        <v>9</v>
      </c>
      <c r="J109" s="171" t="s">
        <v>9</v>
      </c>
      <c r="K109" s="172">
        <v>1</v>
      </c>
      <c r="L109" s="172">
        <v>1</v>
      </c>
      <c r="M109" s="172">
        <v>1</v>
      </c>
      <c r="N109" s="172">
        <v>1</v>
      </c>
      <c r="O109" s="172">
        <v>1</v>
      </c>
      <c r="P109" s="1"/>
      <c r="Q109" s="13" t="s">
        <v>321</v>
      </c>
      <c r="R109" s="35">
        <v>13184</v>
      </c>
      <c r="S109" s="35">
        <v>8507</v>
      </c>
      <c r="T109" s="35">
        <v>11537</v>
      </c>
      <c r="U109" s="35">
        <v>11129</v>
      </c>
      <c r="V109" s="35">
        <v>12919</v>
      </c>
      <c r="W109" s="35"/>
      <c r="X109" s="50">
        <f t="shared" si="96"/>
        <v>48</v>
      </c>
      <c r="Y109" s="49" t="str">
        <f t="shared" si="97"/>
        <v>S</v>
      </c>
      <c r="Z109" s="49" t="str">
        <f t="shared" si="98"/>
        <v>NN</v>
      </c>
      <c r="AA109" s="1"/>
      <c r="AB109" s="120">
        <f t="shared" si="99"/>
        <v>3.6611299851099979E-3</v>
      </c>
      <c r="AC109" s="120">
        <f t="shared" si="100"/>
        <v>4.0743546982716919E-3</v>
      </c>
      <c r="AD109" s="120">
        <f t="shared" si="101"/>
        <v>3.6924260618645391E-3</v>
      </c>
      <c r="AE109" s="120">
        <f t="shared" si="102"/>
        <v>3.6864164381909962E-3</v>
      </c>
      <c r="AF109" s="120">
        <f t="shared" si="103"/>
        <v>3.6625612753957474E-3</v>
      </c>
      <c r="AH109" s="121">
        <f t="shared" si="133"/>
        <v>0.81599999999999995</v>
      </c>
      <c r="AI109" s="121">
        <f t="shared" si="133"/>
        <v>0.81299999999999994</v>
      </c>
      <c r="AJ109" s="121">
        <f t="shared" si="133"/>
        <v>0.88600000000000001</v>
      </c>
      <c r="AK109" s="121">
        <f t="shared" si="133"/>
        <v>0.873</v>
      </c>
      <c r="AL109" s="121">
        <f t="shared" si="133"/>
        <v>0.90700000000000003</v>
      </c>
      <c r="AM109" s="15"/>
      <c r="AN109" s="98">
        <f t="shared" si="72"/>
        <v>0.75596652319015922</v>
      </c>
      <c r="AO109" s="98">
        <f t="shared" si="73"/>
        <v>0.76058349974671879</v>
      </c>
      <c r="AP109" s="98">
        <f t="shared" si="74"/>
        <v>0.8356860763656041</v>
      </c>
      <c r="AQ109" s="98">
        <f t="shared" si="75"/>
        <v>0.82295308476518236</v>
      </c>
      <c r="AR109" s="98">
        <f t="shared" si="76"/>
        <v>0.8627853590479162</v>
      </c>
      <c r="AS109" s="15"/>
      <c r="AT109" s="98">
        <f t="shared" si="120"/>
        <v>-0.24403347680984078</v>
      </c>
      <c r="AU109" s="98">
        <f t="shared" si="121"/>
        <v>-0.23941650025328121</v>
      </c>
      <c r="AV109" s="98">
        <f t="shared" si="122"/>
        <v>-0.1643139236343959</v>
      </c>
      <c r="AW109" s="98">
        <f t="shared" si="123"/>
        <v>-0.17704691523481764</v>
      </c>
      <c r="AX109" s="98">
        <f t="shared" si="124"/>
        <v>-0.1372146409520838</v>
      </c>
      <c r="AY109" s="15"/>
      <c r="AZ109" s="98">
        <f t="shared" si="104"/>
        <v>-0.24403347680984078</v>
      </c>
      <c r="BA109" s="98">
        <f t="shared" si="105"/>
        <v>-0.23941650025328121</v>
      </c>
      <c r="BB109" s="98">
        <f t="shared" si="106"/>
        <v>-0.1643139236343959</v>
      </c>
      <c r="BC109" s="99">
        <f t="shared" si="107"/>
        <v>-0.17704691523481764</v>
      </c>
      <c r="BD109" s="98">
        <f t="shared" si="108"/>
        <v>-0.13858678736160465</v>
      </c>
      <c r="BE109" s="101"/>
      <c r="BF109" s="181" t="str">
        <f t="shared" si="109"/>
        <v>48X</v>
      </c>
      <c r="BG109" s="98">
        <f t="shared" si="125"/>
        <v>0.75596652319015922</v>
      </c>
      <c r="BH109" s="98">
        <f t="shared" si="126"/>
        <v>0.76058349974671879</v>
      </c>
      <c r="BI109" s="98">
        <f t="shared" si="127"/>
        <v>0.8356860763656041</v>
      </c>
      <c r="BJ109" s="98">
        <f t="shared" si="128"/>
        <v>0.82295308476518236</v>
      </c>
      <c r="BK109" s="98">
        <f t="shared" si="129"/>
        <v>0.86141321263839532</v>
      </c>
      <c r="BL109" s="101"/>
      <c r="BM109" s="15">
        <f>IF($Y109="N",VLOOKUP("N",ylfactors,MATCH(BM$7,'Proposed Factors'!$L$3:$R$3,0),FALSE),IF('Query Result 1'!$X109&lt;49,VLOOKUP("YA",ylfactors,MATCH(BM$7,'Proposed Factors'!$L$3:$R$3,0),FALSE),VLOOKUP("YB",ylfactors,MATCH(BM$7,'Proposed Factors'!$L$3:$R$3,0),FALSE)))</f>
        <v>1</v>
      </c>
      <c r="BN109" s="15">
        <f>IF($Y109="N",VLOOKUP("N",ylfactors,MATCH(BN$7,'Proposed Factors'!$L$3:$R$3,0),FALSE),IF('Query Result 1'!$X109&lt;49,VLOOKUP("YA",ylfactors,MATCH(BN$7,'Proposed Factors'!$L$3:$R$3,0),FALSE),VLOOKUP("YB",ylfactors,MATCH(BN$7,'Proposed Factors'!$L$3:$R$3,0),FALSE)))</f>
        <v>1</v>
      </c>
      <c r="BO109" s="15">
        <f>IF($Y109="N",VLOOKUP("N",ylfactors,MATCH(BO$7,'Proposed Factors'!$L$3:$R$3,0),FALSE),IF('Query Result 1'!$X109&lt;49,VLOOKUP("YA",ylfactors,MATCH(BO$7,'Proposed Factors'!$L$3:$R$3,0),FALSE),VLOOKUP("YB",ylfactors,MATCH(BO$7,'Proposed Factors'!$L$3:$R$3,0),FALSE)))</f>
        <v>1</v>
      </c>
      <c r="BP109" s="15">
        <f>IF($Y109="N",VLOOKUP("N",ylfactors,MATCH(BP$7,'Proposed Factors'!$L$3:$R$3,0),FALSE),IF('Query Result 1'!$X109&lt;49,VLOOKUP("YA",ylfactors,MATCH(BP$7,'Proposed Factors'!$L$3:$R$3,0),FALSE),VLOOKUP("YB",ylfactors,MATCH(BP$7,'Proposed Factors'!$L$3:$R$3,0),FALSE)))</f>
        <v>1</v>
      </c>
      <c r="BQ109" s="15">
        <f>IF($Y109="N",VLOOKUP("N",ylfactors,MATCH(BQ$7,'Proposed Factors'!$L$3:$R$3,0),FALSE),IF('Query Result 1'!$X109&lt;49,VLOOKUP("YA",ylfactors,MATCH(BQ$7,'Proposed Factors'!$L$3:$R$3,0),FALSE),VLOOKUP("YB",ylfactors,MATCH(BQ$7,'Proposed Factors'!$L$3:$R$3,0),FALSE)))</f>
        <v>1</v>
      </c>
      <c r="BR109" s="15"/>
      <c r="BS109" s="15">
        <f>IF($Z109="NN",1,IF(AND($Z109="YY",$Y109="S"),VLOOKUP("YY",gsdfactors,MATCH(BS$7,'Proposed Factors'!$L$11:$R$11,0),FALSE),VLOOKUP(LEFT(CONCATENATE($Y109,$Z109),2)&amp;"N",gsdfactors,MATCH(BS$7,'Proposed Factors'!$L$11:$R$11,0),FALSE)))</f>
        <v>1</v>
      </c>
      <c r="BT109" s="15">
        <f>IF($Z109="NN",1,IF(AND($Z109="YY",$Y109="S"),VLOOKUP("YY",gsdfactors,MATCH(BT$7,'Proposed Factors'!$L$11:$R$11,0),FALSE),VLOOKUP(LEFT(CONCATENATE($Y109,$Z109),2)&amp;"N",gsdfactors,MATCH(BT$7,'Proposed Factors'!$L$11:$R$11,0),FALSE)))</f>
        <v>1</v>
      </c>
      <c r="BU109" s="15">
        <f>IF($Z109="NN",1,IF(AND($Z109="YY",$Y109="S"),VLOOKUP("YY",gsdfactors,MATCH(BU$7,'Proposed Factors'!$L$11:$R$11,0),FALSE),VLOOKUP(LEFT(CONCATENATE($Y109,$Z109),2)&amp;"N",gsdfactors,MATCH(BU$7,'Proposed Factors'!$L$11:$R$11,0),FALSE)))</f>
        <v>1</v>
      </c>
      <c r="BV109" s="15">
        <f>IF($Z109="NN",1,IF(AND($Z109="YY",$Y109="S"),VLOOKUP("YY",gsdfactors,MATCH(BV$7,'Proposed Factors'!$L$11:$R$11,0),FALSE),VLOOKUP(LEFT(CONCATENATE($Y109,$Z109),2)&amp;"N",gsdfactors,MATCH(BV$7,'Proposed Factors'!$L$11:$R$11,0),FALSE)))</f>
        <v>1</v>
      </c>
      <c r="BW109" s="15">
        <f>IF($Z109="NN",1,IF(AND($Z109="YY",$Y109="S"),VLOOKUP("YY",gsdfactors,MATCH(BW$7,'Proposed Factors'!$L$11:$R$11,0),FALSE),VLOOKUP(LEFT(CONCATENATE($Y109,$Z109),2)&amp;"N",gsdfactors,MATCH(BW$7,'Proposed Factors'!$L$11:$R$11,0),FALSE)))</f>
        <v>1</v>
      </c>
      <c r="BY109" s="52">
        <f t="shared" si="77"/>
        <v>0.75596652319015922</v>
      </c>
      <c r="BZ109" s="52">
        <f t="shared" si="78"/>
        <v>0.76058349974671879</v>
      </c>
      <c r="CA109" s="52">
        <f t="shared" si="79"/>
        <v>0.8356860763656041</v>
      </c>
      <c r="CB109" s="52">
        <f t="shared" si="80"/>
        <v>0.82295308476518236</v>
      </c>
      <c r="CC109" s="52">
        <f t="shared" si="81"/>
        <v>0.86141321263839532</v>
      </c>
      <c r="CE109" s="52">
        <f t="shared" si="82"/>
        <v>0.79260328471331065</v>
      </c>
      <c r="CF109" s="52">
        <f t="shared" si="83"/>
        <v>0.84132423638078402</v>
      </c>
      <c r="CG109" s="52">
        <f t="shared" si="84"/>
        <v>0.85301158664862753</v>
      </c>
      <c r="CH109" s="52">
        <f t="shared" si="85"/>
        <v>0.84055003344294033</v>
      </c>
      <c r="CI109" s="52">
        <f t="shared" si="86"/>
        <v>0.93520940274538156</v>
      </c>
      <c r="CK109" s="52" t="str">
        <f t="shared" si="87"/>
        <v>48SNN</v>
      </c>
      <c r="CL109" s="55">
        <f t="shared" si="88"/>
        <v>3.6611299851099979E-3</v>
      </c>
      <c r="CM109" s="55">
        <f t="shared" si="89"/>
        <v>4.0743546982716919E-3</v>
      </c>
      <c r="CN109" s="55">
        <f t="shared" si="90"/>
        <v>3.6924260618645391E-3</v>
      </c>
      <c r="CO109" s="55">
        <f t="shared" si="91"/>
        <v>3.6864164381909962E-3</v>
      </c>
      <c r="CP109" s="55">
        <f t="shared" si="92"/>
        <v>3.6625612753957474E-3</v>
      </c>
      <c r="CQ109" s="5">
        <f t="shared" si="110"/>
        <v>0.79260328471331065</v>
      </c>
      <c r="CR109" s="5">
        <f t="shared" si="111"/>
        <v>0.84132423638078402</v>
      </c>
      <c r="CS109" s="5">
        <f t="shared" si="112"/>
        <v>0.85301158664862753</v>
      </c>
      <c r="CT109" s="5">
        <f t="shared" si="113"/>
        <v>0.84055003344294033</v>
      </c>
      <c r="CU109" s="5">
        <f t="shared" si="114"/>
        <v>0.93520940274538156</v>
      </c>
      <c r="CW109" s="52">
        <f t="shared" si="115"/>
        <v>0.81599999999999984</v>
      </c>
      <c r="CX109" s="52">
        <f t="shared" si="116"/>
        <v>0.81299999999999983</v>
      </c>
      <c r="CY109" s="52">
        <f t="shared" si="117"/>
        <v>0.88600000000000012</v>
      </c>
      <c r="CZ109" s="52">
        <f t="shared" si="118"/>
        <v>0.873</v>
      </c>
      <c r="DA109" s="52">
        <f t="shared" si="119"/>
        <v>0.90602183957890825</v>
      </c>
    </row>
    <row r="110" spans="1:105" x14ac:dyDescent="0.35">
      <c r="A110" s="170" t="str">
        <f t="shared" si="93"/>
        <v>NNN</v>
      </c>
      <c r="B110" s="170" t="str">
        <f t="shared" si="94"/>
        <v>N</v>
      </c>
      <c r="C110" s="29" t="str">
        <f t="shared" si="95"/>
        <v>N</v>
      </c>
      <c r="D110" s="29" t="str">
        <f t="shared" si="71"/>
        <v>N</v>
      </c>
      <c r="E110" s="171" t="s">
        <v>5</v>
      </c>
      <c r="F110" s="171" t="s">
        <v>6</v>
      </c>
      <c r="G110" s="171" t="s">
        <v>8</v>
      </c>
      <c r="H110" s="172">
        <v>4</v>
      </c>
      <c r="I110" s="171" t="s">
        <v>5</v>
      </c>
      <c r="J110" s="171" t="s">
        <v>5</v>
      </c>
      <c r="K110" s="172">
        <v>509</v>
      </c>
      <c r="L110" s="172">
        <v>243</v>
      </c>
      <c r="M110" s="172">
        <v>386</v>
      </c>
      <c r="N110" s="172">
        <v>381</v>
      </c>
      <c r="O110" s="172">
        <v>499</v>
      </c>
      <c r="P110" s="1"/>
      <c r="Q110" s="13" t="s">
        <v>220</v>
      </c>
      <c r="R110" s="35">
        <v>29461</v>
      </c>
      <c r="S110" s="35">
        <v>21510</v>
      </c>
      <c r="T110" s="35">
        <v>27311</v>
      </c>
      <c r="U110" s="35">
        <v>26613</v>
      </c>
      <c r="V110" s="35">
        <v>29167</v>
      </c>
      <c r="W110" s="35"/>
      <c r="X110" s="50">
        <f t="shared" si="96"/>
        <v>49</v>
      </c>
      <c r="Y110" s="49" t="str">
        <f t="shared" si="97"/>
        <v>M</v>
      </c>
      <c r="Z110" s="49" t="str">
        <f t="shared" si="98"/>
        <v>NN</v>
      </c>
      <c r="AA110" s="1"/>
      <c r="AB110" s="120">
        <f t="shared" si="99"/>
        <v>8.1811703952765196E-3</v>
      </c>
      <c r="AC110" s="120">
        <f t="shared" si="100"/>
        <v>1.030203004112191E-2</v>
      </c>
      <c r="AD110" s="120">
        <f t="shared" si="101"/>
        <v>8.7409073568156734E-3</v>
      </c>
      <c r="AE110" s="120">
        <f t="shared" si="102"/>
        <v>8.8154012642265231E-3</v>
      </c>
      <c r="AF110" s="120">
        <f t="shared" si="103"/>
        <v>8.2689004349769928E-3</v>
      </c>
      <c r="AH110" s="121">
        <f t="shared" si="133"/>
        <v>0.89500000000000002</v>
      </c>
      <c r="AI110" s="121">
        <f t="shared" si="133"/>
        <v>0.95099999999999996</v>
      </c>
      <c r="AJ110" s="121">
        <f t="shared" si="133"/>
        <v>0.88300000000000001</v>
      </c>
      <c r="AK110" s="121">
        <f t="shared" si="133"/>
        <v>0.88800000000000001</v>
      </c>
      <c r="AL110" s="121">
        <f t="shared" si="133"/>
        <v>0.90700000000000003</v>
      </c>
      <c r="AM110" s="15"/>
      <c r="AN110" s="98">
        <f t="shared" si="72"/>
        <v>0.82915445864606929</v>
      </c>
      <c r="AO110" s="98">
        <f t="shared" si="73"/>
        <v>0.88968623402106961</v>
      </c>
      <c r="AP110" s="98">
        <f t="shared" si="74"/>
        <v>0.832856439538181</v>
      </c>
      <c r="AQ110" s="98">
        <f t="shared" si="75"/>
        <v>0.83709317213228174</v>
      </c>
      <c r="AR110" s="98">
        <f t="shared" si="76"/>
        <v>0.8627853590479162</v>
      </c>
      <c r="AS110" s="15"/>
      <c r="AT110" s="98">
        <f t="shared" si="120"/>
        <v>-0.17084554135393071</v>
      </c>
      <c r="AU110" s="98">
        <f t="shared" si="121"/>
        <v>-0.11031376597893039</v>
      </c>
      <c r="AV110" s="98">
        <f t="shared" si="122"/>
        <v>-0.167143560461819</v>
      </c>
      <c r="AW110" s="98">
        <f t="shared" si="123"/>
        <v>-0.16290682786771826</v>
      </c>
      <c r="AX110" s="98">
        <f t="shared" si="124"/>
        <v>-0.1372146409520838</v>
      </c>
      <c r="AY110" s="15"/>
      <c r="AZ110" s="98">
        <f t="shared" si="104"/>
        <v>-0.17084554135393071</v>
      </c>
      <c r="BA110" s="98">
        <f t="shared" si="105"/>
        <v>-0.11031376597893039</v>
      </c>
      <c r="BB110" s="98">
        <f t="shared" si="106"/>
        <v>-0.167143560461819</v>
      </c>
      <c r="BC110" s="99">
        <f t="shared" si="107"/>
        <v>-0.16290682786771826</v>
      </c>
      <c r="BD110" s="98">
        <f t="shared" si="108"/>
        <v>-0.13858678736160465</v>
      </c>
      <c r="BE110" s="101"/>
      <c r="BF110" s="181" t="str">
        <f t="shared" si="109"/>
        <v>49X</v>
      </c>
      <c r="BG110" s="98">
        <f t="shared" si="125"/>
        <v>0.82915445864606929</v>
      </c>
      <c r="BH110" s="98">
        <f t="shared" si="126"/>
        <v>0.88968623402106961</v>
      </c>
      <c r="BI110" s="98">
        <f t="shared" si="127"/>
        <v>0.832856439538181</v>
      </c>
      <c r="BJ110" s="98">
        <f t="shared" si="128"/>
        <v>0.83709317213228174</v>
      </c>
      <c r="BK110" s="98">
        <f t="shared" si="129"/>
        <v>0.86141321263839532</v>
      </c>
      <c r="BL110" s="101"/>
      <c r="BM110" s="15">
        <f>IF($Y110="N",VLOOKUP("N",ylfactors,MATCH(BM$7,'Proposed Factors'!$L$3:$R$3,0),FALSE),IF('Query Result 1'!$X110&lt;49,VLOOKUP("YA",ylfactors,MATCH(BM$7,'Proposed Factors'!$L$3:$R$3,0),FALSE),VLOOKUP("YB",ylfactors,MATCH(BM$7,'Proposed Factors'!$L$3:$R$3,0),FALSE)))</f>
        <v>0.873</v>
      </c>
      <c r="BN110" s="15">
        <f>IF($Y110="N",VLOOKUP("N",ylfactors,MATCH(BN$7,'Proposed Factors'!$L$3:$R$3,0),FALSE),IF('Query Result 1'!$X110&lt;49,VLOOKUP("YA",ylfactors,MATCH(BN$7,'Proposed Factors'!$L$3:$R$3,0),FALSE),VLOOKUP("YB",ylfactors,MATCH(BN$7,'Proposed Factors'!$L$3:$R$3,0),FALSE)))</f>
        <v>0.76900000000000002</v>
      </c>
      <c r="BO110" s="15">
        <f>IF($Y110="N",VLOOKUP("N",ylfactors,MATCH(BO$7,'Proposed Factors'!$L$3:$R$3,0),FALSE),IF('Query Result 1'!$X110&lt;49,VLOOKUP("YA",ylfactors,MATCH(BO$7,'Proposed Factors'!$L$3:$R$3,0),FALSE),VLOOKUP("YB",ylfactors,MATCH(BO$7,'Proposed Factors'!$L$3:$R$3,0),FALSE)))</f>
        <v>0.95</v>
      </c>
      <c r="BP110" s="15">
        <f>IF($Y110="N",VLOOKUP("N",ylfactors,MATCH(BP$7,'Proposed Factors'!$L$3:$R$3,0),FALSE),IF('Query Result 1'!$X110&lt;49,VLOOKUP("YA",ylfactors,MATCH(BP$7,'Proposed Factors'!$L$3:$R$3,0),FALSE),VLOOKUP("YB",ylfactors,MATCH(BP$7,'Proposed Factors'!$L$3:$R$3,0),FALSE)))</f>
        <v>0.94299999999999995</v>
      </c>
      <c r="BQ110" s="15">
        <f>IF($Y110="N",VLOOKUP("N",ylfactors,MATCH(BQ$7,'Proposed Factors'!$L$3:$R$3,0),FALSE),IF('Query Result 1'!$X110&lt;49,VLOOKUP("YA",ylfactors,MATCH(BQ$7,'Proposed Factors'!$L$3:$R$3,0),FALSE),VLOOKUP("YB",ylfactors,MATCH(BQ$7,'Proposed Factors'!$L$3:$R$3,0),FALSE)))</f>
        <v>0.78800000000000003</v>
      </c>
      <c r="BR110" s="15"/>
      <c r="BS110" s="15">
        <f>IF($Z110="NN",1,IF(AND($Z110="YY",$Y110="S"),VLOOKUP("YY",gsdfactors,MATCH(BS$7,'Proposed Factors'!$L$11:$R$11,0),FALSE),VLOOKUP(LEFT(CONCATENATE($Y110,$Z110),2)&amp;"N",gsdfactors,MATCH(BS$7,'Proposed Factors'!$L$11:$R$11,0),FALSE)))</f>
        <v>1</v>
      </c>
      <c r="BT110" s="15">
        <f>IF($Z110="NN",1,IF(AND($Z110="YY",$Y110="S"),VLOOKUP("YY",gsdfactors,MATCH(BT$7,'Proposed Factors'!$L$11:$R$11,0),FALSE),VLOOKUP(LEFT(CONCATENATE($Y110,$Z110),2)&amp;"N",gsdfactors,MATCH(BT$7,'Proposed Factors'!$L$11:$R$11,0),FALSE)))</f>
        <v>1</v>
      </c>
      <c r="BU110" s="15">
        <f>IF($Z110="NN",1,IF(AND($Z110="YY",$Y110="S"),VLOOKUP("YY",gsdfactors,MATCH(BU$7,'Proposed Factors'!$L$11:$R$11,0),FALSE),VLOOKUP(LEFT(CONCATENATE($Y110,$Z110),2)&amp;"N",gsdfactors,MATCH(BU$7,'Proposed Factors'!$L$11:$R$11,0),FALSE)))</f>
        <v>1</v>
      </c>
      <c r="BV110" s="15">
        <f>IF($Z110="NN",1,IF(AND($Z110="YY",$Y110="S"),VLOOKUP("YY",gsdfactors,MATCH(BV$7,'Proposed Factors'!$L$11:$R$11,0),FALSE),VLOOKUP(LEFT(CONCATENATE($Y110,$Z110),2)&amp;"N",gsdfactors,MATCH(BV$7,'Proposed Factors'!$L$11:$R$11,0),FALSE)))</f>
        <v>1</v>
      </c>
      <c r="BW110" s="15">
        <f>IF($Z110="NN",1,IF(AND($Z110="YY",$Y110="S"),VLOOKUP("YY",gsdfactors,MATCH(BW$7,'Proposed Factors'!$L$11:$R$11,0),FALSE),VLOOKUP(LEFT(CONCATENATE($Y110,$Z110),2)&amp;"N",gsdfactors,MATCH(BW$7,'Proposed Factors'!$L$11:$R$11,0),FALSE)))</f>
        <v>1</v>
      </c>
      <c r="BY110" s="52">
        <f t="shared" si="77"/>
        <v>0.72385184239801847</v>
      </c>
      <c r="BZ110" s="52">
        <f t="shared" si="78"/>
        <v>0.68416871396220258</v>
      </c>
      <c r="CA110" s="52">
        <f t="shared" si="79"/>
        <v>0.79121361756127195</v>
      </c>
      <c r="CB110" s="52">
        <f t="shared" si="80"/>
        <v>0.78937886132074164</v>
      </c>
      <c r="CC110" s="52">
        <f t="shared" si="81"/>
        <v>0.67879361155905549</v>
      </c>
      <c r="CE110" s="52">
        <f t="shared" si="82"/>
        <v>0.75893221502631691</v>
      </c>
      <c r="CF110" s="52">
        <f t="shared" si="83"/>
        <v>0.75679753902307334</v>
      </c>
      <c r="CG110" s="52">
        <f t="shared" si="84"/>
        <v>0.80761712128690866</v>
      </c>
      <c r="CH110" s="52">
        <f t="shared" si="85"/>
        <v>0.80625790286893828</v>
      </c>
      <c r="CI110" s="52">
        <f t="shared" si="86"/>
        <v>0.7369450093633606</v>
      </c>
      <c r="CK110" s="52" t="str">
        <f t="shared" si="87"/>
        <v>49MNN</v>
      </c>
      <c r="CL110" s="55">
        <f t="shared" si="88"/>
        <v>8.1811703952765196E-3</v>
      </c>
      <c r="CM110" s="55">
        <f t="shared" si="89"/>
        <v>1.030203004112191E-2</v>
      </c>
      <c r="CN110" s="55">
        <f t="shared" si="90"/>
        <v>8.7409073568156734E-3</v>
      </c>
      <c r="CO110" s="55">
        <f t="shared" si="91"/>
        <v>8.8154012642265231E-3</v>
      </c>
      <c r="CP110" s="55">
        <f t="shared" si="92"/>
        <v>8.2689004349769928E-3</v>
      </c>
      <c r="CQ110" s="5">
        <f t="shared" si="110"/>
        <v>0.75893221502631691</v>
      </c>
      <c r="CR110" s="5">
        <f t="shared" si="111"/>
        <v>0.75679753902307334</v>
      </c>
      <c r="CS110" s="5">
        <f t="shared" si="112"/>
        <v>0.80761712128690866</v>
      </c>
      <c r="CT110" s="5">
        <f t="shared" si="113"/>
        <v>0.80625790286893828</v>
      </c>
      <c r="CU110" s="5">
        <f t="shared" si="114"/>
        <v>0.7369450093633606</v>
      </c>
      <c r="CW110" s="52">
        <f t="shared" si="115"/>
        <v>0.78133499999999989</v>
      </c>
      <c r="CX110" s="52">
        <f t="shared" si="116"/>
        <v>0.73131899999999994</v>
      </c>
      <c r="CY110" s="52">
        <f t="shared" si="117"/>
        <v>0.83884999999999998</v>
      </c>
      <c r="CZ110" s="52">
        <f t="shared" si="118"/>
        <v>0.83738400000000002</v>
      </c>
      <c r="DA110" s="52">
        <f t="shared" si="119"/>
        <v>0.71394520958817964</v>
      </c>
    </row>
    <row r="111" spans="1:105" x14ac:dyDescent="0.35">
      <c r="A111" s="170" t="str">
        <f t="shared" si="93"/>
        <v>NNN</v>
      </c>
      <c r="B111" s="170" t="str">
        <f t="shared" si="94"/>
        <v>N</v>
      </c>
      <c r="C111" s="29" t="str">
        <f t="shared" si="95"/>
        <v>N</v>
      </c>
      <c r="D111" s="29" t="str">
        <f t="shared" si="71"/>
        <v>N</v>
      </c>
      <c r="E111" s="171" t="s">
        <v>5</v>
      </c>
      <c r="F111" s="171" t="s">
        <v>6</v>
      </c>
      <c r="G111" s="171" t="s">
        <v>8</v>
      </c>
      <c r="H111" s="172">
        <v>4</v>
      </c>
      <c r="I111" s="171" t="s">
        <v>9</v>
      </c>
      <c r="J111" s="171" t="s">
        <v>5</v>
      </c>
      <c r="K111" s="172">
        <v>1</v>
      </c>
      <c r="L111" s="172">
        <v>1</v>
      </c>
      <c r="M111" s="172">
        <v>1</v>
      </c>
      <c r="N111" s="172">
        <v>1</v>
      </c>
      <c r="O111" s="172">
        <v>1</v>
      </c>
      <c r="P111" s="1"/>
      <c r="Q111" s="13" t="s">
        <v>322</v>
      </c>
      <c r="R111" s="35">
        <v>12384</v>
      </c>
      <c r="S111" s="35">
        <v>8065</v>
      </c>
      <c r="T111" s="35">
        <v>10869</v>
      </c>
      <c r="U111" s="35">
        <v>10495</v>
      </c>
      <c r="V111" s="35">
        <v>12164</v>
      </c>
      <c r="W111" s="35"/>
      <c r="X111" s="50">
        <f t="shared" si="96"/>
        <v>49</v>
      </c>
      <c r="Y111" s="49" t="str">
        <f t="shared" si="97"/>
        <v>S</v>
      </c>
      <c r="Z111" s="49" t="str">
        <f t="shared" si="98"/>
        <v>NN</v>
      </c>
      <c r="AA111" s="1"/>
      <c r="AB111" s="120">
        <f t="shared" si="99"/>
        <v>3.4389740394115756E-3</v>
      </c>
      <c r="AC111" s="120">
        <f t="shared" si="100"/>
        <v>3.8626625886400839E-3</v>
      </c>
      <c r="AD111" s="120">
        <f t="shared" si="101"/>
        <v>3.4786321284914342E-3</v>
      </c>
      <c r="AE111" s="120">
        <f t="shared" si="102"/>
        <v>3.4764076304083479E-3</v>
      </c>
      <c r="AF111" s="120">
        <f t="shared" si="103"/>
        <v>3.4485173274954616E-3</v>
      </c>
      <c r="AH111" s="121">
        <f t="shared" si="133"/>
        <v>0.89500000000000002</v>
      </c>
      <c r="AI111" s="121">
        <f t="shared" si="133"/>
        <v>0.95099999999999996</v>
      </c>
      <c r="AJ111" s="121">
        <f t="shared" si="133"/>
        <v>0.88300000000000001</v>
      </c>
      <c r="AK111" s="121">
        <f t="shared" si="133"/>
        <v>0.88800000000000001</v>
      </c>
      <c r="AL111" s="121">
        <f t="shared" si="133"/>
        <v>0.90700000000000003</v>
      </c>
      <c r="AM111" s="15"/>
      <c r="AN111" s="98">
        <f t="shared" si="72"/>
        <v>0.82915445864606929</v>
      </c>
      <c r="AO111" s="98">
        <f t="shared" si="73"/>
        <v>0.88968623402106961</v>
      </c>
      <c r="AP111" s="98">
        <f t="shared" si="74"/>
        <v>0.832856439538181</v>
      </c>
      <c r="AQ111" s="98">
        <f t="shared" si="75"/>
        <v>0.83709317213228174</v>
      </c>
      <c r="AR111" s="98">
        <f t="shared" si="76"/>
        <v>0.8627853590479162</v>
      </c>
      <c r="AS111" s="15"/>
      <c r="AT111" s="98">
        <f t="shared" si="120"/>
        <v>-0.17084554135393071</v>
      </c>
      <c r="AU111" s="98">
        <f t="shared" si="121"/>
        <v>-0.11031376597893039</v>
      </c>
      <c r="AV111" s="98">
        <f t="shared" si="122"/>
        <v>-0.167143560461819</v>
      </c>
      <c r="AW111" s="98">
        <f t="shared" si="123"/>
        <v>-0.16290682786771826</v>
      </c>
      <c r="AX111" s="98">
        <f t="shared" si="124"/>
        <v>-0.1372146409520838</v>
      </c>
      <c r="AY111" s="15"/>
      <c r="AZ111" s="98">
        <f t="shared" si="104"/>
        <v>-0.17084554135393071</v>
      </c>
      <c r="BA111" s="98">
        <f t="shared" si="105"/>
        <v>-0.11031376597893039</v>
      </c>
      <c r="BB111" s="98">
        <f t="shared" si="106"/>
        <v>-0.167143560461819</v>
      </c>
      <c r="BC111" s="99">
        <f t="shared" si="107"/>
        <v>-0.16290682786771826</v>
      </c>
      <c r="BD111" s="98">
        <f t="shared" si="108"/>
        <v>-0.13858678736160465</v>
      </c>
      <c r="BE111" s="101"/>
      <c r="BF111" s="181" t="str">
        <f t="shared" si="109"/>
        <v>49X</v>
      </c>
      <c r="BG111" s="98">
        <f t="shared" si="125"/>
        <v>0.82915445864606929</v>
      </c>
      <c r="BH111" s="98">
        <f t="shared" si="126"/>
        <v>0.88968623402106961</v>
      </c>
      <c r="BI111" s="98">
        <f t="shared" si="127"/>
        <v>0.832856439538181</v>
      </c>
      <c r="BJ111" s="98">
        <f t="shared" si="128"/>
        <v>0.83709317213228174</v>
      </c>
      <c r="BK111" s="98">
        <f t="shared" si="129"/>
        <v>0.86141321263839532</v>
      </c>
      <c r="BL111" s="101"/>
      <c r="BM111" s="15">
        <f>IF($Y111="N",VLOOKUP("N",ylfactors,MATCH(BM$7,'Proposed Factors'!$L$3:$R$3,0),FALSE),IF('Query Result 1'!$X111&lt;49,VLOOKUP("YA",ylfactors,MATCH(BM$7,'Proposed Factors'!$L$3:$R$3,0),FALSE),VLOOKUP("YB",ylfactors,MATCH(BM$7,'Proposed Factors'!$L$3:$R$3,0),FALSE)))</f>
        <v>0.873</v>
      </c>
      <c r="BN111" s="15">
        <f>IF($Y111="N",VLOOKUP("N",ylfactors,MATCH(BN$7,'Proposed Factors'!$L$3:$R$3,0),FALSE),IF('Query Result 1'!$X111&lt;49,VLOOKUP("YA",ylfactors,MATCH(BN$7,'Proposed Factors'!$L$3:$R$3,0),FALSE),VLOOKUP("YB",ylfactors,MATCH(BN$7,'Proposed Factors'!$L$3:$R$3,0),FALSE)))</f>
        <v>0.76900000000000002</v>
      </c>
      <c r="BO111" s="15">
        <f>IF($Y111="N",VLOOKUP("N",ylfactors,MATCH(BO$7,'Proposed Factors'!$L$3:$R$3,0),FALSE),IF('Query Result 1'!$X111&lt;49,VLOOKUP("YA",ylfactors,MATCH(BO$7,'Proposed Factors'!$L$3:$R$3,0),FALSE),VLOOKUP("YB",ylfactors,MATCH(BO$7,'Proposed Factors'!$L$3:$R$3,0),FALSE)))</f>
        <v>0.95</v>
      </c>
      <c r="BP111" s="15">
        <f>IF($Y111="N",VLOOKUP("N",ylfactors,MATCH(BP$7,'Proposed Factors'!$L$3:$R$3,0),FALSE),IF('Query Result 1'!$X111&lt;49,VLOOKUP("YA",ylfactors,MATCH(BP$7,'Proposed Factors'!$L$3:$R$3,0),FALSE),VLOOKUP("YB",ylfactors,MATCH(BP$7,'Proposed Factors'!$L$3:$R$3,0),FALSE)))</f>
        <v>0.94299999999999995</v>
      </c>
      <c r="BQ111" s="15">
        <f>IF($Y111="N",VLOOKUP("N",ylfactors,MATCH(BQ$7,'Proposed Factors'!$L$3:$R$3,0),FALSE),IF('Query Result 1'!$X111&lt;49,VLOOKUP("YA",ylfactors,MATCH(BQ$7,'Proposed Factors'!$L$3:$R$3,0),FALSE),VLOOKUP("YB",ylfactors,MATCH(BQ$7,'Proposed Factors'!$L$3:$R$3,0),FALSE)))</f>
        <v>0.78800000000000003</v>
      </c>
      <c r="BR111" s="15"/>
      <c r="BS111" s="15">
        <f>IF($Z111="NN",1,IF(AND($Z111="YY",$Y111="S"),VLOOKUP("YY",gsdfactors,MATCH(BS$7,'Proposed Factors'!$L$11:$R$11,0),FALSE),VLOOKUP(LEFT(CONCATENATE($Y111,$Z111),2)&amp;"N",gsdfactors,MATCH(BS$7,'Proposed Factors'!$L$11:$R$11,0),FALSE)))</f>
        <v>1</v>
      </c>
      <c r="BT111" s="15">
        <f>IF($Z111="NN",1,IF(AND($Z111="YY",$Y111="S"),VLOOKUP("YY",gsdfactors,MATCH(BT$7,'Proposed Factors'!$L$11:$R$11,0),FALSE),VLOOKUP(LEFT(CONCATENATE($Y111,$Z111),2)&amp;"N",gsdfactors,MATCH(BT$7,'Proposed Factors'!$L$11:$R$11,0),FALSE)))</f>
        <v>1</v>
      </c>
      <c r="BU111" s="15">
        <f>IF($Z111="NN",1,IF(AND($Z111="YY",$Y111="S"),VLOOKUP("YY",gsdfactors,MATCH(BU$7,'Proposed Factors'!$L$11:$R$11,0),FALSE),VLOOKUP(LEFT(CONCATENATE($Y111,$Z111),2)&amp;"N",gsdfactors,MATCH(BU$7,'Proposed Factors'!$L$11:$R$11,0),FALSE)))</f>
        <v>1</v>
      </c>
      <c r="BV111" s="15">
        <f>IF($Z111="NN",1,IF(AND($Z111="YY",$Y111="S"),VLOOKUP("YY",gsdfactors,MATCH(BV$7,'Proposed Factors'!$L$11:$R$11,0),FALSE),VLOOKUP(LEFT(CONCATENATE($Y111,$Z111),2)&amp;"N",gsdfactors,MATCH(BV$7,'Proposed Factors'!$L$11:$R$11,0),FALSE)))</f>
        <v>1</v>
      </c>
      <c r="BW111" s="15">
        <f>IF($Z111="NN",1,IF(AND($Z111="YY",$Y111="S"),VLOOKUP("YY",gsdfactors,MATCH(BW$7,'Proposed Factors'!$L$11:$R$11,0),FALSE),VLOOKUP(LEFT(CONCATENATE($Y111,$Z111),2)&amp;"N",gsdfactors,MATCH(BW$7,'Proposed Factors'!$L$11:$R$11,0),FALSE)))</f>
        <v>1</v>
      </c>
      <c r="BY111" s="52">
        <f t="shared" si="77"/>
        <v>0.72385184239801847</v>
      </c>
      <c r="BZ111" s="52">
        <f t="shared" si="78"/>
        <v>0.68416871396220258</v>
      </c>
      <c r="CA111" s="52">
        <f t="shared" si="79"/>
        <v>0.79121361756127195</v>
      </c>
      <c r="CB111" s="52">
        <f t="shared" si="80"/>
        <v>0.78937886132074164</v>
      </c>
      <c r="CC111" s="52">
        <f t="shared" si="81"/>
        <v>0.67879361155905549</v>
      </c>
      <c r="CE111" s="52">
        <f t="shared" si="82"/>
        <v>0.75893221502631691</v>
      </c>
      <c r="CF111" s="52">
        <f t="shared" si="83"/>
        <v>0.75679753902307334</v>
      </c>
      <c r="CG111" s="52">
        <f t="shared" si="84"/>
        <v>0.80761712128690866</v>
      </c>
      <c r="CH111" s="52">
        <f t="shared" si="85"/>
        <v>0.80625790286893828</v>
      </c>
      <c r="CI111" s="52">
        <f t="shared" si="86"/>
        <v>0.7369450093633606</v>
      </c>
      <c r="CK111" s="52" t="str">
        <f t="shared" si="87"/>
        <v>49SNN</v>
      </c>
      <c r="CL111" s="55">
        <f t="shared" si="88"/>
        <v>3.4389740394115756E-3</v>
      </c>
      <c r="CM111" s="55">
        <f t="shared" si="89"/>
        <v>3.8626625886400839E-3</v>
      </c>
      <c r="CN111" s="55">
        <f t="shared" si="90"/>
        <v>3.4786321284914342E-3</v>
      </c>
      <c r="CO111" s="55">
        <f t="shared" si="91"/>
        <v>3.4764076304083479E-3</v>
      </c>
      <c r="CP111" s="55">
        <f t="shared" si="92"/>
        <v>3.4485173274954616E-3</v>
      </c>
      <c r="CQ111" s="5">
        <f t="shared" si="110"/>
        <v>0.75893221502631691</v>
      </c>
      <c r="CR111" s="5">
        <f t="shared" si="111"/>
        <v>0.75679753902307334</v>
      </c>
      <c r="CS111" s="5">
        <f t="shared" si="112"/>
        <v>0.80761712128690866</v>
      </c>
      <c r="CT111" s="5">
        <f t="shared" si="113"/>
        <v>0.80625790286893828</v>
      </c>
      <c r="CU111" s="5">
        <f t="shared" si="114"/>
        <v>0.7369450093633606</v>
      </c>
      <c r="CW111" s="52">
        <f t="shared" si="115"/>
        <v>0.78133499999999989</v>
      </c>
      <c r="CX111" s="52">
        <f t="shared" si="116"/>
        <v>0.73131899999999994</v>
      </c>
      <c r="CY111" s="52">
        <f t="shared" si="117"/>
        <v>0.83884999999999998</v>
      </c>
      <c r="CZ111" s="52">
        <f t="shared" si="118"/>
        <v>0.83738400000000002</v>
      </c>
      <c r="DA111" s="52">
        <f t="shared" si="119"/>
        <v>0.71394520958817964</v>
      </c>
    </row>
    <row r="112" spans="1:105" x14ac:dyDescent="0.35">
      <c r="A112" s="170" t="str">
        <f t="shared" si="93"/>
        <v>NNN</v>
      </c>
      <c r="B112" s="170" t="str">
        <f t="shared" si="94"/>
        <v>N</v>
      </c>
      <c r="C112" s="29" t="str">
        <f t="shared" si="95"/>
        <v>N</v>
      </c>
      <c r="D112" s="29" t="str">
        <f t="shared" si="71"/>
        <v>N</v>
      </c>
      <c r="E112" s="171" t="s">
        <v>5</v>
      </c>
      <c r="F112" s="171" t="s">
        <v>6</v>
      </c>
      <c r="G112" s="171" t="s">
        <v>8</v>
      </c>
      <c r="H112" s="172">
        <v>4</v>
      </c>
      <c r="I112" s="171" t="s">
        <v>9</v>
      </c>
      <c r="J112" s="171" t="s">
        <v>9</v>
      </c>
      <c r="K112" s="172">
        <v>1</v>
      </c>
      <c r="L112" s="172">
        <v>1</v>
      </c>
      <c r="M112" s="172">
        <v>1</v>
      </c>
      <c r="N112" s="172">
        <v>1</v>
      </c>
      <c r="O112" s="172">
        <v>1</v>
      </c>
      <c r="P112" s="1"/>
      <c r="Q112" s="13" t="s">
        <v>165</v>
      </c>
      <c r="R112" s="35">
        <v>9993</v>
      </c>
      <c r="S112" s="35">
        <v>3191</v>
      </c>
      <c r="T112" s="35">
        <v>7247</v>
      </c>
      <c r="U112" s="35">
        <v>7025</v>
      </c>
      <c r="V112" s="35">
        <v>9440</v>
      </c>
      <c r="W112" s="35"/>
      <c r="X112" s="50">
        <f t="shared" si="96"/>
        <v>4</v>
      </c>
      <c r="Y112" s="49" t="str">
        <f t="shared" si="97"/>
        <v>M</v>
      </c>
      <c r="Z112" s="49" t="str">
        <f t="shared" si="98"/>
        <v>NN</v>
      </c>
      <c r="AA112" s="1"/>
      <c r="AB112" s="120">
        <f t="shared" si="99"/>
        <v>2.7750054567054162E-3</v>
      </c>
      <c r="AC112" s="120">
        <f t="shared" si="100"/>
        <v>1.5283020855983271E-3</v>
      </c>
      <c r="AD112" s="120">
        <f t="shared" si="101"/>
        <v>2.3194081364594187E-3</v>
      </c>
      <c r="AE112" s="120">
        <f t="shared" si="102"/>
        <v>2.3269903386011095E-3</v>
      </c>
      <c r="AF112" s="120">
        <f t="shared" si="103"/>
        <v>2.6762581035479414E-3</v>
      </c>
      <c r="AH112" s="121">
        <f t="shared" si="133"/>
        <v>1.3440000000000001</v>
      </c>
      <c r="AI112" s="121">
        <f t="shared" si="133"/>
        <v>1.25</v>
      </c>
      <c r="AJ112" s="121">
        <f t="shared" si="133"/>
        <v>1.2210000000000001</v>
      </c>
      <c r="AK112" s="121">
        <f t="shared" si="133"/>
        <v>1.282</v>
      </c>
      <c r="AL112" s="121">
        <f t="shared" si="133"/>
        <v>1.1950000000000001</v>
      </c>
      <c r="AM112" s="15"/>
      <c r="AN112" s="98">
        <f t="shared" si="72"/>
        <v>1.2451213323132035</v>
      </c>
      <c r="AO112" s="98">
        <f t="shared" si="73"/>
        <v>1.1694088249488297</v>
      </c>
      <c r="AP112" s="98">
        <f t="shared" si="74"/>
        <v>1.1516621887611767</v>
      </c>
      <c r="AQ112" s="98">
        <f t="shared" si="75"/>
        <v>1.2085061336414247</v>
      </c>
      <c r="AR112" s="98">
        <f t="shared" si="76"/>
        <v>1.1367458699694155</v>
      </c>
      <c r="AS112" s="15"/>
      <c r="AT112" s="98">
        <f t="shared" si="120"/>
        <v>0.24512133231320354</v>
      </c>
      <c r="AU112" s="98">
        <f t="shared" si="121"/>
        <v>0.16940882494882969</v>
      </c>
      <c r="AV112" s="98">
        <f t="shared" si="122"/>
        <v>0.15166218876117665</v>
      </c>
      <c r="AW112" s="98">
        <f t="shared" si="123"/>
        <v>0.20850613364142467</v>
      </c>
      <c r="AX112" s="98">
        <f t="shared" si="124"/>
        <v>0.13674586996941551</v>
      </c>
      <c r="AY112" s="15"/>
      <c r="AZ112" s="98">
        <f t="shared" si="104"/>
        <v>0.24512133231320354</v>
      </c>
      <c r="BA112" s="98">
        <f t="shared" si="105"/>
        <v>0.16940882494882969</v>
      </c>
      <c r="BB112" s="98">
        <f t="shared" si="106"/>
        <v>0.15166218876117665</v>
      </c>
      <c r="BC112" s="99">
        <f t="shared" si="107"/>
        <v>0.20850613364142467</v>
      </c>
      <c r="BD112" s="98">
        <f t="shared" si="108"/>
        <v>0.13811332866910966</v>
      </c>
      <c r="BE112" s="101"/>
      <c r="BF112" s="181" t="str">
        <f t="shared" si="109"/>
        <v>4M</v>
      </c>
      <c r="BG112" s="98">
        <f t="shared" si="125"/>
        <v>1.2451213323132035</v>
      </c>
      <c r="BH112" s="98">
        <f t="shared" si="126"/>
        <v>1.1694088249488297</v>
      </c>
      <c r="BI112" s="98">
        <f t="shared" si="127"/>
        <v>1.1516621887611767</v>
      </c>
      <c r="BJ112" s="98">
        <f t="shared" si="128"/>
        <v>1.2085061336414247</v>
      </c>
      <c r="BK112" s="98">
        <f t="shared" si="129"/>
        <v>1.1381133286691096</v>
      </c>
      <c r="BL112" s="101"/>
      <c r="BM112" s="15">
        <f>IF($Y112="N",VLOOKUP("N",ylfactors,MATCH(BM$7,'Proposed Factors'!$L$3:$R$3,0),FALSE),IF('Query Result 1'!$X112&lt;49,VLOOKUP("YA",ylfactors,MATCH(BM$7,'Proposed Factors'!$L$3:$R$3,0),FALSE),VLOOKUP("YB",ylfactors,MATCH(BM$7,'Proposed Factors'!$L$3:$R$3,0),FALSE)))</f>
        <v>1</v>
      </c>
      <c r="BN112" s="15">
        <f>IF($Y112="N",VLOOKUP("N",ylfactors,MATCH(BN$7,'Proposed Factors'!$L$3:$R$3,0),FALSE),IF('Query Result 1'!$X112&lt;49,VLOOKUP("YA",ylfactors,MATCH(BN$7,'Proposed Factors'!$L$3:$R$3,0),FALSE),VLOOKUP("YB",ylfactors,MATCH(BN$7,'Proposed Factors'!$L$3:$R$3,0),FALSE)))</f>
        <v>1</v>
      </c>
      <c r="BO112" s="15">
        <f>IF($Y112="N",VLOOKUP("N",ylfactors,MATCH(BO$7,'Proposed Factors'!$L$3:$R$3,0),FALSE),IF('Query Result 1'!$X112&lt;49,VLOOKUP("YA",ylfactors,MATCH(BO$7,'Proposed Factors'!$L$3:$R$3,0),FALSE),VLOOKUP("YB",ylfactors,MATCH(BO$7,'Proposed Factors'!$L$3:$R$3,0),FALSE)))</f>
        <v>1</v>
      </c>
      <c r="BP112" s="15">
        <f>IF($Y112="N",VLOOKUP("N",ylfactors,MATCH(BP$7,'Proposed Factors'!$L$3:$R$3,0),FALSE),IF('Query Result 1'!$X112&lt;49,VLOOKUP("YA",ylfactors,MATCH(BP$7,'Proposed Factors'!$L$3:$R$3,0),FALSE),VLOOKUP("YB",ylfactors,MATCH(BP$7,'Proposed Factors'!$L$3:$R$3,0),FALSE)))</f>
        <v>1</v>
      </c>
      <c r="BQ112" s="15">
        <f>IF($Y112="N",VLOOKUP("N",ylfactors,MATCH(BQ$7,'Proposed Factors'!$L$3:$R$3,0),FALSE),IF('Query Result 1'!$X112&lt;49,VLOOKUP("YA",ylfactors,MATCH(BQ$7,'Proposed Factors'!$L$3:$R$3,0),FALSE),VLOOKUP("YB",ylfactors,MATCH(BQ$7,'Proposed Factors'!$L$3:$R$3,0),FALSE)))</f>
        <v>1</v>
      </c>
      <c r="BR112" s="15"/>
      <c r="BS112" s="15">
        <f>IF($Z112="NN",1,IF(AND($Z112="YY",$Y112="S"),VLOOKUP("YY",gsdfactors,MATCH(BS$7,'Proposed Factors'!$L$11:$R$11,0),FALSE),VLOOKUP(LEFT(CONCATENATE($Y112,$Z112),2)&amp;"N",gsdfactors,MATCH(BS$7,'Proposed Factors'!$L$11:$R$11,0),FALSE)))</f>
        <v>1</v>
      </c>
      <c r="BT112" s="15">
        <f>IF($Z112="NN",1,IF(AND($Z112="YY",$Y112="S"),VLOOKUP("YY",gsdfactors,MATCH(BT$7,'Proposed Factors'!$L$11:$R$11,0),FALSE),VLOOKUP(LEFT(CONCATENATE($Y112,$Z112),2)&amp;"N",gsdfactors,MATCH(BT$7,'Proposed Factors'!$L$11:$R$11,0),FALSE)))</f>
        <v>1</v>
      </c>
      <c r="BU112" s="15">
        <f>IF($Z112="NN",1,IF(AND($Z112="YY",$Y112="S"),VLOOKUP("YY",gsdfactors,MATCH(BU$7,'Proposed Factors'!$L$11:$R$11,0),FALSE),VLOOKUP(LEFT(CONCATENATE($Y112,$Z112),2)&amp;"N",gsdfactors,MATCH(BU$7,'Proposed Factors'!$L$11:$R$11,0),FALSE)))</f>
        <v>1</v>
      </c>
      <c r="BV112" s="15">
        <f>IF($Z112="NN",1,IF(AND($Z112="YY",$Y112="S"),VLOOKUP("YY",gsdfactors,MATCH(BV$7,'Proposed Factors'!$L$11:$R$11,0),FALSE),VLOOKUP(LEFT(CONCATENATE($Y112,$Z112),2)&amp;"N",gsdfactors,MATCH(BV$7,'Proposed Factors'!$L$11:$R$11,0),FALSE)))</f>
        <v>1</v>
      </c>
      <c r="BW112" s="15">
        <f>IF($Z112="NN",1,IF(AND($Z112="YY",$Y112="S"),VLOOKUP("YY",gsdfactors,MATCH(BW$7,'Proposed Factors'!$L$11:$R$11,0),FALSE),VLOOKUP(LEFT(CONCATENATE($Y112,$Z112),2)&amp;"N",gsdfactors,MATCH(BW$7,'Proposed Factors'!$L$11:$R$11,0),FALSE)))</f>
        <v>1</v>
      </c>
      <c r="BY112" s="52">
        <f t="shared" si="77"/>
        <v>1.2451213323132035</v>
      </c>
      <c r="BZ112" s="52">
        <f t="shared" si="78"/>
        <v>1.1694088249488297</v>
      </c>
      <c r="CA112" s="52">
        <f t="shared" si="79"/>
        <v>1.1516621887611767</v>
      </c>
      <c r="CB112" s="52">
        <f t="shared" si="80"/>
        <v>1.2085061336414247</v>
      </c>
      <c r="CC112" s="52">
        <f t="shared" si="81"/>
        <v>1.1381133286691096</v>
      </c>
      <c r="CE112" s="52">
        <f t="shared" si="82"/>
        <v>1.3054642336454529</v>
      </c>
      <c r="CF112" s="52">
        <f t="shared" si="83"/>
        <v>1.2935489489249448</v>
      </c>
      <c r="CG112" s="52">
        <f t="shared" si="84"/>
        <v>1.1755385409683681</v>
      </c>
      <c r="CH112" s="52">
        <f t="shared" si="85"/>
        <v>1.2343472426962767</v>
      </c>
      <c r="CI112" s="52">
        <f t="shared" si="86"/>
        <v>1.2356140708605545</v>
      </c>
      <c r="CK112" s="52" t="str">
        <f t="shared" si="87"/>
        <v>4MNN</v>
      </c>
      <c r="CL112" s="55">
        <f t="shared" si="88"/>
        <v>2.7750054567054162E-3</v>
      </c>
      <c r="CM112" s="55">
        <f t="shared" si="89"/>
        <v>1.5283020855983271E-3</v>
      </c>
      <c r="CN112" s="55">
        <f t="shared" si="90"/>
        <v>2.3194081364594187E-3</v>
      </c>
      <c r="CO112" s="55">
        <f t="shared" si="91"/>
        <v>2.3269903386011095E-3</v>
      </c>
      <c r="CP112" s="55">
        <f t="shared" si="92"/>
        <v>2.6762581035479414E-3</v>
      </c>
      <c r="CQ112" s="5">
        <f t="shared" si="110"/>
        <v>1.3054642336454529</v>
      </c>
      <c r="CR112" s="5">
        <f t="shared" si="111"/>
        <v>1.2935489489249448</v>
      </c>
      <c r="CS112" s="5">
        <f t="shared" si="112"/>
        <v>1.1755385409683681</v>
      </c>
      <c r="CT112" s="5">
        <f t="shared" si="113"/>
        <v>1.2343472426962767</v>
      </c>
      <c r="CU112" s="5">
        <f t="shared" si="114"/>
        <v>1.2356140708605545</v>
      </c>
      <c r="CW112" s="52">
        <f t="shared" si="115"/>
        <v>1.3439999999999999</v>
      </c>
      <c r="CX112" s="52">
        <f t="shared" si="116"/>
        <v>1.2499999999999998</v>
      </c>
      <c r="CY112" s="52">
        <f t="shared" si="117"/>
        <v>1.2210000000000001</v>
      </c>
      <c r="CZ112" s="52">
        <f t="shared" si="118"/>
        <v>1.282</v>
      </c>
      <c r="DA112" s="52">
        <f t="shared" si="119"/>
        <v>1.1970509815280956</v>
      </c>
    </row>
    <row r="113" spans="1:105" x14ac:dyDescent="0.35">
      <c r="A113" s="170" t="str">
        <f t="shared" si="93"/>
        <v>NNN</v>
      </c>
      <c r="B113" s="170" t="str">
        <f t="shared" si="94"/>
        <v>N</v>
      </c>
      <c r="C113" s="29" t="str">
        <f t="shared" si="95"/>
        <v>N</v>
      </c>
      <c r="D113" s="29" t="str">
        <f t="shared" si="71"/>
        <v>N</v>
      </c>
      <c r="E113" s="171" t="s">
        <v>5</v>
      </c>
      <c r="F113" s="171" t="s">
        <v>6</v>
      </c>
      <c r="G113" s="171" t="s">
        <v>8</v>
      </c>
      <c r="H113" s="172">
        <v>5</v>
      </c>
      <c r="I113" s="171" t="s">
        <v>5</v>
      </c>
      <c r="J113" s="171" t="s">
        <v>5</v>
      </c>
      <c r="K113" s="172">
        <v>605</v>
      </c>
      <c r="L113" s="172">
        <v>287</v>
      </c>
      <c r="M113" s="172">
        <v>507</v>
      </c>
      <c r="N113" s="172">
        <v>483</v>
      </c>
      <c r="O113" s="172">
        <v>591</v>
      </c>
      <c r="P113" s="1"/>
      <c r="Q113" s="13" t="s">
        <v>166</v>
      </c>
      <c r="R113" s="35">
        <v>505</v>
      </c>
      <c r="S113" s="35">
        <v>136</v>
      </c>
      <c r="T113" s="35">
        <v>378</v>
      </c>
      <c r="U113" s="35">
        <v>365</v>
      </c>
      <c r="V113" s="35">
        <v>466</v>
      </c>
      <c r="W113" s="35"/>
      <c r="X113" s="50">
        <f t="shared" si="96"/>
        <v>4</v>
      </c>
      <c r="Y113" s="49" t="str">
        <f t="shared" si="97"/>
        <v>M</v>
      </c>
      <c r="Z113" s="49" t="str">
        <f t="shared" si="98"/>
        <v>YN</v>
      </c>
      <c r="AA113" s="1"/>
      <c r="AB113" s="120">
        <f t="shared" si="99"/>
        <v>1.4023594072212902E-4</v>
      </c>
      <c r="AC113" s="120">
        <f t="shared" si="100"/>
        <v>6.5136033732802407E-5</v>
      </c>
      <c r="AD113" s="120">
        <f t="shared" si="101"/>
        <v>1.2097920181891269E-4</v>
      </c>
      <c r="AE113" s="120">
        <f t="shared" si="102"/>
        <v>1.209041243543637E-4</v>
      </c>
      <c r="AF113" s="120">
        <f t="shared" si="103"/>
        <v>1.3211189367090474E-4</v>
      </c>
      <c r="AH113" s="121">
        <f t="shared" si="133"/>
        <v>1.3440000000000001</v>
      </c>
      <c r="AI113" s="121">
        <f t="shared" si="133"/>
        <v>1.25</v>
      </c>
      <c r="AJ113" s="121">
        <f t="shared" si="133"/>
        <v>1.2210000000000001</v>
      </c>
      <c r="AK113" s="121">
        <f t="shared" si="133"/>
        <v>1.282</v>
      </c>
      <c r="AL113" s="121">
        <f t="shared" si="133"/>
        <v>1.1950000000000001</v>
      </c>
      <c r="AM113" s="15"/>
      <c r="AN113" s="98">
        <f t="shared" si="72"/>
        <v>1.2451213323132035</v>
      </c>
      <c r="AO113" s="98">
        <f t="shared" si="73"/>
        <v>1.1694088249488297</v>
      </c>
      <c r="AP113" s="98">
        <f t="shared" si="74"/>
        <v>1.1516621887611767</v>
      </c>
      <c r="AQ113" s="98">
        <f t="shared" si="75"/>
        <v>1.2085061336414247</v>
      </c>
      <c r="AR113" s="98">
        <f t="shared" si="76"/>
        <v>1.1367458699694155</v>
      </c>
      <c r="AS113" s="15"/>
      <c r="AT113" s="98">
        <f t="shared" si="120"/>
        <v>0.24512133231320354</v>
      </c>
      <c r="AU113" s="98">
        <f t="shared" si="121"/>
        <v>0.16940882494882969</v>
      </c>
      <c r="AV113" s="98">
        <f t="shared" si="122"/>
        <v>0.15166218876117665</v>
      </c>
      <c r="AW113" s="98">
        <f t="shared" si="123"/>
        <v>0.20850613364142467</v>
      </c>
      <c r="AX113" s="98">
        <f t="shared" si="124"/>
        <v>0.13674586996941551</v>
      </c>
      <c r="AY113" s="15"/>
      <c r="AZ113" s="98">
        <f t="shared" si="104"/>
        <v>0.24512133231320354</v>
      </c>
      <c r="BA113" s="98">
        <f t="shared" si="105"/>
        <v>0.16940882494882969</v>
      </c>
      <c r="BB113" s="98">
        <f t="shared" si="106"/>
        <v>0.15166218876117665</v>
      </c>
      <c r="BC113" s="99">
        <f t="shared" si="107"/>
        <v>0.20850613364142467</v>
      </c>
      <c r="BD113" s="98">
        <f t="shared" si="108"/>
        <v>0.13811332866910966</v>
      </c>
      <c r="BE113" s="101"/>
      <c r="BF113" s="181" t="str">
        <f t="shared" si="109"/>
        <v>4M</v>
      </c>
      <c r="BG113" s="98">
        <f t="shared" si="125"/>
        <v>1.2451213323132035</v>
      </c>
      <c r="BH113" s="98">
        <f t="shared" si="126"/>
        <v>1.1694088249488297</v>
      </c>
      <c r="BI113" s="98">
        <f t="shared" si="127"/>
        <v>1.1516621887611767</v>
      </c>
      <c r="BJ113" s="98">
        <f t="shared" si="128"/>
        <v>1.2085061336414247</v>
      </c>
      <c r="BK113" s="98">
        <f t="shared" si="129"/>
        <v>1.1381133286691096</v>
      </c>
      <c r="BL113" s="101"/>
      <c r="BM113" s="15">
        <f>IF($Y113="N",VLOOKUP("N",ylfactors,MATCH(BM$7,'Proposed Factors'!$L$3:$R$3,0),FALSE),IF('Query Result 1'!$X113&lt;49,VLOOKUP("YA",ylfactors,MATCH(BM$7,'Proposed Factors'!$L$3:$R$3,0),FALSE),VLOOKUP("YB",ylfactors,MATCH(BM$7,'Proposed Factors'!$L$3:$R$3,0),FALSE)))</f>
        <v>1</v>
      </c>
      <c r="BN113" s="15">
        <f>IF($Y113="N",VLOOKUP("N",ylfactors,MATCH(BN$7,'Proposed Factors'!$L$3:$R$3,0),FALSE),IF('Query Result 1'!$X113&lt;49,VLOOKUP("YA",ylfactors,MATCH(BN$7,'Proposed Factors'!$L$3:$R$3,0),FALSE),VLOOKUP("YB",ylfactors,MATCH(BN$7,'Proposed Factors'!$L$3:$R$3,0),FALSE)))</f>
        <v>1</v>
      </c>
      <c r="BO113" s="15">
        <f>IF($Y113="N",VLOOKUP("N",ylfactors,MATCH(BO$7,'Proposed Factors'!$L$3:$R$3,0),FALSE),IF('Query Result 1'!$X113&lt;49,VLOOKUP("YA",ylfactors,MATCH(BO$7,'Proposed Factors'!$L$3:$R$3,0),FALSE),VLOOKUP("YB",ylfactors,MATCH(BO$7,'Proposed Factors'!$L$3:$R$3,0),FALSE)))</f>
        <v>1</v>
      </c>
      <c r="BP113" s="15">
        <f>IF($Y113="N",VLOOKUP("N",ylfactors,MATCH(BP$7,'Proposed Factors'!$L$3:$R$3,0),FALSE),IF('Query Result 1'!$X113&lt;49,VLOOKUP("YA",ylfactors,MATCH(BP$7,'Proposed Factors'!$L$3:$R$3,0),FALSE),VLOOKUP("YB",ylfactors,MATCH(BP$7,'Proposed Factors'!$L$3:$R$3,0),FALSE)))</f>
        <v>1</v>
      </c>
      <c r="BQ113" s="15">
        <f>IF($Y113="N",VLOOKUP("N",ylfactors,MATCH(BQ$7,'Proposed Factors'!$L$3:$R$3,0),FALSE),IF('Query Result 1'!$X113&lt;49,VLOOKUP("YA",ylfactors,MATCH(BQ$7,'Proposed Factors'!$L$3:$R$3,0),FALSE),VLOOKUP("YB",ylfactors,MATCH(BQ$7,'Proposed Factors'!$L$3:$R$3,0),FALSE)))</f>
        <v>1</v>
      </c>
      <c r="BR113" s="15"/>
      <c r="BS113" s="15">
        <f>IF($Z113="NN",1,IF(AND($Z113="YY",$Y113="S"),VLOOKUP("YY",gsdfactors,MATCH(BS$7,'Proposed Factors'!$L$11:$R$11,0),FALSE),VLOOKUP(LEFT(CONCATENATE($Y113,$Z113),2)&amp;"N",gsdfactors,MATCH(BS$7,'Proposed Factors'!$L$11:$R$11,0),FALSE)))</f>
        <v>0.98099999999999998</v>
      </c>
      <c r="BT113" s="15">
        <f>IF($Z113="NN",1,IF(AND($Z113="YY",$Y113="S"),VLOOKUP("YY",gsdfactors,MATCH(BT$7,'Proposed Factors'!$L$11:$R$11,0),FALSE),VLOOKUP(LEFT(CONCATENATE($Y113,$Z113),2)&amp;"N",gsdfactors,MATCH(BT$7,'Proposed Factors'!$L$11:$R$11,0),FALSE)))</f>
        <v>0.9774735682819381</v>
      </c>
      <c r="BU113" s="15">
        <f>IF($Z113="NN",1,IF(AND($Z113="YY",$Y113="S"),VLOOKUP("YY",gsdfactors,MATCH(BU$7,'Proposed Factors'!$L$11:$R$11,0),FALSE),VLOOKUP(LEFT(CONCATENATE($Y113,$Z113),2)&amp;"N",gsdfactors,MATCH(BU$7,'Proposed Factors'!$L$11:$R$11,0),FALSE)))</f>
        <v>0.95020299022426691</v>
      </c>
      <c r="BV113" s="15">
        <f>IF($Z113="NN",1,IF(AND($Z113="YY",$Y113="S"),VLOOKUP("YY",gsdfactors,MATCH(BV$7,'Proposed Factors'!$L$11:$R$11,0),FALSE),VLOOKUP(LEFT(CONCATENATE($Y113,$Z113),2)&amp;"N",gsdfactors,MATCH(BV$7,'Proposed Factors'!$L$11:$R$11,0),FALSE)))</f>
        <v>0.98165236818588009</v>
      </c>
      <c r="BW113" s="15">
        <f>IF($Z113="NN",1,IF(AND($Z113="YY",$Y113="S"),VLOOKUP("YY",gsdfactors,MATCH(BW$7,'Proposed Factors'!$L$11:$R$11,0),FALSE),VLOOKUP(LEFT(CONCATENATE($Y113,$Z113),2)&amp;"N",gsdfactors,MATCH(BW$7,'Proposed Factors'!$L$11:$R$11,0),FALSE)))</f>
        <v>0.98430305775764437</v>
      </c>
      <c r="BY113" s="52">
        <f t="shared" si="77"/>
        <v>1.2214640269992527</v>
      </c>
      <c r="BZ113" s="52">
        <f t="shared" si="78"/>
        <v>1.1430662169031209</v>
      </c>
      <c r="CA113" s="52">
        <f t="shared" si="79"/>
        <v>1.0943128554890942</v>
      </c>
      <c r="CB113" s="52">
        <f t="shared" si="80"/>
        <v>1.1863329080562661</v>
      </c>
      <c r="CC113" s="52">
        <f t="shared" si="81"/>
        <v>1.1202484294837356</v>
      </c>
      <c r="CE113" s="52">
        <f t="shared" si="82"/>
        <v>1.2806604132061894</v>
      </c>
      <c r="CF113" s="52">
        <f t="shared" si="83"/>
        <v>1.2644099068530164</v>
      </c>
      <c r="CG113" s="52">
        <f t="shared" si="84"/>
        <v>1.1170002367520151</v>
      </c>
      <c r="CH113" s="52">
        <f t="shared" si="85"/>
        <v>1.2116998939565111</v>
      </c>
      <c r="CI113" s="52">
        <f t="shared" si="86"/>
        <v>1.2162187081564146</v>
      </c>
      <c r="CK113" s="52" t="str">
        <f t="shared" si="87"/>
        <v>4MYN</v>
      </c>
      <c r="CL113" s="55">
        <f t="shared" si="88"/>
        <v>1.4023594072212902E-4</v>
      </c>
      <c r="CM113" s="55">
        <f t="shared" si="89"/>
        <v>6.5136033732802407E-5</v>
      </c>
      <c r="CN113" s="55">
        <f t="shared" si="90"/>
        <v>1.2097920181891269E-4</v>
      </c>
      <c r="CO113" s="55">
        <f t="shared" si="91"/>
        <v>1.209041243543637E-4</v>
      </c>
      <c r="CP113" s="55">
        <f t="shared" si="92"/>
        <v>1.3211189367090474E-4</v>
      </c>
      <c r="CQ113" s="5">
        <f t="shared" si="110"/>
        <v>1.2806604132061894</v>
      </c>
      <c r="CR113" s="5">
        <f t="shared" si="111"/>
        <v>1.2644099068530164</v>
      </c>
      <c r="CS113" s="5">
        <f t="shared" si="112"/>
        <v>1.1170002367520151</v>
      </c>
      <c r="CT113" s="5">
        <f t="shared" si="113"/>
        <v>1.2116998939565111</v>
      </c>
      <c r="CU113" s="5">
        <f t="shared" si="114"/>
        <v>1.2162187081564146</v>
      </c>
      <c r="CW113" s="52">
        <f t="shared" si="115"/>
        <v>1.3184640000000001</v>
      </c>
      <c r="CX113" s="52">
        <f t="shared" si="116"/>
        <v>1.2218419603524227</v>
      </c>
      <c r="CY113" s="52">
        <f t="shared" si="117"/>
        <v>1.1601978510638298</v>
      </c>
      <c r="CZ113" s="52">
        <f t="shared" si="118"/>
        <v>1.2584783360142981</v>
      </c>
      <c r="DA113" s="52">
        <f t="shared" si="119"/>
        <v>1.1782609414098941</v>
      </c>
    </row>
    <row r="114" spans="1:105" x14ac:dyDescent="0.35">
      <c r="A114" s="170" t="str">
        <f t="shared" si="93"/>
        <v>NNN</v>
      </c>
      <c r="B114" s="170" t="str">
        <f t="shared" si="94"/>
        <v>N</v>
      </c>
      <c r="C114" s="29" t="str">
        <f t="shared" si="95"/>
        <v>N</v>
      </c>
      <c r="D114" s="29" t="str">
        <f t="shared" si="71"/>
        <v>N</v>
      </c>
      <c r="E114" s="171" t="s">
        <v>5</v>
      </c>
      <c r="F114" s="171" t="s">
        <v>6</v>
      </c>
      <c r="G114" s="171" t="s">
        <v>8</v>
      </c>
      <c r="H114" s="172">
        <v>5</v>
      </c>
      <c r="I114" s="171" t="s">
        <v>9</v>
      </c>
      <c r="J114" s="171" t="s">
        <v>5</v>
      </c>
      <c r="K114" s="172">
        <v>1</v>
      </c>
      <c r="L114" s="172">
        <v>1</v>
      </c>
      <c r="M114" s="172">
        <v>1</v>
      </c>
      <c r="N114" s="172">
        <v>1</v>
      </c>
      <c r="O114" s="172">
        <v>1</v>
      </c>
      <c r="P114" s="1"/>
      <c r="Q114" s="13" t="s">
        <v>167</v>
      </c>
      <c r="R114" s="35">
        <v>33</v>
      </c>
      <c r="S114" s="35">
        <v>9</v>
      </c>
      <c r="T114" s="35">
        <v>25</v>
      </c>
      <c r="U114" s="35">
        <v>23</v>
      </c>
      <c r="V114" s="35">
        <v>30</v>
      </c>
      <c r="W114" s="35"/>
      <c r="X114" s="50">
        <f t="shared" si="96"/>
        <v>4</v>
      </c>
      <c r="Y114" s="49" t="str">
        <f t="shared" si="97"/>
        <v>M</v>
      </c>
      <c r="Z114" s="49" t="str">
        <f t="shared" si="98"/>
        <v>YY</v>
      </c>
      <c r="AA114" s="1"/>
      <c r="AB114" s="120">
        <f t="shared" si="99"/>
        <v>9.1639327600599156E-6</v>
      </c>
      <c r="AC114" s="120">
        <f t="shared" si="100"/>
        <v>4.3104728205531004E-6</v>
      </c>
      <c r="AD114" s="120">
        <f t="shared" si="101"/>
        <v>8.0012699615682995E-6</v>
      </c>
      <c r="AE114" s="120">
        <f t="shared" si="102"/>
        <v>7.6186160552064792E-6</v>
      </c>
      <c r="AF114" s="120">
        <f t="shared" si="103"/>
        <v>8.5050575324616785E-6</v>
      </c>
      <c r="AH114" s="121">
        <f t="shared" si="133"/>
        <v>1.3440000000000001</v>
      </c>
      <c r="AI114" s="121">
        <f t="shared" si="133"/>
        <v>1.25</v>
      </c>
      <c r="AJ114" s="121">
        <f t="shared" si="133"/>
        <v>1.2210000000000001</v>
      </c>
      <c r="AK114" s="121">
        <f t="shared" si="133"/>
        <v>1.282</v>
      </c>
      <c r="AL114" s="121">
        <f t="shared" si="133"/>
        <v>1.1950000000000001</v>
      </c>
      <c r="AM114" s="15"/>
      <c r="AN114" s="98">
        <f t="shared" si="72"/>
        <v>1.2451213323132035</v>
      </c>
      <c r="AO114" s="98">
        <f t="shared" si="73"/>
        <v>1.1694088249488297</v>
      </c>
      <c r="AP114" s="98">
        <f t="shared" si="74"/>
        <v>1.1516621887611767</v>
      </c>
      <c r="AQ114" s="98">
        <f t="shared" si="75"/>
        <v>1.2085061336414247</v>
      </c>
      <c r="AR114" s="98">
        <f t="shared" si="76"/>
        <v>1.1367458699694155</v>
      </c>
      <c r="AS114" s="15"/>
      <c r="AT114" s="98">
        <f t="shared" si="120"/>
        <v>0.24512133231320354</v>
      </c>
      <c r="AU114" s="98">
        <f t="shared" si="121"/>
        <v>0.16940882494882969</v>
      </c>
      <c r="AV114" s="98">
        <f t="shared" si="122"/>
        <v>0.15166218876117665</v>
      </c>
      <c r="AW114" s="98">
        <f t="shared" si="123"/>
        <v>0.20850613364142467</v>
      </c>
      <c r="AX114" s="98">
        <f t="shared" si="124"/>
        <v>0.13674586996941551</v>
      </c>
      <c r="AY114" s="15"/>
      <c r="AZ114" s="98">
        <f t="shared" si="104"/>
        <v>0.24512133231320354</v>
      </c>
      <c r="BA114" s="98">
        <f t="shared" si="105"/>
        <v>0.16940882494882969</v>
      </c>
      <c r="BB114" s="98">
        <f t="shared" si="106"/>
        <v>0.15166218876117665</v>
      </c>
      <c r="BC114" s="99">
        <f t="shared" si="107"/>
        <v>0.20850613364142467</v>
      </c>
      <c r="BD114" s="98">
        <f t="shared" si="108"/>
        <v>0.13811332866910966</v>
      </c>
      <c r="BE114" s="101"/>
      <c r="BF114" s="181" t="str">
        <f t="shared" si="109"/>
        <v>4M</v>
      </c>
      <c r="BG114" s="98">
        <f t="shared" si="125"/>
        <v>1.2451213323132035</v>
      </c>
      <c r="BH114" s="98">
        <f t="shared" si="126"/>
        <v>1.1694088249488297</v>
      </c>
      <c r="BI114" s="98">
        <f t="shared" si="127"/>
        <v>1.1516621887611767</v>
      </c>
      <c r="BJ114" s="98">
        <f t="shared" si="128"/>
        <v>1.2085061336414247</v>
      </c>
      <c r="BK114" s="98">
        <f t="shared" si="129"/>
        <v>1.1381133286691096</v>
      </c>
      <c r="BL114" s="101"/>
      <c r="BM114" s="15">
        <f>IF($Y114="N",VLOOKUP("N",ylfactors,MATCH(BM$7,'Proposed Factors'!$L$3:$R$3,0),FALSE),IF('Query Result 1'!$X114&lt;49,VLOOKUP("YA",ylfactors,MATCH(BM$7,'Proposed Factors'!$L$3:$R$3,0),FALSE),VLOOKUP("YB",ylfactors,MATCH(BM$7,'Proposed Factors'!$L$3:$R$3,0),FALSE)))</f>
        <v>1</v>
      </c>
      <c r="BN114" s="15">
        <f>IF($Y114="N",VLOOKUP("N",ylfactors,MATCH(BN$7,'Proposed Factors'!$L$3:$R$3,0),FALSE),IF('Query Result 1'!$X114&lt;49,VLOOKUP("YA",ylfactors,MATCH(BN$7,'Proposed Factors'!$L$3:$R$3,0),FALSE),VLOOKUP("YB",ylfactors,MATCH(BN$7,'Proposed Factors'!$L$3:$R$3,0),FALSE)))</f>
        <v>1</v>
      </c>
      <c r="BO114" s="15">
        <f>IF($Y114="N",VLOOKUP("N",ylfactors,MATCH(BO$7,'Proposed Factors'!$L$3:$R$3,0),FALSE),IF('Query Result 1'!$X114&lt;49,VLOOKUP("YA",ylfactors,MATCH(BO$7,'Proposed Factors'!$L$3:$R$3,0),FALSE),VLOOKUP("YB",ylfactors,MATCH(BO$7,'Proposed Factors'!$L$3:$R$3,0),FALSE)))</f>
        <v>1</v>
      </c>
      <c r="BP114" s="15">
        <f>IF($Y114="N",VLOOKUP("N",ylfactors,MATCH(BP$7,'Proposed Factors'!$L$3:$R$3,0),FALSE),IF('Query Result 1'!$X114&lt;49,VLOOKUP("YA",ylfactors,MATCH(BP$7,'Proposed Factors'!$L$3:$R$3,0),FALSE),VLOOKUP("YB",ylfactors,MATCH(BP$7,'Proposed Factors'!$L$3:$R$3,0),FALSE)))</f>
        <v>1</v>
      </c>
      <c r="BQ114" s="15">
        <f>IF($Y114="N",VLOOKUP("N",ylfactors,MATCH(BQ$7,'Proposed Factors'!$L$3:$R$3,0),FALSE),IF('Query Result 1'!$X114&lt;49,VLOOKUP("YA",ylfactors,MATCH(BQ$7,'Proposed Factors'!$L$3:$R$3,0),FALSE),VLOOKUP("YB",ylfactors,MATCH(BQ$7,'Proposed Factors'!$L$3:$R$3,0),FALSE)))</f>
        <v>1</v>
      </c>
      <c r="BR114" s="15"/>
      <c r="BS114" s="15">
        <f>IF($Z114="NN",1,IF(AND($Z114="YY",$Y114="S"),VLOOKUP("YY",gsdfactors,MATCH(BS$7,'Proposed Factors'!$L$11:$R$11,0),FALSE),VLOOKUP(LEFT(CONCATENATE($Y114,$Z114),2)&amp;"N",gsdfactors,MATCH(BS$7,'Proposed Factors'!$L$11:$R$11,0),FALSE)))</f>
        <v>0.98099999999999998</v>
      </c>
      <c r="BT114" s="15">
        <f>IF($Z114="NN",1,IF(AND($Z114="YY",$Y114="S"),VLOOKUP("YY",gsdfactors,MATCH(BT$7,'Proposed Factors'!$L$11:$R$11,0),FALSE),VLOOKUP(LEFT(CONCATENATE($Y114,$Z114),2)&amp;"N",gsdfactors,MATCH(BT$7,'Proposed Factors'!$L$11:$R$11,0),FALSE)))</f>
        <v>0.9774735682819381</v>
      </c>
      <c r="BU114" s="15">
        <f>IF($Z114="NN",1,IF(AND($Z114="YY",$Y114="S"),VLOOKUP("YY",gsdfactors,MATCH(BU$7,'Proposed Factors'!$L$11:$R$11,0),FALSE),VLOOKUP(LEFT(CONCATENATE($Y114,$Z114),2)&amp;"N",gsdfactors,MATCH(BU$7,'Proposed Factors'!$L$11:$R$11,0),FALSE)))</f>
        <v>0.95020299022426691</v>
      </c>
      <c r="BV114" s="15">
        <f>IF($Z114="NN",1,IF(AND($Z114="YY",$Y114="S"),VLOOKUP("YY",gsdfactors,MATCH(BV$7,'Proposed Factors'!$L$11:$R$11,0),FALSE),VLOOKUP(LEFT(CONCATENATE($Y114,$Z114),2)&amp;"N",gsdfactors,MATCH(BV$7,'Proposed Factors'!$L$11:$R$11,0),FALSE)))</f>
        <v>0.98165236818588009</v>
      </c>
      <c r="BW114" s="15">
        <f>IF($Z114="NN",1,IF(AND($Z114="YY",$Y114="S"),VLOOKUP("YY",gsdfactors,MATCH(BW$7,'Proposed Factors'!$L$11:$R$11,0),FALSE),VLOOKUP(LEFT(CONCATENATE($Y114,$Z114),2)&amp;"N",gsdfactors,MATCH(BW$7,'Proposed Factors'!$L$11:$R$11,0),FALSE)))</f>
        <v>0.98430305775764437</v>
      </c>
      <c r="BY114" s="52">
        <f t="shared" si="77"/>
        <v>1.2214640269992527</v>
      </c>
      <c r="BZ114" s="52">
        <f t="shared" si="78"/>
        <v>1.1430662169031209</v>
      </c>
      <c r="CA114" s="52">
        <f t="shared" si="79"/>
        <v>1.0943128554890942</v>
      </c>
      <c r="CB114" s="52">
        <f t="shared" si="80"/>
        <v>1.1863329080562661</v>
      </c>
      <c r="CC114" s="52">
        <f t="shared" si="81"/>
        <v>1.1202484294837356</v>
      </c>
      <c r="CE114" s="52">
        <f t="shared" si="82"/>
        <v>1.2806604132061894</v>
      </c>
      <c r="CF114" s="52">
        <f t="shared" si="83"/>
        <v>1.2644099068530164</v>
      </c>
      <c r="CG114" s="52">
        <f t="shared" si="84"/>
        <v>1.1170002367520151</v>
      </c>
      <c r="CH114" s="52">
        <f t="shared" si="85"/>
        <v>1.2116998939565111</v>
      </c>
      <c r="CI114" s="52">
        <f t="shared" si="86"/>
        <v>1.2162187081564146</v>
      </c>
      <c r="CK114" s="52" t="str">
        <f t="shared" si="87"/>
        <v>4MYY</v>
      </c>
      <c r="CL114" s="55">
        <f t="shared" si="88"/>
        <v>9.1639327600599156E-6</v>
      </c>
      <c r="CM114" s="55">
        <f t="shared" si="89"/>
        <v>4.3104728205531004E-6</v>
      </c>
      <c r="CN114" s="55">
        <f t="shared" si="90"/>
        <v>8.0012699615682995E-6</v>
      </c>
      <c r="CO114" s="55">
        <f t="shared" si="91"/>
        <v>7.6186160552064792E-6</v>
      </c>
      <c r="CP114" s="55">
        <f t="shared" si="92"/>
        <v>8.5050575324616785E-6</v>
      </c>
      <c r="CQ114" s="5">
        <f t="shared" si="110"/>
        <v>1.2806604132061894</v>
      </c>
      <c r="CR114" s="5">
        <f t="shared" si="111"/>
        <v>1.2644099068530164</v>
      </c>
      <c r="CS114" s="5">
        <f t="shared" si="112"/>
        <v>1.1170002367520151</v>
      </c>
      <c r="CT114" s="5">
        <f t="shared" si="113"/>
        <v>1.2116998939565111</v>
      </c>
      <c r="CU114" s="5">
        <f t="shared" si="114"/>
        <v>1.2162187081564146</v>
      </c>
      <c r="CW114" s="52">
        <f t="shared" si="115"/>
        <v>1.3184640000000001</v>
      </c>
      <c r="CX114" s="52">
        <f t="shared" si="116"/>
        <v>1.2218419603524227</v>
      </c>
      <c r="CY114" s="52">
        <f t="shared" si="117"/>
        <v>1.1601978510638298</v>
      </c>
      <c r="CZ114" s="52">
        <f t="shared" si="118"/>
        <v>1.2584783360142981</v>
      </c>
      <c r="DA114" s="52">
        <f t="shared" si="119"/>
        <v>1.1782609414098941</v>
      </c>
    </row>
    <row r="115" spans="1:105" x14ac:dyDescent="0.35">
      <c r="A115" s="170" t="str">
        <f t="shared" si="93"/>
        <v>NNN</v>
      </c>
      <c r="B115" s="170" t="str">
        <f t="shared" si="94"/>
        <v>N</v>
      </c>
      <c r="C115" s="29" t="str">
        <f t="shared" si="95"/>
        <v>N</v>
      </c>
      <c r="D115" s="29" t="str">
        <f t="shared" si="71"/>
        <v>N</v>
      </c>
      <c r="E115" s="171" t="s">
        <v>5</v>
      </c>
      <c r="F115" s="171" t="s">
        <v>6</v>
      </c>
      <c r="G115" s="171" t="s">
        <v>8</v>
      </c>
      <c r="H115" s="172">
        <v>6</v>
      </c>
      <c r="I115" s="171" t="s">
        <v>5</v>
      </c>
      <c r="J115" s="171" t="s">
        <v>5</v>
      </c>
      <c r="K115" s="172">
        <v>746</v>
      </c>
      <c r="L115" s="172">
        <v>372</v>
      </c>
      <c r="M115" s="172">
        <v>621</v>
      </c>
      <c r="N115" s="172">
        <v>591</v>
      </c>
      <c r="O115" s="172">
        <v>731</v>
      </c>
      <c r="P115" s="1"/>
      <c r="Q115" s="13" t="s">
        <v>267</v>
      </c>
      <c r="R115" s="35">
        <v>17782</v>
      </c>
      <c r="S115" s="35">
        <v>9114</v>
      </c>
      <c r="T115" s="35">
        <v>12671</v>
      </c>
      <c r="U115" s="35">
        <v>11955</v>
      </c>
      <c r="V115" s="35">
        <v>17292</v>
      </c>
      <c r="W115" s="35"/>
      <c r="X115" s="50">
        <f t="shared" si="96"/>
        <v>4</v>
      </c>
      <c r="Y115" s="49" t="str">
        <f t="shared" si="97"/>
        <v>S</v>
      </c>
      <c r="Z115" s="49" t="str">
        <f t="shared" si="98"/>
        <v>NN</v>
      </c>
      <c r="AA115" s="1"/>
      <c r="AB115" s="120">
        <f t="shared" si="99"/>
        <v>4.9379712830116794E-3</v>
      </c>
      <c r="AC115" s="120">
        <f t="shared" si="100"/>
        <v>4.3650721429467736E-3</v>
      </c>
      <c r="AD115" s="120">
        <f t="shared" si="101"/>
        <v>4.0553636673212774E-3</v>
      </c>
      <c r="AE115" s="120">
        <f t="shared" si="102"/>
        <v>3.9600241278258024E-3</v>
      </c>
      <c r="AF115" s="120">
        <f t="shared" si="103"/>
        <v>4.9023151617109111E-3</v>
      </c>
      <c r="AH115" s="121">
        <f t="shared" si="133"/>
        <v>1.5409999999999999</v>
      </c>
      <c r="AI115" s="121">
        <f t="shared" si="133"/>
        <v>1.667</v>
      </c>
      <c r="AJ115" s="121">
        <f t="shared" si="133"/>
        <v>1.248</v>
      </c>
      <c r="AK115" s="121">
        <f t="shared" si="133"/>
        <v>1.39</v>
      </c>
      <c r="AL115" s="121">
        <f t="shared" si="133"/>
        <v>1.4430000000000001</v>
      </c>
      <c r="AM115" s="15"/>
      <c r="AN115" s="98">
        <f t="shared" si="72"/>
        <v>1.4276279561716119</v>
      </c>
      <c r="AO115" s="98">
        <f t="shared" si="73"/>
        <v>1.5595236089517595</v>
      </c>
      <c r="AP115" s="98">
        <f t="shared" si="74"/>
        <v>1.177128920207984</v>
      </c>
      <c r="AQ115" s="98">
        <f t="shared" si="75"/>
        <v>1.3103147626845399</v>
      </c>
      <c r="AR115" s="98">
        <f t="shared" si="76"/>
        <v>1.3726563099295954</v>
      </c>
      <c r="AS115" s="15"/>
      <c r="AT115" s="98">
        <f t="shared" si="120"/>
        <v>0.42762795617161187</v>
      </c>
      <c r="AU115" s="98">
        <f t="shared" si="121"/>
        <v>0.55952360895175945</v>
      </c>
      <c r="AV115" s="98">
        <f t="shared" si="122"/>
        <v>0.17712892020798399</v>
      </c>
      <c r="AW115" s="98">
        <f t="shared" si="123"/>
        <v>0.31031476268453995</v>
      </c>
      <c r="AX115" s="98">
        <f t="shared" si="124"/>
        <v>0.37265630992959542</v>
      </c>
      <c r="AY115" s="15"/>
      <c r="AZ115" s="98">
        <f t="shared" si="104"/>
        <v>0.42762795617161187</v>
      </c>
      <c r="BA115" s="98">
        <f t="shared" si="105"/>
        <v>0.55952360895175945</v>
      </c>
      <c r="BB115" s="98">
        <f t="shared" si="106"/>
        <v>0.17712892020798399</v>
      </c>
      <c r="BC115" s="99">
        <f t="shared" si="107"/>
        <v>0.31031476268453995</v>
      </c>
      <c r="BD115" s="98">
        <f t="shared" si="108"/>
        <v>0.3763828730288914</v>
      </c>
      <c r="BE115" s="101"/>
      <c r="BF115" s="181" t="str">
        <f t="shared" si="109"/>
        <v>4S</v>
      </c>
      <c r="BG115" s="98">
        <f t="shared" si="125"/>
        <v>1.4276279561716119</v>
      </c>
      <c r="BH115" s="98">
        <f t="shared" si="126"/>
        <v>1.5595236089517595</v>
      </c>
      <c r="BI115" s="98">
        <f t="shared" si="127"/>
        <v>1.177128920207984</v>
      </c>
      <c r="BJ115" s="98">
        <f t="shared" si="128"/>
        <v>1.3103147626845399</v>
      </c>
      <c r="BK115" s="98">
        <f t="shared" si="129"/>
        <v>1.3763828730288914</v>
      </c>
      <c r="BL115" s="101"/>
      <c r="BM115" s="15">
        <f>IF($Y115="N",VLOOKUP("N",ylfactors,MATCH(BM$7,'Proposed Factors'!$L$3:$R$3,0),FALSE),IF('Query Result 1'!$X115&lt;49,VLOOKUP("YA",ylfactors,MATCH(BM$7,'Proposed Factors'!$L$3:$R$3,0),FALSE),VLOOKUP("YB",ylfactors,MATCH(BM$7,'Proposed Factors'!$L$3:$R$3,0),FALSE)))</f>
        <v>1</v>
      </c>
      <c r="BN115" s="15">
        <f>IF($Y115="N",VLOOKUP("N",ylfactors,MATCH(BN$7,'Proposed Factors'!$L$3:$R$3,0),FALSE),IF('Query Result 1'!$X115&lt;49,VLOOKUP("YA",ylfactors,MATCH(BN$7,'Proposed Factors'!$L$3:$R$3,0),FALSE),VLOOKUP("YB",ylfactors,MATCH(BN$7,'Proposed Factors'!$L$3:$R$3,0),FALSE)))</f>
        <v>1</v>
      </c>
      <c r="BO115" s="15">
        <f>IF($Y115="N",VLOOKUP("N",ylfactors,MATCH(BO$7,'Proposed Factors'!$L$3:$R$3,0),FALSE),IF('Query Result 1'!$X115&lt;49,VLOOKUP("YA",ylfactors,MATCH(BO$7,'Proposed Factors'!$L$3:$R$3,0),FALSE),VLOOKUP("YB",ylfactors,MATCH(BO$7,'Proposed Factors'!$L$3:$R$3,0),FALSE)))</f>
        <v>1</v>
      </c>
      <c r="BP115" s="15">
        <f>IF($Y115="N",VLOOKUP("N",ylfactors,MATCH(BP$7,'Proposed Factors'!$L$3:$R$3,0),FALSE),IF('Query Result 1'!$X115&lt;49,VLOOKUP("YA",ylfactors,MATCH(BP$7,'Proposed Factors'!$L$3:$R$3,0),FALSE),VLOOKUP("YB",ylfactors,MATCH(BP$7,'Proposed Factors'!$L$3:$R$3,0),FALSE)))</f>
        <v>1</v>
      </c>
      <c r="BQ115" s="15">
        <f>IF($Y115="N",VLOOKUP("N",ylfactors,MATCH(BQ$7,'Proposed Factors'!$L$3:$R$3,0),FALSE),IF('Query Result 1'!$X115&lt;49,VLOOKUP("YA",ylfactors,MATCH(BQ$7,'Proposed Factors'!$L$3:$R$3,0),FALSE),VLOOKUP("YB",ylfactors,MATCH(BQ$7,'Proposed Factors'!$L$3:$R$3,0),FALSE)))</f>
        <v>1</v>
      </c>
      <c r="BR115" s="15"/>
      <c r="BS115" s="15">
        <f>IF($Z115="NN",1,IF(AND($Z115="YY",$Y115="S"),VLOOKUP("YY",gsdfactors,MATCH(BS$7,'Proposed Factors'!$L$11:$R$11,0),FALSE),VLOOKUP(LEFT(CONCATENATE($Y115,$Z115),2)&amp;"N",gsdfactors,MATCH(BS$7,'Proposed Factors'!$L$11:$R$11,0),FALSE)))</f>
        <v>1</v>
      </c>
      <c r="BT115" s="15">
        <f>IF($Z115="NN",1,IF(AND($Z115="YY",$Y115="S"),VLOOKUP("YY",gsdfactors,MATCH(BT$7,'Proposed Factors'!$L$11:$R$11,0),FALSE),VLOOKUP(LEFT(CONCATENATE($Y115,$Z115),2)&amp;"N",gsdfactors,MATCH(BT$7,'Proposed Factors'!$L$11:$R$11,0),FALSE)))</f>
        <v>1</v>
      </c>
      <c r="BU115" s="15">
        <f>IF($Z115="NN",1,IF(AND($Z115="YY",$Y115="S"),VLOOKUP("YY",gsdfactors,MATCH(BU$7,'Proposed Factors'!$L$11:$R$11,0),FALSE),VLOOKUP(LEFT(CONCATENATE($Y115,$Z115),2)&amp;"N",gsdfactors,MATCH(BU$7,'Proposed Factors'!$L$11:$R$11,0),FALSE)))</f>
        <v>1</v>
      </c>
      <c r="BV115" s="15">
        <f>IF($Z115="NN",1,IF(AND($Z115="YY",$Y115="S"),VLOOKUP("YY",gsdfactors,MATCH(BV$7,'Proposed Factors'!$L$11:$R$11,0),FALSE),VLOOKUP(LEFT(CONCATENATE($Y115,$Z115),2)&amp;"N",gsdfactors,MATCH(BV$7,'Proposed Factors'!$L$11:$R$11,0),FALSE)))</f>
        <v>1</v>
      </c>
      <c r="BW115" s="15">
        <f>IF($Z115="NN",1,IF(AND($Z115="YY",$Y115="S"),VLOOKUP("YY",gsdfactors,MATCH(BW$7,'Proposed Factors'!$L$11:$R$11,0),FALSE),VLOOKUP(LEFT(CONCATENATE($Y115,$Z115),2)&amp;"N",gsdfactors,MATCH(BW$7,'Proposed Factors'!$L$11:$R$11,0),FALSE)))</f>
        <v>1</v>
      </c>
      <c r="BY115" s="52">
        <f t="shared" si="77"/>
        <v>1.4276279561716119</v>
      </c>
      <c r="BZ115" s="52">
        <f t="shared" si="78"/>
        <v>1.5595236089517595</v>
      </c>
      <c r="CA115" s="52">
        <f t="shared" si="79"/>
        <v>1.177128920207984</v>
      </c>
      <c r="CB115" s="52">
        <f t="shared" si="80"/>
        <v>1.3103147626845399</v>
      </c>
      <c r="CC115" s="52">
        <f t="shared" si="81"/>
        <v>1.3763828730288914</v>
      </c>
      <c r="CE115" s="52">
        <f t="shared" si="82"/>
        <v>1.4968157619402105</v>
      </c>
      <c r="CF115" s="52">
        <f t="shared" si="83"/>
        <v>1.7250768782863066</v>
      </c>
      <c r="CG115" s="52">
        <f t="shared" si="84"/>
        <v>1.2015332507195113</v>
      </c>
      <c r="CH115" s="52">
        <f t="shared" si="85"/>
        <v>1.3383328138438568</v>
      </c>
      <c r="CI115" s="52">
        <f t="shared" si="86"/>
        <v>1.4942958684041756</v>
      </c>
      <c r="CK115" s="52" t="str">
        <f t="shared" si="87"/>
        <v>4SNN</v>
      </c>
      <c r="CL115" s="55">
        <f t="shared" si="88"/>
        <v>4.9379712830116794E-3</v>
      </c>
      <c r="CM115" s="55">
        <f t="shared" si="89"/>
        <v>4.3650721429467736E-3</v>
      </c>
      <c r="CN115" s="55">
        <f t="shared" si="90"/>
        <v>4.0553636673212774E-3</v>
      </c>
      <c r="CO115" s="55">
        <f t="shared" si="91"/>
        <v>3.9600241278258024E-3</v>
      </c>
      <c r="CP115" s="55">
        <f t="shared" si="92"/>
        <v>4.9023151617109111E-3</v>
      </c>
      <c r="CQ115" s="5">
        <f t="shared" si="110"/>
        <v>1.4968157619402105</v>
      </c>
      <c r="CR115" s="5">
        <f t="shared" si="111"/>
        <v>1.7250768782863066</v>
      </c>
      <c r="CS115" s="5">
        <f t="shared" si="112"/>
        <v>1.2015332507195113</v>
      </c>
      <c r="CT115" s="5">
        <f t="shared" si="113"/>
        <v>1.3383328138438568</v>
      </c>
      <c r="CU115" s="5">
        <f t="shared" si="114"/>
        <v>1.4942958684041756</v>
      </c>
      <c r="CW115" s="52">
        <f t="shared" si="115"/>
        <v>1.5409999999999999</v>
      </c>
      <c r="CX115" s="52">
        <f t="shared" si="116"/>
        <v>1.667</v>
      </c>
      <c r="CY115" s="52">
        <f t="shared" si="117"/>
        <v>1.248</v>
      </c>
      <c r="CZ115" s="52">
        <f t="shared" si="118"/>
        <v>1.39</v>
      </c>
      <c r="DA115" s="52">
        <f t="shared" si="119"/>
        <v>1.4476594093176736</v>
      </c>
    </row>
    <row r="116" spans="1:105" x14ac:dyDescent="0.35">
      <c r="A116" s="170" t="str">
        <f t="shared" si="93"/>
        <v>NNN</v>
      </c>
      <c r="B116" s="170" t="str">
        <f t="shared" si="94"/>
        <v>N</v>
      </c>
      <c r="C116" s="29" t="str">
        <f t="shared" si="95"/>
        <v>N</v>
      </c>
      <c r="D116" s="29" t="str">
        <f t="shared" si="71"/>
        <v>N</v>
      </c>
      <c r="E116" s="171" t="s">
        <v>5</v>
      </c>
      <c r="F116" s="171" t="s">
        <v>6</v>
      </c>
      <c r="G116" s="171" t="s">
        <v>8</v>
      </c>
      <c r="H116" s="172">
        <v>6</v>
      </c>
      <c r="I116" s="171" t="s">
        <v>5</v>
      </c>
      <c r="J116" s="171" t="s">
        <v>9</v>
      </c>
      <c r="K116" s="172">
        <v>1</v>
      </c>
      <c r="L116" s="172">
        <v>0</v>
      </c>
      <c r="M116" s="172">
        <v>1</v>
      </c>
      <c r="N116" s="172">
        <v>1</v>
      </c>
      <c r="O116" s="172">
        <v>1</v>
      </c>
      <c r="P116" s="1"/>
      <c r="Q116" s="13" t="s">
        <v>268</v>
      </c>
      <c r="R116" s="35">
        <v>4369</v>
      </c>
      <c r="S116" s="35">
        <v>2460</v>
      </c>
      <c r="T116" s="35">
        <v>3422</v>
      </c>
      <c r="U116" s="35">
        <v>3257</v>
      </c>
      <c r="V116" s="35">
        <v>4280</v>
      </c>
      <c r="W116" s="35"/>
      <c r="X116" s="50">
        <f t="shared" si="96"/>
        <v>4</v>
      </c>
      <c r="Y116" s="49" t="str">
        <f t="shared" si="97"/>
        <v>S</v>
      </c>
      <c r="Z116" s="49" t="str">
        <f t="shared" si="98"/>
        <v>YN</v>
      </c>
      <c r="AA116" s="1"/>
      <c r="AB116" s="120">
        <f t="shared" si="99"/>
        <v>1.2132491584455082E-3</v>
      </c>
      <c r="AC116" s="120">
        <f t="shared" si="100"/>
        <v>1.1781959042845142E-3</v>
      </c>
      <c r="AD116" s="120">
        <f t="shared" si="101"/>
        <v>1.0952138323394689E-3</v>
      </c>
      <c r="AE116" s="120">
        <f t="shared" si="102"/>
        <v>1.0788622822525001E-3</v>
      </c>
      <c r="AF116" s="120">
        <f t="shared" si="103"/>
        <v>1.2133882079645327E-3</v>
      </c>
      <c r="AH116" s="121">
        <f t="shared" si="133"/>
        <v>1.5409999999999999</v>
      </c>
      <c r="AI116" s="121">
        <f t="shared" si="133"/>
        <v>1.667</v>
      </c>
      <c r="AJ116" s="121">
        <f t="shared" si="133"/>
        <v>1.248</v>
      </c>
      <c r="AK116" s="121">
        <f t="shared" si="133"/>
        <v>1.39</v>
      </c>
      <c r="AL116" s="121">
        <f t="shared" si="133"/>
        <v>1.4430000000000001</v>
      </c>
      <c r="AM116" s="15"/>
      <c r="AN116" s="98">
        <f t="shared" si="72"/>
        <v>1.4276279561716119</v>
      </c>
      <c r="AO116" s="98">
        <f t="shared" si="73"/>
        <v>1.5595236089517595</v>
      </c>
      <c r="AP116" s="98">
        <f t="shared" si="74"/>
        <v>1.177128920207984</v>
      </c>
      <c r="AQ116" s="98">
        <f t="shared" si="75"/>
        <v>1.3103147626845399</v>
      </c>
      <c r="AR116" s="98">
        <f t="shared" si="76"/>
        <v>1.3726563099295954</v>
      </c>
      <c r="AS116" s="15"/>
      <c r="AT116" s="98">
        <f t="shared" si="120"/>
        <v>0.42762795617161187</v>
      </c>
      <c r="AU116" s="98">
        <f t="shared" si="121"/>
        <v>0.55952360895175945</v>
      </c>
      <c r="AV116" s="98">
        <f t="shared" si="122"/>
        <v>0.17712892020798399</v>
      </c>
      <c r="AW116" s="98">
        <f t="shared" si="123"/>
        <v>0.31031476268453995</v>
      </c>
      <c r="AX116" s="98">
        <f t="shared" si="124"/>
        <v>0.37265630992959542</v>
      </c>
      <c r="AY116" s="15"/>
      <c r="AZ116" s="98">
        <f t="shared" si="104"/>
        <v>0.42762795617161187</v>
      </c>
      <c r="BA116" s="98">
        <f t="shared" si="105"/>
        <v>0.55952360895175945</v>
      </c>
      <c r="BB116" s="98">
        <f t="shared" si="106"/>
        <v>0.17712892020798399</v>
      </c>
      <c r="BC116" s="99">
        <f t="shared" si="107"/>
        <v>0.31031476268453995</v>
      </c>
      <c r="BD116" s="98">
        <f t="shared" si="108"/>
        <v>0.3763828730288914</v>
      </c>
      <c r="BE116" s="101"/>
      <c r="BF116" s="181" t="str">
        <f t="shared" si="109"/>
        <v>4S</v>
      </c>
      <c r="BG116" s="98">
        <f t="shared" si="125"/>
        <v>1.4276279561716119</v>
      </c>
      <c r="BH116" s="98">
        <f t="shared" si="126"/>
        <v>1.5595236089517595</v>
      </c>
      <c r="BI116" s="98">
        <f t="shared" si="127"/>
        <v>1.177128920207984</v>
      </c>
      <c r="BJ116" s="98">
        <f t="shared" si="128"/>
        <v>1.3103147626845399</v>
      </c>
      <c r="BK116" s="98">
        <f t="shared" si="129"/>
        <v>1.3763828730288914</v>
      </c>
      <c r="BL116" s="101"/>
      <c r="BM116" s="15">
        <f>IF($Y116="N",VLOOKUP("N",ylfactors,MATCH(BM$7,'Proposed Factors'!$L$3:$R$3,0),FALSE),IF('Query Result 1'!$X116&lt;49,VLOOKUP("YA",ylfactors,MATCH(BM$7,'Proposed Factors'!$L$3:$R$3,0),FALSE),VLOOKUP("YB",ylfactors,MATCH(BM$7,'Proposed Factors'!$L$3:$R$3,0),FALSE)))</f>
        <v>1</v>
      </c>
      <c r="BN116" s="15">
        <f>IF($Y116="N",VLOOKUP("N",ylfactors,MATCH(BN$7,'Proposed Factors'!$L$3:$R$3,0),FALSE),IF('Query Result 1'!$X116&lt;49,VLOOKUP("YA",ylfactors,MATCH(BN$7,'Proposed Factors'!$L$3:$R$3,0),FALSE),VLOOKUP("YB",ylfactors,MATCH(BN$7,'Proposed Factors'!$L$3:$R$3,0),FALSE)))</f>
        <v>1</v>
      </c>
      <c r="BO116" s="15">
        <f>IF($Y116="N",VLOOKUP("N",ylfactors,MATCH(BO$7,'Proposed Factors'!$L$3:$R$3,0),FALSE),IF('Query Result 1'!$X116&lt;49,VLOOKUP("YA",ylfactors,MATCH(BO$7,'Proposed Factors'!$L$3:$R$3,0),FALSE),VLOOKUP("YB",ylfactors,MATCH(BO$7,'Proposed Factors'!$L$3:$R$3,0),FALSE)))</f>
        <v>1</v>
      </c>
      <c r="BP116" s="15">
        <f>IF($Y116="N",VLOOKUP("N",ylfactors,MATCH(BP$7,'Proposed Factors'!$L$3:$R$3,0),FALSE),IF('Query Result 1'!$X116&lt;49,VLOOKUP("YA",ylfactors,MATCH(BP$7,'Proposed Factors'!$L$3:$R$3,0),FALSE),VLOOKUP("YB",ylfactors,MATCH(BP$7,'Proposed Factors'!$L$3:$R$3,0),FALSE)))</f>
        <v>1</v>
      </c>
      <c r="BQ116" s="15">
        <f>IF($Y116="N",VLOOKUP("N",ylfactors,MATCH(BQ$7,'Proposed Factors'!$L$3:$R$3,0),FALSE),IF('Query Result 1'!$X116&lt;49,VLOOKUP("YA",ylfactors,MATCH(BQ$7,'Proposed Factors'!$L$3:$R$3,0),FALSE),VLOOKUP("YB",ylfactors,MATCH(BQ$7,'Proposed Factors'!$L$3:$R$3,0),FALSE)))</f>
        <v>1</v>
      </c>
      <c r="BR116" s="15"/>
      <c r="BS116" s="15">
        <f>IF($Z116="NN",1,IF(AND($Z116="YY",$Y116="S"),VLOOKUP("YY",gsdfactors,MATCH(BS$7,'Proposed Factors'!$L$11:$R$11,0),FALSE),VLOOKUP(LEFT(CONCATENATE($Y116,$Z116),2)&amp;"N",gsdfactors,MATCH(BS$7,'Proposed Factors'!$L$11:$R$11,0),FALSE)))</f>
        <v>0.98099999999999998</v>
      </c>
      <c r="BT116" s="15">
        <f>IF($Z116="NN",1,IF(AND($Z116="YY",$Y116="S"),VLOOKUP("YY",gsdfactors,MATCH(BT$7,'Proposed Factors'!$L$11:$R$11,0),FALSE),VLOOKUP(LEFT(CONCATENATE($Y116,$Z116),2)&amp;"N",gsdfactors,MATCH(BT$7,'Proposed Factors'!$L$11:$R$11,0),FALSE)))</f>
        <v>0.91004471716733326</v>
      </c>
      <c r="BU116" s="15">
        <f>IF($Z116="NN",1,IF(AND($Z116="YY",$Y116="S"),VLOOKUP("YY",gsdfactors,MATCH(BU$7,'Proposed Factors'!$L$11:$R$11,0),FALSE),VLOOKUP(LEFT(CONCATENATE($Y116,$Z116),2)&amp;"N",gsdfactors,MATCH(BU$7,'Proposed Factors'!$L$11:$R$11,0),FALSE)))</f>
        <v>0.87660624054904279</v>
      </c>
      <c r="BV116" s="15">
        <f>IF($Z116="NN",1,IF(AND($Z116="YY",$Y116="S"),VLOOKUP("YY",gsdfactors,MATCH(BV$7,'Proposed Factors'!$L$11:$R$11,0),FALSE),VLOOKUP(LEFT(CONCATENATE($Y116,$Z116),2)&amp;"N",gsdfactors,MATCH(BV$7,'Proposed Factors'!$L$11:$R$11,0),FALSE)))</f>
        <v>0.98298367912020768</v>
      </c>
      <c r="BW116" s="15">
        <f>IF($Z116="NN",1,IF(AND($Z116="YY",$Y116="S"),VLOOKUP("YY",gsdfactors,MATCH(BW$7,'Proposed Factors'!$L$11:$R$11,0),FALSE),VLOOKUP(LEFT(CONCATENATE($Y116,$Z116),2)&amp;"N",gsdfactors,MATCH(BW$7,'Proposed Factors'!$L$11:$R$11,0),FALSE)))</f>
        <v>0.90987513405369735</v>
      </c>
      <c r="BY116" s="52">
        <f t="shared" si="77"/>
        <v>1.4005030250043513</v>
      </c>
      <c r="BZ116" s="52">
        <f t="shared" si="78"/>
        <v>1.4192362216242829</v>
      </c>
      <c r="CA116" s="52">
        <f t="shared" si="79"/>
        <v>1.0318785573850751</v>
      </c>
      <c r="CB116" s="52">
        <f t="shared" si="80"/>
        <v>1.2880180262291709</v>
      </c>
      <c r="CC116" s="52">
        <f t="shared" si="81"/>
        <v>1.2523365511063758</v>
      </c>
      <c r="CE116" s="52">
        <f t="shared" si="82"/>
        <v>1.4683762624633465</v>
      </c>
      <c r="CF116" s="52">
        <f t="shared" si="83"/>
        <v>1.5698970997919681</v>
      </c>
      <c r="CG116" s="52">
        <f t="shared" si="84"/>
        <v>1.0532715458079014</v>
      </c>
      <c r="CH116" s="52">
        <f t="shared" si="85"/>
        <v>1.3155593132395345</v>
      </c>
      <c r="CI116" s="52">
        <f t="shared" si="86"/>
        <v>1.3596226535801357</v>
      </c>
      <c r="CK116" s="52" t="str">
        <f t="shared" si="87"/>
        <v>4SYN</v>
      </c>
      <c r="CL116" s="55">
        <f t="shared" si="88"/>
        <v>1.2132491584455082E-3</v>
      </c>
      <c r="CM116" s="55">
        <f t="shared" si="89"/>
        <v>1.1781959042845142E-3</v>
      </c>
      <c r="CN116" s="55">
        <f t="shared" si="90"/>
        <v>1.0952138323394689E-3</v>
      </c>
      <c r="CO116" s="55">
        <f t="shared" si="91"/>
        <v>1.0788622822525001E-3</v>
      </c>
      <c r="CP116" s="55">
        <f t="shared" si="92"/>
        <v>1.2133882079645327E-3</v>
      </c>
      <c r="CQ116" s="5">
        <f t="shared" si="110"/>
        <v>1.4683762624633465</v>
      </c>
      <c r="CR116" s="5">
        <f t="shared" si="111"/>
        <v>1.5698970997919681</v>
      </c>
      <c r="CS116" s="5">
        <f t="shared" si="112"/>
        <v>1.0532715458079014</v>
      </c>
      <c r="CT116" s="5">
        <f t="shared" si="113"/>
        <v>1.3155593132395345</v>
      </c>
      <c r="CU116" s="5">
        <f t="shared" si="114"/>
        <v>1.3596226535801357</v>
      </c>
      <c r="CW116" s="52">
        <f t="shared" si="115"/>
        <v>1.5117209999999999</v>
      </c>
      <c r="CX116" s="52">
        <f t="shared" si="116"/>
        <v>1.5170445435179447</v>
      </c>
      <c r="CY116" s="52">
        <f t="shared" si="117"/>
        <v>1.0940045882052054</v>
      </c>
      <c r="CZ116" s="52">
        <f t="shared" si="118"/>
        <v>1.3663473139770888</v>
      </c>
      <c r="DA116" s="52">
        <f t="shared" si="119"/>
        <v>1.3171892991170149</v>
      </c>
    </row>
    <row r="117" spans="1:105" x14ac:dyDescent="0.35">
      <c r="A117" s="170" t="str">
        <f t="shared" si="93"/>
        <v>NNN</v>
      </c>
      <c r="B117" s="170" t="str">
        <f t="shared" si="94"/>
        <v>N</v>
      </c>
      <c r="C117" s="29" t="str">
        <f t="shared" si="95"/>
        <v>N</v>
      </c>
      <c r="D117" s="29" t="str">
        <f t="shared" si="71"/>
        <v>N</v>
      </c>
      <c r="E117" s="171" t="s">
        <v>5</v>
      </c>
      <c r="F117" s="171" t="s">
        <v>6</v>
      </c>
      <c r="G117" s="171" t="s">
        <v>8</v>
      </c>
      <c r="H117" s="172">
        <v>6</v>
      </c>
      <c r="I117" s="171" t="s">
        <v>9</v>
      </c>
      <c r="J117" s="171" t="s">
        <v>5</v>
      </c>
      <c r="K117" s="172">
        <v>2</v>
      </c>
      <c r="L117" s="172">
        <v>2</v>
      </c>
      <c r="M117" s="172">
        <v>1</v>
      </c>
      <c r="N117" s="172">
        <v>1</v>
      </c>
      <c r="O117" s="172">
        <v>2</v>
      </c>
      <c r="P117" s="1"/>
      <c r="Q117" s="13" t="s">
        <v>269</v>
      </c>
      <c r="R117" s="35">
        <v>1439</v>
      </c>
      <c r="S117" s="35">
        <v>935</v>
      </c>
      <c r="T117" s="35">
        <v>1271</v>
      </c>
      <c r="U117" s="35">
        <v>1207</v>
      </c>
      <c r="V117" s="35">
        <v>1422</v>
      </c>
      <c r="W117" s="35"/>
      <c r="X117" s="50">
        <f t="shared" si="96"/>
        <v>4</v>
      </c>
      <c r="Y117" s="49" t="str">
        <f t="shared" si="97"/>
        <v>S</v>
      </c>
      <c r="Z117" s="49" t="str">
        <f t="shared" si="98"/>
        <v>YY</v>
      </c>
      <c r="AA117" s="1"/>
      <c r="AB117" s="120">
        <f t="shared" si="99"/>
        <v>3.996030073250369E-4</v>
      </c>
      <c r="AC117" s="120">
        <f t="shared" si="100"/>
        <v>4.4781023191301655E-4</v>
      </c>
      <c r="AD117" s="120">
        <f t="shared" si="101"/>
        <v>4.0678456484613236E-4</v>
      </c>
      <c r="AE117" s="120">
        <f t="shared" si="102"/>
        <v>3.9981172081018348E-4</v>
      </c>
      <c r="AF117" s="120">
        <f t="shared" si="103"/>
        <v>4.0313972703868355E-4</v>
      </c>
      <c r="AH117" s="121">
        <f t="shared" si="133"/>
        <v>1.5409999999999999</v>
      </c>
      <c r="AI117" s="121">
        <f t="shared" si="133"/>
        <v>1.667</v>
      </c>
      <c r="AJ117" s="121">
        <f t="shared" si="133"/>
        <v>1.248</v>
      </c>
      <c r="AK117" s="121">
        <f t="shared" si="133"/>
        <v>1.39</v>
      </c>
      <c r="AL117" s="121">
        <f t="shared" si="133"/>
        <v>1.4430000000000001</v>
      </c>
      <c r="AM117" s="15"/>
      <c r="AN117" s="98">
        <f t="shared" si="72"/>
        <v>1.4276279561716119</v>
      </c>
      <c r="AO117" s="98">
        <f t="shared" si="73"/>
        <v>1.5595236089517595</v>
      </c>
      <c r="AP117" s="98">
        <f t="shared" si="74"/>
        <v>1.177128920207984</v>
      </c>
      <c r="AQ117" s="98">
        <f t="shared" si="75"/>
        <v>1.3103147626845399</v>
      </c>
      <c r="AR117" s="98">
        <f t="shared" si="76"/>
        <v>1.3726563099295954</v>
      </c>
      <c r="AS117" s="15"/>
      <c r="AT117" s="98">
        <f t="shared" si="120"/>
        <v>0.42762795617161187</v>
      </c>
      <c r="AU117" s="98">
        <f t="shared" si="121"/>
        <v>0.55952360895175945</v>
      </c>
      <c r="AV117" s="98">
        <f t="shared" si="122"/>
        <v>0.17712892020798399</v>
      </c>
      <c r="AW117" s="98">
        <f t="shared" si="123"/>
        <v>0.31031476268453995</v>
      </c>
      <c r="AX117" s="98">
        <f t="shared" si="124"/>
        <v>0.37265630992959542</v>
      </c>
      <c r="AY117" s="15"/>
      <c r="AZ117" s="98">
        <f t="shared" si="104"/>
        <v>0.42762795617161187</v>
      </c>
      <c r="BA117" s="98">
        <f t="shared" si="105"/>
        <v>0.55952360895175945</v>
      </c>
      <c r="BB117" s="98">
        <f t="shared" si="106"/>
        <v>0.17712892020798399</v>
      </c>
      <c r="BC117" s="99">
        <f t="shared" si="107"/>
        <v>0.31031476268453995</v>
      </c>
      <c r="BD117" s="98">
        <f t="shared" si="108"/>
        <v>0.3763828730288914</v>
      </c>
      <c r="BE117" s="101"/>
      <c r="BF117" s="181" t="str">
        <f t="shared" si="109"/>
        <v>4S</v>
      </c>
      <c r="BG117" s="98">
        <f t="shared" si="125"/>
        <v>1.4276279561716119</v>
      </c>
      <c r="BH117" s="98">
        <f t="shared" si="126"/>
        <v>1.5595236089517595</v>
      </c>
      <c r="BI117" s="98">
        <f t="shared" si="127"/>
        <v>1.177128920207984</v>
      </c>
      <c r="BJ117" s="98">
        <f t="shared" si="128"/>
        <v>1.3103147626845399</v>
      </c>
      <c r="BK117" s="98">
        <f t="shared" si="129"/>
        <v>1.3763828730288914</v>
      </c>
      <c r="BL117" s="101"/>
      <c r="BM117" s="15">
        <f>IF($Y117="N",VLOOKUP("N",ylfactors,MATCH(BM$7,'Proposed Factors'!$L$3:$R$3,0),FALSE),IF('Query Result 1'!$X117&lt;49,VLOOKUP("YA",ylfactors,MATCH(BM$7,'Proposed Factors'!$L$3:$R$3,0),FALSE),VLOOKUP("YB",ylfactors,MATCH(BM$7,'Proposed Factors'!$L$3:$R$3,0),FALSE)))</f>
        <v>1</v>
      </c>
      <c r="BN117" s="15">
        <f>IF($Y117="N",VLOOKUP("N",ylfactors,MATCH(BN$7,'Proposed Factors'!$L$3:$R$3,0),FALSE),IF('Query Result 1'!$X117&lt;49,VLOOKUP("YA",ylfactors,MATCH(BN$7,'Proposed Factors'!$L$3:$R$3,0),FALSE),VLOOKUP("YB",ylfactors,MATCH(BN$7,'Proposed Factors'!$L$3:$R$3,0),FALSE)))</f>
        <v>1</v>
      </c>
      <c r="BO117" s="15">
        <f>IF($Y117="N",VLOOKUP("N",ylfactors,MATCH(BO$7,'Proposed Factors'!$L$3:$R$3,0),FALSE),IF('Query Result 1'!$X117&lt;49,VLOOKUP("YA",ylfactors,MATCH(BO$7,'Proposed Factors'!$L$3:$R$3,0),FALSE),VLOOKUP("YB",ylfactors,MATCH(BO$7,'Proposed Factors'!$L$3:$R$3,0),FALSE)))</f>
        <v>1</v>
      </c>
      <c r="BP117" s="15">
        <f>IF($Y117="N",VLOOKUP("N",ylfactors,MATCH(BP$7,'Proposed Factors'!$L$3:$R$3,0),FALSE),IF('Query Result 1'!$X117&lt;49,VLOOKUP("YA",ylfactors,MATCH(BP$7,'Proposed Factors'!$L$3:$R$3,0),FALSE),VLOOKUP("YB",ylfactors,MATCH(BP$7,'Proposed Factors'!$L$3:$R$3,0),FALSE)))</f>
        <v>1</v>
      </c>
      <c r="BQ117" s="15">
        <f>IF($Y117="N",VLOOKUP("N",ylfactors,MATCH(BQ$7,'Proposed Factors'!$L$3:$R$3,0),FALSE),IF('Query Result 1'!$X117&lt;49,VLOOKUP("YA",ylfactors,MATCH(BQ$7,'Proposed Factors'!$L$3:$R$3,0),FALSE),VLOOKUP("YB",ylfactors,MATCH(BQ$7,'Proposed Factors'!$L$3:$R$3,0),FALSE)))</f>
        <v>1</v>
      </c>
      <c r="BR117" s="15"/>
      <c r="BS117" s="15">
        <f>IF($Z117="NN",1,IF(AND($Z117="YY",$Y117="S"),VLOOKUP("YY",gsdfactors,MATCH(BS$7,'Proposed Factors'!$L$11:$R$11,0),FALSE),VLOOKUP(LEFT(CONCATENATE($Y117,$Z117),2)&amp;"N",gsdfactors,MATCH(BS$7,'Proposed Factors'!$L$11:$R$11,0),FALSE)))</f>
        <v>0.98099999999999998</v>
      </c>
      <c r="BT117" s="15">
        <f>IF($Z117="NN",1,IF(AND($Z117="YY",$Y117="S"),VLOOKUP("YY",gsdfactors,MATCH(BT$7,'Proposed Factors'!$L$11:$R$11,0),FALSE),VLOOKUP(LEFT(CONCATENATE($Y117,$Z117),2)&amp;"N",gsdfactors,MATCH(BT$7,'Proposed Factors'!$L$11:$R$11,0),FALSE)))</f>
        <v>0.94369771010547621</v>
      </c>
      <c r="BU117" s="15">
        <f>IF($Z117="NN",1,IF(AND($Z117="YY",$Y117="S"),VLOOKUP("YY",gsdfactors,MATCH(BU$7,'Proposed Factors'!$L$11:$R$11,0),FALSE),VLOOKUP(LEFT(CONCATENATE($Y117,$Z117),2)&amp;"N",gsdfactors,MATCH(BU$7,'Proposed Factors'!$L$11:$R$11,0),FALSE)))</f>
        <v>0.97401971209569649</v>
      </c>
      <c r="BV117" s="15">
        <f>IF($Z117="NN",1,IF(AND($Z117="YY",$Y117="S"),VLOOKUP("YY",gsdfactors,MATCH(BV$7,'Proposed Factors'!$L$11:$R$11,0),FALSE),VLOOKUP(LEFT(CONCATENATE($Y117,$Z117),2)&amp;"N",gsdfactors,MATCH(BV$7,'Proposed Factors'!$L$11:$R$11,0),FALSE)))</f>
        <v>0.9440798395058082</v>
      </c>
      <c r="BW117" s="15">
        <f>IF($Z117="NN",1,IF(AND($Z117="YY",$Y117="S"),VLOOKUP("YY",gsdfactors,MATCH(BW$7,'Proposed Factors'!$L$11:$R$11,0),FALSE),VLOOKUP(LEFT(CONCATENATE($Y117,$Z117),2)&amp;"N",gsdfactors,MATCH(BW$7,'Proposed Factors'!$L$11:$R$11,0),FALSE)))</f>
        <v>0.90147548820612444</v>
      </c>
      <c r="BY117" s="52">
        <f t="shared" si="77"/>
        <v>1.4005030250043513</v>
      </c>
      <c r="BZ117" s="52">
        <f t="shared" si="78"/>
        <v>1.4717188586232035</v>
      </c>
      <c r="CA117" s="52">
        <f t="shared" si="79"/>
        <v>1.1465467719604987</v>
      </c>
      <c r="CB117" s="52">
        <f t="shared" si="80"/>
        <v>1.2370417508573117</v>
      </c>
      <c r="CC117" s="52">
        <f t="shared" si="81"/>
        <v>1.240775422422268</v>
      </c>
      <c r="CE117" s="52">
        <f t="shared" si="82"/>
        <v>1.4683762624633465</v>
      </c>
      <c r="CF117" s="52">
        <f t="shared" si="83"/>
        <v>1.6279510997946907</v>
      </c>
      <c r="CG117" s="52">
        <f t="shared" si="84"/>
        <v>1.1703170709392248</v>
      </c>
      <c r="CH117" s="52">
        <f t="shared" si="85"/>
        <v>1.2634930280990651</v>
      </c>
      <c r="CI117" s="52">
        <f t="shared" si="86"/>
        <v>1.347071097494049</v>
      </c>
      <c r="CK117" s="52" t="str">
        <f t="shared" si="87"/>
        <v>4SYY</v>
      </c>
      <c r="CL117" s="55">
        <f t="shared" si="88"/>
        <v>3.996030073250369E-4</v>
      </c>
      <c r="CM117" s="55">
        <f t="shared" si="89"/>
        <v>4.4781023191301655E-4</v>
      </c>
      <c r="CN117" s="55">
        <f t="shared" si="90"/>
        <v>4.0678456484613236E-4</v>
      </c>
      <c r="CO117" s="55">
        <f t="shared" si="91"/>
        <v>3.9981172081018348E-4</v>
      </c>
      <c r="CP117" s="55">
        <f t="shared" si="92"/>
        <v>4.0313972703868355E-4</v>
      </c>
      <c r="CQ117" s="5">
        <f t="shared" si="110"/>
        <v>1.4683762624633465</v>
      </c>
      <c r="CR117" s="5">
        <f t="shared" si="111"/>
        <v>1.6279510997946907</v>
      </c>
      <c r="CS117" s="5">
        <f t="shared" si="112"/>
        <v>1.1703170709392248</v>
      </c>
      <c r="CT117" s="5">
        <f t="shared" si="113"/>
        <v>1.2634930280990651</v>
      </c>
      <c r="CU117" s="5">
        <f t="shared" si="114"/>
        <v>1.347071097494049</v>
      </c>
      <c r="CW117" s="52">
        <f t="shared" si="115"/>
        <v>1.5117209999999999</v>
      </c>
      <c r="CX117" s="52">
        <f t="shared" si="116"/>
        <v>1.5731440827458287</v>
      </c>
      <c r="CY117" s="52">
        <f t="shared" si="117"/>
        <v>1.2155766006954292</v>
      </c>
      <c r="CZ117" s="52">
        <f t="shared" si="118"/>
        <v>1.3122709769130734</v>
      </c>
      <c r="DA117" s="52">
        <f t="shared" si="119"/>
        <v>1.3050294727708396</v>
      </c>
    </row>
    <row r="118" spans="1:105" x14ac:dyDescent="0.35">
      <c r="A118" s="170" t="str">
        <f t="shared" si="93"/>
        <v>NNN</v>
      </c>
      <c r="B118" s="170" t="str">
        <f t="shared" si="94"/>
        <v>N</v>
      </c>
      <c r="C118" s="29" t="str">
        <f t="shared" si="95"/>
        <v>N</v>
      </c>
      <c r="D118" s="29" t="str">
        <f t="shared" si="71"/>
        <v>N</v>
      </c>
      <c r="E118" s="171" t="s">
        <v>5</v>
      </c>
      <c r="F118" s="171" t="s">
        <v>6</v>
      </c>
      <c r="G118" s="171" t="s">
        <v>8</v>
      </c>
      <c r="H118" s="172">
        <v>7</v>
      </c>
      <c r="I118" s="171" t="s">
        <v>5</v>
      </c>
      <c r="J118" s="171" t="s">
        <v>5</v>
      </c>
      <c r="K118" s="172">
        <v>890</v>
      </c>
      <c r="L118" s="172">
        <v>405</v>
      </c>
      <c r="M118" s="172">
        <v>716</v>
      </c>
      <c r="N118" s="172">
        <v>685</v>
      </c>
      <c r="O118" s="172">
        <v>867</v>
      </c>
      <c r="P118" s="1"/>
      <c r="Q118" s="13" t="s">
        <v>221</v>
      </c>
      <c r="R118" s="35">
        <v>28945</v>
      </c>
      <c r="S118" s="35">
        <v>21188</v>
      </c>
      <c r="T118" s="35">
        <v>26828</v>
      </c>
      <c r="U118" s="35">
        <v>26093</v>
      </c>
      <c r="V118" s="35">
        <v>28651</v>
      </c>
      <c r="W118" s="35"/>
      <c r="X118" s="50">
        <f t="shared" si="96"/>
        <v>50</v>
      </c>
      <c r="Y118" s="49" t="str">
        <f t="shared" si="97"/>
        <v>M</v>
      </c>
      <c r="Z118" s="49" t="str">
        <f t="shared" si="98"/>
        <v>NN</v>
      </c>
      <c r="AA118" s="1"/>
      <c r="AB118" s="120">
        <f t="shared" si="99"/>
        <v>8.0378798103010376E-3</v>
      </c>
      <c r="AC118" s="120">
        <f t="shared" si="100"/>
        <v>1.014781090243101E-2</v>
      </c>
      <c r="AD118" s="120">
        <f t="shared" si="101"/>
        <v>8.5863228211581748E-3</v>
      </c>
      <c r="AE118" s="120">
        <f t="shared" si="102"/>
        <v>8.6431542925435936E-3</v>
      </c>
      <c r="AF118" s="120">
        <f t="shared" si="103"/>
        <v>8.1226134454186524E-3</v>
      </c>
      <c r="AH118" s="121">
        <f t="shared" ref="AH118:AL127" si="134">IFERROR(IF($Y118="N",VLOOKUP(CONCATENATE(AH$7,"NNXX"),bdfactors,8,FALSE),VLOOKUP(CONCATENATE(AH$7,$X118,$Y118),bdfactors,8,FALSE)),VLOOKUP(CONCATENATE(AH$7,$X118,"X"),bdfactors,8,FALSE))</f>
        <v>0.93500000000000005</v>
      </c>
      <c r="AI118" s="121">
        <f t="shared" si="134"/>
        <v>0.95699999999999996</v>
      </c>
      <c r="AJ118" s="121">
        <f t="shared" si="134"/>
        <v>0.879</v>
      </c>
      <c r="AK118" s="121">
        <f t="shared" si="134"/>
        <v>0.89100000000000001</v>
      </c>
      <c r="AL118" s="121">
        <f t="shared" si="134"/>
        <v>0.91800000000000004</v>
      </c>
      <c r="AM118" s="15"/>
      <c r="AN118" s="98">
        <f t="shared" si="72"/>
        <v>0.86621164115539084</v>
      </c>
      <c r="AO118" s="98">
        <f t="shared" si="73"/>
        <v>0.89529939638082401</v>
      </c>
      <c r="AP118" s="98">
        <f t="shared" si="74"/>
        <v>0.82908359043495028</v>
      </c>
      <c r="AQ118" s="98">
        <f t="shared" si="75"/>
        <v>0.83992118960570161</v>
      </c>
      <c r="AR118" s="98">
        <f t="shared" si="76"/>
        <v>0.87324912856227899</v>
      </c>
      <c r="AS118" s="15"/>
      <c r="AT118" s="98">
        <f t="shared" si="120"/>
        <v>-0.13378835884460916</v>
      </c>
      <c r="AU118" s="98">
        <f t="shared" si="121"/>
        <v>-0.10470060361917599</v>
      </c>
      <c r="AV118" s="98">
        <f t="shared" si="122"/>
        <v>-0.17091640956504972</v>
      </c>
      <c r="AW118" s="98">
        <f t="shared" si="123"/>
        <v>-0.16007881039429839</v>
      </c>
      <c r="AX118" s="98">
        <f t="shared" si="124"/>
        <v>-0.12675087143772101</v>
      </c>
      <c r="AY118" s="15"/>
      <c r="AZ118" s="98">
        <f t="shared" si="104"/>
        <v>-0.13378835884460916</v>
      </c>
      <c r="BA118" s="98">
        <f t="shared" si="105"/>
        <v>-0.10470060361917599</v>
      </c>
      <c r="BB118" s="98">
        <f t="shared" si="106"/>
        <v>-0.17091640956504972</v>
      </c>
      <c r="BC118" s="99">
        <f t="shared" si="107"/>
        <v>-0.16007881039429839</v>
      </c>
      <c r="BD118" s="98">
        <f t="shared" si="108"/>
        <v>-0.12801838015209824</v>
      </c>
      <c r="BE118" s="101"/>
      <c r="BF118" s="181" t="str">
        <f t="shared" si="109"/>
        <v>50X</v>
      </c>
      <c r="BG118" s="98">
        <f t="shared" si="125"/>
        <v>0.86621164115539084</v>
      </c>
      <c r="BH118" s="98">
        <f t="shared" si="126"/>
        <v>0.89529939638082401</v>
      </c>
      <c r="BI118" s="98">
        <f t="shared" si="127"/>
        <v>0.82908359043495028</v>
      </c>
      <c r="BJ118" s="98">
        <f t="shared" si="128"/>
        <v>0.83992118960570161</v>
      </c>
      <c r="BK118" s="98">
        <f t="shared" si="129"/>
        <v>0.87198161984790179</v>
      </c>
      <c r="BL118" s="101"/>
      <c r="BM118" s="15">
        <f>IF($Y118="N",VLOOKUP("N",ylfactors,MATCH(BM$7,'Proposed Factors'!$L$3:$R$3,0),FALSE),IF('Query Result 1'!$X118&lt;49,VLOOKUP("YA",ylfactors,MATCH(BM$7,'Proposed Factors'!$L$3:$R$3,0),FALSE),VLOOKUP("YB",ylfactors,MATCH(BM$7,'Proposed Factors'!$L$3:$R$3,0),FALSE)))</f>
        <v>0.873</v>
      </c>
      <c r="BN118" s="15">
        <f>IF($Y118="N",VLOOKUP("N",ylfactors,MATCH(BN$7,'Proposed Factors'!$L$3:$R$3,0),FALSE),IF('Query Result 1'!$X118&lt;49,VLOOKUP("YA",ylfactors,MATCH(BN$7,'Proposed Factors'!$L$3:$R$3,0),FALSE),VLOOKUP("YB",ylfactors,MATCH(BN$7,'Proposed Factors'!$L$3:$R$3,0),FALSE)))</f>
        <v>0.76900000000000002</v>
      </c>
      <c r="BO118" s="15">
        <f>IF($Y118="N",VLOOKUP("N",ylfactors,MATCH(BO$7,'Proposed Factors'!$L$3:$R$3,0),FALSE),IF('Query Result 1'!$X118&lt;49,VLOOKUP("YA",ylfactors,MATCH(BO$7,'Proposed Factors'!$L$3:$R$3,0),FALSE),VLOOKUP("YB",ylfactors,MATCH(BO$7,'Proposed Factors'!$L$3:$R$3,0),FALSE)))</f>
        <v>0.95</v>
      </c>
      <c r="BP118" s="15">
        <f>IF($Y118="N",VLOOKUP("N",ylfactors,MATCH(BP$7,'Proposed Factors'!$L$3:$R$3,0),FALSE),IF('Query Result 1'!$X118&lt;49,VLOOKUP("YA",ylfactors,MATCH(BP$7,'Proposed Factors'!$L$3:$R$3,0),FALSE),VLOOKUP("YB",ylfactors,MATCH(BP$7,'Proposed Factors'!$L$3:$R$3,0),FALSE)))</f>
        <v>0.94299999999999995</v>
      </c>
      <c r="BQ118" s="15">
        <f>IF($Y118="N",VLOOKUP("N",ylfactors,MATCH(BQ$7,'Proposed Factors'!$L$3:$R$3,0),FALSE),IF('Query Result 1'!$X118&lt;49,VLOOKUP("YA",ylfactors,MATCH(BQ$7,'Proposed Factors'!$L$3:$R$3,0),FALSE),VLOOKUP("YB",ylfactors,MATCH(BQ$7,'Proposed Factors'!$L$3:$R$3,0),FALSE)))</f>
        <v>0.78800000000000003</v>
      </c>
      <c r="BR118" s="15"/>
      <c r="BS118" s="15">
        <f>IF($Z118="NN",1,IF(AND($Z118="YY",$Y118="S"),VLOOKUP("YY",gsdfactors,MATCH(BS$7,'Proposed Factors'!$L$11:$R$11,0),FALSE),VLOOKUP(LEFT(CONCATENATE($Y118,$Z118),2)&amp;"N",gsdfactors,MATCH(BS$7,'Proposed Factors'!$L$11:$R$11,0),FALSE)))</f>
        <v>1</v>
      </c>
      <c r="BT118" s="15">
        <f>IF($Z118="NN",1,IF(AND($Z118="YY",$Y118="S"),VLOOKUP("YY",gsdfactors,MATCH(BT$7,'Proposed Factors'!$L$11:$R$11,0),FALSE),VLOOKUP(LEFT(CONCATENATE($Y118,$Z118),2)&amp;"N",gsdfactors,MATCH(BT$7,'Proposed Factors'!$L$11:$R$11,0),FALSE)))</f>
        <v>1</v>
      </c>
      <c r="BU118" s="15">
        <f>IF($Z118="NN",1,IF(AND($Z118="YY",$Y118="S"),VLOOKUP("YY",gsdfactors,MATCH(BU$7,'Proposed Factors'!$L$11:$R$11,0),FALSE),VLOOKUP(LEFT(CONCATENATE($Y118,$Z118),2)&amp;"N",gsdfactors,MATCH(BU$7,'Proposed Factors'!$L$11:$R$11,0),FALSE)))</f>
        <v>1</v>
      </c>
      <c r="BV118" s="15">
        <f>IF($Z118="NN",1,IF(AND($Z118="YY",$Y118="S"),VLOOKUP("YY",gsdfactors,MATCH(BV$7,'Proposed Factors'!$L$11:$R$11,0),FALSE),VLOOKUP(LEFT(CONCATENATE($Y118,$Z118),2)&amp;"N",gsdfactors,MATCH(BV$7,'Proposed Factors'!$L$11:$R$11,0),FALSE)))</f>
        <v>1</v>
      </c>
      <c r="BW118" s="15">
        <f>IF($Z118="NN",1,IF(AND($Z118="YY",$Y118="S"),VLOOKUP("YY",gsdfactors,MATCH(BW$7,'Proposed Factors'!$L$11:$R$11,0),FALSE),VLOOKUP(LEFT(CONCATENATE($Y118,$Z118),2)&amp;"N",gsdfactors,MATCH(BW$7,'Proposed Factors'!$L$11:$R$11,0),FALSE)))</f>
        <v>1</v>
      </c>
      <c r="BY118" s="52">
        <f t="shared" si="77"/>
        <v>0.75620276272865616</v>
      </c>
      <c r="BZ118" s="52">
        <f t="shared" si="78"/>
        <v>0.68848523581685372</v>
      </c>
      <c r="CA118" s="52">
        <f t="shared" si="79"/>
        <v>0.78762941091320271</v>
      </c>
      <c r="CB118" s="52">
        <f t="shared" si="80"/>
        <v>0.79204568179817658</v>
      </c>
      <c r="CC118" s="52">
        <f t="shared" si="81"/>
        <v>0.68712151644014663</v>
      </c>
      <c r="CE118" s="52">
        <f t="shared" si="82"/>
        <v>0.7928509732397836</v>
      </c>
      <c r="CF118" s="52">
        <f t="shared" si="83"/>
        <v>0.76157228690334522</v>
      </c>
      <c r="CG118" s="52">
        <f t="shared" si="84"/>
        <v>0.80395860658119223</v>
      </c>
      <c r="CH118" s="52">
        <f t="shared" si="85"/>
        <v>0.8089817471353874</v>
      </c>
      <c r="CI118" s="52">
        <f t="shared" si="86"/>
        <v>0.74598635541621594</v>
      </c>
      <c r="CK118" s="52" t="str">
        <f t="shared" si="87"/>
        <v>50MNN</v>
      </c>
      <c r="CL118" s="55">
        <f t="shared" si="88"/>
        <v>8.0378798103010376E-3</v>
      </c>
      <c r="CM118" s="55">
        <f t="shared" si="89"/>
        <v>1.014781090243101E-2</v>
      </c>
      <c r="CN118" s="55">
        <f t="shared" si="90"/>
        <v>8.5863228211581748E-3</v>
      </c>
      <c r="CO118" s="55">
        <f t="shared" si="91"/>
        <v>8.6431542925435936E-3</v>
      </c>
      <c r="CP118" s="55">
        <f t="shared" si="92"/>
        <v>8.1226134454186524E-3</v>
      </c>
      <c r="CQ118" s="5">
        <f t="shared" si="110"/>
        <v>0.7928509732397836</v>
      </c>
      <c r="CR118" s="5">
        <f t="shared" si="111"/>
        <v>0.76157228690334522</v>
      </c>
      <c r="CS118" s="5">
        <f t="shared" si="112"/>
        <v>0.80395860658119223</v>
      </c>
      <c r="CT118" s="5">
        <f t="shared" si="113"/>
        <v>0.8089817471353874</v>
      </c>
      <c r="CU118" s="5">
        <f t="shared" si="114"/>
        <v>0.74598635541621594</v>
      </c>
      <c r="CW118" s="52">
        <f t="shared" si="115"/>
        <v>0.81625499999999995</v>
      </c>
      <c r="CX118" s="52">
        <f t="shared" si="116"/>
        <v>0.73593300000000006</v>
      </c>
      <c r="CY118" s="52">
        <f t="shared" si="117"/>
        <v>0.83504999999999996</v>
      </c>
      <c r="CZ118" s="52">
        <f t="shared" si="118"/>
        <v>0.84021299999999999</v>
      </c>
      <c r="DA118" s="52">
        <f t="shared" si="119"/>
        <v>0.72270437834656698</v>
      </c>
    </row>
    <row r="119" spans="1:105" x14ac:dyDescent="0.35">
      <c r="A119" s="170" t="str">
        <f t="shared" si="93"/>
        <v>NNN</v>
      </c>
      <c r="B119" s="170" t="str">
        <f t="shared" si="94"/>
        <v>N</v>
      </c>
      <c r="C119" s="29" t="str">
        <f t="shared" si="95"/>
        <v>N</v>
      </c>
      <c r="D119" s="29" t="str">
        <f t="shared" si="71"/>
        <v>N</v>
      </c>
      <c r="E119" s="171" t="s">
        <v>5</v>
      </c>
      <c r="F119" s="171" t="s">
        <v>6</v>
      </c>
      <c r="G119" s="171" t="s">
        <v>8</v>
      </c>
      <c r="H119" s="172">
        <v>7</v>
      </c>
      <c r="I119" s="171" t="s">
        <v>5</v>
      </c>
      <c r="J119" s="171" t="s">
        <v>9</v>
      </c>
      <c r="K119" s="172">
        <v>1</v>
      </c>
      <c r="L119" s="172">
        <v>0</v>
      </c>
      <c r="M119" s="172">
        <v>1</v>
      </c>
      <c r="N119" s="172">
        <v>0</v>
      </c>
      <c r="O119" s="172">
        <v>1</v>
      </c>
      <c r="P119" s="1"/>
      <c r="Q119" s="13" t="s">
        <v>323</v>
      </c>
      <c r="R119" s="35">
        <v>11955</v>
      </c>
      <c r="S119" s="35">
        <v>7821</v>
      </c>
      <c r="T119" s="35">
        <v>10520</v>
      </c>
      <c r="U119" s="35">
        <v>10133</v>
      </c>
      <c r="V119" s="35">
        <v>11737</v>
      </c>
      <c r="W119" s="35"/>
      <c r="X119" s="50">
        <f t="shared" si="96"/>
        <v>50</v>
      </c>
      <c r="Y119" s="49" t="str">
        <f t="shared" si="97"/>
        <v>S</v>
      </c>
      <c r="Z119" s="49" t="str">
        <f t="shared" si="98"/>
        <v>NN</v>
      </c>
      <c r="AA119" s="1"/>
      <c r="AB119" s="120">
        <f t="shared" si="99"/>
        <v>3.3198429135307965E-3</v>
      </c>
      <c r="AC119" s="120">
        <f t="shared" si="100"/>
        <v>3.7458008810606447E-3</v>
      </c>
      <c r="AD119" s="120">
        <f t="shared" si="101"/>
        <v>3.3669343998279405E-3</v>
      </c>
      <c r="AE119" s="120">
        <f t="shared" si="102"/>
        <v>3.3564972385829242E-3</v>
      </c>
      <c r="AF119" s="120">
        <f t="shared" si="103"/>
        <v>3.3274620086167573E-3</v>
      </c>
      <c r="AH119" s="121">
        <f t="shared" si="134"/>
        <v>0.93500000000000005</v>
      </c>
      <c r="AI119" s="121">
        <f t="shared" si="134"/>
        <v>0.95699999999999996</v>
      </c>
      <c r="AJ119" s="121">
        <f t="shared" si="134"/>
        <v>0.879</v>
      </c>
      <c r="AK119" s="121">
        <f t="shared" si="134"/>
        <v>0.89100000000000001</v>
      </c>
      <c r="AL119" s="121">
        <f t="shared" si="134"/>
        <v>0.91800000000000004</v>
      </c>
      <c r="AM119" s="15"/>
      <c r="AN119" s="98">
        <f t="shared" si="72"/>
        <v>0.86621164115539084</v>
      </c>
      <c r="AO119" s="98">
        <f t="shared" si="73"/>
        <v>0.89529939638082401</v>
      </c>
      <c r="AP119" s="98">
        <f t="shared" si="74"/>
        <v>0.82908359043495028</v>
      </c>
      <c r="AQ119" s="98">
        <f t="shared" si="75"/>
        <v>0.83992118960570161</v>
      </c>
      <c r="AR119" s="98">
        <f t="shared" si="76"/>
        <v>0.87324912856227899</v>
      </c>
      <c r="AS119" s="15"/>
      <c r="AT119" s="98">
        <f t="shared" si="120"/>
        <v>-0.13378835884460916</v>
      </c>
      <c r="AU119" s="98">
        <f t="shared" si="121"/>
        <v>-0.10470060361917599</v>
      </c>
      <c r="AV119" s="98">
        <f t="shared" si="122"/>
        <v>-0.17091640956504972</v>
      </c>
      <c r="AW119" s="98">
        <f t="shared" si="123"/>
        <v>-0.16007881039429839</v>
      </c>
      <c r="AX119" s="98">
        <f t="shared" si="124"/>
        <v>-0.12675087143772101</v>
      </c>
      <c r="AY119" s="15"/>
      <c r="AZ119" s="98">
        <f t="shared" si="104"/>
        <v>-0.13378835884460916</v>
      </c>
      <c r="BA119" s="98">
        <f t="shared" si="105"/>
        <v>-0.10470060361917599</v>
      </c>
      <c r="BB119" s="98">
        <f t="shared" si="106"/>
        <v>-0.17091640956504972</v>
      </c>
      <c r="BC119" s="99">
        <f t="shared" si="107"/>
        <v>-0.16007881039429839</v>
      </c>
      <c r="BD119" s="98">
        <f t="shared" si="108"/>
        <v>-0.12801838015209824</v>
      </c>
      <c r="BE119" s="101"/>
      <c r="BF119" s="181" t="str">
        <f t="shared" si="109"/>
        <v>50X</v>
      </c>
      <c r="BG119" s="98">
        <f t="shared" si="125"/>
        <v>0.86621164115539084</v>
      </c>
      <c r="BH119" s="98">
        <f t="shared" si="126"/>
        <v>0.89529939638082401</v>
      </c>
      <c r="BI119" s="98">
        <f t="shared" si="127"/>
        <v>0.82908359043495028</v>
      </c>
      <c r="BJ119" s="98">
        <f t="shared" si="128"/>
        <v>0.83992118960570161</v>
      </c>
      <c r="BK119" s="98">
        <f t="shared" si="129"/>
        <v>0.87198161984790179</v>
      </c>
      <c r="BL119" s="101"/>
      <c r="BM119" s="15">
        <f>IF($Y119="N",VLOOKUP("N",ylfactors,MATCH(BM$7,'Proposed Factors'!$L$3:$R$3,0),FALSE),IF('Query Result 1'!$X119&lt;49,VLOOKUP("YA",ylfactors,MATCH(BM$7,'Proposed Factors'!$L$3:$R$3,0),FALSE),VLOOKUP("YB",ylfactors,MATCH(BM$7,'Proposed Factors'!$L$3:$R$3,0),FALSE)))</f>
        <v>0.873</v>
      </c>
      <c r="BN119" s="15">
        <f>IF($Y119="N",VLOOKUP("N",ylfactors,MATCH(BN$7,'Proposed Factors'!$L$3:$R$3,0),FALSE),IF('Query Result 1'!$X119&lt;49,VLOOKUP("YA",ylfactors,MATCH(BN$7,'Proposed Factors'!$L$3:$R$3,0),FALSE),VLOOKUP("YB",ylfactors,MATCH(BN$7,'Proposed Factors'!$L$3:$R$3,0),FALSE)))</f>
        <v>0.76900000000000002</v>
      </c>
      <c r="BO119" s="15">
        <f>IF($Y119="N",VLOOKUP("N",ylfactors,MATCH(BO$7,'Proposed Factors'!$L$3:$R$3,0),FALSE),IF('Query Result 1'!$X119&lt;49,VLOOKUP("YA",ylfactors,MATCH(BO$7,'Proposed Factors'!$L$3:$R$3,0),FALSE),VLOOKUP("YB",ylfactors,MATCH(BO$7,'Proposed Factors'!$L$3:$R$3,0),FALSE)))</f>
        <v>0.95</v>
      </c>
      <c r="BP119" s="15">
        <f>IF($Y119="N",VLOOKUP("N",ylfactors,MATCH(BP$7,'Proposed Factors'!$L$3:$R$3,0),FALSE),IF('Query Result 1'!$X119&lt;49,VLOOKUP("YA",ylfactors,MATCH(BP$7,'Proposed Factors'!$L$3:$R$3,0),FALSE),VLOOKUP("YB",ylfactors,MATCH(BP$7,'Proposed Factors'!$L$3:$R$3,0),FALSE)))</f>
        <v>0.94299999999999995</v>
      </c>
      <c r="BQ119" s="15">
        <f>IF($Y119="N",VLOOKUP("N",ylfactors,MATCH(BQ$7,'Proposed Factors'!$L$3:$R$3,0),FALSE),IF('Query Result 1'!$X119&lt;49,VLOOKUP("YA",ylfactors,MATCH(BQ$7,'Proposed Factors'!$L$3:$R$3,0),FALSE),VLOOKUP("YB",ylfactors,MATCH(BQ$7,'Proposed Factors'!$L$3:$R$3,0),FALSE)))</f>
        <v>0.78800000000000003</v>
      </c>
      <c r="BR119" s="15"/>
      <c r="BS119" s="15">
        <f>IF($Z119="NN",1,IF(AND($Z119="YY",$Y119="S"),VLOOKUP("YY",gsdfactors,MATCH(BS$7,'Proposed Factors'!$L$11:$R$11,0),FALSE),VLOOKUP(LEFT(CONCATENATE($Y119,$Z119),2)&amp;"N",gsdfactors,MATCH(BS$7,'Proposed Factors'!$L$11:$R$11,0),FALSE)))</f>
        <v>1</v>
      </c>
      <c r="BT119" s="15">
        <f>IF($Z119="NN",1,IF(AND($Z119="YY",$Y119="S"),VLOOKUP("YY",gsdfactors,MATCH(BT$7,'Proposed Factors'!$L$11:$R$11,0),FALSE),VLOOKUP(LEFT(CONCATENATE($Y119,$Z119),2)&amp;"N",gsdfactors,MATCH(BT$7,'Proposed Factors'!$L$11:$R$11,0),FALSE)))</f>
        <v>1</v>
      </c>
      <c r="BU119" s="15">
        <f>IF($Z119="NN",1,IF(AND($Z119="YY",$Y119="S"),VLOOKUP("YY",gsdfactors,MATCH(BU$7,'Proposed Factors'!$L$11:$R$11,0),FALSE),VLOOKUP(LEFT(CONCATENATE($Y119,$Z119),2)&amp;"N",gsdfactors,MATCH(BU$7,'Proposed Factors'!$L$11:$R$11,0),FALSE)))</f>
        <v>1</v>
      </c>
      <c r="BV119" s="15">
        <f>IF($Z119="NN",1,IF(AND($Z119="YY",$Y119="S"),VLOOKUP("YY",gsdfactors,MATCH(BV$7,'Proposed Factors'!$L$11:$R$11,0),FALSE),VLOOKUP(LEFT(CONCATENATE($Y119,$Z119),2)&amp;"N",gsdfactors,MATCH(BV$7,'Proposed Factors'!$L$11:$R$11,0),FALSE)))</f>
        <v>1</v>
      </c>
      <c r="BW119" s="15">
        <f>IF($Z119="NN",1,IF(AND($Z119="YY",$Y119="S"),VLOOKUP("YY",gsdfactors,MATCH(BW$7,'Proposed Factors'!$L$11:$R$11,0),FALSE),VLOOKUP(LEFT(CONCATENATE($Y119,$Z119),2)&amp;"N",gsdfactors,MATCH(BW$7,'Proposed Factors'!$L$11:$R$11,0),FALSE)))</f>
        <v>1</v>
      </c>
      <c r="BY119" s="52">
        <f t="shared" si="77"/>
        <v>0.75620276272865616</v>
      </c>
      <c r="BZ119" s="52">
        <f t="shared" si="78"/>
        <v>0.68848523581685372</v>
      </c>
      <c r="CA119" s="52">
        <f t="shared" si="79"/>
        <v>0.78762941091320271</v>
      </c>
      <c r="CB119" s="52">
        <f t="shared" si="80"/>
        <v>0.79204568179817658</v>
      </c>
      <c r="CC119" s="52">
        <f t="shared" si="81"/>
        <v>0.68712151644014663</v>
      </c>
      <c r="CE119" s="52">
        <f t="shared" si="82"/>
        <v>0.7928509732397836</v>
      </c>
      <c r="CF119" s="52">
        <f t="shared" si="83"/>
        <v>0.76157228690334522</v>
      </c>
      <c r="CG119" s="52">
        <f t="shared" si="84"/>
        <v>0.80395860658119223</v>
      </c>
      <c r="CH119" s="52">
        <f t="shared" si="85"/>
        <v>0.8089817471353874</v>
      </c>
      <c r="CI119" s="52">
        <f t="shared" si="86"/>
        <v>0.74598635541621594</v>
      </c>
      <c r="CK119" s="52" t="str">
        <f t="shared" si="87"/>
        <v>50SNN</v>
      </c>
      <c r="CL119" s="55">
        <f t="shared" si="88"/>
        <v>3.3198429135307965E-3</v>
      </c>
      <c r="CM119" s="55">
        <f t="shared" si="89"/>
        <v>3.7458008810606447E-3</v>
      </c>
      <c r="CN119" s="55">
        <f t="shared" si="90"/>
        <v>3.3669343998279405E-3</v>
      </c>
      <c r="CO119" s="55">
        <f t="shared" si="91"/>
        <v>3.3564972385829242E-3</v>
      </c>
      <c r="CP119" s="55">
        <f t="shared" si="92"/>
        <v>3.3274620086167573E-3</v>
      </c>
      <c r="CQ119" s="5">
        <f t="shared" si="110"/>
        <v>0.7928509732397836</v>
      </c>
      <c r="CR119" s="5">
        <f t="shared" si="111"/>
        <v>0.76157228690334522</v>
      </c>
      <c r="CS119" s="5">
        <f t="shared" si="112"/>
        <v>0.80395860658119223</v>
      </c>
      <c r="CT119" s="5">
        <f t="shared" si="113"/>
        <v>0.8089817471353874</v>
      </c>
      <c r="CU119" s="5">
        <f t="shared" si="114"/>
        <v>0.74598635541621594</v>
      </c>
      <c r="CW119" s="52">
        <f t="shared" si="115"/>
        <v>0.81625499999999995</v>
      </c>
      <c r="CX119" s="52">
        <f t="shared" si="116"/>
        <v>0.73593300000000006</v>
      </c>
      <c r="CY119" s="52">
        <f t="shared" si="117"/>
        <v>0.83504999999999996</v>
      </c>
      <c r="CZ119" s="52">
        <f t="shared" si="118"/>
        <v>0.84021299999999999</v>
      </c>
      <c r="DA119" s="52">
        <f t="shared" si="119"/>
        <v>0.72270437834656698</v>
      </c>
    </row>
    <row r="120" spans="1:105" x14ac:dyDescent="0.35">
      <c r="A120" s="170" t="str">
        <f t="shared" si="93"/>
        <v>NNN</v>
      </c>
      <c r="B120" s="170" t="str">
        <f t="shared" si="94"/>
        <v>N</v>
      </c>
      <c r="C120" s="29" t="str">
        <f t="shared" si="95"/>
        <v>N</v>
      </c>
      <c r="D120" s="29" t="str">
        <f t="shared" si="71"/>
        <v>N</v>
      </c>
      <c r="E120" s="171" t="s">
        <v>5</v>
      </c>
      <c r="F120" s="171" t="s">
        <v>6</v>
      </c>
      <c r="G120" s="171" t="s">
        <v>8</v>
      </c>
      <c r="H120" s="172">
        <v>7</v>
      </c>
      <c r="I120" s="171" t="s">
        <v>9</v>
      </c>
      <c r="J120" s="171" t="s">
        <v>5</v>
      </c>
      <c r="K120" s="172">
        <v>3</v>
      </c>
      <c r="L120" s="172">
        <v>3</v>
      </c>
      <c r="M120" s="172">
        <v>3</v>
      </c>
      <c r="N120" s="172">
        <v>3</v>
      </c>
      <c r="O120" s="172">
        <v>3</v>
      </c>
      <c r="P120" s="1"/>
      <c r="Q120" s="13" t="s">
        <v>222</v>
      </c>
      <c r="R120" s="35">
        <v>28948</v>
      </c>
      <c r="S120" s="35">
        <v>21388</v>
      </c>
      <c r="T120" s="35">
        <v>26904</v>
      </c>
      <c r="U120" s="35">
        <v>26219</v>
      </c>
      <c r="V120" s="35">
        <v>28661</v>
      </c>
      <c r="W120" s="35"/>
      <c r="X120" s="50">
        <f t="shared" si="96"/>
        <v>51</v>
      </c>
      <c r="Y120" s="49" t="str">
        <f t="shared" si="97"/>
        <v>M</v>
      </c>
      <c r="Z120" s="49" t="str">
        <f t="shared" si="98"/>
        <v>NN</v>
      </c>
      <c r="AA120" s="1"/>
      <c r="AB120" s="120">
        <f t="shared" si="99"/>
        <v>8.0387128950974076E-3</v>
      </c>
      <c r="AC120" s="120">
        <f t="shared" si="100"/>
        <v>1.024359918733219E-2</v>
      </c>
      <c r="AD120" s="120">
        <f t="shared" si="101"/>
        <v>8.6106466818413416E-3</v>
      </c>
      <c r="AE120" s="120">
        <f t="shared" si="102"/>
        <v>8.6848910587590724E-3</v>
      </c>
      <c r="AF120" s="120">
        <f t="shared" si="103"/>
        <v>8.125448464596138E-3</v>
      </c>
      <c r="AH120" s="121">
        <f t="shared" si="134"/>
        <v>0.93899999999999995</v>
      </c>
      <c r="AI120" s="121">
        <f t="shared" si="134"/>
        <v>0.96199999999999997</v>
      </c>
      <c r="AJ120" s="121">
        <f t="shared" si="134"/>
        <v>0.876</v>
      </c>
      <c r="AK120" s="121">
        <f t="shared" si="134"/>
        <v>0.89500000000000002</v>
      </c>
      <c r="AL120" s="121">
        <f t="shared" si="134"/>
        <v>0.91800000000000004</v>
      </c>
      <c r="AM120" s="15"/>
      <c r="AN120" s="98">
        <f t="shared" si="72"/>
        <v>0.86991735940632287</v>
      </c>
      <c r="AO120" s="98">
        <f t="shared" si="73"/>
        <v>0.89997703168061938</v>
      </c>
      <c r="AP120" s="98">
        <f t="shared" si="74"/>
        <v>0.82625395360752729</v>
      </c>
      <c r="AQ120" s="98">
        <f t="shared" si="75"/>
        <v>0.84369187957026148</v>
      </c>
      <c r="AR120" s="98">
        <f t="shared" si="76"/>
        <v>0.87324912856227899</v>
      </c>
      <c r="AS120" s="15"/>
      <c r="AT120" s="98">
        <f t="shared" si="120"/>
        <v>-0.13008264059367713</v>
      </c>
      <c r="AU120" s="98">
        <f t="shared" si="121"/>
        <v>-0.10002296831938062</v>
      </c>
      <c r="AV120" s="98">
        <f t="shared" si="122"/>
        <v>-0.17374604639247271</v>
      </c>
      <c r="AW120" s="98">
        <f t="shared" si="123"/>
        <v>-0.15630812042973852</v>
      </c>
      <c r="AX120" s="98">
        <f t="shared" si="124"/>
        <v>-0.12675087143772101</v>
      </c>
      <c r="AY120" s="15"/>
      <c r="AZ120" s="98">
        <f t="shared" si="104"/>
        <v>-0.13008264059367713</v>
      </c>
      <c r="BA120" s="98">
        <f t="shared" si="105"/>
        <v>-0.10002296831938062</v>
      </c>
      <c r="BB120" s="98">
        <f t="shared" si="106"/>
        <v>-0.17374604639247271</v>
      </c>
      <c r="BC120" s="99">
        <f t="shared" si="107"/>
        <v>-0.15630812042973852</v>
      </c>
      <c r="BD120" s="98">
        <f t="shared" si="108"/>
        <v>-0.12801838015209824</v>
      </c>
      <c r="BE120" s="101"/>
      <c r="BF120" s="181" t="str">
        <f t="shared" si="109"/>
        <v>51X</v>
      </c>
      <c r="BG120" s="98">
        <f t="shared" si="125"/>
        <v>0.86991735940632287</v>
      </c>
      <c r="BH120" s="98">
        <f t="shared" si="126"/>
        <v>0.89997703168061938</v>
      </c>
      <c r="BI120" s="98">
        <f t="shared" si="127"/>
        <v>0.82625395360752729</v>
      </c>
      <c r="BJ120" s="98">
        <f t="shared" si="128"/>
        <v>0.84369187957026148</v>
      </c>
      <c r="BK120" s="98">
        <f t="shared" si="129"/>
        <v>0.87198161984790179</v>
      </c>
      <c r="BL120" s="101"/>
      <c r="BM120" s="15">
        <f>IF($Y120="N",VLOOKUP("N",ylfactors,MATCH(BM$7,'Proposed Factors'!$L$3:$R$3,0),FALSE),IF('Query Result 1'!$X120&lt;49,VLOOKUP("YA",ylfactors,MATCH(BM$7,'Proposed Factors'!$L$3:$R$3,0),FALSE),VLOOKUP("YB",ylfactors,MATCH(BM$7,'Proposed Factors'!$L$3:$R$3,0),FALSE)))</f>
        <v>0.873</v>
      </c>
      <c r="BN120" s="15">
        <f>IF($Y120="N",VLOOKUP("N",ylfactors,MATCH(BN$7,'Proposed Factors'!$L$3:$R$3,0),FALSE),IF('Query Result 1'!$X120&lt;49,VLOOKUP("YA",ylfactors,MATCH(BN$7,'Proposed Factors'!$L$3:$R$3,0),FALSE),VLOOKUP("YB",ylfactors,MATCH(BN$7,'Proposed Factors'!$L$3:$R$3,0),FALSE)))</f>
        <v>0.76900000000000002</v>
      </c>
      <c r="BO120" s="15">
        <f>IF($Y120="N",VLOOKUP("N",ylfactors,MATCH(BO$7,'Proposed Factors'!$L$3:$R$3,0),FALSE),IF('Query Result 1'!$X120&lt;49,VLOOKUP("YA",ylfactors,MATCH(BO$7,'Proposed Factors'!$L$3:$R$3,0),FALSE),VLOOKUP("YB",ylfactors,MATCH(BO$7,'Proposed Factors'!$L$3:$R$3,0),FALSE)))</f>
        <v>0.95</v>
      </c>
      <c r="BP120" s="15">
        <f>IF($Y120="N",VLOOKUP("N",ylfactors,MATCH(BP$7,'Proposed Factors'!$L$3:$R$3,0),FALSE),IF('Query Result 1'!$X120&lt;49,VLOOKUP("YA",ylfactors,MATCH(BP$7,'Proposed Factors'!$L$3:$R$3,0),FALSE),VLOOKUP("YB",ylfactors,MATCH(BP$7,'Proposed Factors'!$L$3:$R$3,0),FALSE)))</f>
        <v>0.94299999999999995</v>
      </c>
      <c r="BQ120" s="15">
        <f>IF($Y120="N",VLOOKUP("N",ylfactors,MATCH(BQ$7,'Proposed Factors'!$L$3:$R$3,0),FALSE),IF('Query Result 1'!$X120&lt;49,VLOOKUP("YA",ylfactors,MATCH(BQ$7,'Proposed Factors'!$L$3:$R$3,0),FALSE),VLOOKUP("YB",ylfactors,MATCH(BQ$7,'Proposed Factors'!$L$3:$R$3,0),FALSE)))</f>
        <v>0.78800000000000003</v>
      </c>
      <c r="BR120" s="15"/>
      <c r="BS120" s="15">
        <f>IF($Z120="NN",1,IF(AND($Z120="YY",$Y120="S"),VLOOKUP("YY",gsdfactors,MATCH(BS$7,'Proposed Factors'!$L$11:$R$11,0),FALSE),VLOOKUP(LEFT(CONCATENATE($Y120,$Z120),2)&amp;"N",gsdfactors,MATCH(BS$7,'Proposed Factors'!$L$11:$R$11,0),FALSE)))</f>
        <v>1</v>
      </c>
      <c r="BT120" s="15">
        <f>IF($Z120="NN",1,IF(AND($Z120="YY",$Y120="S"),VLOOKUP("YY",gsdfactors,MATCH(BT$7,'Proposed Factors'!$L$11:$R$11,0),FALSE),VLOOKUP(LEFT(CONCATENATE($Y120,$Z120),2)&amp;"N",gsdfactors,MATCH(BT$7,'Proposed Factors'!$L$11:$R$11,0),FALSE)))</f>
        <v>1</v>
      </c>
      <c r="BU120" s="15">
        <f>IF($Z120="NN",1,IF(AND($Z120="YY",$Y120="S"),VLOOKUP("YY",gsdfactors,MATCH(BU$7,'Proposed Factors'!$L$11:$R$11,0),FALSE),VLOOKUP(LEFT(CONCATENATE($Y120,$Z120),2)&amp;"N",gsdfactors,MATCH(BU$7,'Proposed Factors'!$L$11:$R$11,0),FALSE)))</f>
        <v>1</v>
      </c>
      <c r="BV120" s="15">
        <f>IF($Z120="NN",1,IF(AND($Z120="YY",$Y120="S"),VLOOKUP("YY",gsdfactors,MATCH(BV$7,'Proposed Factors'!$L$11:$R$11,0),FALSE),VLOOKUP(LEFT(CONCATENATE($Y120,$Z120),2)&amp;"N",gsdfactors,MATCH(BV$7,'Proposed Factors'!$L$11:$R$11,0),FALSE)))</f>
        <v>1</v>
      </c>
      <c r="BW120" s="15">
        <f>IF($Z120="NN",1,IF(AND($Z120="YY",$Y120="S"),VLOOKUP("YY",gsdfactors,MATCH(BW$7,'Proposed Factors'!$L$11:$R$11,0),FALSE),VLOOKUP(LEFT(CONCATENATE($Y120,$Z120),2)&amp;"N",gsdfactors,MATCH(BW$7,'Proposed Factors'!$L$11:$R$11,0),FALSE)))</f>
        <v>1</v>
      </c>
      <c r="BY120" s="52">
        <f t="shared" si="77"/>
        <v>0.75943785476171988</v>
      </c>
      <c r="BZ120" s="52">
        <f t="shared" si="78"/>
        <v>0.69208233736239633</v>
      </c>
      <c r="CA120" s="52">
        <f t="shared" si="79"/>
        <v>0.78494125592715092</v>
      </c>
      <c r="CB120" s="52">
        <f t="shared" si="80"/>
        <v>0.7956014424347565</v>
      </c>
      <c r="CC120" s="52">
        <f t="shared" si="81"/>
        <v>0.68712151644014663</v>
      </c>
      <c r="CE120" s="52">
        <f t="shared" si="82"/>
        <v>0.79624284906113019</v>
      </c>
      <c r="CF120" s="52">
        <f t="shared" si="83"/>
        <v>0.76555124347023829</v>
      </c>
      <c r="CG120" s="52">
        <f t="shared" si="84"/>
        <v>0.8012147205519049</v>
      </c>
      <c r="CH120" s="52">
        <f t="shared" si="85"/>
        <v>0.81261353949065296</v>
      </c>
      <c r="CI120" s="52">
        <f t="shared" si="86"/>
        <v>0.74598635541621594</v>
      </c>
      <c r="CK120" s="52" t="str">
        <f t="shared" si="87"/>
        <v>51MNN</v>
      </c>
      <c r="CL120" s="55">
        <f t="shared" si="88"/>
        <v>8.0387128950974076E-3</v>
      </c>
      <c r="CM120" s="55">
        <f t="shared" si="89"/>
        <v>1.024359918733219E-2</v>
      </c>
      <c r="CN120" s="55">
        <f t="shared" si="90"/>
        <v>8.6106466818413416E-3</v>
      </c>
      <c r="CO120" s="55">
        <f t="shared" si="91"/>
        <v>8.6848910587590724E-3</v>
      </c>
      <c r="CP120" s="55">
        <f t="shared" si="92"/>
        <v>8.125448464596138E-3</v>
      </c>
      <c r="CQ120" s="5">
        <f t="shared" si="110"/>
        <v>0.79624284906113019</v>
      </c>
      <c r="CR120" s="5">
        <f t="shared" si="111"/>
        <v>0.76555124347023829</v>
      </c>
      <c r="CS120" s="5">
        <f t="shared" si="112"/>
        <v>0.8012147205519049</v>
      </c>
      <c r="CT120" s="5">
        <f t="shared" si="113"/>
        <v>0.81261353949065296</v>
      </c>
      <c r="CU120" s="5">
        <f t="shared" si="114"/>
        <v>0.74598635541621594</v>
      </c>
      <c r="CW120" s="52">
        <f t="shared" si="115"/>
        <v>0.81974699999999989</v>
      </c>
      <c r="CX120" s="52">
        <f t="shared" si="116"/>
        <v>0.73977799999999994</v>
      </c>
      <c r="CY120" s="52">
        <f t="shared" si="117"/>
        <v>0.83220000000000005</v>
      </c>
      <c r="CZ120" s="52">
        <f t="shared" si="118"/>
        <v>0.8439850000000001</v>
      </c>
      <c r="DA120" s="52">
        <f t="shared" si="119"/>
        <v>0.72270437834656698</v>
      </c>
    </row>
    <row r="121" spans="1:105" x14ac:dyDescent="0.35">
      <c r="A121" s="170" t="str">
        <f t="shared" si="93"/>
        <v>NNN</v>
      </c>
      <c r="B121" s="170" t="str">
        <f t="shared" si="94"/>
        <v>N</v>
      </c>
      <c r="C121" s="29" t="str">
        <f t="shared" si="95"/>
        <v>N</v>
      </c>
      <c r="D121" s="29" t="str">
        <f t="shared" si="71"/>
        <v>N</v>
      </c>
      <c r="E121" s="171" t="s">
        <v>5</v>
      </c>
      <c r="F121" s="171" t="s">
        <v>6</v>
      </c>
      <c r="G121" s="171" t="s">
        <v>8</v>
      </c>
      <c r="H121" s="172">
        <v>8</v>
      </c>
      <c r="I121" s="171" t="s">
        <v>5</v>
      </c>
      <c r="J121" s="171" t="s">
        <v>5</v>
      </c>
      <c r="K121" s="172">
        <v>852</v>
      </c>
      <c r="L121" s="172">
        <v>396</v>
      </c>
      <c r="M121" s="172">
        <v>706</v>
      </c>
      <c r="N121" s="172">
        <v>673</v>
      </c>
      <c r="O121" s="172">
        <v>833</v>
      </c>
      <c r="P121" s="1"/>
      <c r="Q121" s="13" t="s">
        <v>324</v>
      </c>
      <c r="R121" s="35">
        <v>11482</v>
      </c>
      <c r="S121" s="35">
        <v>7468</v>
      </c>
      <c r="T121" s="35">
        <v>10077</v>
      </c>
      <c r="U121" s="35">
        <v>9716</v>
      </c>
      <c r="V121" s="35">
        <v>11280</v>
      </c>
      <c r="W121" s="35"/>
      <c r="X121" s="50">
        <f t="shared" si="96"/>
        <v>51</v>
      </c>
      <c r="Y121" s="49" t="str">
        <f t="shared" si="97"/>
        <v>S</v>
      </c>
      <c r="Z121" s="49" t="str">
        <f t="shared" si="98"/>
        <v>NN</v>
      </c>
      <c r="AA121" s="1"/>
      <c r="AB121" s="120">
        <f t="shared" si="99"/>
        <v>3.1884932106366047E-3</v>
      </c>
      <c r="AC121" s="120">
        <f t="shared" si="100"/>
        <v>3.5767345582100618E-3</v>
      </c>
      <c r="AD121" s="120">
        <f t="shared" si="101"/>
        <v>3.2251518961089504E-3</v>
      </c>
      <c r="AE121" s="120">
        <f t="shared" si="102"/>
        <v>3.2183684170602675E-3</v>
      </c>
      <c r="AF121" s="120">
        <f t="shared" si="103"/>
        <v>3.1979016322055912E-3</v>
      </c>
      <c r="AH121" s="121">
        <f t="shared" si="134"/>
        <v>0.93899999999999995</v>
      </c>
      <c r="AI121" s="121">
        <f t="shared" si="134"/>
        <v>0.96199999999999997</v>
      </c>
      <c r="AJ121" s="121">
        <f t="shared" si="134"/>
        <v>0.876</v>
      </c>
      <c r="AK121" s="121">
        <f t="shared" si="134"/>
        <v>0.89500000000000002</v>
      </c>
      <c r="AL121" s="121">
        <f t="shared" si="134"/>
        <v>0.91800000000000004</v>
      </c>
      <c r="AM121" s="15"/>
      <c r="AN121" s="98">
        <f t="shared" si="72"/>
        <v>0.86991735940632287</v>
      </c>
      <c r="AO121" s="98">
        <f t="shared" si="73"/>
        <v>0.89997703168061938</v>
      </c>
      <c r="AP121" s="98">
        <f t="shared" si="74"/>
        <v>0.82625395360752729</v>
      </c>
      <c r="AQ121" s="98">
        <f t="shared" si="75"/>
        <v>0.84369187957026148</v>
      </c>
      <c r="AR121" s="98">
        <f t="shared" si="76"/>
        <v>0.87324912856227899</v>
      </c>
      <c r="AS121" s="15"/>
      <c r="AT121" s="98">
        <f t="shared" si="120"/>
        <v>-0.13008264059367713</v>
      </c>
      <c r="AU121" s="98">
        <f t="shared" si="121"/>
        <v>-0.10002296831938062</v>
      </c>
      <c r="AV121" s="98">
        <f t="shared" si="122"/>
        <v>-0.17374604639247271</v>
      </c>
      <c r="AW121" s="98">
        <f t="shared" si="123"/>
        <v>-0.15630812042973852</v>
      </c>
      <c r="AX121" s="98">
        <f t="shared" si="124"/>
        <v>-0.12675087143772101</v>
      </c>
      <c r="AY121" s="15"/>
      <c r="AZ121" s="98">
        <f t="shared" si="104"/>
        <v>-0.13008264059367713</v>
      </c>
      <c r="BA121" s="98">
        <f t="shared" si="105"/>
        <v>-0.10002296831938062</v>
      </c>
      <c r="BB121" s="98">
        <f t="shared" si="106"/>
        <v>-0.17374604639247271</v>
      </c>
      <c r="BC121" s="99">
        <f t="shared" si="107"/>
        <v>-0.15630812042973852</v>
      </c>
      <c r="BD121" s="98">
        <f t="shared" si="108"/>
        <v>-0.12801838015209824</v>
      </c>
      <c r="BE121" s="101"/>
      <c r="BF121" s="181" t="str">
        <f t="shared" si="109"/>
        <v>51X</v>
      </c>
      <c r="BG121" s="98">
        <f t="shared" si="125"/>
        <v>0.86991735940632287</v>
      </c>
      <c r="BH121" s="98">
        <f t="shared" si="126"/>
        <v>0.89997703168061938</v>
      </c>
      <c r="BI121" s="98">
        <f t="shared" si="127"/>
        <v>0.82625395360752729</v>
      </c>
      <c r="BJ121" s="98">
        <f t="shared" si="128"/>
        <v>0.84369187957026148</v>
      </c>
      <c r="BK121" s="98">
        <f t="shared" si="129"/>
        <v>0.87198161984790179</v>
      </c>
      <c r="BL121" s="101"/>
      <c r="BM121" s="15">
        <f>IF($Y121="N",VLOOKUP("N",ylfactors,MATCH(BM$7,'Proposed Factors'!$L$3:$R$3,0),FALSE),IF('Query Result 1'!$X121&lt;49,VLOOKUP("YA",ylfactors,MATCH(BM$7,'Proposed Factors'!$L$3:$R$3,0),FALSE),VLOOKUP("YB",ylfactors,MATCH(BM$7,'Proposed Factors'!$L$3:$R$3,0),FALSE)))</f>
        <v>0.873</v>
      </c>
      <c r="BN121" s="15">
        <f>IF($Y121="N",VLOOKUP("N",ylfactors,MATCH(BN$7,'Proposed Factors'!$L$3:$R$3,0),FALSE),IF('Query Result 1'!$X121&lt;49,VLOOKUP("YA",ylfactors,MATCH(BN$7,'Proposed Factors'!$L$3:$R$3,0),FALSE),VLOOKUP("YB",ylfactors,MATCH(BN$7,'Proposed Factors'!$L$3:$R$3,0),FALSE)))</f>
        <v>0.76900000000000002</v>
      </c>
      <c r="BO121" s="15">
        <f>IF($Y121="N",VLOOKUP("N",ylfactors,MATCH(BO$7,'Proposed Factors'!$L$3:$R$3,0),FALSE),IF('Query Result 1'!$X121&lt;49,VLOOKUP("YA",ylfactors,MATCH(BO$7,'Proposed Factors'!$L$3:$R$3,0),FALSE),VLOOKUP("YB",ylfactors,MATCH(BO$7,'Proposed Factors'!$L$3:$R$3,0),FALSE)))</f>
        <v>0.95</v>
      </c>
      <c r="BP121" s="15">
        <f>IF($Y121="N",VLOOKUP("N",ylfactors,MATCH(BP$7,'Proposed Factors'!$L$3:$R$3,0),FALSE),IF('Query Result 1'!$X121&lt;49,VLOOKUP("YA",ylfactors,MATCH(BP$7,'Proposed Factors'!$L$3:$R$3,0),FALSE),VLOOKUP("YB",ylfactors,MATCH(BP$7,'Proposed Factors'!$L$3:$R$3,0),FALSE)))</f>
        <v>0.94299999999999995</v>
      </c>
      <c r="BQ121" s="15">
        <f>IF($Y121="N",VLOOKUP("N",ylfactors,MATCH(BQ$7,'Proposed Factors'!$L$3:$R$3,0),FALSE),IF('Query Result 1'!$X121&lt;49,VLOOKUP("YA",ylfactors,MATCH(BQ$7,'Proposed Factors'!$L$3:$R$3,0),FALSE),VLOOKUP("YB",ylfactors,MATCH(BQ$7,'Proposed Factors'!$L$3:$R$3,0),FALSE)))</f>
        <v>0.78800000000000003</v>
      </c>
      <c r="BR121" s="15"/>
      <c r="BS121" s="15">
        <f>IF($Z121="NN",1,IF(AND($Z121="YY",$Y121="S"),VLOOKUP("YY",gsdfactors,MATCH(BS$7,'Proposed Factors'!$L$11:$R$11,0),FALSE),VLOOKUP(LEFT(CONCATENATE($Y121,$Z121),2)&amp;"N",gsdfactors,MATCH(BS$7,'Proposed Factors'!$L$11:$R$11,0),FALSE)))</f>
        <v>1</v>
      </c>
      <c r="BT121" s="15">
        <f>IF($Z121="NN",1,IF(AND($Z121="YY",$Y121="S"),VLOOKUP("YY",gsdfactors,MATCH(BT$7,'Proposed Factors'!$L$11:$R$11,0),FALSE),VLOOKUP(LEFT(CONCATENATE($Y121,$Z121),2)&amp;"N",gsdfactors,MATCH(BT$7,'Proposed Factors'!$L$11:$R$11,0),FALSE)))</f>
        <v>1</v>
      </c>
      <c r="BU121" s="15">
        <f>IF($Z121="NN",1,IF(AND($Z121="YY",$Y121="S"),VLOOKUP("YY",gsdfactors,MATCH(BU$7,'Proposed Factors'!$L$11:$R$11,0),FALSE),VLOOKUP(LEFT(CONCATENATE($Y121,$Z121),2)&amp;"N",gsdfactors,MATCH(BU$7,'Proposed Factors'!$L$11:$R$11,0),FALSE)))</f>
        <v>1</v>
      </c>
      <c r="BV121" s="15">
        <f>IF($Z121="NN",1,IF(AND($Z121="YY",$Y121="S"),VLOOKUP("YY",gsdfactors,MATCH(BV$7,'Proposed Factors'!$L$11:$R$11,0),FALSE),VLOOKUP(LEFT(CONCATENATE($Y121,$Z121),2)&amp;"N",gsdfactors,MATCH(BV$7,'Proposed Factors'!$L$11:$R$11,0),FALSE)))</f>
        <v>1</v>
      </c>
      <c r="BW121" s="15">
        <f>IF($Z121="NN",1,IF(AND($Z121="YY",$Y121="S"),VLOOKUP("YY",gsdfactors,MATCH(BW$7,'Proposed Factors'!$L$11:$R$11,0),FALSE),VLOOKUP(LEFT(CONCATENATE($Y121,$Z121),2)&amp;"N",gsdfactors,MATCH(BW$7,'Proposed Factors'!$L$11:$R$11,0),FALSE)))</f>
        <v>1</v>
      </c>
      <c r="BY121" s="52">
        <f t="shared" si="77"/>
        <v>0.75943785476171988</v>
      </c>
      <c r="BZ121" s="52">
        <f t="shared" si="78"/>
        <v>0.69208233736239633</v>
      </c>
      <c r="CA121" s="52">
        <f t="shared" si="79"/>
        <v>0.78494125592715092</v>
      </c>
      <c r="CB121" s="52">
        <f t="shared" si="80"/>
        <v>0.7956014424347565</v>
      </c>
      <c r="CC121" s="52">
        <f t="shared" si="81"/>
        <v>0.68712151644014663</v>
      </c>
      <c r="CE121" s="52">
        <f t="shared" si="82"/>
        <v>0.79624284906113019</v>
      </c>
      <c r="CF121" s="52">
        <f t="shared" si="83"/>
        <v>0.76555124347023829</v>
      </c>
      <c r="CG121" s="52">
        <f t="shared" si="84"/>
        <v>0.8012147205519049</v>
      </c>
      <c r="CH121" s="52">
        <f t="shared" si="85"/>
        <v>0.81261353949065296</v>
      </c>
      <c r="CI121" s="52">
        <f t="shared" si="86"/>
        <v>0.74598635541621594</v>
      </c>
      <c r="CK121" s="52" t="str">
        <f t="shared" si="87"/>
        <v>51SNN</v>
      </c>
      <c r="CL121" s="55">
        <f t="shared" si="88"/>
        <v>3.1884932106366047E-3</v>
      </c>
      <c r="CM121" s="55">
        <f t="shared" si="89"/>
        <v>3.5767345582100618E-3</v>
      </c>
      <c r="CN121" s="55">
        <f t="shared" si="90"/>
        <v>3.2251518961089504E-3</v>
      </c>
      <c r="CO121" s="55">
        <f t="shared" si="91"/>
        <v>3.2183684170602675E-3</v>
      </c>
      <c r="CP121" s="55">
        <f t="shared" si="92"/>
        <v>3.1979016322055912E-3</v>
      </c>
      <c r="CQ121" s="5">
        <f t="shared" si="110"/>
        <v>0.79624284906113019</v>
      </c>
      <c r="CR121" s="5">
        <f t="shared" si="111"/>
        <v>0.76555124347023829</v>
      </c>
      <c r="CS121" s="5">
        <f t="shared" si="112"/>
        <v>0.8012147205519049</v>
      </c>
      <c r="CT121" s="5">
        <f t="shared" si="113"/>
        <v>0.81261353949065296</v>
      </c>
      <c r="CU121" s="5">
        <f t="shared" si="114"/>
        <v>0.74598635541621594</v>
      </c>
      <c r="CW121" s="52">
        <f t="shared" si="115"/>
        <v>0.81974699999999989</v>
      </c>
      <c r="CX121" s="52">
        <f t="shared" si="116"/>
        <v>0.73977799999999994</v>
      </c>
      <c r="CY121" s="52">
        <f t="shared" si="117"/>
        <v>0.83220000000000005</v>
      </c>
      <c r="CZ121" s="52">
        <f t="shared" si="118"/>
        <v>0.8439850000000001</v>
      </c>
      <c r="DA121" s="52">
        <f t="shared" si="119"/>
        <v>0.72270437834656698</v>
      </c>
    </row>
    <row r="122" spans="1:105" x14ac:dyDescent="0.35">
      <c r="A122" s="170" t="str">
        <f t="shared" si="93"/>
        <v>NNN</v>
      </c>
      <c r="B122" s="170" t="str">
        <f t="shared" si="94"/>
        <v>N</v>
      </c>
      <c r="C122" s="29" t="str">
        <f t="shared" si="95"/>
        <v>N</v>
      </c>
      <c r="D122" s="29" t="str">
        <f t="shared" si="71"/>
        <v>N</v>
      </c>
      <c r="E122" s="171" t="s">
        <v>5</v>
      </c>
      <c r="F122" s="171" t="s">
        <v>6</v>
      </c>
      <c r="G122" s="171" t="s">
        <v>8</v>
      </c>
      <c r="H122" s="172">
        <v>8</v>
      </c>
      <c r="I122" s="171" t="s">
        <v>9</v>
      </c>
      <c r="J122" s="171" t="s">
        <v>5</v>
      </c>
      <c r="K122" s="172">
        <v>1</v>
      </c>
      <c r="L122" s="172">
        <v>0</v>
      </c>
      <c r="M122" s="172">
        <v>1</v>
      </c>
      <c r="N122" s="172">
        <v>1</v>
      </c>
      <c r="O122" s="172">
        <v>1</v>
      </c>
      <c r="P122" s="1"/>
      <c r="Q122" s="13" t="s">
        <v>223</v>
      </c>
      <c r="R122" s="35">
        <v>28994</v>
      </c>
      <c r="S122" s="35">
        <v>21640</v>
      </c>
      <c r="T122" s="35">
        <v>26995</v>
      </c>
      <c r="U122" s="35">
        <v>26273</v>
      </c>
      <c r="V122" s="35">
        <v>28742</v>
      </c>
      <c r="W122" s="35"/>
      <c r="X122" s="50">
        <f t="shared" si="96"/>
        <v>52</v>
      </c>
      <c r="Y122" s="49" t="str">
        <f t="shared" si="97"/>
        <v>M</v>
      </c>
      <c r="Z122" s="49" t="str">
        <f t="shared" si="98"/>
        <v>NN</v>
      </c>
      <c r="AA122" s="1"/>
      <c r="AB122" s="120">
        <f t="shared" si="99"/>
        <v>8.051486861975066E-3</v>
      </c>
      <c r="AC122" s="120">
        <f t="shared" si="100"/>
        <v>1.0364292426307677E-2</v>
      </c>
      <c r="AD122" s="120">
        <f t="shared" si="101"/>
        <v>8.639771304501451E-3</v>
      </c>
      <c r="AE122" s="120">
        <f t="shared" si="102"/>
        <v>8.7027782442799934E-3</v>
      </c>
      <c r="AF122" s="120">
        <f t="shared" si="103"/>
        <v>8.1484121199337858E-3</v>
      </c>
      <c r="AH122" s="121">
        <f t="shared" si="134"/>
        <v>0.94199999999999995</v>
      </c>
      <c r="AI122" s="121">
        <f t="shared" si="134"/>
        <v>0.97299999999999998</v>
      </c>
      <c r="AJ122" s="121">
        <f t="shared" si="134"/>
        <v>0.872</v>
      </c>
      <c r="AK122" s="121">
        <f t="shared" si="134"/>
        <v>0.89900000000000002</v>
      </c>
      <c r="AL122" s="121">
        <f t="shared" si="134"/>
        <v>0.92900000000000005</v>
      </c>
      <c r="AM122" s="15"/>
      <c r="AN122" s="98">
        <f t="shared" si="72"/>
        <v>0.87269664809452208</v>
      </c>
      <c r="AO122" s="98">
        <f t="shared" si="73"/>
        <v>0.91026782934016903</v>
      </c>
      <c r="AP122" s="98">
        <f t="shared" si="74"/>
        <v>0.82248110450429657</v>
      </c>
      <c r="AQ122" s="98">
        <f t="shared" si="75"/>
        <v>0.84746256953482124</v>
      </c>
      <c r="AR122" s="98">
        <f t="shared" si="76"/>
        <v>0.88371289807664177</v>
      </c>
      <c r="AS122" s="15"/>
      <c r="AT122" s="98">
        <f t="shared" si="120"/>
        <v>-0.12730335190547792</v>
      </c>
      <c r="AU122" s="98">
        <f t="shared" si="121"/>
        <v>-8.9732170659830968E-2</v>
      </c>
      <c r="AV122" s="98">
        <f t="shared" si="122"/>
        <v>-0.17751889549570343</v>
      </c>
      <c r="AW122" s="98">
        <f t="shared" si="123"/>
        <v>-0.15253743046517876</v>
      </c>
      <c r="AX122" s="98">
        <f t="shared" si="124"/>
        <v>-0.11628710192335823</v>
      </c>
      <c r="AY122" s="15"/>
      <c r="AZ122" s="98">
        <f t="shared" si="104"/>
        <v>-0.12730335190547792</v>
      </c>
      <c r="BA122" s="98">
        <f t="shared" si="105"/>
        <v>-8.9732170659830968E-2</v>
      </c>
      <c r="BB122" s="98">
        <f t="shared" si="106"/>
        <v>-0.17751889549570343</v>
      </c>
      <c r="BC122" s="99">
        <f t="shared" si="107"/>
        <v>-0.15253743046517876</v>
      </c>
      <c r="BD122" s="98">
        <f t="shared" si="108"/>
        <v>-0.11744997294259181</v>
      </c>
      <c r="BE122" s="101"/>
      <c r="BF122" s="181" t="str">
        <f t="shared" si="109"/>
        <v>52X</v>
      </c>
      <c r="BG122" s="98">
        <f t="shared" si="125"/>
        <v>0.87269664809452208</v>
      </c>
      <c r="BH122" s="98">
        <f t="shared" si="126"/>
        <v>0.91026782934016903</v>
      </c>
      <c r="BI122" s="98">
        <f t="shared" si="127"/>
        <v>0.82248110450429657</v>
      </c>
      <c r="BJ122" s="98">
        <f t="shared" si="128"/>
        <v>0.84746256953482124</v>
      </c>
      <c r="BK122" s="98">
        <f t="shared" si="129"/>
        <v>0.88255002705740815</v>
      </c>
      <c r="BL122" s="101"/>
      <c r="BM122" s="15">
        <f>IF($Y122="N",VLOOKUP("N",ylfactors,MATCH(BM$7,'Proposed Factors'!$L$3:$R$3,0),FALSE),IF('Query Result 1'!$X122&lt;49,VLOOKUP("YA",ylfactors,MATCH(BM$7,'Proposed Factors'!$L$3:$R$3,0),FALSE),VLOOKUP("YB",ylfactors,MATCH(BM$7,'Proposed Factors'!$L$3:$R$3,0),FALSE)))</f>
        <v>0.873</v>
      </c>
      <c r="BN122" s="15">
        <f>IF($Y122="N",VLOOKUP("N",ylfactors,MATCH(BN$7,'Proposed Factors'!$L$3:$R$3,0),FALSE),IF('Query Result 1'!$X122&lt;49,VLOOKUP("YA",ylfactors,MATCH(BN$7,'Proposed Factors'!$L$3:$R$3,0),FALSE),VLOOKUP("YB",ylfactors,MATCH(BN$7,'Proposed Factors'!$L$3:$R$3,0),FALSE)))</f>
        <v>0.76900000000000002</v>
      </c>
      <c r="BO122" s="15">
        <f>IF($Y122="N",VLOOKUP("N",ylfactors,MATCH(BO$7,'Proposed Factors'!$L$3:$R$3,0),FALSE),IF('Query Result 1'!$X122&lt;49,VLOOKUP("YA",ylfactors,MATCH(BO$7,'Proposed Factors'!$L$3:$R$3,0),FALSE),VLOOKUP("YB",ylfactors,MATCH(BO$7,'Proposed Factors'!$L$3:$R$3,0),FALSE)))</f>
        <v>0.95</v>
      </c>
      <c r="BP122" s="15">
        <f>IF($Y122="N",VLOOKUP("N",ylfactors,MATCH(BP$7,'Proposed Factors'!$L$3:$R$3,0),FALSE),IF('Query Result 1'!$X122&lt;49,VLOOKUP("YA",ylfactors,MATCH(BP$7,'Proposed Factors'!$L$3:$R$3,0),FALSE),VLOOKUP("YB",ylfactors,MATCH(BP$7,'Proposed Factors'!$L$3:$R$3,0),FALSE)))</f>
        <v>0.94299999999999995</v>
      </c>
      <c r="BQ122" s="15">
        <f>IF($Y122="N",VLOOKUP("N",ylfactors,MATCH(BQ$7,'Proposed Factors'!$L$3:$R$3,0),FALSE),IF('Query Result 1'!$X122&lt;49,VLOOKUP("YA",ylfactors,MATCH(BQ$7,'Proposed Factors'!$L$3:$R$3,0),FALSE),VLOOKUP("YB",ylfactors,MATCH(BQ$7,'Proposed Factors'!$L$3:$R$3,0),FALSE)))</f>
        <v>0.78800000000000003</v>
      </c>
      <c r="BR122" s="15"/>
      <c r="BS122" s="15">
        <f>IF($Z122="NN",1,IF(AND($Z122="YY",$Y122="S"),VLOOKUP("YY",gsdfactors,MATCH(BS$7,'Proposed Factors'!$L$11:$R$11,0),FALSE),VLOOKUP(LEFT(CONCATENATE($Y122,$Z122),2)&amp;"N",gsdfactors,MATCH(BS$7,'Proposed Factors'!$L$11:$R$11,0),FALSE)))</f>
        <v>1</v>
      </c>
      <c r="BT122" s="15">
        <f>IF($Z122="NN",1,IF(AND($Z122="YY",$Y122="S"),VLOOKUP("YY",gsdfactors,MATCH(BT$7,'Proposed Factors'!$L$11:$R$11,0),FALSE),VLOOKUP(LEFT(CONCATENATE($Y122,$Z122),2)&amp;"N",gsdfactors,MATCH(BT$7,'Proposed Factors'!$L$11:$R$11,0),FALSE)))</f>
        <v>1</v>
      </c>
      <c r="BU122" s="15">
        <f>IF($Z122="NN",1,IF(AND($Z122="YY",$Y122="S"),VLOOKUP("YY",gsdfactors,MATCH(BU$7,'Proposed Factors'!$L$11:$R$11,0),FALSE),VLOOKUP(LEFT(CONCATENATE($Y122,$Z122),2)&amp;"N",gsdfactors,MATCH(BU$7,'Proposed Factors'!$L$11:$R$11,0),FALSE)))</f>
        <v>1</v>
      </c>
      <c r="BV122" s="15">
        <f>IF($Z122="NN",1,IF(AND($Z122="YY",$Y122="S"),VLOOKUP("YY",gsdfactors,MATCH(BV$7,'Proposed Factors'!$L$11:$R$11,0),FALSE),VLOOKUP(LEFT(CONCATENATE($Y122,$Z122),2)&amp;"N",gsdfactors,MATCH(BV$7,'Proposed Factors'!$L$11:$R$11,0),FALSE)))</f>
        <v>1</v>
      </c>
      <c r="BW122" s="15">
        <f>IF($Z122="NN",1,IF(AND($Z122="YY",$Y122="S"),VLOOKUP("YY",gsdfactors,MATCH(BW$7,'Proposed Factors'!$L$11:$R$11,0),FALSE),VLOOKUP(LEFT(CONCATENATE($Y122,$Z122),2)&amp;"N",gsdfactors,MATCH(BW$7,'Proposed Factors'!$L$11:$R$11,0),FALSE)))</f>
        <v>1</v>
      </c>
      <c r="BY122" s="52">
        <f t="shared" si="77"/>
        <v>0.76186417378651772</v>
      </c>
      <c r="BZ122" s="52">
        <f t="shared" si="78"/>
        <v>0.69999596076258996</v>
      </c>
      <c r="CA122" s="52">
        <f t="shared" si="79"/>
        <v>0.78135704927908167</v>
      </c>
      <c r="CB122" s="52">
        <f t="shared" si="80"/>
        <v>0.79915720307133642</v>
      </c>
      <c r="CC122" s="52">
        <f t="shared" si="81"/>
        <v>0.69544942132123766</v>
      </c>
      <c r="CE122" s="52">
        <f t="shared" si="82"/>
        <v>0.79878675592714021</v>
      </c>
      <c r="CF122" s="52">
        <f t="shared" si="83"/>
        <v>0.77430494791740312</v>
      </c>
      <c r="CG122" s="52">
        <f t="shared" si="84"/>
        <v>0.79755620584618836</v>
      </c>
      <c r="CH122" s="52">
        <f t="shared" si="85"/>
        <v>0.81624533184591841</v>
      </c>
      <c r="CI122" s="52">
        <f t="shared" si="86"/>
        <v>0.75502770146907117</v>
      </c>
      <c r="CK122" s="52" t="str">
        <f t="shared" si="87"/>
        <v>52MNN</v>
      </c>
      <c r="CL122" s="55">
        <f t="shared" si="88"/>
        <v>8.051486861975066E-3</v>
      </c>
      <c r="CM122" s="55">
        <f t="shared" si="89"/>
        <v>1.0364292426307677E-2</v>
      </c>
      <c r="CN122" s="55">
        <f t="shared" si="90"/>
        <v>8.639771304501451E-3</v>
      </c>
      <c r="CO122" s="55">
        <f t="shared" si="91"/>
        <v>8.7027782442799934E-3</v>
      </c>
      <c r="CP122" s="55">
        <f t="shared" si="92"/>
        <v>8.1484121199337858E-3</v>
      </c>
      <c r="CQ122" s="5">
        <f t="shared" si="110"/>
        <v>0.79878675592714021</v>
      </c>
      <c r="CR122" s="5">
        <f t="shared" si="111"/>
        <v>0.77430494791740312</v>
      </c>
      <c r="CS122" s="5">
        <f t="shared" si="112"/>
        <v>0.79755620584618836</v>
      </c>
      <c r="CT122" s="5">
        <f t="shared" si="113"/>
        <v>0.81624533184591841</v>
      </c>
      <c r="CU122" s="5">
        <f t="shared" si="114"/>
        <v>0.75502770146907117</v>
      </c>
      <c r="CW122" s="52">
        <f t="shared" si="115"/>
        <v>0.82236599999999982</v>
      </c>
      <c r="CX122" s="52">
        <f t="shared" si="116"/>
        <v>0.74823699999999993</v>
      </c>
      <c r="CY122" s="52">
        <f t="shared" si="117"/>
        <v>0.82839999999999991</v>
      </c>
      <c r="CZ122" s="52">
        <f t="shared" si="118"/>
        <v>0.84775699999999998</v>
      </c>
      <c r="DA122" s="52">
        <f t="shared" si="119"/>
        <v>0.73146354710495431</v>
      </c>
    </row>
    <row r="123" spans="1:105" x14ac:dyDescent="0.35">
      <c r="A123" s="170" t="str">
        <f t="shared" si="93"/>
        <v>NNN</v>
      </c>
      <c r="B123" s="170" t="str">
        <f t="shared" si="94"/>
        <v>N</v>
      </c>
      <c r="C123" s="29" t="str">
        <f t="shared" si="95"/>
        <v>N</v>
      </c>
      <c r="D123" s="29" t="str">
        <f t="shared" si="71"/>
        <v>N</v>
      </c>
      <c r="E123" s="171" t="s">
        <v>5</v>
      </c>
      <c r="F123" s="171" t="s">
        <v>6</v>
      </c>
      <c r="G123" s="171" t="s">
        <v>8</v>
      </c>
      <c r="H123" s="172">
        <v>9</v>
      </c>
      <c r="I123" s="171" t="s">
        <v>5</v>
      </c>
      <c r="J123" s="171" t="s">
        <v>5</v>
      </c>
      <c r="K123" s="172">
        <v>1020</v>
      </c>
      <c r="L123" s="172">
        <v>434</v>
      </c>
      <c r="M123" s="172">
        <v>828</v>
      </c>
      <c r="N123" s="172">
        <v>787</v>
      </c>
      <c r="O123" s="172">
        <v>990</v>
      </c>
      <c r="P123" s="1"/>
      <c r="Q123" s="13" t="s">
        <v>325</v>
      </c>
      <c r="R123" s="35">
        <v>11115</v>
      </c>
      <c r="S123" s="35">
        <v>7458</v>
      </c>
      <c r="T123" s="35">
        <v>9867</v>
      </c>
      <c r="U123" s="35">
        <v>9522</v>
      </c>
      <c r="V123" s="35">
        <v>10922</v>
      </c>
      <c r="W123" s="35"/>
      <c r="X123" s="50">
        <f t="shared" si="96"/>
        <v>52</v>
      </c>
      <c r="Y123" s="49" t="str">
        <f t="shared" si="97"/>
        <v>S</v>
      </c>
      <c r="Z123" s="49" t="str">
        <f t="shared" si="98"/>
        <v>NN</v>
      </c>
      <c r="AA123" s="1"/>
      <c r="AB123" s="120">
        <f t="shared" si="99"/>
        <v>3.0865791705474532E-3</v>
      </c>
      <c r="AC123" s="120">
        <f t="shared" si="100"/>
        <v>3.5719451439650027E-3</v>
      </c>
      <c r="AD123" s="120">
        <f t="shared" si="101"/>
        <v>3.1579412284317766E-3</v>
      </c>
      <c r="AE123" s="120">
        <f t="shared" si="102"/>
        <v>3.1541070468554823E-3</v>
      </c>
      <c r="AF123" s="120">
        <f t="shared" si="103"/>
        <v>3.0964079456515482E-3</v>
      </c>
      <c r="AH123" s="121">
        <f t="shared" si="134"/>
        <v>0.94199999999999995</v>
      </c>
      <c r="AI123" s="121">
        <f t="shared" si="134"/>
        <v>0.97299999999999998</v>
      </c>
      <c r="AJ123" s="121">
        <f t="shared" si="134"/>
        <v>0.872</v>
      </c>
      <c r="AK123" s="121">
        <f t="shared" si="134"/>
        <v>0.89900000000000002</v>
      </c>
      <c r="AL123" s="121">
        <f t="shared" si="134"/>
        <v>0.92900000000000005</v>
      </c>
      <c r="AM123" s="15"/>
      <c r="AN123" s="98">
        <f t="shared" si="72"/>
        <v>0.87269664809452208</v>
      </c>
      <c r="AO123" s="98">
        <f t="shared" si="73"/>
        <v>0.91026782934016903</v>
      </c>
      <c r="AP123" s="98">
        <f t="shared" si="74"/>
        <v>0.82248110450429657</v>
      </c>
      <c r="AQ123" s="98">
        <f t="shared" si="75"/>
        <v>0.84746256953482124</v>
      </c>
      <c r="AR123" s="98">
        <f t="shared" si="76"/>
        <v>0.88371289807664177</v>
      </c>
      <c r="AS123" s="15"/>
      <c r="AT123" s="98">
        <f t="shared" si="120"/>
        <v>-0.12730335190547792</v>
      </c>
      <c r="AU123" s="98">
        <f t="shared" si="121"/>
        <v>-8.9732170659830968E-2</v>
      </c>
      <c r="AV123" s="98">
        <f t="shared" si="122"/>
        <v>-0.17751889549570343</v>
      </c>
      <c r="AW123" s="98">
        <f t="shared" si="123"/>
        <v>-0.15253743046517876</v>
      </c>
      <c r="AX123" s="98">
        <f t="shared" si="124"/>
        <v>-0.11628710192335823</v>
      </c>
      <c r="AY123" s="15"/>
      <c r="AZ123" s="98">
        <f t="shared" si="104"/>
        <v>-0.12730335190547792</v>
      </c>
      <c r="BA123" s="98">
        <f t="shared" si="105"/>
        <v>-8.9732170659830968E-2</v>
      </c>
      <c r="BB123" s="98">
        <f t="shared" si="106"/>
        <v>-0.17751889549570343</v>
      </c>
      <c r="BC123" s="99">
        <f t="shared" si="107"/>
        <v>-0.15253743046517876</v>
      </c>
      <c r="BD123" s="98">
        <f t="shared" si="108"/>
        <v>-0.11744997294259181</v>
      </c>
      <c r="BE123" s="101"/>
      <c r="BF123" s="181" t="str">
        <f t="shared" si="109"/>
        <v>52X</v>
      </c>
      <c r="BG123" s="98">
        <f t="shared" si="125"/>
        <v>0.87269664809452208</v>
      </c>
      <c r="BH123" s="98">
        <f t="shared" si="126"/>
        <v>0.91026782934016903</v>
      </c>
      <c r="BI123" s="98">
        <f t="shared" si="127"/>
        <v>0.82248110450429657</v>
      </c>
      <c r="BJ123" s="98">
        <f t="shared" si="128"/>
        <v>0.84746256953482124</v>
      </c>
      <c r="BK123" s="98">
        <f t="shared" si="129"/>
        <v>0.88255002705740815</v>
      </c>
      <c r="BL123" s="101"/>
      <c r="BM123" s="15">
        <f>IF($Y123="N",VLOOKUP("N",ylfactors,MATCH(BM$7,'Proposed Factors'!$L$3:$R$3,0),FALSE),IF('Query Result 1'!$X123&lt;49,VLOOKUP("YA",ylfactors,MATCH(BM$7,'Proposed Factors'!$L$3:$R$3,0),FALSE),VLOOKUP("YB",ylfactors,MATCH(BM$7,'Proposed Factors'!$L$3:$R$3,0),FALSE)))</f>
        <v>0.873</v>
      </c>
      <c r="BN123" s="15">
        <f>IF($Y123="N",VLOOKUP("N",ylfactors,MATCH(BN$7,'Proposed Factors'!$L$3:$R$3,0),FALSE),IF('Query Result 1'!$X123&lt;49,VLOOKUP("YA",ylfactors,MATCH(BN$7,'Proposed Factors'!$L$3:$R$3,0),FALSE),VLOOKUP("YB",ylfactors,MATCH(BN$7,'Proposed Factors'!$L$3:$R$3,0),FALSE)))</f>
        <v>0.76900000000000002</v>
      </c>
      <c r="BO123" s="15">
        <f>IF($Y123="N",VLOOKUP("N",ylfactors,MATCH(BO$7,'Proposed Factors'!$L$3:$R$3,0),FALSE),IF('Query Result 1'!$X123&lt;49,VLOOKUP("YA",ylfactors,MATCH(BO$7,'Proposed Factors'!$L$3:$R$3,0),FALSE),VLOOKUP("YB",ylfactors,MATCH(BO$7,'Proposed Factors'!$L$3:$R$3,0),FALSE)))</f>
        <v>0.95</v>
      </c>
      <c r="BP123" s="15">
        <f>IF($Y123="N",VLOOKUP("N",ylfactors,MATCH(BP$7,'Proposed Factors'!$L$3:$R$3,0),FALSE),IF('Query Result 1'!$X123&lt;49,VLOOKUP("YA",ylfactors,MATCH(BP$7,'Proposed Factors'!$L$3:$R$3,0),FALSE),VLOOKUP("YB",ylfactors,MATCH(BP$7,'Proposed Factors'!$L$3:$R$3,0),FALSE)))</f>
        <v>0.94299999999999995</v>
      </c>
      <c r="BQ123" s="15">
        <f>IF($Y123="N",VLOOKUP("N",ylfactors,MATCH(BQ$7,'Proposed Factors'!$L$3:$R$3,0),FALSE),IF('Query Result 1'!$X123&lt;49,VLOOKUP("YA",ylfactors,MATCH(BQ$7,'Proposed Factors'!$L$3:$R$3,0),FALSE),VLOOKUP("YB",ylfactors,MATCH(BQ$7,'Proposed Factors'!$L$3:$R$3,0),FALSE)))</f>
        <v>0.78800000000000003</v>
      </c>
      <c r="BR123" s="15"/>
      <c r="BS123" s="15">
        <f>IF($Z123="NN",1,IF(AND($Z123="YY",$Y123="S"),VLOOKUP("YY",gsdfactors,MATCH(BS$7,'Proposed Factors'!$L$11:$R$11,0),FALSE),VLOOKUP(LEFT(CONCATENATE($Y123,$Z123),2)&amp;"N",gsdfactors,MATCH(BS$7,'Proposed Factors'!$L$11:$R$11,0),FALSE)))</f>
        <v>1</v>
      </c>
      <c r="BT123" s="15">
        <f>IF($Z123="NN",1,IF(AND($Z123="YY",$Y123="S"),VLOOKUP("YY",gsdfactors,MATCH(BT$7,'Proposed Factors'!$L$11:$R$11,0),FALSE),VLOOKUP(LEFT(CONCATENATE($Y123,$Z123),2)&amp;"N",gsdfactors,MATCH(BT$7,'Proposed Factors'!$L$11:$R$11,0),FALSE)))</f>
        <v>1</v>
      </c>
      <c r="BU123" s="15">
        <f>IF($Z123="NN",1,IF(AND($Z123="YY",$Y123="S"),VLOOKUP("YY",gsdfactors,MATCH(BU$7,'Proposed Factors'!$L$11:$R$11,0),FALSE),VLOOKUP(LEFT(CONCATENATE($Y123,$Z123),2)&amp;"N",gsdfactors,MATCH(BU$7,'Proposed Factors'!$L$11:$R$11,0),FALSE)))</f>
        <v>1</v>
      </c>
      <c r="BV123" s="15">
        <f>IF($Z123="NN",1,IF(AND($Z123="YY",$Y123="S"),VLOOKUP("YY",gsdfactors,MATCH(BV$7,'Proposed Factors'!$L$11:$R$11,0),FALSE),VLOOKUP(LEFT(CONCATENATE($Y123,$Z123),2)&amp;"N",gsdfactors,MATCH(BV$7,'Proposed Factors'!$L$11:$R$11,0),FALSE)))</f>
        <v>1</v>
      </c>
      <c r="BW123" s="15">
        <f>IF($Z123="NN",1,IF(AND($Z123="YY",$Y123="S"),VLOOKUP("YY",gsdfactors,MATCH(BW$7,'Proposed Factors'!$L$11:$R$11,0),FALSE),VLOOKUP(LEFT(CONCATENATE($Y123,$Z123),2)&amp;"N",gsdfactors,MATCH(BW$7,'Proposed Factors'!$L$11:$R$11,0),FALSE)))</f>
        <v>1</v>
      </c>
      <c r="BY123" s="52">
        <f t="shared" si="77"/>
        <v>0.76186417378651772</v>
      </c>
      <c r="BZ123" s="52">
        <f t="shared" si="78"/>
        <v>0.69999596076258996</v>
      </c>
      <c r="CA123" s="52">
        <f t="shared" si="79"/>
        <v>0.78135704927908167</v>
      </c>
      <c r="CB123" s="52">
        <f t="shared" si="80"/>
        <v>0.79915720307133642</v>
      </c>
      <c r="CC123" s="52">
        <f t="shared" si="81"/>
        <v>0.69544942132123766</v>
      </c>
      <c r="CE123" s="52">
        <f t="shared" si="82"/>
        <v>0.79878675592714021</v>
      </c>
      <c r="CF123" s="52">
        <f t="shared" si="83"/>
        <v>0.77430494791740312</v>
      </c>
      <c r="CG123" s="52">
        <f t="shared" si="84"/>
        <v>0.79755620584618836</v>
      </c>
      <c r="CH123" s="52">
        <f t="shared" si="85"/>
        <v>0.81624533184591841</v>
      </c>
      <c r="CI123" s="52">
        <f t="shared" si="86"/>
        <v>0.75502770146907117</v>
      </c>
      <c r="CK123" s="52" t="str">
        <f t="shared" si="87"/>
        <v>52SNN</v>
      </c>
      <c r="CL123" s="55">
        <f t="shared" si="88"/>
        <v>3.0865791705474532E-3</v>
      </c>
      <c r="CM123" s="55">
        <f t="shared" si="89"/>
        <v>3.5719451439650027E-3</v>
      </c>
      <c r="CN123" s="55">
        <f t="shared" si="90"/>
        <v>3.1579412284317766E-3</v>
      </c>
      <c r="CO123" s="55">
        <f t="shared" si="91"/>
        <v>3.1541070468554823E-3</v>
      </c>
      <c r="CP123" s="55">
        <f t="shared" si="92"/>
        <v>3.0964079456515482E-3</v>
      </c>
      <c r="CQ123" s="5">
        <f t="shared" si="110"/>
        <v>0.79878675592714021</v>
      </c>
      <c r="CR123" s="5">
        <f t="shared" si="111"/>
        <v>0.77430494791740312</v>
      </c>
      <c r="CS123" s="5">
        <f t="shared" si="112"/>
        <v>0.79755620584618836</v>
      </c>
      <c r="CT123" s="5">
        <f t="shared" si="113"/>
        <v>0.81624533184591841</v>
      </c>
      <c r="CU123" s="5">
        <f t="shared" si="114"/>
        <v>0.75502770146907117</v>
      </c>
      <c r="CW123" s="52">
        <f t="shared" si="115"/>
        <v>0.82236599999999982</v>
      </c>
      <c r="CX123" s="52">
        <f t="shared" si="116"/>
        <v>0.74823699999999993</v>
      </c>
      <c r="CY123" s="52">
        <f t="shared" si="117"/>
        <v>0.82839999999999991</v>
      </c>
      <c r="CZ123" s="52">
        <f t="shared" si="118"/>
        <v>0.84775699999999998</v>
      </c>
      <c r="DA123" s="52">
        <f t="shared" si="119"/>
        <v>0.73146354710495431</v>
      </c>
    </row>
    <row r="124" spans="1:105" x14ac:dyDescent="0.35">
      <c r="A124" s="170" t="str">
        <f t="shared" si="93"/>
        <v>NNN</v>
      </c>
      <c r="B124" s="170" t="str">
        <f t="shared" si="94"/>
        <v>N</v>
      </c>
      <c r="C124" s="29" t="str">
        <f t="shared" si="95"/>
        <v>N</v>
      </c>
      <c r="D124" s="29" t="str">
        <f t="shared" si="71"/>
        <v>N</v>
      </c>
      <c r="E124" s="171" t="s">
        <v>5</v>
      </c>
      <c r="F124" s="171" t="s">
        <v>6</v>
      </c>
      <c r="G124" s="171" t="s">
        <v>8</v>
      </c>
      <c r="H124" s="172">
        <v>10</v>
      </c>
      <c r="I124" s="171" t="s">
        <v>5</v>
      </c>
      <c r="J124" s="171" t="s">
        <v>5</v>
      </c>
      <c r="K124" s="172">
        <v>1018</v>
      </c>
      <c r="L124" s="172">
        <v>440</v>
      </c>
      <c r="M124" s="172">
        <v>821</v>
      </c>
      <c r="N124" s="172">
        <v>786</v>
      </c>
      <c r="O124" s="172">
        <v>1004</v>
      </c>
      <c r="P124" s="1"/>
      <c r="Q124" s="13" t="s">
        <v>224</v>
      </c>
      <c r="R124" s="35">
        <v>28873</v>
      </c>
      <c r="S124" s="35">
        <v>21817</v>
      </c>
      <c r="T124" s="35">
        <v>26966</v>
      </c>
      <c r="U124" s="35">
        <v>26194</v>
      </c>
      <c r="V124" s="35">
        <v>28611</v>
      </c>
      <c r="W124" s="35"/>
      <c r="X124" s="50">
        <f t="shared" si="96"/>
        <v>53</v>
      </c>
      <c r="Y124" s="49" t="str">
        <f t="shared" si="97"/>
        <v>M</v>
      </c>
      <c r="Z124" s="49" t="str">
        <f t="shared" si="98"/>
        <v>NN</v>
      </c>
      <c r="AA124" s="1"/>
      <c r="AB124" s="120">
        <f t="shared" si="99"/>
        <v>8.0178857751881799E-3</v>
      </c>
      <c r="AC124" s="120">
        <f t="shared" si="100"/>
        <v>1.0449065058445221E-2</v>
      </c>
      <c r="AD124" s="120">
        <f t="shared" si="101"/>
        <v>8.6304898313460318E-3</v>
      </c>
      <c r="AE124" s="120">
        <f t="shared" si="102"/>
        <v>8.6766099543512405E-3</v>
      </c>
      <c r="AF124" s="120">
        <f t="shared" si="103"/>
        <v>8.1112733687087029E-3</v>
      </c>
      <c r="AH124" s="121">
        <f t="shared" si="134"/>
        <v>0.94699999999999995</v>
      </c>
      <c r="AI124" s="121">
        <f t="shared" si="134"/>
        <v>0.98399999999999999</v>
      </c>
      <c r="AJ124" s="121">
        <f t="shared" si="134"/>
        <v>0.86799999999999999</v>
      </c>
      <c r="AK124" s="121">
        <f t="shared" si="134"/>
        <v>0.90200000000000002</v>
      </c>
      <c r="AL124" s="121">
        <f t="shared" si="134"/>
        <v>0.92900000000000005</v>
      </c>
      <c r="AM124" s="15"/>
      <c r="AN124" s="98">
        <f t="shared" si="72"/>
        <v>0.87732879590818724</v>
      </c>
      <c r="AO124" s="98">
        <f t="shared" si="73"/>
        <v>0.9205586269997188</v>
      </c>
      <c r="AP124" s="98">
        <f t="shared" si="74"/>
        <v>0.81870825540106584</v>
      </c>
      <c r="AQ124" s="98">
        <f t="shared" si="75"/>
        <v>0.85029058700824112</v>
      </c>
      <c r="AR124" s="98">
        <f t="shared" si="76"/>
        <v>0.88371289807664177</v>
      </c>
      <c r="AS124" s="15"/>
      <c r="AT124" s="98">
        <f t="shared" si="120"/>
        <v>-0.12267120409181276</v>
      </c>
      <c r="AU124" s="98">
        <f t="shared" si="121"/>
        <v>-7.9441373000281201E-2</v>
      </c>
      <c r="AV124" s="98">
        <f t="shared" si="122"/>
        <v>-0.18129174459893416</v>
      </c>
      <c r="AW124" s="98">
        <f t="shared" si="123"/>
        <v>-0.14970941299175888</v>
      </c>
      <c r="AX124" s="98">
        <f t="shared" si="124"/>
        <v>-0.11628710192335823</v>
      </c>
      <c r="AY124" s="15"/>
      <c r="AZ124" s="98">
        <f t="shared" si="104"/>
        <v>-0.12267120409181276</v>
      </c>
      <c r="BA124" s="98">
        <f t="shared" si="105"/>
        <v>-7.9441373000281201E-2</v>
      </c>
      <c r="BB124" s="98">
        <f t="shared" si="106"/>
        <v>-0.18129174459893416</v>
      </c>
      <c r="BC124" s="99">
        <f t="shared" si="107"/>
        <v>-0.14970941299175888</v>
      </c>
      <c r="BD124" s="98">
        <f t="shared" si="108"/>
        <v>-0.11744997294259181</v>
      </c>
      <c r="BE124" s="101"/>
      <c r="BF124" s="181" t="str">
        <f t="shared" si="109"/>
        <v>53X</v>
      </c>
      <c r="BG124" s="98">
        <f t="shared" si="125"/>
        <v>0.87732879590818724</v>
      </c>
      <c r="BH124" s="98">
        <f t="shared" si="126"/>
        <v>0.9205586269997188</v>
      </c>
      <c r="BI124" s="98">
        <f t="shared" si="127"/>
        <v>0.81870825540106584</v>
      </c>
      <c r="BJ124" s="98">
        <f t="shared" si="128"/>
        <v>0.85029058700824112</v>
      </c>
      <c r="BK124" s="98">
        <f t="shared" si="129"/>
        <v>0.88255002705740815</v>
      </c>
      <c r="BL124" s="101"/>
      <c r="BM124" s="15">
        <f>IF($Y124="N",VLOOKUP("N",ylfactors,MATCH(BM$7,'Proposed Factors'!$L$3:$R$3,0),FALSE),IF('Query Result 1'!$X124&lt;49,VLOOKUP("YA",ylfactors,MATCH(BM$7,'Proposed Factors'!$L$3:$R$3,0),FALSE),VLOOKUP("YB",ylfactors,MATCH(BM$7,'Proposed Factors'!$L$3:$R$3,0),FALSE)))</f>
        <v>0.873</v>
      </c>
      <c r="BN124" s="15">
        <f>IF($Y124="N",VLOOKUP("N",ylfactors,MATCH(BN$7,'Proposed Factors'!$L$3:$R$3,0),FALSE),IF('Query Result 1'!$X124&lt;49,VLOOKUP("YA",ylfactors,MATCH(BN$7,'Proposed Factors'!$L$3:$R$3,0),FALSE),VLOOKUP("YB",ylfactors,MATCH(BN$7,'Proposed Factors'!$L$3:$R$3,0),FALSE)))</f>
        <v>0.76900000000000002</v>
      </c>
      <c r="BO124" s="15">
        <f>IF($Y124="N",VLOOKUP("N",ylfactors,MATCH(BO$7,'Proposed Factors'!$L$3:$R$3,0),FALSE),IF('Query Result 1'!$X124&lt;49,VLOOKUP("YA",ylfactors,MATCH(BO$7,'Proposed Factors'!$L$3:$R$3,0),FALSE),VLOOKUP("YB",ylfactors,MATCH(BO$7,'Proposed Factors'!$L$3:$R$3,0),FALSE)))</f>
        <v>0.95</v>
      </c>
      <c r="BP124" s="15">
        <f>IF($Y124="N",VLOOKUP("N",ylfactors,MATCH(BP$7,'Proposed Factors'!$L$3:$R$3,0),FALSE),IF('Query Result 1'!$X124&lt;49,VLOOKUP("YA",ylfactors,MATCH(BP$7,'Proposed Factors'!$L$3:$R$3,0),FALSE),VLOOKUP("YB",ylfactors,MATCH(BP$7,'Proposed Factors'!$L$3:$R$3,0),FALSE)))</f>
        <v>0.94299999999999995</v>
      </c>
      <c r="BQ124" s="15">
        <f>IF($Y124="N",VLOOKUP("N",ylfactors,MATCH(BQ$7,'Proposed Factors'!$L$3:$R$3,0),FALSE),IF('Query Result 1'!$X124&lt;49,VLOOKUP("YA",ylfactors,MATCH(BQ$7,'Proposed Factors'!$L$3:$R$3,0),FALSE),VLOOKUP("YB",ylfactors,MATCH(BQ$7,'Proposed Factors'!$L$3:$R$3,0),FALSE)))</f>
        <v>0.78800000000000003</v>
      </c>
      <c r="BR124" s="15"/>
      <c r="BS124" s="15">
        <f>IF($Z124="NN",1,IF(AND($Z124="YY",$Y124="S"),VLOOKUP("YY",gsdfactors,MATCH(BS$7,'Proposed Factors'!$L$11:$R$11,0),FALSE),VLOOKUP(LEFT(CONCATENATE($Y124,$Z124),2)&amp;"N",gsdfactors,MATCH(BS$7,'Proposed Factors'!$L$11:$R$11,0),FALSE)))</f>
        <v>1</v>
      </c>
      <c r="BT124" s="15">
        <f>IF($Z124="NN",1,IF(AND($Z124="YY",$Y124="S"),VLOOKUP("YY",gsdfactors,MATCH(BT$7,'Proposed Factors'!$L$11:$R$11,0),FALSE),VLOOKUP(LEFT(CONCATENATE($Y124,$Z124),2)&amp;"N",gsdfactors,MATCH(BT$7,'Proposed Factors'!$L$11:$R$11,0),FALSE)))</f>
        <v>1</v>
      </c>
      <c r="BU124" s="15">
        <f>IF($Z124="NN",1,IF(AND($Z124="YY",$Y124="S"),VLOOKUP("YY",gsdfactors,MATCH(BU$7,'Proposed Factors'!$L$11:$R$11,0),FALSE),VLOOKUP(LEFT(CONCATENATE($Y124,$Z124),2)&amp;"N",gsdfactors,MATCH(BU$7,'Proposed Factors'!$L$11:$R$11,0),FALSE)))</f>
        <v>1</v>
      </c>
      <c r="BV124" s="15">
        <f>IF($Z124="NN",1,IF(AND($Z124="YY",$Y124="S"),VLOOKUP("YY",gsdfactors,MATCH(BV$7,'Proposed Factors'!$L$11:$R$11,0),FALSE),VLOOKUP(LEFT(CONCATENATE($Y124,$Z124),2)&amp;"N",gsdfactors,MATCH(BV$7,'Proposed Factors'!$L$11:$R$11,0),FALSE)))</f>
        <v>1</v>
      </c>
      <c r="BW124" s="15">
        <f>IF($Z124="NN",1,IF(AND($Z124="YY",$Y124="S"),VLOOKUP("YY",gsdfactors,MATCH(BW$7,'Proposed Factors'!$L$11:$R$11,0),FALSE),VLOOKUP(LEFT(CONCATENATE($Y124,$Z124),2)&amp;"N",gsdfactors,MATCH(BW$7,'Proposed Factors'!$L$11:$R$11,0),FALSE)))</f>
        <v>1</v>
      </c>
      <c r="BY124" s="52">
        <f t="shared" si="77"/>
        <v>0.76590803882784741</v>
      </c>
      <c r="BZ124" s="52">
        <f t="shared" si="78"/>
        <v>0.70790958416278382</v>
      </c>
      <c r="CA124" s="52">
        <f t="shared" si="79"/>
        <v>0.77777284263101254</v>
      </c>
      <c r="CB124" s="52">
        <f t="shared" si="80"/>
        <v>0.80182402354877136</v>
      </c>
      <c r="CC124" s="52">
        <f t="shared" si="81"/>
        <v>0.69544942132123766</v>
      </c>
      <c r="CE124" s="52">
        <f t="shared" si="82"/>
        <v>0.80302660070382359</v>
      </c>
      <c r="CF124" s="52">
        <f t="shared" si="83"/>
        <v>0.78305865236456818</v>
      </c>
      <c r="CG124" s="52">
        <f t="shared" si="84"/>
        <v>0.79389769114047204</v>
      </c>
      <c r="CH124" s="52">
        <f t="shared" si="85"/>
        <v>0.81896917611236753</v>
      </c>
      <c r="CI124" s="52">
        <f t="shared" si="86"/>
        <v>0.75502770146907117</v>
      </c>
      <c r="CK124" s="52" t="str">
        <f t="shared" si="87"/>
        <v>53MNN</v>
      </c>
      <c r="CL124" s="55">
        <f t="shared" si="88"/>
        <v>8.0178857751881799E-3</v>
      </c>
      <c r="CM124" s="55">
        <f t="shared" si="89"/>
        <v>1.0449065058445221E-2</v>
      </c>
      <c r="CN124" s="55">
        <f t="shared" si="90"/>
        <v>8.6304898313460318E-3</v>
      </c>
      <c r="CO124" s="55">
        <f t="shared" si="91"/>
        <v>8.6766099543512405E-3</v>
      </c>
      <c r="CP124" s="55">
        <f t="shared" si="92"/>
        <v>8.1112733687087029E-3</v>
      </c>
      <c r="CQ124" s="5">
        <f t="shared" si="110"/>
        <v>0.80302660070382359</v>
      </c>
      <c r="CR124" s="5">
        <f t="shared" si="111"/>
        <v>0.78305865236456818</v>
      </c>
      <c r="CS124" s="5">
        <f t="shared" si="112"/>
        <v>0.79389769114047204</v>
      </c>
      <c r="CT124" s="5">
        <f t="shared" si="113"/>
        <v>0.81896917611236753</v>
      </c>
      <c r="CU124" s="5">
        <f t="shared" si="114"/>
        <v>0.75502770146907117</v>
      </c>
      <c r="CW124" s="52">
        <f t="shared" si="115"/>
        <v>0.82673099999999988</v>
      </c>
      <c r="CX124" s="52">
        <f t="shared" si="116"/>
        <v>0.75669600000000004</v>
      </c>
      <c r="CY124" s="52">
        <f t="shared" si="117"/>
        <v>0.82460000000000011</v>
      </c>
      <c r="CZ124" s="52">
        <f t="shared" si="118"/>
        <v>0.85058600000000006</v>
      </c>
      <c r="DA124" s="52">
        <f t="shared" si="119"/>
        <v>0.73146354710495431</v>
      </c>
    </row>
    <row r="125" spans="1:105" x14ac:dyDescent="0.35">
      <c r="A125" s="170" t="str">
        <f t="shared" si="93"/>
        <v>NNN</v>
      </c>
      <c r="B125" s="170" t="str">
        <f t="shared" si="94"/>
        <v>N</v>
      </c>
      <c r="C125" s="29" t="str">
        <f t="shared" si="95"/>
        <v>N</v>
      </c>
      <c r="D125" s="29" t="str">
        <f t="shared" si="71"/>
        <v>N</v>
      </c>
      <c r="E125" s="171" t="s">
        <v>5</v>
      </c>
      <c r="F125" s="171" t="s">
        <v>6</v>
      </c>
      <c r="G125" s="171" t="s">
        <v>8</v>
      </c>
      <c r="H125" s="172">
        <v>11</v>
      </c>
      <c r="I125" s="171" t="s">
        <v>5</v>
      </c>
      <c r="J125" s="171" t="s">
        <v>5</v>
      </c>
      <c r="K125" s="172">
        <v>1045</v>
      </c>
      <c r="L125" s="172">
        <v>479</v>
      </c>
      <c r="M125" s="172">
        <v>870</v>
      </c>
      <c r="N125" s="172">
        <v>840</v>
      </c>
      <c r="O125" s="172">
        <v>1016</v>
      </c>
      <c r="P125" s="1"/>
      <c r="Q125" s="13" t="s">
        <v>326</v>
      </c>
      <c r="R125" s="35">
        <v>10814</v>
      </c>
      <c r="S125" s="35">
        <v>7327</v>
      </c>
      <c r="T125" s="35">
        <v>9663</v>
      </c>
      <c r="U125" s="35">
        <v>9306</v>
      </c>
      <c r="V125" s="35">
        <v>10646</v>
      </c>
      <c r="W125" s="35"/>
      <c r="X125" s="50">
        <f t="shared" si="96"/>
        <v>53</v>
      </c>
      <c r="Y125" s="49" t="str">
        <f t="shared" si="97"/>
        <v>S</v>
      </c>
      <c r="Z125" s="49" t="str">
        <f t="shared" si="98"/>
        <v>NN</v>
      </c>
      <c r="AA125" s="1"/>
      <c r="AB125" s="120">
        <f t="shared" si="99"/>
        <v>3.002992995978422E-3</v>
      </c>
      <c r="AC125" s="120">
        <f t="shared" si="100"/>
        <v>3.5092038173547297E-3</v>
      </c>
      <c r="AD125" s="120">
        <f t="shared" si="101"/>
        <v>3.0926508655453795E-3</v>
      </c>
      <c r="AE125" s="120">
        <f t="shared" si="102"/>
        <v>3.0825583047718041E-3</v>
      </c>
      <c r="AF125" s="120">
        <f t="shared" si="103"/>
        <v>3.018161416352901E-3</v>
      </c>
      <c r="AH125" s="121">
        <f t="shared" si="134"/>
        <v>0.94699999999999995</v>
      </c>
      <c r="AI125" s="121">
        <f t="shared" si="134"/>
        <v>0.98399999999999999</v>
      </c>
      <c r="AJ125" s="121">
        <f t="shared" si="134"/>
        <v>0.86799999999999999</v>
      </c>
      <c r="AK125" s="121">
        <f t="shared" si="134"/>
        <v>0.90200000000000002</v>
      </c>
      <c r="AL125" s="121">
        <f t="shared" si="134"/>
        <v>0.92900000000000005</v>
      </c>
      <c r="AM125" s="15"/>
      <c r="AN125" s="98">
        <f t="shared" si="72"/>
        <v>0.87732879590818724</v>
      </c>
      <c r="AO125" s="98">
        <f t="shared" si="73"/>
        <v>0.9205586269997188</v>
      </c>
      <c r="AP125" s="98">
        <f t="shared" si="74"/>
        <v>0.81870825540106584</v>
      </c>
      <c r="AQ125" s="98">
        <f t="shared" si="75"/>
        <v>0.85029058700824112</v>
      </c>
      <c r="AR125" s="98">
        <f t="shared" si="76"/>
        <v>0.88371289807664177</v>
      </c>
      <c r="AS125" s="15"/>
      <c r="AT125" s="98">
        <f t="shared" si="120"/>
        <v>-0.12267120409181276</v>
      </c>
      <c r="AU125" s="98">
        <f t="shared" si="121"/>
        <v>-7.9441373000281201E-2</v>
      </c>
      <c r="AV125" s="98">
        <f t="shared" si="122"/>
        <v>-0.18129174459893416</v>
      </c>
      <c r="AW125" s="98">
        <f t="shared" si="123"/>
        <v>-0.14970941299175888</v>
      </c>
      <c r="AX125" s="98">
        <f t="shared" si="124"/>
        <v>-0.11628710192335823</v>
      </c>
      <c r="AY125" s="15"/>
      <c r="AZ125" s="98">
        <f t="shared" si="104"/>
        <v>-0.12267120409181276</v>
      </c>
      <c r="BA125" s="98">
        <f t="shared" si="105"/>
        <v>-7.9441373000281201E-2</v>
      </c>
      <c r="BB125" s="98">
        <f t="shared" si="106"/>
        <v>-0.18129174459893416</v>
      </c>
      <c r="BC125" s="99">
        <f t="shared" si="107"/>
        <v>-0.14970941299175888</v>
      </c>
      <c r="BD125" s="98">
        <f t="shared" si="108"/>
        <v>-0.11744997294259181</v>
      </c>
      <c r="BE125" s="101"/>
      <c r="BF125" s="181" t="str">
        <f t="shared" si="109"/>
        <v>53X</v>
      </c>
      <c r="BG125" s="98">
        <f t="shared" si="125"/>
        <v>0.87732879590818724</v>
      </c>
      <c r="BH125" s="98">
        <f t="shared" si="126"/>
        <v>0.9205586269997188</v>
      </c>
      <c r="BI125" s="98">
        <f t="shared" si="127"/>
        <v>0.81870825540106584</v>
      </c>
      <c r="BJ125" s="98">
        <f t="shared" si="128"/>
        <v>0.85029058700824112</v>
      </c>
      <c r="BK125" s="98">
        <f t="shared" si="129"/>
        <v>0.88255002705740815</v>
      </c>
      <c r="BL125" s="101"/>
      <c r="BM125" s="15">
        <f>IF($Y125="N",VLOOKUP("N",ylfactors,MATCH(BM$7,'Proposed Factors'!$L$3:$R$3,0),FALSE),IF('Query Result 1'!$X125&lt;49,VLOOKUP("YA",ylfactors,MATCH(BM$7,'Proposed Factors'!$L$3:$R$3,0),FALSE),VLOOKUP("YB",ylfactors,MATCH(BM$7,'Proposed Factors'!$L$3:$R$3,0),FALSE)))</f>
        <v>0.873</v>
      </c>
      <c r="BN125" s="15">
        <f>IF($Y125="N",VLOOKUP("N",ylfactors,MATCH(BN$7,'Proposed Factors'!$L$3:$R$3,0),FALSE),IF('Query Result 1'!$X125&lt;49,VLOOKUP("YA",ylfactors,MATCH(BN$7,'Proposed Factors'!$L$3:$R$3,0),FALSE),VLOOKUP("YB",ylfactors,MATCH(BN$7,'Proposed Factors'!$L$3:$R$3,0),FALSE)))</f>
        <v>0.76900000000000002</v>
      </c>
      <c r="BO125" s="15">
        <f>IF($Y125="N",VLOOKUP("N",ylfactors,MATCH(BO$7,'Proposed Factors'!$L$3:$R$3,0),FALSE),IF('Query Result 1'!$X125&lt;49,VLOOKUP("YA",ylfactors,MATCH(BO$7,'Proposed Factors'!$L$3:$R$3,0),FALSE),VLOOKUP("YB",ylfactors,MATCH(BO$7,'Proposed Factors'!$L$3:$R$3,0),FALSE)))</f>
        <v>0.95</v>
      </c>
      <c r="BP125" s="15">
        <f>IF($Y125="N",VLOOKUP("N",ylfactors,MATCH(BP$7,'Proposed Factors'!$L$3:$R$3,0),FALSE),IF('Query Result 1'!$X125&lt;49,VLOOKUP("YA",ylfactors,MATCH(BP$7,'Proposed Factors'!$L$3:$R$3,0),FALSE),VLOOKUP("YB",ylfactors,MATCH(BP$7,'Proposed Factors'!$L$3:$R$3,0),FALSE)))</f>
        <v>0.94299999999999995</v>
      </c>
      <c r="BQ125" s="15">
        <f>IF($Y125="N",VLOOKUP("N",ylfactors,MATCH(BQ$7,'Proposed Factors'!$L$3:$R$3,0),FALSE),IF('Query Result 1'!$X125&lt;49,VLOOKUP("YA",ylfactors,MATCH(BQ$7,'Proposed Factors'!$L$3:$R$3,0),FALSE),VLOOKUP("YB",ylfactors,MATCH(BQ$7,'Proposed Factors'!$L$3:$R$3,0),FALSE)))</f>
        <v>0.78800000000000003</v>
      </c>
      <c r="BR125" s="15"/>
      <c r="BS125" s="15">
        <f>IF($Z125="NN",1,IF(AND($Z125="YY",$Y125="S"),VLOOKUP("YY",gsdfactors,MATCH(BS$7,'Proposed Factors'!$L$11:$R$11,0),FALSE),VLOOKUP(LEFT(CONCATENATE($Y125,$Z125),2)&amp;"N",gsdfactors,MATCH(BS$7,'Proposed Factors'!$L$11:$R$11,0),FALSE)))</f>
        <v>1</v>
      </c>
      <c r="BT125" s="15">
        <f>IF($Z125="NN",1,IF(AND($Z125="YY",$Y125="S"),VLOOKUP("YY",gsdfactors,MATCH(BT$7,'Proposed Factors'!$L$11:$R$11,0),FALSE),VLOOKUP(LEFT(CONCATENATE($Y125,$Z125),2)&amp;"N",gsdfactors,MATCH(BT$7,'Proposed Factors'!$L$11:$R$11,0),FALSE)))</f>
        <v>1</v>
      </c>
      <c r="BU125" s="15">
        <f>IF($Z125="NN",1,IF(AND($Z125="YY",$Y125="S"),VLOOKUP("YY",gsdfactors,MATCH(BU$7,'Proposed Factors'!$L$11:$R$11,0),FALSE),VLOOKUP(LEFT(CONCATENATE($Y125,$Z125),2)&amp;"N",gsdfactors,MATCH(BU$7,'Proposed Factors'!$L$11:$R$11,0),FALSE)))</f>
        <v>1</v>
      </c>
      <c r="BV125" s="15">
        <f>IF($Z125="NN",1,IF(AND($Z125="YY",$Y125="S"),VLOOKUP("YY",gsdfactors,MATCH(BV$7,'Proposed Factors'!$L$11:$R$11,0),FALSE),VLOOKUP(LEFT(CONCATENATE($Y125,$Z125),2)&amp;"N",gsdfactors,MATCH(BV$7,'Proposed Factors'!$L$11:$R$11,0),FALSE)))</f>
        <v>1</v>
      </c>
      <c r="BW125" s="15">
        <f>IF($Z125="NN",1,IF(AND($Z125="YY",$Y125="S"),VLOOKUP("YY",gsdfactors,MATCH(BW$7,'Proposed Factors'!$L$11:$R$11,0),FALSE),VLOOKUP(LEFT(CONCATENATE($Y125,$Z125),2)&amp;"N",gsdfactors,MATCH(BW$7,'Proposed Factors'!$L$11:$R$11,0),FALSE)))</f>
        <v>1</v>
      </c>
      <c r="BY125" s="52">
        <f t="shared" si="77"/>
        <v>0.76590803882784741</v>
      </c>
      <c r="BZ125" s="52">
        <f t="shared" si="78"/>
        <v>0.70790958416278382</v>
      </c>
      <c r="CA125" s="52">
        <f t="shared" si="79"/>
        <v>0.77777284263101254</v>
      </c>
      <c r="CB125" s="52">
        <f t="shared" si="80"/>
        <v>0.80182402354877136</v>
      </c>
      <c r="CC125" s="52">
        <f t="shared" si="81"/>
        <v>0.69544942132123766</v>
      </c>
      <c r="CE125" s="52">
        <f t="shared" si="82"/>
        <v>0.80302660070382359</v>
      </c>
      <c r="CF125" s="52">
        <f t="shared" si="83"/>
        <v>0.78305865236456818</v>
      </c>
      <c r="CG125" s="52">
        <f t="shared" si="84"/>
        <v>0.79389769114047204</v>
      </c>
      <c r="CH125" s="52">
        <f t="shared" si="85"/>
        <v>0.81896917611236753</v>
      </c>
      <c r="CI125" s="52">
        <f t="shared" si="86"/>
        <v>0.75502770146907117</v>
      </c>
      <c r="CK125" s="52" t="str">
        <f t="shared" si="87"/>
        <v>53SNN</v>
      </c>
      <c r="CL125" s="55">
        <f t="shared" si="88"/>
        <v>3.002992995978422E-3</v>
      </c>
      <c r="CM125" s="55">
        <f t="shared" si="89"/>
        <v>3.5092038173547297E-3</v>
      </c>
      <c r="CN125" s="55">
        <f t="shared" si="90"/>
        <v>3.0926508655453795E-3</v>
      </c>
      <c r="CO125" s="55">
        <f t="shared" si="91"/>
        <v>3.0825583047718041E-3</v>
      </c>
      <c r="CP125" s="55">
        <f t="shared" si="92"/>
        <v>3.018161416352901E-3</v>
      </c>
      <c r="CQ125" s="5">
        <f t="shared" si="110"/>
        <v>0.80302660070382359</v>
      </c>
      <c r="CR125" s="5">
        <f t="shared" si="111"/>
        <v>0.78305865236456818</v>
      </c>
      <c r="CS125" s="5">
        <f t="shared" si="112"/>
        <v>0.79389769114047204</v>
      </c>
      <c r="CT125" s="5">
        <f t="shared" si="113"/>
        <v>0.81896917611236753</v>
      </c>
      <c r="CU125" s="5">
        <f t="shared" si="114"/>
        <v>0.75502770146907117</v>
      </c>
      <c r="CW125" s="52">
        <f t="shared" si="115"/>
        <v>0.82673099999999988</v>
      </c>
      <c r="CX125" s="52">
        <f t="shared" si="116"/>
        <v>0.75669600000000004</v>
      </c>
      <c r="CY125" s="52">
        <f t="shared" si="117"/>
        <v>0.82460000000000011</v>
      </c>
      <c r="CZ125" s="52">
        <f t="shared" si="118"/>
        <v>0.85058600000000006</v>
      </c>
      <c r="DA125" s="52">
        <f t="shared" si="119"/>
        <v>0.73146354710495431</v>
      </c>
    </row>
    <row r="126" spans="1:105" x14ac:dyDescent="0.35">
      <c r="A126" s="170" t="str">
        <f t="shared" si="93"/>
        <v>NNN</v>
      </c>
      <c r="B126" s="170" t="str">
        <f t="shared" si="94"/>
        <v>N</v>
      </c>
      <c r="C126" s="29" t="str">
        <f t="shared" si="95"/>
        <v>N</v>
      </c>
      <c r="D126" s="29" t="str">
        <f t="shared" si="71"/>
        <v>N</v>
      </c>
      <c r="E126" s="171" t="s">
        <v>5</v>
      </c>
      <c r="F126" s="171" t="s">
        <v>6</v>
      </c>
      <c r="G126" s="171" t="s">
        <v>8</v>
      </c>
      <c r="H126" s="172">
        <v>12</v>
      </c>
      <c r="I126" s="171" t="s">
        <v>5</v>
      </c>
      <c r="J126" s="171" t="s">
        <v>5</v>
      </c>
      <c r="K126" s="172">
        <v>1157</v>
      </c>
      <c r="L126" s="172">
        <v>502</v>
      </c>
      <c r="M126" s="172">
        <v>964</v>
      </c>
      <c r="N126" s="172">
        <v>923</v>
      </c>
      <c r="O126" s="172">
        <v>1133</v>
      </c>
      <c r="P126" s="1"/>
      <c r="Q126" s="13" t="s">
        <v>225</v>
      </c>
      <c r="R126" s="35">
        <v>30032</v>
      </c>
      <c r="S126" s="35">
        <v>22807</v>
      </c>
      <c r="T126" s="35">
        <v>28113</v>
      </c>
      <c r="U126" s="35">
        <v>27308</v>
      </c>
      <c r="V126" s="35">
        <v>29804</v>
      </c>
      <c r="W126" s="35"/>
      <c r="X126" s="50">
        <f t="shared" si="96"/>
        <v>54</v>
      </c>
      <c r="Y126" s="49" t="str">
        <f t="shared" si="97"/>
        <v>M</v>
      </c>
      <c r="Z126" s="49" t="str">
        <f t="shared" si="98"/>
        <v>NN</v>
      </c>
      <c r="AA126" s="1"/>
      <c r="AB126" s="120">
        <f t="shared" si="99"/>
        <v>8.3397342015187684E-3</v>
      </c>
      <c r="AC126" s="120">
        <f t="shared" si="100"/>
        <v>1.0923217068706062E-2</v>
      </c>
      <c r="AD126" s="120">
        <f t="shared" si="101"/>
        <v>8.9975880971827852E-3</v>
      </c>
      <c r="AE126" s="120">
        <f t="shared" si="102"/>
        <v>9.0456159667642849E-3</v>
      </c>
      <c r="AF126" s="120">
        <f t="shared" si="103"/>
        <v>8.4494911565829289E-3</v>
      </c>
      <c r="AH126" s="121">
        <f t="shared" si="134"/>
        <v>0.95099999999999996</v>
      </c>
      <c r="AI126" s="121">
        <f t="shared" si="134"/>
        <v>0.995</v>
      </c>
      <c r="AJ126" s="121">
        <f t="shared" si="134"/>
        <v>0.86499999999999999</v>
      </c>
      <c r="AK126" s="121">
        <f t="shared" si="134"/>
        <v>0.90300000000000002</v>
      </c>
      <c r="AL126" s="121">
        <f t="shared" si="134"/>
        <v>0.94</v>
      </c>
      <c r="AM126" s="15"/>
      <c r="AN126" s="98">
        <f t="shared" si="72"/>
        <v>0.88103451415911938</v>
      </c>
      <c r="AO126" s="98">
        <f t="shared" si="73"/>
        <v>0.93084942465926845</v>
      </c>
      <c r="AP126" s="98">
        <f t="shared" si="74"/>
        <v>0.81587861857364274</v>
      </c>
      <c r="AQ126" s="98">
        <f t="shared" si="75"/>
        <v>0.85123325949938111</v>
      </c>
      <c r="AR126" s="98">
        <f t="shared" si="76"/>
        <v>0.89417666759100456</v>
      </c>
      <c r="AS126" s="15"/>
      <c r="AT126" s="98">
        <f t="shared" si="120"/>
        <v>-0.11896548584088062</v>
      </c>
      <c r="AU126" s="98">
        <f t="shared" si="121"/>
        <v>-6.9150575340731546E-2</v>
      </c>
      <c r="AV126" s="98">
        <f t="shared" si="122"/>
        <v>-0.18412138142635726</v>
      </c>
      <c r="AW126" s="98">
        <f t="shared" si="123"/>
        <v>-0.14876674050061889</v>
      </c>
      <c r="AX126" s="98">
        <f t="shared" si="124"/>
        <v>-0.10582333240899544</v>
      </c>
      <c r="AY126" s="15"/>
      <c r="AZ126" s="98">
        <f t="shared" si="104"/>
        <v>-0.11896548584088062</v>
      </c>
      <c r="BA126" s="98">
        <f t="shared" si="105"/>
        <v>-6.9150575340731546E-2</v>
      </c>
      <c r="BB126" s="98">
        <f t="shared" si="106"/>
        <v>-0.18412138142635726</v>
      </c>
      <c r="BC126" s="99">
        <f t="shared" si="107"/>
        <v>-0.14876674050061889</v>
      </c>
      <c r="BD126" s="98">
        <f t="shared" si="108"/>
        <v>-0.1068815657330854</v>
      </c>
      <c r="BE126" s="101"/>
      <c r="BF126" s="181" t="str">
        <f t="shared" si="109"/>
        <v>54X</v>
      </c>
      <c r="BG126" s="98">
        <f t="shared" si="125"/>
        <v>0.88103451415911938</v>
      </c>
      <c r="BH126" s="98">
        <f t="shared" si="126"/>
        <v>0.93084942465926845</v>
      </c>
      <c r="BI126" s="98">
        <f t="shared" si="127"/>
        <v>0.81587861857364274</v>
      </c>
      <c r="BJ126" s="98">
        <f t="shared" si="128"/>
        <v>0.85123325949938111</v>
      </c>
      <c r="BK126" s="98">
        <f t="shared" si="129"/>
        <v>0.89311843426691462</v>
      </c>
      <c r="BL126" s="101"/>
      <c r="BM126" s="15">
        <f>IF($Y126="N",VLOOKUP("N",ylfactors,MATCH(BM$7,'Proposed Factors'!$L$3:$R$3,0),FALSE),IF('Query Result 1'!$X126&lt;49,VLOOKUP("YA",ylfactors,MATCH(BM$7,'Proposed Factors'!$L$3:$R$3,0),FALSE),VLOOKUP("YB",ylfactors,MATCH(BM$7,'Proposed Factors'!$L$3:$R$3,0),FALSE)))</f>
        <v>0.873</v>
      </c>
      <c r="BN126" s="15">
        <f>IF($Y126="N",VLOOKUP("N",ylfactors,MATCH(BN$7,'Proposed Factors'!$L$3:$R$3,0),FALSE),IF('Query Result 1'!$X126&lt;49,VLOOKUP("YA",ylfactors,MATCH(BN$7,'Proposed Factors'!$L$3:$R$3,0),FALSE),VLOOKUP("YB",ylfactors,MATCH(BN$7,'Proposed Factors'!$L$3:$R$3,0),FALSE)))</f>
        <v>0.76900000000000002</v>
      </c>
      <c r="BO126" s="15">
        <f>IF($Y126="N",VLOOKUP("N",ylfactors,MATCH(BO$7,'Proposed Factors'!$L$3:$R$3,0),FALSE),IF('Query Result 1'!$X126&lt;49,VLOOKUP("YA",ylfactors,MATCH(BO$7,'Proposed Factors'!$L$3:$R$3,0),FALSE),VLOOKUP("YB",ylfactors,MATCH(BO$7,'Proposed Factors'!$L$3:$R$3,0),FALSE)))</f>
        <v>0.95</v>
      </c>
      <c r="BP126" s="15">
        <f>IF($Y126="N",VLOOKUP("N",ylfactors,MATCH(BP$7,'Proposed Factors'!$L$3:$R$3,0),FALSE),IF('Query Result 1'!$X126&lt;49,VLOOKUP("YA",ylfactors,MATCH(BP$7,'Proposed Factors'!$L$3:$R$3,0),FALSE),VLOOKUP("YB",ylfactors,MATCH(BP$7,'Proposed Factors'!$L$3:$R$3,0),FALSE)))</f>
        <v>0.94299999999999995</v>
      </c>
      <c r="BQ126" s="15">
        <f>IF($Y126="N",VLOOKUP("N",ylfactors,MATCH(BQ$7,'Proposed Factors'!$L$3:$R$3,0),FALSE),IF('Query Result 1'!$X126&lt;49,VLOOKUP("YA",ylfactors,MATCH(BQ$7,'Proposed Factors'!$L$3:$R$3,0),FALSE),VLOOKUP("YB",ylfactors,MATCH(BQ$7,'Proposed Factors'!$L$3:$R$3,0),FALSE)))</f>
        <v>0.78800000000000003</v>
      </c>
      <c r="BR126" s="15"/>
      <c r="BS126" s="15">
        <f>IF($Z126="NN",1,IF(AND($Z126="YY",$Y126="S"),VLOOKUP("YY",gsdfactors,MATCH(BS$7,'Proposed Factors'!$L$11:$R$11,0),FALSE),VLOOKUP(LEFT(CONCATENATE($Y126,$Z126),2)&amp;"N",gsdfactors,MATCH(BS$7,'Proposed Factors'!$L$11:$R$11,0),FALSE)))</f>
        <v>1</v>
      </c>
      <c r="BT126" s="15">
        <f>IF($Z126="NN",1,IF(AND($Z126="YY",$Y126="S"),VLOOKUP("YY",gsdfactors,MATCH(BT$7,'Proposed Factors'!$L$11:$R$11,0),FALSE),VLOOKUP(LEFT(CONCATENATE($Y126,$Z126),2)&amp;"N",gsdfactors,MATCH(BT$7,'Proposed Factors'!$L$11:$R$11,0),FALSE)))</f>
        <v>1</v>
      </c>
      <c r="BU126" s="15">
        <f>IF($Z126="NN",1,IF(AND($Z126="YY",$Y126="S"),VLOOKUP("YY",gsdfactors,MATCH(BU$7,'Proposed Factors'!$L$11:$R$11,0),FALSE),VLOOKUP(LEFT(CONCATENATE($Y126,$Z126),2)&amp;"N",gsdfactors,MATCH(BU$7,'Proposed Factors'!$L$11:$R$11,0),FALSE)))</f>
        <v>1</v>
      </c>
      <c r="BV126" s="15">
        <f>IF($Z126="NN",1,IF(AND($Z126="YY",$Y126="S"),VLOOKUP("YY",gsdfactors,MATCH(BV$7,'Proposed Factors'!$L$11:$R$11,0),FALSE),VLOOKUP(LEFT(CONCATENATE($Y126,$Z126),2)&amp;"N",gsdfactors,MATCH(BV$7,'Proposed Factors'!$L$11:$R$11,0),FALSE)))</f>
        <v>1</v>
      </c>
      <c r="BW126" s="15">
        <f>IF($Z126="NN",1,IF(AND($Z126="YY",$Y126="S"),VLOOKUP("YY",gsdfactors,MATCH(BW$7,'Proposed Factors'!$L$11:$R$11,0),FALSE),VLOOKUP(LEFT(CONCATENATE($Y126,$Z126),2)&amp;"N",gsdfactors,MATCH(BW$7,'Proposed Factors'!$L$11:$R$11,0),FALSE)))</f>
        <v>1</v>
      </c>
      <c r="BY126" s="52">
        <f t="shared" si="77"/>
        <v>0.76914313086091124</v>
      </c>
      <c r="BZ126" s="52">
        <f t="shared" si="78"/>
        <v>0.71582320756297746</v>
      </c>
      <c r="CA126" s="52">
        <f t="shared" si="79"/>
        <v>0.77508468764496052</v>
      </c>
      <c r="CB126" s="52">
        <f t="shared" si="80"/>
        <v>0.80271296370791634</v>
      </c>
      <c r="CC126" s="52">
        <f t="shared" si="81"/>
        <v>0.7037773262023288</v>
      </c>
      <c r="CE126" s="52">
        <f t="shared" si="82"/>
        <v>0.80641847652517029</v>
      </c>
      <c r="CF126" s="52">
        <f t="shared" si="83"/>
        <v>0.7918123568117329</v>
      </c>
      <c r="CG126" s="52">
        <f t="shared" si="84"/>
        <v>0.79115380511118449</v>
      </c>
      <c r="CH126" s="52">
        <f t="shared" si="85"/>
        <v>0.81987712420118386</v>
      </c>
      <c r="CI126" s="52">
        <f t="shared" si="86"/>
        <v>0.7640690475219265</v>
      </c>
      <c r="CK126" s="52" t="str">
        <f t="shared" si="87"/>
        <v>54MNN</v>
      </c>
      <c r="CL126" s="55">
        <f t="shared" si="88"/>
        <v>8.3397342015187684E-3</v>
      </c>
      <c r="CM126" s="55">
        <f t="shared" si="89"/>
        <v>1.0923217068706062E-2</v>
      </c>
      <c r="CN126" s="55">
        <f t="shared" si="90"/>
        <v>8.9975880971827852E-3</v>
      </c>
      <c r="CO126" s="55">
        <f t="shared" si="91"/>
        <v>9.0456159667642849E-3</v>
      </c>
      <c r="CP126" s="55">
        <f t="shared" si="92"/>
        <v>8.4494911565829289E-3</v>
      </c>
      <c r="CQ126" s="5">
        <f t="shared" si="110"/>
        <v>0.80641847652517029</v>
      </c>
      <c r="CR126" s="5">
        <f t="shared" si="111"/>
        <v>0.7918123568117329</v>
      </c>
      <c r="CS126" s="5">
        <f t="shared" si="112"/>
        <v>0.79115380511118449</v>
      </c>
      <c r="CT126" s="5">
        <f t="shared" si="113"/>
        <v>0.81987712420118386</v>
      </c>
      <c r="CU126" s="5">
        <f t="shared" si="114"/>
        <v>0.7640690475219265</v>
      </c>
      <c r="CW126" s="52">
        <f t="shared" si="115"/>
        <v>0.83022299999999993</v>
      </c>
      <c r="CX126" s="52">
        <f t="shared" si="116"/>
        <v>0.76515499999999992</v>
      </c>
      <c r="CY126" s="52">
        <f t="shared" si="117"/>
        <v>0.82174999999999987</v>
      </c>
      <c r="CZ126" s="52">
        <f t="shared" si="118"/>
        <v>0.85152899999999998</v>
      </c>
      <c r="DA126" s="52">
        <f t="shared" si="119"/>
        <v>0.74022271586334176</v>
      </c>
    </row>
    <row r="127" spans="1:105" x14ac:dyDescent="0.35">
      <c r="A127" s="170" t="str">
        <f t="shared" si="93"/>
        <v>NNN</v>
      </c>
      <c r="B127" s="170" t="str">
        <f t="shared" si="94"/>
        <v>N</v>
      </c>
      <c r="C127" s="29" t="str">
        <f t="shared" si="95"/>
        <v>N</v>
      </c>
      <c r="D127" s="29" t="str">
        <f t="shared" si="71"/>
        <v>N</v>
      </c>
      <c r="E127" s="171" t="s">
        <v>5</v>
      </c>
      <c r="F127" s="171" t="s">
        <v>6</v>
      </c>
      <c r="G127" s="171" t="s">
        <v>8</v>
      </c>
      <c r="H127" s="172">
        <v>13</v>
      </c>
      <c r="I127" s="171" t="s">
        <v>5</v>
      </c>
      <c r="J127" s="171" t="s">
        <v>5</v>
      </c>
      <c r="K127" s="172">
        <v>1100</v>
      </c>
      <c r="L127" s="172">
        <v>442</v>
      </c>
      <c r="M127" s="172">
        <v>933</v>
      </c>
      <c r="N127" s="172">
        <v>892</v>
      </c>
      <c r="O127" s="172">
        <v>1084</v>
      </c>
      <c r="P127" s="1"/>
      <c r="Q127" s="13" t="s">
        <v>327</v>
      </c>
      <c r="R127" s="35">
        <v>11069</v>
      </c>
      <c r="S127" s="35">
        <v>7519</v>
      </c>
      <c r="T127" s="35">
        <v>9972</v>
      </c>
      <c r="U127" s="35">
        <v>9582</v>
      </c>
      <c r="V127" s="35">
        <v>10911</v>
      </c>
      <c r="W127" s="35"/>
      <c r="X127" s="50">
        <f t="shared" si="96"/>
        <v>54</v>
      </c>
      <c r="Y127" s="49" t="str">
        <f t="shared" si="97"/>
        <v>S</v>
      </c>
      <c r="Z127" s="49" t="str">
        <f t="shared" si="98"/>
        <v>NN</v>
      </c>
      <c r="AA127" s="1"/>
      <c r="AB127" s="120">
        <f t="shared" si="99"/>
        <v>3.0738052036697939E-3</v>
      </c>
      <c r="AC127" s="120">
        <f t="shared" si="100"/>
        <v>3.6011605708598628E-3</v>
      </c>
      <c r="AD127" s="120">
        <f t="shared" si="101"/>
        <v>3.1915465622703635E-3</v>
      </c>
      <c r="AE127" s="120">
        <f t="shared" si="102"/>
        <v>3.173981697434282E-3</v>
      </c>
      <c r="AF127" s="120">
        <f t="shared" si="103"/>
        <v>3.0932894245563123E-3</v>
      </c>
      <c r="AH127" s="121">
        <f t="shared" si="134"/>
        <v>0.95099999999999996</v>
      </c>
      <c r="AI127" s="121">
        <f t="shared" si="134"/>
        <v>0.995</v>
      </c>
      <c r="AJ127" s="121">
        <f t="shared" si="134"/>
        <v>0.86499999999999999</v>
      </c>
      <c r="AK127" s="121">
        <f t="shared" si="134"/>
        <v>0.90300000000000002</v>
      </c>
      <c r="AL127" s="121">
        <f t="shared" si="134"/>
        <v>0.94</v>
      </c>
      <c r="AM127" s="15"/>
      <c r="AN127" s="98">
        <f t="shared" si="72"/>
        <v>0.88103451415911938</v>
      </c>
      <c r="AO127" s="98">
        <f t="shared" si="73"/>
        <v>0.93084942465926845</v>
      </c>
      <c r="AP127" s="98">
        <f t="shared" si="74"/>
        <v>0.81587861857364274</v>
      </c>
      <c r="AQ127" s="98">
        <f t="shared" si="75"/>
        <v>0.85123325949938111</v>
      </c>
      <c r="AR127" s="98">
        <f t="shared" si="76"/>
        <v>0.89417666759100456</v>
      </c>
      <c r="AS127" s="15"/>
      <c r="AT127" s="98">
        <f t="shared" si="120"/>
        <v>-0.11896548584088062</v>
      </c>
      <c r="AU127" s="98">
        <f t="shared" si="121"/>
        <v>-6.9150575340731546E-2</v>
      </c>
      <c r="AV127" s="98">
        <f t="shared" si="122"/>
        <v>-0.18412138142635726</v>
      </c>
      <c r="AW127" s="98">
        <f t="shared" si="123"/>
        <v>-0.14876674050061889</v>
      </c>
      <c r="AX127" s="98">
        <f t="shared" si="124"/>
        <v>-0.10582333240899544</v>
      </c>
      <c r="AY127" s="15"/>
      <c r="AZ127" s="98">
        <f t="shared" si="104"/>
        <v>-0.11896548584088062</v>
      </c>
      <c r="BA127" s="98">
        <f t="shared" si="105"/>
        <v>-6.9150575340731546E-2</v>
      </c>
      <c r="BB127" s="98">
        <f t="shared" si="106"/>
        <v>-0.18412138142635726</v>
      </c>
      <c r="BC127" s="99">
        <f t="shared" si="107"/>
        <v>-0.14876674050061889</v>
      </c>
      <c r="BD127" s="98">
        <f t="shared" si="108"/>
        <v>-0.1068815657330854</v>
      </c>
      <c r="BE127" s="101"/>
      <c r="BF127" s="181" t="str">
        <f t="shared" si="109"/>
        <v>54X</v>
      </c>
      <c r="BG127" s="98">
        <f t="shared" si="125"/>
        <v>0.88103451415911938</v>
      </c>
      <c r="BH127" s="98">
        <f t="shared" si="126"/>
        <v>0.93084942465926845</v>
      </c>
      <c r="BI127" s="98">
        <f t="shared" si="127"/>
        <v>0.81587861857364274</v>
      </c>
      <c r="BJ127" s="98">
        <f t="shared" si="128"/>
        <v>0.85123325949938111</v>
      </c>
      <c r="BK127" s="98">
        <f t="shared" si="129"/>
        <v>0.89311843426691462</v>
      </c>
      <c r="BL127" s="101"/>
      <c r="BM127" s="15">
        <f>IF($Y127="N",VLOOKUP("N",ylfactors,MATCH(BM$7,'Proposed Factors'!$L$3:$R$3,0),FALSE),IF('Query Result 1'!$X127&lt;49,VLOOKUP("YA",ylfactors,MATCH(BM$7,'Proposed Factors'!$L$3:$R$3,0),FALSE),VLOOKUP("YB",ylfactors,MATCH(BM$7,'Proposed Factors'!$L$3:$R$3,0),FALSE)))</f>
        <v>0.873</v>
      </c>
      <c r="BN127" s="15">
        <f>IF($Y127="N",VLOOKUP("N",ylfactors,MATCH(BN$7,'Proposed Factors'!$L$3:$R$3,0),FALSE),IF('Query Result 1'!$X127&lt;49,VLOOKUP("YA",ylfactors,MATCH(BN$7,'Proposed Factors'!$L$3:$R$3,0),FALSE),VLOOKUP("YB",ylfactors,MATCH(BN$7,'Proposed Factors'!$L$3:$R$3,0),FALSE)))</f>
        <v>0.76900000000000002</v>
      </c>
      <c r="BO127" s="15">
        <f>IF($Y127="N",VLOOKUP("N",ylfactors,MATCH(BO$7,'Proposed Factors'!$L$3:$R$3,0),FALSE),IF('Query Result 1'!$X127&lt;49,VLOOKUP("YA",ylfactors,MATCH(BO$7,'Proposed Factors'!$L$3:$R$3,0),FALSE),VLOOKUP("YB",ylfactors,MATCH(BO$7,'Proposed Factors'!$L$3:$R$3,0),FALSE)))</f>
        <v>0.95</v>
      </c>
      <c r="BP127" s="15">
        <f>IF($Y127="N",VLOOKUP("N",ylfactors,MATCH(BP$7,'Proposed Factors'!$L$3:$R$3,0),FALSE),IF('Query Result 1'!$X127&lt;49,VLOOKUP("YA",ylfactors,MATCH(BP$7,'Proposed Factors'!$L$3:$R$3,0),FALSE),VLOOKUP("YB",ylfactors,MATCH(BP$7,'Proposed Factors'!$L$3:$R$3,0),FALSE)))</f>
        <v>0.94299999999999995</v>
      </c>
      <c r="BQ127" s="15">
        <f>IF($Y127="N",VLOOKUP("N",ylfactors,MATCH(BQ$7,'Proposed Factors'!$L$3:$R$3,0),FALSE),IF('Query Result 1'!$X127&lt;49,VLOOKUP("YA",ylfactors,MATCH(BQ$7,'Proposed Factors'!$L$3:$R$3,0),FALSE),VLOOKUP("YB",ylfactors,MATCH(BQ$7,'Proposed Factors'!$L$3:$R$3,0),FALSE)))</f>
        <v>0.78800000000000003</v>
      </c>
      <c r="BR127" s="15"/>
      <c r="BS127" s="15">
        <f>IF($Z127="NN",1,IF(AND($Z127="YY",$Y127="S"),VLOOKUP("YY",gsdfactors,MATCH(BS$7,'Proposed Factors'!$L$11:$R$11,0),FALSE),VLOOKUP(LEFT(CONCATENATE($Y127,$Z127),2)&amp;"N",gsdfactors,MATCH(BS$7,'Proposed Factors'!$L$11:$R$11,0),FALSE)))</f>
        <v>1</v>
      </c>
      <c r="BT127" s="15">
        <f>IF($Z127="NN",1,IF(AND($Z127="YY",$Y127="S"),VLOOKUP("YY",gsdfactors,MATCH(BT$7,'Proposed Factors'!$L$11:$R$11,0),FALSE),VLOOKUP(LEFT(CONCATENATE($Y127,$Z127),2)&amp;"N",gsdfactors,MATCH(BT$7,'Proposed Factors'!$L$11:$R$11,0),FALSE)))</f>
        <v>1</v>
      </c>
      <c r="BU127" s="15">
        <f>IF($Z127="NN",1,IF(AND($Z127="YY",$Y127="S"),VLOOKUP("YY",gsdfactors,MATCH(BU$7,'Proposed Factors'!$L$11:$R$11,0),FALSE),VLOOKUP(LEFT(CONCATENATE($Y127,$Z127),2)&amp;"N",gsdfactors,MATCH(BU$7,'Proposed Factors'!$L$11:$R$11,0),FALSE)))</f>
        <v>1</v>
      </c>
      <c r="BV127" s="15">
        <f>IF($Z127="NN",1,IF(AND($Z127="YY",$Y127="S"),VLOOKUP("YY",gsdfactors,MATCH(BV$7,'Proposed Factors'!$L$11:$R$11,0),FALSE),VLOOKUP(LEFT(CONCATENATE($Y127,$Z127),2)&amp;"N",gsdfactors,MATCH(BV$7,'Proposed Factors'!$L$11:$R$11,0),FALSE)))</f>
        <v>1</v>
      </c>
      <c r="BW127" s="15">
        <f>IF($Z127="NN",1,IF(AND($Z127="YY",$Y127="S"),VLOOKUP("YY",gsdfactors,MATCH(BW$7,'Proposed Factors'!$L$11:$R$11,0),FALSE),VLOOKUP(LEFT(CONCATENATE($Y127,$Z127),2)&amp;"N",gsdfactors,MATCH(BW$7,'Proposed Factors'!$L$11:$R$11,0),FALSE)))</f>
        <v>1</v>
      </c>
      <c r="BY127" s="52">
        <f t="shared" si="77"/>
        <v>0.76914313086091124</v>
      </c>
      <c r="BZ127" s="52">
        <f t="shared" si="78"/>
        <v>0.71582320756297746</v>
      </c>
      <c r="CA127" s="52">
        <f t="shared" si="79"/>
        <v>0.77508468764496052</v>
      </c>
      <c r="CB127" s="52">
        <f t="shared" si="80"/>
        <v>0.80271296370791634</v>
      </c>
      <c r="CC127" s="52">
        <f t="shared" si="81"/>
        <v>0.7037773262023288</v>
      </c>
      <c r="CE127" s="52">
        <f t="shared" si="82"/>
        <v>0.80641847652517029</v>
      </c>
      <c r="CF127" s="52">
        <f t="shared" si="83"/>
        <v>0.7918123568117329</v>
      </c>
      <c r="CG127" s="52">
        <f t="shared" si="84"/>
        <v>0.79115380511118449</v>
      </c>
      <c r="CH127" s="52">
        <f t="shared" si="85"/>
        <v>0.81987712420118386</v>
      </c>
      <c r="CI127" s="52">
        <f t="shared" si="86"/>
        <v>0.7640690475219265</v>
      </c>
      <c r="CK127" s="52" t="str">
        <f t="shared" si="87"/>
        <v>54SNN</v>
      </c>
      <c r="CL127" s="55">
        <f t="shared" si="88"/>
        <v>3.0738052036697939E-3</v>
      </c>
      <c r="CM127" s="55">
        <f t="shared" si="89"/>
        <v>3.6011605708598628E-3</v>
      </c>
      <c r="CN127" s="55">
        <f t="shared" si="90"/>
        <v>3.1915465622703635E-3</v>
      </c>
      <c r="CO127" s="55">
        <f t="shared" si="91"/>
        <v>3.173981697434282E-3</v>
      </c>
      <c r="CP127" s="55">
        <f t="shared" si="92"/>
        <v>3.0932894245563123E-3</v>
      </c>
      <c r="CQ127" s="5">
        <f t="shared" si="110"/>
        <v>0.80641847652517029</v>
      </c>
      <c r="CR127" s="5">
        <f t="shared" si="111"/>
        <v>0.7918123568117329</v>
      </c>
      <c r="CS127" s="5">
        <f t="shared" si="112"/>
        <v>0.79115380511118449</v>
      </c>
      <c r="CT127" s="5">
        <f t="shared" si="113"/>
        <v>0.81987712420118386</v>
      </c>
      <c r="CU127" s="5">
        <f t="shared" si="114"/>
        <v>0.7640690475219265</v>
      </c>
      <c r="CW127" s="52">
        <f t="shared" si="115"/>
        <v>0.83022299999999993</v>
      </c>
      <c r="CX127" s="52">
        <f t="shared" si="116"/>
        <v>0.76515499999999992</v>
      </c>
      <c r="CY127" s="52">
        <f t="shared" si="117"/>
        <v>0.82174999999999987</v>
      </c>
      <c r="CZ127" s="52">
        <f t="shared" si="118"/>
        <v>0.85152899999999998</v>
      </c>
      <c r="DA127" s="52">
        <f t="shared" si="119"/>
        <v>0.74022271586334176</v>
      </c>
    </row>
    <row r="128" spans="1:105" x14ac:dyDescent="0.35">
      <c r="A128" s="170" t="str">
        <f t="shared" si="93"/>
        <v>NNN</v>
      </c>
      <c r="B128" s="170" t="str">
        <f t="shared" si="94"/>
        <v>N</v>
      </c>
      <c r="C128" s="29" t="str">
        <f t="shared" si="95"/>
        <v>N</v>
      </c>
      <c r="D128" s="29" t="str">
        <f t="shared" si="71"/>
        <v>N</v>
      </c>
      <c r="E128" s="171" t="s">
        <v>5</v>
      </c>
      <c r="F128" s="171" t="s">
        <v>6</v>
      </c>
      <c r="G128" s="171" t="s">
        <v>8</v>
      </c>
      <c r="H128" s="172">
        <v>14</v>
      </c>
      <c r="I128" s="171" t="s">
        <v>5</v>
      </c>
      <c r="J128" s="171" t="s">
        <v>5</v>
      </c>
      <c r="K128" s="172">
        <v>1219</v>
      </c>
      <c r="L128" s="172">
        <v>549</v>
      </c>
      <c r="M128" s="172">
        <v>1017</v>
      </c>
      <c r="N128" s="172">
        <v>984</v>
      </c>
      <c r="O128" s="172">
        <v>1182</v>
      </c>
      <c r="P128" s="1"/>
      <c r="Q128" s="13" t="s">
        <v>226</v>
      </c>
      <c r="R128" s="35">
        <v>23505</v>
      </c>
      <c r="S128" s="35">
        <v>18019</v>
      </c>
      <c r="T128" s="35">
        <v>22010</v>
      </c>
      <c r="U128" s="35">
        <v>21363</v>
      </c>
      <c r="V128" s="35">
        <v>23302</v>
      </c>
      <c r="W128" s="35"/>
      <c r="X128" s="50">
        <f t="shared" si="96"/>
        <v>55</v>
      </c>
      <c r="Y128" s="49" t="str">
        <f t="shared" si="97"/>
        <v>M</v>
      </c>
      <c r="Z128" s="49" t="str">
        <f t="shared" si="98"/>
        <v>NN</v>
      </c>
      <c r="AA128" s="1"/>
      <c r="AB128" s="120">
        <f t="shared" si="99"/>
        <v>6.5272193795517667E-3</v>
      </c>
      <c r="AC128" s="120">
        <f t="shared" si="100"/>
        <v>8.630045528171813E-3</v>
      </c>
      <c r="AD128" s="120">
        <f t="shared" si="101"/>
        <v>7.0443180741647316E-3</v>
      </c>
      <c r="AE128" s="120">
        <f t="shared" si="102"/>
        <v>7.0763693385815663E-3</v>
      </c>
      <c r="AF128" s="120">
        <f t="shared" si="103"/>
        <v>6.6061616873807341E-3</v>
      </c>
      <c r="AH128" s="121">
        <f t="shared" ref="AH128:AL137" si="135">IFERROR(IF($Y128="N",VLOOKUP(CONCATENATE(AH$7,"NNXX"),bdfactors,8,FALSE),VLOOKUP(CONCATENATE(AH$7,$X128,$Y128),bdfactors,8,FALSE)),VLOOKUP(CONCATENATE(AH$7,$X128,"X"),bdfactors,8,FALSE))</f>
        <v>0.99199999999999999</v>
      </c>
      <c r="AI128" s="121">
        <f t="shared" si="135"/>
        <v>1.0049999999999999</v>
      </c>
      <c r="AJ128" s="121">
        <f t="shared" si="135"/>
        <v>0.86099999999999999</v>
      </c>
      <c r="AK128" s="121">
        <f t="shared" si="135"/>
        <v>0.91300000000000003</v>
      </c>
      <c r="AL128" s="121">
        <f t="shared" si="135"/>
        <v>0.94</v>
      </c>
      <c r="AM128" s="15"/>
      <c r="AN128" s="98">
        <f t="shared" si="72"/>
        <v>0.91901812623117396</v>
      </c>
      <c r="AO128" s="98">
        <f t="shared" si="73"/>
        <v>0.94020469525885897</v>
      </c>
      <c r="AP128" s="98">
        <f t="shared" si="74"/>
        <v>0.81210576947041202</v>
      </c>
      <c r="AQ128" s="98">
        <f t="shared" si="75"/>
        <v>0.86065998441078062</v>
      </c>
      <c r="AR128" s="98">
        <f t="shared" si="76"/>
        <v>0.89417666759100456</v>
      </c>
      <c r="AS128" s="15"/>
      <c r="AT128" s="98">
        <f t="shared" si="120"/>
        <v>-8.098187376882604E-2</v>
      </c>
      <c r="AU128" s="98">
        <f t="shared" si="121"/>
        <v>-5.9795304741141031E-2</v>
      </c>
      <c r="AV128" s="98">
        <f t="shared" si="122"/>
        <v>-0.18789423052958798</v>
      </c>
      <c r="AW128" s="98">
        <f t="shared" si="123"/>
        <v>-0.13934001558921938</v>
      </c>
      <c r="AX128" s="98">
        <f t="shared" si="124"/>
        <v>-0.10582333240899544</v>
      </c>
      <c r="AY128" s="15"/>
      <c r="AZ128" s="98">
        <f t="shared" si="104"/>
        <v>-8.098187376882604E-2</v>
      </c>
      <c r="BA128" s="98">
        <f t="shared" si="105"/>
        <v>-5.9795304741141031E-2</v>
      </c>
      <c r="BB128" s="98">
        <f t="shared" si="106"/>
        <v>-0.18789423052958798</v>
      </c>
      <c r="BC128" s="99">
        <f t="shared" si="107"/>
        <v>-0.13934001558921938</v>
      </c>
      <c r="BD128" s="98">
        <f t="shared" si="108"/>
        <v>-0.1068815657330854</v>
      </c>
      <c r="BE128" s="101"/>
      <c r="BF128" s="181" t="str">
        <f t="shared" si="109"/>
        <v>55X</v>
      </c>
      <c r="BG128" s="98">
        <f t="shared" si="125"/>
        <v>0.91901812623117396</v>
      </c>
      <c r="BH128" s="98">
        <f t="shared" si="126"/>
        <v>0.94020469525885897</v>
      </c>
      <c r="BI128" s="98">
        <f t="shared" si="127"/>
        <v>0.81210576947041202</v>
      </c>
      <c r="BJ128" s="98">
        <f t="shared" si="128"/>
        <v>0.86065998441078062</v>
      </c>
      <c r="BK128" s="98">
        <f t="shared" si="129"/>
        <v>0.89311843426691462</v>
      </c>
      <c r="BL128" s="101"/>
      <c r="BM128" s="15">
        <f>IF($Y128="N",VLOOKUP("N",ylfactors,MATCH(BM$7,'Proposed Factors'!$L$3:$R$3,0),FALSE),IF('Query Result 1'!$X128&lt;49,VLOOKUP("YA",ylfactors,MATCH(BM$7,'Proposed Factors'!$L$3:$R$3,0),FALSE),VLOOKUP("YB",ylfactors,MATCH(BM$7,'Proposed Factors'!$L$3:$R$3,0),FALSE)))</f>
        <v>0.873</v>
      </c>
      <c r="BN128" s="15">
        <f>IF($Y128="N",VLOOKUP("N",ylfactors,MATCH(BN$7,'Proposed Factors'!$L$3:$R$3,0),FALSE),IF('Query Result 1'!$X128&lt;49,VLOOKUP("YA",ylfactors,MATCH(BN$7,'Proposed Factors'!$L$3:$R$3,0),FALSE),VLOOKUP("YB",ylfactors,MATCH(BN$7,'Proposed Factors'!$L$3:$R$3,0),FALSE)))</f>
        <v>0.76900000000000002</v>
      </c>
      <c r="BO128" s="15">
        <f>IF($Y128="N",VLOOKUP("N",ylfactors,MATCH(BO$7,'Proposed Factors'!$L$3:$R$3,0),FALSE),IF('Query Result 1'!$X128&lt;49,VLOOKUP("YA",ylfactors,MATCH(BO$7,'Proposed Factors'!$L$3:$R$3,0),FALSE),VLOOKUP("YB",ylfactors,MATCH(BO$7,'Proposed Factors'!$L$3:$R$3,0),FALSE)))</f>
        <v>0.95</v>
      </c>
      <c r="BP128" s="15">
        <f>IF($Y128="N",VLOOKUP("N",ylfactors,MATCH(BP$7,'Proposed Factors'!$L$3:$R$3,0),FALSE),IF('Query Result 1'!$X128&lt;49,VLOOKUP("YA",ylfactors,MATCH(BP$7,'Proposed Factors'!$L$3:$R$3,0),FALSE),VLOOKUP("YB",ylfactors,MATCH(BP$7,'Proposed Factors'!$L$3:$R$3,0),FALSE)))</f>
        <v>0.94299999999999995</v>
      </c>
      <c r="BQ128" s="15">
        <f>IF($Y128="N",VLOOKUP("N",ylfactors,MATCH(BQ$7,'Proposed Factors'!$L$3:$R$3,0),FALSE),IF('Query Result 1'!$X128&lt;49,VLOOKUP("YA",ylfactors,MATCH(BQ$7,'Proposed Factors'!$L$3:$R$3,0),FALSE),VLOOKUP("YB",ylfactors,MATCH(BQ$7,'Proposed Factors'!$L$3:$R$3,0),FALSE)))</f>
        <v>0.78800000000000003</v>
      </c>
      <c r="BR128" s="15"/>
      <c r="BS128" s="15">
        <f>IF($Z128="NN",1,IF(AND($Z128="YY",$Y128="S"),VLOOKUP("YY",gsdfactors,MATCH(BS$7,'Proposed Factors'!$L$11:$R$11,0),FALSE),VLOOKUP(LEFT(CONCATENATE($Y128,$Z128),2)&amp;"N",gsdfactors,MATCH(BS$7,'Proposed Factors'!$L$11:$R$11,0),FALSE)))</f>
        <v>1</v>
      </c>
      <c r="BT128" s="15">
        <f>IF($Z128="NN",1,IF(AND($Z128="YY",$Y128="S"),VLOOKUP("YY",gsdfactors,MATCH(BT$7,'Proposed Factors'!$L$11:$R$11,0),FALSE),VLOOKUP(LEFT(CONCATENATE($Y128,$Z128),2)&amp;"N",gsdfactors,MATCH(BT$7,'Proposed Factors'!$L$11:$R$11,0),FALSE)))</f>
        <v>1</v>
      </c>
      <c r="BU128" s="15">
        <f>IF($Z128="NN",1,IF(AND($Z128="YY",$Y128="S"),VLOOKUP("YY",gsdfactors,MATCH(BU$7,'Proposed Factors'!$L$11:$R$11,0),FALSE),VLOOKUP(LEFT(CONCATENATE($Y128,$Z128),2)&amp;"N",gsdfactors,MATCH(BU$7,'Proposed Factors'!$L$11:$R$11,0),FALSE)))</f>
        <v>1</v>
      </c>
      <c r="BV128" s="15">
        <f>IF($Z128="NN",1,IF(AND($Z128="YY",$Y128="S"),VLOOKUP("YY",gsdfactors,MATCH(BV$7,'Proposed Factors'!$L$11:$R$11,0),FALSE),VLOOKUP(LEFT(CONCATENATE($Y128,$Z128),2)&amp;"N",gsdfactors,MATCH(BV$7,'Proposed Factors'!$L$11:$R$11,0),FALSE)))</f>
        <v>1</v>
      </c>
      <c r="BW128" s="15">
        <f>IF($Z128="NN",1,IF(AND($Z128="YY",$Y128="S"),VLOOKUP("YY",gsdfactors,MATCH(BW$7,'Proposed Factors'!$L$11:$R$11,0),FALSE),VLOOKUP(LEFT(CONCATENATE($Y128,$Z128),2)&amp;"N",gsdfactors,MATCH(BW$7,'Proposed Factors'!$L$11:$R$11,0),FALSE)))</f>
        <v>1</v>
      </c>
      <c r="BY128" s="52">
        <f t="shared" si="77"/>
        <v>0.80230282419981491</v>
      </c>
      <c r="BZ128" s="52">
        <f t="shared" si="78"/>
        <v>0.72301741065406255</v>
      </c>
      <c r="CA128" s="52">
        <f t="shared" si="79"/>
        <v>0.77150048099689139</v>
      </c>
      <c r="CB128" s="52">
        <f t="shared" si="80"/>
        <v>0.81160236529936614</v>
      </c>
      <c r="CC128" s="52">
        <f t="shared" si="81"/>
        <v>0.7037773262023288</v>
      </c>
      <c r="CE128" s="52">
        <f t="shared" si="82"/>
        <v>0.84118520369397365</v>
      </c>
      <c r="CF128" s="52">
        <f t="shared" si="83"/>
        <v>0.79977026994551903</v>
      </c>
      <c r="CG128" s="52">
        <f t="shared" si="84"/>
        <v>0.78749529040546806</v>
      </c>
      <c r="CH128" s="52">
        <f t="shared" si="85"/>
        <v>0.82895660508934765</v>
      </c>
      <c r="CI128" s="52">
        <f t="shared" si="86"/>
        <v>0.7640690475219265</v>
      </c>
      <c r="CK128" s="52" t="str">
        <f t="shared" si="87"/>
        <v>55MNN</v>
      </c>
      <c r="CL128" s="55">
        <f t="shared" si="88"/>
        <v>6.5272193795517667E-3</v>
      </c>
      <c r="CM128" s="55">
        <f t="shared" si="89"/>
        <v>8.630045528171813E-3</v>
      </c>
      <c r="CN128" s="55">
        <f t="shared" si="90"/>
        <v>7.0443180741647316E-3</v>
      </c>
      <c r="CO128" s="55">
        <f t="shared" si="91"/>
        <v>7.0763693385815663E-3</v>
      </c>
      <c r="CP128" s="55">
        <f t="shared" si="92"/>
        <v>6.6061616873807341E-3</v>
      </c>
      <c r="CQ128" s="5">
        <f t="shared" si="110"/>
        <v>0.84118520369397365</v>
      </c>
      <c r="CR128" s="5">
        <f t="shared" si="111"/>
        <v>0.79977026994551903</v>
      </c>
      <c r="CS128" s="5">
        <f t="shared" si="112"/>
        <v>0.78749529040546806</v>
      </c>
      <c r="CT128" s="5">
        <f t="shared" si="113"/>
        <v>0.82895660508934765</v>
      </c>
      <c r="CU128" s="5">
        <f t="shared" si="114"/>
        <v>0.7640690475219265</v>
      </c>
      <c r="CW128" s="52">
        <f t="shared" si="115"/>
        <v>0.86601600000000001</v>
      </c>
      <c r="CX128" s="52">
        <f t="shared" si="116"/>
        <v>0.77284499999999978</v>
      </c>
      <c r="CY128" s="52">
        <f t="shared" si="117"/>
        <v>0.81794999999999984</v>
      </c>
      <c r="CZ128" s="52">
        <f t="shared" si="118"/>
        <v>0.86095900000000003</v>
      </c>
      <c r="DA128" s="52">
        <f t="shared" si="119"/>
        <v>0.74022271586334176</v>
      </c>
    </row>
    <row r="129" spans="1:105" x14ac:dyDescent="0.35">
      <c r="A129" s="170" t="str">
        <f t="shared" si="93"/>
        <v>NNN</v>
      </c>
      <c r="B129" s="170" t="str">
        <f t="shared" si="94"/>
        <v>N</v>
      </c>
      <c r="C129" s="29" t="str">
        <f t="shared" si="95"/>
        <v>N</v>
      </c>
      <c r="D129" s="29" t="str">
        <f t="shared" si="71"/>
        <v>N</v>
      </c>
      <c r="E129" s="171" t="s">
        <v>5</v>
      </c>
      <c r="F129" s="171" t="s">
        <v>6</v>
      </c>
      <c r="G129" s="171" t="s">
        <v>8</v>
      </c>
      <c r="H129" s="172">
        <v>15</v>
      </c>
      <c r="I129" s="171" t="s">
        <v>5</v>
      </c>
      <c r="J129" s="171" t="s">
        <v>5</v>
      </c>
      <c r="K129" s="172">
        <v>1407</v>
      </c>
      <c r="L129" s="172">
        <v>617</v>
      </c>
      <c r="M129" s="172">
        <v>1180</v>
      </c>
      <c r="N129" s="172">
        <v>1148</v>
      </c>
      <c r="O129" s="172">
        <v>1382</v>
      </c>
      <c r="P129" s="1"/>
      <c r="Q129" s="13" t="s">
        <v>328</v>
      </c>
      <c r="R129" s="35">
        <v>8298</v>
      </c>
      <c r="S129" s="35">
        <v>5736</v>
      </c>
      <c r="T129" s="35">
        <v>7418</v>
      </c>
      <c r="U129" s="35">
        <v>7165</v>
      </c>
      <c r="V129" s="35">
        <v>8162</v>
      </c>
      <c r="W129" s="35"/>
      <c r="X129" s="50">
        <f t="shared" si="96"/>
        <v>55</v>
      </c>
      <c r="Y129" s="49" t="str">
        <f t="shared" si="97"/>
        <v>S</v>
      </c>
      <c r="Z129" s="49" t="str">
        <f t="shared" si="98"/>
        <v>NN</v>
      </c>
      <c r="AA129" s="1"/>
      <c r="AB129" s="120">
        <f t="shared" si="99"/>
        <v>2.3043125467568843E-3</v>
      </c>
      <c r="AC129" s="120">
        <f t="shared" si="100"/>
        <v>2.7472080109658429E-3</v>
      </c>
      <c r="AD129" s="120">
        <f t="shared" si="101"/>
        <v>2.3741368229965461E-3</v>
      </c>
      <c r="AE129" s="120">
        <f t="shared" si="102"/>
        <v>2.373364523284975E-3</v>
      </c>
      <c r="AF129" s="120">
        <f t="shared" si="103"/>
        <v>2.3139426526650742E-3</v>
      </c>
      <c r="AH129" s="121">
        <f t="shared" si="135"/>
        <v>0.99199999999999999</v>
      </c>
      <c r="AI129" s="121">
        <f t="shared" si="135"/>
        <v>1.0049999999999999</v>
      </c>
      <c r="AJ129" s="121">
        <f t="shared" si="135"/>
        <v>0.86099999999999999</v>
      </c>
      <c r="AK129" s="121">
        <f t="shared" si="135"/>
        <v>0.91300000000000003</v>
      </c>
      <c r="AL129" s="121">
        <f t="shared" si="135"/>
        <v>0.94</v>
      </c>
      <c r="AM129" s="15"/>
      <c r="AN129" s="98">
        <f t="shared" si="72"/>
        <v>0.91901812623117396</v>
      </c>
      <c r="AO129" s="98">
        <f t="shared" si="73"/>
        <v>0.94020469525885897</v>
      </c>
      <c r="AP129" s="98">
        <f t="shared" si="74"/>
        <v>0.81210576947041202</v>
      </c>
      <c r="AQ129" s="98">
        <f t="shared" si="75"/>
        <v>0.86065998441078062</v>
      </c>
      <c r="AR129" s="98">
        <f t="shared" si="76"/>
        <v>0.89417666759100456</v>
      </c>
      <c r="AS129" s="15"/>
      <c r="AT129" s="98">
        <f t="shared" si="120"/>
        <v>-8.098187376882604E-2</v>
      </c>
      <c r="AU129" s="98">
        <f t="shared" si="121"/>
        <v>-5.9795304741141031E-2</v>
      </c>
      <c r="AV129" s="98">
        <f t="shared" si="122"/>
        <v>-0.18789423052958798</v>
      </c>
      <c r="AW129" s="98">
        <f t="shared" si="123"/>
        <v>-0.13934001558921938</v>
      </c>
      <c r="AX129" s="98">
        <f t="shared" si="124"/>
        <v>-0.10582333240899544</v>
      </c>
      <c r="AY129" s="15"/>
      <c r="AZ129" s="98">
        <f t="shared" si="104"/>
        <v>-8.098187376882604E-2</v>
      </c>
      <c r="BA129" s="98">
        <f t="shared" si="105"/>
        <v>-5.9795304741141031E-2</v>
      </c>
      <c r="BB129" s="98">
        <f t="shared" si="106"/>
        <v>-0.18789423052958798</v>
      </c>
      <c r="BC129" s="99">
        <f t="shared" si="107"/>
        <v>-0.13934001558921938</v>
      </c>
      <c r="BD129" s="98">
        <f t="shared" si="108"/>
        <v>-0.1068815657330854</v>
      </c>
      <c r="BE129" s="101"/>
      <c r="BF129" s="181" t="str">
        <f t="shared" si="109"/>
        <v>55X</v>
      </c>
      <c r="BG129" s="98">
        <f t="shared" si="125"/>
        <v>0.91901812623117396</v>
      </c>
      <c r="BH129" s="98">
        <f t="shared" si="126"/>
        <v>0.94020469525885897</v>
      </c>
      <c r="BI129" s="98">
        <f t="shared" si="127"/>
        <v>0.81210576947041202</v>
      </c>
      <c r="BJ129" s="98">
        <f t="shared" si="128"/>
        <v>0.86065998441078062</v>
      </c>
      <c r="BK129" s="98">
        <f t="shared" si="129"/>
        <v>0.89311843426691462</v>
      </c>
      <c r="BL129" s="101"/>
      <c r="BM129" s="15">
        <f>IF($Y129="N",VLOOKUP("N",ylfactors,MATCH(BM$7,'Proposed Factors'!$L$3:$R$3,0),FALSE),IF('Query Result 1'!$X129&lt;49,VLOOKUP("YA",ylfactors,MATCH(BM$7,'Proposed Factors'!$L$3:$R$3,0),FALSE),VLOOKUP("YB",ylfactors,MATCH(BM$7,'Proposed Factors'!$L$3:$R$3,0),FALSE)))</f>
        <v>0.873</v>
      </c>
      <c r="BN129" s="15">
        <f>IF($Y129="N",VLOOKUP("N",ylfactors,MATCH(BN$7,'Proposed Factors'!$L$3:$R$3,0),FALSE),IF('Query Result 1'!$X129&lt;49,VLOOKUP("YA",ylfactors,MATCH(BN$7,'Proposed Factors'!$L$3:$R$3,0),FALSE),VLOOKUP("YB",ylfactors,MATCH(BN$7,'Proposed Factors'!$L$3:$R$3,0),FALSE)))</f>
        <v>0.76900000000000002</v>
      </c>
      <c r="BO129" s="15">
        <f>IF($Y129="N",VLOOKUP("N",ylfactors,MATCH(BO$7,'Proposed Factors'!$L$3:$R$3,0),FALSE),IF('Query Result 1'!$X129&lt;49,VLOOKUP("YA",ylfactors,MATCH(BO$7,'Proposed Factors'!$L$3:$R$3,0),FALSE),VLOOKUP("YB",ylfactors,MATCH(BO$7,'Proposed Factors'!$L$3:$R$3,0),FALSE)))</f>
        <v>0.95</v>
      </c>
      <c r="BP129" s="15">
        <f>IF($Y129="N",VLOOKUP("N",ylfactors,MATCH(BP$7,'Proposed Factors'!$L$3:$R$3,0),FALSE),IF('Query Result 1'!$X129&lt;49,VLOOKUP("YA",ylfactors,MATCH(BP$7,'Proposed Factors'!$L$3:$R$3,0),FALSE),VLOOKUP("YB",ylfactors,MATCH(BP$7,'Proposed Factors'!$L$3:$R$3,0),FALSE)))</f>
        <v>0.94299999999999995</v>
      </c>
      <c r="BQ129" s="15">
        <f>IF($Y129="N",VLOOKUP("N",ylfactors,MATCH(BQ$7,'Proposed Factors'!$L$3:$R$3,0),FALSE),IF('Query Result 1'!$X129&lt;49,VLOOKUP("YA",ylfactors,MATCH(BQ$7,'Proposed Factors'!$L$3:$R$3,0),FALSE),VLOOKUP("YB",ylfactors,MATCH(BQ$7,'Proposed Factors'!$L$3:$R$3,0),FALSE)))</f>
        <v>0.78800000000000003</v>
      </c>
      <c r="BR129" s="15"/>
      <c r="BS129" s="15">
        <f>IF($Z129="NN",1,IF(AND($Z129="YY",$Y129="S"),VLOOKUP("YY",gsdfactors,MATCH(BS$7,'Proposed Factors'!$L$11:$R$11,0),FALSE),VLOOKUP(LEFT(CONCATENATE($Y129,$Z129),2)&amp;"N",gsdfactors,MATCH(BS$7,'Proposed Factors'!$L$11:$R$11,0),FALSE)))</f>
        <v>1</v>
      </c>
      <c r="BT129" s="15">
        <f>IF($Z129="NN",1,IF(AND($Z129="YY",$Y129="S"),VLOOKUP("YY",gsdfactors,MATCH(BT$7,'Proposed Factors'!$L$11:$R$11,0),FALSE),VLOOKUP(LEFT(CONCATENATE($Y129,$Z129),2)&amp;"N",gsdfactors,MATCH(BT$7,'Proposed Factors'!$L$11:$R$11,0),FALSE)))</f>
        <v>1</v>
      </c>
      <c r="BU129" s="15">
        <f>IF($Z129="NN",1,IF(AND($Z129="YY",$Y129="S"),VLOOKUP("YY",gsdfactors,MATCH(BU$7,'Proposed Factors'!$L$11:$R$11,0),FALSE),VLOOKUP(LEFT(CONCATENATE($Y129,$Z129),2)&amp;"N",gsdfactors,MATCH(BU$7,'Proposed Factors'!$L$11:$R$11,0),FALSE)))</f>
        <v>1</v>
      </c>
      <c r="BV129" s="15">
        <f>IF($Z129="NN",1,IF(AND($Z129="YY",$Y129="S"),VLOOKUP("YY",gsdfactors,MATCH(BV$7,'Proposed Factors'!$L$11:$R$11,0),FALSE),VLOOKUP(LEFT(CONCATENATE($Y129,$Z129),2)&amp;"N",gsdfactors,MATCH(BV$7,'Proposed Factors'!$L$11:$R$11,0),FALSE)))</f>
        <v>1</v>
      </c>
      <c r="BW129" s="15">
        <f>IF($Z129="NN",1,IF(AND($Z129="YY",$Y129="S"),VLOOKUP("YY",gsdfactors,MATCH(BW$7,'Proposed Factors'!$L$11:$R$11,0),FALSE),VLOOKUP(LEFT(CONCATENATE($Y129,$Z129),2)&amp;"N",gsdfactors,MATCH(BW$7,'Proposed Factors'!$L$11:$R$11,0),FALSE)))</f>
        <v>1</v>
      </c>
      <c r="BY129" s="52">
        <f t="shared" si="77"/>
        <v>0.80230282419981491</v>
      </c>
      <c r="BZ129" s="52">
        <f t="shared" si="78"/>
        <v>0.72301741065406255</v>
      </c>
      <c r="CA129" s="52">
        <f t="shared" si="79"/>
        <v>0.77150048099689139</v>
      </c>
      <c r="CB129" s="52">
        <f t="shared" si="80"/>
        <v>0.81160236529936614</v>
      </c>
      <c r="CC129" s="52">
        <f t="shared" si="81"/>
        <v>0.7037773262023288</v>
      </c>
      <c r="CE129" s="52">
        <f t="shared" si="82"/>
        <v>0.84118520369397365</v>
      </c>
      <c r="CF129" s="52">
        <f t="shared" si="83"/>
        <v>0.79977026994551903</v>
      </c>
      <c r="CG129" s="52">
        <f t="shared" si="84"/>
        <v>0.78749529040546806</v>
      </c>
      <c r="CH129" s="52">
        <f t="shared" si="85"/>
        <v>0.82895660508934765</v>
      </c>
      <c r="CI129" s="52">
        <f t="shared" si="86"/>
        <v>0.7640690475219265</v>
      </c>
      <c r="CK129" s="52" t="str">
        <f t="shared" si="87"/>
        <v>55SNN</v>
      </c>
      <c r="CL129" s="55">
        <f t="shared" si="88"/>
        <v>2.3043125467568843E-3</v>
      </c>
      <c r="CM129" s="55">
        <f t="shared" si="89"/>
        <v>2.7472080109658429E-3</v>
      </c>
      <c r="CN129" s="55">
        <f t="shared" si="90"/>
        <v>2.3741368229965461E-3</v>
      </c>
      <c r="CO129" s="55">
        <f t="shared" si="91"/>
        <v>2.373364523284975E-3</v>
      </c>
      <c r="CP129" s="55">
        <f t="shared" si="92"/>
        <v>2.3139426526650742E-3</v>
      </c>
      <c r="CQ129" s="5">
        <f t="shared" si="110"/>
        <v>0.84118520369397365</v>
      </c>
      <c r="CR129" s="5">
        <f t="shared" si="111"/>
        <v>0.79977026994551903</v>
      </c>
      <c r="CS129" s="5">
        <f t="shared" si="112"/>
        <v>0.78749529040546806</v>
      </c>
      <c r="CT129" s="5">
        <f t="shared" si="113"/>
        <v>0.82895660508934765</v>
      </c>
      <c r="CU129" s="5">
        <f t="shared" si="114"/>
        <v>0.7640690475219265</v>
      </c>
      <c r="CW129" s="52">
        <f t="shared" si="115"/>
        <v>0.86601600000000001</v>
      </c>
      <c r="CX129" s="52">
        <f t="shared" si="116"/>
        <v>0.77284499999999978</v>
      </c>
      <c r="CY129" s="52">
        <f t="shared" si="117"/>
        <v>0.81794999999999984</v>
      </c>
      <c r="CZ129" s="52">
        <f t="shared" si="118"/>
        <v>0.86095900000000003</v>
      </c>
      <c r="DA129" s="52">
        <f t="shared" si="119"/>
        <v>0.74022271586334176</v>
      </c>
    </row>
    <row r="130" spans="1:105" x14ac:dyDescent="0.35">
      <c r="A130" s="170" t="str">
        <f t="shared" si="93"/>
        <v>NNN</v>
      </c>
      <c r="B130" s="170" t="str">
        <f t="shared" si="94"/>
        <v>N</v>
      </c>
      <c r="C130" s="29" t="str">
        <f t="shared" si="95"/>
        <v>N</v>
      </c>
      <c r="D130" s="29" t="str">
        <f t="shared" si="71"/>
        <v>N</v>
      </c>
      <c r="E130" s="171" t="s">
        <v>5</v>
      </c>
      <c r="F130" s="171" t="s">
        <v>6</v>
      </c>
      <c r="G130" s="171" t="s">
        <v>8</v>
      </c>
      <c r="H130" s="172">
        <v>16</v>
      </c>
      <c r="I130" s="171" t="s">
        <v>5</v>
      </c>
      <c r="J130" s="171" t="s">
        <v>5</v>
      </c>
      <c r="K130" s="172">
        <v>1295</v>
      </c>
      <c r="L130" s="172">
        <v>570</v>
      </c>
      <c r="M130" s="172">
        <v>1085</v>
      </c>
      <c r="N130" s="172">
        <v>1050</v>
      </c>
      <c r="O130" s="172">
        <v>1275</v>
      </c>
      <c r="P130" s="1"/>
      <c r="Q130" s="13" t="s">
        <v>227</v>
      </c>
      <c r="R130" s="35">
        <v>22581</v>
      </c>
      <c r="S130" s="35">
        <v>17236</v>
      </c>
      <c r="T130" s="35">
        <v>21111</v>
      </c>
      <c r="U130" s="35">
        <v>20507</v>
      </c>
      <c r="V130" s="35">
        <v>22380</v>
      </c>
      <c r="W130" s="35"/>
      <c r="X130" s="50">
        <f t="shared" si="96"/>
        <v>56</v>
      </c>
      <c r="Y130" s="49" t="str">
        <f t="shared" si="97"/>
        <v>M</v>
      </c>
      <c r="Z130" s="49" t="str">
        <f t="shared" si="98"/>
        <v>NN</v>
      </c>
      <c r="AA130" s="1"/>
      <c r="AB130" s="120">
        <f t="shared" si="99"/>
        <v>6.2706292622700891E-3</v>
      </c>
      <c r="AC130" s="120">
        <f t="shared" si="100"/>
        <v>8.2550343927836941E-3</v>
      </c>
      <c r="AD130" s="120">
        <f t="shared" si="101"/>
        <v>6.7565924063467354E-3</v>
      </c>
      <c r="AE130" s="120">
        <f t="shared" si="102"/>
        <v>6.7928243236573599E-3</v>
      </c>
      <c r="AF130" s="120">
        <f t="shared" si="103"/>
        <v>6.3447729192164124E-3</v>
      </c>
      <c r="AH130" s="121">
        <f t="shared" si="135"/>
        <v>0.995</v>
      </c>
      <c r="AI130" s="121">
        <f t="shared" si="135"/>
        <v>1.0109999999999999</v>
      </c>
      <c r="AJ130" s="121">
        <f t="shared" si="135"/>
        <v>0.85799999999999998</v>
      </c>
      <c r="AK130" s="121">
        <f t="shared" si="135"/>
        <v>0.93</v>
      </c>
      <c r="AL130" s="121">
        <f t="shared" si="135"/>
        <v>0.95</v>
      </c>
      <c r="AM130" s="15"/>
      <c r="AN130" s="98">
        <f t="shared" si="72"/>
        <v>0.92179741491937306</v>
      </c>
      <c r="AO130" s="98">
        <f t="shared" si="73"/>
        <v>0.94581785761861337</v>
      </c>
      <c r="AP130" s="98">
        <f t="shared" si="74"/>
        <v>0.80927613264298903</v>
      </c>
      <c r="AQ130" s="98">
        <f t="shared" si="75"/>
        <v>0.87668541676015999</v>
      </c>
      <c r="AR130" s="98">
        <f t="shared" si="76"/>
        <v>0.90368918533133435</v>
      </c>
      <c r="AS130" s="15"/>
      <c r="AT130" s="98">
        <f t="shared" si="120"/>
        <v>-7.8202585080626941E-2</v>
      </c>
      <c r="AU130" s="98">
        <f t="shared" si="121"/>
        <v>-5.4182142381386633E-2</v>
      </c>
      <c r="AV130" s="98">
        <f t="shared" si="122"/>
        <v>-0.19072386735701097</v>
      </c>
      <c r="AW130" s="98">
        <f t="shared" si="123"/>
        <v>-0.12331458323984001</v>
      </c>
      <c r="AX130" s="98">
        <f t="shared" si="124"/>
        <v>-9.6310814668665645E-2</v>
      </c>
      <c r="AY130" s="15"/>
      <c r="AZ130" s="98">
        <f t="shared" si="104"/>
        <v>-7.8202585080626941E-2</v>
      </c>
      <c r="BA130" s="98">
        <f t="shared" si="105"/>
        <v>-5.4182142381386633E-2</v>
      </c>
      <c r="BB130" s="98">
        <f t="shared" si="106"/>
        <v>-0.19072386735701097</v>
      </c>
      <c r="BC130" s="99">
        <f t="shared" si="107"/>
        <v>-0.12331458323984001</v>
      </c>
      <c r="BD130" s="98">
        <f t="shared" si="108"/>
        <v>-9.7273922815352298E-2</v>
      </c>
      <c r="BE130" s="101"/>
      <c r="BF130" s="181" t="str">
        <f t="shared" si="109"/>
        <v>56X</v>
      </c>
      <c r="BG130" s="98">
        <f t="shared" si="125"/>
        <v>0.92179741491937306</v>
      </c>
      <c r="BH130" s="98">
        <f t="shared" si="126"/>
        <v>0.94581785761861337</v>
      </c>
      <c r="BI130" s="98">
        <f t="shared" si="127"/>
        <v>0.80927613264298903</v>
      </c>
      <c r="BJ130" s="98">
        <f t="shared" si="128"/>
        <v>0.87668541676015999</v>
      </c>
      <c r="BK130" s="98">
        <f t="shared" si="129"/>
        <v>0.9027260771846477</v>
      </c>
      <c r="BL130" s="101"/>
      <c r="BM130" s="15">
        <f>IF($Y130="N",VLOOKUP("N",ylfactors,MATCH(BM$7,'Proposed Factors'!$L$3:$R$3,0),FALSE),IF('Query Result 1'!$X130&lt;49,VLOOKUP("YA",ylfactors,MATCH(BM$7,'Proposed Factors'!$L$3:$R$3,0),FALSE),VLOOKUP("YB",ylfactors,MATCH(BM$7,'Proposed Factors'!$L$3:$R$3,0),FALSE)))</f>
        <v>0.873</v>
      </c>
      <c r="BN130" s="15">
        <f>IF($Y130="N",VLOOKUP("N",ylfactors,MATCH(BN$7,'Proposed Factors'!$L$3:$R$3,0),FALSE),IF('Query Result 1'!$X130&lt;49,VLOOKUP("YA",ylfactors,MATCH(BN$7,'Proposed Factors'!$L$3:$R$3,0),FALSE),VLOOKUP("YB",ylfactors,MATCH(BN$7,'Proposed Factors'!$L$3:$R$3,0),FALSE)))</f>
        <v>0.76900000000000002</v>
      </c>
      <c r="BO130" s="15">
        <f>IF($Y130="N",VLOOKUP("N",ylfactors,MATCH(BO$7,'Proposed Factors'!$L$3:$R$3,0),FALSE),IF('Query Result 1'!$X130&lt;49,VLOOKUP("YA",ylfactors,MATCH(BO$7,'Proposed Factors'!$L$3:$R$3,0),FALSE),VLOOKUP("YB",ylfactors,MATCH(BO$7,'Proposed Factors'!$L$3:$R$3,0),FALSE)))</f>
        <v>0.95</v>
      </c>
      <c r="BP130" s="15">
        <f>IF($Y130="N",VLOOKUP("N",ylfactors,MATCH(BP$7,'Proposed Factors'!$L$3:$R$3,0),FALSE),IF('Query Result 1'!$X130&lt;49,VLOOKUP("YA",ylfactors,MATCH(BP$7,'Proposed Factors'!$L$3:$R$3,0),FALSE),VLOOKUP("YB",ylfactors,MATCH(BP$7,'Proposed Factors'!$L$3:$R$3,0),FALSE)))</f>
        <v>0.94299999999999995</v>
      </c>
      <c r="BQ130" s="15">
        <f>IF($Y130="N",VLOOKUP("N",ylfactors,MATCH(BQ$7,'Proposed Factors'!$L$3:$R$3,0),FALSE),IF('Query Result 1'!$X130&lt;49,VLOOKUP("YA",ylfactors,MATCH(BQ$7,'Proposed Factors'!$L$3:$R$3,0),FALSE),VLOOKUP("YB",ylfactors,MATCH(BQ$7,'Proposed Factors'!$L$3:$R$3,0),FALSE)))</f>
        <v>0.78800000000000003</v>
      </c>
      <c r="BR130" s="15"/>
      <c r="BS130" s="15">
        <f>IF($Z130="NN",1,IF(AND($Z130="YY",$Y130="S"),VLOOKUP("YY",gsdfactors,MATCH(BS$7,'Proposed Factors'!$L$11:$R$11,0),FALSE),VLOOKUP(LEFT(CONCATENATE($Y130,$Z130),2)&amp;"N",gsdfactors,MATCH(BS$7,'Proposed Factors'!$L$11:$R$11,0),FALSE)))</f>
        <v>1</v>
      </c>
      <c r="BT130" s="15">
        <f>IF($Z130="NN",1,IF(AND($Z130="YY",$Y130="S"),VLOOKUP("YY",gsdfactors,MATCH(BT$7,'Proposed Factors'!$L$11:$R$11,0),FALSE),VLOOKUP(LEFT(CONCATENATE($Y130,$Z130),2)&amp;"N",gsdfactors,MATCH(BT$7,'Proposed Factors'!$L$11:$R$11,0),FALSE)))</f>
        <v>1</v>
      </c>
      <c r="BU130" s="15">
        <f>IF($Z130="NN",1,IF(AND($Z130="YY",$Y130="S"),VLOOKUP("YY",gsdfactors,MATCH(BU$7,'Proposed Factors'!$L$11:$R$11,0),FALSE),VLOOKUP(LEFT(CONCATENATE($Y130,$Z130),2)&amp;"N",gsdfactors,MATCH(BU$7,'Proposed Factors'!$L$11:$R$11,0),FALSE)))</f>
        <v>1</v>
      </c>
      <c r="BV130" s="15">
        <f>IF($Z130="NN",1,IF(AND($Z130="YY",$Y130="S"),VLOOKUP("YY",gsdfactors,MATCH(BV$7,'Proposed Factors'!$L$11:$R$11,0),FALSE),VLOOKUP(LEFT(CONCATENATE($Y130,$Z130),2)&amp;"N",gsdfactors,MATCH(BV$7,'Proposed Factors'!$L$11:$R$11,0),FALSE)))</f>
        <v>1</v>
      </c>
      <c r="BW130" s="15">
        <f>IF($Z130="NN",1,IF(AND($Z130="YY",$Y130="S"),VLOOKUP("YY",gsdfactors,MATCH(BW$7,'Proposed Factors'!$L$11:$R$11,0),FALSE),VLOOKUP(LEFT(CONCATENATE($Y130,$Z130),2)&amp;"N",gsdfactors,MATCH(BW$7,'Proposed Factors'!$L$11:$R$11,0),FALSE)))</f>
        <v>1</v>
      </c>
      <c r="BY130" s="52">
        <f t="shared" si="77"/>
        <v>0.80472914322461264</v>
      </c>
      <c r="BZ130" s="52">
        <f t="shared" si="78"/>
        <v>0.7273339325087137</v>
      </c>
      <c r="CA130" s="52">
        <f t="shared" si="79"/>
        <v>0.7688123260108396</v>
      </c>
      <c r="CB130" s="52">
        <f t="shared" si="80"/>
        <v>0.82671434800483079</v>
      </c>
      <c r="CC130" s="52">
        <f t="shared" si="81"/>
        <v>0.71134814882150244</v>
      </c>
      <c r="CE130" s="52">
        <f t="shared" si="82"/>
        <v>0.84372911055998356</v>
      </c>
      <c r="CF130" s="52">
        <f t="shared" si="83"/>
        <v>0.80454501782579091</v>
      </c>
      <c r="CG130" s="52">
        <f t="shared" si="84"/>
        <v>0.78475140437618085</v>
      </c>
      <c r="CH130" s="52">
        <f t="shared" si="85"/>
        <v>0.8443917225992259</v>
      </c>
      <c r="CI130" s="52">
        <f t="shared" si="86"/>
        <v>0.77228845302452209</v>
      </c>
      <c r="CK130" s="52" t="str">
        <f t="shared" si="87"/>
        <v>56MNN</v>
      </c>
      <c r="CL130" s="55">
        <f t="shared" si="88"/>
        <v>6.2706292622700891E-3</v>
      </c>
      <c r="CM130" s="55">
        <f t="shared" si="89"/>
        <v>8.2550343927836941E-3</v>
      </c>
      <c r="CN130" s="55">
        <f t="shared" si="90"/>
        <v>6.7565924063467354E-3</v>
      </c>
      <c r="CO130" s="55">
        <f t="shared" si="91"/>
        <v>6.7928243236573599E-3</v>
      </c>
      <c r="CP130" s="55">
        <f t="shared" si="92"/>
        <v>6.3447729192164124E-3</v>
      </c>
      <c r="CQ130" s="5">
        <f t="shared" si="110"/>
        <v>0.84372911055998356</v>
      </c>
      <c r="CR130" s="5">
        <f t="shared" si="111"/>
        <v>0.80454501782579091</v>
      </c>
      <c r="CS130" s="5">
        <f t="shared" si="112"/>
        <v>0.78475140437618085</v>
      </c>
      <c r="CT130" s="5">
        <f t="shared" si="113"/>
        <v>0.8443917225992259</v>
      </c>
      <c r="CU130" s="5">
        <f t="shared" si="114"/>
        <v>0.77228845302452209</v>
      </c>
      <c r="CW130" s="52">
        <f t="shared" si="115"/>
        <v>0.86863499999999982</v>
      </c>
      <c r="CX130" s="52">
        <f t="shared" si="116"/>
        <v>0.7774589999999999</v>
      </c>
      <c r="CY130" s="52">
        <f t="shared" si="117"/>
        <v>0.81510000000000005</v>
      </c>
      <c r="CZ130" s="52">
        <f t="shared" si="118"/>
        <v>0.87698999999999994</v>
      </c>
      <c r="DA130" s="52">
        <f t="shared" si="119"/>
        <v>0.74818559655278472</v>
      </c>
    </row>
    <row r="131" spans="1:105" x14ac:dyDescent="0.35">
      <c r="A131" s="170" t="str">
        <f t="shared" si="93"/>
        <v>NNN</v>
      </c>
      <c r="B131" s="170" t="str">
        <f t="shared" si="94"/>
        <v>N</v>
      </c>
      <c r="C131" s="29" t="str">
        <f t="shared" si="95"/>
        <v>N</v>
      </c>
      <c r="D131" s="29" t="str">
        <f t="shared" si="71"/>
        <v>N</v>
      </c>
      <c r="E131" s="171" t="s">
        <v>5</v>
      </c>
      <c r="F131" s="171" t="s">
        <v>6</v>
      </c>
      <c r="G131" s="171" t="s">
        <v>8</v>
      </c>
      <c r="H131" s="172">
        <v>17</v>
      </c>
      <c r="I131" s="171" t="s">
        <v>5</v>
      </c>
      <c r="J131" s="171" t="s">
        <v>5</v>
      </c>
      <c r="K131" s="172">
        <v>1439</v>
      </c>
      <c r="L131" s="172">
        <v>633</v>
      </c>
      <c r="M131" s="172">
        <v>1188</v>
      </c>
      <c r="N131" s="172">
        <v>1142</v>
      </c>
      <c r="O131" s="172">
        <v>1393</v>
      </c>
      <c r="P131" s="1"/>
      <c r="Q131" s="13" t="s">
        <v>329</v>
      </c>
      <c r="R131" s="35">
        <v>7867</v>
      </c>
      <c r="S131" s="35">
        <v>5415</v>
      </c>
      <c r="T131" s="35">
        <v>7041</v>
      </c>
      <c r="U131" s="35">
        <v>6768</v>
      </c>
      <c r="V131" s="35">
        <v>7723</v>
      </c>
      <c r="W131" s="35"/>
      <c r="X131" s="50">
        <f t="shared" si="96"/>
        <v>56</v>
      </c>
      <c r="Y131" s="49" t="str">
        <f t="shared" si="97"/>
        <v>S</v>
      </c>
      <c r="Z131" s="49" t="str">
        <f t="shared" si="98"/>
        <v>NN</v>
      </c>
      <c r="AA131" s="1"/>
      <c r="AB131" s="120">
        <f t="shared" si="99"/>
        <v>2.1846260310118592E-3</v>
      </c>
      <c r="AC131" s="120">
        <f t="shared" si="100"/>
        <v>2.5934678136994489E-3</v>
      </c>
      <c r="AD131" s="120">
        <f t="shared" si="101"/>
        <v>2.2534776719760961E-3</v>
      </c>
      <c r="AE131" s="120">
        <f t="shared" si="102"/>
        <v>2.241860585288585E-3</v>
      </c>
      <c r="AF131" s="120">
        <f t="shared" si="103"/>
        <v>2.1894853107733846E-3</v>
      </c>
      <c r="AH131" s="121">
        <f t="shared" si="135"/>
        <v>0.995</v>
      </c>
      <c r="AI131" s="121">
        <f t="shared" si="135"/>
        <v>1.0109999999999999</v>
      </c>
      <c r="AJ131" s="121">
        <f t="shared" si="135"/>
        <v>0.85799999999999998</v>
      </c>
      <c r="AK131" s="121">
        <f t="shared" si="135"/>
        <v>0.93</v>
      </c>
      <c r="AL131" s="121">
        <f t="shared" si="135"/>
        <v>0.95</v>
      </c>
      <c r="AM131" s="15"/>
      <c r="AN131" s="98">
        <f t="shared" si="72"/>
        <v>0.92179741491937306</v>
      </c>
      <c r="AO131" s="98">
        <f t="shared" si="73"/>
        <v>0.94581785761861337</v>
      </c>
      <c r="AP131" s="98">
        <f t="shared" si="74"/>
        <v>0.80927613264298903</v>
      </c>
      <c r="AQ131" s="98">
        <f t="shared" si="75"/>
        <v>0.87668541676015999</v>
      </c>
      <c r="AR131" s="98">
        <f t="shared" si="76"/>
        <v>0.90368918533133435</v>
      </c>
      <c r="AS131" s="15"/>
      <c r="AT131" s="98">
        <f t="shared" si="120"/>
        <v>-7.8202585080626941E-2</v>
      </c>
      <c r="AU131" s="98">
        <f t="shared" si="121"/>
        <v>-5.4182142381386633E-2</v>
      </c>
      <c r="AV131" s="98">
        <f t="shared" si="122"/>
        <v>-0.19072386735701097</v>
      </c>
      <c r="AW131" s="98">
        <f t="shared" si="123"/>
        <v>-0.12331458323984001</v>
      </c>
      <c r="AX131" s="98">
        <f t="shared" si="124"/>
        <v>-9.6310814668665645E-2</v>
      </c>
      <c r="AY131" s="15"/>
      <c r="AZ131" s="98">
        <f t="shared" si="104"/>
        <v>-7.8202585080626941E-2</v>
      </c>
      <c r="BA131" s="98">
        <f t="shared" si="105"/>
        <v>-5.4182142381386633E-2</v>
      </c>
      <c r="BB131" s="98">
        <f t="shared" si="106"/>
        <v>-0.19072386735701097</v>
      </c>
      <c r="BC131" s="99">
        <f t="shared" si="107"/>
        <v>-0.12331458323984001</v>
      </c>
      <c r="BD131" s="98">
        <f t="shared" si="108"/>
        <v>-9.7273922815352298E-2</v>
      </c>
      <c r="BE131" s="101"/>
      <c r="BF131" s="181" t="str">
        <f t="shared" si="109"/>
        <v>56X</v>
      </c>
      <c r="BG131" s="98">
        <f t="shared" si="125"/>
        <v>0.92179741491937306</v>
      </c>
      <c r="BH131" s="98">
        <f t="shared" si="126"/>
        <v>0.94581785761861337</v>
      </c>
      <c r="BI131" s="98">
        <f t="shared" si="127"/>
        <v>0.80927613264298903</v>
      </c>
      <c r="BJ131" s="98">
        <f t="shared" si="128"/>
        <v>0.87668541676015999</v>
      </c>
      <c r="BK131" s="98">
        <f t="shared" si="129"/>
        <v>0.9027260771846477</v>
      </c>
      <c r="BL131" s="101"/>
      <c r="BM131" s="15">
        <f>IF($Y131="N",VLOOKUP("N",ylfactors,MATCH(BM$7,'Proposed Factors'!$L$3:$R$3,0),FALSE),IF('Query Result 1'!$X131&lt;49,VLOOKUP("YA",ylfactors,MATCH(BM$7,'Proposed Factors'!$L$3:$R$3,0),FALSE),VLOOKUP("YB",ylfactors,MATCH(BM$7,'Proposed Factors'!$L$3:$R$3,0),FALSE)))</f>
        <v>0.873</v>
      </c>
      <c r="BN131" s="15">
        <f>IF($Y131="N",VLOOKUP("N",ylfactors,MATCH(BN$7,'Proposed Factors'!$L$3:$R$3,0),FALSE),IF('Query Result 1'!$X131&lt;49,VLOOKUP("YA",ylfactors,MATCH(BN$7,'Proposed Factors'!$L$3:$R$3,0),FALSE),VLOOKUP("YB",ylfactors,MATCH(BN$7,'Proposed Factors'!$L$3:$R$3,0),FALSE)))</f>
        <v>0.76900000000000002</v>
      </c>
      <c r="BO131" s="15">
        <f>IF($Y131="N",VLOOKUP("N",ylfactors,MATCH(BO$7,'Proposed Factors'!$L$3:$R$3,0),FALSE),IF('Query Result 1'!$X131&lt;49,VLOOKUP("YA",ylfactors,MATCH(BO$7,'Proposed Factors'!$L$3:$R$3,0),FALSE),VLOOKUP("YB",ylfactors,MATCH(BO$7,'Proposed Factors'!$L$3:$R$3,0),FALSE)))</f>
        <v>0.95</v>
      </c>
      <c r="BP131" s="15">
        <f>IF($Y131="N",VLOOKUP("N",ylfactors,MATCH(BP$7,'Proposed Factors'!$L$3:$R$3,0),FALSE),IF('Query Result 1'!$X131&lt;49,VLOOKUP("YA",ylfactors,MATCH(BP$7,'Proposed Factors'!$L$3:$R$3,0),FALSE),VLOOKUP("YB",ylfactors,MATCH(BP$7,'Proposed Factors'!$L$3:$R$3,0),FALSE)))</f>
        <v>0.94299999999999995</v>
      </c>
      <c r="BQ131" s="15">
        <f>IF($Y131="N",VLOOKUP("N",ylfactors,MATCH(BQ$7,'Proposed Factors'!$L$3:$R$3,0),FALSE),IF('Query Result 1'!$X131&lt;49,VLOOKUP("YA",ylfactors,MATCH(BQ$7,'Proposed Factors'!$L$3:$R$3,0),FALSE),VLOOKUP("YB",ylfactors,MATCH(BQ$7,'Proposed Factors'!$L$3:$R$3,0),FALSE)))</f>
        <v>0.78800000000000003</v>
      </c>
      <c r="BR131" s="15"/>
      <c r="BS131" s="15">
        <f>IF($Z131="NN",1,IF(AND($Z131="YY",$Y131="S"),VLOOKUP("YY",gsdfactors,MATCH(BS$7,'Proposed Factors'!$L$11:$R$11,0),FALSE),VLOOKUP(LEFT(CONCATENATE($Y131,$Z131),2)&amp;"N",gsdfactors,MATCH(BS$7,'Proposed Factors'!$L$11:$R$11,0),FALSE)))</f>
        <v>1</v>
      </c>
      <c r="BT131" s="15">
        <f>IF($Z131="NN",1,IF(AND($Z131="YY",$Y131="S"),VLOOKUP("YY",gsdfactors,MATCH(BT$7,'Proposed Factors'!$L$11:$R$11,0),FALSE),VLOOKUP(LEFT(CONCATENATE($Y131,$Z131),2)&amp;"N",gsdfactors,MATCH(BT$7,'Proposed Factors'!$L$11:$R$11,0),FALSE)))</f>
        <v>1</v>
      </c>
      <c r="BU131" s="15">
        <f>IF($Z131="NN",1,IF(AND($Z131="YY",$Y131="S"),VLOOKUP("YY",gsdfactors,MATCH(BU$7,'Proposed Factors'!$L$11:$R$11,0),FALSE),VLOOKUP(LEFT(CONCATENATE($Y131,$Z131),2)&amp;"N",gsdfactors,MATCH(BU$7,'Proposed Factors'!$L$11:$R$11,0),FALSE)))</f>
        <v>1</v>
      </c>
      <c r="BV131" s="15">
        <f>IF($Z131="NN",1,IF(AND($Z131="YY",$Y131="S"),VLOOKUP("YY",gsdfactors,MATCH(BV$7,'Proposed Factors'!$L$11:$R$11,0),FALSE),VLOOKUP(LEFT(CONCATENATE($Y131,$Z131),2)&amp;"N",gsdfactors,MATCH(BV$7,'Proposed Factors'!$L$11:$R$11,0),FALSE)))</f>
        <v>1</v>
      </c>
      <c r="BW131" s="15">
        <f>IF($Z131="NN",1,IF(AND($Z131="YY",$Y131="S"),VLOOKUP("YY",gsdfactors,MATCH(BW$7,'Proposed Factors'!$L$11:$R$11,0),FALSE),VLOOKUP(LEFT(CONCATENATE($Y131,$Z131),2)&amp;"N",gsdfactors,MATCH(BW$7,'Proposed Factors'!$L$11:$R$11,0),FALSE)))</f>
        <v>1</v>
      </c>
      <c r="BY131" s="52">
        <f t="shared" si="77"/>
        <v>0.80472914322461264</v>
      </c>
      <c r="BZ131" s="52">
        <f t="shared" si="78"/>
        <v>0.7273339325087137</v>
      </c>
      <c r="CA131" s="52">
        <f t="shared" si="79"/>
        <v>0.7688123260108396</v>
      </c>
      <c r="CB131" s="52">
        <f t="shared" si="80"/>
        <v>0.82671434800483079</v>
      </c>
      <c r="CC131" s="52">
        <f t="shared" si="81"/>
        <v>0.71134814882150244</v>
      </c>
      <c r="CE131" s="52">
        <f t="shared" si="82"/>
        <v>0.84372911055998356</v>
      </c>
      <c r="CF131" s="52">
        <f t="shared" si="83"/>
        <v>0.80454501782579091</v>
      </c>
      <c r="CG131" s="52">
        <f t="shared" si="84"/>
        <v>0.78475140437618085</v>
      </c>
      <c r="CH131" s="52">
        <f t="shared" si="85"/>
        <v>0.8443917225992259</v>
      </c>
      <c r="CI131" s="52">
        <f t="shared" si="86"/>
        <v>0.77228845302452209</v>
      </c>
      <c r="CK131" s="52" t="str">
        <f t="shared" si="87"/>
        <v>56SNN</v>
      </c>
      <c r="CL131" s="55">
        <f t="shared" si="88"/>
        <v>2.1846260310118592E-3</v>
      </c>
      <c r="CM131" s="55">
        <f t="shared" si="89"/>
        <v>2.5934678136994489E-3</v>
      </c>
      <c r="CN131" s="55">
        <f t="shared" si="90"/>
        <v>2.2534776719760961E-3</v>
      </c>
      <c r="CO131" s="55">
        <f t="shared" si="91"/>
        <v>2.241860585288585E-3</v>
      </c>
      <c r="CP131" s="55">
        <f t="shared" si="92"/>
        <v>2.1894853107733846E-3</v>
      </c>
      <c r="CQ131" s="5">
        <f t="shared" si="110"/>
        <v>0.84372911055998356</v>
      </c>
      <c r="CR131" s="5">
        <f t="shared" si="111"/>
        <v>0.80454501782579091</v>
      </c>
      <c r="CS131" s="5">
        <f t="shared" si="112"/>
        <v>0.78475140437618085</v>
      </c>
      <c r="CT131" s="5">
        <f t="shared" si="113"/>
        <v>0.8443917225992259</v>
      </c>
      <c r="CU131" s="5">
        <f t="shared" si="114"/>
        <v>0.77228845302452209</v>
      </c>
      <c r="CW131" s="52">
        <f t="shared" si="115"/>
        <v>0.86863499999999982</v>
      </c>
      <c r="CX131" s="52">
        <f t="shared" si="116"/>
        <v>0.7774589999999999</v>
      </c>
      <c r="CY131" s="52">
        <f t="shared" si="117"/>
        <v>0.81510000000000005</v>
      </c>
      <c r="CZ131" s="52">
        <f t="shared" si="118"/>
        <v>0.87698999999999994</v>
      </c>
      <c r="DA131" s="52">
        <f t="shared" si="119"/>
        <v>0.74818559655278472</v>
      </c>
    </row>
    <row r="132" spans="1:105" x14ac:dyDescent="0.35">
      <c r="A132" s="170" t="str">
        <f t="shared" si="93"/>
        <v>NNN</v>
      </c>
      <c r="B132" s="170" t="str">
        <f t="shared" si="94"/>
        <v>N</v>
      </c>
      <c r="C132" s="29" t="str">
        <f t="shared" si="95"/>
        <v>N</v>
      </c>
      <c r="D132" s="29" t="str">
        <f t="shared" si="71"/>
        <v>N</v>
      </c>
      <c r="E132" s="171" t="s">
        <v>5</v>
      </c>
      <c r="F132" s="171" t="s">
        <v>6</v>
      </c>
      <c r="G132" s="171" t="s">
        <v>8</v>
      </c>
      <c r="H132" s="172">
        <v>18</v>
      </c>
      <c r="I132" s="171" t="s">
        <v>5</v>
      </c>
      <c r="J132" s="171" t="s">
        <v>5</v>
      </c>
      <c r="K132" s="172">
        <v>1443</v>
      </c>
      <c r="L132" s="172">
        <v>619</v>
      </c>
      <c r="M132" s="172">
        <v>1222</v>
      </c>
      <c r="N132" s="172">
        <v>1180</v>
      </c>
      <c r="O132" s="172">
        <v>1404</v>
      </c>
      <c r="P132" s="1"/>
      <c r="Q132" s="13" t="s">
        <v>228</v>
      </c>
      <c r="R132" s="35">
        <v>22688</v>
      </c>
      <c r="S132" s="35">
        <v>17408</v>
      </c>
      <c r="T132" s="35">
        <v>21215</v>
      </c>
      <c r="U132" s="35">
        <v>20602</v>
      </c>
      <c r="V132" s="35">
        <v>22469</v>
      </c>
      <c r="W132" s="35"/>
      <c r="X132" s="50">
        <f t="shared" si="96"/>
        <v>57</v>
      </c>
      <c r="Y132" s="49" t="str">
        <f t="shared" si="97"/>
        <v>M</v>
      </c>
      <c r="Z132" s="49" t="str">
        <f t="shared" si="98"/>
        <v>NN</v>
      </c>
      <c r="AA132" s="1"/>
      <c r="AB132" s="120">
        <f t="shared" si="99"/>
        <v>6.3003426200072534E-3</v>
      </c>
      <c r="AC132" s="120">
        <f t="shared" si="100"/>
        <v>8.3374123177987081E-3</v>
      </c>
      <c r="AD132" s="120">
        <f t="shared" si="101"/>
        <v>6.7898776893868598E-3</v>
      </c>
      <c r="AE132" s="120">
        <f t="shared" si="102"/>
        <v>6.8242925204071254E-3</v>
      </c>
      <c r="AF132" s="120">
        <f t="shared" si="103"/>
        <v>6.3700045898960481E-3</v>
      </c>
      <c r="AH132" s="121">
        <f t="shared" si="135"/>
        <v>1.016</v>
      </c>
      <c r="AI132" s="121">
        <f t="shared" si="135"/>
        <v>1.016</v>
      </c>
      <c r="AJ132" s="121">
        <f t="shared" si="135"/>
        <v>0.85799999999999998</v>
      </c>
      <c r="AK132" s="121">
        <f t="shared" si="135"/>
        <v>0.94599999999999995</v>
      </c>
      <c r="AL132" s="121">
        <f t="shared" si="135"/>
        <v>0.96099999999999997</v>
      </c>
      <c r="AM132" s="15"/>
      <c r="AN132" s="98">
        <f t="shared" si="72"/>
        <v>0.94125243573676687</v>
      </c>
      <c r="AO132" s="98">
        <f t="shared" si="73"/>
        <v>0.95049549291840885</v>
      </c>
      <c r="AP132" s="98">
        <f t="shared" si="74"/>
        <v>0.80927613264298903</v>
      </c>
      <c r="AQ132" s="98">
        <f t="shared" si="75"/>
        <v>0.89176817661839913</v>
      </c>
      <c r="AR132" s="98">
        <f t="shared" si="76"/>
        <v>0.91415295484569725</v>
      </c>
      <c r="AS132" s="15"/>
      <c r="AT132" s="98">
        <f t="shared" si="120"/>
        <v>-5.8747564263233132E-2</v>
      </c>
      <c r="AU132" s="98">
        <f t="shared" si="121"/>
        <v>-4.9504507081591154E-2</v>
      </c>
      <c r="AV132" s="98">
        <f t="shared" si="122"/>
        <v>-0.19072386735701097</v>
      </c>
      <c r="AW132" s="98">
        <f t="shared" si="123"/>
        <v>-0.10823182338160087</v>
      </c>
      <c r="AX132" s="98">
        <f t="shared" si="124"/>
        <v>-8.5847045154302748E-2</v>
      </c>
      <c r="AY132" s="15"/>
      <c r="AZ132" s="98">
        <f t="shared" si="104"/>
        <v>-5.8747564263233132E-2</v>
      </c>
      <c r="BA132" s="98">
        <f t="shared" si="105"/>
        <v>-4.9504507081591154E-2</v>
      </c>
      <c r="BB132" s="98">
        <f t="shared" si="106"/>
        <v>-0.19072386735701097</v>
      </c>
      <c r="BC132" s="99">
        <f t="shared" si="107"/>
        <v>-0.10823182338160087</v>
      </c>
      <c r="BD132" s="98">
        <f t="shared" si="108"/>
        <v>-8.6705515605845773E-2</v>
      </c>
      <c r="BE132" s="101"/>
      <c r="BF132" s="181" t="str">
        <f t="shared" si="109"/>
        <v>57X</v>
      </c>
      <c r="BG132" s="98">
        <f t="shared" si="125"/>
        <v>0.94125243573676687</v>
      </c>
      <c r="BH132" s="98">
        <f t="shared" si="126"/>
        <v>0.95049549291840885</v>
      </c>
      <c r="BI132" s="98">
        <f t="shared" si="127"/>
        <v>0.80927613264298903</v>
      </c>
      <c r="BJ132" s="98">
        <f t="shared" si="128"/>
        <v>0.89176817661839913</v>
      </c>
      <c r="BK132" s="98">
        <f t="shared" si="129"/>
        <v>0.91329448439415417</v>
      </c>
      <c r="BL132" s="101"/>
      <c r="BM132" s="15">
        <f>IF($Y132="N",VLOOKUP("N",ylfactors,MATCH(BM$7,'Proposed Factors'!$L$3:$R$3,0),FALSE),IF('Query Result 1'!$X132&lt;49,VLOOKUP("YA",ylfactors,MATCH(BM$7,'Proposed Factors'!$L$3:$R$3,0),FALSE),VLOOKUP("YB",ylfactors,MATCH(BM$7,'Proposed Factors'!$L$3:$R$3,0),FALSE)))</f>
        <v>0.873</v>
      </c>
      <c r="BN132" s="15">
        <f>IF($Y132="N",VLOOKUP("N",ylfactors,MATCH(BN$7,'Proposed Factors'!$L$3:$R$3,0),FALSE),IF('Query Result 1'!$X132&lt;49,VLOOKUP("YA",ylfactors,MATCH(BN$7,'Proposed Factors'!$L$3:$R$3,0),FALSE),VLOOKUP("YB",ylfactors,MATCH(BN$7,'Proposed Factors'!$L$3:$R$3,0),FALSE)))</f>
        <v>0.76900000000000002</v>
      </c>
      <c r="BO132" s="15">
        <f>IF($Y132="N",VLOOKUP("N",ylfactors,MATCH(BO$7,'Proposed Factors'!$L$3:$R$3,0),FALSE),IF('Query Result 1'!$X132&lt;49,VLOOKUP("YA",ylfactors,MATCH(BO$7,'Proposed Factors'!$L$3:$R$3,0),FALSE),VLOOKUP("YB",ylfactors,MATCH(BO$7,'Proposed Factors'!$L$3:$R$3,0),FALSE)))</f>
        <v>0.95</v>
      </c>
      <c r="BP132" s="15">
        <f>IF($Y132="N",VLOOKUP("N",ylfactors,MATCH(BP$7,'Proposed Factors'!$L$3:$R$3,0),FALSE),IF('Query Result 1'!$X132&lt;49,VLOOKUP("YA",ylfactors,MATCH(BP$7,'Proposed Factors'!$L$3:$R$3,0),FALSE),VLOOKUP("YB",ylfactors,MATCH(BP$7,'Proposed Factors'!$L$3:$R$3,0),FALSE)))</f>
        <v>0.94299999999999995</v>
      </c>
      <c r="BQ132" s="15">
        <f>IF($Y132="N",VLOOKUP("N",ylfactors,MATCH(BQ$7,'Proposed Factors'!$L$3:$R$3,0),FALSE),IF('Query Result 1'!$X132&lt;49,VLOOKUP("YA",ylfactors,MATCH(BQ$7,'Proposed Factors'!$L$3:$R$3,0),FALSE),VLOOKUP("YB",ylfactors,MATCH(BQ$7,'Proposed Factors'!$L$3:$R$3,0),FALSE)))</f>
        <v>0.78800000000000003</v>
      </c>
      <c r="BR132" s="15"/>
      <c r="BS132" s="15">
        <f>IF($Z132="NN",1,IF(AND($Z132="YY",$Y132="S"),VLOOKUP("YY",gsdfactors,MATCH(BS$7,'Proposed Factors'!$L$11:$R$11,0),FALSE),VLOOKUP(LEFT(CONCATENATE($Y132,$Z132),2)&amp;"N",gsdfactors,MATCH(BS$7,'Proposed Factors'!$L$11:$R$11,0),FALSE)))</f>
        <v>1</v>
      </c>
      <c r="BT132" s="15">
        <f>IF($Z132="NN",1,IF(AND($Z132="YY",$Y132="S"),VLOOKUP("YY",gsdfactors,MATCH(BT$7,'Proposed Factors'!$L$11:$R$11,0),FALSE),VLOOKUP(LEFT(CONCATENATE($Y132,$Z132),2)&amp;"N",gsdfactors,MATCH(BT$7,'Proposed Factors'!$L$11:$R$11,0),FALSE)))</f>
        <v>1</v>
      </c>
      <c r="BU132" s="15">
        <f>IF($Z132="NN",1,IF(AND($Z132="YY",$Y132="S"),VLOOKUP("YY",gsdfactors,MATCH(BU$7,'Proposed Factors'!$L$11:$R$11,0),FALSE),VLOOKUP(LEFT(CONCATENATE($Y132,$Z132),2)&amp;"N",gsdfactors,MATCH(BU$7,'Proposed Factors'!$L$11:$R$11,0),FALSE)))</f>
        <v>1</v>
      </c>
      <c r="BV132" s="15">
        <f>IF($Z132="NN",1,IF(AND($Z132="YY",$Y132="S"),VLOOKUP("YY",gsdfactors,MATCH(BV$7,'Proposed Factors'!$L$11:$R$11,0),FALSE),VLOOKUP(LEFT(CONCATENATE($Y132,$Z132),2)&amp;"N",gsdfactors,MATCH(BV$7,'Proposed Factors'!$L$11:$R$11,0),FALSE)))</f>
        <v>1</v>
      </c>
      <c r="BW132" s="15">
        <f>IF($Z132="NN",1,IF(AND($Z132="YY",$Y132="S"),VLOOKUP("YY",gsdfactors,MATCH(BW$7,'Proposed Factors'!$L$11:$R$11,0),FALSE),VLOOKUP(LEFT(CONCATENATE($Y132,$Z132),2)&amp;"N",gsdfactors,MATCH(BW$7,'Proposed Factors'!$L$11:$R$11,0),FALSE)))</f>
        <v>1</v>
      </c>
      <c r="BY132" s="52">
        <f t="shared" si="77"/>
        <v>0.82171337639819753</v>
      </c>
      <c r="BZ132" s="52">
        <f t="shared" si="78"/>
        <v>0.73093103405425641</v>
      </c>
      <c r="CA132" s="52">
        <f t="shared" si="79"/>
        <v>0.7688123260108396</v>
      </c>
      <c r="CB132" s="52">
        <f t="shared" si="80"/>
        <v>0.84093739055115035</v>
      </c>
      <c r="CC132" s="52">
        <f t="shared" si="81"/>
        <v>0.71967605370259347</v>
      </c>
      <c r="CE132" s="52">
        <f t="shared" si="82"/>
        <v>0.86153645862205364</v>
      </c>
      <c r="CF132" s="52">
        <f t="shared" si="83"/>
        <v>0.80852397439268409</v>
      </c>
      <c r="CG132" s="52">
        <f t="shared" si="84"/>
        <v>0.78475140437618085</v>
      </c>
      <c r="CH132" s="52">
        <f t="shared" si="85"/>
        <v>0.85891889202028782</v>
      </c>
      <c r="CI132" s="52">
        <f t="shared" si="86"/>
        <v>0.78132979907737732</v>
      </c>
      <c r="CK132" s="52" t="str">
        <f t="shared" si="87"/>
        <v>57MNN</v>
      </c>
      <c r="CL132" s="55">
        <f t="shared" si="88"/>
        <v>6.3003426200072534E-3</v>
      </c>
      <c r="CM132" s="55">
        <f t="shared" si="89"/>
        <v>8.3374123177987081E-3</v>
      </c>
      <c r="CN132" s="55">
        <f t="shared" si="90"/>
        <v>6.7898776893868598E-3</v>
      </c>
      <c r="CO132" s="55">
        <f t="shared" si="91"/>
        <v>6.8242925204071254E-3</v>
      </c>
      <c r="CP132" s="55">
        <f t="shared" si="92"/>
        <v>6.3700045898960481E-3</v>
      </c>
      <c r="CQ132" s="5">
        <f t="shared" si="110"/>
        <v>0.86153645862205364</v>
      </c>
      <c r="CR132" s="5">
        <f t="shared" si="111"/>
        <v>0.80852397439268409</v>
      </c>
      <c r="CS132" s="5">
        <f t="shared" si="112"/>
        <v>0.78475140437618085</v>
      </c>
      <c r="CT132" s="5">
        <f t="shared" si="113"/>
        <v>0.85891889202028782</v>
      </c>
      <c r="CU132" s="5">
        <f t="shared" si="114"/>
        <v>0.78132979907737732</v>
      </c>
      <c r="CW132" s="52">
        <f t="shared" si="115"/>
        <v>0.88696799999999998</v>
      </c>
      <c r="CX132" s="52">
        <f t="shared" si="116"/>
        <v>0.781304</v>
      </c>
      <c r="CY132" s="52">
        <f t="shared" si="117"/>
        <v>0.81510000000000005</v>
      </c>
      <c r="CZ132" s="52">
        <f t="shared" si="118"/>
        <v>0.89207799999999993</v>
      </c>
      <c r="DA132" s="52">
        <f t="shared" si="119"/>
        <v>0.75694476531117194</v>
      </c>
    </row>
    <row r="133" spans="1:105" x14ac:dyDescent="0.35">
      <c r="A133" s="170" t="str">
        <f t="shared" si="93"/>
        <v>NNN</v>
      </c>
      <c r="B133" s="170" t="str">
        <f t="shared" si="94"/>
        <v>N</v>
      </c>
      <c r="C133" s="29" t="str">
        <f t="shared" si="95"/>
        <v>N</v>
      </c>
      <c r="D133" s="29" t="str">
        <f t="shared" si="71"/>
        <v>N</v>
      </c>
      <c r="E133" s="171" t="s">
        <v>5</v>
      </c>
      <c r="F133" s="171" t="s">
        <v>6</v>
      </c>
      <c r="G133" s="171" t="s">
        <v>8</v>
      </c>
      <c r="H133" s="172">
        <v>19</v>
      </c>
      <c r="I133" s="171" t="s">
        <v>5</v>
      </c>
      <c r="J133" s="171" t="s">
        <v>5</v>
      </c>
      <c r="K133" s="172">
        <v>1429</v>
      </c>
      <c r="L133" s="172">
        <v>646</v>
      </c>
      <c r="M133" s="172">
        <v>1185</v>
      </c>
      <c r="N133" s="172">
        <v>1150</v>
      </c>
      <c r="O133" s="172">
        <v>1386</v>
      </c>
      <c r="P133" s="1"/>
      <c r="Q133" s="13" t="s">
        <v>330</v>
      </c>
      <c r="R133" s="35">
        <v>7410</v>
      </c>
      <c r="S133" s="35">
        <v>5097</v>
      </c>
      <c r="T133" s="35">
        <v>6666</v>
      </c>
      <c r="U133" s="35">
        <v>6398</v>
      </c>
      <c r="V133" s="35">
        <v>7301</v>
      </c>
      <c r="W133" s="35"/>
      <c r="X133" s="50">
        <f t="shared" si="96"/>
        <v>57</v>
      </c>
      <c r="Y133" s="49" t="str">
        <f t="shared" si="97"/>
        <v>S</v>
      </c>
      <c r="Z133" s="49" t="str">
        <f t="shared" si="98"/>
        <v>NN</v>
      </c>
      <c r="AA133" s="1"/>
      <c r="AB133" s="120">
        <f t="shared" si="99"/>
        <v>2.0577194470316356E-3</v>
      </c>
      <c r="AC133" s="120">
        <f t="shared" si="100"/>
        <v>2.4411644407065728E-3</v>
      </c>
      <c r="AD133" s="120">
        <f t="shared" si="101"/>
        <v>2.1334586225525715E-3</v>
      </c>
      <c r="AE133" s="120">
        <f t="shared" si="102"/>
        <v>2.1193002400526546E-3</v>
      </c>
      <c r="AF133" s="120">
        <f t="shared" si="103"/>
        <v>2.0698475014834239E-3</v>
      </c>
      <c r="AH133" s="121">
        <f t="shared" si="135"/>
        <v>1.016</v>
      </c>
      <c r="AI133" s="121">
        <f t="shared" si="135"/>
        <v>1.016</v>
      </c>
      <c r="AJ133" s="121">
        <f t="shared" si="135"/>
        <v>0.85799999999999998</v>
      </c>
      <c r="AK133" s="121">
        <f t="shared" si="135"/>
        <v>0.94599999999999995</v>
      </c>
      <c r="AL133" s="121">
        <f t="shared" si="135"/>
        <v>0.96099999999999997</v>
      </c>
      <c r="AM133" s="15"/>
      <c r="AN133" s="98">
        <f t="shared" si="72"/>
        <v>0.94125243573676687</v>
      </c>
      <c r="AO133" s="98">
        <f t="shared" si="73"/>
        <v>0.95049549291840885</v>
      </c>
      <c r="AP133" s="98">
        <f t="shared" si="74"/>
        <v>0.80927613264298903</v>
      </c>
      <c r="AQ133" s="98">
        <f t="shared" si="75"/>
        <v>0.89176817661839913</v>
      </c>
      <c r="AR133" s="98">
        <f t="shared" si="76"/>
        <v>0.91415295484569725</v>
      </c>
      <c r="AS133" s="15"/>
      <c r="AT133" s="98">
        <f t="shared" si="120"/>
        <v>-5.8747564263233132E-2</v>
      </c>
      <c r="AU133" s="98">
        <f t="shared" si="121"/>
        <v>-4.9504507081591154E-2</v>
      </c>
      <c r="AV133" s="98">
        <f t="shared" si="122"/>
        <v>-0.19072386735701097</v>
      </c>
      <c r="AW133" s="98">
        <f t="shared" si="123"/>
        <v>-0.10823182338160087</v>
      </c>
      <c r="AX133" s="98">
        <f t="shared" si="124"/>
        <v>-8.5847045154302748E-2</v>
      </c>
      <c r="AY133" s="15"/>
      <c r="AZ133" s="98">
        <f t="shared" si="104"/>
        <v>-5.8747564263233132E-2</v>
      </c>
      <c r="BA133" s="98">
        <f t="shared" si="105"/>
        <v>-4.9504507081591154E-2</v>
      </c>
      <c r="BB133" s="98">
        <f t="shared" si="106"/>
        <v>-0.19072386735701097</v>
      </c>
      <c r="BC133" s="99">
        <f t="shared" si="107"/>
        <v>-0.10823182338160087</v>
      </c>
      <c r="BD133" s="98">
        <f t="shared" si="108"/>
        <v>-8.6705515605845773E-2</v>
      </c>
      <c r="BE133" s="101"/>
      <c r="BF133" s="181" t="str">
        <f t="shared" si="109"/>
        <v>57X</v>
      </c>
      <c r="BG133" s="98">
        <f t="shared" si="125"/>
        <v>0.94125243573676687</v>
      </c>
      <c r="BH133" s="98">
        <f t="shared" si="126"/>
        <v>0.95049549291840885</v>
      </c>
      <c r="BI133" s="98">
        <f t="shared" si="127"/>
        <v>0.80927613264298903</v>
      </c>
      <c r="BJ133" s="98">
        <f t="shared" si="128"/>
        <v>0.89176817661839913</v>
      </c>
      <c r="BK133" s="98">
        <f t="shared" si="129"/>
        <v>0.91329448439415417</v>
      </c>
      <c r="BL133" s="101"/>
      <c r="BM133" s="15">
        <f>IF($Y133="N",VLOOKUP("N",ylfactors,MATCH(BM$7,'Proposed Factors'!$L$3:$R$3,0),FALSE),IF('Query Result 1'!$X133&lt;49,VLOOKUP("YA",ylfactors,MATCH(BM$7,'Proposed Factors'!$L$3:$R$3,0),FALSE),VLOOKUP("YB",ylfactors,MATCH(BM$7,'Proposed Factors'!$L$3:$R$3,0),FALSE)))</f>
        <v>0.873</v>
      </c>
      <c r="BN133" s="15">
        <f>IF($Y133="N",VLOOKUP("N",ylfactors,MATCH(BN$7,'Proposed Factors'!$L$3:$R$3,0),FALSE),IF('Query Result 1'!$X133&lt;49,VLOOKUP("YA",ylfactors,MATCH(BN$7,'Proposed Factors'!$L$3:$R$3,0),FALSE),VLOOKUP("YB",ylfactors,MATCH(BN$7,'Proposed Factors'!$L$3:$R$3,0),FALSE)))</f>
        <v>0.76900000000000002</v>
      </c>
      <c r="BO133" s="15">
        <f>IF($Y133="N",VLOOKUP("N",ylfactors,MATCH(BO$7,'Proposed Factors'!$L$3:$R$3,0),FALSE),IF('Query Result 1'!$X133&lt;49,VLOOKUP("YA",ylfactors,MATCH(BO$7,'Proposed Factors'!$L$3:$R$3,0),FALSE),VLOOKUP("YB",ylfactors,MATCH(BO$7,'Proposed Factors'!$L$3:$R$3,0),FALSE)))</f>
        <v>0.95</v>
      </c>
      <c r="BP133" s="15">
        <f>IF($Y133="N",VLOOKUP("N",ylfactors,MATCH(BP$7,'Proposed Factors'!$L$3:$R$3,0),FALSE),IF('Query Result 1'!$X133&lt;49,VLOOKUP("YA",ylfactors,MATCH(BP$7,'Proposed Factors'!$L$3:$R$3,0),FALSE),VLOOKUP("YB",ylfactors,MATCH(BP$7,'Proposed Factors'!$L$3:$R$3,0),FALSE)))</f>
        <v>0.94299999999999995</v>
      </c>
      <c r="BQ133" s="15">
        <f>IF($Y133="N",VLOOKUP("N",ylfactors,MATCH(BQ$7,'Proposed Factors'!$L$3:$R$3,0),FALSE),IF('Query Result 1'!$X133&lt;49,VLOOKUP("YA",ylfactors,MATCH(BQ$7,'Proposed Factors'!$L$3:$R$3,0),FALSE),VLOOKUP("YB",ylfactors,MATCH(BQ$7,'Proposed Factors'!$L$3:$R$3,0),FALSE)))</f>
        <v>0.78800000000000003</v>
      </c>
      <c r="BR133" s="15"/>
      <c r="BS133" s="15">
        <f>IF($Z133="NN",1,IF(AND($Z133="YY",$Y133="S"),VLOOKUP("YY",gsdfactors,MATCH(BS$7,'Proposed Factors'!$L$11:$R$11,0),FALSE),VLOOKUP(LEFT(CONCATENATE($Y133,$Z133),2)&amp;"N",gsdfactors,MATCH(BS$7,'Proposed Factors'!$L$11:$R$11,0),FALSE)))</f>
        <v>1</v>
      </c>
      <c r="BT133" s="15">
        <f>IF($Z133="NN",1,IF(AND($Z133="YY",$Y133="S"),VLOOKUP("YY",gsdfactors,MATCH(BT$7,'Proposed Factors'!$L$11:$R$11,0),FALSE),VLOOKUP(LEFT(CONCATENATE($Y133,$Z133),2)&amp;"N",gsdfactors,MATCH(BT$7,'Proposed Factors'!$L$11:$R$11,0),FALSE)))</f>
        <v>1</v>
      </c>
      <c r="BU133" s="15">
        <f>IF($Z133="NN",1,IF(AND($Z133="YY",$Y133="S"),VLOOKUP("YY",gsdfactors,MATCH(BU$7,'Proposed Factors'!$L$11:$R$11,0),FALSE),VLOOKUP(LEFT(CONCATENATE($Y133,$Z133),2)&amp;"N",gsdfactors,MATCH(BU$7,'Proposed Factors'!$L$11:$R$11,0),FALSE)))</f>
        <v>1</v>
      </c>
      <c r="BV133" s="15">
        <f>IF($Z133="NN",1,IF(AND($Z133="YY",$Y133="S"),VLOOKUP("YY",gsdfactors,MATCH(BV$7,'Proposed Factors'!$L$11:$R$11,0),FALSE),VLOOKUP(LEFT(CONCATENATE($Y133,$Z133),2)&amp;"N",gsdfactors,MATCH(BV$7,'Proposed Factors'!$L$11:$R$11,0),FALSE)))</f>
        <v>1</v>
      </c>
      <c r="BW133" s="15">
        <f>IF($Z133="NN",1,IF(AND($Z133="YY",$Y133="S"),VLOOKUP("YY",gsdfactors,MATCH(BW$7,'Proposed Factors'!$L$11:$R$11,0),FALSE),VLOOKUP(LEFT(CONCATENATE($Y133,$Z133),2)&amp;"N",gsdfactors,MATCH(BW$7,'Proposed Factors'!$L$11:$R$11,0),FALSE)))</f>
        <v>1</v>
      </c>
      <c r="BY133" s="52">
        <f t="shared" si="77"/>
        <v>0.82171337639819753</v>
      </c>
      <c r="BZ133" s="52">
        <f t="shared" si="78"/>
        <v>0.73093103405425641</v>
      </c>
      <c r="CA133" s="52">
        <f t="shared" si="79"/>
        <v>0.7688123260108396</v>
      </c>
      <c r="CB133" s="52">
        <f t="shared" si="80"/>
        <v>0.84093739055115035</v>
      </c>
      <c r="CC133" s="52">
        <f t="shared" si="81"/>
        <v>0.71967605370259347</v>
      </c>
      <c r="CE133" s="52">
        <f t="shared" si="82"/>
        <v>0.86153645862205364</v>
      </c>
      <c r="CF133" s="52">
        <f t="shared" si="83"/>
        <v>0.80852397439268409</v>
      </c>
      <c r="CG133" s="52">
        <f t="shared" si="84"/>
        <v>0.78475140437618085</v>
      </c>
      <c r="CH133" s="52">
        <f t="shared" si="85"/>
        <v>0.85891889202028782</v>
      </c>
      <c r="CI133" s="52">
        <f t="shared" si="86"/>
        <v>0.78132979907737732</v>
      </c>
      <c r="CK133" s="52" t="str">
        <f t="shared" si="87"/>
        <v>57SNN</v>
      </c>
      <c r="CL133" s="55">
        <f t="shared" si="88"/>
        <v>2.0577194470316356E-3</v>
      </c>
      <c r="CM133" s="55">
        <f t="shared" si="89"/>
        <v>2.4411644407065728E-3</v>
      </c>
      <c r="CN133" s="55">
        <f t="shared" si="90"/>
        <v>2.1334586225525715E-3</v>
      </c>
      <c r="CO133" s="55">
        <f t="shared" si="91"/>
        <v>2.1193002400526546E-3</v>
      </c>
      <c r="CP133" s="55">
        <f t="shared" si="92"/>
        <v>2.0698475014834239E-3</v>
      </c>
      <c r="CQ133" s="5">
        <f t="shared" si="110"/>
        <v>0.86153645862205364</v>
      </c>
      <c r="CR133" s="5">
        <f t="shared" si="111"/>
        <v>0.80852397439268409</v>
      </c>
      <c r="CS133" s="5">
        <f t="shared" si="112"/>
        <v>0.78475140437618085</v>
      </c>
      <c r="CT133" s="5">
        <f t="shared" si="113"/>
        <v>0.85891889202028782</v>
      </c>
      <c r="CU133" s="5">
        <f t="shared" si="114"/>
        <v>0.78132979907737732</v>
      </c>
      <c r="CW133" s="52">
        <f t="shared" si="115"/>
        <v>0.88696799999999998</v>
      </c>
      <c r="CX133" s="52">
        <f t="shared" si="116"/>
        <v>0.781304</v>
      </c>
      <c r="CY133" s="52">
        <f t="shared" si="117"/>
        <v>0.81510000000000005</v>
      </c>
      <c r="CZ133" s="52">
        <f t="shared" si="118"/>
        <v>0.89207799999999993</v>
      </c>
      <c r="DA133" s="52">
        <f t="shared" si="119"/>
        <v>0.75694476531117194</v>
      </c>
    </row>
    <row r="134" spans="1:105" x14ac:dyDescent="0.35">
      <c r="A134" s="170" t="str">
        <f t="shared" si="93"/>
        <v>NNN</v>
      </c>
      <c r="B134" s="170" t="str">
        <f t="shared" si="94"/>
        <v>N</v>
      </c>
      <c r="C134" s="29" t="str">
        <f t="shared" si="95"/>
        <v>N</v>
      </c>
      <c r="D134" s="29" t="str">
        <f t="shared" si="71"/>
        <v>N</v>
      </c>
      <c r="E134" s="171" t="s">
        <v>5</v>
      </c>
      <c r="F134" s="171" t="s">
        <v>6</v>
      </c>
      <c r="G134" s="171" t="s">
        <v>8</v>
      </c>
      <c r="H134" s="172">
        <v>19</v>
      </c>
      <c r="I134" s="171" t="s">
        <v>5</v>
      </c>
      <c r="J134" s="171" t="s">
        <v>9</v>
      </c>
      <c r="K134" s="172">
        <v>1</v>
      </c>
      <c r="L134" s="172">
        <v>1</v>
      </c>
      <c r="M134" s="172">
        <v>1</v>
      </c>
      <c r="N134" s="172">
        <v>1</v>
      </c>
      <c r="O134" s="172">
        <v>1</v>
      </c>
      <c r="P134" s="1"/>
      <c r="Q134" s="13" t="s">
        <v>229</v>
      </c>
      <c r="R134" s="35">
        <v>22319</v>
      </c>
      <c r="S134" s="35">
        <v>17212</v>
      </c>
      <c r="T134" s="35">
        <v>20915</v>
      </c>
      <c r="U134" s="35">
        <v>20231</v>
      </c>
      <c r="V134" s="35">
        <v>22106</v>
      </c>
      <c r="W134" s="35"/>
      <c r="X134" s="50">
        <f t="shared" si="96"/>
        <v>58</v>
      </c>
      <c r="Y134" s="49" t="str">
        <f t="shared" si="97"/>
        <v>M</v>
      </c>
      <c r="Z134" s="49" t="str">
        <f t="shared" si="98"/>
        <v>NN</v>
      </c>
      <c r="AA134" s="1"/>
      <c r="AB134" s="120">
        <f t="shared" si="99"/>
        <v>6.1978731900538559E-3</v>
      </c>
      <c r="AC134" s="120">
        <f t="shared" si="100"/>
        <v>8.2435397985955519E-3</v>
      </c>
      <c r="AD134" s="120">
        <f t="shared" si="101"/>
        <v>6.69386244984804E-3</v>
      </c>
      <c r="AE134" s="120">
        <f t="shared" si="102"/>
        <v>6.7014009309948816E-3</v>
      </c>
      <c r="AF134" s="120">
        <f t="shared" si="103"/>
        <v>6.2670933937532623E-3</v>
      </c>
      <c r="AH134" s="121">
        <f t="shared" si="135"/>
        <v>1.0820000000000001</v>
      </c>
      <c r="AI134" s="121">
        <f t="shared" si="135"/>
        <v>1.022</v>
      </c>
      <c r="AJ134" s="121">
        <f t="shared" si="135"/>
        <v>0.86099999999999999</v>
      </c>
      <c r="AK134" s="121">
        <f t="shared" si="135"/>
        <v>0.95</v>
      </c>
      <c r="AL134" s="121">
        <f t="shared" si="135"/>
        <v>0.96099999999999997</v>
      </c>
      <c r="AM134" s="15"/>
      <c r="AN134" s="98">
        <f t="shared" si="72"/>
        <v>1.0023967868771475</v>
      </c>
      <c r="AO134" s="98">
        <f t="shared" si="73"/>
        <v>0.95610865527816324</v>
      </c>
      <c r="AP134" s="98">
        <f t="shared" si="74"/>
        <v>0.81210576947041202</v>
      </c>
      <c r="AQ134" s="98">
        <f t="shared" si="75"/>
        <v>0.895538866582959</v>
      </c>
      <c r="AR134" s="98">
        <f t="shared" si="76"/>
        <v>0.91415295484569725</v>
      </c>
      <c r="AS134" s="15"/>
      <c r="AT134" s="98">
        <f t="shared" si="120"/>
        <v>2.3967868771475054E-3</v>
      </c>
      <c r="AU134" s="98">
        <f t="shared" si="121"/>
        <v>-4.3891344721836756E-2</v>
      </c>
      <c r="AV134" s="98">
        <f t="shared" si="122"/>
        <v>-0.18789423052958798</v>
      </c>
      <c r="AW134" s="98">
        <f t="shared" si="123"/>
        <v>-0.104461133417041</v>
      </c>
      <c r="AX134" s="98">
        <f t="shared" si="124"/>
        <v>-8.5847045154302748E-2</v>
      </c>
      <c r="AY134" s="15"/>
      <c r="AZ134" s="98">
        <f t="shared" si="104"/>
        <v>2.3967868771475054E-3</v>
      </c>
      <c r="BA134" s="98">
        <f t="shared" si="105"/>
        <v>-4.3891344721836756E-2</v>
      </c>
      <c r="BB134" s="98">
        <f t="shared" si="106"/>
        <v>-0.18789423052958798</v>
      </c>
      <c r="BC134" s="99">
        <f t="shared" si="107"/>
        <v>-0.104461133417041</v>
      </c>
      <c r="BD134" s="98">
        <f t="shared" si="108"/>
        <v>-8.6705515605845773E-2</v>
      </c>
      <c r="BE134" s="101"/>
      <c r="BF134" s="181" t="str">
        <f t="shared" si="109"/>
        <v>58X</v>
      </c>
      <c r="BG134" s="98">
        <f t="shared" si="125"/>
        <v>1.0023967868771475</v>
      </c>
      <c r="BH134" s="98">
        <f t="shared" si="126"/>
        <v>0.95610865527816324</v>
      </c>
      <c r="BI134" s="98">
        <f t="shared" si="127"/>
        <v>0.81210576947041202</v>
      </c>
      <c r="BJ134" s="98">
        <f t="shared" si="128"/>
        <v>0.895538866582959</v>
      </c>
      <c r="BK134" s="98">
        <f t="shared" si="129"/>
        <v>0.91329448439415417</v>
      </c>
      <c r="BL134" s="101"/>
      <c r="BM134" s="15">
        <f>IF($Y134="N",VLOOKUP("N",ylfactors,MATCH(BM$7,'Proposed Factors'!$L$3:$R$3,0),FALSE),IF('Query Result 1'!$X134&lt;49,VLOOKUP("YA",ylfactors,MATCH(BM$7,'Proposed Factors'!$L$3:$R$3,0),FALSE),VLOOKUP("YB",ylfactors,MATCH(BM$7,'Proposed Factors'!$L$3:$R$3,0),FALSE)))</f>
        <v>0.873</v>
      </c>
      <c r="BN134" s="15">
        <f>IF($Y134="N",VLOOKUP("N",ylfactors,MATCH(BN$7,'Proposed Factors'!$L$3:$R$3,0),FALSE),IF('Query Result 1'!$X134&lt;49,VLOOKUP("YA",ylfactors,MATCH(BN$7,'Proposed Factors'!$L$3:$R$3,0),FALSE),VLOOKUP("YB",ylfactors,MATCH(BN$7,'Proposed Factors'!$L$3:$R$3,0),FALSE)))</f>
        <v>0.76900000000000002</v>
      </c>
      <c r="BO134" s="15">
        <f>IF($Y134="N",VLOOKUP("N",ylfactors,MATCH(BO$7,'Proposed Factors'!$L$3:$R$3,0),FALSE),IF('Query Result 1'!$X134&lt;49,VLOOKUP("YA",ylfactors,MATCH(BO$7,'Proposed Factors'!$L$3:$R$3,0),FALSE),VLOOKUP("YB",ylfactors,MATCH(BO$7,'Proposed Factors'!$L$3:$R$3,0),FALSE)))</f>
        <v>0.95</v>
      </c>
      <c r="BP134" s="15">
        <f>IF($Y134="N",VLOOKUP("N",ylfactors,MATCH(BP$7,'Proposed Factors'!$L$3:$R$3,0),FALSE),IF('Query Result 1'!$X134&lt;49,VLOOKUP("YA",ylfactors,MATCH(BP$7,'Proposed Factors'!$L$3:$R$3,0),FALSE),VLOOKUP("YB",ylfactors,MATCH(BP$7,'Proposed Factors'!$L$3:$R$3,0),FALSE)))</f>
        <v>0.94299999999999995</v>
      </c>
      <c r="BQ134" s="15">
        <f>IF($Y134="N",VLOOKUP("N",ylfactors,MATCH(BQ$7,'Proposed Factors'!$L$3:$R$3,0),FALSE),IF('Query Result 1'!$X134&lt;49,VLOOKUP("YA",ylfactors,MATCH(BQ$7,'Proposed Factors'!$L$3:$R$3,0),FALSE),VLOOKUP("YB",ylfactors,MATCH(BQ$7,'Proposed Factors'!$L$3:$R$3,0),FALSE)))</f>
        <v>0.78800000000000003</v>
      </c>
      <c r="BR134" s="15"/>
      <c r="BS134" s="15">
        <f>IF($Z134="NN",1,IF(AND($Z134="YY",$Y134="S"),VLOOKUP("YY",gsdfactors,MATCH(BS$7,'Proposed Factors'!$L$11:$R$11,0),FALSE),VLOOKUP(LEFT(CONCATENATE($Y134,$Z134),2)&amp;"N",gsdfactors,MATCH(BS$7,'Proposed Factors'!$L$11:$R$11,0),FALSE)))</f>
        <v>1</v>
      </c>
      <c r="BT134" s="15">
        <f>IF($Z134="NN",1,IF(AND($Z134="YY",$Y134="S"),VLOOKUP("YY",gsdfactors,MATCH(BT$7,'Proposed Factors'!$L$11:$R$11,0),FALSE),VLOOKUP(LEFT(CONCATENATE($Y134,$Z134),2)&amp;"N",gsdfactors,MATCH(BT$7,'Proposed Factors'!$L$11:$R$11,0),FALSE)))</f>
        <v>1</v>
      </c>
      <c r="BU134" s="15">
        <f>IF($Z134="NN",1,IF(AND($Z134="YY",$Y134="S"),VLOOKUP("YY",gsdfactors,MATCH(BU$7,'Proposed Factors'!$L$11:$R$11,0),FALSE),VLOOKUP(LEFT(CONCATENATE($Y134,$Z134),2)&amp;"N",gsdfactors,MATCH(BU$7,'Proposed Factors'!$L$11:$R$11,0),FALSE)))</f>
        <v>1</v>
      </c>
      <c r="BV134" s="15">
        <f>IF($Z134="NN",1,IF(AND($Z134="YY",$Y134="S"),VLOOKUP("YY",gsdfactors,MATCH(BV$7,'Proposed Factors'!$L$11:$R$11,0),FALSE),VLOOKUP(LEFT(CONCATENATE($Y134,$Z134),2)&amp;"N",gsdfactors,MATCH(BV$7,'Proposed Factors'!$L$11:$R$11,0),FALSE)))</f>
        <v>1</v>
      </c>
      <c r="BW134" s="15">
        <f>IF($Z134="NN",1,IF(AND($Z134="YY",$Y134="S"),VLOOKUP("YY",gsdfactors,MATCH(BW$7,'Proposed Factors'!$L$11:$R$11,0),FALSE),VLOOKUP(LEFT(CONCATENATE($Y134,$Z134),2)&amp;"N",gsdfactors,MATCH(BW$7,'Proposed Factors'!$L$11:$R$11,0),FALSE)))</f>
        <v>1</v>
      </c>
      <c r="BY134" s="52">
        <f t="shared" si="77"/>
        <v>0.8750923949437498</v>
      </c>
      <c r="BZ134" s="52">
        <f t="shared" si="78"/>
        <v>0.73524755590890756</v>
      </c>
      <c r="CA134" s="52">
        <f t="shared" si="79"/>
        <v>0.77150048099689139</v>
      </c>
      <c r="CB134" s="52">
        <f t="shared" si="80"/>
        <v>0.84449315118773027</v>
      </c>
      <c r="CC134" s="52">
        <f t="shared" si="81"/>
        <v>0.71967605370259347</v>
      </c>
      <c r="CE134" s="52">
        <f t="shared" si="82"/>
        <v>0.91750240967427377</v>
      </c>
      <c r="CF134" s="52">
        <f t="shared" si="83"/>
        <v>0.81329872227295585</v>
      </c>
      <c r="CG134" s="52">
        <f t="shared" si="84"/>
        <v>0.78749529040546806</v>
      </c>
      <c r="CH134" s="52">
        <f t="shared" si="85"/>
        <v>0.86255068437555327</v>
      </c>
      <c r="CI134" s="52">
        <f t="shared" si="86"/>
        <v>0.78132979907737732</v>
      </c>
      <c r="CK134" s="52" t="str">
        <f t="shared" si="87"/>
        <v>58MNN</v>
      </c>
      <c r="CL134" s="55">
        <f t="shared" si="88"/>
        <v>6.1978731900538559E-3</v>
      </c>
      <c r="CM134" s="55">
        <f t="shared" si="89"/>
        <v>8.2435397985955519E-3</v>
      </c>
      <c r="CN134" s="55">
        <f t="shared" si="90"/>
        <v>6.69386244984804E-3</v>
      </c>
      <c r="CO134" s="55">
        <f t="shared" si="91"/>
        <v>6.7014009309948816E-3</v>
      </c>
      <c r="CP134" s="55">
        <f t="shared" si="92"/>
        <v>6.2670933937532623E-3</v>
      </c>
      <c r="CQ134" s="5">
        <f t="shared" si="110"/>
        <v>0.91750240967427377</v>
      </c>
      <c r="CR134" s="5">
        <f t="shared" si="111"/>
        <v>0.81329872227295585</v>
      </c>
      <c r="CS134" s="5">
        <f t="shared" si="112"/>
        <v>0.78749529040546806</v>
      </c>
      <c r="CT134" s="5">
        <f t="shared" si="113"/>
        <v>0.86255068437555327</v>
      </c>
      <c r="CU134" s="5">
        <f t="shared" si="114"/>
        <v>0.78132979907737732</v>
      </c>
      <c r="CW134" s="52">
        <f t="shared" si="115"/>
        <v>0.94458600000000004</v>
      </c>
      <c r="CX134" s="52">
        <f t="shared" si="116"/>
        <v>0.78591800000000001</v>
      </c>
      <c r="CY134" s="52">
        <f t="shared" si="117"/>
        <v>0.81794999999999984</v>
      </c>
      <c r="CZ134" s="52">
        <f t="shared" si="118"/>
        <v>0.89584999999999992</v>
      </c>
      <c r="DA134" s="52">
        <f t="shared" si="119"/>
        <v>0.75694476531117194</v>
      </c>
    </row>
    <row r="135" spans="1:105" x14ac:dyDescent="0.35">
      <c r="A135" s="170" t="str">
        <f t="shared" si="93"/>
        <v>NNN</v>
      </c>
      <c r="B135" s="170" t="str">
        <f t="shared" si="94"/>
        <v>N</v>
      </c>
      <c r="C135" s="29" t="str">
        <f t="shared" si="95"/>
        <v>N</v>
      </c>
      <c r="D135" s="29" t="str">
        <f t="shared" si="71"/>
        <v>N</v>
      </c>
      <c r="E135" s="171" t="s">
        <v>5</v>
      </c>
      <c r="F135" s="171" t="s">
        <v>6</v>
      </c>
      <c r="G135" s="171" t="s">
        <v>8</v>
      </c>
      <c r="H135" s="172">
        <v>20</v>
      </c>
      <c r="I135" s="171" t="s">
        <v>5</v>
      </c>
      <c r="J135" s="171" t="s">
        <v>5</v>
      </c>
      <c r="K135" s="172">
        <v>1486</v>
      </c>
      <c r="L135" s="172">
        <v>670</v>
      </c>
      <c r="M135" s="172">
        <v>1242</v>
      </c>
      <c r="N135" s="172">
        <v>1187</v>
      </c>
      <c r="O135" s="172">
        <v>1447</v>
      </c>
      <c r="P135" s="1"/>
      <c r="Q135" s="13" t="s">
        <v>331</v>
      </c>
      <c r="R135" s="35">
        <v>7156</v>
      </c>
      <c r="S135" s="35">
        <v>5031</v>
      </c>
      <c r="T135" s="35">
        <v>6414</v>
      </c>
      <c r="U135" s="35">
        <v>6139</v>
      </c>
      <c r="V135" s="35">
        <v>7040</v>
      </c>
      <c r="W135" s="35"/>
      <c r="X135" s="50">
        <f t="shared" si="96"/>
        <v>58</v>
      </c>
      <c r="Y135" s="49" t="str">
        <f t="shared" si="97"/>
        <v>S</v>
      </c>
      <c r="Z135" s="49" t="str">
        <f t="shared" si="98"/>
        <v>NN</v>
      </c>
      <c r="AA135" s="1"/>
      <c r="AB135" s="120">
        <f t="shared" si="99"/>
        <v>1.9871849342723864E-3</v>
      </c>
      <c r="AC135" s="120">
        <f t="shared" si="100"/>
        <v>2.4095543066891831E-3</v>
      </c>
      <c r="AD135" s="120">
        <f t="shared" si="101"/>
        <v>2.0528058213399631E-3</v>
      </c>
      <c r="AE135" s="120">
        <f t="shared" si="102"/>
        <v>2.0335079983875032E-3</v>
      </c>
      <c r="AF135" s="120">
        <f t="shared" si="103"/>
        <v>1.9958535009510074E-3</v>
      </c>
      <c r="AH135" s="121">
        <f t="shared" si="135"/>
        <v>1.0820000000000001</v>
      </c>
      <c r="AI135" s="121">
        <f t="shared" si="135"/>
        <v>1.022</v>
      </c>
      <c r="AJ135" s="121">
        <f t="shared" si="135"/>
        <v>0.86099999999999999</v>
      </c>
      <c r="AK135" s="121">
        <f t="shared" si="135"/>
        <v>0.95</v>
      </c>
      <c r="AL135" s="121">
        <f t="shared" si="135"/>
        <v>0.96099999999999997</v>
      </c>
      <c r="AM135" s="15"/>
      <c r="AN135" s="98">
        <f t="shared" si="72"/>
        <v>1.0023967868771475</v>
      </c>
      <c r="AO135" s="98">
        <f t="shared" si="73"/>
        <v>0.95610865527816324</v>
      </c>
      <c r="AP135" s="98">
        <f t="shared" si="74"/>
        <v>0.81210576947041202</v>
      </c>
      <c r="AQ135" s="98">
        <f t="shared" si="75"/>
        <v>0.895538866582959</v>
      </c>
      <c r="AR135" s="98">
        <f t="shared" si="76"/>
        <v>0.91415295484569725</v>
      </c>
      <c r="AS135" s="15"/>
      <c r="AT135" s="98">
        <f t="shared" si="120"/>
        <v>2.3967868771475054E-3</v>
      </c>
      <c r="AU135" s="98">
        <f t="shared" si="121"/>
        <v>-4.3891344721836756E-2</v>
      </c>
      <c r="AV135" s="98">
        <f t="shared" si="122"/>
        <v>-0.18789423052958798</v>
      </c>
      <c r="AW135" s="98">
        <f t="shared" si="123"/>
        <v>-0.104461133417041</v>
      </c>
      <c r="AX135" s="98">
        <f t="shared" si="124"/>
        <v>-8.5847045154302748E-2</v>
      </c>
      <c r="AY135" s="15"/>
      <c r="AZ135" s="98">
        <f t="shared" si="104"/>
        <v>2.3967868771475054E-3</v>
      </c>
      <c r="BA135" s="98">
        <f t="shared" si="105"/>
        <v>-4.3891344721836756E-2</v>
      </c>
      <c r="BB135" s="98">
        <f t="shared" si="106"/>
        <v>-0.18789423052958798</v>
      </c>
      <c r="BC135" s="99">
        <f t="shared" si="107"/>
        <v>-0.104461133417041</v>
      </c>
      <c r="BD135" s="98">
        <f t="shared" si="108"/>
        <v>-8.6705515605845773E-2</v>
      </c>
      <c r="BE135" s="101"/>
      <c r="BF135" s="181" t="str">
        <f t="shared" si="109"/>
        <v>58X</v>
      </c>
      <c r="BG135" s="98">
        <f t="shared" si="125"/>
        <v>1.0023967868771475</v>
      </c>
      <c r="BH135" s="98">
        <f t="shared" si="126"/>
        <v>0.95610865527816324</v>
      </c>
      <c r="BI135" s="98">
        <f t="shared" si="127"/>
        <v>0.81210576947041202</v>
      </c>
      <c r="BJ135" s="98">
        <f t="shared" si="128"/>
        <v>0.895538866582959</v>
      </c>
      <c r="BK135" s="98">
        <f t="shared" si="129"/>
        <v>0.91329448439415417</v>
      </c>
      <c r="BL135" s="101"/>
      <c r="BM135" s="15">
        <f>IF($Y135="N",VLOOKUP("N",ylfactors,MATCH(BM$7,'Proposed Factors'!$L$3:$R$3,0),FALSE),IF('Query Result 1'!$X135&lt;49,VLOOKUP("YA",ylfactors,MATCH(BM$7,'Proposed Factors'!$L$3:$R$3,0),FALSE),VLOOKUP("YB",ylfactors,MATCH(BM$7,'Proposed Factors'!$L$3:$R$3,0),FALSE)))</f>
        <v>0.873</v>
      </c>
      <c r="BN135" s="15">
        <f>IF($Y135="N",VLOOKUP("N",ylfactors,MATCH(BN$7,'Proposed Factors'!$L$3:$R$3,0),FALSE),IF('Query Result 1'!$X135&lt;49,VLOOKUP("YA",ylfactors,MATCH(BN$7,'Proposed Factors'!$L$3:$R$3,0),FALSE),VLOOKUP("YB",ylfactors,MATCH(BN$7,'Proposed Factors'!$L$3:$R$3,0),FALSE)))</f>
        <v>0.76900000000000002</v>
      </c>
      <c r="BO135" s="15">
        <f>IF($Y135="N",VLOOKUP("N",ylfactors,MATCH(BO$7,'Proposed Factors'!$L$3:$R$3,0),FALSE),IF('Query Result 1'!$X135&lt;49,VLOOKUP("YA",ylfactors,MATCH(BO$7,'Proposed Factors'!$L$3:$R$3,0),FALSE),VLOOKUP("YB",ylfactors,MATCH(BO$7,'Proposed Factors'!$L$3:$R$3,0),FALSE)))</f>
        <v>0.95</v>
      </c>
      <c r="BP135" s="15">
        <f>IF($Y135="N",VLOOKUP("N",ylfactors,MATCH(BP$7,'Proposed Factors'!$L$3:$R$3,0),FALSE),IF('Query Result 1'!$X135&lt;49,VLOOKUP("YA",ylfactors,MATCH(BP$7,'Proposed Factors'!$L$3:$R$3,0),FALSE),VLOOKUP("YB",ylfactors,MATCH(BP$7,'Proposed Factors'!$L$3:$R$3,0),FALSE)))</f>
        <v>0.94299999999999995</v>
      </c>
      <c r="BQ135" s="15">
        <f>IF($Y135="N",VLOOKUP("N",ylfactors,MATCH(BQ$7,'Proposed Factors'!$L$3:$R$3,0),FALSE),IF('Query Result 1'!$X135&lt;49,VLOOKUP("YA",ylfactors,MATCH(BQ$7,'Proposed Factors'!$L$3:$R$3,0),FALSE),VLOOKUP("YB",ylfactors,MATCH(BQ$7,'Proposed Factors'!$L$3:$R$3,0),FALSE)))</f>
        <v>0.78800000000000003</v>
      </c>
      <c r="BR135" s="15"/>
      <c r="BS135" s="15">
        <f>IF($Z135="NN",1,IF(AND($Z135="YY",$Y135="S"),VLOOKUP("YY",gsdfactors,MATCH(BS$7,'Proposed Factors'!$L$11:$R$11,0),FALSE),VLOOKUP(LEFT(CONCATENATE($Y135,$Z135),2)&amp;"N",gsdfactors,MATCH(BS$7,'Proposed Factors'!$L$11:$R$11,0),FALSE)))</f>
        <v>1</v>
      </c>
      <c r="BT135" s="15">
        <f>IF($Z135="NN",1,IF(AND($Z135="YY",$Y135="S"),VLOOKUP("YY",gsdfactors,MATCH(BT$7,'Proposed Factors'!$L$11:$R$11,0),FALSE),VLOOKUP(LEFT(CONCATENATE($Y135,$Z135),2)&amp;"N",gsdfactors,MATCH(BT$7,'Proposed Factors'!$L$11:$R$11,0),FALSE)))</f>
        <v>1</v>
      </c>
      <c r="BU135" s="15">
        <f>IF($Z135="NN",1,IF(AND($Z135="YY",$Y135="S"),VLOOKUP("YY",gsdfactors,MATCH(BU$7,'Proposed Factors'!$L$11:$R$11,0),FALSE),VLOOKUP(LEFT(CONCATENATE($Y135,$Z135),2)&amp;"N",gsdfactors,MATCH(BU$7,'Proposed Factors'!$L$11:$R$11,0),FALSE)))</f>
        <v>1</v>
      </c>
      <c r="BV135" s="15">
        <f>IF($Z135="NN",1,IF(AND($Z135="YY",$Y135="S"),VLOOKUP("YY",gsdfactors,MATCH(BV$7,'Proposed Factors'!$L$11:$R$11,0),FALSE),VLOOKUP(LEFT(CONCATENATE($Y135,$Z135),2)&amp;"N",gsdfactors,MATCH(BV$7,'Proposed Factors'!$L$11:$R$11,0),FALSE)))</f>
        <v>1</v>
      </c>
      <c r="BW135" s="15">
        <f>IF($Z135="NN",1,IF(AND($Z135="YY",$Y135="S"),VLOOKUP("YY",gsdfactors,MATCH(BW$7,'Proposed Factors'!$L$11:$R$11,0),FALSE),VLOOKUP(LEFT(CONCATENATE($Y135,$Z135),2)&amp;"N",gsdfactors,MATCH(BW$7,'Proposed Factors'!$L$11:$R$11,0),FALSE)))</f>
        <v>1</v>
      </c>
      <c r="BY135" s="52">
        <f t="shared" si="77"/>
        <v>0.8750923949437498</v>
      </c>
      <c r="BZ135" s="52">
        <f t="shared" si="78"/>
        <v>0.73524755590890756</v>
      </c>
      <c r="CA135" s="52">
        <f t="shared" si="79"/>
        <v>0.77150048099689139</v>
      </c>
      <c r="CB135" s="52">
        <f t="shared" si="80"/>
        <v>0.84449315118773027</v>
      </c>
      <c r="CC135" s="52">
        <f t="shared" si="81"/>
        <v>0.71967605370259347</v>
      </c>
      <c r="CE135" s="52">
        <f t="shared" si="82"/>
        <v>0.91750240967427377</v>
      </c>
      <c r="CF135" s="52">
        <f t="shared" si="83"/>
        <v>0.81329872227295585</v>
      </c>
      <c r="CG135" s="52">
        <f t="shared" si="84"/>
        <v>0.78749529040546806</v>
      </c>
      <c r="CH135" s="52">
        <f t="shared" si="85"/>
        <v>0.86255068437555327</v>
      </c>
      <c r="CI135" s="52">
        <f t="shared" si="86"/>
        <v>0.78132979907737732</v>
      </c>
      <c r="CK135" s="52" t="str">
        <f t="shared" si="87"/>
        <v>58SNN</v>
      </c>
      <c r="CL135" s="55">
        <f t="shared" si="88"/>
        <v>1.9871849342723864E-3</v>
      </c>
      <c r="CM135" s="55">
        <f t="shared" si="89"/>
        <v>2.4095543066891831E-3</v>
      </c>
      <c r="CN135" s="55">
        <f t="shared" si="90"/>
        <v>2.0528058213399631E-3</v>
      </c>
      <c r="CO135" s="55">
        <f t="shared" si="91"/>
        <v>2.0335079983875032E-3</v>
      </c>
      <c r="CP135" s="55">
        <f t="shared" si="92"/>
        <v>1.9958535009510074E-3</v>
      </c>
      <c r="CQ135" s="5">
        <f t="shared" si="110"/>
        <v>0.91750240967427377</v>
      </c>
      <c r="CR135" s="5">
        <f t="shared" si="111"/>
        <v>0.81329872227295585</v>
      </c>
      <c r="CS135" s="5">
        <f t="shared" si="112"/>
        <v>0.78749529040546806</v>
      </c>
      <c r="CT135" s="5">
        <f t="shared" si="113"/>
        <v>0.86255068437555327</v>
      </c>
      <c r="CU135" s="5">
        <f t="shared" si="114"/>
        <v>0.78132979907737732</v>
      </c>
      <c r="CW135" s="52">
        <f t="shared" si="115"/>
        <v>0.94458600000000004</v>
      </c>
      <c r="CX135" s="52">
        <f t="shared" si="116"/>
        <v>0.78591800000000001</v>
      </c>
      <c r="CY135" s="52">
        <f t="shared" si="117"/>
        <v>0.81794999999999984</v>
      </c>
      <c r="CZ135" s="52">
        <f t="shared" si="118"/>
        <v>0.89584999999999992</v>
      </c>
      <c r="DA135" s="52">
        <f t="shared" si="119"/>
        <v>0.75694476531117194</v>
      </c>
    </row>
    <row r="136" spans="1:105" x14ac:dyDescent="0.35">
      <c r="A136" s="170" t="str">
        <f t="shared" si="93"/>
        <v>NNN</v>
      </c>
      <c r="B136" s="170" t="str">
        <f t="shared" si="94"/>
        <v>N</v>
      </c>
      <c r="C136" s="29" t="str">
        <f t="shared" si="95"/>
        <v>N</v>
      </c>
      <c r="D136" s="29" t="str">
        <f t="shared" ref="D136:D199" si="136">IF(AND(C136="Y",J136="Y"),"Y","N")</f>
        <v>N</v>
      </c>
      <c r="E136" s="171" t="s">
        <v>5</v>
      </c>
      <c r="F136" s="171" t="s">
        <v>6</v>
      </c>
      <c r="G136" s="171" t="s">
        <v>8</v>
      </c>
      <c r="H136" s="172">
        <v>21</v>
      </c>
      <c r="I136" s="171" t="s">
        <v>5</v>
      </c>
      <c r="J136" s="171" t="s">
        <v>5</v>
      </c>
      <c r="K136" s="172">
        <v>1462</v>
      </c>
      <c r="L136" s="172">
        <v>642</v>
      </c>
      <c r="M136" s="172">
        <v>1217</v>
      </c>
      <c r="N136" s="172">
        <v>1157</v>
      </c>
      <c r="O136" s="172">
        <v>1427</v>
      </c>
      <c r="P136" s="1"/>
      <c r="Q136" s="13" t="s">
        <v>230</v>
      </c>
      <c r="R136" s="35">
        <v>20076</v>
      </c>
      <c r="S136" s="35">
        <v>15532</v>
      </c>
      <c r="T136" s="35">
        <v>18783</v>
      </c>
      <c r="U136" s="35">
        <v>18160</v>
      </c>
      <c r="V136" s="35">
        <v>19871</v>
      </c>
      <c r="W136" s="35"/>
      <c r="X136" s="50">
        <f t="shared" si="96"/>
        <v>59</v>
      </c>
      <c r="Y136" s="49" t="str">
        <f t="shared" si="97"/>
        <v>M</v>
      </c>
      <c r="Z136" s="49" t="str">
        <f t="shared" si="98"/>
        <v>NN</v>
      </c>
      <c r="AA136" s="1"/>
      <c r="AB136" s="120">
        <f t="shared" si="99"/>
        <v>5.5750034573019049E-3</v>
      </c>
      <c r="AC136" s="120">
        <f t="shared" si="100"/>
        <v>7.4389182054256401E-3</v>
      </c>
      <c r="AD136" s="120">
        <f t="shared" si="101"/>
        <v>6.0115141475254952E-3</v>
      </c>
      <c r="AE136" s="120">
        <f t="shared" si="102"/>
        <v>6.0153942418499856E-3</v>
      </c>
      <c r="AF136" s="120">
        <f t="shared" si="103"/>
        <v>5.6334666075848671E-3</v>
      </c>
      <c r="AH136" s="121">
        <f t="shared" si="135"/>
        <v>1.0980000000000001</v>
      </c>
      <c r="AI136" s="121">
        <f t="shared" si="135"/>
        <v>1.0269999999999999</v>
      </c>
      <c r="AJ136" s="121">
        <f t="shared" si="135"/>
        <v>0.86099999999999999</v>
      </c>
      <c r="AK136" s="121">
        <f t="shared" si="135"/>
        <v>0.96299999999999997</v>
      </c>
      <c r="AL136" s="121">
        <f t="shared" si="135"/>
        <v>0.97199999999999998</v>
      </c>
      <c r="AM136" s="15"/>
      <c r="AN136" s="98">
        <f t="shared" ref="AN136:AN199" si="137">AH136/$AH$214</f>
        <v>1.017219659880876</v>
      </c>
      <c r="AO136" s="98">
        <f t="shared" ref="AO136:AO199" si="138">AI136/$AI$214</f>
        <v>0.96078629057795839</v>
      </c>
      <c r="AP136" s="98">
        <f t="shared" ref="AP136:AP199" si="139">AJ136/$AJ$214</f>
        <v>0.81210576947041202</v>
      </c>
      <c r="AQ136" s="98">
        <f t="shared" ref="AQ136:AQ199" si="140">AK136/AK$214</f>
        <v>0.9077936089677785</v>
      </c>
      <c r="AR136" s="98">
        <f t="shared" ref="AR136:AR199" si="141">AL136/AL$214</f>
        <v>0.92461672436006004</v>
      </c>
      <c r="AS136" s="15"/>
      <c r="AT136" s="98">
        <f t="shared" si="120"/>
        <v>1.7219659880876037E-2</v>
      </c>
      <c r="AU136" s="98">
        <f t="shared" si="121"/>
        <v>-3.9213709422041609E-2</v>
      </c>
      <c r="AV136" s="98">
        <f t="shared" si="122"/>
        <v>-0.18789423052958798</v>
      </c>
      <c r="AW136" s="98">
        <f t="shared" si="123"/>
        <v>-9.2206391032221502E-2</v>
      </c>
      <c r="AX136" s="98">
        <f t="shared" si="124"/>
        <v>-7.5383275639939962E-2</v>
      </c>
      <c r="AY136" s="15"/>
      <c r="AZ136" s="98">
        <f t="shared" si="104"/>
        <v>1.7219659880876037E-2</v>
      </c>
      <c r="BA136" s="98">
        <f t="shared" si="105"/>
        <v>-3.9213709422041609E-2</v>
      </c>
      <c r="BB136" s="98">
        <f t="shared" si="106"/>
        <v>-0.18789423052958798</v>
      </c>
      <c r="BC136" s="99">
        <f t="shared" si="107"/>
        <v>-9.2206391032221502E-2</v>
      </c>
      <c r="BD136" s="98">
        <f t="shared" si="108"/>
        <v>-7.6137108396339359E-2</v>
      </c>
      <c r="BE136" s="101"/>
      <c r="BF136" s="181" t="str">
        <f t="shared" si="109"/>
        <v>59X</v>
      </c>
      <c r="BG136" s="98">
        <f t="shared" si="125"/>
        <v>1.017219659880876</v>
      </c>
      <c r="BH136" s="98">
        <f t="shared" si="126"/>
        <v>0.96078629057795839</v>
      </c>
      <c r="BI136" s="98">
        <f t="shared" si="127"/>
        <v>0.81210576947041202</v>
      </c>
      <c r="BJ136" s="98">
        <f t="shared" si="128"/>
        <v>0.9077936089677785</v>
      </c>
      <c r="BK136" s="98">
        <f t="shared" si="129"/>
        <v>0.92386289160366064</v>
      </c>
      <c r="BL136" s="101"/>
      <c r="BM136" s="15">
        <f>IF($Y136="N",VLOOKUP("N",ylfactors,MATCH(BM$7,'Proposed Factors'!$L$3:$R$3,0),FALSE),IF('Query Result 1'!$X136&lt;49,VLOOKUP("YA",ylfactors,MATCH(BM$7,'Proposed Factors'!$L$3:$R$3,0),FALSE),VLOOKUP("YB",ylfactors,MATCH(BM$7,'Proposed Factors'!$L$3:$R$3,0),FALSE)))</f>
        <v>0.873</v>
      </c>
      <c r="BN136" s="15">
        <f>IF($Y136="N",VLOOKUP("N",ylfactors,MATCH(BN$7,'Proposed Factors'!$L$3:$R$3,0),FALSE),IF('Query Result 1'!$X136&lt;49,VLOOKUP("YA",ylfactors,MATCH(BN$7,'Proposed Factors'!$L$3:$R$3,0),FALSE),VLOOKUP("YB",ylfactors,MATCH(BN$7,'Proposed Factors'!$L$3:$R$3,0),FALSE)))</f>
        <v>0.76900000000000002</v>
      </c>
      <c r="BO136" s="15">
        <f>IF($Y136="N",VLOOKUP("N",ylfactors,MATCH(BO$7,'Proposed Factors'!$L$3:$R$3,0),FALSE),IF('Query Result 1'!$X136&lt;49,VLOOKUP("YA",ylfactors,MATCH(BO$7,'Proposed Factors'!$L$3:$R$3,0),FALSE),VLOOKUP("YB",ylfactors,MATCH(BO$7,'Proposed Factors'!$L$3:$R$3,0),FALSE)))</f>
        <v>0.95</v>
      </c>
      <c r="BP136" s="15">
        <f>IF($Y136="N",VLOOKUP("N",ylfactors,MATCH(BP$7,'Proposed Factors'!$L$3:$R$3,0),FALSE),IF('Query Result 1'!$X136&lt;49,VLOOKUP("YA",ylfactors,MATCH(BP$7,'Proposed Factors'!$L$3:$R$3,0),FALSE),VLOOKUP("YB",ylfactors,MATCH(BP$7,'Proposed Factors'!$L$3:$R$3,0),FALSE)))</f>
        <v>0.94299999999999995</v>
      </c>
      <c r="BQ136" s="15">
        <f>IF($Y136="N",VLOOKUP("N",ylfactors,MATCH(BQ$7,'Proposed Factors'!$L$3:$R$3,0),FALSE),IF('Query Result 1'!$X136&lt;49,VLOOKUP("YA",ylfactors,MATCH(BQ$7,'Proposed Factors'!$L$3:$R$3,0),FALSE),VLOOKUP("YB",ylfactors,MATCH(BQ$7,'Proposed Factors'!$L$3:$R$3,0),FALSE)))</f>
        <v>0.78800000000000003</v>
      </c>
      <c r="BR136" s="15"/>
      <c r="BS136" s="15">
        <f>IF($Z136="NN",1,IF(AND($Z136="YY",$Y136="S"),VLOOKUP("YY",gsdfactors,MATCH(BS$7,'Proposed Factors'!$L$11:$R$11,0),FALSE),VLOOKUP(LEFT(CONCATENATE($Y136,$Z136),2)&amp;"N",gsdfactors,MATCH(BS$7,'Proposed Factors'!$L$11:$R$11,0),FALSE)))</f>
        <v>1</v>
      </c>
      <c r="BT136" s="15">
        <f>IF($Z136="NN",1,IF(AND($Z136="YY",$Y136="S"),VLOOKUP("YY",gsdfactors,MATCH(BT$7,'Proposed Factors'!$L$11:$R$11,0),FALSE),VLOOKUP(LEFT(CONCATENATE($Y136,$Z136),2)&amp;"N",gsdfactors,MATCH(BT$7,'Proposed Factors'!$L$11:$R$11,0),FALSE)))</f>
        <v>1</v>
      </c>
      <c r="BU136" s="15">
        <f>IF($Z136="NN",1,IF(AND($Z136="YY",$Y136="S"),VLOOKUP("YY",gsdfactors,MATCH(BU$7,'Proposed Factors'!$L$11:$R$11,0),FALSE),VLOOKUP(LEFT(CONCATENATE($Y136,$Z136),2)&amp;"N",gsdfactors,MATCH(BU$7,'Proposed Factors'!$L$11:$R$11,0),FALSE)))</f>
        <v>1</v>
      </c>
      <c r="BV136" s="15">
        <f>IF($Z136="NN",1,IF(AND($Z136="YY",$Y136="S"),VLOOKUP("YY",gsdfactors,MATCH(BV$7,'Proposed Factors'!$L$11:$R$11,0),FALSE),VLOOKUP(LEFT(CONCATENATE($Y136,$Z136),2)&amp;"N",gsdfactors,MATCH(BV$7,'Proposed Factors'!$L$11:$R$11,0),FALSE)))</f>
        <v>1</v>
      </c>
      <c r="BW136" s="15">
        <f>IF($Z136="NN",1,IF(AND($Z136="YY",$Y136="S"),VLOOKUP("YY",gsdfactors,MATCH(BW$7,'Proposed Factors'!$L$11:$R$11,0),FALSE),VLOOKUP(LEFT(CONCATENATE($Y136,$Z136),2)&amp;"N",gsdfactors,MATCH(BW$7,'Proposed Factors'!$L$11:$R$11,0),FALSE)))</f>
        <v>1</v>
      </c>
      <c r="BY136" s="52">
        <f t="shared" ref="BY136:BY199" si="142">PRODUCT(BG136,BM136,BS136)</f>
        <v>0.88803276307600476</v>
      </c>
      <c r="BZ136" s="52">
        <f t="shared" ref="BZ136:BZ199" si="143">PRODUCT(BH136,BN136,BT136)</f>
        <v>0.73884465745445005</v>
      </c>
      <c r="CA136" s="52">
        <f t="shared" ref="CA136:CA199" si="144">PRODUCT(BI136,BO136,BU136)</f>
        <v>0.77150048099689139</v>
      </c>
      <c r="CB136" s="52">
        <f t="shared" ref="CB136:CB199" si="145">PRODUCT(BJ136,BP136,BV136)</f>
        <v>0.85604937325661512</v>
      </c>
      <c r="CC136" s="52">
        <f t="shared" ref="CC136:CC199" si="146">PRODUCT(BK136,BQ136,BW136)</f>
        <v>0.72800395858368461</v>
      </c>
      <c r="CE136" s="52">
        <f t="shared" ref="CE136:CE199" si="147">BY136/BY$213</f>
        <v>0.93106991295966035</v>
      </c>
      <c r="CF136" s="52">
        <f t="shared" ref="CF136:CF199" si="148">BZ136/BZ$213</f>
        <v>0.81727767883984892</v>
      </c>
      <c r="CG136" s="52">
        <f t="shared" ref="CG136:CG199" si="149">CA136/CA$213</f>
        <v>0.78749529040546806</v>
      </c>
      <c r="CH136" s="52">
        <f t="shared" ref="CH136:CH199" si="150">CB136/CB$213</f>
        <v>0.87435400953016629</v>
      </c>
      <c r="CI136" s="52">
        <f t="shared" ref="CI136:CI199" si="151">CC136/CC$213</f>
        <v>0.79037114513023266</v>
      </c>
      <c r="CK136" s="52" t="str">
        <f t="shared" ref="CK136:CK199" si="152">CONCATENATE(X136,Y136,Z136)</f>
        <v>59MNN</v>
      </c>
      <c r="CL136" s="55">
        <f t="shared" ref="CL136:CL199" si="153">AB136</f>
        <v>5.5750034573019049E-3</v>
      </c>
      <c r="CM136" s="55">
        <f t="shared" ref="CM136:CM199" si="154">AC136</f>
        <v>7.4389182054256401E-3</v>
      </c>
      <c r="CN136" s="55">
        <f t="shared" ref="CN136:CN199" si="155">AD136</f>
        <v>6.0115141475254952E-3</v>
      </c>
      <c r="CO136" s="55">
        <f t="shared" ref="CO136:CO199" si="156">AE136</f>
        <v>6.0153942418499856E-3</v>
      </c>
      <c r="CP136" s="55">
        <f t="shared" ref="CP136:CP199" si="157">AF136</f>
        <v>5.6334666075848671E-3</v>
      </c>
      <c r="CQ136" s="5">
        <f t="shared" si="110"/>
        <v>0.93106991295966035</v>
      </c>
      <c r="CR136" s="5">
        <f t="shared" si="111"/>
        <v>0.81727767883984892</v>
      </c>
      <c r="CS136" s="5">
        <f t="shared" si="112"/>
        <v>0.78749529040546806</v>
      </c>
      <c r="CT136" s="5">
        <f t="shared" si="113"/>
        <v>0.87435400953016629</v>
      </c>
      <c r="CU136" s="5">
        <f t="shared" si="114"/>
        <v>0.79037114513023266</v>
      </c>
      <c r="CW136" s="52">
        <f t="shared" si="115"/>
        <v>0.95855399999999991</v>
      </c>
      <c r="CX136" s="52">
        <f t="shared" si="116"/>
        <v>0.78976299999999988</v>
      </c>
      <c r="CY136" s="52">
        <f t="shared" si="117"/>
        <v>0.81794999999999984</v>
      </c>
      <c r="CZ136" s="52">
        <f t="shared" si="118"/>
        <v>0.90810900000000006</v>
      </c>
      <c r="DA136" s="52">
        <f t="shared" si="119"/>
        <v>0.76570393406955939</v>
      </c>
    </row>
    <row r="137" spans="1:105" x14ac:dyDescent="0.35">
      <c r="A137" s="170" t="str">
        <f t="shared" ref="A137:A200" si="158">IF(B137="N","NNN",CONCATENATE(IF(H137&gt;82,"83",H137),B137,C137,D137))</f>
        <v>NNN</v>
      </c>
      <c r="B137" s="170" t="str">
        <f t="shared" ref="B137:B200" si="159">IF(E137="Y",G137,"N")</f>
        <v>N</v>
      </c>
      <c r="C137" s="29" t="str">
        <f t="shared" ref="C137:C200" si="160">IF(AND(E137="Y",I137="Y",H137&lt;9),I137,"N")</f>
        <v>N</v>
      </c>
      <c r="D137" s="29" t="str">
        <f t="shared" si="136"/>
        <v>N</v>
      </c>
      <c r="E137" s="171" t="s">
        <v>5</v>
      </c>
      <c r="F137" s="171" t="s">
        <v>6</v>
      </c>
      <c r="G137" s="171" t="s">
        <v>8</v>
      </c>
      <c r="H137" s="172">
        <v>21</v>
      </c>
      <c r="I137" s="171" t="s">
        <v>9</v>
      </c>
      <c r="J137" s="171" t="s">
        <v>5</v>
      </c>
      <c r="K137" s="172">
        <v>1</v>
      </c>
      <c r="L137" s="172">
        <v>0</v>
      </c>
      <c r="M137" s="172">
        <v>1</v>
      </c>
      <c r="N137" s="172">
        <v>1</v>
      </c>
      <c r="O137" s="172">
        <v>1</v>
      </c>
      <c r="P137" s="1"/>
      <c r="Q137" s="13" t="s">
        <v>332</v>
      </c>
      <c r="R137" s="35">
        <v>6039</v>
      </c>
      <c r="S137" s="35">
        <v>4269</v>
      </c>
      <c r="T137" s="35">
        <v>5403</v>
      </c>
      <c r="U137" s="35">
        <v>5180</v>
      </c>
      <c r="V137" s="35">
        <v>5946</v>
      </c>
      <c r="W137" s="35"/>
      <c r="X137" s="50">
        <f t="shared" ref="X137:X200" si="161">VALUE(LEFT($Q137,LEN($Q137)-3))</f>
        <v>59</v>
      </c>
      <c r="Y137" s="49" t="str">
        <f t="shared" ref="Y137:Y200" si="162">RIGHT(LEFT($Q137,LEN($Q137)-2),1)</f>
        <v>S</v>
      </c>
      <c r="Z137" s="49" t="str">
        <f t="shared" ref="Z137:Z200" si="163">IF(Y137="NN","NN",LEFT(RIGHT($Q137,2),2))</f>
        <v>NN</v>
      </c>
      <c r="AA137" s="1"/>
      <c r="AB137" s="120">
        <f t="shared" ref="AB137:AB200" si="164">R137/R$213</f>
        <v>1.6769996950909646E-3</v>
      </c>
      <c r="AC137" s="120">
        <f t="shared" ref="AC137:AC200" si="165">S137/S$213</f>
        <v>2.0446009412156876E-3</v>
      </c>
      <c r="AD137" s="120">
        <f t="shared" ref="AD137:AD200" si="166">T137/T$213</f>
        <v>1.729234464094141E-3</v>
      </c>
      <c r="AE137" s="120">
        <f t="shared" ref="AE137:AE200" si="167">U137/U$213</f>
        <v>1.7158448333030245E-3</v>
      </c>
      <c r="AF137" s="120">
        <f t="shared" ref="AF137:AF200" si="168">V137/V$213</f>
        <v>1.6857024029339046E-3</v>
      </c>
      <c r="AH137" s="121">
        <f t="shared" si="135"/>
        <v>1.0980000000000001</v>
      </c>
      <c r="AI137" s="121">
        <f t="shared" si="135"/>
        <v>1.0269999999999999</v>
      </c>
      <c r="AJ137" s="121">
        <f t="shared" si="135"/>
        <v>0.86099999999999999</v>
      </c>
      <c r="AK137" s="121">
        <f t="shared" si="135"/>
        <v>0.96299999999999997</v>
      </c>
      <c r="AL137" s="121">
        <f t="shared" si="135"/>
        <v>0.97199999999999998</v>
      </c>
      <c r="AM137" s="15"/>
      <c r="AN137" s="98">
        <f t="shared" si="137"/>
        <v>1.017219659880876</v>
      </c>
      <c r="AO137" s="98">
        <f t="shared" si="138"/>
        <v>0.96078629057795839</v>
      </c>
      <c r="AP137" s="98">
        <f t="shared" si="139"/>
        <v>0.81210576947041202</v>
      </c>
      <c r="AQ137" s="98">
        <f t="shared" si="140"/>
        <v>0.9077936089677785</v>
      </c>
      <c r="AR137" s="98">
        <f t="shared" si="141"/>
        <v>0.92461672436006004</v>
      </c>
      <c r="AS137" s="15"/>
      <c r="AT137" s="98">
        <f t="shared" si="120"/>
        <v>1.7219659880876037E-2</v>
      </c>
      <c r="AU137" s="98">
        <f t="shared" si="121"/>
        <v>-3.9213709422041609E-2</v>
      </c>
      <c r="AV137" s="98">
        <f t="shared" si="122"/>
        <v>-0.18789423052958798</v>
      </c>
      <c r="AW137" s="98">
        <f t="shared" si="123"/>
        <v>-9.2206391032221502E-2</v>
      </c>
      <c r="AX137" s="98">
        <f t="shared" si="124"/>
        <v>-7.5383275639939962E-2</v>
      </c>
      <c r="AY137" s="15"/>
      <c r="AZ137" s="98">
        <f t="shared" ref="AZ137:AZ200" si="169">AT137*AT$214</f>
        <v>1.7219659880876037E-2</v>
      </c>
      <c r="BA137" s="98">
        <f t="shared" ref="BA137:BA200" si="170">AU137*AU$214</f>
        <v>-3.9213709422041609E-2</v>
      </c>
      <c r="BB137" s="98">
        <f t="shared" ref="BB137:BB200" si="171">AV137*$AV$214</f>
        <v>-0.18789423052958798</v>
      </c>
      <c r="BC137" s="99">
        <f t="shared" ref="BC137:BC200" si="172">AW137*AW$214</f>
        <v>-9.2206391032221502E-2</v>
      </c>
      <c r="BD137" s="98">
        <f t="shared" ref="BD137:BD200" si="173">AX137*AX$214</f>
        <v>-7.6137108396339359E-2</v>
      </c>
      <c r="BE137" s="101"/>
      <c r="BF137" s="181" t="str">
        <f t="shared" ref="BF137:BF200" si="174">CONCATENATE(X137,IFERROR(IF(X137&lt;15,Y137,"X"),"NNX"))</f>
        <v>59X</v>
      </c>
      <c r="BG137" s="98">
        <f t="shared" si="125"/>
        <v>1.017219659880876</v>
      </c>
      <c r="BH137" s="98">
        <f t="shared" si="126"/>
        <v>0.96078629057795839</v>
      </c>
      <c r="BI137" s="98">
        <f t="shared" si="127"/>
        <v>0.81210576947041202</v>
      </c>
      <c r="BJ137" s="98">
        <f t="shared" si="128"/>
        <v>0.9077936089677785</v>
      </c>
      <c r="BK137" s="98">
        <f t="shared" si="129"/>
        <v>0.92386289160366064</v>
      </c>
      <c r="BL137" s="101"/>
      <c r="BM137" s="15">
        <f>IF($Y137="N",VLOOKUP("N",ylfactors,MATCH(BM$7,'Proposed Factors'!$L$3:$R$3,0),FALSE),IF('Query Result 1'!$X137&lt;49,VLOOKUP("YA",ylfactors,MATCH(BM$7,'Proposed Factors'!$L$3:$R$3,0),FALSE),VLOOKUP("YB",ylfactors,MATCH(BM$7,'Proposed Factors'!$L$3:$R$3,0),FALSE)))</f>
        <v>0.873</v>
      </c>
      <c r="BN137" s="15">
        <f>IF($Y137="N",VLOOKUP("N",ylfactors,MATCH(BN$7,'Proposed Factors'!$L$3:$R$3,0),FALSE),IF('Query Result 1'!$X137&lt;49,VLOOKUP("YA",ylfactors,MATCH(BN$7,'Proposed Factors'!$L$3:$R$3,0),FALSE),VLOOKUP("YB",ylfactors,MATCH(BN$7,'Proposed Factors'!$L$3:$R$3,0),FALSE)))</f>
        <v>0.76900000000000002</v>
      </c>
      <c r="BO137" s="15">
        <f>IF($Y137="N",VLOOKUP("N",ylfactors,MATCH(BO$7,'Proposed Factors'!$L$3:$R$3,0),FALSE),IF('Query Result 1'!$X137&lt;49,VLOOKUP("YA",ylfactors,MATCH(BO$7,'Proposed Factors'!$L$3:$R$3,0),FALSE),VLOOKUP("YB",ylfactors,MATCH(BO$7,'Proposed Factors'!$L$3:$R$3,0),FALSE)))</f>
        <v>0.95</v>
      </c>
      <c r="BP137" s="15">
        <f>IF($Y137="N",VLOOKUP("N",ylfactors,MATCH(BP$7,'Proposed Factors'!$L$3:$R$3,0),FALSE),IF('Query Result 1'!$X137&lt;49,VLOOKUP("YA",ylfactors,MATCH(BP$7,'Proposed Factors'!$L$3:$R$3,0),FALSE),VLOOKUP("YB",ylfactors,MATCH(BP$7,'Proposed Factors'!$L$3:$R$3,0),FALSE)))</f>
        <v>0.94299999999999995</v>
      </c>
      <c r="BQ137" s="15">
        <f>IF($Y137="N",VLOOKUP("N",ylfactors,MATCH(BQ$7,'Proposed Factors'!$L$3:$R$3,0),FALSE),IF('Query Result 1'!$X137&lt;49,VLOOKUP("YA",ylfactors,MATCH(BQ$7,'Proposed Factors'!$L$3:$R$3,0),FALSE),VLOOKUP("YB",ylfactors,MATCH(BQ$7,'Proposed Factors'!$L$3:$R$3,0),FALSE)))</f>
        <v>0.78800000000000003</v>
      </c>
      <c r="BR137" s="15"/>
      <c r="BS137" s="15">
        <f>IF($Z137="NN",1,IF(AND($Z137="YY",$Y137="S"),VLOOKUP("YY",gsdfactors,MATCH(BS$7,'Proposed Factors'!$L$11:$R$11,0),FALSE),VLOOKUP(LEFT(CONCATENATE($Y137,$Z137),2)&amp;"N",gsdfactors,MATCH(BS$7,'Proposed Factors'!$L$11:$R$11,0),FALSE)))</f>
        <v>1</v>
      </c>
      <c r="BT137" s="15">
        <f>IF($Z137="NN",1,IF(AND($Z137="YY",$Y137="S"),VLOOKUP("YY",gsdfactors,MATCH(BT$7,'Proposed Factors'!$L$11:$R$11,0),FALSE),VLOOKUP(LEFT(CONCATENATE($Y137,$Z137),2)&amp;"N",gsdfactors,MATCH(BT$7,'Proposed Factors'!$L$11:$R$11,0),FALSE)))</f>
        <v>1</v>
      </c>
      <c r="BU137" s="15">
        <f>IF($Z137="NN",1,IF(AND($Z137="YY",$Y137="S"),VLOOKUP("YY",gsdfactors,MATCH(BU$7,'Proposed Factors'!$L$11:$R$11,0),FALSE),VLOOKUP(LEFT(CONCATENATE($Y137,$Z137),2)&amp;"N",gsdfactors,MATCH(BU$7,'Proposed Factors'!$L$11:$R$11,0),FALSE)))</f>
        <v>1</v>
      </c>
      <c r="BV137" s="15">
        <f>IF($Z137="NN",1,IF(AND($Z137="YY",$Y137="S"),VLOOKUP("YY",gsdfactors,MATCH(BV$7,'Proposed Factors'!$L$11:$R$11,0),FALSE),VLOOKUP(LEFT(CONCATENATE($Y137,$Z137),2)&amp;"N",gsdfactors,MATCH(BV$7,'Proposed Factors'!$L$11:$R$11,0),FALSE)))</f>
        <v>1</v>
      </c>
      <c r="BW137" s="15">
        <f>IF($Z137="NN",1,IF(AND($Z137="YY",$Y137="S"),VLOOKUP("YY",gsdfactors,MATCH(BW$7,'Proposed Factors'!$L$11:$R$11,0),FALSE),VLOOKUP(LEFT(CONCATENATE($Y137,$Z137),2)&amp;"N",gsdfactors,MATCH(BW$7,'Proposed Factors'!$L$11:$R$11,0),FALSE)))</f>
        <v>1</v>
      </c>
      <c r="BY137" s="52">
        <f t="shared" si="142"/>
        <v>0.88803276307600476</v>
      </c>
      <c r="BZ137" s="52">
        <f t="shared" si="143"/>
        <v>0.73884465745445005</v>
      </c>
      <c r="CA137" s="52">
        <f t="shared" si="144"/>
        <v>0.77150048099689139</v>
      </c>
      <c r="CB137" s="52">
        <f t="shared" si="145"/>
        <v>0.85604937325661512</v>
      </c>
      <c r="CC137" s="52">
        <f t="shared" si="146"/>
        <v>0.72800395858368461</v>
      </c>
      <c r="CE137" s="52">
        <f t="shared" si="147"/>
        <v>0.93106991295966035</v>
      </c>
      <c r="CF137" s="52">
        <f t="shared" si="148"/>
        <v>0.81727767883984892</v>
      </c>
      <c r="CG137" s="52">
        <f t="shared" si="149"/>
        <v>0.78749529040546806</v>
      </c>
      <c r="CH137" s="52">
        <f t="shared" si="150"/>
        <v>0.87435400953016629</v>
      </c>
      <c r="CI137" s="52">
        <f t="shared" si="151"/>
        <v>0.79037114513023266</v>
      </c>
      <c r="CK137" s="52" t="str">
        <f t="shared" si="152"/>
        <v>59SNN</v>
      </c>
      <c r="CL137" s="55">
        <f t="shared" si="153"/>
        <v>1.6769996950909646E-3</v>
      </c>
      <c r="CM137" s="55">
        <f t="shared" si="154"/>
        <v>2.0446009412156876E-3</v>
      </c>
      <c r="CN137" s="55">
        <f t="shared" si="155"/>
        <v>1.729234464094141E-3</v>
      </c>
      <c r="CO137" s="55">
        <f t="shared" si="156"/>
        <v>1.7158448333030245E-3</v>
      </c>
      <c r="CP137" s="55">
        <f t="shared" si="157"/>
        <v>1.6857024029339046E-3</v>
      </c>
      <c r="CQ137" s="5">
        <f t="shared" ref="CQ137:CQ200" si="175">CE137</f>
        <v>0.93106991295966035</v>
      </c>
      <c r="CR137" s="5">
        <f t="shared" ref="CR137:CR200" si="176">CF137</f>
        <v>0.81727767883984892</v>
      </c>
      <c r="CS137" s="5">
        <f t="shared" ref="CS137:CS200" si="177">CG137</f>
        <v>0.78749529040546806</v>
      </c>
      <c r="CT137" s="5">
        <f t="shared" ref="CT137:CT200" si="178">CH137</f>
        <v>0.87435400953016629</v>
      </c>
      <c r="CU137" s="5">
        <f t="shared" ref="CU137:CU200" si="179">CI137</f>
        <v>0.79037114513023266</v>
      </c>
      <c r="CW137" s="52">
        <f t="shared" ref="CW137:CW200" si="180">CE137/CE$66</f>
        <v>0.95855399999999991</v>
      </c>
      <c r="CX137" s="52">
        <f t="shared" ref="CX137:CX200" si="181">CF137/CF$66</f>
        <v>0.78976299999999988</v>
      </c>
      <c r="CY137" s="52">
        <f t="shared" ref="CY137:CY200" si="182">CG137/CG$66</f>
        <v>0.81794999999999984</v>
      </c>
      <c r="CZ137" s="52">
        <f t="shared" ref="CZ137:CZ200" si="183">CH137/CH$66</f>
        <v>0.90810900000000006</v>
      </c>
      <c r="DA137" s="52">
        <f t="shared" ref="DA137:DA200" si="184">CI137/CI$66</f>
        <v>0.76570393406955939</v>
      </c>
    </row>
    <row r="138" spans="1:105" x14ac:dyDescent="0.35">
      <c r="A138" s="170" t="str">
        <f t="shared" si="158"/>
        <v>NNN</v>
      </c>
      <c r="B138" s="170" t="str">
        <f t="shared" si="159"/>
        <v>N</v>
      </c>
      <c r="C138" s="29" t="str">
        <f t="shared" si="160"/>
        <v>N</v>
      </c>
      <c r="D138" s="29" t="str">
        <f t="shared" si="136"/>
        <v>N</v>
      </c>
      <c r="E138" s="171" t="s">
        <v>5</v>
      </c>
      <c r="F138" s="171" t="s">
        <v>6</v>
      </c>
      <c r="G138" s="171" t="s">
        <v>8</v>
      </c>
      <c r="H138" s="172">
        <v>22</v>
      </c>
      <c r="I138" s="171" t="s">
        <v>5</v>
      </c>
      <c r="J138" s="171" t="s">
        <v>5</v>
      </c>
      <c r="K138" s="172">
        <v>1528</v>
      </c>
      <c r="L138" s="172">
        <v>640</v>
      </c>
      <c r="M138" s="172">
        <v>1230</v>
      </c>
      <c r="N138" s="172">
        <v>1195</v>
      </c>
      <c r="O138" s="172">
        <v>1483</v>
      </c>
      <c r="P138" s="1"/>
      <c r="Q138" s="13" t="s">
        <v>168</v>
      </c>
      <c r="R138" s="35">
        <v>10661</v>
      </c>
      <c r="S138" s="35">
        <v>3461</v>
      </c>
      <c r="T138" s="35">
        <v>7992</v>
      </c>
      <c r="U138" s="35">
        <v>7761</v>
      </c>
      <c r="V138" s="35">
        <v>10077</v>
      </c>
      <c r="W138" s="35"/>
      <c r="X138" s="50">
        <f t="shared" si="161"/>
        <v>5</v>
      </c>
      <c r="Y138" s="49" t="str">
        <f t="shared" si="162"/>
        <v>M</v>
      </c>
      <c r="Z138" s="49" t="str">
        <f t="shared" si="163"/>
        <v>NN</v>
      </c>
      <c r="AA138" s="1"/>
      <c r="AB138" s="120">
        <f t="shared" si="164"/>
        <v>2.9605056713635988E-3</v>
      </c>
      <c r="AC138" s="120">
        <f t="shared" si="165"/>
        <v>1.6576162702149201E-3</v>
      </c>
      <c r="AD138" s="120">
        <f t="shared" si="166"/>
        <v>2.5578459813141541E-3</v>
      </c>
      <c r="AE138" s="120">
        <f t="shared" si="167"/>
        <v>2.5707860523677168E-3</v>
      </c>
      <c r="AF138" s="120">
        <f t="shared" si="168"/>
        <v>2.8568488251538779E-3</v>
      </c>
      <c r="AH138" s="121">
        <f t="shared" ref="AH138:AL147" si="185">IFERROR(IF($Y138="N",VLOOKUP(CONCATENATE(AH$7,"NNXX"),bdfactors,8,FALSE),VLOOKUP(CONCATENATE(AH$7,$X138,$Y138),bdfactors,8,FALSE)),VLOOKUP(CONCATENATE(AH$7,$X138,"X"),bdfactors,8,FALSE))</f>
        <v>1.3260000000000001</v>
      </c>
      <c r="AI138" s="121">
        <f t="shared" si="185"/>
        <v>1.2050000000000001</v>
      </c>
      <c r="AJ138" s="121">
        <f t="shared" si="185"/>
        <v>1.1890000000000001</v>
      </c>
      <c r="AK138" s="121">
        <f t="shared" si="185"/>
        <v>1.268</v>
      </c>
      <c r="AL138" s="121">
        <f t="shared" si="185"/>
        <v>1.1850000000000001</v>
      </c>
      <c r="AM138" s="15"/>
      <c r="AN138" s="98">
        <f t="shared" si="137"/>
        <v>1.2284456001840089</v>
      </c>
      <c r="AO138" s="98">
        <f t="shared" si="138"/>
        <v>1.1273101072506719</v>
      </c>
      <c r="AP138" s="98">
        <f t="shared" si="139"/>
        <v>1.1214793959353311</v>
      </c>
      <c r="AQ138" s="98">
        <f t="shared" si="140"/>
        <v>1.1953087187654654</v>
      </c>
      <c r="AR138" s="98">
        <f t="shared" si="141"/>
        <v>1.1272333522290856</v>
      </c>
      <c r="AS138" s="15"/>
      <c r="AT138" s="98">
        <f t="shared" ref="AT138:AT201" si="186">AN138-1</f>
        <v>0.22844560018400895</v>
      </c>
      <c r="AU138" s="98">
        <f t="shared" ref="AU138:AU201" si="187">AO138-1</f>
        <v>0.12731010725067193</v>
      </c>
      <c r="AV138" s="98">
        <f t="shared" ref="AV138:AV201" si="188">AP138-1</f>
        <v>0.12147939593533108</v>
      </c>
      <c r="AW138" s="98">
        <f t="shared" ref="AW138:AW201" si="189">AQ138-1</f>
        <v>0.19530871876546541</v>
      </c>
      <c r="AX138" s="98">
        <f t="shared" ref="AX138:AX201" si="190">AR138-1</f>
        <v>0.12723335222908561</v>
      </c>
      <c r="AY138" s="15"/>
      <c r="AZ138" s="98">
        <f t="shared" si="169"/>
        <v>0.22844560018400895</v>
      </c>
      <c r="BA138" s="98">
        <f t="shared" si="170"/>
        <v>0.12731010725067193</v>
      </c>
      <c r="BB138" s="98">
        <f t="shared" si="171"/>
        <v>0.12147939593533108</v>
      </c>
      <c r="BC138" s="99">
        <f t="shared" si="172"/>
        <v>0.19530871876546541</v>
      </c>
      <c r="BD138" s="98">
        <f t="shared" si="173"/>
        <v>0.12850568575137647</v>
      </c>
      <c r="BE138" s="101"/>
      <c r="BF138" s="181" t="str">
        <f t="shared" si="174"/>
        <v>5M</v>
      </c>
      <c r="BG138" s="98">
        <f t="shared" ref="BG138:BG201" si="191">AZ138+1</f>
        <v>1.2284456001840089</v>
      </c>
      <c r="BH138" s="98">
        <f t="shared" ref="BH138:BH201" si="192">BA138+1</f>
        <v>1.1273101072506719</v>
      </c>
      <c r="BI138" s="98">
        <f t="shared" ref="BI138:BI201" si="193">BB138+1</f>
        <v>1.1214793959353311</v>
      </c>
      <c r="BJ138" s="98">
        <f t="shared" ref="BJ138:BJ201" si="194">BC138+1</f>
        <v>1.1953087187654654</v>
      </c>
      <c r="BK138" s="98">
        <f t="shared" ref="BK138:BK201" si="195">BD138+1</f>
        <v>1.1285056857513764</v>
      </c>
      <c r="BL138" s="101"/>
      <c r="BM138" s="15">
        <f>IF($Y138="N",VLOOKUP("N",ylfactors,MATCH(BM$7,'Proposed Factors'!$L$3:$R$3,0),FALSE),IF('Query Result 1'!$X138&lt;49,VLOOKUP("YA",ylfactors,MATCH(BM$7,'Proposed Factors'!$L$3:$R$3,0),FALSE),VLOOKUP("YB",ylfactors,MATCH(BM$7,'Proposed Factors'!$L$3:$R$3,0),FALSE)))</f>
        <v>1</v>
      </c>
      <c r="BN138" s="15">
        <f>IF($Y138="N",VLOOKUP("N",ylfactors,MATCH(BN$7,'Proposed Factors'!$L$3:$R$3,0),FALSE),IF('Query Result 1'!$X138&lt;49,VLOOKUP("YA",ylfactors,MATCH(BN$7,'Proposed Factors'!$L$3:$R$3,0),FALSE),VLOOKUP("YB",ylfactors,MATCH(BN$7,'Proposed Factors'!$L$3:$R$3,0),FALSE)))</f>
        <v>1</v>
      </c>
      <c r="BO138" s="15">
        <f>IF($Y138="N",VLOOKUP("N",ylfactors,MATCH(BO$7,'Proposed Factors'!$L$3:$R$3,0),FALSE),IF('Query Result 1'!$X138&lt;49,VLOOKUP("YA",ylfactors,MATCH(BO$7,'Proposed Factors'!$L$3:$R$3,0),FALSE),VLOOKUP("YB",ylfactors,MATCH(BO$7,'Proposed Factors'!$L$3:$R$3,0),FALSE)))</f>
        <v>1</v>
      </c>
      <c r="BP138" s="15">
        <f>IF($Y138="N",VLOOKUP("N",ylfactors,MATCH(BP$7,'Proposed Factors'!$L$3:$R$3,0),FALSE),IF('Query Result 1'!$X138&lt;49,VLOOKUP("YA",ylfactors,MATCH(BP$7,'Proposed Factors'!$L$3:$R$3,0),FALSE),VLOOKUP("YB",ylfactors,MATCH(BP$7,'Proposed Factors'!$L$3:$R$3,0),FALSE)))</f>
        <v>1</v>
      </c>
      <c r="BQ138" s="15">
        <f>IF($Y138="N",VLOOKUP("N",ylfactors,MATCH(BQ$7,'Proposed Factors'!$L$3:$R$3,0),FALSE),IF('Query Result 1'!$X138&lt;49,VLOOKUP("YA",ylfactors,MATCH(BQ$7,'Proposed Factors'!$L$3:$R$3,0),FALSE),VLOOKUP("YB",ylfactors,MATCH(BQ$7,'Proposed Factors'!$L$3:$R$3,0),FALSE)))</f>
        <v>1</v>
      </c>
      <c r="BR138" s="15"/>
      <c r="BS138" s="15">
        <f>IF($Z138="NN",1,IF(AND($Z138="YY",$Y138="S"),VLOOKUP("YY",gsdfactors,MATCH(BS$7,'Proposed Factors'!$L$11:$R$11,0),FALSE),VLOOKUP(LEFT(CONCATENATE($Y138,$Z138),2)&amp;"N",gsdfactors,MATCH(BS$7,'Proposed Factors'!$L$11:$R$11,0),FALSE)))</f>
        <v>1</v>
      </c>
      <c r="BT138" s="15">
        <f>IF($Z138="NN",1,IF(AND($Z138="YY",$Y138="S"),VLOOKUP("YY",gsdfactors,MATCH(BT$7,'Proposed Factors'!$L$11:$R$11,0),FALSE),VLOOKUP(LEFT(CONCATENATE($Y138,$Z138),2)&amp;"N",gsdfactors,MATCH(BT$7,'Proposed Factors'!$L$11:$R$11,0),FALSE)))</f>
        <v>1</v>
      </c>
      <c r="BU138" s="15">
        <f>IF($Z138="NN",1,IF(AND($Z138="YY",$Y138="S"),VLOOKUP("YY",gsdfactors,MATCH(BU$7,'Proposed Factors'!$L$11:$R$11,0),FALSE),VLOOKUP(LEFT(CONCATENATE($Y138,$Z138),2)&amp;"N",gsdfactors,MATCH(BU$7,'Proposed Factors'!$L$11:$R$11,0),FALSE)))</f>
        <v>1</v>
      </c>
      <c r="BV138" s="15">
        <f>IF($Z138="NN",1,IF(AND($Z138="YY",$Y138="S"),VLOOKUP("YY",gsdfactors,MATCH(BV$7,'Proposed Factors'!$L$11:$R$11,0),FALSE),VLOOKUP(LEFT(CONCATENATE($Y138,$Z138),2)&amp;"N",gsdfactors,MATCH(BV$7,'Proposed Factors'!$L$11:$R$11,0),FALSE)))</f>
        <v>1</v>
      </c>
      <c r="BW138" s="15">
        <f>IF($Z138="NN",1,IF(AND($Z138="YY",$Y138="S"),VLOOKUP("YY",gsdfactors,MATCH(BW$7,'Proposed Factors'!$L$11:$R$11,0),FALSE),VLOOKUP(LEFT(CONCATENATE($Y138,$Z138),2)&amp;"N",gsdfactors,MATCH(BW$7,'Proposed Factors'!$L$11:$R$11,0),FALSE)))</f>
        <v>1</v>
      </c>
      <c r="BY138" s="52">
        <f t="shared" si="142"/>
        <v>1.2284456001840089</v>
      </c>
      <c r="BZ138" s="52">
        <f t="shared" si="143"/>
        <v>1.1273101072506719</v>
      </c>
      <c r="CA138" s="52">
        <f t="shared" si="144"/>
        <v>1.1214793959353311</v>
      </c>
      <c r="CB138" s="52">
        <f t="shared" si="145"/>
        <v>1.1953087187654654</v>
      </c>
      <c r="CC138" s="52">
        <f t="shared" si="146"/>
        <v>1.1285056857513764</v>
      </c>
      <c r="CE138" s="52">
        <f t="shared" si="147"/>
        <v>1.2879803376591301</v>
      </c>
      <c r="CF138" s="52">
        <f t="shared" si="148"/>
        <v>1.2469811867636469</v>
      </c>
      <c r="CG138" s="52">
        <f t="shared" si="149"/>
        <v>1.1447299960781243</v>
      </c>
      <c r="CH138" s="52">
        <f t="shared" si="150"/>
        <v>1.2208676316215905</v>
      </c>
      <c r="CI138" s="52">
        <f t="shared" si="151"/>
        <v>1.2251833532176666</v>
      </c>
      <c r="CK138" s="52" t="str">
        <f t="shared" si="152"/>
        <v>5MNN</v>
      </c>
      <c r="CL138" s="55">
        <f t="shared" si="153"/>
        <v>2.9605056713635988E-3</v>
      </c>
      <c r="CM138" s="55">
        <f t="shared" si="154"/>
        <v>1.6576162702149201E-3</v>
      </c>
      <c r="CN138" s="55">
        <f t="shared" si="155"/>
        <v>2.5578459813141541E-3</v>
      </c>
      <c r="CO138" s="55">
        <f t="shared" si="156"/>
        <v>2.5707860523677168E-3</v>
      </c>
      <c r="CP138" s="55">
        <f t="shared" si="157"/>
        <v>2.8568488251538779E-3</v>
      </c>
      <c r="CQ138" s="5">
        <f t="shared" si="175"/>
        <v>1.2879803376591301</v>
      </c>
      <c r="CR138" s="5">
        <f t="shared" si="176"/>
        <v>1.2469811867636469</v>
      </c>
      <c r="CS138" s="5">
        <f t="shared" si="177"/>
        <v>1.1447299960781243</v>
      </c>
      <c r="CT138" s="5">
        <f t="shared" si="178"/>
        <v>1.2208676316215905</v>
      </c>
      <c r="CU138" s="5">
        <f t="shared" si="179"/>
        <v>1.2251833532176666</v>
      </c>
      <c r="CW138" s="52">
        <f t="shared" si="180"/>
        <v>1.3260000000000001</v>
      </c>
      <c r="CX138" s="52">
        <f t="shared" si="181"/>
        <v>1.2050000000000001</v>
      </c>
      <c r="CY138" s="52">
        <f t="shared" si="182"/>
        <v>1.1890000000000001</v>
      </c>
      <c r="CZ138" s="52">
        <f t="shared" si="183"/>
        <v>1.2680000000000002</v>
      </c>
      <c r="DA138" s="52">
        <f t="shared" si="184"/>
        <v>1.1869458029881932</v>
      </c>
    </row>
    <row r="139" spans="1:105" x14ac:dyDescent="0.35">
      <c r="A139" s="170" t="str">
        <f t="shared" si="158"/>
        <v>NNN</v>
      </c>
      <c r="B139" s="170" t="str">
        <f t="shared" si="159"/>
        <v>N</v>
      </c>
      <c r="C139" s="29" t="str">
        <f t="shared" si="160"/>
        <v>N</v>
      </c>
      <c r="D139" s="29" t="str">
        <f t="shared" si="136"/>
        <v>N</v>
      </c>
      <c r="E139" s="171" t="s">
        <v>5</v>
      </c>
      <c r="F139" s="171" t="s">
        <v>6</v>
      </c>
      <c r="G139" s="171" t="s">
        <v>8</v>
      </c>
      <c r="H139" s="172">
        <v>23</v>
      </c>
      <c r="I139" s="171" t="s">
        <v>5</v>
      </c>
      <c r="J139" s="171" t="s">
        <v>5</v>
      </c>
      <c r="K139" s="172">
        <v>1591</v>
      </c>
      <c r="L139" s="172">
        <v>691</v>
      </c>
      <c r="M139" s="172">
        <v>1302</v>
      </c>
      <c r="N139" s="172">
        <v>1273</v>
      </c>
      <c r="O139" s="172">
        <v>1547</v>
      </c>
      <c r="P139" s="1"/>
      <c r="Q139" s="13" t="s">
        <v>169</v>
      </c>
      <c r="R139" s="35">
        <v>440</v>
      </c>
      <c r="S139" s="35">
        <v>122</v>
      </c>
      <c r="T139" s="35">
        <v>361</v>
      </c>
      <c r="U139" s="35">
        <v>349</v>
      </c>
      <c r="V139" s="35">
        <v>420</v>
      </c>
      <c r="W139" s="35"/>
      <c r="X139" s="50">
        <f t="shared" si="161"/>
        <v>5</v>
      </c>
      <c r="Y139" s="49" t="str">
        <f t="shared" si="162"/>
        <v>M</v>
      </c>
      <c r="Z139" s="49" t="str">
        <f t="shared" si="163"/>
        <v>YN</v>
      </c>
      <c r="AA139" s="1"/>
      <c r="AB139" s="120">
        <f t="shared" si="164"/>
        <v>1.2218577013413222E-4</v>
      </c>
      <c r="AC139" s="120">
        <f t="shared" si="165"/>
        <v>5.8430853789719813E-5</v>
      </c>
      <c r="AD139" s="120">
        <f t="shared" si="166"/>
        <v>1.1553833824504625E-4</v>
      </c>
      <c r="AE139" s="120">
        <f t="shared" si="167"/>
        <v>1.1560421753335049E-4</v>
      </c>
      <c r="AF139" s="120">
        <f t="shared" si="168"/>
        <v>1.190708054544635E-4</v>
      </c>
      <c r="AH139" s="121">
        <f t="shared" si="185"/>
        <v>1.3260000000000001</v>
      </c>
      <c r="AI139" s="121">
        <f t="shared" si="185"/>
        <v>1.2050000000000001</v>
      </c>
      <c r="AJ139" s="121">
        <f t="shared" si="185"/>
        <v>1.1890000000000001</v>
      </c>
      <c r="AK139" s="121">
        <f t="shared" si="185"/>
        <v>1.268</v>
      </c>
      <c r="AL139" s="121">
        <f t="shared" si="185"/>
        <v>1.1850000000000001</v>
      </c>
      <c r="AM139" s="15"/>
      <c r="AN139" s="98">
        <f t="shared" si="137"/>
        <v>1.2284456001840089</v>
      </c>
      <c r="AO139" s="98">
        <f t="shared" si="138"/>
        <v>1.1273101072506719</v>
      </c>
      <c r="AP139" s="98">
        <f t="shared" si="139"/>
        <v>1.1214793959353311</v>
      </c>
      <c r="AQ139" s="98">
        <f t="shared" si="140"/>
        <v>1.1953087187654654</v>
      </c>
      <c r="AR139" s="98">
        <f t="shared" si="141"/>
        <v>1.1272333522290856</v>
      </c>
      <c r="AS139" s="15"/>
      <c r="AT139" s="98">
        <f t="shared" si="186"/>
        <v>0.22844560018400895</v>
      </c>
      <c r="AU139" s="98">
        <f t="shared" si="187"/>
        <v>0.12731010725067193</v>
      </c>
      <c r="AV139" s="98">
        <f t="shared" si="188"/>
        <v>0.12147939593533108</v>
      </c>
      <c r="AW139" s="98">
        <f t="shared" si="189"/>
        <v>0.19530871876546541</v>
      </c>
      <c r="AX139" s="98">
        <f t="shared" si="190"/>
        <v>0.12723335222908561</v>
      </c>
      <c r="AY139" s="15"/>
      <c r="AZ139" s="98">
        <f t="shared" si="169"/>
        <v>0.22844560018400895</v>
      </c>
      <c r="BA139" s="98">
        <f t="shared" si="170"/>
        <v>0.12731010725067193</v>
      </c>
      <c r="BB139" s="98">
        <f t="shared" si="171"/>
        <v>0.12147939593533108</v>
      </c>
      <c r="BC139" s="99">
        <f t="shared" si="172"/>
        <v>0.19530871876546541</v>
      </c>
      <c r="BD139" s="98">
        <f t="shared" si="173"/>
        <v>0.12850568575137647</v>
      </c>
      <c r="BE139" s="101"/>
      <c r="BF139" s="181" t="str">
        <f t="shared" si="174"/>
        <v>5M</v>
      </c>
      <c r="BG139" s="98">
        <f t="shared" si="191"/>
        <v>1.2284456001840089</v>
      </c>
      <c r="BH139" s="98">
        <f t="shared" si="192"/>
        <v>1.1273101072506719</v>
      </c>
      <c r="BI139" s="98">
        <f t="shared" si="193"/>
        <v>1.1214793959353311</v>
      </c>
      <c r="BJ139" s="98">
        <f t="shared" si="194"/>
        <v>1.1953087187654654</v>
      </c>
      <c r="BK139" s="98">
        <f t="shared" si="195"/>
        <v>1.1285056857513764</v>
      </c>
      <c r="BL139" s="101"/>
      <c r="BM139" s="15">
        <f>IF($Y139="N",VLOOKUP("N",ylfactors,MATCH(BM$7,'Proposed Factors'!$L$3:$R$3,0),FALSE),IF('Query Result 1'!$X139&lt;49,VLOOKUP("YA",ylfactors,MATCH(BM$7,'Proposed Factors'!$L$3:$R$3,0),FALSE),VLOOKUP("YB",ylfactors,MATCH(BM$7,'Proposed Factors'!$L$3:$R$3,0),FALSE)))</f>
        <v>1</v>
      </c>
      <c r="BN139" s="15">
        <f>IF($Y139="N",VLOOKUP("N",ylfactors,MATCH(BN$7,'Proposed Factors'!$L$3:$R$3,0),FALSE),IF('Query Result 1'!$X139&lt;49,VLOOKUP("YA",ylfactors,MATCH(BN$7,'Proposed Factors'!$L$3:$R$3,0),FALSE),VLOOKUP("YB",ylfactors,MATCH(BN$7,'Proposed Factors'!$L$3:$R$3,0),FALSE)))</f>
        <v>1</v>
      </c>
      <c r="BO139" s="15">
        <f>IF($Y139="N",VLOOKUP("N",ylfactors,MATCH(BO$7,'Proposed Factors'!$L$3:$R$3,0),FALSE),IF('Query Result 1'!$X139&lt;49,VLOOKUP("YA",ylfactors,MATCH(BO$7,'Proposed Factors'!$L$3:$R$3,0),FALSE),VLOOKUP("YB",ylfactors,MATCH(BO$7,'Proposed Factors'!$L$3:$R$3,0),FALSE)))</f>
        <v>1</v>
      </c>
      <c r="BP139" s="15">
        <f>IF($Y139="N",VLOOKUP("N",ylfactors,MATCH(BP$7,'Proposed Factors'!$L$3:$R$3,0),FALSE),IF('Query Result 1'!$X139&lt;49,VLOOKUP("YA",ylfactors,MATCH(BP$7,'Proposed Factors'!$L$3:$R$3,0),FALSE),VLOOKUP("YB",ylfactors,MATCH(BP$7,'Proposed Factors'!$L$3:$R$3,0),FALSE)))</f>
        <v>1</v>
      </c>
      <c r="BQ139" s="15">
        <f>IF($Y139="N",VLOOKUP("N",ylfactors,MATCH(BQ$7,'Proposed Factors'!$L$3:$R$3,0),FALSE),IF('Query Result 1'!$X139&lt;49,VLOOKUP("YA",ylfactors,MATCH(BQ$7,'Proposed Factors'!$L$3:$R$3,0),FALSE),VLOOKUP("YB",ylfactors,MATCH(BQ$7,'Proposed Factors'!$L$3:$R$3,0),FALSE)))</f>
        <v>1</v>
      </c>
      <c r="BR139" s="15"/>
      <c r="BS139" s="15">
        <f>IF($Z139="NN",1,IF(AND($Z139="YY",$Y139="S"),VLOOKUP("YY",gsdfactors,MATCH(BS$7,'Proposed Factors'!$L$11:$R$11,0),FALSE),VLOOKUP(LEFT(CONCATENATE($Y139,$Z139),2)&amp;"N",gsdfactors,MATCH(BS$7,'Proposed Factors'!$L$11:$R$11,0),FALSE)))</f>
        <v>0.98099999999999998</v>
      </c>
      <c r="BT139" s="15">
        <f>IF($Z139="NN",1,IF(AND($Z139="YY",$Y139="S"),VLOOKUP("YY",gsdfactors,MATCH(BT$7,'Proposed Factors'!$L$11:$R$11,0),FALSE),VLOOKUP(LEFT(CONCATENATE($Y139,$Z139),2)&amp;"N",gsdfactors,MATCH(BT$7,'Proposed Factors'!$L$11:$R$11,0),FALSE)))</f>
        <v>0.9774735682819381</v>
      </c>
      <c r="BU139" s="15">
        <f>IF($Z139="NN",1,IF(AND($Z139="YY",$Y139="S"),VLOOKUP("YY",gsdfactors,MATCH(BU$7,'Proposed Factors'!$L$11:$R$11,0),FALSE),VLOOKUP(LEFT(CONCATENATE($Y139,$Z139),2)&amp;"N",gsdfactors,MATCH(BU$7,'Proposed Factors'!$L$11:$R$11,0),FALSE)))</f>
        <v>0.95020299022426691</v>
      </c>
      <c r="BV139" s="15">
        <f>IF($Z139="NN",1,IF(AND($Z139="YY",$Y139="S"),VLOOKUP("YY",gsdfactors,MATCH(BV$7,'Proposed Factors'!$L$11:$R$11,0),FALSE),VLOOKUP(LEFT(CONCATENATE($Y139,$Z139),2)&amp;"N",gsdfactors,MATCH(BV$7,'Proposed Factors'!$L$11:$R$11,0),FALSE)))</f>
        <v>0.98165236818588009</v>
      </c>
      <c r="BW139" s="15">
        <f>IF($Z139="NN",1,IF(AND($Z139="YY",$Y139="S"),VLOOKUP("YY",gsdfactors,MATCH(BW$7,'Proposed Factors'!$L$11:$R$11,0),FALSE),VLOOKUP(LEFT(CONCATENATE($Y139,$Z139),2)&amp;"N",gsdfactors,MATCH(BW$7,'Proposed Factors'!$L$11:$R$11,0),FALSE)))</f>
        <v>0.98430305775764437</v>
      </c>
      <c r="BY139" s="52">
        <f t="shared" si="142"/>
        <v>1.2051051337805128</v>
      </c>
      <c r="BZ139" s="52">
        <f t="shared" si="143"/>
        <v>1.1019158330946086</v>
      </c>
      <c r="CA139" s="52">
        <f t="shared" si="144"/>
        <v>1.0656330754926562</v>
      </c>
      <c r="CB139" s="52">
        <f t="shared" si="145"/>
        <v>1.1733776344893492</v>
      </c>
      <c r="CC139" s="52">
        <f t="shared" si="146"/>
        <v>1.1107915971819671</v>
      </c>
      <c r="CE139" s="52">
        <f t="shared" si="147"/>
        <v>1.2635087112436065</v>
      </c>
      <c r="CF139" s="52">
        <f t="shared" si="148"/>
        <v>1.2188911502063078</v>
      </c>
      <c r="CG139" s="52">
        <f t="shared" si="149"/>
        <v>1.087725865272847</v>
      </c>
      <c r="CH139" s="52">
        <f t="shared" si="150"/>
        <v>1.1984676018228209</v>
      </c>
      <c r="CI139" s="52">
        <f t="shared" si="151"/>
        <v>1.2059517208859132</v>
      </c>
      <c r="CK139" s="52" t="str">
        <f t="shared" si="152"/>
        <v>5MYN</v>
      </c>
      <c r="CL139" s="55">
        <f t="shared" si="153"/>
        <v>1.2218577013413222E-4</v>
      </c>
      <c r="CM139" s="55">
        <f t="shared" si="154"/>
        <v>5.8430853789719813E-5</v>
      </c>
      <c r="CN139" s="55">
        <f t="shared" si="155"/>
        <v>1.1553833824504625E-4</v>
      </c>
      <c r="CO139" s="55">
        <f t="shared" si="156"/>
        <v>1.1560421753335049E-4</v>
      </c>
      <c r="CP139" s="55">
        <f t="shared" si="157"/>
        <v>1.190708054544635E-4</v>
      </c>
      <c r="CQ139" s="5">
        <f t="shared" si="175"/>
        <v>1.2635087112436065</v>
      </c>
      <c r="CR139" s="5">
        <f t="shared" si="176"/>
        <v>1.2188911502063078</v>
      </c>
      <c r="CS139" s="5">
        <f t="shared" si="177"/>
        <v>1.087725865272847</v>
      </c>
      <c r="CT139" s="5">
        <f t="shared" si="178"/>
        <v>1.1984676018228209</v>
      </c>
      <c r="CU139" s="5">
        <f t="shared" si="179"/>
        <v>1.2059517208859132</v>
      </c>
      <c r="CW139" s="52">
        <f t="shared" si="180"/>
        <v>1.3008060000000001</v>
      </c>
      <c r="CX139" s="52">
        <f t="shared" si="181"/>
        <v>1.1778556497797354</v>
      </c>
      <c r="CY139" s="52">
        <f t="shared" si="182"/>
        <v>1.1297913553766534</v>
      </c>
      <c r="CZ139" s="52">
        <f t="shared" si="183"/>
        <v>1.2447352028596961</v>
      </c>
      <c r="DA139" s="52">
        <f t="shared" si="184"/>
        <v>1.1683143832738812</v>
      </c>
    </row>
    <row r="140" spans="1:105" x14ac:dyDescent="0.35">
      <c r="A140" s="170" t="str">
        <f t="shared" si="158"/>
        <v>NNN</v>
      </c>
      <c r="B140" s="170" t="str">
        <f t="shared" si="159"/>
        <v>N</v>
      </c>
      <c r="C140" s="29" t="str">
        <f t="shared" si="160"/>
        <v>N</v>
      </c>
      <c r="D140" s="29" t="str">
        <f t="shared" si="136"/>
        <v>N</v>
      </c>
      <c r="E140" s="171" t="s">
        <v>5</v>
      </c>
      <c r="F140" s="171" t="s">
        <v>6</v>
      </c>
      <c r="G140" s="171" t="s">
        <v>8</v>
      </c>
      <c r="H140" s="172">
        <v>24</v>
      </c>
      <c r="I140" s="171" t="s">
        <v>5</v>
      </c>
      <c r="J140" s="171" t="s">
        <v>5</v>
      </c>
      <c r="K140" s="172">
        <v>1522</v>
      </c>
      <c r="L140" s="172">
        <v>647</v>
      </c>
      <c r="M140" s="172">
        <v>1251</v>
      </c>
      <c r="N140" s="172">
        <v>1209</v>
      </c>
      <c r="O140" s="172">
        <v>1468</v>
      </c>
      <c r="P140" s="1"/>
      <c r="Q140" s="13" t="s">
        <v>170</v>
      </c>
      <c r="R140" s="35">
        <v>39</v>
      </c>
      <c r="S140" s="35">
        <v>15</v>
      </c>
      <c r="T140" s="35">
        <v>33</v>
      </c>
      <c r="U140" s="35">
        <v>31</v>
      </c>
      <c r="V140" s="35">
        <v>38</v>
      </c>
      <c r="W140" s="35"/>
      <c r="X140" s="50">
        <f t="shared" si="161"/>
        <v>5</v>
      </c>
      <c r="Y140" s="49" t="str">
        <f t="shared" si="162"/>
        <v>M</v>
      </c>
      <c r="Z140" s="49" t="str">
        <f t="shared" si="163"/>
        <v>YY</v>
      </c>
      <c r="AA140" s="1"/>
      <c r="AB140" s="120">
        <f t="shared" si="164"/>
        <v>1.0830102352798081E-5</v>
      </c>
      <c r="AC140" s="120">
        <f t="shared" si="165"/>
        <v>7.1841213675885012E-6</v>
      </c>
      <c r="AD140" s="120">
        <f t="shared" si="166"/>
        <v>1.0561676349270157E-5</v>
      </c>
      <c r="AE140" s="120">
        <f t="shared" si="167"/>
        <v>1.0268569465713081E-5</v>
      </c>
      <c r="AF140" s="120">
        <f t="shared" si="168"/>
        <v>1.077307287445146E-5</v>
      </c>
      <c r="AH140" s="121">
        <f t="shared" si="185"/>
        <v>1.3260000000000001</v>
      </c>
      <c r="AI140" s="121">
        <f t="shared" si="185"/>
        <v>1.2050000000000001</v>
      </c>
      <c r="AJ140" s="121">
        <f t="shared" si="185"/>
        <v>1.1890000000000001</v>
      </c>
      <c r="AK140" s="121">
        <f t="shared" si="185"/>
        <v>1.268</v>
      </c>
      <c r="AL140" s="121">
        <f t="shared" si="185"/>
        <v>1.1850000000000001</v>
      </c>
      <c r="AM140" s="15"/>
      <c r="AN140" s="98">
        <f t="shared" si="137"/>
        <v>1.2284456001840089</v>
      </c>
      <c r="AO140" s="98">
        <f t="shared" si="138"/>
        <v>1.1273101072506719</v>
      </c>
      <c r="AP140" s="98">
        <f t="shared" si="139"/>
        <v>1.1214793959353311</v>
      </c>
      <c r="AQ140" s="98">
        <f t="shared" si="140"/>
        <v>1.1953087187654654</v>
      </c>
      <c r="AR140" s="98">
        <f t="shared" si="141"/>
        <v>1.1272333522290856</v>
      </c>
      <c r="AS140" s="15"/>
      <c r="AT140" s="98">
        <f t="shared" si="186"/>
        <v>0.22844560018400895</v>
      </c>
      <c r="AU140" s="98">
        <f t="shared" si="187"/>
        <v>0.12731010725067193</v>
      </c>
      <c r="AV140" s="98">
        <f t="shared" si="188"/>
        <v>0.12147939593533108</v>
      </c>
      <c r="AW140" s="98">
        <f t="shared" si="189"/>
        <v>0.19530871876546541</v>
      </c>
      <c r="AX140" s="98">
        <f t="shared" si="190"/>
        <v>0.12723335222908561</v>
      </c>
      <c r="AY140" s="15"/>
      <c r="AZ140" s="98">
        <f t="shared" si="169"/>
        <v>0.22844560018400895</v>
      </c>
      <c r="BA140" s="98">
        <f t="shared" si="170"/>
        <v>0.12731010725067193</v>
      </c>
      <c r="BB140" s="98">
        <f t="shared" si="171"/>
        <v>0.12147939593533108</v>
      </c>
      <c r="BC140" s="99">
        <f t="shared" si="172"/>
        <v>0.19530871876546541</v>
      </c>
      <c r="BD140" s="98">
        <f t="shared" si="173"/>
        <v>0.12850568575137647</v>
      </c>
      <c r="BE140" s="101"/>
      <c r="BF140" s="181" t="str">
        <f t="shared" si="174"/>
        <v>5M</v>
      </c>
      <c r="BG140" s="98">
        <f t="shared" si="191"/>
        <v>1.2284456001840089</v>
      </c>
      <c r="BH140" s="98">
        <f t="shared" si="192"/>
        <v>1.1273101072506719</v>
      </c>
      <c r="BI140" s="98">
        <f t="shared" si="193"/>
        <v>1.1214793959353311</v>
      </c>
      <c r="BJ140" s="98">
        <f t="shared" si="194"/>
        <v>1.1953087187654654</v>
      </c>
      <c r="BK140" s="98">
        <f t="shared" si="195"/>
        <v>1.1285056857513764</v>
      </c>
      <c r="BL140" s="101"/>
      <c r="BM140" s="15">
        <f>IF($Y140="N",VLOOKUP("N",ylfactors,MATCH(BM$7,'Proposed Factors'!$L$3:$R$3,0),FALSE),IF('Query Result 1'!$X140&lt;49,VLOOKUP("YA",ylfactors,MATCH(BM$7,'Proposed Factors'!$L$3:$R$3,0),FALSE),VLOOKUP("YB",ylfactors,MATCH(BM$7,'Proposed Factors'!$L$3:$R$3,0),FALSE)))</f>
        <v>1</v>
      </c>
      <c r="BN140" s="15">
        <f>IF($Y140="N",VLOOKUP("N",ylfactors,MATCH(BN$7,'Proposed Factors'!$L$3:$R$3,0),FALSE),IF('Query Result 1'!$X140&lt;49,VLOOKUP("YA",ylfactors,MATCH(BN$7,'Proposed Factors'!$L$3:$R$3,0),FALSE),VLOOKUP("YB",ylfactors,MATCH(BN$7,'Proposed Factors'!$L$3:$R$3,0),FALSE)))</f>
        <v>1</v>
      </c>
      <c r="BO140" s="15">
        <f>IF($Y140="N",VLOOKUP("N",ylfactors,MATCH(BO$7,'Proposed Factors'!$L$3:$R$3,0),FALSE),IF('Query Result 1'!$X140&lt;49,VLOOKUP("YA",ylfactors,MATCH(BO$7,'Proposed Factors'!$L$3:$R$3,0),FALSE),VLOOKUP("YB",ylfactors,MATCH(BO$7,'Proposed Factors'!$L$3:$R$3,0),FALSE)))</f>
        <v>1</v>
      </c>
      <c r="BP140" s="15">
        <f>IF($Y140="N",VLOOKUP("N",ylfactors,MATCH(BP$7,'Proposed Factors'!$L$3:$R$3,0),FALSE),IF('Query Result 1'!$X140&lt;49,VLOOKUP("YA",ylfactors,MATCH(BP$7,'Proposed Factors'!$L$3:$R$3,0),FALSE),VLOOKUP("YB",ylfactors,MATCH(BP$7,'Proposed Factors'!$L$3:$R$3,0),FALSE)))</f>
        <v>1</v>
      </c>
      <c r="BQ140" s="15">
        <f>IF($Y140="N",VLOOKUP("N",ylfactors,MATCH(BQ$7,'Proposed Factors'!$L$3:$R$3,0),FALSE),IF('Query Result 1'!$X140&lt;49,VLOOKUP("YA",ylfactors,MATCH(BQ$7,'Proposed Factors'!$L$3:$R$3,0),FALSE),VLOOKUP("YB",ylfactors,MATCH(BQ$7,'Proposed Factors'!$L$3:$R$3,0),FALSE)))</f>
        <v>1</v>
      </c>
      <c r="BR140" s="15"/>
      <c r="BS140" s="15">
        <f>IF($Z140="NN",1,IF(AND($Z140="YY",$Y140="S"),VLOOKUP("YY",gsdfactors,MATCH(BS$7,'Proposed Factors'!$L$11:$R$11,0),FALSE),VLOOKUP(LEFT(CONCATENATE($Y140,$Z140),2)&amp;"N",gsdfactors,MATCH(BS$7,'Proposed Factors'!$L$11:$R$11,0),FALSE)))</f>
        <v>0.98099999999999998</v>
      </c>
      <c r="BT140" s="15">
        <f>IF($Z140="NN",1,IF(AND($Z140="YY",$Y140="S"),VLOOKUP("YY",gsdfactors,MATCH(BT$7,'Proposed Factors'!$L$11:$R$11,0),FALSE),VLOOKUP(LEFT(CONCATENATE($Y140,$Z140),2)&amp;"N",gsdfactors,MATCH(BT$7,'Proposed Factors'!$L$11:$R$11,0),FALSE)))</f>
        <v>0.9774735682819381</v>
      </c>
      <c r="BU140" s="15">
        <f>IF($Z140="NN",1,IF(AND($Z140="YY",$Y140="S"),VLOOKUP("YY",gsdfactors,MATCH(BU$7,'Proposed Factors'!$L$11:$R$11,0),FALSE),VLOOKUP(LEFT(CONCATENATE($Y140,$Z140),2)&amp;"N",gsdfactors,MATCH(BU$7,'Proposed Factors'!$L$11:$R$11,0),FALSE)))</f>
        <v>0.95020299022426691</v>
      </c>
      <c r="BV140" s="15">
        <f>IF($Z140="NN",1,IF(AND($Z140="YY",$Y140="S"),VLOOKUP("YY",gsdfactors,MATCH(BV$7,'Proposed Factors'!$L$11:$R$11,0),FALSE),VLOOKUP(LEFT(CONCATENATE($Y140,$Z140),2)&amp;"N",gsdfactors,MATCH(BV$7,'Proposed Factors'!$L$11:$R$11,0),FALSE)))</f>
        <v>0.98165236818588009</v>
      </c>
      <c r="BW140" s="15">
        <f>IF($Z140="NN",1,IF(AND($Z140="YY",$Y140="S"),VLOOKUP("YY",gsdfactors,MATCH(BW$7,'Proposed Factors'!$L$11:$R$11,0),FALSE),VLOOKUP(LEFT(CONCATENATE($Y140,$Z140),2)&amp;"N",gsdfactors,MATCH(BW$7,'Proposed Factors'!$L$11:$R$11,0),FALSE)))</f>
        <v>0.98430305775764437</v>
      </c>
      <c r="BY140" s="52">
        <f t="shared" si="142"/>
        <v>1.2051051337805128</v>
      </c>
      <c r="BZ140" s="52">
        <f t="shared" si="143"/>
        <v>1.1019158330946086</v>
      </c>
      <c r="CA140" s="52">
        <f t="shared" si="144"/>
        <v>1.0656330754926562</v>
      </c>
      <c r="CB140" s="52">
        <f t="shared" si="145"/>
        <v>1.1733776344893492</v>
      </c>
      <c r="CC140" s="52">
        <f t="shared" si="146"/>
        <v>1.1107915971819671</v>
      </c>
      <c r="CE140" s="52">
        <f t="shared" si="147"/>
        <v>1.2635087112436065</v>
      </c>
      <c r="CF140" s="52">
        <f t="shared" si="148"/>
        <v>1.2188911502063078</v>
      </c>
      <c r="CG140" s="52">
        <f t="shared" si="149"/>
        <v>1.087725865272847</v>
      </c>
      <c r="CH140" s="52">
        <f t="shared" si="150"/>
        <v>1.1984676018228209</v>
      </c>
      <c r="CI140" s="52">
        <f t="shared" si="151"/>
        <v>1.2059517208859132</v>
      </c>
      <c r="CK140" s="52" t="str">
        <f t="shared" si="152"/>
        <v>5MYY</v>
      </c>
      <c r="CL140" s="55">
        <f t="shared" si="153"/>
        <v>1.0830102352798081E-5</v>
      </c>
      <c r="CM140" s="55">
        <f t="shared" si="154"/>
        <v>7.1841213675885012E-6</v>
      </c>
      <c r="CN140" s="55">
        <f t="shared" si="155"/>
        <v>1.0561676349270157E-5</v>
      </c>
      <c r="CO140" s="55">
        <f t="shared" si="156"/>
        <v>1.0268569465713081E-5</v>
      </c>
      <c r="CP140" s="55">
        <f t="shared" si="157"/>
        <v>1.077307287445146E-5</v>
      </c>
      <c r="CQ140" s="5">
        <f t="shared" si="175"/>
        <v>1.2635087112436065</v>
      </c>
      <c r="CR140" s="5">
        <f t="shared" si="176"/>
        <v>1.2188911502063078</v>
      </c>
      <c r="CS140" s="5">
        <f t="shared" si="177"/>
        <v>1.087725865272847</v>
      </c>
      <c r="CT140" s="5">
        <f t="shared" si="178"/>
        <v>1.1984676018228209</v>
      </c>
      <c r="CU140" s="5">
        <f t="shared" si="179"/>
        <v>1.2059517208859132</v>
      </c>
      <c r="CW140" s="52">
        <f t="shared" si="180"/>
        <v>1.3008060000000001</v>
      </c>
      <c r="CX140" s="52">
        <f t="shared" si="181"/>
        <v>1.1778556497797354</v>
      </c>
      <c r="CY140" s="52">
        <f t="shared" si="182"/>
        <v>1.1297913553766534</v>
      </c>
      <c r="CZ140" s="52">
        <f t="shared" si="183"/>
        <v>1.2447352028596961</v>
      </c>
      <c r="DA140" s="52">
        <f t="shared" si="184"/>
        <v>1.1683143832738812</v>
      </c>
    </row>
    <row r="141" spans="1:105" x14ac:dyDescent="0.35">
      <c r="A141" s="170" t="str">
        <f t="shared" si="158"/>
        <v>NNN</v>
      </c>
      <c r="B141" s="170" t="str">
        <f t="shared" si="159"/>
        <v>N</v>
      </c>
      <c r="C141" s="29" t="str">
        <f t="shared" si="160"/>
        <v>N</v>
      </c>
      <c r="D141" s="29" t="str">
        <f t="shared" si="136"/>
        <v>N</v>
      </c>
      <c r="E141" s="171" t="s">
        <v>5</v>
      </c>
      <c r="F141" s="171" t="s">
        <v>6</v>
      </c>
      <c r="G141" s="171" t="s">
        <v>8</v>
      </c>
      <c r="H141" s="172">
        <v>24</v>
      </c>
      <c r="I141" s="171" t="s">
        <v>9</v>
      </c>
      <c r="J141" s="171" t="s">
        <v>5</v>
      </c>
      <c r="K141" s="172">
        <v>1</v>
      </c>
      <c r="L141" s="172">
        <v>0</v>
      </c>
      <c r="M141" s="172">
        <v>1</v>
      </c>
      <c r="N141" s="172">
        <v>1</v>
      </c>
      <c r="O141" s="172">
        <v>1</v>
      </c>
      <c r="P141" s="1"/>
      <c r="Q141" s="13" t="s">
        <v>270</v>
      </c>
      <c r="R141" s="35">
        <v>21337</v>
      </c>
      <c r="S141" s="35">
        <v>11175</v>
      </c>
      <c r="T141" s="35">
        <v>15814</v>
      </c>
      <c r="U141" s="35">
        <v>15018</v>
      </c>
      <c r="V141" s="35">
        <v>20782</v>
      </c>
      <c r="W141" s="35"/>
      <c r="X141" s="50">
        <f t="shared" si="161"/>
        <v>5</v>
      </c>
      <c r="Y141" s="49" t="str">
        <f t="shared" si="162"/>
        <v>S</v>
      </c>
      <c r="Z141" s="49" t="str">
        <f t="shared" si="163"/>
        <v>NN</v>
      </c>
      <c r="AA141" s="1"/>
      <c r="AB141" s="120">
        <f t="shared" si="164"/>
        <v>5.9251767667090425E-3</v>
      </c>
      <c r="AC141" s="120">
        <f t="shared" si="165"/>
        <v>5.3521704188534336E-3</v>
      </c>
      <c r="AD141" s="120">
        <f t="shared" si="166"/>
        <v>5.0612833268896436E-3</v>
      </c>
      <c r="AE141" s="120">
        <f t="shared" si="167"/>
        <v>4.9746250398735176E-3</v>
      </c>
      <c r="AF141" s="120">
        <f t="shared" si="168"/>
        <v>5.8917368546539534E-3</v>
      </c>
      <c r="AH141" s="121">
        <f t="shared" si="185"/>
        <v>1.4079999999999999</v>
      </c>
      <c r="AI141" s="121">
        <f t="shared" si="185"/>
        <v>1.357</v>
      </c>
      <c r="AJ141" s="121">
        <f t="shared" si="185"/>
        <v>1.2050000000000001</v>
      </c>
      <c r="AK141" s="121">
        <f t="shared" si="185"/>
        <v>1.385</v>
      </c>
      <c r="AL141" s="121">
        <f t="shared" si="185"/>
        <v>1.274</v>
      </c>
      <c r="AM141" s="15"/>
      <c r="AN141" s="98">
        <f t="shared" si="137"/>
        <v>1.3044128243281179</v>
      </c>
      <c r="AO141" s="98">
        <f t="shared" si="138"/>
        <v>1.2695102203644495</v>
      </c>
      <c r="AP141" s="98">
        <f t="shared" si="139"/>
        <v>1.136570792348254</v>
      </c>
      <c r="AQ141" s="98">
        <f t="shared" si="140"/>
        <v>1.3056014002288403</v>
      </c>
      <c r="AR141" s="98">
        <f t="shared" si="141"/>
        <v>1.2118947601180212</v>
      </c>
      <c r="AS141" s="15"/>
      <c r="AT141" s="98">
        <f t="shared" si="186"/>
        <v>0.30441282432811789</v>
      </c>
      <c r="AU141" s="98">
        <f t="shared" si="187"/>
        <v>0.26951022036444949</v>
      </c>
      <c r="AV141" s="98">
        <f t="shared" si="188"/>
        <v>0.13657079234825398</v>
      </c>
      <c r="AW141" s="98">
        <f t="shared" si="189"/>
        <v>0.3056014002288403</v>
      </c>
      <c r="AX141" s="98">
        <f t="shared" si="190"/>
        <v>0.21189476011802122</v>
      </c>
      <c r="AY141" s="15"/>
      <c r="AZ141" s="98">
        <f t="shared" si="169"/>
        <v>0.30441282432811789</v>
      </c>
      <c r="BA141" s="98">
        <f t="shared" si="170"/>
        <v>0.26951022036444949</v>
      </c>
      <c r="BB141" s="98">
        <f t="shared" si="171"/>
        <v>0.13657079234825398</v>
      </c>
      <c r="BC141" s="99">
        <f t="shared" si="172"/>
        <v>0.3056014002288403</v>
      </c>
      <c r="BD141" s="98">
        <f t="shared" si="173"/>
        <v>0.21401370771920145</v>
      </c>
      <c r="BE141" s="101"/>
      <c r="BF141" s="181" t="str">
        <f t="shared" si="174"/>
        <v>5S</v>
      </c>
      <c r="BG141" s="98">
        <f t="shared" si="191"/>
        <v>1.3044128243281179</v>
      </c>
      <c r="BH141" s="98">
        <f t="shared" si="192"/>
        <v>1.2695102203644495</v>
      </c>
      <c r="BI141" s="98">
        <f t="shared" si="193"/>
        <v>1.136570792348254</v>
      </c>
      <c r="BJ141" s="98">
        <f t="shared" si="194"/>
        <v>1.3056014002288403</v>
      </c>
      <c r="BK141" s="98">
        <f t="shared" si="195"/>
        <v>1.2140137077192015</v>
      </c>
      <c r="BL141" s="101"/>
      <c r="BM141" s="15">
        <f>IF($Y141="N",VLOOKUP("N",ylfactors,MATCH(BM$7,'Proposed Factors'!$L$3:$R$3,0),FALSE),IF('Query Result 1'!$X141&lt;49,VLOOKUP("YA",ylfactors,MATCH(BM$7,'Proposed Factors'!$L$3:$R$3,0),FALSE),VLOOKUP("YB",ylfactors,MATCH(BM$7,'Proposed Factors'!$L$3:$R$3,0),FALSE)))</f>
        <v>1</v>
      </c>
      <c r="BN141" s="15">
        <f>IF($Y141="N",VLOOKUP("N",ylfactors,MATCH(BN$7,'Proposed Factors'!$L$3:$R$3,0),FALSE),IF('Query Result 1'!$X141&lt;49,VLOOKUP("YA",ylfactors,MATCH(BN$7,'Proposed Factors'!$L$3:$R$3,0),FALSE),VLOOKUP("YB",ylfactors,MATCH(BN$7,'Proposed Factors'!$L$3:$R$3,0),FALSE)))</f>
        <v>1</v>
      </c>
      <c r="BO141" s="15">
        <f>IF($Y141="N",VLOOKUP("N",ylfactors,MATCH(BO$7,'Proposed Factors'!$L$3:$R$3,0),FALSE),IF('Query Result 1'!$X141&lt;49,VLOOKUP("YA",ylfactors,MATCH(BO$7,'Proposed Factors'!$L$3:$R$3,0),FALSE),VLOOKUP("YB",ylfactors,MATCH(BO$7,'Proposed Factors'!$L$3:$R$3,0),FALSE)))</f>
        <v>1</v>
      </c>
      <c r="BP141" s="15">
        <f>IF($Y141="N",VLOOKUP("N",ylfactors,MATCH(BP$7,'Proposed Factors'!$L$3:$R$3,0),FALSE),IF('Query Result 1'!$X141&lt;49,VLOOKUP("YA",ylfactors,MATCH(BP$7,'Proposed Factors'!$L$3:$R$3,0),FALSE),VLOOKUP("YB",ylfactors,MATCH(BP$7,'Proposed Factors'!$L$3:$R$3,0),FALSE)))</f>
        <v>1</v>
      </c>
      <c r="BQ141" s="15">
        <f>IF($Y141="N",VLOOKUP("N",ylfactors,MATCH(BQ$7,'Proposed Factors'!$L$3:$R$3,0),FALSE),IF('Query Result 1'!$X141&lt;49,VLOOKUP("YA",ylfactors,MATCH(BQ$7,'Proposed Factors'!$L$3:$R$3,0),FALSE),VLOOKUP("YB",ylfactors,MATCH(BQ$7,'Proposed Factors'!$L$3:$R$3,0),FALSE)))</f>
        <v>1</v>
      </c>
      <c r="BR141" s="15"/>
      <c r="BS141" s="15">
        <f>IF($Z141="NN",1,IF(AND($Z141="YY",$Y141="S"),VLOOKUP("YY",gsdfactors,MATCH(BS$7,'Proposed Factors'!$L$11:$R$11,0),FALSE),VLOOKUP(LEFT(CONCATENATE($Y141,$Z141),2)&amp;"N",gsdfactors,MATCH(BS$7,'Proposed Factors'!$L$11:$R$11,0),FALSE)))</f>
        <v>1</v>
      </c>
      <c r="BT141" s="15">
        <f>IF($Z141="NN",1,IF(AND($Z141="YY",$Y141="S"),VLOOKUP("YY",gsdfactors,MATCH(BT$7,'Proposed Factors'!$L$11:$R$11,0),FALSE),VLOOKUP(LEFT(CONCATENATE($Y141,$Z141),2)&amp;"N",gsdfactors,MATCH(BT$7,'Proposed Factors'!$L$11:$R$11,0),FALSE)))</f>
        <v>1</v>
      </c>
      <c r="BU141" s="15">
        <f>IF($Z141="NN",1,IF(AND($Z141="YY",$Y141="S"),VLOOKUP("YY",gsdfactors,MATCH(BU$7,'Proposed Factors'!$L$11:$R$11,0),FALSE),VLOOKUP(LEFT(CONCATENATE($Y141,$Z141),2)&amp;"N",gsdfactors,MATCH(BU$7,'Proposed Factors'!$L$11:$R$11,0),FALSE)))</f>
        <v>1</v>
      </c>
      <c r="BV141" s="15">
        <f>IF($Z141="NN",1,IF(AND($Z141="YY",$Y141="S"),VLOOKUP("YY",gsdfactors,MATCH(BV$7,'Proposed Factors'!$L$11:$R$11,0),FALSE),VLOOKUP(LEFT(CONCATENATE($Y141,$Z141),2)&amp;"N",gsdfactors,MATCH(BV$7,'Proposed Factors'!$L$11:$R$11,0),FALSE)))</f>
        <v>1</v>
      </c>
      <c r="BW141" s="15">
        <f>IF($Z141="NN",1,IF(AND($Z141="YY",$Y141="S"),VLOOKUP("YY",gsdfactors,MATCH(BW$7,'Proposed Factors'!$L$11:$R$11,0),FALSE),VLOOKUP(LEFT(CONCATENATE($Y141,$Z141),2)&amp;"N",gsdfactors,MATCH(BW$7,'Proposed Factors'!$L$11:$R$11,0),FALSE)))</f>
        <v>1</v>
      </c>
      <c r="BY141" s="52">
        <f t="shared" si="142"/>
        <v>1.3044128243281179</v>
      </c>
      <c r="BZ141" s="52">
        <f t="shared" si="143"/>
        <v>1.2695102203644495</v>
      </c>
      <c r="CA141" s="52">
        <f t="shared" si="144"/>
        <v>1.136570792348254</v>
      </c>
      <c r="CB141" s="52">
        <f t="shared" si="145"/>
        <v>1.3056014002288403</v>
      </c>
      <c r="CC141" s="52">
        <f t="shared" si="146"/>
        <v>1.2140137077192015</v>
      </c>
      <c r="CE141" s="52">
        <f t="shared" si="147"/>
        <v>1.3676291971523793</v>
      </c>
      <c r="CF141" s="52">
        <f t="shared" si="148"/>
        <v>1.40427673895292</v>
      </c>
      <c r="CG141" s="52">
        <f t="shared" si="149"/>
        <v>1.1601342685232463</v>
      </c>
      <c r="CH141" s="52">
        <f t="shared" si="150"/>
        <v>1.3335186670314689</v>
      </c>
      <c r="CI141" s="52">
        <f t="shared" si="151"/>
        <v>1.3180167402393694</v>
      </c>
      <c r="CK141" s="52" t="str">
        <f t="shared" si="152"/>
        <v>5SNN</v>
      </c>
      <c r="CL141" s="55">
        <f t="shared" si="153"/>
        <v>5.9251767667090425E-3</v>
      </c>
      <c r="CM141" s="55">
        <f t="shared" si="154"/>
        <v>5.3521704188534336E-3</v>
      </c>
      <c r="CN141" s="55">
        <f t="shared" si="155"/>
        <v>5.0612833268896436E-3</v>
      </c>
      <c r="CO141" s="55">
        <f t="shared" si="156"/>
        <v>4.9746250398735176E-3</v>
      </c>
      <c r="CP141" s="55">
        <f t="shared" si="157"/>
        <v>5.8917368546539534E-3</v>
      </c>
      <c r="CQ141" s="5">
        <f t="shared" si="175"/>
        <v>1.3676291971523793</v>
      </c>
      <c r="CR141" s="5">
        <f t="shared" si="176"/>
        <v>1.40427673895292</v>
      </c>
      <c r="CS141" s="5">
        <f t="shared" si="177"/>
        <v>1.1601342685232463</v>
      </c>
      <c r="CT141" s="5">
        <f t="shared" si="178"/>
        <v>1.3335186670314689</v>
      </c>
      <c r="CU141" s="5">
        <f t="shared" si="179"/>
        <v>1.3180167402393694</v>
      </c>
      <c r="CW141" s="52">
        <f t="shared" si="180"/>
        <v>1.4079999999999999</v>
      </c>
      <c r="CX141" s="52">
        <f t="shared" si="181"/>
        <v>1.3569999999999998</v>
      </c>
      <c r="CY141" s="52">
        <f t="shared" si="182"/>
        <v>1.2050000000000003</v>
      </c>
      <c r="CZ141" s="52">
        <f t="shared" si="183"/>
        <v>1.385</v>
      </c>
      <c r="DA141" s="52">
        <f t="shared" si="184"/>
        <v>1.2768818919933242</v>
      </c>
    </row>
    <row r="142" spans="1:105" x14ac:dyDescent="0.35">
      <c r="A142" s="170" t="str">
        <f t="shared" si="158"/>
        <v>NNN</v>
      </c>
      <c r="B142" s="170" t="str">
        <f t="shared" si="159"/>
        <v>N</v>
      </c>
      <c r="C142" s="29" t="str">
        <f t="shared" si="160"/>
        <v>N</v>
      </c>
      <c r="D142" s="29" t="str">
        <f t="shared" si="136"/>
        <v>N</v>
      </c>
      <c r="E142" s="171" t="s">
        <v>5</v>
      </c>
      <c r="F142" s="171" t="s">
        <v>6</v>
      </c>
      <c r="G142" s="171" t="s">
        <v>8</v>
      </c>
      <c r="H142" s="172">
        <v>25</v>
      </c>
      <c r="I142" s="171" t="s">
        <v>5</v>
      </c>
      <c r="J142" s="171" t="s">
        <v>5</v>
      </c>
      <c r="K142" s="172">
        <v>1602</v>
      </c>
      <c r="L142" s="172">
        <v>710</v>
      </c>
      <c r="M142" s="172">
        <v>1323</v>
      </c>
      <c r="N142" s="172">
        <v>1284</v>
      </c>
      <c r="O142" s="172">
        <v>1568</v>
      </c>
      <c r="P142" s="1"/>
      <c r="Q142" s="13" t="s">
        <v>271</v>
      </c>
      <c r="R142" s="35">
        <v>4544</v>
      </c>
      <c r="S142" s="35">
        <v>2552</v>
      </c>
      <c r="T142" s="35">
        <v>3678</v>
      </c>
      <c r="U142" s="35">
        <v>3534</v>
      </c>
      <c r="V142" s="35">
        <v>4468</v>
      </c>
      <c r="W142" s="35"/>
      <c r="X142" s="50">
        <f t="shared" si="161"/>
        <v>5</v>
      </c>
      <c r="Y142" s="49" t="str">
        <f t="shared" si="162"/>
        <v>S</v>
      </c>
      <c r="Z142" s="49" t="str">
        <f t="shared" si="163"/>
        <v>YN</v>
      </c>
      <c r="AA142" s="1"/>
      <c r="AB142" s="120">
        <f t="shared" si="164"/>
        <v>1.2618457715670381E-3</v>
      </c>
      <c r="AC142" s="120">
        <f t="shared" si="165"/>
        <v>1.222258515339057E-3</v>
      </c>
      <c r="AD142" s="120">
        <f t="shared" si="166"/>
        <v>1.1771468367459284E-3</v>
      </c>
      <c r="AE142" s="120">
        <f t="shared" si="167"/>
        <v>1.1706169190912913E-3</v>
      </c>
      <c r="AF142" s="120">
        <f t="shared" si="168"/>
        <v>1.2666865685012926E-3</v>
      </c>
      <c r="AH142" s="121">
        <f t="shared" si="185"/>
        <v>1.4079999999999999</v>
      </c>
      <c r="AI142" s="121">
        <f t="shared" si="185"/>
        <v>1.357</v>
      </c>
      <c r="AJ142" s="121">
        <f t="shared" si="185"/>
        <v>1.2050000000000001</v>
      </c>
      <c r="AK142" s="121">
        <f t="shared" si="185"/>
        <v>1.385</v>
      </c>
      <c r="AL142" s="121">
        <f t="shared" si="185"/>
        <v>1.274</v>
      </c>
      <c r="AM142" s="15"/>
      <c r="AN142" s="98">
        <f t="shared" si="137"/>
        <v>1.3044128243281179</v>
      </c>
      <c r="AO142" s="98">
        <f t="shared" si="138"/>
        <v>1.2695102203644495</v>
      </c>
      <c r="AP142" s="98">
        <f t="shared" si="139"/>
        <v>1.136570792348254</v>
      </c>
      <c r="AQ142" s="98">
        <f t="shared" si="140"/>
        <v>1.3056014002288403</v>
      </c>
      <c r="AR142" s="98">
        <f t="shared" si="141"/>
        <v>1.2118947601180212</v>
      </c>
      <c r="AS142" s="15"/>
      <c r="AT142" s="98">
        <f t="shared" si="186"/>
        <v>0.30441282432811789</v>
      </c>
      <c r="AU142" s="98">
        <f t="shared" si="187"/>
        <v>0.26951022036444949</v>
      </c>
      <c r="AV142" s="98">
        <f t="shared" si="188"/>
        <v>0.13657079234825398</v>
      </c>
      <c r="AW142" s="98">
        <f t="shared" si="189"/>
        <v>0.3056014002288403</v>
      </c>
      <c r="AX142" s="98">
        <f t="shared" si="190"/>
        <v>0.21189476011802122</v>
      </c>
      <c r="AY142" s="15"/>
      <c r="AZ142" s="98">
        <f t="shared" si="169"/>
        <v>0.30441282432811789</v>
      </c>
      <c r="BA142" s="98">
        <f t="shared" si="170"/>
        <v>0.26951022036444949</v>
      </c>
      <c r="BB142" s="98">
        <f t="shared" si="171"/>
        <v>0.13657079234825398</v>
      </c>
      <c r="BC142" s="99">
        <f t="shared" si="172"/>
        <v>0.3056014002288403</v>
      </c>
      <c r="BD142" s="98">
        <f t="shared" si="173"/>
        <v>0.21401370771920145</v>
      </c>
      <c r="BE142" s="101"/>
      <c r="BF142" s="181" t="str">
        <f t="shared" si="174"/>
        <v>5S</v>
      </c>
      <c r="BG142" s="98">
        <f t="shared" si="191"/>
        <v>1.3044128243281179</v>
      </c>
      <c r="BH142" s="98">
        <f t="shared" si="192"/>
        <v>1.2695102203644495</v>
      </c>
      <c r="BI142" s="98">
        <f t="shared" si="193"/>
        <v>1.136570792348254</v>
      </c>
      <c r="BJ142" s="98">
        <f t="shared" si="194"/>
        <v>1.3056014002288403</v>
      </c>
      <c r="BK142" s="98">
        <f t="shared" si="195"/>
        <v>1.2140137077192015</v>
      </c>
      <c r="BL142" s="101"/>
      <c r="BM142" s="15">
        <f>IF($Y142="N",VLOOKUP("N",ylfactors,MATCH(BM$7,'Proposed Factors'!$L$3:$R$3,0),FALSE),IF('Query Result 1'!$X142&lt;49,VLOOKUP("YA",ylfactors,MATCH(BM$7,'Proposed Factors'!$L$3:$R$3,0),FALSE),VLOOKUP("YB",ylfactors,MATCH(BM$7,'Proposed Factors'!$L$3:$R$3,0),FALSE)))</f>
        <v>1</v>
      </c>
      <c r="BN142" s="15">
        <f>IF($Y142="N",VLOOKUP("N",ylfactors,MATCH(BN$7,'Proposed Factors'!$L$3:$R$3,0),FALSE),IF('Query Result 1'!$X142&lt;49,VLOOKUP("YA",ylfactors,MATCH(BN$7,'Proposed Factors'!$L$3:$R$3,0),FALSE),VLOOKUP("YB",ylfactors,MATCH(BN$7,'Proposed Factors'!$L$3:$R$3,0),FALSE)))</f>
        <v>1</v>
      </c>
      <c r="BO142" s="15">
        <f>IF($Y142="N",VLOOKUP("N",ylfactors,MATCH(BO$7,'Proposed Factors'!$L$3:$R$3,0),FALSE),IF('Query Result 1'!$X142&lt;49,VLOOKUP("YA",ylfactors,MATCH(BO$7,'Proposed Factors'!$L$3:$R$3,0),FALSE),VLOOKUP("YB",ylfactors,MATCH(BO$7,'Proposed Factors'!$L$3:$R$3,0),FALSE)))</f>
        <v>1</v>
      </c>
      <c r="BP142" s="15">
        <f>IF($Y142="N",VLOOKUP("N",ylfactors,MATCH(BP$7,'Proposed Factors'!$L$3:$R$3,0),FALSE),IF('Query Result 1'!$X142&lt;49,VLOOKUP("YA",ylfactors,MATCH(BP$7,'Proposed Factors'!$L$3:$R$3,0),FALSE),VLOOKUP("YB",ylfactors,MATCH(BP$7,'Proposed Factors'!$L$3:$R$3,0),FALSE)))</f>
        <v>1</v>
      </c>
      <c r="BQ142" s="15">
        <f>IF($Y142="N",VLOOKUP("N",ylfactors,MATCH(BQ$7,'Proposed Factors'!$L$3:$R$3,0),FALSE),IF('Query Result 1'!$X142&lt;49,VLOOKUP("YA",ylfactors,MATCH(BQ$7,'Proposed Factors'!$L$3:$R$3,0),FALSE),VLOOKUP("YB",ylfactors,MATCH(BQ$7,'Proposed Factors'!$L$3:$R$3,0),FALSE)))</f>
        <v>1</v>
      </c>
      <c r="BR142" s="15"/>
      <c r="BS142" s="15">
        <f>IF($Z142="NN",1,IF(AND($Z142="YY",$Y142="S"),VLOOKUP("YY",gsdfactors,MATCH(BS$7,'Proposed Factors'!$L$11:$R$11,0),FALSE),VLOOKUP(LEFT(CONCATENATE($Y142,$Z142),2)&amp;"N",gsdfactors,MATCH(BS$7,'Proposed Factors'!$L$11:$R$11,0),FALSE)))</f>
        <v>0.98099999999999998</v>
      </c>
      <c r="BT142" s="15">
        <f>IF($Z142="NN",1,IF(AND($Z142="YY",$Y142="S"),VLOOKUP("YY",gsdfactors,MATCH(BT$7,'Proposed Factors'!$L$11:$R$11,0),FALSE),VLOOKUP(LEFT(CONCATENATE($Y142,$Z142),2)&amp;"N",gsdfactors,MATCH(BT$7,'Proposed Factors'!$L$11:$R$11,0),FALSE)))</f>
        <v>0.91004471716733326</v>
      </c>
      <c r="BU142" s="15">
        <f>IF($Z142="NN",1,IF(AND($Z142="YY",$Y142="S"),VLOOKUP("YY",gsdfactors,MATCH(BU$7,'Proposed Factors'!$L$11:$R$11,0),FALSE),VLOOKUP(LEFT(CONCATENATE($Y142,$Z142),2)&amp;"N",gsdfactors,MATCH(BU$7,'Proposed Factors'!$L$11:$R$11,0),FALSE)))</f>
        <v>0.87660624054904279</v>
      </c>
      <c r="BV142" s="15">
        <f>IF($Z142="NN",1,IF(AND($Z142="YY",$Y142="S"),VLOOKUP("YY",gsdfactors,MATCH(BV$7,'Proposed Factors'!$L$11:$R$11,0),FALSE),VLOOKUP(LEFT(CONCATENATE($Y142,$Z142),2)&amp;"N",gsdfactors,MATCH(BV$7,'Proposed Factors'!$L$11:$R$11,0),FALSE)))</f>
        <v>0.98298367912020768</v>
      </c>
      <c r="BW142" s="15">
        <f>IF($Z142="NN",1,IF(AND($Z142="YY",$Y142="S"),VLOOKUP("YY",gsdfactors,MATCH(BW$7,'Proposed Factors'!$L$11:$R$11,0),FALSE),VLOOKUP(LEFT(CONCATENATE($Y142,$Z142),2)&amp;"N",gsdfactors,MATCH(BW$7,'Proposed Factors'!$L$11:$R$11,0),FALSE)))</f>
        <v>0.90987513405369735</v>
      </c>
      <c r="BY142" s="52">
        <f t="shared" si="142"/>
        <v>1.2796289806658836</v>
      </c>
      <c r="BZ142" s="52">
        <f t="shared" si="143"/>
        <v>1.1553110694326043</v>
      </c>
      <c r="CA142" s="52">
        <f t="shared" si="144"/>
        <v>0.99632504939824973</v>
      </c>
      <c r="CB142" s="52">
        <f t="shared" si="145"/>
        <v>1.2833848678614401</v>
      </c>
      <c r="CC142" s="52">
        <f t="shared" si="146"/>
        <v>1.1046008850540345</v>
      </c>
      <c r="CE142" s="52">
        <f t="shared" si="147"/>
        <v>1.3416442424064841</v>
      </c>
      <c r="CF142" s="52">
        <f t="shared" si="148"/>
        <v>1.2779546277250751</v>
      </c>
      <c r="CG142" s="52">
        <f t="shared" si="149"/>
        <v>1.0169809396622767</v>
      </c>
      <c r="CH142" s="52">
        <f t="shared" si="150"/>
        <v>1.3108270854940685</v>
      </c>
      <c r="CI142" s="52">
        <f t="shared" si="151"/>
        <v>1.1992306582103134</v>
      </c>
      <c r="CK142" s="52" t="str">
        <f t="shared" si="152"/>
        <v>5SYN</v>
      </c>
      <c r="CL142" s="55">
        <f t="shared" si="153"/>
        <v>1.2618457715670381E-3</v>
      </c>
      <c r="CM142" s="55">
        <f t="shared" si="154"/>
        <v>1.222258515339057E-3</v>
      </c>
      <c r="CN142" s="55">
        <f t="shared" si="155"/>
        <v>1.1771468367459284E-3</v>
      </c>
      <c r="CO142" s="55">
        <f t="shared" si="156"/>
        <v>1.1706169190912913E-3</v>
      </c>
      <c r="CP142" s="55">
        <f t="shared" si="157"/>
        <v>1.2666865685012926E-3</v>
      </c>
      <c r="CQ142" s="5">
        <f t="shared" si="175"/>
        <v>1.3416442424064841</v>
      </c>
      <c r="CR142" s="5">
        <f t="shared" si="176"/>
        <v>1.2779546277250751</v>
      </c>
      <c r="CS142" s="5">
        <f t="shared" si="177"/>
        <v>1.0169809396622767</v>
      </c>
      <c r="CT142" s="5">
        <f t="shared" si="178"/>
        <v>1.3108270854940685</v>
      </c>
      <c r="CU142" s="5">
        <f t="shared" si="179"/>
        <v>1.1992306582103134</v>
      </c>
      <c r="CW142" s="52">
        <f t="shared" si="180"/>
        <v>1.3812479999999998</v>
      </c>
      <c r="CX142" s="52">
        <f t="shared" si="181"/>
        <v>1.234930681196071</v>
      </c>
      <c r="CY142" s="52">
        <f t="shared" si="182"/>
        <v>1.0563105198615967</v>
      </c>
      <c r="CZ142" s="52">
        <f t="shared" si="183"/>
        <v>1.3614323955814875</v>
      </c>
      <c r="DA142" s="52">
        <f t="shared" si="184"/>
        <v>1.1618030826481645</v>
      </c>
    </row>
    <row r="143" spans="1:105" x14ac:dyDescent="0.35">
      <c r="A143" s="170" t="str">
        <f t="shared" si="158"/>
        <v>NNN</v>
      </c>
      <c r="B143" s="170" t="str">
        <f t="shared" si="159"/>
        <v>N</v>
      </c>
      <c r="C143" s="29" t="str">
        <f t="shared" si="160"/>
        <v>N</v>
      </c>
      <c r="D143" s="29" t="str">
        <f t="shared" si="136"/>
        <v>N</v>
      </c>
      <c r="E143" s="171" t="s">
        <v>5</v>
      </c>
      <c r="F143" s="171" t="s">
        <v>6</v>
      </c>
      <c r="G143" s="171" t="s">
        <v>8</v>
      </c>
      <c r="H143" s="172">
        <v>26</v>
      </c>
      <c r="I143" s="171" t="s">
        <v>5</v>
      </c>
      <c r="J143" s="171" t="s">
        <v>5</v>
      </c>
      <c r="K143" s="172">
        <v>1672</v>
      </c>
      <c r="L143" s="172">
        <v>696</v>
      </c>
      <c r="M143" s="172">
        <v>1384</v>
      </c>
      <c r="N143" s="172">
        <v>1342</v>
      </c>
      <c r="O143" s="172">
        <v>1634</v>
      </c>
      <c r="P143" s="1"/>
      <c r="Q143" s="13" t="s">
        <v>272</v>
      </c>
      <c r="R143" s="35">
        <v>1352</v>
      </c>
      <c r="S143" s="35">
        <v>889</v>
      </c>
      <c r="T143" s="35">
        <v>1178</v>
      </c>
      <c r="U143" s="35">
        <v>1121</v>
      </c>
      <c r="V143" s="35">
        <v>1342</v>
      </c>
      <c r="W143" s="35"/>
      <c r="X143" s="50">
        <f t="shared" si="161"/>
        <v>5</v>
      </c>
      <c r="Y143" s="49" t="str">
        <f t="shared" si="162"/>
        <v>S</v>
      </c>
      <c r="Z143" s="49" t="str">
        <f t="shared" si="163"/>
        <v>YY</v>
      </c>
      <c r="AA143" s="1"/>
      <c r="AB143" s="120">
        <f t="shared" si="164"/>
        <v>3.7544354823033352E-4</v>
      </c>
      <c r="AC143" s="120">
        <f t="shared" si="165"/>
        <v>4.2577892638574516E-4</v>
      </c>
      <c r="AD143" s="120">
        <f t="shared" si="166"/>
        <v>3.770198405890983E-4</v>
      </c>
      <c r="AE143" s="120">
        <f t="shared" si="167"/>
        <v>3.7132472164723754E-4</v>
      </c>
      <c r="AF143" s="120">
        <f t="shared" si="168"/>
        <v>3.8045957361878576E-4</v>
      </c>
      <c r="AH143" s="121">
        <f t="shared" si="185"/>
        <v>1.4079999999999999</v>
      </c>
      <c r="AI143" s="121">
        <f t="shared" si="185"/>
        <v>1.357</v>
      </c>
      <c r="AJ143" s="121">
        <f t="shared" si="185"/>
        <v>1.2050000000000001</v>
      </c>
      <c r="AK143" s="121">
        <f t="shared" si="185"/>
        <v>1.385</v>
      </c>
      <c r="AL143" s="121">
        <f t="shared" si="185"/>
        <v>1.274</v>
      </c>
      <c r="AM143" s="15"/>
      <c r="AN143" s="98">
        <f t="shared" si="137"/>
        <v>1.3044128243281179</v>
      </c>
      <c r="AO143" s="98">
        <f t="shared" si="138"/>
        <v>1.2695102203644495</v>
      </c>
      <c r="AP143" s="98">
        <f t="shared" si="139"/>
        <v>1.136570792348254</v>
      </c>
      <c r="AQ143" s="98">
        <f t="shared" si="140"/>
        <v>1.3056014002288403</v>
      </c>
      <c r="AR143" s="98">
        <f t="shared" si="141"/>
        <v>1.2118947601180212</v>
      </c>
      <c r="AS143" s="15"/>
      <c r="AT143" s="98">
        <f t="shared" si="186"/>
        <v>0.30441282432811789</v>
      </c>
      <c r="AU143" s="98">
        <f t="shared" si="187"/>
        <v>0.26951022036444949</v>
      </c>
      <c r="AV143" s="98">
        <f t="shared" si="188"/>
        <v>0.13657079234825398</v>
      </c>
      <c r="AW143" s="98">
        <f t="shared" si="189"/>
        <v>0.3056014002288403</v>
      </c>
      <c r="AX143" s="98">
        <f t="shared" si="190"/>
        <v>0.21189476011802122</v>
      </c>
      <c r="AY143" s="15"/>
      <c r="AZ143" s="98">
        <f t="shared" si="169"/>
        <v>0.30441282432811789</v>
      </c>
      <c r="BA143" s="98">
        <f t="shared" si="170"/>
        <v>0.26951022036444949</v>
      </c>
      <c r="BB143" s="98">
        <f t="shared" si="171"/>
        <v>0.13657079234825398</v>
      </c>
      <c r="BC143" s="99">
        <f t="shared" si="172"/>
        <v>0.3056014002288403</v>
      </c>
      <c r="BD143" s="98">
        <f t="shared" si="173"/>
        <v>0.21401370771920145</v>
      </c>
      <c r="BE143" s="101"/>
      <c r="BF143" s="181" t="str">
        <f t="shared" si="174"/>
        <v>5S</v>
      </c>
      <c r="BG143" s="98">
        <f t="shared" si="191"/>
        <v>1.3044128243281179</v>
      </c>
      <c r="BH143" s="98">
        <f t="shared" si="192"/>
        <v>1.2695102203644495</v>
      </c>
      <c r="BI143" s="98">
        <f t="shared" si="193"/>
        <v>1.136570792348254</v>
      </c>
      <c r="BJ143" s="98">
        <f t="shared" si="194"/>
        <v>1.3056014002288403</v>
      </c>
      <c r="BK143" s="98">
        <f t="shared" si="195"/>
        <v>1.2140137077192015</v>
      </c>
      <c r="BL143" s="101"/>
      <c r="BM143" s="15">
        <f>IF($Y143="N",VLOOKUP("N",ylfactors,MATCH(BM$7,'Proposed Factors'!$L$3:$R$3,0),FALSE),IF('Query Result 1'!$X143&lt;49,VLOOKUP("YA",ylfactors,MATCH(BM$7,'Proposed Factors'!$L$3:$R$3,0),FALSE),VLOOKUP("YB",ylfactors,MATCH(BM$7,'Proposed Factors'!$L$3:$R$3,0),FALSE)))</f>
        <v>1</v>
      </c>
      <c r="BN143" s="15">
        <f>IF($Y143="N",VLOOKUP("N",ylfactors,MATCH(BN$7,'Proposed Factors'!$L$3:$R$3,0),FALSE),IF('Query Result 1'!$X143&lt;49,VLOOKUP("YA",ylfactors,MATCH(BN$7,'Proposed Factors'!$L$3:$R$3,0),FALSE),VLOOKUP("YB",ylfactors,MATCH(BN$7,'Proposed Factors'!$L$3:$R$3,0),FALSE)))</f>
        <v>1</v>
      </c>
      <c r="BO143" s="15">
        <f>IF($Y143="N",VLOOKUP("N",ylfactors,MATCH(BO$7,'Proposed Factors'!$L$3:$R$3,0),FALSE),IF('Query Result 1'!$X143&lt;49,VLOOKUP("YA",ylfactors,MATCH(BO$7,'Proposed Factors'!$L$3:$R$3,0),FALSE),VLOOKUP("YB",ylfactors,MATCH(BO$7,'Proposed Factors'!$L$3:$R$3,0),FALSE)))</f>
        <v>1</v>
      </c>
      <c r="BP143" s="15">
        <f>IF($Y143="N",VLOOKUP("N",ylfactors,MATCH(BP$7,'Proposed Factors'!$L$3:$R$3,0),FALSE),IF('Query Result 1'!$X143&lt;49,VLOOKUP("YA",ylfactors,MATCH(BP$7,'Proposed Factors'!$L$3:$R$3,0),FALSE),VLOOKUP("YB",ylfactors,MATCH(BP$7,'Proposed Factors'!$L$3:$R$3,0),FALSE)))</f>
        <v>1</v>
      </c>
      <c r="BQ143" s="15">
        <f>IF($Y143="N",VLOOKUP("N",ylfactors,MATCH(BQ$7,'Proposed Factors'!$L$3:$R$3,0),FALSE),IF('Query Result 1'!$X143&lt;49,VLOOKUP("YA",ylfactors,MATCH(BQ$7,'Proposed Factors'!$L$3:$R$3,0),FALSE),VLOOKUP("YB",ylfactors,MATCH(BQ$7,'Proposed Factors'!$L$3:$R$3,0),FALSE)))</f>
        <v>1</v>
      </c>
      <c r="BR143" s="15"/>
      <c r="BS143" s="15">
        <f>IF($Z143="NN",1,IF(AND($Z143="YY",$Y143="S"),VLOOKUP("YY",gsdfactors,MATCH(BS$7,'Proposed Factors'!$L$11:$R$11,0),FALSE),VLOOKUP(LEFT(CONCATENATE($Y143,$Z143),2)&amp;"N",gsdfactors,MATCH(BS$7,'Proposed Factors'!$L$11:$R$11,0),FALSE)))</f>
        <v>0.98099999999999998</v>
      </c>
      <c r="BT143" s="15">
        <f>IF($Z143="NN",1,IF(AND($Z143="YY",$Y143="S"),VLOOKUP("YY",gsdfactors,MATCH(BT$7,'Proposed Factors'!$L$11:$R$11,0),FALSE),VLOOKUP(LEFT(CONCATENATE($Y143,$Z143),2)&amp;"N",gsdfactors,MATCH(BT$7,'Proposed Factors'!$L$11:$R$11,0),FALSE)))</f>
        <v>0.94369771010547621</v>
      </c>
      <c r="BU143" s="15">
        <f>IF($Z143="NN",1,IF(AND($Z143="YY",$Y143="S"),VLOOKUP("YY",gsdfactors,MATCH(BU$7,'Proposed Factors'!$L$11:$R$11,0),FALSE),VLOOKUP(LEFT(CONCATENATE($Y143,$Z143),2)&amp;"N",gsdfactors,MATCH(BU$7,'Proposed Factors'!$L$11:$R$11,0),FALSE)))</f>
        <v>0.97401971209569649</v>
      </c>
      <c r="BV143" s="15">
        <f>IF($Z143="NN",1,IF(AND($Z143="YY",$Y143="S"),VLOOKUP("YY",gsdfactors,MATCH(BV$7,'Proposed Factors'!$L$11:$R$11,0),FALSE),VLOOKUP(LEFT(CONCATENATE($Y143,$Z143),2)&amp;"N",gsdfactors,MATCH(BV$7,'Proposed Factors'!$L$11:$R$11,0),FALSE)))</f>
        <v>0.9440798395058082</v>
      </c>
      <c r="BW143" s="15">
        <f>IF($Z143="NN",1,IF(AND($Z143="YY",$Y143="S"),VLOOKUP("YY",gsdfactors,MATCH(BW$7,'Proposed Factors'!$L$11:$R$11,0),FALSE),VLOOKUP(LEFT(CONCATENATE($Y143,$Z143),2)&amp;"N",gsdfactors,MATCH(BW$7,'Proposed Factors'!$L$11:$R$11,0),FALSE)))</f>
        <v>0.90147548820612444</v>
      </c>
      <c r="BY143" s="52">
        <f t="shared" si="142"/>
        <v>1.2796289806658836</v>
      </c>
      <c r="BZ143" s="52">
        <f t="shared" si="143"/>
        <v>1.1980338879134296</v>
      </c>
      <c r="CA143" s="52">
        <f t="shared" si="144"/>
        <v>1.107042355939424</v>
      </c>
      <c r="CB143" s="52">
        <f t="shared" si="145"/>
        <v>1.232591960386602</v>
      </c>
      <c r="CC143" s="52">
        <f t="shared" si="146"/>
        <v>1.0944035998550945</v>
      </c>
      <c r="CE143" s="52">
        <f t="shared" si="147"/>
        <v>1.3416442424064841</v>
      </c>
      <c r="CF143" s="52">
        <f t="shared" si="148"/>
        <v>1.3252127429042564</v>
      </c>
      <c r="CG143" s="52">
        <f t="shared" si="149"/>
        <v>1.1299936462193638</v>
      </c>
      <c r="CH143" s="52">
        <f t="shared" si="150"/>
        <v>1.2589480891490685</v>
      </c>
      <c r="CI143" s="52">
        <f t="shared" si="151"/>
        <v>1.1881597843711302</v>
      </c>
      <c r="CK143" s="52" t="str">
        <f t="shared" si="152"/>
        <v>5SYY</v>
      </c>
      <c r="CL143" s="55">
        <f t="shared" si="153"/>
        <v>3.7544354823033352E-4</v>
      </c>
      <c r="CM143" s="55">
        <f t="shared" si="154"/>
        <v>4.2577892638574516E-4</v>
      </c>
      <c r="CN143" s="55">
        <f t="shared" si="155"/>
        <v>3.770198405890983E-4</v>
      </c>
      <c r="CO143" s="55">
        <f t="shared" si="156"/>
        <v>3.7132472164723754E-4</v>
      </c>
      <c r="CP143" s="55">
        <f t="shared" si="157"/>
        <v>3.8045957361878576E-4</v>
      </c>
      <c r="CQ143" s="5">
        <f t="shared" si="175"/>
        <v>1.3416442424064841</v>
      </c>
      <c r="CR143" s="5">
        <f t="shared" si="176"/>
        <v>1.3252127429042564</v>
      </c>
      <c r="CS143" s="5">
        <f t="shared" si="177"/>
        <v>1.1299936462193638</v>
      </c>
      <c r="CT143" s="5">
        <f t="shared" si="178"/>
        <v>1.2589480891490685</v>
      </c>
      <c r="CU143" s="5">
        <f t="shared" si="179"/>
        <v>1.1881597843711302</v>
      </c>
      <c r="CW143" s="52">
        <f t="shared" si="180"/>
        <v>1.3812479999999998</v>
      </c>
      <c r="CX143" s="52">
        <f t="shared" si="181"/>
        <v>1.2805977926131311</v>
      </c>
      <c r="CY143" s="52">
        <f t="shared" si="182"/>
        <v>1.1736937530753144</v>
      </c>
      <c r="CZ143" s="52">
        <f t="shared" si="183"/>
        <v>1.3075505777155445</v>
      </c>
      <c r="DA143" s="52">
        <f t="shared" si="184"/>
        <v>1.1510777269662418</v>
      </c>
    </row>
    <row r="144" spans="1:105" x14ac:dyDescent="0.35">
      <c r="A144" s="170" t="str">
        <f t="shared" si="158"/>
        <v>NNN</v>
      </c>
      <c r="B144" s="170" t="str">
        <f t="shared" si="159"/>
        <v>N</v>
      </c>
      <c r="C144" s="29" t="str">
        <f t="shared" si="160"/>
        <v>N</v>
      </c>
      <c r="D144" s="29" t="str">
        <f t="shared" si="136"/>
        <v>N</v>
      </c>
      <c r="E144" s="171" t="s">
        <v>5</v>
      </c>
      <c r="F144" s="171" t="s">
        <v>6</v>
      </c>
      <c r="G144" s="171" t="s">
        <v>8</v>
      </c>
      <c r="H144" s="172">
        <v>27</v>
      </c>
      <c r="I144" s="171" t="s">
        <v>5</v>
      </c>
      <c r="J144" s="171" t="s">
        <v>5</v>
      </c>
      <c r="K144" s="172">
        <v>1786</v>
      </c>
      <c r="L144" s="172">
        <v>729</v>
      </c>
      <c r="M144" s="172">
        <v>1468</v>
      </c>
      <c r="N144" s="172">
        <v>1428</v>
      </c>
      <c r="O144" s="172">
        <v>1721</v>
      </c>
      <c r="P144" s="1"/>
      <c r="Q144" s="13" t="s">
        <v>231</v>
      </c>
      <c r="R144" s="35">
        <v>16737</v>
      </c>
      <c r="S144" s="35">
        <v>12925</v>
      </c>
      <c r="T144" s="35">
        <v>15637</v>
      </c>
      <c r="U144" s="35">
        <v>15079</v>
      </c>
      <c r="V144" s="35">
        <v>16543</v>
      </c>
      <c r="W144" s="35"/>
      <c r="X144" s="50">
        <f t="shared" si="161"/>
        <v>60</v>
      </c>
      <c r="Y144" s="49" t="str">
        <f t="shared" si="162"/>
        <v>M</v>
      </c>
      <c r="Z144" s="49" t="str">
        <f t="shared" si="163"/>
        <v>NN</v>
      </c>
      <c r="AA144" s="1"/>
      <c r="AB144" s="120">
        <f t="shared" si="164"/>
        <v>4.6477800789431157E-3</v>
      </c>
      <c r="AC144" s="120">
        <f t="shared" si="165"/>
        <v>6.1903179117387581E-3</v>
      </c>
      <c r="AD144" s="120">
        <f t="shared" si="166"/>
        <v>5.0046343355617407E-3</v>
      </c>
      <c r="AE144" s="120">
        <f t="shared" si="167"/>
        <v>4.9948309346286301E-3</v>
      </c>
      <c r="AF144" s="120">
        <f t="shared" si="168"/>
        <v>4.689972225317118E-3</v>
      </c>
      <c r="AH144" s="121">
        <f t="shared" si="185"/>
        <v>1.1140000000000001</v>
      </c>
      <c r="AI144" s="121">
        <f t="shared" si="185"/>
        <v>1.0489999999999999</v>
      </c>
      <c r="AJ144" s="121">
        <f t="shared" si="185"/>
        <v>0.86499999999999999</v>
      </c>
      <c r="AK144" s="121">
        <f t="shared" si="185"/>
        <v>0.96799999999999997</v>
      </c>
      <c r="AL144" s="121">
        <f t="shared" si="185"/>
        <v>0.97199999999999998</v>
      </c>
      <c r="AM144" s="15"/>
      <c r="AN144" s="98">
        <f t="shared" si="137"/>
        <v>1.0320425328846048</v>
      </c>
      <c r="AO144" s="98">
        <f t="shared" si="138"/>
        <v>0.98136788589705781</v>
      </c>
      <c r="AP144" s="98">
        <f t="shared" si="139"/>
        <v>0.81587861857364274</v>
      </c>
      <c r="AQ144" s="98">
        <f t="shared" si="140"/>
        <v>0.91250697142347825</v>
      </c>
      <c r="AR144" s="98">
        <f t="shared" si="141"/>
        <v>0.92461672436006004</v>
      </c>
      <c r="AS144" s="15"/>
      <c r="AT144" s="98">
        <f t="shared" si="186"/>
        <v>3.2042532884604791E-2</v>
      </c>
      <c r="AU144" s="98">
        <f t="shared" si="187"/>
        <v>-1.8632114102942188E-2</v>
      </c>
      <c r="AV144" s="98">
        <f t="shared" si="188"/>
        <v>-0.18412138142635726</v>
      </c>
      <c r="AW144" s="98">
        <f t="shared" si="189"/>
        <v>-8.7493028576521747E-2</v>
      </c>
      <c r="AX144" s="98">
        <f t="shared" si="190"/>
        <v>-7.5383275639939962E-2</v>
      </c>
      <c r="AY144" s="15"/>
      <c r="AZ144" s="98">
        <f t="shared" si="169"/>
        <v>3.2042532884604791E-2</v>
      </c>
      <c r="BA144" s="98">
        <f t="shared" si="170"/>
        <v>-1.8632114102942188E-2</v>
      </c>
      <c r="BB144" s="98">
        <f t="shared" si="171"/>
        <v>-0.18412138142635726</v>
      </c>
      <c r="BC144" s="99">
        <f t="shared" si="172"/>
        <v>-8.7493028576521747E-2</v>
      </c>
      <c r="BD144" s="98">
        <f t="shared" si="173"/>
        <v>-7.6137108396339359E-2</v>
      </c>
      <c r="BE144" s="101"/>
      <c r="BF144" s="181" t="str">
        <f t="shared" si="174"/>
        <v>60X</v>
      </c>
      <c r="BG144" s="98">
        <f t="shared" si="191"/>
        <v>1.0320425328846048</v>
      </c>
      <c r="BH144" s="98">
        <f t="shared" si="192"/>
        <v>0.98136788589705781</v>
      </c>
      <c r="BI144" s="98">
        <f t="shared" si="193"/>
        <v>0.81587861857364274</v>
      </c>
      <c r="BJ144" s="98">
        <f t="shared" si="194"/>
        <v>0.91250697142347825</v>
      </c>
      <c r="BK144" s="98">
        <f t="shared" si="195"/>
        <v>0.92386289160366064</v>
      </c>
      <c r="BL144" s="101"/>
      <c r="BM144" s="15">
        <f>IF($Y144="N",VLOOKUP("N",ylfactors,MATCH(BM$7,'Proposed Factors'!$L$3:$R$3,0),FALSE),IF('Query Result 1'!$X144&lt;49,VLOOKUP("YA",ylfactors,MATCH(BM$7,'Proposed Factors'!$L$3:$R$3,0),FALSE),VLOOKUP("YB",ylfactors,MATCH(BM$7,'Proposed Factors'!$L$3:$R$3,0),FALSE)))</f>
        <v>0.873</v>
      </c>
      <c r="BN144" s="15">
        <f>IF($Y144="N",VLOOKUP("N",ylfactors,MATCH(BN$7,'Proposed Factors'!$L$3:$R$3,0),FALSE),IF('Query Result 1'!$X144&lt;49,VLOOKUP("YA",ylfactors,MATCH(BN$7,'Proposed Factors'!$L$3:$R$3,0),FALSE),VLOOKUP("YB",ylfactors,MATCH(BN$7,'Proposed Factors'!$L$3:$R$3,0),FALSE)))</f>
        <v>0.76900000000000002</v>
      </c>
      <c r="BO144" s="15">
        <f>IF($Y144="N",VLOOKUP("N",ylfactors,MATCH(BO$7,'Proposed Factors'!$L$3:$R$3,0),FALSE),IF('Query Result 1'!$X144&lt;49,VLOOKUP("YA",ylfactors,MATCH(BO$7,'Proposed Factors'!$L$3:$R$3,0),FALSE),VLOOKUP("YB",ylfactors,MATCH(BO$7,'Proposed Factors'!$L$3:$R$3,0),FALSE)))</f>
        <v>0.95</v>
      </c>
      <c r="BP144" s="15">
        <f>IF($Y144="N",VLOOKUP("N",ylfactors,MATCH(BP$7,'Proposed Factors'!$L$3:$R$3,0),FALSE),IF('Query Result 1'!$X144&lt;49,VLOOKUP("YA",ylfactors,MATCH(BP$7,'Proposed Factors'!$L$3:$R$3,0),FALSE),VLOOKUP("YB",ylfactors,MATCH(BP$7,'Proposed Factors'!$L$3:$R$3,0),FALSE)))</f>
        <v>0.94299999999999995</v>
      </c>
      <c r="BQ144" s="15">
        <f>IF($Y144="N",VLOOKUP("N",ylfactors,MATCH(BQ$7,'Proposed Factors'!$L$3:$R$3,0),FALSE),IF('Query Result 1'!$X144&lt;49,VLOOKUP("YA",ylfactors,MATCH(BQ$7,'Proposed Factors'!$L$3:$R$3,0),FALSE),VLOOKUP("YB",ylfactors,MATCH(BQ$7,'Proposed Factors'!$L$3:$R$3,0),FALSE)))</f>
        <v>0.78800000000000003</v>
      </c>
      <c r="BR144" s="15"/>
      <c r="BS144" s="15">
        <f>IF($Z144="NN",1,IF(AND($Z144="YY",$Y144="S"),VLOOKUP("YY",gsdfactors,MATCH(BS$7,'Proposed Factors'!$L$11:$R$11,0),FALSE),VLOOKUP(LEFT(CONCATENATE($Y144,$Z144),2)&amp;"N",gsdfactors,MATCH(BS$7,'Proposed Factors'!$L$11:$R$11,0),FALSE)))</f>
        <v>1</v>
      </c>
      <c r="BT144" s="15">
        <f>IF($Z144="NN",1,IF(AND($Z144="YY",$Y144="S"),VLOOKUP("YY",gsdfactors,MATCH(BT$7,'Proposed Factors'!$L$11:$R$11,0),FALSE),VLOOKUP(LEFT(CONCATENATE($Y144,$Z144),2)&amp;"N",gsdfactors,MATCH(BT$7,'Proposed Factors'!$L$11:$R$11,0),FALSE)))</f>
        <v>1</v>
      </c>
      <c r="BU144" s="15">
        <f>IF($Z144="NN",1,IF(AND($Z144="YY",$Y144="S"),VLOOKUP("YY",gsdfactors,MATCH(BU$7,'Proposed Factors'!$L$11:$R$11,0),FALSE),VLOOKUP(LEFT(CONCATENATE($Y144,$Z144),2)&amp;"N",gsdfactors,MATCH(BU$7,'Proposed Factors'!$L$11:$R$11,0),FALSE)))</f>
        <v>1</v>
      </c>
      <c r="BV144" s="15">
        <f>IF($Z144="NN",1,IF(AND($Z144="YY",$Y144="S"),VLOOKUP("YY",gsdfactors,MATCH(BV$7,'Proposed Factors'!$L$11:$R$11,0),FALSE),VLOOKUP(LEFT(CONCATENATE($Y144,$Z144),2)&amp;"N",gsdfactors,MATCH(BV$7,'Proposed Factors'!$L$11:$R$11,0),FALSE)))</f>
        <v>1</v>
      </c>
      <c r="BW144" s="15">
        <f>IF($Z144="NN",1,IF(AND($Z144="YY",$Y144="S"),VLOOKUP("YY",gsdfactors,MATCH(BW$7,'Proposed Factors'!$L$11:$R$11,0),FALSE),VLOOKUP(LEFT(CONCATENATE($Y144,$Z144),2)&amp;"N",gsdfactors,MATCH(BW$7,'Proposed Factors'!$L$11:$R$11,0),FALSE)))</f>
        <v>1</v>
      </c>
      <c r="BY144" s="52">
        <f t="shared" si="142"/>
        <v>0.90097313120825995</v>
      </c>
      <c r="BZ144" s="52">
        <f t="shared" si="143"/>
        <v>0.75467190425483743</v>
      </c>
      <c r="CA144" s="52">
        <f t="shared" si="144"/>
        <v>0.77508468764496052</v>
      </c>
      <c r="CB144" s="52">
        <f t="shared" si="145"/>
        <v>0.86049407405233991</v>
      </c>
      <c r="CC144" s="52">
        <f t="shared" si="146"/>
        <v>0.72800395858368461</v>
      </c>
      <c r="CE144" s="52">
        <f t="shared" si="147"/>
        <v>0.94463741624504705</v>
      </c>
      <c r="CF144" s="52">
        <f t="shared" si="148"/>
        <v>0.83478508773417859</v>
      </c>
      <c r="CG144" s="52">
        <f t="shared" si="149"/>
        <v>0.79115380511118449</v>
      </c>
      <c r="CH144" s="52">
        <f t="shared" si="150"/>
        <v>0.87889374997424796</v>
      </c>
      <c r="CI144" s="52">
        <f t="shared" si="151"/>
        <v>0.79037114513023266</v>
      </c>
      <c r="CK144" s="52" t="str">
        <f t="shared" si="152"/>
        <v>60MNN</v>
      </c>
      <c r="CL144" s="55">
        <f t="shared" si="153"/>
        <v>4.6477800789431157E-3</v>
      </c>
      <c r="CM144" s="55">
        <f t="shared" si="154"/>
        <v>6.1903179117387581E-3</v>
      </c>
      <c r="CN144" s="55">
        <f t="shared" si="155"/>
        <v>5.0046343355617407E-3</v>
      </c>
      <c r="CO144" s="55">
        <f t="shared" si="156"/>
        <v>4.9948309346286301E-3</v>
      </c>
      <c r="CP144" s="55">
        <f t="shared" si="157"/>
        <v>4.689972225317118E-3</v>
      </c>
      <c r="CQ144" s="5">
        <f t="shared" si="175"/>
        <v>0.94463741624504705</v>
      </c>
      <c r="CR144" s="5">
        <f t="shared" si="176"/>
        <v>0.83478508773417859</v>
      </c>
      <c r="CS144" s="5">
        <f t="shared" si="177"/>
        <v>0.79115380511118449</v>
      </c>
      <c r="CT144" s="5">
        <f t="shared" si="178"/>
        <v>0.87889374997424796</v>
      </c>
      <c r="CU144" s="5">
        <f t="shared" si="179"/>
        <v>0.79037114513023266</v>
      </c>
      <c r="CW144" s="52">
        <f t="shared" si="180"/>
        <v>0.972522</v>
      </c>
      <c r="CX144" s="52">
        <f t="shared" si="181"/>
        <v>0.80668099999999976</v>
      </c>
      <c r="CY144" s="52">
        <f t="shared" si="182"/>
        <v>0.82174999999999987</v>
      </c>
      <c r="CZ144" s="52">
        <f t="shared" si="183"/>
        <v>0.91282399999999986</v>
      </c>
      <c r="DA144" s="52">
        <f t="shared" si="184"/>
        <v>0.76570393406955939</v>
      </c>
    </row>
    <row r="145" spans="1:105" x14ac:dyDescent="0.35">
      <c r="A145" s="170" t="str">
        <f t="shared" si="158"/>
        <v>NNN</v>
      </c>
      <c r="B145" s="170" t="str">
        <f t="shared" si="159"/>
        <v>N</v>
      </c>
      <c r="C145" s="29" t="str">
        <f t="shared" si="160"/>
        <v>N</v>
      </c>
      <c r="D145" s="29" t="str">
        <f t="shared" si="136"/>
        <v>N</v>
      </c>
      <c r="E145" s="171" t="s">
        <v>5</v>
      </c>
      <c r="F145" s="171" t="s">
        <v>6</v>
      </c>
      <c r="G145" s="171" t="s">
        <v>8</v>
      </c>
      <c r="H145" s="172">
        <v>28</v>
      </c>
      <c r="I145" s="171" t="s">
        <v>5</v>
      </c>
      <c r="J145" s="171" t="s">
        <v>5</v>
      </c>
      <c r="K145" s="172">
        <v>1867</v>
      </c>
      <c r="L145" s="172">
        <v>843</v>
      </c>
      <c r="M145" s="172">
        <v>1561</v>
      </c>
      <c r="N145" s="172">
        <v>1494</v>
      </c>
      <c r="O145" s="172">
        <v>1812</v>
      </c>
      <c r="P145" s="1"/>
      <c r="Q145" s="13" t="s">
        <v>333</v>
      </c>
      <c r="R145" s="35">
        <v>5086</v>
      </c>
      <c r="S145" s="35">
        <v>3580</v>
      </c>
      <c r="T145" s="35">
        <v>4501</v>
      </c>
      <c r="U145" s="35">
        <v>4291</v>
      </c>
      <c r="V145" s="35">
        <v>4992</v>
      </c>
      <c r="W145" s="35"/>
      <c r="X145" s="50">
        <f t="shared" si="161"/>
        <v>60</v>
      </c>
      <c r="Y145" s="49" t="str">
        <f t="shared" si="162"/>
        <v>S</v>
      </c>
      <c r="Z145" s="49" t="str">
        <f t="shared" si="163"/>
        <v>NN</v>
      </c>
      <c r="AA145" s="1"/>
      <c r="AB145" s="120">
        <f t="shared" si="164"/>
        <v>1.4123564247777191E-3</v>
      </c>
      <c r="AC145" s="120">
        <f t="shared" si="165"/>
        <v>1.7146102997311224E-3</v>
      </c>
      <c r="AD145" s="120">
        <f t="shared" si="166"/>
        <v>1.4405486438807567E-3</v>
      </c>
      <c r="AE145" s="120">
        <f t="shared" si="167"/>
        <v>1.4213687605604784E-3</v>
      </c>
      <c r="AF145" s="120">
        <f t="shared" si="168"/>
        <v>1.4152415734016233E-3</v>
      </c>
      <c r="AH145" s="121">
        <f t="shared" si="185"/>
        <v>1.1140000000000001</v>
      </c>
      <c r="AI145" s="121">
        <f t="shared" si="185"/>
        <v>1.0489999999999999</v>
      </c>
      <c r="AJ145" s="121">
        <f t="shared" si="185"/>
        <v>0.86499999999999999</v>
      </c>
      <c r="AK145" s="121">
        <f t="shared" si="185"/>
        <v>0.96799999999999997</v>
      </c>
      <c r="AL145" s="121">
        <f t="shared" si="185"/>
        <v>0.97199999999999998</v>
      </c>
      <c r="AM145" s="15"/>
      <c r="AN145" s="98">
        <f t="shared" si="137"/>
        <v>1.0320425328846048</v>
      </c>
      <c r="AO145" s="98">
        <f t="shared" si="138"/>
        <v>0.98136788589705781</v>
      </c>
      <c r="AP145" s="98">
        <f t="shared" si="139"/>
        <v>0.81587861857364274</v>
      </c>
      <c r="AQ145" s="98">
        <f t="shared" si="140"/>
        <v>0.91250697142347825</v>
      </c>
      <c r="AR145" s="98">
        <f t="shared" si="141"/>
        <v>0.92461672436006004</v>
      </c>
      <c r="AS145" s="15"/>
      <c r="AT145" s="98">
        <f t="shared" si="186"/>
        <v>3.2042532884604791E-2</v>
      </c>
      <c r="AU145" s="98">
        <f t="shared" si="187"/>
        <v>-1.8632114102942188E-2</v>
      </c>
      <c r="AV145" s="98">
        <f t="shared" si="188"/>
        <v>-0.18412138142635726</v>
      </c>
      <c r="AW145" s="98">
        <f t="shared" si="189"/>
        <v>-8.7493028576521747E-2</v>
      </c>
      <c r="AX145" s="98">
        <f t="shared" si="190"/>
        <v>-7.5383275639939962E-2</v>
      </c>
      <c r="AY145" s="15"/>
      <c r="AZ145" s="98">
        <f t="shared" si="169"/>
        <v>3.2042532884604791E-2</v>
      </c>
      <c r="BA145" s="98">
        <f t="shared" si="170"/>
        <v>-1.8632114102942188E-2</v>
      </c>
      <c r="BB145" s="98">
        <f t="shared" si="171"/>
        <v>-0.18412138142635726</v>
      </c>
      <c r="BC145" s="99">
        <f t="shared" si="172"/>
        <v>-8.7493028576521747E-2</v>
      </c>
      <c r="BD145" s="98">
        <f t="shared" si="173"/>
        <v>-7.6137108396339359E-2</v>
      </c>
      <c r="BE145" s="101"/>
      <c r="BF145" s="181" t="str">
        <f t="shared" si="174"/>
        <v>60X</v>
      </c>
      <c r="BG145" s="98">
        <f t="shared" si="191"/>
        <v>1.0320425328846048</v>
      </c>
      <c r="BH145" s="98">
        <f t="shared" si="192"/>
        <v>0.98136788589705781</v>
      </c>
      <c r="BI145" s="98">
        <f t="shared" si="193"/>
        <v>0.81587861857364274</v>
      </c>
      <c r="BJ145" s="98">
        <f t="shared" si="194"/>
        <v>0.91250697142347825</v>
      </c>
      <c r="BK145" s="98">
        <f t="shared" si="195"/>
        <v>0.92386289160366064</v>
      </c>
      <c r="BL145" s="101"/>
      <c r="BM145" s="15">
        <f>IF($Y145="N",VLOOKUP("N",ylfactors,MATCH(BM$7,'Proposed Factors'!$L$3:$R$3,0),FALSE),IF('Query Result 1'!$X145&lt;49,VLOOKUP("YA",ylfactors,MATCH(BM$7,'Proposed Factors'!$L$3:$R$3,0),FALSE),VLOOKUP("YB",ylfactors,MATCH(BM$7,'Proposed Factors'!$L$3:$R$3,0),FALSE)))</f>
        <v>0.873</v>
      </c>
      <c r="BN145" s="15">
        <f>IF($Y145="N",VLOOKUP("N",ylfactors,MATCH(BN$7,'Proposed Factors'!$L$3:$R$3,0),FALSE),IF('Query Result 1'!$X145&lt;49,VLOOKUP("YA",ylfactors,MATCH(BN$7,'Proposed Factors'!$L$3:$R$3,0),FALSE),VLOOKUP("YB",ylfactors,MATCH(BN$7,'Proposed Factors'!$L$3:$R$3,0),FALSE)))</f>
        <v>0.76900000000000002</v>
      </c>
      <c r="BO145" s="15">
        <f>IF($Y145="N",VLOOKUP("N",ylfactors,MATCH(BO$7,'Proposed Factors'!$L$3:$R$3,0),FALSE),IF('Query Result 1'!$X145&lt;49,VLOOKUP("YA",ylfactors,MATCH(BO$7,'Proposed Factors'!$L$3:$R$3,0),FALSE),VLOOKUP("YB",ylfactors,MATCH(BO$7,'Proposed Factors'!$L$3:$R$3,0),FALSE)))</f>
        <v>0.95</v>
      </c>
      <c r="BP145" s="15">
        <f>IF($Y145="N",VLOOKUP("N",ylfactors,MATCH(BP$7,'Proposed Factors'!$L$3:$R$3,0),FALSE),IF('Query Result 1'!$X145&lt;49,VLOOKUP("YA",ylfactors,MATCH(BP$7,'Proposed Factors'!$L$3:$R$3,0),FALSE),VLOOKUP("YB",ylfactors,MATCH(BP$7,'Proposed Factors'!$L$3:$R$3,0),FALSE)))</f>
        <v>0.94299999999999995</v>
      </c>
      <c r="BQ145" s="15">
        <f>IF($Y145="N",VLOOKUP("N",ylfactors,MATCH(BQ$7,'Proposed Factors'!$L$3:$R$3,0),FALSE),IF('Query Result 1'!$X145&lt;49,VLOOKUP("YA",ylfactors,MATCH(BQ$7,'Proposed Factors'!$L$3:$R$3,0),FALSE),VLOOKUP("YB",ylfactors,MATCH(BQ$7,'Proposed Factors'!$L$3:$R$3,0),FALSE)))</f>
        <v>0.78800000000000003</v>
      </c>
      <c r="BR145" s="15"/>
      <c r="BS145" s="15">
        <f>IF($Z145="NN",1,IF(AND($Z145="YY",$Y145="S"),VLOOKUP("YY",gsdfactors,MATCH(BS$7,'Proposed Factors'!$L$11:$R$11,0),FALSE),VLOOKUP(LEFT(CONCATENATE($Y145,$Z145),2)&amp;"N",gsdfactors,MATCH(BS$7,'Proposed Factors'!$L$11:$R$11,0),FALSE)))</f>
        <v>1</v>
      </c>
      <c r="BT145" s="15">
        <f>IF($Z145="NN",1,IF(AND($Z145="YY",$Y145="S"),VLOOKUP("YY",gsdfactors,MATCH(BT$7,'Proposed Factors'!$L$11:$R$11,0),FALSE),VLOOKUP(LEFT(CONCATENATE($Y145,$Z145),2)&amp;"N",gsdfactors,MATCH(BT$7,'Proposed Factors'!$L$11:$R$11,0),FALSE)))</f>
        <v>1</v>
      </c>
      <c r="BU145" s="15">
        <f>IF($Z145="NN",1,IF(AND($Z145="YY",$Y145="S"),VLOOKUP("YY",gsdfactors,MATCH(BU$7,'Proposed Factors'!$L$11:$R$11,0),FALSE),VLOOKUP(LEFT(CONCATENATE($Y145,$Z145),2)&amp;"N",gsdfactors,MATCH(BU$7,'Proposed Factors'!$L$11:$R$11,0),FALSE)))</f>
        <v>1</v>
      </c>
      <c r="BV145" s="15">
        <f>IF($Z145="NN",1,IF(AND($Z145="YY",$Y145="S"),VLOOKUP("YY",gsdfactors,MATCH(BV$7,'Proposed Factors'!$L$11:$R$11,0),FALSE),VLOOKUP(LEFT(CONCATENATE($Y145,$Z145),2)&amp;"N",gsdfactors,MATCH(BV$7,'Proposed Factors'!$L$11:$R$11,0),FALSE)))</f>
        <v>1</v>
      </c>
      <c r="BW145" s="15">
        <f>IF($Z145="NN",1,IF(AND($Z145="YY",$Y145="S"),VLOOKUP("YY",gsdfactors,MATCH(BW$7,'Proposed Factors'!$L$11:$R$11,0),FALSE),VLOOKUP(LEFT(CONCATENATE($Y145,$Z145),2)&amp;"N",gsdfactors,MATCH(BW$7,'Proposed Factors'!$L$11:$R$11,0),FALSE)))</f>
        <v>1</v>
      </c>
      <c r="BY145" s="52">
        <f t="shared" si="142"/>
        <v>0.90097313120825995</v>
      </c>
      <c r="BZ145" s="52">
        <f t="shared" si="143"/>
        <v>0.75467190425483743</v>
      </c>
      <c r="CA145" s="52">
        <f t="shared" si="144"/>
        <v>0.77508468764496052</v>
      </c>
      <c r="CB145" s="52">
        <f t="shared" si="145"/>
        <v>0.86049407405233991</v>
      </c>
      <c r="CC145" s="52">
        <f t="shared" si="146"/>
        <v>0.72800395858368461</v>
      </c>
      <c r="CE145" s="52">
        <f t="shared" si="147"/>
        <v>0.94463741624504705</v>
      </c>
      <c r="CF145" s="52">
        <f t="shared" si="148"/>
        <v>0.83478508773417859</v>
      </c>
      <c r="CG145" s="52">
        <f t="shared" si="149"/>
        <v>0.79115380511118449</v>
      </c>
      <c r="CH145" s="52">
        <f t="shared" si="150"/>
        <v>0.87889374997424796</v>
      </c>
      <c r="CI145" s="52">
        <f t="shared" si="151"/>
        <v>0.79037114513023266</v>
      </c>
      <c r="CK145" s="52" t="str">
        <f t="shared" si="152"/>
        <v>60SNN</v>
      </c>
      <c r="CL145" s="55">
        <f t="shared" si="153"/>
        <v>1.4123564247777191E-3</v>
      </c>
      <c r="CM145" s="55">
        <f t="shared" si="154"/>
        <v>1.7146102997311224E-3</v>
      </c>
      <c r="CN145" s="55">
        <f t="shared" si="155"/>
        <v>1.4405486438807567E-3</v>
      </c>
      <c r="CO145" s="55">
        <f t="shared" si="156"/>
        <v>1.4213687605604784E-3</v>
      </c>
      <c r="CP145" s="55">
        <f t="shared" si="157"/>
        <v>1.4152415734016233E-3</v>
      </c>
      <c r="CQ145" s="5">
        <f t="shared" si="175"/>
        <v>0.94463741624504705</v>
      </c>
      <c r="CR145" s="5">
        <f t="shared" si="176"/>
        <v>0.83478508773417859</v>
      </c>
      <c r="CS145" s="5">
        <f t="shared" si="177"/>
        <v>0.79115380511118449</v>
      </c>
      <c r="CT145" s="5">
        <f t="shared" si="178"/>
        <v>0.87889374997424796</v>
      </c>
      <c r="CU145" s="5">
        <f t="shared" si="179"/>
        <v>0.79037114513023266</v>
      </c>
      <c r="CW145" s="52">
        <f t="shared" si="180"/>
        <v>0.972522</v>
      </c>
      <c r="CX145" s="52">
        <f t="shared" si="181"/>
        <v>0.80668099999999976</v>
      </c>
      <c r="CY145" s="52">
        <f t="shared" si="182"/>
        <v>0.82174999999999987</v>
      </c>
      <c r="CZ145" s="52">
        <f t="shared" si="183"/>
        <v>0.91282399999999986</v>
      </c>
      <c r="DA145" s="52">
        <f t="shared" si="184"/>
        <v>0.76570393406955939</v>
      </c>
    </row>
    <row r="146" spans="1:105" x14ac:dyDescent="0.35">
      <c r="A146" s="170" t="str">
        <f t="shared" si="158"/>
        <v>NNN</v>
      </c>
      <c r="B146" s="170" t="str">
        <f t="shared" si="159"/>
        <v>N</v>
      </c>
      <c r="C146" s="29" t="str">
        <f t="shared" si="160"/>
        <v>N</v>
      </c>
      <c r="D146" s="29" t="str">
        <f t="shared" si="136"/>
        <v>N</v>
      </c>
      <c r="E146" s="171" t="s">
        <v>5</v>
      </c>
      <c r="F146" s="171" t="s">
        <v>6</v>
      </c>
      <c r="G146" s="171" t="s">
        <v>8</v>
      </c>
      <c r="H146" s="172">
        <v>29</v>
      </c>
      <c r="I146" s="171" t="s">
        <v>5</v>
      </c>
      <c r="J146" s="171" t="s">
        <v>5</v>
      </c>
      <c r="K146" s="172">
        <v>1964</v>
      </c>
      <c r="L146" s="172">
        <v>909</v>
      </c>
      <c r="M146" s="172">
        <v>1647</v>
      </c>
      <c r="N146" s="172">
        <v>1581</v>
      </c>
      <c r="O146" s="172">
        <v>1918</v>
      </c>
      <c r="P146" s="1"/>
      <c r="Q146" s="13" t="s">
        <v>232</v>
      </c>
      <c r="R146" s="35">
        <v>16162</v>
      </c>
      <c r="S146" s="35">
        <v>12627</v>
      </c>
      <c r="T146" s="35">
        <v>15047</v>
      </c>
      <c r="U146" s="35">
        <v>14510</v>
      </c>
      <c r="V146" s="35">
        <v>15981</v>
      </c>
      <c r="W146" s="35"/>
      <c r="X146" s="50">
        <f t="shared" si="161"/>
        <v>61</v>
      </c>
      <c r="Y146" s="49" t="str">
        <f t="shared" si="162"/>
        <v>M</v>
      </c>
      <c r="Z146" s="49" t="str">
        <f t="shared" si="163"/>
        <v>NN</v>
      </c>
      <c r="AA146" s="1"/>
      <c r="AB146" s="120">
        <f t="shared" si="164"/>
        <v>4.4881054929723748E-3</v>
      </c>
      <c r="AC146" s="120">
        <f t="shared" si="165"/>
        <v>6.0475933672360007E-3</v>
      </c>
      <c r="AD146" s="120">
        <f t="shared" si="166"/>
        <v>4.8158043644687286E-3</v>
      </c>
      <c r="AE146" s="120">
        <f t="shared" si="167"/>
        <v>4.8063529983063489E-3</v>
      </c>
      <c r="AF146" s="120">
        <f t="shared" si="168"/>
        <v>4.5306441475423363E-3</v>
      </c>
      <c r="AH146" s="121">
        <f t="shared" si="185"/>
        <v>1.123</v>
      </c>
      <c r="AI146" s="121">
        <f t="shared" si="185"/>
        <v>1.07</v>
      </c>
      <c r="AJ146" s="121">
        <f t="shared" si="185"/>
        <v>0.9</v>
      </c>
      <c r="AK146" s="121">
        <f t="shared" si="185"/>
        <v>0.97299999999999998</v>
      </c>
      <c r="AL146" s="121">
        <f t="shared" si="185"/>
        <v>0.98299999999999998</v>
      </c>
      <c r="AM146" s="15"/>
      <c r="AN146" s="98">
        <f t="shared" si="137"/>
        <v>1.040380398949202</v>
      </c>
      <c r="AO146" s="98">
        <f t="shared" si="138"/>
        <v>1.0010139541561982</v>
      </c>
      <c r="AP146" s="98">
        <f t="shared" si="139"/>
        <v>0.84889104822691153</v>
      </c>
      <c r="AQ146" s="98">
        <f t="shared" si="140"/>
        <v>0.91722033387917801</v>
      </c>
      <c r="AR146" s="98">
        <f t="shared" si="141"/>
        <v>0.93508049387442282</v>
      </c>
      <c r="AS146" s="15"/>
      <c r="AT146" s="98">
        <f t="shared" si="186"/>
        <v>4.0380398949201979E-2</v>
      </c>
      <c r="AU146" s="98">
        <f t="shared" si="187"/>
        <v>1.0139541561982046E-3</v>
      </c>
      <c r="AV146" s="98">
        <f t="shared" si="188"/>
        <v>-0.15110895177308847</v>
      </c>
      <c r="AW146" s="98">
        <f t="shared" si="189"/>
        <v>-8.2779666120821993E-2</v>
      </c>
      <c r="AX146" s="98">
        <f t="shared" si="190"/>
        <v>-6.4919506125577175E-2</v>
      </c>
      <c r="AY146" s="15"/>
      <c r="AZ146" s="98">
        <f t="shared" si="169"/>
        <v>4.0380398949201979E-2</v>
      </c>
      <c r="BA146" s="98">
        <f t="shared" si="170"/>
        <v>1.0139541561982046E-3</v>
      </c>
      <c r="BB146" s="98">
        <f t="shared" si="171"/>
        <v>-0.15110895177308847</v>
      </c>
      <c r="BC146" s="99">
        <f t="shared" si="172"/>
        <v>-8.2779666120821993E-2</v>
      </c>
      <c r="BD146" s="98">
        <f t="shared" si="173"/>
        <v>-6.5568701186832945E-2</v>
      </c>
      <c r="BE146" s="101"/>
      <c r="BF146" s="181" t="str">
        <f t="shared" si="174"/>
        <v>61X</v>
      </c>
      <c r="BG146" s="98">
        <f t="shared" si="191"/>
        <v>1.040380398949202</v>
      </c>
      <c r="BH146" s="98">
        <f t="shared" si="192"/>
        <v>1.0010139541561982</v>
      </c>
      <c r="BI146" s="98">
        <f t="shared" si="193"/>
        <v>0.84889104822691153</v>
      </c>
      <c r="BJ146" s="98">
        <f t="shared" si="194"/>
        <v>0.91722033387917801</v>
      </c>
      <c r="BK146" s="98">
        <f t="shared" si="195"/>
        <v>0.93443129881316711</v>
      </c>
      <c r="BL146" s="101"/>
      <c r="BM146" s="15">
        <f>IF($Y146="N",VLOOKUP("N",ylfactors,MATCH(BM$7,'Proposed Factors'!$L$3:$R$3,0),FALSE),IF('Query Result 1'!$X146&lt;49,VLOOKUP("YA",ylfactors,MATCH(BM$7,'Proposed Factors'!$L$3:$R$3,0),FALSE),VLOOKUP("YB",ylfactors,MATCH(BM$7,'Proposed Factors'!$L$3:$R$3,0),FALSE)))</f>
        <v>0.873</v>
      </c>
      <c r="BN146" s="15">
        <f>IF($Y146="N",VLOOKUP("N",ylfactors,MATCH(BN$7,'Proposed Factors'!$L$3:$R$3,0),FALSE),IF('Query Result 1'!$X146&lt;49,VLOOKUP("YA",ylfactors,MATCH(BN$7,'Proposed Factors'!$L$3:$R$3,0),FALSE),VLOOKUP("YB",ylfactors,MATCH(BN$7,'Proposed Factors'!$L$3:$R$3,0),FALSE)))</f>
        <v>0.76900000000000002</v>
      </c>
      <c r="BO146" s="15">
        <f>IF($Y146="N",VLOOKUP("N",ylfactors,MATCH(BO$7,'Proposed Factors'!$L$3:$R$3,0),FALSE),IF('Query Result 1'!$X146&lt;49,VLOOKUP("YA",ylfactors,MATCH(BO$7,'Proposed Factors'!$L$3:$R$3,0),FALSE),VLOOKUP("YB",ylfactors,MATCH(BO$7,'Proposed Factors'!$L$3:$R$3,0),FALSE)))</f>
        <v>0.95</v>
      </c>
      <c r="BP146" s="15">
        <f>IF($Y146="N",VLOOKUP("N",ylfactors,MATCH(BP$7,'Proposed Factors'!$L$3:$R$3,0),FALSE),IF('Query Result 1'!$X146&lt;49,VLOOKUP("YA",ylfactors,MATCH(BP$7,'Proposed Factors'!$L$3:$R$3,0),FALSE),VLOOKUP("YB",ylfactors,MATCH(BP$7,'Proposed Factors'!$L$3:$R$3,0),FALSE)))</f>
        <v>0.94299999999999995</v>
      </c>
      <c r="BQ146" s="15">
        <f>IF($Y146="N",VLOOKUP("N",ylfactors,MATCH(BQ$7,'Proposed Factors'!$L$3:$R$3,0),FALSE),IF('Query Result 1'!$X146&lt;49,VLOOKUP("YA",ylfactors,MATCH(BQ$7,'Proposed Factors'!$L$3:$R$3,0),FALSE),VLOOKUP("YB",ylfactors,MATCH(BQ$7,'Proposed Factors'!$L$3:$R$3,0),FALSE)))</f>
        <v>0.78800000000000003</v>
      </c>
      <c r="BR146" s="15"/>
      <c r="BS146" s="15">
        <f>IF($Z146="NN",1,IF(AND($Z146="YY",$Y146="S"),VLOOKUP("YY",gsdfactors,MATCH(BS$7,'Proposed Factors'!$L$11:$R$11,0),FALSE),VLOOKUP(LEFT(CONCATENATE($Y146,$Z146),2)&amp;"N",gsdfactors,MATCH(BS$7,'Proposed Factors'!$L$11:$R$11,0),FALSE)))</f>
        <v>1</v>
      </c>
      <c r="BT146" s="15">
        <f>IF($Z146="NN",1,IF(AND($Z146="YY",$Y146="S"),VLOOKUP("YY",gsdfactors,MATCH(BT$7,'Proposed Factors'!$L$11:$R$11,0),FALSE),VLOOKUP(LEFT(CONCATENATE($Y146,$Z146),2)&amp;"N",gsdfactors,MATCH(BT$7,'Proposed Factors'!$L$11:$R$11,0),FALSE)))</f>
        <v>1</v>
      </c>
      <c r="BU146" s="15">
        <f>IF($Z146="NN",1,IF(AND($Z146="YY",$Y146="S"),VLOOKUP("YY",gsdfactors,MATCH(BU$7,'Proposed Factors'!$L$11:$R$11,0),FALSE),VLOOKUP(LEFT(CONCATENATE($Y146,$Z146),2)&amp;"N",gsdfactors,MATCH(BU$7,'Proposed Factors'!$L$11:$R$11,0),FALSE)))</f>
        <v>1</v>
      </c>
      <c r="BV146" s="15">
        <f>IF($Z146="NN",1,IF(AND($Z146="YY",$Y146="S"),VLOOKUP("YY",gsdfactors,MATCH(BV$7,'Proposed Factors'!$L$11:$R$11,0),FALSE),VLOOKUP(LEFT(CONCATENATE($Y146,$Z146),2)&amp;"N",gsdfactors,MATCH(BV$7,'Proposed Factors'!$L$11:$R$11,0),FALSE)))</f>
        <v>1</v>
      </c>
      <c r="BW146" s="15">
        <f>IF($Z146="NN",1,IF(AND($Z146="YY",$Y146="S"),VLOOKUP("YY",gsdfactors,MATCH(BW$7,'Proposed Factors'!$L$11:$R$11,0),FALSE),VLOOKUP(LEFT(CONCATENATE($Y146,$Z146),2)&amp;"N",gsdfactors,MATCH(BW$7,'Proposed Factors'!$L$11:$R$11,0),FALSE)))</f>
        <v>1</v>
      </c>
      <c r="BY146" s="52">
        <f t="shared" si="142"/>
        <v>0.90825208828265336</v>
      </c>
      <c r="BZ146" s="52">
        <f t="shared" si="143"/>
        <v>0.76977973074611639</v>
      </c>
      <c r="CA146" s="52">
        <f t="shared" si="144"/>
        <v>0.80644649581556593</v>
      </c>
      <c r="CB146" s="52">
        <f t="shared" si="145"/>
        <v>0.86493877484806481</v>
      </c>
      <c r="CC146" s="52">
        <f t="shared" si="146"/>
        <v>0.73633186346477575</v>
      </c>
      <c r="CE146" s="52">
        <f t="shared" si="147"/>
        <v>0.95226913684307701</v>
      </c>
      <c r="CF146" s="52">
        <f t="shared" si="148"/>
        <v>0.85149670531512978</v>
      </c>
      <c r="CG146" s="52">
        <f t="shared" si="149"/>
        <v>0.8231658087862036</v>
      </c>
      <c r="CH146" s="52">
        <f t="shared" si="150"/>
        <v>0.88343349041832986</v>
      </c>
      <c r="CI146" s="52">
        <f t="shared" si="151"/>
        <v>0.79941249118308799</v>
      </c>
      <c r="CK146" s="52" t="str">
        <f t="shared" si="152"/>
        <v>61MNN</v>
      </c>
      <c r="CL146" s="55">
        <f t="shared" si="153"/>
        <v>4.4881054929723748E-3</v>
      </c>
      <c r="CM146" s="55">
        <f t="shared" si="154"/>
        <v>6.0475933672360007E-3</v>
      </c>
      <c r="CN146" s="55">
        <f t="shared" si="155"/>
        <v>4.8158043644687286E-3</v>
      </c>
      <c r="CO146" s="55">
        <f t="shared" si="156"/>
        <v>4.8063529983063489E-3</v>
      </c>
      <c r="CP146" s="55">
        <f t="shared" si="157"/>
        <v>4.5306441475423363E-3</v>
      </c>
      <c r="CQ146" s="5">
        <f t="shared" si="175"/>
        <v>0.95226913684307701</v>
      </c>
      <c r="CR146" s="5">
        <f t="shared" si="176"/>
        <v>0.85149670531512978</v>
      </c>
      <c r="CS146" s="5">
        <f t="shared" si="177"/>
        <v>0.8231658087862036</v>
      </c>
      <c r="CT146" s="5">
        <f t="shared" si="178"/>
        <v>0.88343349041832986</v>
      </c>
      <c r="CU146" s="5">
        <f t="shared" si="179"/>
        <v>0.79941249118308799</v>
      </c>
      <c r="CW146" s="52">
        <f t="shared" si="180"/>
        <v>0.98037899999999989</v>
      </c>
      <c r="CX146" s="52">
        <f t="shared" si="181"/>
        <v>0.82282999999999984</v>
      </c>
      <c r="CY146" s="52">
        <f t="shared" si="182"/>
        <v>0.85499999999999998</v>
      </c>
      <c r="CZ146" s="52">
        <f t="shared" si="183"/>
        <v>0.91753899999999988</v>
      </c>
      <c r="DA146" s="52">
        <f t="shared" si="184"/>
        <v>0.77446310282794673</v>
      </c>
    </row>
    <row r="147" spans="1:105" x14ac:dyDescent="0.35">
      <c r="A147" s="170" t="str">
        <f t="shared" si="158"/>
        <v>NNN</v>
      </c>
      <c r="B147" s="170" t="str">
        <f t="shared" si="159"/>
        <v>N</v>
      </c>
      <c r="C147" s="29" t="str">
        <f t="shared" si="160"/>
        <v>N</v>
      </c>
      <c r="D147" s="29" t="str">
        <f t="shared" si="136"/>
        <v>N</v>
      </c>
      <c r="E147" s="171" t="s">
        <v>5</v>
      </c>
      <c r="F147" s="171" t="s">
        <v>6</v>
      </c>
      <c r="G147" s="171" t="s">
        <v>8</v>
      </c>
      <c r="H147" s="172">
        <v>30</v>
      </c>
      <c r="I147" s="171" t="s">
        <v>5</v>
      </c>
      <c r="J147" s="171" t="s">
        <v>5</v>
      </c>
      <c r="K147" s="172">
        <v>2034</v>
      </c>
      <c r="L147" s="172">
        <v>932</v>
      </c>
      <c r="M147" s="172">
        <v>1697</v>
      </c>
      <c r="N147" s="172">
        <v>1627</v>
      </c>
      <c r="O147" s="172">
        <v>1969</v>
      </c>
      <c r="P147" s="1"/>
      <c r="Q147" s="13" t="s">
        <v>334</v>
      </c>
      <c r="R147" s="35">
        <v>4655</v>
      </c>
      <c r="S147" s="35">
        <v>3275</v>
      </c>
      <c r="T147" s="35">
        <v>4109</v>
      </c>
      <c r="U147" s="35">
        <v>3932</v>
      </c>
      <c r="V147" s="35">
        <v>4560</v>
      </c>
      <c r="W147" s="35"/>
      <c r="X147" s="50">
        <f t="shared" si="161"/>
        <v>61</v>
      </c>
      <c r="Y147" s="49" t="str">
        <f t="shared" si="162"/>
        <v>S</v>
      </c>
      <c r="Z147" s="49" t="str">
        <f t="shared" si="163"/>
        <v>NN</v>
      </c>
      <c r="AA147" s="1"/>
      <c r="AB147" s="120">
        <f t="shared" si="164"/>
        <v>1.2926699090326942E-3</v>
      </c>
      <c r="AC147" s="120">
        <f t="shared" si="165"/>
        <v>1.5685331652568228E-3</v>
      </c>
      <c r="AD147" s="120">
        <f t="shared" si="166"/>
        <v>1.3150887308833658E-3</v>
      </c>
      <c r="AE147" s="120">
        <f t="shared" si="167"/>
        <v>1.3024521012639948E-3</v>
      </c>
      <c r="AF147" s="120">
        <f t="shared" si="168"/>
        <v>1.292768744934175E-3</v>
      </c>
      <c r="AH147" s="121">
        <f t="shared" si="185"/>
        <v>1.123</v>
      </c>
      <c r="AI147" s="121">
        <f t="shared" si="185"/>
        <v>1.07</v>
      </c>
      <c r="AJ147" s="121">
        <f t="shared" si="185"/>
        <v>0.9</v>
      </c>
      <c r="AK147" s="121">
        <f t="shared" si="185"/>
        <v>0.97299999999999998</v>
      </c>
      <c r="AL147" s="121">
        <f t="shared" si="185"/>
        <v>0.98299999999999998</v>
      </c>
      <c r="AM147" s="15"/>
      <c r="AN147" s="98">
        <f t="shared" si="137"/>
        <v>1.040380398949202</v>
      </c>
      <c r="AO147" s="98">
        <f t="shared" si="138"/>
        <v>1.0010139541561982</v>
      </c>
      <c r="AP147" s="98">
        <f t="shared" si="139"/>
        <v>0.84889104822691153</v>
      </c>
      <c r="AQ147" s="98">
        <f t="shared" si="140"/>
        <v>0.91722033387917801</v>
      </c>
      <c r="AR147" s="98">
        <f t="shared" si="141"/>
        <v>0.93508049387442282</v>
      </c>
      <c r="AS147" s="15"/>
      <c r="AT147" s="98">
        <f t="shared" si="186"/>
        <v>4.0380398949201979E-2</v>
      </c>
      <c r="AU147" s="98">
        <f t="shared" si="187"/>
        <v>1.0139541561982046E-3</v>
      </c>
      <c r="AV147" s="98">
        <f t="shared" si="188"/>
        <v>-0.15110895177308847</v>
      </c>
      <c r="AW147" s="98">
        <f t="shared" si="189"/>
        <v>-8.2779666120821993E-2</v>
      </c>
      <c r="AX147" s="98">
        <f t="shared" si="190"/>
        <v>-6.4919506125577175E-2</v>
      </c>
      <c r="AY147" s="15"/>
      <c r="AZ147" s="98">
        <f t="shared" si="169"/>
        <v>4.0380398949201979E-2</v>
      </c>
      <c r="BA147" s="98">
        <f t="shared" si="170"/>
        <v>1.0139541561982046E-3</v>
      </c>
      <c r="BB147" s="98">
        <f t="shared" si="171"/>
        <v>-0.15110895177308847</v>
      </c>
      <c r="BC147" s="99">
        <f t="shared" si="172"/>
        <v>-8.2779666120821993E-2</v>
      </c>
      <c r="BD147" s="98">
        <f t="shared" si="173"/>
        <v>-6.5568701186832945E-2</v>
      </c>
      <c r="BE147" s="101"/>
      <c r="BF147" s="181" t="str">
        <f t="shared" si="174"/>
        <v>61X</v>
      </c>
      <c r="BG147" s="98">
        <f t="shared" si="191"/>
        <v>1.040380398949202</v>
      </c>
      <c r="BH147" s="98">
        <f t="shared" si="192"/>
        <v>1.0010139541561982</v>
      </c>
      <c r="BI147" s="98">
        <f t="shared" si="193"/>
        <v>0.84889104822691153</v>
      </c>
      <c r="BJ147" s="98">
        <f t="shared" si="194"/>
        <v>0.91722033387917801</v>
      </c>
      <c r="BK147" s="98">
        <f t="shared" si="195"/>
        <v>0.93443129881316711</v>
      </c>
      <c r="BL147" s="101"/>
      <c r="BM147" s="15">
        <f>IF($Y147="N",VLOOKUP("N",ylfactors,MATCH(BM$7,'Proposed Factors'!$L$3:$R$3,0),FALSE),IF('Query Result 1'!$X147&lt;49,VLOOKUP("YA",ylfactors,MATCH(BM$7,'Proposed Factors'!$L$3:$R$3,0),FALSE),VLOOKUP("YB",ylfactors,MATCH(BM$7,'Proposed Factors'!$L$3:$R$3,0),FALSE)))</f>
        <v>0.873</v>
      </c>
      <c r="BN147" s="15">
        <f>IF($Y147="N",VLOOKUP("N",ylfactors,MATCH(BN$7,'Proposed Factors'!$L$3:$R$3,0),FALSE),IF('Query Result 1'!$X147&lt;49,VLOOKUP("YA",ylfactors,MATCH(BN$7,'Proposed Factors'!$L$3:$R$3,0),FALSE),VLOOKUP("YB",ylfactors,MATCH(BN$7,'Proposed Factors'!$L$3:$R$3,0),FALSE)))</f>
        <v>0.76900000000000002</v>
      </c>
      <c r="BO147" s="15">
        <f>IF($Y147="N",VLOOKUP("N",ylfactors,MATCH(BO$7,'Proposed Factors'!$L$3:$R$3,0),FALSE),IF('Query Result 1'!$X147&lt;49,VLOOKUP("YA",ylfactors,MATCH(BO$7,'Proposed Factors'!$L$3:$R$3,0),FALSE),VLOOKUP("YB",ylfactors,MATCH(BO$7,'Proposed Factors'!$L$3:$R$3,0),FALSE)))</f>
        <v>0.95</v>
      </c>
      <c r="BP147" s="15">
        <f>IF($Y147="N",VLOOKUP("N",ylfactors,MATCH(BP$7,'Proposed Factors'!$L$3:$R$3,0),FALSE),IF('Query Result 1'!$X147&lt;49,VLOOKUP("YA",ylfactors,MATCH(BP$7,'Proposed Factors'!$L$3:$R$3,0),FALSE),VLOOKUP("YB",ylfactors,MATCH(BP$7,'Proposed Factors'!$L$3:$R$3,0),FALSE)))</f>
        <v>0.94299999999999995</v>
      </c>
      <c r="BQ147" s="15">
        <f>IF($Y147="N",VLOOKUP("N",ylfactors,MATCH(BQ$7,'Proposed Factors'!$L$3:$R$3,0),FALSE),IF('Query Result 1'!$X147&lt;49,VLOOKUP("YA",ylfactors,MATCH(BQ$7,'Proposed Factors'!$L$3:$R$3,0),FALSE),VLOOKUP("YB",ylfactors,MATCH(BQ$7,'Proposed Factors'!$L$3:$R$3,0),FALSE)))</f>
        <v>0.78800000000000003</v>
      </c>
      <c r="BR147" s="15"/>
      <c r="BS147" s="15">
        <f>IF($Z147="NN",1,IF(AND($Z147="YY",$Y147="S"),VLOOKUP("YY",gsdfactors,MATCH(BS$7,'Proposed Factors'!$L$11:$R$11,0),FALSE),VLOOKUP(LEFT(CONCATENATE($Y147,$Z147),2)&amp;"N",gsdfactors,MATCH(BS$7,'Proposed Factors'!$L$11:$R$11,0),FALSE)))</f>
        <v>1</v>
      </c>
      <c r="BT147" s="15">
        <f>IF($Z147="NN",1,IF(AND($Z147="YY",$Y147="S"),VLOOKUP("YY",gsdfactors,MATCH(BT$7,'Proposed Factors'!$L$11:$R$11,0),FALSE),VLOOKUP(LEFT(CONCATENATE($Y147,$Z147),2)&amp;"N",gsdfactors,MATCH(BT$7,'Proposed Factors'!$L$11:$R$11,0),FALSE)))</f>
        <v>1</v>
      </c>
      <c r="BU147" s="15">
        <f>IF($Z147="NN",1,IF(AND($Z147="YY",$Y147="S"),VLOOKUP("YY",gsdfactors,MATCH(BU$7,'Proposed Factors'!$L$11:$R$11,0),FALSE),VLOOKUP(LEFT(CONCATENATE($Y147,$Z147),2)&amp;"N",gsdfactors,MATCH(BU$7,'Proposed Factors'!$L$11:$R$11,0),FALSE)))</f>
        <v>1</v>
      </c>
      <c r="BV147" s="15">
        <f>IF($Z147="NN",1,IF(AND($Z147="YY",$Y147="S"),VLOOKUP("YY",gsdfactors,MATCH(BV$7,'Proposed Factors'!$L$11:$R$11,0),FALSE),VLOOKUP(LEFT(CONCATENATE($Y147,$Z147),2)&amp;"N",gsdfactors,MATCH(BV$7,'Proposed Factors'!$L$11:$R$11,0),FALSE)))</f>
        <v>1</v>
      </c>
      <c r="BW147" s="15">
        <f>IF($Z147="NN",1,IF(AND($Z147="YY",$Y147="S"),VLOOKUP("YY",gsdfactors,MATCH(BW$7,'Proposed Factors'!$L$11:$R$11,0),FALSE),VLOOKUP(LEFT(CONCATENATE($Y147,$Z147),2)&amp;"N",gsdfactors,MATCH(BW$7,'Proposed Factors'!$L$11:$R$11,0),FALSE)))</f>
        <v>1</v>
      </c>
      <c r="BY147" s="52">
        <f t="shared" si="142"/>
        <v>0.90825208828265336</v>
      </c>
      <c r="BZ147" s="52">
        <f t="shared" si="143"/>
        <v>0.76977973074611639</v>
      </c>
      <c r="CA147" s="52">
        <f t="shared" si="144"/>
        <v>0.80644649581556593</v>
      </c>
      <c r="CB147" s="52">
        <f t="shared" si="145"/>
        <v>0.86493877484806481</v>
      </c>
      <c r="CC147" s="52">
        <f t="shared" si="146"/>
        <v>0.73633186346477575</v>
      </c>
      <c r="CE147" s="52">
        <f t="shared" si="147"/>
        <v>0.95226913684307701</v>
      </c>
      <c r="CF147" s="52">
        <f t="shared" si="148"/>
        <v>0.85149670531512978</v>
      </c>
      <c r="CG147" s="52">
        <f t="shared" si="149"/>
        <v>0.8231658087862036</v>
      </c>
      <c r="CH147" s="52">
        <f t="shared" si="150"/>
        <v>0.88343349041832986</v>
      </c>
      <c r="CI147" s="52">
        <f t="shared" si="151"/>
        <v>0.79941249118308799</v>
      </c>
      <c r="CK147" s="52" t="str">
        <f t="shared" si="152"/>
        <v>61SNN</v>
      </c>
      <c r="CL147" s="55">
        <f t="shared" si="153"/>
        <v>1.2926699090326942E-3</v>
      </c>
      <c r="CM147" s="55">
        <f t="shared" si="154"/>
        <v>1.5685331652568228E-3</v>
      </c>
      <c r="CN147" s="55">
        <f t="shared" si="155"/>
        <v>1.3150887308833658E-3</v>
      </c>
      <c r="CO147" s="55">
        <f t="shared" si="156"/>
        <v>1.3024521012639948E-3</v>
      </c>
      <c r="CP147" s="55">
        <f t="shared" si="157"/>
        <v>1.292768744934175E-3</v>
      </c>
      <c r="CQ147" s="5">
        <f t="shared" si="175"/>
        <v>0.95226913684307701</v>
      </c>
      <c r="CR147" s="5">
        <f t="shared" si="176"/>
        <v>0.85149670531512978</v>
      </c>
      <c r="CS147" s="5">
        <f t="shared" si="177"/>
        <v>0.8231658087862036</v>
      </c>
      <c r="CT147" s="5">
        <f t="shared" si="178"/>
        <v>0.88343349041832986</v>
      </c>
      <c r="CU147" s="5">
        <f t="shared" si="179"/>
        <v>0.79941249118308799</v>
      </c>
      <c r="CW147" s="52">
        <f t="shared" si="180"/>
        <v>0.98037899999999989</v>
      </c>
      <c r="CX147" s="52">
        <f t="shared" si="181"/>
        <v>0.82282999999999984</v>
      </c>
      <c r="CY147" s="52">
        <f t="shared" si="182"/>
        <v>0.85499999999999998</v>
      </c>
      <c r="CZ147" s="52">
        <f t="shared" si="183"/>
        <v>0.91753899999999988</v>
      </c>
      <c r="DA147" s="52">
        <f t="shared" si="184"/>
        <v>0.77446310282794673</v>
      </c>
    </row>
    <row r="148" spans="1:105" x14ac:dyDescent="0.35">
      <c r="A148" s="170" t="str">
        <f t="shared" si="158"/>
        <v>NNN</v>
      </c>
      <c r="B148" s="170" t="str">
        <f t="shared" si="159"/>
        <v>N</v>
      </c>
      <c r="C148" s="29" t="str">
        <f t="shared" si="160"/>
        <v>N</v>
      </c>
      <c r="D148" s="29" t="str">
        <f t="shared" si="136"/>
        <v>N</v>
      </c>
      <c r="E148" s="171" t="s">
        <v>5</v>
      </c>
      <c r="F148" s="171" t="s">
        <v>6</v>
      </c>
      <c r="G148" s="171" t="s">
        <v>8</v>
      </c>
      <c r="H148" s="172">
        <v>31</v>
      </c>
      <c r="I148" s="171" t="s">
        <v>5</v>
      </c>
      <c r="J148" s="171" t="s">
        <v>5</v>
      </c>
      <c r="K148" s="172">
        <v>2169</v>
      </c>
      <c r="L148" s="172">
        <v>1018</v>
      </c>
      <c r="M148" s="172">
        <v>1803</v>
      </c>
      <c r="N148" s="172">
        <v>1728</v>
      </c>
      <c r="O148" s="172">
        <v>2121</v>
      </c>
      <c r="P148" s="1"/>
      <c r="Q148" s="13" t="s">
        <v>233</v>
      </c>
      <c r="R148" s="35">
        <v>15503</v>
      </c>
      <c r="S148" s="35">
        <v>12073</v>
      </c>
      <c r="T148" s="35">
        <v>14458</v>
      </c>
      <c r="U148" s="35">
        <v>13944</v>
      </c>
      <c r="V148" s="35">
        <v>15336</v>
      </c>
      <c r="W148" s="35"/>
      <c r="X148" s="50">
        <f t="shared" si="161"/>
        <v>62</v>
      </c>
      <c r="Y148" s="49" t="str">
        <f t="shared" si="162"/>
        <v>M</v>
      </c>
      <c r="Z148" s="49" t="str">
        <f t="shared" si="163"/>
        <v>NN</v>
      </c>
      <c r="AA148" s="1"/>
      <c r="AB148" s="120">
        <f t="shared" si="164"/>
        <v>4.3051045327032987E-3</v>
      </c>
      <c r="AC148" s="120">
        <f t="shared" si="165"/>
        <v>5.7822598180597316E-3</v>
      </c>
      <c r="AD148" s="120">
        <f t="shared" si="166"/>
        <v>4.6272944441741798E-3</v>
      </c>
      <c r="AE148" s="120">
        <f t="shared" si="167"/>
        <v>4.6188687945130065E-3</v>
      </c>
      <c r="AF148" s="120">
        <f t="shared" si="168"/>
        <v>4.3477854105944099E-3</v>
      </c>
      <c r="AH148" s="121">
        <f t="shared" ref="AH148:AL157" si="196">IFERROR(IF($Y148="N",VLOOKUP(CONCATENATE(AH$7,"NNXX"),bdfactors,8,FALSE),VLOOKUP(CONCATENATE(AH$7,$X148,$Y148),bdfactors,8,FALSE)),VLOOKUP(CONCATENATE(AH$7,$X148,"X"),bdfactors,8,FALSE))</f>
        <v>1.18</v>
      </c>
      <c r="AI148" s="121">
        <f t="shared" si="196"/>
        <v>1.081</v>
      </c>
      <c r="AJ148" s="121">
        <f t="shared" si="196"/>
        <v>0.93600000000000005</v>
      </c>
      <c r="AK148" s="121">
        <f t="shared" si="196"/>
        <v>0.998</v>
      </c>
      <c r="AL148" s="121">
        <f t="shared" si="196"/>
        <v>0.98299999999999998</v>
      </c>
      <c r="AM148" s="15"/>
      <c r="AN148" s="98">
        <f t="shared" si="137"/>
        <v>1.0931868840249852</v>
      </c>
      <c r="AO148" s="98">
        <f t="shared" si="138"/>
        <v>1.0113047518157479</v>
      </c>
      <c r="AP148" s="98">
        <f t="shared" si="139"/>
        <v>0.88284669015598805</v>
      </c>
      <c r="AQ148" s="98">
        <f t="shared" si="140"/>
        <v>0.940787146157677</v>
      </c>
      <c r="AR148" s="98">
        <f t="shared" si="141"/>
        <v>0.93508049387442282</v>
      </c>
      <c r="AS148" s="15"/>
      <c r="AT148" s="98">
        <f t="shared" si="186"/>
        <v>9.3186884024985206E-2</v>
      </c>
      <c r="AU148" s="98">
        <f t="shared" si="187"/>
        <v>1.130475181574786E-2</v>
      </c>
      <c r="AV148" s="98">
        <f t="shared" si="188"/>
        <v>-0.11715330984401195</v>
      </c>
      <c r="AW148" s="98">
        <f t="shared" si="189"/>
        <v>-5.9212853842322999E-2</v>
      </c>
      <c r="AX148" s="98">
        <f t="shared" si="190"/>
        <v>-6.4919506125577175E-2</v>
      </c>
      <c r="AY148" s="15"/>
      <c r="AZ148" s="98">
        <f t="shared" si="169"/>
        <v>9.3186884024985206E-2</v>
      </c>
      <c r="BA148" s="98">
        <f t="shared" si="170"/>
        <v>1.130475181574786E-2</v>
      </c>
      <c r="BB148" s="98">
        <f t="shared" si="171"/>
        <v>-0.11715330984401195</v>
      </c>
      <c r="BC148" s="99">
        <f t="shared" si="172"/>
        <v>-5.9212853842322999E-2</v>
      </c>
      <c r="BD148" s="98">
        <f t="shared" si="173"/>
        <v>-6.5568701186832945E-2</v>
      </c>
      <c r="BE148" s="101"/>
      <c r="BF148" s="181" t="str">
        <f t="shared" si="174"/>
        <v>62X</v>
      </c>
      <c r="BG148" s="98">
        <f t="shared" si="191"/>
        <v>1.0931868840249852</v>
      </c>
      <c r="BH148" s="98">
        <f t="shared" si="192"/>
        <v>1.0113047518157479</v>
      </c>
      <c r="BI148" s="98">
        <f t="shared" si="193"/>
        <v>0.88284669015598805</v>
      </c>
      <c r="BJ148" s="98">
        <f t="shared" si="194"/>
        <v>0.940787146157677</v>
      </c>
      <c r="BK148" s="98">
        <f t="shared" si="195"/>
        <v>0.93443129881316711</v>
      </c>
      <c r="BL148" s="101"/>
      <c r="BM148" s="15">
        <f>IF($Y148="N",VLOOKUP("N",ylfactors,MATCH(BM$7,'Proposed Factors'!$L$3:$R$3,0),FALSE),IF('Query Result 1'!$X148&lt;49,VLOOKUP("YA",ylfactors,MATCH(BM$7,'Proposed Factors'!$L$3:$R$3,0),FALSE),VLOOKUP("YB",ylfactors,MATCH(BM$7,'Proposed Factors'!$L$3:$R$3,0),FALSE)))</f>
        <v>0.873</v>
      </c>
      <c r="BN148" s="15">
        <f>IF($Y148="N",VLOOKUP("N",ylfactors,MATCH(BN$7,'Proposed Factors'!$L$3:$R$3,0),FALSE),IF('Query Result 1'!$X148&lt;49,VLOOKUP("YA",ylfactors,MATCH(BN$7,'Proposed Factors'!$L$3:$R$3,0),FALSE),VLOOKUP("YB",ylfactors,MATCH(BN$7,'Proposed Factors'!$L$3:$R$3,0),FALSE)))</f>
        <v>0.76900000000000002</v>
      </c>
      <c r="BO148" s="15">
        <f>IF($Y148="N",VLOOKUP("N",ylfactors,MATCH(BO$7,'Proposed Factors'!$L$3:$R$3,0),FALSE),IF('Query Result 1'!$X148&lt;49,VLOOKUP("YA",ylfactors,MATCH(BO$7,'Proposed Factors'!$L$3:$R$3,0),FALSE),VLOOKUP("YB",ylfactors,MATCH(BO$7,'Proposed Factors'!$L$3:$R$3,0),FALSE)))</f>
        <v>0.95</v>
      </c>
      <c r="BP148" s="15">
        <f>IF($Y148="N",VLOOKUP("N",ylfactors,MATCH(BP$7,'Proposed Factors'!$L$3:$R$3,0),FALSE),IF('Query Result 1'!$X148&lt;49,VLOOKUP("YA",ylfactors,MATCH(BP$7,'Proposed Factors'!$L$3:$R$3,0),FALSE),VLOOKUP("YB",ylfactors,MATCH(BP$7,'Proposed Factors'!$L$3:$R$3,0),FALSE)))</f>
        <v>0.94299999999999995</v>
      </c>
      <c r="BQ148" s="15">
        <f>IF($Y148="N",VLOOKUP("N",ylfactors,MATCH(BQ$7,'Proposed Factors'!$L$3:$R$3,0),FALSE),IF('Query Result 1'!$X148&lt;49,VLOOKUP("YA",ylfactors,MATCH(BQ$7,'Proposed Factors'!$L$3:$R$3,0),FALSE),VLOOKUP("YB",ylfactors,MATCH(BQ$7,'Proposed Factors'!$L$3:$R$3,0),FALSE)))</f>
        <v>0.78800000000000003</v>
      </c>
      <c r="BR148" s="15"/>
      <c r="BS148" s="15">
        <f>IF($Z148="NN",1,IF(AND($Z148="YY",$Y148="S"),VLOOKUP("YY",gsdfactors,MATCH(BS$7,'Proposed Factors'!$L$11:$R$11,0),FALSE),VLOOKUP(LEFT(CONCATENATE($Y148,$Z148),2)&amp;"N",gsdfactors,MATCH(BS$7,'Proposed Factors'!$L$11:$R$11,0),FALSE)))</f>
        <v>1</v>
      </c>
      <c r="BT148" s="15">
        <f>IF($Z148="NN",1,IF(AND($Z148="YY",$Y148="S"),VLOOKUP("YY",gsdfactors,MATCH(BT$7,'Proposed Factors'!$L$11:$R$11,0),FALSE),VLOOKUP(LEFT(CONCATENATE($Y148,$Z148),2)&amp;"N",gsdfactors,MATCH(BT$7,'Proposed Factors'!$L$11:$R$11,0),FALSE)))</f>
        <v>1</v>
      </c>
      <c r="BU148" s="15">
        <f>IF($Z148="NN",1,IF(AND($Z148="YY",$Y148="S"),VLOOKUP("YY",gsdfactors,MATCH(BU$7,'Proposed Factors'!$L$11:$R$11,0),FALSE),VLOOKUP(LEFT(CONCATENATE($Y148,$Z148),2)&amp;"N",gsdfactors,MATCH(BU$7,'Proposed Factors'!$L$11:$R$11,0),FALSE)))</f>
        <v>1</v>
      </c>
      <c r="BV148" s="15">
        <f>IF($Z148="NN",1,IF(AND($Z148="YY",$Y148="S"),VLOOKUP("YY",gsdfactors,MATCH(BV$7,'Proposed Factors'!$L$11:$R$11,0),FALSE),VLOOKUP(LEFT(CONCATENATE($Y148,$Z148),2)&amp;"N",gsdfactors,MATCH(BV$7,'Proposed Factors'!$L$11:$R$11,0),FALSE)))</f>
        <v>1</v>
      </c>
      <c r="BW148" s="15">
        <f>IF($Z148="NN",1,IF(AND($Z148="YY",$Y148="S"),VLOOKUP("YY",gsdfactors,MATCH(BW$7,'Proposed Factors'!$L$11:$R$11,0),FALSE),VLOOKUP(LEFT(CONCATENATE($Y148,$Z148),2)&amp;"N",gsdfactors,MATCH(BW$7,'Proposed Factors'!$L$11:$R$11,0),FALSE)))</f>
        <v>1</v>
      </c>
      <c r="BY148" s="52">
        <f t="shared" si="142"/>
        <v>0.95435214975381211</v>
      </c>
      <c r="BZ148" s="52">
        <f t="shared" si="143"/>
        <v>0.77769335414631013</v>
      </c>
      <c r="CA148" s="52">
        <f t="shared" si="144"/>
        <v>0.83870435564818857</v>
      </c>
      <c r="CB148" s="52">
        <f t="shared" si="145"/>
        <v>0.88716227882668941</v>
      </c>
      <c r="CC148" s="52">
        <f t="shared" si="146"/>
        <v>0.73633186346477575</v>
      </c>
      <c r="CE148" s="52">
        <f t="shared" si="147"/>
        <v>1.000603367297267</v>
      </c>
      <c r="CF148" s="52">
        <f t="shared" si="148"/>
        <v>0.86025040976229472</v>
      </c>
      <c r="CG148" s="52">
        <f t="shared" si="149"/>
        <v>0.85609244113765171</v>
      </c>
      <c r="CH148" s="52">
        <f t="shared" si="150"/>
        <v>0.90613219263873923</v>
      </c>
      <c r="CI148" s="52">
        <f t="shared" si="151"/>
        <v>0.79941249118308799</v>
      </c>
      <c r="CK148" s="52" t="str">
        <f t="shared" si="152"/>
        <v>62MNN</v>
      </c>
      <c r="CL148" s="55">
        <f t="shared" si="153"/>
        <v>4.3051045327032987E-3</v>
      </c>
      <c r="CM148" s="55">
        <f t="shared" si="154"/>
        <v>5.7822598180597316E-3</v>
      </c>
      <c r="CN148" s="55">
        <f t="shared" si="155"/>
        <v>4.6272944441741798E-3</v>
      </c>
      <c r="CO148" s="55">
        <f t="shared" si="156"/>
        <v>4.6188687945130065E-3</v>
      </c>
      <c r="CP148" s="55">
        <f t="shared" si="157"/>
        <v>4.3477854105944099E-3</v>
      </c>
      <c r="CQ148" s="5">
        <f t="shared" si="175"/>
        <v>1.000603367297267</v>
      </c>
      <c r="CR148" s="5">
        <f t="shared" si="176"/>
        <v>0.86025040976229472</v>
      </c>
      <c r="CS148" s="5">
        <f t="shared" si="177"/>
        <v>0.85609244113765171</v>
      </c>
      <c r="CT148" s="5">
        <f t="shared" si="178"/>
        <v>0.90613219263873923</v>
      </c>
      <c r="CU148" s="5">
        <f t="shared" si="179"/>
        <v>0.79941249118308799</v>
      </c>
      <c r="CW148" s="52">
        <f t="shared" si="180"/>
        <v>1.0301399999999998</v>
      </c>
      <c r="CX148" s="52">
        <f t="shared" si="181"/>
        <v>0.83128899999999983</v>
      </c>
      <c r="CY148" s="52">
        <f t="shared" si="182"/>
        <v>0.88919999999999988</v>
      </c>
      <c r="CZ148" s="52">
        <f t="shared" si="183"/>
        <v>0.94111400000000001</v>
      </c>
      <c r="DA148" s="52">
        <f t="shared" si="184"/>
        <v>0.77446310282794673</v>
      </c>
    </row>
    <row r="149" spans="1:105" x14ac:dyDescent="0.35">
      <c r="A149" s="170" t="str">
        <f t="shared" si="158"/>
        <v>NNN</v>
      </c>
      <c r="B149" s="170" t="str">
        <f t="shared" si="159"/>
        <v>N</v>
      </c>
      <c r="C149" s="29" t="str">
        <f t="shared" si="160"/>
        <v>N</v>
      </c>
      <c r="D149" s="29" t="str">
        <f t="shared" si="136"/>
        <v>N</v>
      </c>
      <c r="E149" s="171" t="s">
        <v>5</v>
      </c>
      <c r="F149" s="171" t="s">
        <v>6</v>
      </c>
      <c r="G149" s="171" t="s">
        <v>8</v>
      </c>
      <c r="H149" s="172">
        <v>32</v>
      </c>
      <c r="I149" s="171" t="s">
        <v>5</v>
      </c>
      <c r="J149" s="171" t="s">
        <v>5</v>
      </c>
      <c r="K149" s="172">
        <v>2025</v>
      </c>
      <c r="L149" s="172">
        <v>969</v>
      </c>
      <c r="M149" s="172">
        <v>1685</v>
      </c>
      <c r="N149" s="172">
        <v>1614</v>
      </c>
      <c r="O149" s="172">
        <v>1969</v>
      </c>
      <c r="P149" s="1"/>
      <c r="Q149" s="13" t="s">
        <v>335</v>
      </c>
      <c r="R149" s="35">
        <v>4147</v>
      </c>
      <c r="S149" s="35">
        <v>2906</v>
      </c>
      <c r="T149" s="35">
        <v>3703</v>
      </c>
      <c r="U149" s="35">
        <v>3511</v>
      </c>
      <c r="V149" s="35">
        <v>4074</v>
      </c>
      <c r="W149" s="35"/>
      <c r="X149" s="50">
        <f t="shared" si="161"/>
        <v>62</v>
      </c>
      <c r="Y149" s="49" t="str">
        <f t="shared" si="162"/>
        <v>S</v>
      </c>
      <c r="Z149" s="49" t="str">
        <f t="shared" si="163"/>
        <v>NN</v>
      </c>
      <c r="AA149" s="1"/>
      <c r="AB149" s="120">
        <f t="shared" si="164"/>
        <v>1.1516008835141961E-3</v>
      </c>
      <c r="AC149" s="120">
        <f t="shared" si="165"/>
        <v>1.3918037796141456E-3</v>
      </c>
      <c r="AD149" s="120">
        <f t="shared" si="166"/>
        <v>1.1851481067074966E-3</v>
      </c>
      <c r="AE149" s="120">
        <f t="shared" si="167"/>
        <v>1.1629983030360847E-3</v>
      </c>
      <c r="AF149" s="120">
        <f t="shared" si="168"/>
        <v>1.154986812908296E-3</v>
      </c>
      <c r="AH149" s="121">
        <f t="shared" si="196"/>
        <v>1.18</v>
      </c>
      <c r="AI149" s="121">
        <f t="shared" si="196"/>
        <v>1.081</v>
      </c>
      <c r="AJ149" s="121">
        <f t="shared" si="196"/>
        <v>0.93600000000000005</v>
      </c>
      <c r="AK149" s="121">
        <f t="shared" si="196"/>
        <v>0.998</v>
      </c>
      <c r="AL149" s="121">
        <f t="shared" si="196"/>
        <v>0.98299999999999998</v>
      </c>
      <c r="AM149" s="15"/>
      <c r="AN149" s="98">
        <f t="shared" si="137"/>
        <v>1.0931868840249852</v>
      </c>
      <c r="AO149" s="98">
        <f t="shared" si="138"/>
        <v>1.0113047518157479</v>
      </c>
      <c r="AP149" s="98">
        <f t="shared" si="139"/>
        <v>0.88284669015598805</v>
      </c>
      <c r="AQ149" s="98">
        <f t="shared" si="140"/>
        <v>0.940787146157677</v>
      </c>
      <c r="AR149" s="98">
        <f t="shared" si="141"/>
        <v>0.93508049387442282</v>
      </c>
      <c r="AS149" s="15"/>
      <c r="AT149" s="98">
        <f t="shared" si="186"/>
        <v>9.3186884024985206E-2</v>
      </c>
      <c r="AU149" s="98">
        <f t="shared" si="187"/>
        <v>1.130475181574786E-2</v>
      </c>
      <c r="AV149" s="98">
        <f t="shared" si="188"/>
        <v>-0.11715330984401195</v>
      </c>
      <c r="AW149" s="98">
        <f t="shared" si="189"/>
        <v>-5.9212853842322999E-2</v>
      </c>
      <c r="AX149" s="98">
        <f t="shared" si="190"/>
        <v>-6.4919506125577175E-2</v>
      </c>
      <c r="AY149" s="15"/>
      <c r="AZ149" s="98">
        <f t="shared" si="169"/>
        <v>9.3186884024985206E-2</v>
      </c>
      <c r="BA149" s="98">
        <f t="shared" si="170"/>
        <v>1.130475181574786E-2</v>
      </c>
      <c r="BB149" s="98">
        <f t="shared" si="171"/>
        <v>-0.11715330984401195</v>
      </c>
      <c r="BC149" s="99">
        <f t="shared" si="172"/>
        <v>-5.9212853842322999E-2</v>
      </c>
      <c r="BD149" s="98">
        <f t="shared" si="173"/>
        <v>-6.5568701186832945E-2</v>
      </c>
      <c r="BE149" s="101"/>
      <c r="BF149" s="181" t="str">
        <f t="shared" si="174"/>
        <v>62X</v>
      </c>
      <c r="BG149" s="98">
        <f t="shared" si="191"/>
        <v>1.0931868840249852</v>
      </c>
      <c r="BH149" s="98">
        <f t="shared" si="192"/>
        <v>1.0113047518157479</v>
      </c>
      <c r="BI149" s="98">
        <f t="shared" si="193"/>
        <v>0.88284669015598805</v>
      </c>
      <c r="BJ149" s="98">
        <f t="shared" si="194"/>
        <v>0.940787146157677</v>
      </c>
      <c r="BK149" s="98">
        <f t="shared" si="195"/>
        <v>0.93443129881316711</v>
      </c>
      <c r="BL149" s="101"/>
      <c r="BM149" s="15">
        <f>IF($Y149="N",VLOOKUP("N",ylfactors,MATCH(BM$7,'Proposed Factors'!$L$3:$R$3,0),FALSE),IF('Query Result 1'!$X149&lt;49,VLOOKUP("YA",ylfactors,MATCH(BM$7,'Proposed Factors'!$L$3:$R$3,0),FALSE),VLOOKUP("YB",ylfactors,MATCH(BM$7,'Proposed Factors'!$L$3:$R$3,0),FALSE)))</f>
        <v>0.873</v>
      </c>
      <c r="BN149" s="15">
        <f>IF($Y149="N",VLOOKUP("N",ylfactors,MATCH(BN$7,'Proposed Factors'!$L$3:$R$3,0),FALSE),IF('Query Result 1'!$X149&lt;49,VLOOKUP("YA",ylfactors,MATCH(BN$7,'Proposed Factors'!$L$3:$R$3,0),FALSE),VLOOKUP("YB",ylfactors,MATCH(BN$7,'Proposed Factors'!$L$3:$R$3,0),FALSE)))</f>
        <v>0.76900000000000002</v>
      </c>
      <c r="BO149" s="15">
        <f>IF($Y149="N",VLOOKUP("N",ylfactors,MATCH(BO$7,'Proposed Factors'!$L$3:$R$3,0),FALSE),IF('Query Result 1'!$X149&lt;49,VLOOKUP("YA",ylfactors,MATCH(BO$7,'Proposed Factors'!$L$3:$R$3,0),FALSE),VLOOKUP("YB",ylfactors,MATCH(BO$7,'Proposed Factors'!$L$3:$R$3,0),FALSE)))</f>
        <v>0.95</v>
      </c>
      <c r="BP149" s="15">
        <f>IF($Y149="N",VLOOKUP("N",ylfactors,MATCH(BP$7,'Proposed Factors'!$L$3:$R$3,0),FALSE),IF('Query Result 1'!$X149&lt;49,VLOOKUP("YA",ylfactors,MATCH(BP$7,'Proposed Factors'!$L$3:$R$3,0),FALSE),VLOOKUP("YB",ylfactors,MATCH(BP$7,'Proposed Factors'!$L$3:$R$3,0),FALSE)))</f>
        <v>0.94299999999999995</v>
      </c>
      <c r="BQ149" s="15">
        <f>IF($Y149="N",VLOOKUP("N",ylfactors,MATCH(BQ$7,'Proposed Factors'!$L$3:$R$3,0),FALSE),IF('Query Result 1'!$X149&lt;49,VLOOKUP("YA",ylfactors,MATCH(BQ$7,'Proposed Factors'!$L$3:$R$3,0),FALSE),VLOOKUP("YB",ylfactors,MATCH(BQ$7,'Proposed Factors'!$L$3:$R$3,0),FALSE)))</f>
        <v>0.78800000000000003</v>
      </c>
      <c r="BR149" s="15"/>
      <c r="BS149" s="15">
        <f>IF($Z149="NN",1,IF(AND($Z149="YY",$Y149="S"),VLOOKUP("YY",gsdfactors,MATCH(BS$7,'Proposed Factors'!$L$11:$R$11,0),FALSE),VLOOKUP(LEFT(CONCATENATE($Y149,$Z149),2)&amp;"N",gsdfactors,MATCH(BS$7,'Proposed Factors'!$L$11:$R$11,0),FALSE)))</f>
        <v>1</v>
      </c>
      <c r="BT149" s="15">
        <f>IF($Z149="NN",1,IF(AND($Z149="YY",$Y149="S"),VLOOKUP("YY",gsdfactors,MATCH(BT$7,'Proposed Factors'!$L$11:$R$11,0),FALSE),VLOOKUP(LEFT(CONCATENATE($Y149,$Z149),2)&amp;"N",gsdfactors,MATCH(BT$7,'Proposed Factors'!$L$11:$R$11,0),FALSE)))</f>
        <v>1</v>
      </c>
      <c r="BU149" s="15">
        <f>IF($Z149="NN",1,IF(AND($Z149="YY",$Y149="S"),VLOOKUP("YY",gsdfactors,MATCH(BU$7,'Proposed Factors'!$L$11:$R$11,0),FALSE),VLOOKUP(LEFT(CONCATENATE($Y149,$Z149),2)&amp;"N",gsdfactors,MATCH(BU$7,'Proposed Factors'!$L$11:$R$11,0),FALSE)))</f>
        <v>1</v>
      </c>
      <c r="BV149" s="15">
        <f>IF($Z149="NN",1,IF(AND($Z149="YY",$Y149="S"),VLOOKUP("YY",gsdfactors,MATCH(BV$7,'Proposed Factors'!$L$11:$R$11,0),FALSE),VLOOKUP(LEFT(CONCATENATE($Y149,$Z149),2)&amp;"N",gsdfactors,MATCH(BV$7,'Proposed Factors'!$L$11:$R$11,0),FALSE)))</f>
        <v>1</v>
      </c>
      <c r="BW149" s="15">
        <f>IF($Z149="NN",1,IF(AND($Z149="YY",$Y149="S"),VLOOKUP("YY",gsdfactors,MATCH(BW$7,'Proposed Factors'!$L$11:$R$11,0),FALSE),VLOOKUP(LEFT(CONCATENATE($Y149,$Z149),2)&amp;"N",gsdfactors,MATCH(BW$7,'Proposed Factors'!$L$11:$R$11,0),FALSE)))</f>
        <v>1</v>
      </c>
      <c r="BY149" s="52">
        <f t="shared" si="142"/>
        <v>0.95435214975381211</v>
      </c>
      <c r="BZ149" s="52">
        <f t="shared" si="143"/>
        <v>0.77769335414631013</v>
      </c>
      <c r="CA149" s="52">
        <f t="shared" si="144"/>
        <v>0.83870435564818857</v>
      </c>
      <c r="CB149" s="52">
        <f t="shared" si="145"/>
        <v>0.88716227882668941</v>
      </c>
      <c r="CC149" s="52">
        <f t="shared" si="146"/>
        <v>0.73633186346477575</v>
      </c>
      <c r="CE149" s="52">
        <f t="shared" si="147"/>
        <v>1.000603367297267</v>
      </c>
      <c r="CF149" s="52">
        <f t="shared" si="148"/>
        <v>0.86025040976229472</v>
      </c>
      <c r="CG149" s="52">
        <f t="shared" si="149"/>
        <v>0.85609244113765171</v>
      </c>
      <c r="CH149" s="52">
        <f t="shared" si="150"/>
        <v>0.90613219263873923</v>
      </c>
      <c r="CI149" s="52">
        <f t="shared" si="151"/>
        <v>0.79941249118308799</v>
      </c>
      <c r="CK149" s="52" t="str">
        <f t="shared" si="152"/>
        <v>62SNN</v>
      </c>
      <c r="CL149" s="55">
        <f t="shared" si="153"/>
        <v>1.1516008835141961E-3</v>
      </c>
      <c r="CM149" s="55">
        <f t="shared" si="154"/>
        <v>1.3918037796141456E-3</v>
      </c>
      <c r="CN149" s="55">
        <f t="shared" si="155"/>
        <v>1.1851481067074966E-3</v>
      </c>
      <c r="CO149" s="55">
        <f t="shared" si="156"/>
        <v>1.1629983030360847E-3</v>
      </c>
      <c r="CP149" s="55">
        <f t="shared" si="157"/>
        <v>1.154986812908296E-3</v>
      </c>
      <c r="CQ149" s="5">
        <f t="shared" si="175"/>
        <v>1.000603367297267</v>
      </c>
      <c r="CR149" s="5">
        <f t="shared" si="176"/>
        <v>0.86025040976229472</v>
      </c>
      <c r="CS149" s="5">
        <f t="shared" si="177"/>
        <v>0.85609244113765171</v>
      </c>
      <c r="CT149" s="5">
        <f t="shared" si="178"/>
        <v>0.90613219263873923</v>
      </c>
      <c r="CU149" s="5">
        <f t="shared" si="179"/>
        <v>0.79941249118308799</v>
      </c>
      <c r="CW149" s="52">
        <f t="shared" si="180"/>
        <v>1.0301399999999998</v>
      </c>
      <c r="CX149" s="52">
        <f t="shared" si="181"/>
        <v>0.83128899999999983</v>
      </c>
      <c r="CY149" s="52">
        <f t="shared" si="182"/>
        <v>0.88919999999999988</v>
      </c>
      <c r="CZ149" s="52">
        <f t="shared" si="183"/>
        <v>0.94111400000000001</v>
      </c>
      <c r="DA149" s="52">
        <f t="shared" si="184"/>
        <v>0.77446310282794673</v>
      </c>
    </row>
    <row r="150" spans="1:105" x14ac:dyDescent="0.35">
      <c r="A150" s="170" t="str">
        <f t="shared" si="158"/>
        <v>NNN</v>
      </c>
      <c r="B150" s="170" t="str">
        <f t="shared" si="159"/>
        <v>N</v>
      </c>
      <c r="C150" s="29" t="str">
        <f t="shared" si="160"/>
        <v>N</v>
      </c>
      <c r="D150" s="29" t="str">
        <f t="shared" si="136"/>
        <v>N</v>
      </c>
      <c r="E150" s="171" t="s">
        <v>5</v>
      </c>
      <c r="F150" s="171" t="s">
        <v>6</v>
      </c>
      <c r="G150" s="171" t="s">
        <v>8</v>
      </c>
      <c r="H150" s="172">
        <v>33</v>
      </c>
      <c r="I150" s="171" t="s">
        <v>5</v>
      </c>
      <c r="J150" s="171" t="s">
        <v>5</v>
      </c>
      <c r="K150" s="172">
        <v>1888</v>
      </c>
      <c r="L150" s="172">
        <v>943</v>
      </c>
      <c r="M150" s="172">
        <v>1618</v>
      </c>
      <c r="N150" s="172">
        <v>1546</v>
      </c>
      <c r="O150" s="172">
        <v>1845</v>
      </c>
      <c r="P150" s="1"/>
      <c r="Q150" s="13" t="s">
        <v>234</v>
      </c>
      <c r="R150" s="35">
        <v>13483</v>
      </c>
      <c r="S150" s="35">
        <v>10581</v>
      </c>
      <c r="T150" s="35">
        <v>12573</v>
      </c>
      <c r="U150" s="35">
        <v>12069</v>
      </c>
      <c r="V150" s="35">
        <v>13325</v>
      </c>
      <c r="W150" s="35"/>
      <c r="X150" s="50">
        <f t="shared" si="161"/>
        <v>63</v>
      </c>
      <c r="Y150" s="49" t="str">
        <f t="shared" si="162"/>
        <v>M</v>
      </c>
      <c r="Z150" s="49" t="str">
        <f t="shared" si="163"/>
        <v>NN</v>
      </c>
      <c r="AA150" s="1"/>
      <c r="AB150" s="120">
        <f t="shared" si="164"/>
        <v>3.7441607698147829E-3</v>
      </c>
      <c r="AC150" s="120">
        <f t="shared" si="165"/>
        <v>5.0676792126969289E-3</v>
      </c>
      <c r="AD150" s="120">
        <f t="shared" si="166"/>
        <v>4.0239986890719297E-3</v>
      </c>
      <c r="AE150" s="120">
        <f t="shared" si="167"/>
        <v>3.9977859639255221E-3</v>
      </c>
      <c r="AF150" s="120">
        <f t="shared" si="168"/>
        <v>3.777663054001729E-3</v>
      </c>
      <c r="AH150" s="121">
        <f t="shared" si="196"/>
        <v>1.2130000000000001</v>
      </c>
      <c r="AI150" s="121">
        <f t="shared" si="196"/>
        <v>1.091</v>
      </c>
      <c r="AJ150" s="121">
        <f t="shared" si="196"/>
        <v>0.95</v>
      </c>
      <c r="AK150" s="121">
        <f t="shared" si="196"/>
        <v>1.0069999999999999</v>
      </c>
      <c r="AL150" s="121">
        <f t="shared" si="196"/>
        <v>0.99399999999999999</v>
      </c>
      <c r="AM150" s="15"/>
      <c r="AN150" s="98">
        <f t="shared" si="137"/>
        <v>1.1237590595951754</v>
      </c>
      <c r="AO150" s="98">
        <f t="shared" si="138"/>
        <v>1.0206600224153386</v>
      </c>
      <c r="AP150" s="98">
        <f t="shared" si="139"/>
        <v>0.89605166201729547</v>
      </c>
      <c r="AQ150" s="98">
        <f t="shared" si="140"/>
        <v>0.94927119857793651</v>
      </c>
      <c r="AR150" s="98">
        <f t="shared" si="141"/>
        <v>0.94554426338878572</v>
      </c>
      <c r="AS150" s="15"/>
      <c r="AT150" s="98">
        <f t="shared" si="186"/>
        <v>0.12375905959517541</v>
      </c>
      <c r="AU150" s="98">
        <f t="shared" si="187"/>
        <v>2.0660022415338597E-2</v>
      </c>
      <c r="AV150" s="98">
        <f t="shared" si="188"/>
        <v>-0.10394833798270453</v>
      </c>
      <c r="AW150" s="98">
        <f t="shared" si="189"/>
        <v>-5.0728801422063485E-2</v>
      </c>
      <c r="AX150" s="98">
        <f t="shared" si="190"/>
        <v>-5.4455736611214278E-2</v>
      </c>
      <c r="AY150" s="15"/>
      <c r="AZ150" s="98">
        <f t="shared" si="169"/>
        <v>0.12375905959517541</v>
      </c>
      <c r="BA150" s="98">
        <f t="shared" si="170"/>
        <v>2.0660022415338597E-2</v>
      </c>
      <c r="BB150" s="98">
        <f t="shared" si="171"/>
        <v>-0.10394833798270453</v>
      </c>
      <c r="BC150" s="99">
        <f t="shared" si="172"/>
        <v>-5.0728801422063485E-2</v>
      </c>
      <c r="BD150" s="98">
        <f t="shared" si="173"/>
        <v>-5.500029397732642E-2</v>
      </c>
      <c r="BE150" s="101"/>
      <c r="BF150" s="181" t="str">
        <f t="shared" si="174"/>
        <v>63X</v>
      </c>
      <c r="BG150" s="98">
        <f t="shared" si="191"/>
        <v>1.1237590595951754</v>
      </c>
      <c r="BH150" s="98">
        <f t="shared" si="192"/>
        <v>1.0206600224153386</v>
      </c>
      <c r="BI150" s="98">
        <f t="shared" si="193"/>
        <v>0.89605166201729547</v>
      </c>
      <c r="BJ150" s="98">
        <f t="shared" si="194"/>
        <v>0.94927119857793651</v>
      </c>
      <c r="BK150" s="98">
        <f t="shared" si="195"/>
        <v>0.94499970602267358</v>
      </c>
      <c r="BL150" s="101"/>
      <c r="BM150" s="15">
        <f>IF($Y150="N",VLOOKUP("N",ylfactors,MATCH(BM$7,'Proposed Factors'!$L$3:$R$3,0),FALSE),IF('Query Result 1'!$X150&lt;49,VLOOKUP("YA",ylfactors,MATCH(BM$7,'Proposed Factors'!$L$3:$R$3,0),FALSE),VLOOKUP("YB",ylfactors,MATCH(BM$7,'Proposed Factors'!$L$3:$R$3,0),FALSE)))</f>
        <v>0.873</v>
      </c>
      <c r="BN150" s="15">
        <f>IF($Y150="N",VLOOKUP("N",ylfactors,MATCH(BN$7,'Proposed Factors'!$L$3:$R$3,0),FALSE),IF('Query Result 1'!$X150&lt;49,VLOOKUP("YA",ylfactors,MATCH(BN$7,'Proposed Factors'!$L$3:$R$3,0),FALSE),VLOOKUP("YB",ylfactors,MATCH(BN$7,'Proposed Factors'!$L$3:$R$3,0),FALSE)))</f>
        <v>0.76900000000000002</v>
      </c>
      <c r="BO150" s="15">
        <f>IF($Y150="N",VLOOKUP("N",ylfactors,MATCH(BO$7,'Proposed Factors'!$L$3:$R$3,0),FALSE),IF('Query Result 1'!$X150&lt;49,VLOOKUP("YA",ylfactors,MATCH(BO$7,'Proposed Factors'!$L$3:$R$3,0),FALSE),VLOOKUP("YB",ylfactors,MATCH(BO$7,'Proposed Factors'!$L$3:$R$3,0),FALSE)))</f>
        <v>0.95</v>
      </c>
      <c r="BP150" s="15">
        <f>IF($Y150="N",VLOOKUP("N",ylfactors,MATCH(BP$7,'Proposed Factors'!$L$3:$R$3,0),FALSE),IF('Query Result 1'!$X150&lt;49,VLOOKUP("YA",ylfactors,MATCH(BP$7,'Proposed Factors'!$L$3:$R$3,0),FALSE),VLOOKUP("YB",ylfactors,MATCH(BP$7,'Proposed Factors'!$L$3:$R$3,0),FALSE)))</f>
        <v>0.94299999999999995</v>
      </c>
      <c r="BQ150" s="15">
        <f>IF($Y150="N",VLOOKUP("N",ylfactors,MATCH(BQ$7,'Proposed Factors'!$L$3:$R$3,0),FALSE),IF('Query Result 1'!$X150&lt;49,VLOOKUP("YA",ylfactors,MATCH(BQ$7,'Proposed Factors'!$L$3:$R$3,0),FALSE),VLOOKUP("YB",ylfactors,MATCH(BQ$7,'Proposed Factors'!$L$3:$R$3,0),FALSE)))</f>
        <v>0.78800000000000003</v>
      </c>
      <c r="BR150" s="15"/>
      <c r="BS150" s="15">
        <f>IF($Z150="NN",1,IF(AND($Z150="YY",$Y150="S"),VLOOKUP("YY",gsdfactors,MATCH(BS$7,'Proposed Factors'!$L$11:$R$11,0),FALSE),VLOOKUP(LEFT(CONCATENATE($Y150,$Z150),2)&amp;"N",gsdfactors,MATCH(BS$7,'Proposed Factors'!$L$11:$R$11,0),FALSE)))</f>
        <v>1</v>
      </c>
      <c r="BT150" s="15">
        <f>IF($Z150="NN",1,IF(AND($Z150="YY",$Y150="S"),VLOOKUP("YY",gsdfactors,MATCH(BT$7,'Proposed Factors'!$L$11:$R$11,0),FALSE),VLOOKUP(LEFT(CONCATENATE($Y150,$Z150),2)&amp;"N",gsdfactors,MATCH(BT$7,'Proposed Factors'!$L$11:$R$11,0),FALSE)))</f>
        <v>1</v>
      </c>
      <c r="BU150" s="15">
        <f>IF($Z150="NN",1,IF(AND($Z150="YY",$Y150="S"),VLOOKUP("YY",gsdfactors,MATCH(BU$7,'Proposed Factors'!$L$11:$R$11,0),FALSE),VLOOKUP(LEFT(CONCATENATE($Y150,$Z150),2)&amp;"N",gsdfactors,MATCH(BU$7,'Proposed Factors'!$L$11:$R$11,0),FALSE)))</f>
        <v>1</v>
      </c>
      <c r="BV150" s="15">
        <f>IF($Z150="NN",1,IF(AND($Z150="YY",$Y150="S"),VLOOKUP("YY",gsdfactors,MATCH(BV$7,'Proposed Factors'!$L$11:$R$11,0),FALSE),VLOOKUP(LEFT(CONCATENATE($Y150,$Z150),2)&amp;"N",gsdfactors,MATCH(BV$7,'Proposed Factors'!$L$11:$R$11,0),FALSE)))</f>
        <v>1</v>
      </c>
      <c r="BW150" s="15">
        <f>IF($Z150="NN",1,IF(AND($Z150="YY",$Y150="S"),VLOOKUP("YY",gsdfactors,MATCH(BW$7,'Proposed Factors'!$L$11:$R$11,0),FALSE),VLOOKUP(LEFT(CONCATENATE($Y150,$Z150),2)&amp;"N",gsdfactors,MATCH(BW$7,'Proposed Factors'!$L$11:$R$11,0),FALSE)))</f>
        <v>1</v>
      </c>
      <c r="BY150" s="52">
        <f t="shared" si="142"/>
        <v>0.98104165902658813</v>
      </c>
      <c r="BZ150" s="52">
        <f t="shared" si="143"/>
        <v>0.78488755723739545</v>
      </c>
      <c r="CA150" s="52">
        <f t="shared" si="144"/>
        <v>0.85124907891643065</v>
      </c>
      <c r="CB150" s="52">
        <f t="shared" si="145"/>
        <v>0.89516274025899412</v>
      </c>
      <c r="CC150" s="52">
        <f t="shared" si="146"/>
        <v>0.74465976834586678</v>
      </c>
      <c r="CE150" s="52">
        <f t="shared" si="147"/>
        <v>1.028586342823377</v>
      </c>
      <c r="CF150" s="52">
        <f t="shared" si="148"/>
        <v>0.86820832289608108</v>
      </c>
      <c r="CG150" s="52">
        <f t="shared" si="149"/>
        <v>0.86889724260765933</v>
      </c>
      <c r="CH150" s="52">
        <f t="shared" si="150"/>
        <v>0.91430372543808647</v>
      </c>
      <c r="CI150" s="52">
        <f t="shared" si="151"/>
        <v>0.80845383723594322</v>
      </c>
      <c r="CK150" s="52" t="str">
        <f t="shared" si="152"/>
        <v>63MNN</v>
      </c>
      <c r="CL150" s="55">
        <f t="shared" si="153"/>
        <v>3.7441607698147829E-3</v>
      </c>
      <c r="CM150" s="55">
        <f t="shared" si="154"/>
        <v>5.0676792126969289E-3</v>
      </c>
      <c r="CN150" s="55">
        <f t="shared" si="155"/>
        <v>4.0239986890719297E-3</v>
      </c>
      <c r="CO150" s="55">
        <f t="shared" si="156"/>
        <v>3.9977859639255221E-3</v>
      </c>
      <c r="CP150" s="55">
        <f t="shared" si="157"/>
        <v>3.777663054001729E-3</v>
      </c>
      <c r="CQ150" s="5">
        <f t="shared" si="175"/>
        <v>1.028586342823377</v>
      </c>
      <c r="CR150" s="5">
        <f t="shared" si="176"/>
        <v>0.86820832289608108</v>
      </c>
      <c r="CS150" s="5">
        <f t="shared" si="177"/>
        <v>0.86889724260765933</v>
      </c>
      <c r="CT150" s="5">
        <f t="shared" si="178"/>
        <v>0.91430372543808647</v>
      </c>
      <c r="CU150" s="5">
        <f t="shared" si="179"/>
        <v>0.80845383723594322</v>
      </c>
      <c r="CW150" s="52">
        <f t="shared" si="180"/>
        <v>1.0589489999999999</v>
      </c>
      <c r="CX150" s="52">
        <f t="shared" si="181"/>
        <v>0.83897900000000003</v>
      </c>
      <c r="CY150" s="52">
        <f t="shared" si="182"/>
        <v>0.90249999999999986</v>
      </c>
      <c r="CZ150" s="52">
        <f t="shared" si="183"/>
        <v>0.94960099999999992</v>
      </c>
      <c r="DA150" s="52">
        <f t="shared" si="184"/>
        <v>0.78322227158633406</v>
      </c>
    </row>
    <row r="151" spans="1:105" x14ac:dyDescent="0.35">
      <c r="A151" s="170" t="str">
        <f t="shared" si="158"/>
        <v>NNN</v>
      </c>
      <c r="B151" s="170" t="str">
        <f t="shared" si="159"/>
        <v>N</v>
      </c>
      <c r="C151" s="29" t="str">
        <f t="shared" si="160"/>
        <v>N</v>
      </c>
      <c r="D151" s="29" t="str">
        <f t="shared" si="136"/>
        <v>N</v>
      </c>
      <c r="E151" s="171" t="s">
        <v>5</v>
      </c>
      <c r="F151" s="171" t="s">
        <v>6</v>
      </c>
      <c r="G151" s="171" t="s">
        <v>8</v>
      </c>
      <c r="H151" s="172">
        <v>34</v>
      </c>
      <c r="I151" s="171" t="s">
        <v>5</v>
      </c>
      <c r="J151" s="171" t="s">
        <v>5</v>
      </c>
      <c r="K151" s="172">
        <v>1958</v>
      </c>
      <c r="L151" s="172">
        <v>940</v>
      </c>
      <c r="M151" s="172">
        <v>1647</v>
      </c>
      <c r="N151" s="172">
        <v>1549</v>
      </c>
      <c r="O151" s="172">
        <v>1912</v>
      </c>
      <c r="P151" s="1"/>
      <c r="Q151" s="13" t="s">
        <v>336</v>
      </c>
      <c r="R151" s="35">
        <v>3652</v>
      </c>
      <c r="S151" s="35">
        <v>2590</v>
      </c>
      <c r="T151" s="35">
        <v>3238</v>
      </c>
      <c r="U151" s="35">
        <v>3079</v>
      </c>
      <c r="V151" s="35">
        <v>3582</v>
      </c>
      <c r="W151" s="35"/>
      <c r="X151" s="50">
        <f t="shared" si="161"/>
        <v>63</v>
      </c>
      <c r="Y151" s="49" t="str">
        <f t="shared" si="162"/>
        <v>S</v>
      </c>
      <c r="Z151" s="49" t="str">
        <f t="shared" si="163"/>
        <v>NN</v>
      </c>
      <c r="AA151" s="1"/>
      <c r="AB151" s="120">
        <f t="shared" si="164"/>
        <v>1.0141418921132974E-3</v>
      </c>
      <c r="AC151" s="120">
        <f t="shared" si="165"/>
        <v>1.2404582894702811E-3</v>
      </c>
      <c r="AD151" s="120">
        <f t="shared" si="166"/>
        <v>1.0363244854223262E-3</v>
      </c>
      <c r="AE151" s="120">
        <f t="shared" si="167"/>
        <v>1.0199008188687283E-3</v>
      </c>
      <c r="AF151" s="120">
        <f t="shared" si="168"/>
        <v>1.0155038693759244E-3</v>
      </c>
      <c r="AH151" s="121">
        <f t="shared" si="196"/>
        <v>1.2130000000000001</v>
      </c>
      <c r="AI151" s="121">
        <f t="shared" si="196"/>
        <v>1.091</v>
      </c>
      <c r="AJ151" s="121">
        <f t="shared" si="196"/>
        <v>0.95</v>
      </c>
      <c r="AK151" s="121">
        <f t="shared" si="196"/>
        <v>1.0069999999999999</v>
      </c>
      <c r="AL151" s="121">
        <f t="shared" si="196"/>
        <v>0.99399999999999999</v>
      </c>
      <c r="AM151" s="15"/>
      <c r="AN151" s="98">
        <f t="shared" si="137"/>
        <v>1.1237590595951754</v>
      </c>
      <c r="AO151" s="98">
        <f t="shared" si="138"/>
        <v>1.0206600224153386</v>
      </c>
      <c r="AP151" s="98">
        <f t="shared" si="139"/>
        <v>0.89605166201729547</v>
      </c>
      <c r="AQ151" s="98">
        <f t="shared" si="140"/>
        <v>0.94927119857793651</v>
      </c>
      <c r="AR151" s="98">
        <f t="shared" si="141"/>
        <v>0.94554426338878572</v>
      </c>
      <c r="AS151" s="15"/>
      <c r="AT151" s="98">
        <f t="shared" si="186"/>
        <v>0.12375905959517541</v>
      </c>
      <c r="AU151" s="98">
        <f t="shared" si="187"/>
        <v>2.0660022415338597E-2</v>
      </c>
      <c r="AV151" s="98">
        <f t="shared" si="188"/>
        <v>-0.10394833798270453</v>
      </c>
      <c r="AW151" s="98">
        <f t="shared" si="189"/>
        <v>-5.0728801422063485E-2</v>
      </c>
      <c r="AX151" s="98">
        <f t="shared" si="190"/>
        <v>-5.4455736611214278E-2</v>
      </c>
      <c r="AY151" s="15"/>
      <c r="AZ151" s="98">
        <f t="shared" si="169"/>
        <v>0.12375905959517541</v>
      </c>
      <c r="BA151" s="98">
        <f t="shared" si="170"/>
        <v>2.0660022415338597E-2</v>
      </c>
      <c r="BB151" s="98">
        <f t="shared" si="171"/>
        <v>-0.10394833798270453</v>
      </c>
      <c r="BC151" s="99">
        <f t="shared" si="172"/>
        <v>-5.0728801422063485E-2</v>
      </c>
      <c r="BD151" s="98">
        <f t="shared" si="173"/>
        <v>-5.500029397732642E-2</v>
      </c>
      <c r="BE151" s="101"/>
      <c r="BF151" s="181" t="str">
        <f t="shared" si="174"/>
        <v>63X</v>
      </c>
      <c r="BG151" s="98">
        <f t="shared" si="191"/>
        <v>1.1237590595951754</v>
      </c>
      <c r="BH151" s="98">
        <f t="shared" si="192"/>
        <v>1.0206600224153386</v>
      </c>
      <c r="BI151" s="98">
        <f t="shared" si="193"/>
        <v>0.89605166201729547</v>
      </c>
      <c r="BJ151" s="98">
        <f t="shared" si="194"/>
        <v>0.94927119857793651</v>
      </c>
      <c r="BK151" s="98">
        <f t="shared" si="195"/>
        <v>0.94499970602267358</v>
      </c>
      <c r="BL151" s="101"/>
      <c r="BM151" s="15">
        <f>IF($Y151="N",VLOOKUP("N",ylfactors,MATCH(BM$7,'Proposed Factors'!$L$3:$R$3,0),FALSE),IF('Query Result 1'!$X151&lt;49,VLOOKUP("YA",ylfactors,MATCH(BM$7,'Proposed Factors'!$L$3:$R$3,0),FALSE),VLOOKUP("YB",ylfactors,MATCH(BM$7,'Proposed Factors'!$L$3:$R$3,0),FALSE)))</f>
        <v>0.873</v>
      </c>
      <c r="BN151" s="15">
        <f>IF($Y151="N",VLOOKUP("N",ylfactors,MATCH(BN$7,'Proposed Factors'!$L$3:$R$3,0),FALSE),IF('Query Result 1'!$X151&lt;49,VLOOKUP("YA",ylfactors,MATCH(BN$7,'Proposed Factors'!$L$3:$R$3,0),FALSE),VLOOKUP("YB",ylfactors,MATCH(BN$7,'Proposed Factors'!$L$3:$R$3,0),FALSE)))</f>
        <v>0.76900000000000002</v>
      </c>
      <c r="BO151" s="15">
        <f>IF($Y151="N",VLOOKUP("N",ylfactors,MATCH(BO$7,'Proposed Factors'!$L$3:$R$3,0),FALSE),IF('Query Result 1'!$X151&lt;49,VLOOKUP("YA",ylfactors,MATCH(BO$7,'Proposed Factors'!$L$3:$R$3,0),FALSE),VLOOKUP("YB",ylfactors,MATCH(BO$7,'Proposed Factors'!$L$3:$R$3,0),FALSE)))</f>
        <v>0.95</v>
      </c>
      <c r="BP151" s="15">
        <f>IF($Y151="N",VLOOKUP("N",ylfactors,MATCH(BP$7,'Proposed Factors'!$L$3:$R$3,0),FALSE),IF('Query Result 1'!$X151&lt;49,VLOOKUP("YA",ylfactors,MATCH(BP$7,'Proposed Factors'!$L$3:$R$3,0),FALSE),VLOOKUP("YB",ylfactors,MATCH(BP$7,'Proposed Factors'!$L$3:$R$3,0),FALSE)))</f>
        <v>0.94299999999999995</v>
      </c>
      <c r="BQ151" s="15">
        <f>IF($Y151="N",VLOOKUP("N",ylfactors,MATCH(BQ$7,'Proposed Factors'!$L$3:$R$3,0),FALSE),IF('Query Result 1'!$X151&lt;49,VLOOKUP("YA",ylfactors,MATCH(BQ$7,'Proposed Factors'!$L$3:$R$3,0),FALSE),VLOOKUP("YB",ylfactors,MATCH(BQ$7,'Proposed Factors'!$L$3:$R$3,0),FALSE)))</f>
        <v>0.78800000000000003</v>
      </c>
      <c r="BR151" s="15"/>
      <c r="BS151" s="15">
        <f>IF($Z151="NN",1,IF(AND($Z151="YY",$Y151="S"),VLOOKUP("YY",gsdfactors,MATCH(BS$7,'Proposed Factors'!$L$11:$R$11,0),FALSE),VLOOKUP(LEFT(CONCATENATE($Y151,$Z151),2)&amp;"N",gsdfactors,MATCH(BS$7,'Proposed Factors'!$L$11:$R$11,0),FALSE)))</f>
        <v>1</v>
      </c>
      <c r="BT151" s="15">
        <f>IF($Z151="NN",1,IF(AND($Z151="YY",$Y151="S"),VLOOKUP("YY",gsdfactors,MATCH(BT$7,'Proposed Factors'!$L$11:$R$11,0),FALSE),VLOOKUP(LEFT(CONCATENATE($Y151,$Z151),2)&amp;"N",gsdfactors,MATCH(BT$7,'Proposed Factors'!$L$11:$R$11,0),FALSE)))</f>
        <v>1</v>
      </c>
      <c r="BU151" s="15">
        <f>IF($Z151="NN",1,IF(AND($Z151="YY",$Y151="S"),VLOOKUP("YY",gsdfactors,MATCH(BU$7,'Proposed Factors'!$L$11:$R$11,0),FALSE),VLOOKUP(LEFT(CONCATENATE($Y151,$Z151),2)&amp;"N",gsdfactors,MATCH(BU$7,'Proposed Factors'!$L$11:$R$11,0),FALSE)))</f>
        <v>1</v>
      </c>
      <c r="BV151" s="15">
        <f>IF($Z151="NN",1,IF(AND($Z151="YY",$Y151="S"),VLOOKUP("YY",gsdfactors,MATCH(BV$7,'Proposed Factors'!$L$11:$R$11,0),FALSE),VLOOKUP(LEFT(CONCATENATE($Y151,$Z151),2)&amp;"N",gsdfactors,MATCH(BV$7,'Proposed Factors'!$L$11:$R$11,0),FALSE)))</f>
        <v>1</v>
      </c>
      <c r="BW151" s="15">
        <f>IF($Z151="NN",1,IF(AND($Z151="YY",$Y151="S"),VLOOKUP("YY",gsdfactors,MATCH(BW$7,'Proposed Factors'!$L$11:$R$11,0),FALSE),VLOOKUP(LEFT(CONCATENATE($Y151,$Z151),2)&amp;"N",gsdfactors,MATCH(BW$7,'Proposed Factors'!$L$11:$R$11,0),FALSE)))</f>
        <v>1</v>
      </c>
      <c r="BY151" s="52">
        <f t="shared" si="142"/>
        <v>0.98104165902658813</v>
      </c>
      <c r="BZ151" s="52">
        <f t="shared" si="143"/>
        <v>0.78488755723739545</v>
      </c>
      <c r="CA151" s="52">
        <f t="shared" si="144"/>
        <v>0.85124907891643065</v>
      </c>
      <c r="CB151" s="52">
        <f t="shared" si="145"/>
        <v>0.89516274025899412</v>
      </c>
      <c r="CC151" s="52">
        <f t="shared" si="146"/>
        <v>0.74465976834586678</v>
      </c>
      <c r="CE151" s="52">
        <f t="shared" si="147"/>
        <v>1.028586342823377</v>
      </c>
      <c r="CF151" s="52">
        <f t="shared" si="148"/>
        <v>0.86820832289608108</v>
      </c>
      <c r="CG151" s="52">
        <f t="shared" si="149"/>
        <v>0.86889724260765933</v>
      </c>
      <c r="CH151" s="52">
        <f t="shared" si="150"/>
        <v>0.91430372543808647</v>
      </c>
      <c r="CI151" s="52">
        <f t="shared" si="151"/>
        <v>0.80845383723594322</v>
      </c>
      <c r="CK151" s="52" t="str">
        <f t="shared" si="152"/>
        <v>63SNN</v>
      </c>
      <c r="CL151" s="55">
        <f t="shared" si="153"/>
        <v>1.0141418921132974E-3</v>
      </c>
      <c r="CM151" s="55">
        <f t="shared" si="154"/>
        <v>1.2404582894702811E-3</v>
      </c>
      <c r="CN151" s="55">
        <f t="shared" si="155"/>
        <v>1.0363244854223262E-3</v>
      </c>
      <c r="CO151" s="55">
        <f t="shared" si="156"/>
        <v>1.0199008188687283E-3</v>
      </c>
      <c r="CP151" s="55">
        <f t="shared" si="157"/>
        <v>1.0155038693759244E-3</v>
      </c>
      <c r="CQ151" s="5">
        <f t="shared" si="175"/>
        <v>1.028586342823377</v>
      </c>
      <c r="CR151" s="5">
        <f t="shared" si="176"/>
        <v>0.86820832289608108</v>
      </c>
      <c r="CS151" s="5">
        <f t="shared" si="177"/>
        <v>0.86889724260765933</v>
      </c>
      <c r="CT151" s="5">
        <f t="shared" si="178"/>
        <v>0.91430372543808647</v>
      </c>
      <c r="CU151" s="5">
        <f t="shared" si="179"/>
        <v>0.80845383723594322</v>
      </c>
      <c r="CW151" s="52">
        <f t="shared" si="180"/>
        <v>1.0589489999999999</v>
      </c>
      <c r="CX151" s="52">
        <f t="shared" si="181"/>
        <v>0.83897900000000003</v>
      </c>
      <c r="CY151" s="52">
        <f t="shared" si="182"/>
        <v>0.90249999999999986</v>
      </c>
      <c r="CZ151" s="52">
        <f t="shared" si="183"/>
        <v>0.94960099999999992</v>
      </c>
      <c r="DA151" s="52">
        <f t="shared" si="184"/>
        <v>0.78322227158633406</v>
      </c>
    </row>
    <row r="152" spans="1:105" x14ac:dyDescent="0.35">
      <c r="A152" s="170" t="str">
        <f t="shared" si="158"/>
        <v>NNN</v>
      </c>
      <c r="B152" s="170" t="str">
        <f t="shared" si="159"/>
        <v>N</v>
      </c>
      <c r="C152" s="29" t="str">
        <f t="shared" si="160"/>
        <v>N</v>
      </c>
      <c r="D152" s="29" t="str">
        <f t="shared" si="136"/>
        <v>N</v>
      </c>
      <c r="E152" s="171" t="s">
        <v>5</v>
      </c>
      <c r="F152" s="171" t="s">
        <v>6</v>
      </c>
      <c r="G152" s="171" t="s">
        <v>8</v>
      </c>
      <c r="H152" s="172">
        <v>35</v>
      </c>
      <c r="I152" s="171" t="s">
        <v>5</v>
      </c>
      <c r="J152" s="171" t="s">
        <v>5</v>
      </c>
      <c r="K152" s="172">
        <v>2018</v>
      </c>
      <c r="L152" s="172">
        <v>981</v>
      </c>
      <c r="M152" s="172">
        <v>1729</v>
      </c>
      <c r="N152" s="172">
        <v>1635</v>
      </c>
      <c r="O152" s="172">
        <v>1982</v>
      </c>
      <c r="P152" s="1"/>
      <c r="Q152" s="13" t="s">
        <v>235</v>
      </c>
      <c r="R152" s="35">
        <v>12700</v>
      </c>
      <c r="S152" s="35">
        <v>9894</v>
      </c>
      <c r="T152" s="35">
        <v>11780</v>
      </c>
      <c r="U152" s="35">
        <v>11330</v>
      </c>
      <c r="V152" s="35">
        <v>12540</v>
      </c>
      <c r="W152" s="35"/>
      <c r="X152" s="50">
        <f t="shared" si="161"/>
        <v>64</v>
      </c>
      <c r="Y152" s="49" t="str">
        <f t="shared" si="162"/>
        <v>M</v>
      </c>
      <c r="Z152" s="49" t="str">
        <f t="shared" si="163"/>
        <v>NN</v>
      </c>
      <c r="AA152" s="1"/>
      <c r="AB152" s="120">
        <f t="shared" si="164"/>
        <v>3.5267256379624525E-3</v>
      </c>
      <c r="AC152" s="120">
        <f t="shared" si="165"/>
        <v>4.7386464540613753E-3</v>
      </c>
      <c r="AD152" s="120">
        <f t="shared" si="166"/>
        <v>3.7701984058909829E-3</v>
      </c>
      <c r="AE152" s="120">
        <f t="shared" si="167"/>
        <v>3.7529965176299742E-3</v>
      </c>
      <c r="AF152" s="120">
        <f t="shared" si="168"/>
        <v>3.5551140485689816E-3</v>
      </c>
      <c r="AH152" s="121">
        <f t="shared" si="196"/>
        <v>1.2450000000000001</v>
      </c>
      <c r="AI152" s="121">
        <f t="shared" si="196"/>
        <v>1.0920000000000001</v>
      </c>
      <c r="AJ152" s="121">
        <f t="shared" si="196"/>
        <v>0.95699999999999996</v>
      </c>
      <c r="AK152" s="121">
        <f t="shared" si="196"/>
        <v>1.0409999999999999</v>
      </c>
      <c r="AL152" s="121">
        <f t="shared" si="196"/>
        <v>0.99399999999999999</v>
      </c>
      <c r="AM152" s="15"/>
      <c r="AN152" s="98">
        <f t="shared" si="137"/>
        <v>1.1534048056026327</v>
      </c>
      <c r="AO152" s="98">
        <f t="shared" si="138"/>
        <v>1.0215955494752977</v>
      </c>
      <c r="AP152" s="98">
        <f t="shared" si="139"/>
        <v>0.90265414794794929</v>
      </c>
      <c r="AQ152" s="98">
        <f t="shared" si="140"/>
        <v>0.98132206327669502</v>
      </c>
      <c r="AR152" s="98">
        <f t="shared" si="141"/>
        <v>0.94554426338878572</v>
      </c>
      <c r="AS152" s="15"/>
      <c r="AT152" s="98">
        <f t="shared" si="186"/>
        <v>0.1534048056026327</v>
      </c>
      <c r="AU152" s="98">
        <f t="shared" si="187"/>
        <v>2.1595549475297737E-2</v>
      </c>
      <c r="AV152" s="98">
        <f t="shared" si="188"/>
        <v>-9.7345852052050708E-2</v>
      </c>
      <c r="AW152" s="98">
        <f t="shared" si="189"/>
        <v>-1.8677936723304978E-2</v>
      </c>
      <c r="AX152" s="98">
        <f t="shared" si="190"/>
        <v>-5.4455736611214278E-2</v>
      </c>
      <c r="AY152" s="15"/>
      <c r="AZ152" s="98">
        <f t="shared" si="169"/>
        <v>0.1534048056026327</v>
      </c>
      <c r="BA152" s="98">
        <f t="shared" si="170"/>
        <v>2.1595549475297737E-2</v>
      </c>
      <c r="BB152" s="98">
        <f t="shared" si="171"/>
        <v>-9.7345852052050708E-2</v>
      </c>
      <c r="BC152" s="99">
        <f t="shared" si="172"/>
        <v>-1.8677936723304978E-2</v>
      </c>
      <c r="BD152" s="98">
        <f t="shared" si="173"/>
        <v>-5.500029397732642E-2</v>
      </c>
      <c r="BE152" s="101"/>
      <c r="BF152" s="181" t="str">
        <f t="shared" si="174"/>
        <v>64X</v>
      </c>
      <c r="BG152" s="98">
        <f t="shared" si="191"/>
        <v>1.1534048056026327</v>
      </c>
      <c r="BH152" s="98">
        <f t="shared" si="192"/>
        <v>1.0215955494752977</v>
      </c>
      <c r="BI152" s="98">
        <f t="shared" si="193"/>
        <v>0.90265414794794929</v>
      </c>
      <c r="BJ152" s="98">
        <f t="shared" si="194"/>
        <v>0.98132206327669502</v>
      </c>
      <c r="BK152" s="98">
        <f t="shared" si="195"/>
        <v>0.94499970602267358</v>
      </c>
      <c r="BL152" s="101"/>
      <c r="BM152" s="15">
        <f>IF($Y152="N",VLOOKUP("N",ylfactors,MATCH(BM$7,'Proposed Factors'!$L$3:$R$3,0),FALSE),IF('Query Result 1'!$X152&lt;49,VLOOKUP("YA",ylfactors,MATCH(BM$7,'Proposed Factors'!$L$3:$R$3,0),FALSE),VLOOKUP("YB",ylfactors,MATCH(BM$7,'Proposed Factors'!$L$3:$R$3,0),FALSE)))</f>
        <v>0.873</v>
      </c>
      <c r="BN152" s="15">
        <f>IF($Y152="N",VLOOKUP("N",ylfactors,MATCH(BN$7,'Proposed Factors'!$L$3:$R$3,0),FALSE),IF('Query Result 1'!$X152&lt;49,VLOOKUP("YA",ylfactors,MATCH(BN$7,'Proposed Factors'!$L$3:$R$3,0),FALSE),VLOOKUP("YB",ylfactors,MATCH(BN$7,'Proposed Factors'!$L$3:$R$3,0),FALSE)))</f>
        <v>0.76900000000000002</v>
      </c>
      <c r="BO152" s="15">
        <f>IF($Y152="N",VLOOKUP("N",ylfactors,MATCH(BO$7,'Proposed Factors'!$L$3:$R$3,0),FALSE),IF('Query Result 1'!$X152&lt;49,VLOOKUP("YA",ylfactors,MATCH(BO$7,'Proposed Factors'!$L$3:$R$3,0),FALSE),VLOOKUP("YB",ylfactors,MATCH(BO$7,'Proposed Factors'!$L$3:$R$3,0),FALSE)))</f>
        <v>0.95</v>
      </c>
      <c r="BP152" s="15">
        <f>IF($Y152="N",VLOOKUP("N",ylfactors,MATCH(BP$7,'Proposed Factors'!$L$3:$R$3,0),FALSE),IF('Query Result 1'!$X152&lt;49,VLOOKUP("YA",ylfactors,MATCH(BP$7,'Proposed Factors'!$L$3:$R$3,0),FALSE),VLOOKUP("YB",ylfactors,MATCH(BP$7,'Proposed Factors'!$L$3:$R$3,0),FALSE)))</f>
        <v>0.94299999999999995</v>
      </c>
      <c r="BQ152" s="15">
        <f>IF($Y152="N",VLOOKUP("N",ylfactors,MATCH(BQ$7,'Proposed Factors'!$L$3:$R$3,0),FALSE),IF('Query Result 1'!$X152&lt;49,VLOOKUP("YA",ylfactors,MATCH(BQ$7,'Proposed Factors'!$L$3:$R$3,0),FALSE),VLOOKUP("YB",ylfactors,MATCH(BQ$7,'Proposed Factors'!$L$3:$R$3,0),FALSE)))</f>
        <v>0.78800000000000003</v>
      </c>
      <c r="BR152" s="15"/>
      <c r="BS152" s="15">
        <f>IF($Z152="NN",1,IF(AND($Z152="YY",$Y152="S"),VLOOKUP("YY",gsdfactors,MATCH(BS$7,'Proposed Factors'!$L$11:$R$11,0),FALSE),VLOOKUP(LEFT(CONCATENATE($Y152,$Z152),2)&amp;"N",gsdfactors,MATCH(BS$7,'Proposed Factors'!$L$11:$R$11,0),FALSE)))</f>
        <v>1</v>
      </c>
      <c r="BT152" s="15">
        <f>IF($Z152="NN",1,IF(AND($Z152="YY",$Y152="S"),VLOOKUP("YY",gsdfactors,MATCH(BT$7,'Proposed Factors'!$L$11:$R$11,0),FALSE),VLOOKUP(LEFT(CONCATENATE($Y152,$Z152),2)&amp;"N",gsdfactors,MATCH(BT$7,'Proposed Factors'!$L$11:$R$11,0),FALSE)))</f>
        <v>1</v>
      </c>
      <c r="BU152" s="15">
        <f>IF($Z152="NN",1,IF(AND($Z152="YY",$Y152="S"),VLOOKUP("YY",gsdfactors,MATCH(BU$7,'Proposed Factors'!$L$11:$R$11,0),FALSE),VLOOKUP(LEFT(CONCATENATE($Y152,$Z152),2)&amp;"N",gsdfactors,MATCH(BU$7,'Proposed Factors'!$L$11:$R$11,0),FALSE)))</f>
        <v>1</v>
      </c>
      <c r="BV152" s="15">
        <f>IF($Z152="NN",1,IF(AND($Z152="YY",$Y152="S"),VLOOKUP("YY",gsdfactors,MATCH(BV$7,'Proposed Factors'!$L$11:$R$11,0),FALSE),VLOOKUP(LEFT(CONCATENATE($Y152,$Z152),2)&amp;"N",gsdfactors,MATCH(BV$7,'Proposed Factors'!$L$11:$R$11,0),FALSE)))</f>
        <v>1</v>
      </c>
      <c r="BW152" s="15">
        <f>IF($Z152="NN",1,IF(AND($Z152="YY",$Y152="S"),VLOOKUP("YY",gsdfactors,MATCH(BW$7,'Proposed Factors'!$L$11:$R$11,0),FALSE),VLOOKUP(LEFT(CONCATENATE($Y152,$Z152),2)&amp;"N",gsdfactors,MATCH(BW$7,'Proposed Factors'!$L$11:$R$11,0),FALSE)))</f>
        <v>1</v>
      </c>
      <c r="BY152" s="52">
        <f t="shared" si="142"/>
        <v>1.0069223952910984</v>
      </c>
      <c r="BZ152" s="52">
        <f t="shared" si="143"/>
        <v>0.78560697754650399</v>
      </c>
      <c r="CA152" s="52">
        <f t="shared" si="144"/>
        <v>0.85752144055055179</v>
      </c>
      <c r="CB152" s="52">
        <f t="shared" si="145"/>
        <v>0.92538670566992332</v>
      </c>
      <c r="CC152" s="52">
        <f t="shared" si="146"/>
        <v>0.74465976834586678</v>
      </c>
      <c r="CE152" s="52">
        <f t="shared" si="147"/>
        <v>1.0557213493941504</v>
      </c>
      <c r="CF152" s="52">
        <f t="shared" si="148"/>
        <v>0.86900411420945978</v>
      </c>
      <c r="CG152" s="52">
        <f t="shared" si="149"/>
        <v>0.87529964334266319</v>
      </c>
      <c r="CH152" s="52">
        <f t="shared" si="150"/>
        <v>0.94517396045784308</v>
      </c>
      <c r="CI152" s="52">
        <f t="shared" si="151"/>
        <v>0.80845383723594322</v>
      </c>
      <c r="CK152" s="52" t="str">
        <f t="shared" si="152"/>
        <v>64MNN</v>
      </c>
      <c r="CL152" s="55">
        <f t="shared" si="153"/>
        <v>3.5267256379624525E-3</v>
      </c>
      <c r="CM152" s="55">
        <f t="shared" si="154"/>
        <v>4.7386464540613753E-3</v>
      </c>
      <c r="CN152" s="55">
        <f t="shared" si="155"/>
        <v>3.7701984058909829E-3</v>
      </c>
      <c r="CO152" s="55">
        <f t="shared" si="156"/>
        <v>3.7529965176299742E-3</v>
      </c>
      <c r="CP152" s="55">
        <f t="shared" si="157"/>
        <v>3.5551140485689816E-3</v>
      </c>
      <c r="CQ152" s="5">
        <f t="shared" si="175"/>
        <v>1.0557213493941504</v>
      </c>
      <c r="CR152" s="5">
        <f t="shared" si="176"/>
        <v>0.86900411420945978</v>
      </c>
      <c r="CS152" s="5">
        <f t="shared" si="177"/>
        <v>0.87529964334266319</v>
      </c>
      <c r="CT152" s="5">
        <f t="shared" si="178"/>
        <v>0.94517396045784308</v>
      </c>
      <c r="CU152" s="5">
        <f t="shared" si="179"/>
        <v>0.80845383723594322</v>
      </c>
      <c r="CW152" s="52">
        <f t="shared" si="180"/>
        <v>1.0868849999999999</v>
      </c>
      <c r="CX152" s="52">
        <f t="shared" si="181"/>
        <v>0.83974800000000005</v>
      </c>
      <c r="CY152" s="52">
        <f t="shared" si="182"/>
        <v>0.90915000000000001</v>
      </c>
      <c r="CZ152" s="52">
        <f t="shared" si="183"/>
        <v>0.98166299999999984</v>
      </c>
      <c r="DA152" s="52">
        <f t="shared" si="184"/>
        <v>0.78322227158633406</v>
      </c>
    </row>
    <row r="153" spans="1:105" x14ac:dyDescent="0.35">
      <c r="A153" s="170" t="str">
        <f t="shared" si="158"/>
        <v>NNN</v>
      </c>
      <c r="B153" s="170" t="str">
        <f t="shared" si="159"/>
        <v>N</v>
      </c>
      <c r="C153" s="29" t="str">
        <f t="shared" si="160"/>
        <v>N</v>
      </c>
      <c r="D153" s="29" t="str">
        <f t="shared" si="136"/>
        <v>N</v>
      </c>
      <c r="E153" s="171" t="s">
        <v>5</v>
      </c>
      <c r="F153" s="171" t="s">
        <v>6</v>
      </c>
      <c r="G153" s="171" t="s">
        <v>8</v>
      </c>
      <c r="H153" s="172">
        <v>36</v>
      </c>
      <c r="I153" s="171" t="s">
        <v>5</v>
      </c>
      <c r="J153" s="171" t="s">
        <v>5</v>
      </c>
      <c r="K153" s="172">
        <v>2144</v>
      </c>
      <c r="L153" s="172">
        <v>1125</v>
      </c>
      <c r="M153" s="172">
        <v>1827</v>
      </c>
      <c r="N153" s="172">
        <v>1727</v>
      </c>
      <c r="O153" s="172">
        <v>2109</v>
      </c>
      <c r="P153" s="1"/>
      <c r="Q153" s="13" t="s">
        <v>337</v>
      </c>
      <c r="R153" s="35">
        <v>2979</v>
      </c>
      <c r="S153" s="35">
        <v>2077</v>
      </c>
      <c r="T153" s="35">
        <v>2645</v>
      </c>
      <c r="U153" s="35">
        <v>2498</v>
      </c>
      <c r="V153" s="35">
        <v>2929</v>
      </c>
      <c r="W153" s="35"/>
      <c r="X153" s="50">
        <f t="shared" si="161"/>
        <v>64</v>
      </c>
      <c r="Y153" s="49" t="str">
        <f t="shared" si="162"/>
        <v>S</v>
      </c>
      <c r="Z153" s="49" t="str">
        <f t="shared" si="163"/>
        <v>NN</v>
      </c>
      <c r="AA153" s="1"/>
      <c r="AB153" s="120">
        <f t="shared" si="164"/>
        <v>8.2725320279449963E-4</v>
      </c>
      <c r="AC153" s="120">
        <f t="shared" si="165"/>
        <v>9.9476133869875441E-4</v>
      </c>
      <c r="AD153" s="120">
        <f t="shared" si="166"/>
        <v>8.465343619339261E-4</v>
      </c>
      <c r="AE153" s="120">
        <f t="shared" si="167"/>
        <v>8.2744795243068633E-4</v>
      </c>
      <c r="AF153" s="120">
        <f t="shared" si="168"/>
        <v>8.3037711708600851E-4</v>
      </c>
      <c r="AH153" s="121">
        <f t="shared" si="196"/>
        <v>1.2450000000000001</v>
      </c>
      <c r="AI153" s="121">
        <f t="shared" si="196"/>
        <v>1.0920000000000001</v>
      </c>
      <c r="AJ153" s="121">
        <f t="shared" si="196"/>
        <v>0.95699999999999996</v>
      </c>
      <c r="AK153" s="121">
        <f t="shared" si="196"/>
        <v>1.0409999999999999</v>
      </c>
      <c r="AL153" s="121">
        <f t="shared" si="196"/>
        <v>0.99399999999999999</v>
      </c>
      <c r="AM153" s="15"/>
      <c r="AN153" s="98">
        <f t="shared" si="137"/>
        <v>1.1534048056026327</v>
      </c>
      <c r="AO153" s="98">
        <f t="shared" si="138"/>
        <v>1.0215955494752977</v>
      </c>
      <c r="AP153" s="98">
        <f t="shared" si="139"/>
        <v>0.90265414794794929</v>
      </c>
      <c r="AQ153" s="98">
        <f t="shared" si="140"/>
        <v>0.98132206327669502</v>
      </c>
      <c r="AR153" s="98">
        <f t="shared" si="141"/>
        <v>0.94554426338878572</v>
      </c>
      <c r="AS153" s="15"/>
      <c r="AT153" s="98">
        <f t="shared" si="186"/>
        <v>0.1534048056026327</v>
      </c>
      <c r="AU153" s="98">
        <f t="shared" si="187"/>
        <v>2.1595549475297737E-2</v>
      </c>
      <c r="AV153" s="98">
        <f t="shared" si="188"/>
        <v>-9.7345852052050708E-2</v>
      </c>
      <c r="AW153" s="98">
        <f t="shared" si="189"/>
        <v>-1.8677936723304978E-2</v>
      </c>
      <c r="AX153" s="98">
        <f t="shared" si="190"/>
        <v>-5.4455736611214278E-2</v>
      </c>
      <c r="AY153" s="15"/>
      <c r="AZ153" s="98">
        <f t="shared" si="169"/>
        <v>0.1534048056026327</v>
      </c>
      <c r="BA153" s="98">
        <f t="shared" si="170"/>
        <v>2.1595549475297737E-2</v>
      </c>
      <c r="BB153" s="98">
        <f t="shared" si="171"/>
        <v>-9.7345852052050708E-2</v>
      </c>
      <c r="BC153" s="99">
        <f t="shared" si="172"/>
        <v>-1.8677936723304978E-2</v>
      </c>
      <c r="BD153" s="98">
        <f t="shared" si="173"/>
        <v>-5.500029397732642E-2</v>
      </c>
      <c r="BE153" s="101"/>
      <c r="BF153" s="181" t="str">
        <f t="shared" si="174"/>
        <v>64X</v>
      </c>
      <c r="BG153" s="98">
        <f t="shared" si="191"/>
        <v>1.1534048056026327</v>
      </c>
      <c r="BH153" s="98">
        <f t="shared" si="192"/>
        <v>1.0215955494752977</v>
      </c>
      <c r="BI153" s="98">
        <f t="shared" si="193"/>
        <v>0.90265414794794929</v>
      </c>
      <c r="BJ153" s="98">
        <f t="shared" si="194"/>
        <v>0.98132206327669502</v>
      </c>
      <c r="BK153" s="98">
        <f t="shared" si="195"/>
        <v>0.94499970602267358</v>
      </c>
      <c r="BL153" s="101"/>
      <c r="BM153" s="15">
        <f>IF($Y153="N",VLOOKUP("N",ylfactors,MATCH(BM$7,'Proposed Factors'!$L$3:$R$3,0),FALSE),IF('Query Result 1'!$X153&lt;49,VLOOKUP("YA",ylfactors,MATCH(BM$7,'Proposed Factors'!$L$3:$R$3,0),FALSE),VLOOKUP("YB",ylfactors,MATCH(BM$7,'Proposed Factors'!$L$3:$R$3,0),FALSE)))</f>
        <v>0.873</v>
      </c>
      <c r="BN153" s="15">
        <f>IF($Y153="N",VLOOKUP("N",ylfactors,MATCH(BN$7,'Proposed Factors'!$L$3:$R$3,0),FALSE),IF('Query Result 1'!$X153&lt;49,VLOOKUP("YA",ylfactors,MATCH(BN$7,'Proposed Factors'!$L$3:$R$3,0),FALSE),VLOOKUP("YB",ylfactors,MATCH(BN$7,'Proposed Factors'!$L$3:$R$3,0),FALSE)))</f>
        <v>0.76900000000000002</v>
      </c>
      <c r="BO153" s="15">
        <f>IF($Y153="N",VLOOKUP("N",ylfactors,MATCH(BO$7,'Proposed Factors'!$L$3:$R$3,0),FALSE),IF('Query Result 1'!$X153&lt;49,VLOOKUP("YA",ylfactors,MATCH(BO$7,'Proposed Factors'!$L$3:$R$3,0),FALSE),VLOOKUP("YB",ylfactors,MATCH(BO$7,'Proposed Factors'!$L$3:$R$3,0),FALSE)))</f>
        <v>0.95</v>
      </c>
      <c r="BP153" s="15">
        <f>IF($Y153="N",VLOOKUP("N",ylfactors,MATCH(BP$7,'Proposed Factors'!$L$3:$R$3,0),FALSE),IF('Query Result 1'!$X153&lt;49,VLOOKUP("YA",ylfactors,MATCH(BP$7,'Proposed Factors'!$L$3:$R$3,0),FALSE),VLOOKUP("YB",ylfactors,MATCH(BP$7,'Proposed Factors'!$L$3:$R$3,0),FALSE)))</f>
        <v>0.94299999999999995</v>
      </c>
      <c r="BQ153" s="15">
        <f>IF($Y153="N",VLOOKUP("N",ylfactors,MATCH(BQ$7,'Proposed Factors'!$L$3:$R$3,0),FALSE),IF('Query Result 1'!$X153&lt;49,VLOOKUP("YA",ylfactors,MATCH(BQ$7,'Proposed Factors'!$L$3:$R$3,0),FALSE),VLOOKUP("YB",ylfactors,MATCH(BQ$7,'Proposed Factors'!$L$3:$R$3,0),FALSE)))</f>
        <v>0.78800000000000003</v>
      </c>
      <c r="BR153" s="15"/>
      <c r="BS153" s="15">
        <f>IF($Z153="NN",1,IF(AND($Z153="YY",$Y153="S"),VLOOKUP("YY",gsdfactors,MATCH(BS$7,'Proposed Factors'!$L$11:$R$11,0),FALSE),VLOOKUP(LEFT(CONCATENATE($Y153,$Z153),2)&amp;"N",gsdfactors,MATCH(BS$7,'Proposed Factors'!$L$11:$R$11,0),FALSE)))</f>
        <v>1</v>
      </c>
      <c r="BT153" s="15">
        <f>IF($Z153="NN",1,IF(AND($Z153="YY",$Y153="S"),VLOOKUP("YY",gsdfactors,MATCH(BT$7,'Proposed Factors'!$L$11:$R$11,0),FALSE),VLOOKUP(LEFT(CONCATENATE($Y153,$Z153),2)&amp;"N",gsdfactors,MATCH(BT$7,'Proposed Factors'!$L$11:$R$11,0),FALSE)))</f>
        <v>1</v>
      </c>
      <c r="BU153" s="15">
        <f>IF($Z153="NN",1,IF(AND($Z153="YY",$Y153="S"),VLOOKUP("YY",gsdfactors,MATCH(BU$7,'Proposed Factors'!$L$11:$R$11,0),FALSE),VLOOKUP(LEFT(CONCATENATE($Y153,$Z153),2)&amp;"N",gsdfactors,MATCH(BU$7,'Proposed Factors'!$L$11:$R$11,0),FALSE)))</f>
        <v>1</v>
      </c>
      <c r="BV153" s="15">
        <f>IF($Z153="NN",1,IF(AND($Z153="YY",$Y153="S"),VLOOKUP("YY",gsdfactors,MATCH(BV$7,'Proposed Factors'!$L$11:$R$11,0),FALSE),VLOOKUP(LEFT(CONCATENATE($Y153,$Z153),2)&amp;"N",gsdfactors,MATCH(BV$7,'Proposed Factors'!$L$11:$R$11,0),FALSE)))</f>
        <v>1</v>
      </c>
      <c r="BW153" s="15">
        <f>IF($Z153="NN",1,IF(AND($Z153="YY",$Y153="S"),VLOOKUP("YY",gsdfactors,MATCH(BW$7,'Proposed Factors'!$L$11:$R$11,0),FALSE),VLOOKUP(LEFT(CONCATENATE($Y153,$Z153),2)&amp;"N",gsdfactors,MATCH(BW$7,'Proposed Factors'!$L$11:$R$11,0),FALSE)))</f>
        <v>1</v>
      </c>
      <c r="BY153" s="52">
        <f t="shared" si="142"/>
        <v>1.0069223952910984</v>
      </c>
      <c r="BZ153" s="52">
        <f t="shared" si="143"/>
        <v>0.78560697754650399</v>
      </c>
      <c r="CA153" s="52">
        <f t="shared" si="144"/>
        <v>0.85752144055055179</v>
      </c>
      <c r="CB153" s="52">
        <f t="shared" si="145"/>
        <v>0.92538670566992332</v>
      </c>
      <c r="CC153" s="52">
        <f t="shared" si="146"/>
        <v>0.74465976834586678</v>
      </c>
      <c r="CE153" s="52">
        <f t="shared" si="147"/>
        <v>1.0557213493941504</v>
      </c>
      <c r="CF153" s="52">
        <f t="shared" si="148"/>
        <v>0.86900411420945978</v>
      </c>
      <c r="CG153" s="52">
        <f t="shared" si="149"/>
        <v>0.87529964334266319</v>
      </c>
      <c r="CH153" s="52">
        <f t="shared" si="150"/>
        <v>0.94517396045784308</v>
      </c>
      <c r="CI153" s="52">
        <f t="shared" si="151"/>
        <v>0.80845383723594322</v>
      </c>
      <c r="CK153" s="52" t="str">
        <f t="shared" si="152"/>
        <v>64SNN</v>
      </c>
      <c r="CL153" s="55">
        <f t="shared" si="153"/>
        <v>8.2725320279449963E-4</v>
      </c>
      <c r="CM153" s="55">
        <f t="shared" si="154"/>
        <v>9.9476133869875441E-4</v>
      </c>
      <c r="CN153" s="55">
        <f t="shared" si="155"/>
        <v>8.465343619339261E-4</v>
      </c>
      <c r="CO153" s="55">
        <f t="shared" si="156"/>
        <v>8.2744795243068633E-4</v>
      </c>
      <c r="CP153" s="55">
        <f t="shared" si="157"/>
        <v>8.3037711708600851E-4</v>
      </c>
      <c r="CQ153" s="5">
        <f t="shared" si="175"/>
        <v>1.0557213493941504</v>
      </c>
      <c r="CR153" s="5">
        <f t="shared" si="176"/>
        <v>0.86900411420945978</v>
      </c>
      <c r="CS153" s="5">
        <f t="shared" si="177"/>
        <v>0.87529964334266319</v>
      </c>
      <c r="CT153" s="5">
        <f t="shared" si="178"/>
        <v>0.94517396045784308</v>
      </c>
      <c r="CU153" s="5">
        <f t="shared" si="179"/>
        <v>0.80845383723594322</v>
      </c>
      <c r="CW153" s="52">
        <f t="shared" si="180"/>
        <v>1.0868849999999999</v>
      </c>
      <c r="CX153" s="52">
        <f t="shared" si="181"/>
        <v>0.83974800000000005</v>
      </c>
      <c r="CY153" s="52">
        <f t="shared" si="182"/>
        <v>0.90915000000000001</v>
      </c>
      <c r="CZ153" s="52">
        <f t="shared" si="183"/>
        <v>0.98166299999999984</v>
      </c>
      <c r="DA153" s="52">
        <f t="shared" si="184"/>
        <v>0.78322227158633406</v>
      </c>
    </row>
    <row r="154" spans="1:105" x14ac:dyDescent="0.35">
      <c r="A154" s="170" t="str">
        <f t="shared" si="158"/>
        <v>NNN</v>
      </c>
      <c r="B154" s="170" t="str">
        <f t="shared" si="159"/>
        <v>N</v>
      </c>
      <c r="C154" s="29" t="str">
        <f t="shared" si="160"/>
        <v>N</v>
      </c>
      <c r="D154" s="29" t="str">
        <f t="shared" si="136"/>
        <v>N</v>
      </c>
      <c r="E154" s="171" t="s">
        <v>5</v>
      </c>
      <c r="F154" s="171" t="s">
        <v>6</v>
      </c>
      <c r="G154" s="171" t="s">
        <v>8</v>
      </c>
      <c r="H154" s="172">
        <v>37</v>
      </c>
      <c r="I154" s="171" t="s">
        <v>5</v>
      </c>
      <c r="J154" s="171" t="s">
        <v>5</v>
      </c>
      <c r="K154" s="172">
        <v>2154</v>
      </c>
      <c r="L154" s="172">
        <v>1131</v>
      </c>
      <c r="M154" s="172">
        <v>1800</v>
      </c>
      <c r="N154" s="172">
        <v>1701</v>
      </c>
      <c r="O154" s="172">
        <v>2102</v>
      </c>
      <c r="P154" s="1"/>
      <c r="Q154" s="13" t="s">
        <v>236</v>
      </c>
      <c r="R154" s="35">
        <v>11738</v>
      </c>
      <c r="S154" s="35">
        <v>9214</v>
      </c>
      <c r="T154" s="35">
        <v>10890</v>
      </c>
      <c r="U154" s="35">
        <v>10436</v>
      </c>
      <c r="V154" s="35">
        <v>11598</v>
      </c>
      <c r="W154" s="35"/>
      <c r="X154" s="50">
        <f t="shared" si="161"/>
        <v>65</v>
      </c>
      <c r="Y154" s="49" t="str">
        <f t="shared" si="162"/>
        <v>M</v>
      </c>
      <c r="Z154" s="49" t="str">
        <f t="shared" si="163"/>
        <v>NN</v>
      </c>
      <c r="AA154" s="1"/>
      <c r="AB154" s="120">
        <f t="shared" si="164"/>
        <v>3.2595831132600996E-3</v>
      </c>
      <c r="AC154" s="120">
        <f t="shared" si="165"/>
        <v>4.4129662853973637E-3</v>
      </c>
      <c r="AD154" s="120">
        <f t="shared" si="166"/>
        <v>3.4853531952591514E-3</v>
      </c>
      <c r="AE154" s="120">
        <f t="shared" si="167"/>
        <v>3.4568642240058616E-3</v>
      </c>
      <c r="AF154" s="120">
        <f t="shared" si="168"/>
        <v>3.2880552420496848E-3</v>
      </c>
      <c r="AH154" s="121">
        <f t="shared" si="196"/>
        <v>1.2490000000000001</v>
      </c>
      <c r="AI154" s="121">
        <f t="shared" si="196"/>
        <v>1.113</v>
      </c>
      <c r="AJ154" s="121">
        <f t="shared" si="196"/>
        <v>0.96399999999999997</v>
      </c>
      <c r="AK154" s="121">
        <f t="shared" si="196"/>
        <v>1.0429999999999999</v>
      </c>
      <c r="AL154" s="121">
        <f t="shared" si="196"/>
        <v>1.0149999999999999</v>
      </c>
      <c r="AM154" s="15"/>
      <c r="AN154" s="98">
        <f t="shared" si="137"/>
        <v>1.1571105238535648</v>
      </c>
      <c r="AO154" s="98">
        <f t="shared" si="138"/>
        <v>1.0412416177344379</v>
      </c>
      <c r="AP154" s="98">
        <f t="shared" si="139"/>
        <v>0.909256633878603</v>
      </c>
      <c r="AQ154" s="98">
        <f t="shared" si="140"/>
        <v>0.98320740825897501</v>
      </c>
      <c r="AR154" s="98">
        <f t="shared" si="141"/>
        <v>0.9655205506434783</v>
      </c>
      <c r="AS154" s="15"/>
      <c r="AT154" s="98">
        <f t="shared" si="186"/>
        <v>0.15711052385356483</v>
      </c>
      <c r="AU154" s="98">
        <f t="shared" si="187"/>
        <v>4.1241617734437908E-2</v>
      </c>
      <c r="AV154" s="98">
        <f t="shared" si="188"/>
        <v>-9.0743366121396996E-2</v>
      </c>
      <c r="AW154" s="98">
        <f t="shared" si="189"/>
        <v>-1.6792591741024987E-2</v>
      </c>
      <c r="AX154" s="98">
        <f t="shared" si="190"/>
        <v>-3.4479449356521696E-2</v>
      </c>
      <c r="AY154" s="15"/>
      <c r="AZ154" s="98">
        <f t="shared" si="169"/>
        <v>0.15711052385356483</v>
      </c>
      <c r="BA154" s="98">
        <f t="shared" si="170"/>
        <v>4.1241617734437908E-2</v>
      </c>
      <c r="BB154" s="98">
        <f t="shared" si="171"/>
        <v>-9.0743366121396996E-2</v>
      </c>
      <c r="BC154" s="99">
        <f t="shared" si="172"/>
        <v>-1.6792591741024987E-2</v>
      </c>
      <c r="BD154" s="98">
        <f t="shared" si="173"/>
        <v>-3.4824243850086915E-2</v>
      </c>
      <c r="BE154" s="101"/>
      <c r="BF154" s="181" t="str">
        <f t="shared" si="174"/>
        <v>65X</v>
      </c>
      <c r="BG154" s="98">
        <f t="shared" si="191"/>
        <v>1.1571105238535648</v>
      </c>
      <c r="BH154" s="98">
        <f t="shared" si="192"/>
        <v>1.0412416177344379</v>
      </c>
      <c r="BI154" s="98">
        <f t="shared" si="193"/>
        <v>0.909256633878603</v>
      </c>
      <c r="BJ154" s="98">
        <f t="shared" si="194"/>
        <v>0.98320740825897501</v>
      </c>
      <c r="BK154" s="98">
        <f t="shared" si="195"/>
        <v>0.96517575614991313</v>
      </c>
      <c r="BL154" s="101"/>
      <c r="BM154" s="15">
        <f>IF($Y154="N",VLOOKUP("N",ylfactors,MATCH(BM$7,'Proposed Factors'!$L$3:$R$3,0),FALSE),IF('Query Result 1'!$X154&lt;49,VLOOKUP("YA",ylfactors,MATCH(BM$7,'Proposed Factors'!$L$3:$R$3,0),FALSE),VLOOKUP("YB",ylfactors,MATCH(BM$7,'Proposed Factors'!$L$3:$R$3,0),FALSE)))</f>
        <v>0.873</v>
      </c>
      <c r="BN154" s="15">
        <f>IF($Y154="N",VLOOKUP("N",ylfactors,MATCH(BN$7,'Proposed Factors'!$L$3:$R$3,0),FALSE),IF('Query Result 1'!$X154&lt;49,VLOOKUP("YA",ylfactors,MATCH(BN$7,'Proposed Factors'!$L$3:$R$3,0),FALSE),VLOOKUP("YB",ylfactors,MATCH(BN$7,'Proposed Factors'!$L$3:$R$3,0),FALSE)))</f>
        <v>0.76900000000000002</v>
      </c>
      <c r="BO154" s="15">
        <f>IF($Y154="N",VLOOKUP("N",ylfactors,MATCH(BO$7,'Proposed Factors'!$L$3:$R$3,0),FALSE),IF('Query Result 1'!$X154&lt;49,VLOOKUP("YA",ylfactors,MATCH(BO$7,'Proposed Factors'!$L$3:$R$3,0),FALSE),VLOOKUP("YB",ylfactors,MATCH(BO$7,'Proposed Factors'!$L$3:$R$3,0),FALSE)))</f>
        <v>0.95</v>
      </c>
      <c r="BP154" s="15">
        <f>IF($Y154="N",VLOOKUP("N",ylfactors,MATCH(BP$7,'Proposed Factors'!$L$3:$R$3,0),FALSE),IF('Query Result 1'!$X154&lt;49,VLOOKUP("YA",ylfactors,MATCH(BP$7,'Proposed Factors'!$L$3:$R$3,0),FALSE),VLOOKUP("YB",ylfactors,MATCH(BP$7,'Proposed Factors'!$L$3:$R$3,0),FALSE)))</f>
        <v>0.94299999999999995</v>
      </c>
      <c r="BQ154" s="15">
        <f>IF($Y154="N",VLOOKUP("N",ylfactors,MATCH(BQ$7,'Proposed Factors'!$L$3:$R$3,0),FALSE),IF('Query Result 1'!$X154&lt;49,VLOOKUP("YA",ylfactors,MATCH(BQ$7,'Proposed Factors'!$L$3:$R$3,0),FALSE),VLOOKUP("YB",ylfactors,MATCH(BQ$7,'Proposed Factors'!$L$3:$R$3,0),FALSE)))</f>
        <v>0.78800000000000003</v>
      </c>
      <c r="BR154" s="15"/>
      <c r="BS154" s="15">
        <f>IF($Z154="NN",1,IF(AND($Z154="YY",$Y154="S"),VLOOKUP("YY",gsdfactors,MATCH(BS$7,'Proposed Factors'!$L$11:$R$11,0),FALSE),VLOOKUP(LEFT(CONCATENATE($Y154,$Z154),2)&amp;"N",gsdfactors,MATCH(BS$7,'Proposed Factors'!$L$11:$R$11,0),FALSE)))</f>
        <v>1</v>
      </c>
      <c r="BT154" s="15">
        <f>IF($Z154="NN",1,IF(AND($Z154="YY",$Y154="S"),VLOOKUP("YY",gsdfactors,MATCH(BT$7,'Proposed Factors'!$L$11:$R$11,0),FALSE),VLOOKUP(LEFT(CONCATENATE($Y154,$Z154),2)&amp;"N",gsdfactors,MATCH(BT$7,'Proposed Factors'!$L$11:$R$11,0),FALSE)))</f>
        <v>1</v>
      </c>
      <c r="BU154" s="15">
        <f>IF($Z154="NN",1,IF(AND($Z154="YY",$Y154="S"),VLOOKUP("YY",gsdfactors,MATCH(BU$7,'Proposed Factors'!$L$11:$R$11,0),FALSE),VLOOKUP(LEFT(CONCATENATE($Y154,$Z154),2)&amp;"N",gsdfactors,MATCH(BU$7,'Proposed Factors'!$L$11:$R$11,0),FALSE)))</f>
        <v>1</v>
      </c>
      <c r="BV154" s="15">
        <f>IF($Z154="NN",1,IF(AND($Z154="YY",$Y154="S"),VLOOKUP("YY",gsdfactors,MATCH(BV$7,'Proposed Factors'!$L$11:$R$11,0),FALSE),VLOOKUP(LEFT(CONCATENATE($Y154,$Z154),2)&amp;"N",gsdfactors,MATCH(BV$7,'Proposed Factors'!$L$11:$R$11,0),FALSE)))</f>
        <v>1</v>
      </c>
      <c r="BW154" s="15">
        <f>IF($Z154="NN",1,IF(AND($Z154="YY",$Y154="S"),VLOOKUP("YY",gsdfactors,MATCH(BW$7,'Proposed Factors'!$L$11:$R$11,0),FALSE),VLOOKUP(LEFT(CONCATENATE($Y154,$Z154),2)&amp;"N",gsdfactors,MATCH(BW$7,'Proposed Factors'!$L$11:$R$11,0),FALSE)))</f>
        <v>1</v>
      </c>
      <c r="BY154" s="52">
        <f t="shared" si="142"/>
        <v>1.0101574873241621</v>
      </c>
      <c r="BZ154" s="52">
        <f t="shared" si="143"/>
        <v>0.80071480403778272</v>
      </c>
      <c r="CA154" s="52">
        <f t="shared" si="144"/>
        <v>0.86379380218467283</v>
      </c>
      <c r="CB154" s="52">
        <f t="shared" si="145"/>
        <v>0.92716458598821339</v>
      </c>
      <c r="CC154" s="52">
        <f t="shared" si="146"/>
        <v>0.76055849584613155</v>
      </c>
      <c r="CE154" s="52">
        <f t="shared" si="147"/>
        <v>1.0591132252154971</v>
      </c>
      <c r="CF154" s="52">
        <f t="shared" si="148"/>
        <v>0.88571573179041074</v>
      </c>
      <c r="CG154" s="52">
        <f t="shared" si="149"/>
        <v>0.88170204407766695</v>
      </c>
      <c r="CH154" s="52">
        <f t="shared" si="150"/>
        <v>0.94698985663547597</v>
      </c>
      <c r="CI154" s="52">
        <f t="shared" si="151"/>
        <v>0.82571458879139426</v>
      </c>
      <c r="CK154" s="52" t="str">
        <f t="shared" si="152"/>
        <v>65MNN</v>
      </c>
      <c r="CL154" s="55">
        <f t="shared" si="153"/>
        <v>3.2595831132600996E-3</v>
      </c>
      <c r="CM154" s="55">
        <f t="shared" si="154"/>
        <v>4.4129662853973637E-3</v>
      </c>
      <c r="CN154" s="55">
        <f t="shared" si="155"/>
        <v>3.4853531952591514E-3</v>
      </c>
      <c r="CO154" s="55">
        <f t="shared" si="156"/>
        <v>3.4568642240058616E-3</v>
      </c>
      <c r="CP154" s="55">
        <f t="shared" si="157"/>
        <v>3.2880552420496848E-3</v>
      </c>
      <c r="CQ154" s="5">
        <f t="shared" si="175"/>
        <v>1.0591132252154971</v>
      </c>
      <c r="CR154" s="5">
        <f t="shared" si="176"/>
        <v>0.88571573179041074</v>
      </c>
      <c r="CS154" s="5">
        <f t="shared" si="177"/>
        <v>0.88170204407766695</v>
      </c>
      <c r="CT154" s="5">
        <f t="shared" si="178"/>
        <v>0.94698985663547597</v>
      </c>
      <c r="CU154" s="5">
        <f t="shared" si="179"/>
        <v>0.82571458879139426</v>
      </c>
      <c r="CW154" s="52">
        <f t="shared" si="180"/>
        <v>1.0903769999999999</v>
      </c>
      <c r="CX154" s="52">
        <f t="shared" si="181"/>
        <v>0.85589699999999991</v>
      </c>
      <c r="CY154" s="52">
        <f t="shared" si="182"/>
        <v>0.91579999999999995</v>
      </c>
      <c r="CZ154" s="52">
        <f t="shared" si="183"/>
        <v>0.98354900000000001</v>
      </c>
      <c r="DA154" s="52">
        <f t="shared" si="184"/>
        <v>0.79994432103416457</v>
      </c>
    </row>
    <row r="155" spans="1:105" x14ac:dyDescent="0.35">
      <c r="A155" s="170" t="str">
        <f t="shared" si="158"/>
        <v>NNN</v>
      </c>
      <c r="B155" s="170" t="str">
        <f t="shared" si="159"/>
        <v>N</v>
      </c>
      <c r="C155" s="29" t="str">
        <f t="shared" si="160"/>
        <v>N</v>
      </c>
      <c r="D155" s="29" t="str">
        <f t="shared" si="136"/>
        <v>N</v>
      </c>
      <c r="E155" s="171" t="s">
        <v>5</v>
      </c>
      <c r="F155" s="171" t="s">
        <v>6</v>
      </c>
      <c r="G155" s="171" t="s">
        <v>8</v>
      </c>
      <c r="H155" s="172">
        <v>38</v>
      </c>
      <c r="I155" s="171" t="s">
        <v>5</v>
      </c>
      <c r="J155" s="171" t="s">
        <v>5</v>
      </c>
      <c r="K155" s="172">
        <v>2170</v>
      </c>
      <c r="L155" s="172">
        <v>1237</v>
      </c>
      <c r="M155" s="172">
        <v>1860</v>
      </c>
      <c r="N155" s="172">
        <v>1770</v>
      </c>
      <c r="O155" s="172">
        <v>2135</v>
      </c>
      <c r="P155" s="1"/>
      <c r="Q155" s="13" t="s">
        <v>338</v>
      </c>
      <c r="R155" s="35">
        <v>2628</v>
      </c>
      <c r="S155" s="35">
        <v>1847</v>
      </c>
      <c r="T155" s="35">
        <v>2309</v>
      </c>
      <c r="U155" s="35">
        <v>2183</v>
      </c>
      <c r="V155" s="35">
        <v>2573</v>
      </c>
      <c r="W155" s="35"/>
      <c r="X155" s="50">
        <f t="shared" si="161"/>
        <v>65</v>
      </c>
      <c r="Y155" s="49" t="str">
        <f t="shared" si="162"/>
        <v>S</v>
      </c>
      <c r="Z155" s="49" t="str">
        <f t="shared" si="163"/>
        <v>NN</v>
      </c>
      <c r="AA155" s="1"/>
      <c r="AB155" s="120">
        <f t="shared" si="164"/>
        <v>7.2978228161931695E-4</v>
      </c>
      <c r="AC155" s="120">
        <f t="shared" si="165"/>
        <v>8.8460481106239746E-4</v>
      </c>
      <c r="AD155" s="120">
        <f t="shared" si="166"/>
        <v>7.3899729365044817E-4</v>
      </c>
      <c r="AE155" s="120">
        <f t="shared" si="167"/>
        <v>7.2310603689198887E-4</v>
      </c>
      <c r="AF155" s="120">
        <f t="shared" si="168"/>
        <v>7.2945043436746331E-4</v>
      </c>
      <c r="AH155" s="121">
        <f t="shared" si="196"/>
        <v>1.2490000000000001</v>
      </c>
      <c r="AI155" s="121">
        <f t="shared" si="196"/>
        <v>1.113</v>
      </c>
      <c r="AJ155" s="121">
        <f t="shared" si="196"/>
        <v>0.96399999999999997</v>
      </c>
      <c r="AK155" s="121">
        <f t="shared" si="196"/>
        <v>1.0429999999999999</v>
      </c>
      <c r="AL155" s="121">
        <f t="shared" si="196"/>
        <v>1.0149999999999999</v>
      </c>
      <c r="AM155" s="15"/>
      <c r="AN155" s="98">
        <f t="shared" si="137"/>
        <v>1.1571105238535648</v>
      </c>
      <c r="AO155" s="98">
        <f t="shared" si="138"/>
        <v>1.0412416177344379</v>
      </c>
      <c r="AP155" s="98">
        <f t="shared" si="139"/>
        <v>0.909256633878603</v>
      </c>
      <c r="AQ155" s="98">
        <f t="shared" si="140"/>
        <v>0.98320740825897501</v>
      </c>
      <c r="AR155" s="98">
        <f t="shared" si="141"/>
        <v>0.9655205506434783</v>
      </c>
      <c r="AS155" s="15"/>
      <c r="AT155" s="98">
        <f t="shared" si="186"/>
        <v>0.15711052385356483</v>
      </c>
      <c r="AU155" s="98">
        <f t="shared" si="187"/>
        <v>4.1241617734437908E-2</v>
      </c>
      <c r="AV155" s="98">
        <f t="shared" si="188"/>
        <v>-9.0743366121396996E-2</v>
      </c>
      <c r="AW155" s="98">
        <f t="shared" si="189"/>
        <v>-1.6792591741024987E-2</v>
      </c>
      <c r="AX155" s="98">
        <f t="shared" si="190"/>
        <v>-3.4479449356521696E-2</v>
      </c>
      <c r="AY155" s="15"/>
      <c r="AZ155" s="98">
        <f t="shared" si="169"/>
        <v>0.15711052385356483</v>
      </c>
      <c r="BA155" s="98">
        <f t="shared" si="170"/>
        <v>4.1241617734437908E-2</v>
      </c>
      <c r="BB155" s="98">
        <f t="shared" si="171"/>
        <v>-9.0743366121396996E-2</v>
      </c>
      <c r="BC155" s="99">
        <f t="shared" si="172"/>
        <v>-1.6792591741024987E-2</v>
      </c>
      <c r="BD155" s="98">
        <f t="shared" si="173"/>
        <v>-3.4824243850086915E-2</v>
      </c>
      <c r="BE155" s="101"/>
      <c r="BF155" s="181" t="str">
        <f t="shared" si="174"/>
        <v>65X</v>
      </c>
      <c r="BG155" s="98">
        <f t="shared" si="191"/>
        <v>1.1571105238535648</v>
      </c>
      <c r="BH155" s="98">
        <f t="shared" si="192"/>
        <v>1.0412416177344379</v>
      </c>
      <c r="BI155" s="98">
        <f t="shared" si="193"/>
        <v>0.909256633878603</v>
      </c>
      <c r="BJ155" s="98">
        <f t="shared" si="194"/>
        <v>0.98320740825897501</v>
      </c>
      <c r="BK155" s="98">
        <f t="shared" si="195"/>
        <v>0.96517575614991313</v>
      </c>
      <c r="BL155" s="101"/>
      <c r="BM155" s="15">
        <f>IF($Y155="N",VLOOKUP("N",ylfactors,MATCH(BM$7,'Proposed Factors'!$L$3:$R$3,0),FALSE),IF('Query Result 1'!$X155&lt;49,VLOOKUP("YA",ylfactors,MATCH(BM$7,'Proposed Factors'!$L$3:$R$3,0),FALSE),VLOOKUP("YB",ylfactors,MATCH(BM$7,'Proposed Factors'!$L$3:$R$3,0),FALSE)))</f>
        <v>0.873</v>
      </c>
      <c r="BN155" s="15">
        <f>IF($Y155="N",VLOOKUP("N",ylfactors,MATCH(BN$7,'Proposed Factors'!$L$3:$R$3,0),FALSE),IF('Query Result 1'!$X155&lt;49,VLOOKUP("YA",ylfactors,MATCH(BN$7,'Proposed Factors'!$L$3:$R$3,0),FALSE),VLOOKUP("YB",ylfactors,MATCH(BN$7,'Proposed Factors'!$L$3:$R$3,0),FALSE)))</f>
        <v>0.76900000000000002</v>
      </c>
      <c r="BO155" s="15">
        <f>IF($Y155="N",VLOOKUP("N",ylfactors,MATCH(BO$7,'Proposed Factors'!$L$3:$R$3,0),FALSE),IF('Query Result 1'!$X155&lt;49,VLOOKUP("YA",ylfactors,MATCH(BO$7,'Proposed Factors'!$L$3:$R$3,0),FALSE),VLOOKUP("YB",ylfactors,MATCH(BO$7,'Proposed Factors'!$L$3:$R$3,0),FALSE)))</f>
        <v>0.95</v>
      </c>
      <c r="BP155" s="15">
        <f>IF($Y155="N",VLOOKUP("N",ylfactors,MATCH(BP$7,'Proposed Factors'!$L$3:$R$3,0),FALSE),IF('Query Result 1'!$X155&lt;49,VLOOKUP("YA",ylfactors,MATCH(BP$7,'Proposed Factors'!$L$3:$R$3,0),FALSE),VLOOKUP("YB",ylfactors,MATCH(BP$7,'Proposed Factors'!$L$3:$R$3,0),FALSE)))</f>
        <v>0.94299999999999995</v>
      </c>
      <c r="BQ155" s="15">
        <f>IF($Y155="N",VLOOKUP("N",ylfactors,MATCH(BQ$7,'Proposed Factors'!$L$3:$R$3,0),FALSE),IF('Query Result 1'!$X155&lt;49,VLOOKUP("YA",ylfactors,MATCH(BQ$7,'Proposed Factors'!$L$3:$R$3,0),FALSE),VLOOKUP("YB",ylfactors,MATCH(BQ$7,'Proposed Factors'!$L$3:$R$3,0),FALSE)))</f>
        <v>0.78800000000000003</v>
      </c>
      <c r="BR155" s="15"/>
      <c r="BS155" s="15">
        <f>IF($Z155="NN",1,IF(AND($Z155="YY",$Y155="S"),VLOOKUP("YY",gsdfactors,MATCH(BS$7,'Proposed Factors'!$L$11:$R$11,0),FALSE),VLOOKUP(LEFT(CONCATENATE($Y155,$Z155),2)&amp;"N",gsdfactors,MATCH(BS$7,'Proposed Factors'!$L$11:$R$11,0),FALSE)))</f>
        <v>1</v>
      </c>
      <c r="BT155" s="15">
        <f>IF($Z155="NN",1,IF(AND($Z155="YY",$Y155="S"),VLOOKUP("YY",gsdfactors,MATCH(BT$7,'Proposed Factors'!$L$11:$R$11,0),FALSE),VLOOKUP(LEFT(CONCATENATE($Y155,$Z155),2)&amp;"N",gsdfactors,MATCH(BT$7,'Proposed Factors'!$L$11:$R$11,0),FALSE)))</f>
        <v>1</v>
      </c>
      <c r="BU155" s="15">
        <f>IF($Z155="NN",1,IF(AND($Z155="YY",$Y155="S"),VLOOKUP("YY",gsdfactors,MATCH(BU$7,'Proposed Factors'!$L$11:$R$11,0),FALSE),VLOOKUP(LEFT(CONCATENATE($Y155,$Z155),2)&amp;"N",gsdfactors,MATCH(BU$7,'Proposed Factors'!$L$11:$R$11,0),FALSE)))</f>
        <v>1</v>
      </c>
      <c r="BV155" s="15">
        <f>IF($Z155="NN",1,IF(AND($Z155="YY",$Y155="S"),VLOOKUP("YY",gsdfactors,MATCH(BV$7,'Proposed Factors'!$L$11:$R$11,0),FALSE),VLOOKUP(LEFT(CONCATENATE($Y155,$Z155),2)&amp;"N",gsdfactors,MATCH(BV$7,'Proposed Factors'!$L$11:$R$11,0),FALSE)))</f>
        <v>1</v>
      </c>
      <c r="BW155" s="15">
        <f>IF($Z155="NN",1,IF(AND($Z155="YY",$Y155="S"),VLOOKUP("YY",gsdfactors,MATCH(BW$7,'Proposed Factors'!$L$11:$R$11,0),FALSE),VLOOKUP(LEFT(CONCATENATE($Y155,$Z155),2)&amp;"N",gsdfactors,MATCH(BW$7,'Proposed Factors'!$L$11:$R$11,0),FALSE)))</f>
        <v>1</v>
      </c>
      <c r="BY155" s="52">
        <f t="shared" si="142"/>
        <v>1.0101574873241621</v>
      </c>
      <c r="BZ155" s="52">
        <f t="shared" si="143"/>
        <v>0.80071480403778272</v>
      </c>
      <c r="CA155" s="52">
        <f t="shared" si="144"/>
        <v>0.86379380218467283</v>
      </c>
      <c r="CB155" s="52">
        <f t="shared" si="145"/>
        <v>0.92716458598821339</v>
      </c>
      <c r="CC155" s="52">
        <f t="shared" si="146"/>
        <v>0.76055849584613155</v>
      </c>
      <c r="CE155" s="52">
        <f t="shared" si="147"/>
        <v>1.0591132252154971</v>
      </c>
      <c r="CF155" s="52">
        <f t="shared" si="148"/>
        <v>0.88571573179041074</v>
      </c>
      <c r="CG155" s="52">
        <f t="shared" si="149"/>
        <v>0.88170204407766695</v>
      </c>
      <c r="CH155" s="52">
        <f t="shared" si="150"/>
        <v>0.94698985663547597</v>
      </c>
      <c r="CI155" s="52">
        <f t="shared" si="151"/>
        <v>0.82571458879139426</v>
      </c>
      <c r="CK155" s="52" t="str">
        <f t="shared" si="152"/>
        <v>65SNN</v>
      </c>
      <c r="CL155" s="55">
        <f t="shared" si="153"/>
        <v>7.2978228161931695E-4</v>
      </c>
      <c r="CM155" s="55">
        <f t="shared" si="154"/>
        <v>8.8460481106239746E-4</v>
      </c>
      <c r="CN155" s="55">
        <f t="shared" si="155"/>
        <v>7.3899729365044817E-4</v>
      </c>
      <c r="CO155" s="55">
        <f t="shared" si="156"/>
        <v>7.2310603689198887E-4</v>
      </c>
      <c r="CP155" s="55">
        <f t="shared" si="157"/>
        <v>7.2945043436746331E-4</v>
      </c>
      <c r="CQ155" s="5">
        <f t="shared" si="175"/>
        <v>1.0591132252154971</v>
      </c>
      <c r="CR155" s="5">
        <f t="shared" si="176"/>
        <v>0.88571573179041074</v>
      </c>
      <c r="CS155" s="5">
        <f t="shared" si="177"/>
        <v>0.88170204407766695</v>
      </c>
      <c r="CT155" s="5">
        <f t="shared" si="178"/>
        <v>0.94698985663547597</v>
      </c>
      <c r="CU155" s="5">
        <f t="shared" si="179"/>
        <v>0.82571458879139426</v>
      </c>
      <c r="CW155" s="52">
        <f t="shared" si="180"/>
        <v>1.0903769999999999</v>
      </c>
      <c r="CX155" s="52">
        <f t="shared" si="181"/>
        <v>0.85589699999999991</v>
      </c>
      <c r="CY155" s="52">
        <f t="shared" si="182"/>
        <v>0.91579999999999995</v>
      </c>
      <c r="CZ155" s="52">
        <f t="shared" si="183"/>
        <v>0.98354900000000001</v>
      </c>
      <c r="DA155" s="52">
        <f t="shared" si="184"/>
        <v>0.79994432103416457</v>
      </c>
    </row>
    <row r="156" spans="1:105" x14ac:dyDescent="0.35">
      <c r="A156" s="170" t="str">
        <f t="shared" si="158"/>
        <v>NNN</v>
      </c>
      <c r="B156" s="170" t="str">
        <f t="shared" si="159"/>
        <v>N</v>
      </c>
      <c r="C156" s="29" t="str">
        <f t="shared" si="160"/>
        <v>N</v>
      </c>
      <c r="D156" s="29" t="str">
        <f t="shared" si="136"/>
        <v>N</v>
      </c>
      <c r="E156" s="171" t="s">
        <v>5</v>
      </c>
      <c r="F156" s="171" t="s">
        <v>6</v>
      </c>
      <c r="G156" s="171" t="s">
        <v>8</v>
      </c>
      <c r="H156" s="172">
        <v>38</v>
      </c>
      <c r="I156" s="171" t="s">
        <v>9</v>
      </c>
      <c r="J156" s="171" t="s">
        <v>5</v>
      </c>
      <c r="K156" s="172">
        <v>1</v>
      </c>
      <c r="L156" s="172">
        <v>0</v>
      </c>
      <c r="M156" s="172">
        <v>1</v>
      </c>
      <c r="N156" s="172">
        <v>1</v>
      </c>
      <c r="O156" s="172">
        <v>1</v>
      </c>
      <c r="P156" s="1"/>
      <c r="Q156" s="13" t="s">
        <v>237</v>
      </c>
      <c r="R156" s="35">
        <v>10470</v>
      </c>
      <c r="S156" s="35">
        <v>8258</v>
      </c>
      <c r="T156" s="35">
        <v>9697</v>
      </c>
      <c r="U156" s="35">
        <v>9274</v>
      </c>
      <c r="V156" s="35">
        <v>10326</v>
      </c>
      <c r="W156" s="35"/>
      <c r="X156" s="50">
        <f t="shared" si="161"/>
        <v>66</v>
      </c>
      <c r="Y156" s="49" t="str">
        <f t="shared" si="162"/>
        <v>M</v>
      </c>
      <c r="Z156" s="49" t="str">
        <f t="shared" si="163"/>
        <v>NN</v>
      </c>
      <c r="AA156" s="1"/>
      <c r="AB156" s="120">
        <f t="shared" si="164"/>
        <v>2.9074659393281002E-3</v>
      </c>
      <c r="AC156" s="120">
        <f t="shared" si="165"/>
        <v>3.955098283569723E-3</v>
      </c>
      <c r="AD156" s="120">
        <f t="shared" si="166"/>
        <v>3.1035325926931125E-3</v>
      </c>
      <c r="AE156" s="120">
        <f t="shared" si="167"/>
        <v>3.071958491129778E-3</v>
      </c>
      <c r="AF156" s="120">
        <f t="shared" si="168"/>
        <v>2.9274408026733097E-3</v>
      </c>
      <c r="AH156" s="121">
        <f t="shared" si="196"/>
        <v>1.2529999999999999</v>
      </c>
      <c r="AI156" s="121">
        <f t="shared" si="196"/>
        <v>1.1240000000000001</v>
      </c>
      <c r="AJ156" s="121">
        <f t="shared" si="196"/>
        <v>0.97199999999999998</v>
      </c>
      <c r="AK156" s="121">
        <f t="shared" si="196"/>
        <v>1.0609999999999999</v>
      </c>
      <c r="AL156" s="121">
        <f t="shared" si="196"/>
        <v>1.0149999999999999</v>
      </c>
      <c r="AM156" s="15"/>
      <c r="AN156" s="98">
        <f t="shared" si="137"/>
        <v>1.160816242104497</v>
      </c>
      <c r="AO156" s="98">
        <f t="shared" si="138"/>
        <v>1.0515324153939878</v>
      </c>
      <c r="AP156" s="98">
        <f t="shared" si="139"/>
        <v>0.91680233208506445</v>
      </c>
      <c r="AQ156" s="98">
        <f t="shared" si="140"/>
        <v>1.0001755130994943</v>
      </c>
      <c r="AR156" s="98">
        <f t="shared" si="141"/>
        <v>0.9655205506434783</v>
      </c>
      <c r="AS156" s="15"/>
      <c r="AT156" s="98">
        <f t="shared" si="186"/>
        <v>0.16081624210449696</v>
      </c>
      <c r="AU156" s="98">
        <f t="shared" si="187"/>
        <v>5.1532415393987785E-2</v>
      </c>
      <c r="AV156" s="98">
        <f t="shared" si="188"/>
        <v>-8.3197667914935547E-2</v>
      </c>
      <c r="AW156" s="98">
        <f t="shared" si="189"/>
        <v>1.7551309949426219E-4</v>
      </c>
      <c r="AX156" s="98">
        <f t="shared" si="190"/>
        <v>-3.4479449356521696E-2</v>
      </c>
      <c r="AY156" s="15"/>
      <c r="AZ156" s="98">
        <f t="shared" si="169"/>
        <v>0.16081624210449696</v>
      </c>
      <c r="BA156" s="98">
        <f t="shared" si="170"/>
        <v>5.1532415393987785E-2</v>
      </c>
      <c r="BB156" s="98">
        <f t="shared" si="171"/>
        <v>-8.3197667914935547E-2</v>
      </c>
      <c r="BC156" s="99">
        <f t="shared" si="172"/>
        <v>1.7551309949426219E-4</v>
      </c>
      <c r="BD156" s="98">
        <f t="shared" si="173"/>
        <v>-3.4824243850086915E-2</v>
      </c>
      <c r="BE156" s="101"/>
      <c r="BF156" s="181" t="str">
        <f t="shared" si="174"/>
        <v>66X</v>
      </c>
      <c r="BG156" s="98">
        <f t="shared" si="191"/>
        <v>1.160816242104497</v>
      </c>
      <c r="BH156" s="98">
        <f t="shared" si="192"/>
        <v>1.0515324153939878</v>
      </c>
      <c r="BI156" s="98">
        <f t="shared" si="193"/>
        <v>0.91680233208506445</v>
      </c>
      <c r="BJ156" s="98">
        <f t="shared" si="194"/>
        <v>1.0001755130994943</v>
      </c>
      <c r="BK156" s="98">
        <f t="shared" si="195"/>
        <v>0.96517575614991313</v>
      </c>
      <c r="BL156" s="101"/>
      <c r="BM156" s="15">
        <f>IF($Y156="N",VLOOKUP("N",ylfactors,MATCH(BM$7,'Proposed Factors'!$L$3:$R$3,0),FALSE),IF('Query Result 1'!$X156&lt;49,VLOOKUP("YA",ylfactors,MATCH(BM$7,'Proposed Factors'!$L$3:$R$3,0),FALSE),VLOOKUP("YB",ylfactors,MATCH(BM$7,'Proposed Factors'!$L$3:$R$3,0),FALSE)))</f>
        <v>0.873</v>
      </c>
      <c r="BN156" s="15">
        <f>IF($Y156="N",VLOOKUP("N",ylfactors,MATCH(BN$7,'Proposed Factors'!$L$3:$R$3,0),FALSE),IF('Query Result 1'!$X156&lt;49,VLOOKUP("YA",ylfactors,MATCH(BN$7,'Proposed Factors'!$L$3:$R$3,0),FALSE),VLOOKUP("YB",ylfactors,MATCH(BN$7,'Proposed Factors'!$L$3:$R$3,0),FALSE)))</f>
        <v>0.76900000000000002</v>
      </c>
      <c r="BO156" s="15">
        <f>IF($Y156="N",VLOOKUP("N",ylfactors,MATCH(BO$7,'Proposed Factors'!$L$3:$R$3,0),FALSE),IF('Query Result 1'!$X156&lt;49,VLOOKUP("YA",ylfactors,MATCH(BO$7,'Proposed Factors'!$L$3:$R$3,0),FALSE),VLOOKUP("YB",ylfactors,MATCH(BO$7,'Proposed Factors'!$L$3:$R$3,0),FALSE)))</f>
        <v>0.95</v>
      </c>
      <c r="BP156" s="15">
        <f>IF($Y156="N",VLOOKUP("N",ylfactors,MATCH(BP$7,'Proposed Factors'!$L$3:$R$3,0),FALSE),IF('Query Result 1'!$X156&lt;49,VLOOKUP("YA",ylfactors,MATCH(BP$7,'Proposed Factors'!$L$3:$R$3,0),FALSE),VLOOKUP("YB",ylfactors,MATCH(BP$7,'Proposed Factors'!$L$3:$R$3,0),FALSE)))</f>
        <v>0.94299999999999995</v>
      </c>
      <c r="BQ156" s="15">
        <f>IF($Y156="N",VLOOKUP("N",ylfactors,MATCH(BQ$7,'Proposed Factors'!$L$3:$R$3,0),FALSE),IF('Query Result 1'!$X156&lt;49,VLOOKUP("YA",ylfactors,MATCH(BQ$7,'Proposed Factors'!$L$3:$R$3,0),FALSE),VLOOKUP("YB",ylfactors,MATCH(BQ$7,'Proposed Factors'!$L$3:$R$3,0),FALSE)))</f>
        <v>0.78800000000000003</v>
      </c>
      <c r="BR156" s="15"/>
      <c r="BS156" s="15">
        <f>IF($Z156="NN",1,IF(AND($Z156="YY",$Y156="S"),VLOOKUP("YY",gsdfactors,MATCH(BS$7,'Proposed Factors'!$L$11:$R$11,0),FALSE),VLOOKUP(LEFT(CONCATENATE($Y156,$Z156),2)&amp;"N",gsdfactors,MATCH(BS$7,'Proposed Factors'!$L$11:$R$11,0),FALSE)))</f>
        <v>1</v>
      </c>
      <c r="BT156" s="15">
        <f>IF($Z156="NN",1,IF(AND($Z156="YY",$Y156="S"),VLOOKUP("YY",gsdfactors,MATCH(BT$7,'Proposed Factors'!$L$11:$R$11,0),FALSE),VLOOKUP(LEFT(CONCATENATE($Y156,$Z156),2)&amp;"N",gsdfactors,MATCH(BT$7,'Proposed Factors'!$L$11:$R$11,0),FALSE)))</f>
        <v>1</v>
      </c>
      <c r="BU156" s="15">
        <f>IF($Z156="NN",1,IF(AND($Z156="YY",$Y156="S"),VLOOKUP("YY",gsdfactors,MATCH(BU$7,'Proposed Factors'!$L$11:$R$11,0),FALSE),VLOOKUP(LEFT(CONCATENATE($Y156,$Z156),2)&amp;"N",gsdfactors,MATCH(BU$7,'Proposed Factors'!$L$11:$R$11,0),FALSE)))</f>
        <v>1</v>
      </c>
      <c r="BV156" s="15">
        <f>IF($Z156="NN",1,IF(AND($Z156="YY",$Y156="S"),VLOOKUP("YY",gsdfactors,MATCH(BV$7,'Proposed Factors'!$L$11:$R$11,0),FALSE),VLOOKUP(LEFT(CONCATENATE($Y156,$Z156),2)&amp;"N",gsdfactors,MATCH(BV$7,'Proposed Factors'!$L$11:$R$11,0),FALSE)))</f>
        <v>1</v>
      </c>
      <c r="BW156" s="15">
        <f>IF($Z156="NN",1,IF(AND($Z156="YY",$Y156="S"),VLOOKUP("YY",gsdfactors,MATCH(BW$7,'Proposed Factors'!$L$11:$R$11,0),FALSE),VLOOKUP(LEFT(CONCATENATE($Y156,$Z156),2)&amp;"N",gsdfactors,MATCH(BW$7,'Proposed Factors'!$L$11:$R$11,0),FALSE)))</f>
        <v>1</v>
      </c>
      <c r="BY156" s="52">
        <f t="shared" si="142"/>
        <v>1.0133925793572258</v>
      </c>
      <c r="BZ156" s="52">
        <f t="shared" si="143"/>
        <v>0.80862842743797658</v>
      </c>
      <c r="CA156" s="52">
        <f t="shared" si="144"/>
        <v>0.87096221548081121</v>
      </c>
      <c r="CB156" s="52">
        <f t="shared" si="145"/>
        <v>0.94316550885282302</v>
      </c>
      <c r="CC156" s="52">
        <f t="shared" si="146"/>
        <v>0.76055849584613155</v>
      </c>
      <c r="CE156" s="52">
        <f t="shared" si="147"/>
        <v>1.0625051010368436</v>
      </c>
      <c r="CF156" s="52">
        <f t="shared" si="148"/>
        <v>0.89446943623757569</v>
      </c>
      <c r="CG156" s="52">
        <f t="shared" si="149"/>
        <v>0.88901907348909992</v>
      </c>
      <c r="CH156" s="52">
        <f t="shared" si="150"/>
        <v>0.96333292223417066</v>
      </c>
      <c r="CI156" s="52">
        <f t="shared" si="151"/>
        <v>0.82571458879139426</v>
      </c>
      <c r="CK156" s="52" t="str">
        <f t="shared" si="152"/>
        <v>66MNN</v>
      </c>
      <c r="CL156" s="55">
        <f t="shared" si="153"/>
        <v>2.9074659393281002E-3</v>
      </c>
      <c r="CM156" s="55">
        <f t="shared" si="154"/>
        <v>3.955098283569723E-3</v>
      </c>
      <c r="CN156" s="55">
        <f t="shared" si="155"/>
        <v>3.1035325926931125E-3</v>
      </c>
      <c r="CO156" s="55">
        <f t="shared" si="156"/>
        <v>3.071958491129778E-3</v>
      </c>
      <c r="CP156" s="55">
        <f t="shared" si="157"/>
        <v>2.9274408026733097E-3</v>
      </c>
      <c r="CQ156" s="5">
        <f t="shared" si="175"/>
        <v>1.0625051010368436</v>
      </c>
      <c r="CR156" s="5">
        <f t="shared" si="176"/>
        <v>0.89446943623757569</v>
      </c>
      <c r="CS156" s="5">
        <f t="shared" si="177"/>
        <v>0.88901907348909992</v>
      </c>
      <c r="CT156" s="5">
        <f t="shared" si="178"/>
        <v>0.96333292223417066</v>
      </c>
      <c r="CU156" s="5">
        <f t="shared" si="179"/>
        <v>0.82571458879139426</v>
      </c>
      <c r="CW156" s="52">
        <f t="shared" si="180"/>
        <v>1.0938689999999998</v>
      </c>
      <c r="CX156" s="52">
        <f t="shared" si="181"/>
        <v>0.8643559999999999</v>
      </c>
      <c r="CY156" s="52">
        <f t="shared" si="182"/>
        <v>0.9234</v>
      </c>
      <c r="CZ156" s="52">
        <f t="shared" si="183"/>
        <v>1.0005230000000001</v>
      </c>
      <c r="DA156" s="52">
        <f t="shared" si="184"/>
        <v>0.79994432103416457</v>
      </c>
    </row>
    <row r="157" spans="1:105" x14ac:dyDescent="0.35">
      <c r="A157" s="170" t="str">
        <f t="shared" si="158"/>
        <v>NNN</v>
      </c>
      <c r="B157" s="170" t="str">
        <f t="shared" si="159"/>
        <v>N</v>
      </c>
      <c r="C157" s="29" t="str">
        <f t="shared" si="160"/>
        <v>N</v>
      </c>
      <c r="D157" s="29" t="str">
        <f t="shared" si="136"/>
        <v>N</v>
      </c>
      <c r="E157" s="171" t="s">
        <v>5</v>
      </c>
      <c r="F157" s="171" t="s">
        <v>6</v>
      </c>
      <c r="G157" s="171" t="s">
        <v>8</v>
      </c>
      <c r="H157" s="172">
        <v>39</v>
      </c>
      <c r="I157" s="171" t="s">
        <v>5</v>
      </c>
      <c r="J157" s="171" t="s">
        <v>5</v>
      </c>
      <c r="K157" s="172">
        <v>2039</v>
      </c>
      <c r="L157" s="172">
        <v>1118</v>
      </c>
      <c r="M157" s="172">
        <v>1763</v>
      </c>
      <c r="N157" s="172">
        <v>1651</v>
      </c>
      <c r="O157" s="172">
        <v>2008</v>
      </c>
      <c r="P157" s="1"/>
      <c r="Q157" s="13" t="s">
        <v>339</v>
      </c>
      <c r="R157" s="35">
        <v>2276</v>
      </c>
      <c r="S157" s="35">
        <v>1613</v>
      </c>
      <c r="T157" s="35">
        <v>2047</v>
      </c>
      <c r="U157" s="35">
        <v>1930</v>
      </c>
      <c r="V157" s="35">
        <v>2235</v>
      </c>
      <c r="W157" s="35"/>
      <c r="X157" s="50">
        <f t="shared" si="161"/>
        <v>66</v>
      </c>
      <c r="Y157" s="49" t="str">
        <f t="shared" si="162"/>
        <v>S</v>
      </c>
      <c r="Z157" s="49" t="str">
        <f t="shared" si="163"/>
        <v>NN</v>
      </c>
      <c r="AA157" s="1"/>
      <c r="AB157" s="120">
        <f t="shared" si="164"/>
        <v>6.3203366551201111E-4</v>
      </c>
      <c r="AC157" s="120">
        <f t="shared" si="165"/>
        <v>7.7253251772801685E-4</v>
      </c>
      <c r="AD157" s="120">
        <f t="shared" si="166"/>
        <v>6.5514398445321238E-4</v>
      </c>
      <c r="AE157" s="120">
        <f t="shared" si="167"/>
        <v>6.393012602847176E-4</v>
      </c>
      <c r="AF157" s="120">
        <f t="shared" si="168"/>
        <v>6.3362678616839501E-4</v>
      </c>
      <c r="AH157" s="121">
        <f t="shared" si="196"/>
        <v>1.2529999999999999</v>
      </c>
      <c r="AI157" s="121">
        <f t="shared" si="196"/>
        <v>1.1240000000000001</v>
      </c>
      <c r="AJ157" s="121">
        <f t="shared" si="196"/>
        <v>0.97199999999999998</v>
      </c>
      <c r="AK157" s="121">
        <f t="shared" si="196"/>
        <v>1.0609999999999999</v>
      </c>
      <c r="AL157" s="121">
        <f t="shared" si="196"/>
        <v>1.0149999999999999</v>
      </c>
      <c r="AM157" s="15"/>
      <c r="AN157" s="98">
        <f t="shared" si="137"/>
        <v>1.160816242104497</v>
      </c>
      <c r="AO157" s="98">
        <f t="shared" si="138"/>
        <v>1.0515324153939878</v>
      </c>
      <c r="AP157" s="98">
        <f t="shared" si="139"/>
        <v>0.91680233208506445</v>
      </c>
      <c r="AQ157" s="98">
        <f t="shared" si="140"/>
        <v>1.0001755130994943</v>
      </c>
      <c r="AR157" s="98">
        <f t="shared" si="141"/>
        <v>0.9655205506434783</v>
      </c>
      <c r="AS157" s="15"/>
      <c r="AT157" s="98">
        <f t="shared" si="186"/>
        <v>0.16081624210449696</v>
      </c>
      <c r="AU157" s="98">
        <f t="shared" si="187"/>
        <v>5.1532415393987785E-2</v>
      </c>
      <c r="AV157" s="98">
        <f t="shared" si="188"/>
        <v>-8.3197667914935547E-2</v>
      </c>
      <c r="AW157" s="98">
        <f t="shared" si="189"/>
        <v>1.7551309949426219E-4</v>
      </c>
      <c r="AX157" s="98">
        <f t="shared" si="190"/>
        <v>-3.4479449356521696E-2</v>
      </c>
      <c r="AY157" s="15"/>
      <c r="AZ157" s="98">
        <f t="shared" si="169"/>
        <v>0.16081624210449696</v>
      </c>
      <c r="BA157" s="98">
        <f t="shared" si="170"/>
        <v>5.1532415393987785E-2</v>
      </c>
      <c r="BB157" s="98">
        <f t="shared" si="171"/>
        <v>-8.3197667914935547E-2</v>
      </c>
      <c r="BC157" s="99">
        <f t="shared" si="172"/>
        <v>1.7551309949426219E-4</v>
      </c>
      <c r="BD157" s="98">
        <f t="shared" si="173"/>
        <v>-3.4824243850086915E-2</v>
      </c>
      <c r="BE157" s="101"/>
      <c r="BF157" s="181" t="str">
        <f t="shared" si="174"/>
        <v>66X</v>
      </c>
      <c r="BG157" s="98">
        <f t="shared" si="191"/>
        <v>1.160816242104497</v>
      </c>
      <c r="BH157" s="98">
        <f t="shared" si="192"/>
        <v>1.0515324153939878</v>
      </c>
      <c r="BI157" s="98">
        <f t="shared" si="193"/>
        <v>0.91680233208506445</v>
      </c>
      <c r="BJ157" s="98">
        <f t="shared" si="194"/>
        <v>1.0001755130994943</v>
      </c>
      <c r="BK157" s="98">
        <f t="shared" si="195"/>
        <v>0.96517575614991313</v>
      </c>
      <c r="BL157" s="101"/>
      <c r="BM157" s="15">
        <f>IF($Y157="N",VLOOKUP("N",ylfactors,MATCH(BM$7,'Proposed Factors'!$L$3:$R$3,0),FALSE),IF('Query Result 1'!$X157&lt;49,VLOOKUP("YA",ylfactors,MATCH(BM$7,'Proposed Factors'!$L$3:$R$3,0),FALSE),VLOOKUP("YB",ylfactors,MATCH(BM$7,'Proposed Factors'!$L$3:$R$3,0),FALSE)))</f>
        <v>0.873</v>
      </c>
      <c r="BN157" s="15">
        <f>IF($Y157="N",VLOOKUP("N",ylfactors,MATCH(BN$7,'Proposed Factors'!$L$3:$R$3,0),FALSE),IF('Query Result 1'!$X157&lt;49,VLOOKUP("YA",ylfactors,MATCH(BN$7,'Proposed Factors'!$L$3:$R$3,0),FALSE),VLOOKUP("YB",ylfactors,MATCH(BN$7,'Proposed Factors'!$L$3:$R$3,0),FALSE)))</f>
        <v>0.76900000000000002</v>
      </c>
      <c r="BO157" s="15">
        <f>IF($Y157="N",VLOOKUP("N",ylfactors,MATCH(BO$7,'Proposed Factors'!$L$3:$R$3,0),FALSE),IF('Query Result 1'!$X157&lt;49,VLOOKUP("YA",ylfactors,MATCH(BO$7,'Proposed Factors'!$L$3:$R$3,0),FALSE),VLOOKUP("YB",ylfactors,MATCH(BO$7,'Proposed Factors'!$L$3:$R$3,0),FALSE)))</f>
        <v>0.95</v>
      </c>
      <c r="BP157" s="15">
        <f>IF($Y157="N",VLOOKUP("N",ylfactors,MATCH(BP$7,'Proposed Factors'!$L$3:$R$3,0),FALSE),IF('Query Result 1'!$X157&lt;49,VLOOKUP("YA",ylfactors,MATCH(BP$7,'Proposed Factors'!$L$3:$R$3,0),FALSE),VLOOKUP("YB",ylfactors,MATCH(BP$7,'Proposed Factors'!$L$3:$R$3,0),FALSE)))</f>
        <v>0.94299999999999995</v>
      </c>
      <c r="BQ157" s="15">
        <f>IF($Y157="N",VLOOKUP("N",ylfactors,MATCH(BQ$7,'Proposed Factors'!$L$3:$R$3,0),FALSE),IF('Query Result 1'!$X157&lt;49,VLOOKUP("YA",ylfactors,MATCH(BQ$7,'Proposed Factors'!$L$3:$R$3,0),FALSE),VLOOKUP("YB",ylfactors,MATCH(BQ$7,'Proposed Factors'!$L$3:$R$3,0),FALSE)))</f>
        <v>0.78800000000000003</v>
      </c>
      <c r="BR157" s="15"/>
      <c r="BS157" s="15">
        <f>IF($Z157="NN",1,IF(AND($Z157="YY",$Y157="S"),VLOOKUP("YY",gsdfactors,MATCH(BS$7,'Proposed Factors'!$L$11:$R$11,0),FALSE),VLOOKUP(LEFT(CONCATENATE($Y157,$Z157),2)&amp;"N",gsdfactors,MATCH(BS$7,'Proposed Factors'!$L$11:$R$11,0),FALSE)))</f>
        <v>1</v>
      </c>
      <c r="BT157" s="15">
        <f>IF($Z157="NN",1,IF(AND($Z157="YY",$Y157="S"),VLOOKUP("YY",gsdfactors,MATCH(BT$7,'Proposed Factors'!$L$11:$R$11,0),FALSE),VLOOKUP(LEFT(CONCATENATE($Y157,$Z157),2)&amp;"N",gsdfactors,MATCH(BT$7,'Proposed Factors'!$L$11:$R$11,0),FALSE)))</f>
        <v>1</v>
      </c>
      <c r="BU157" s="15">
        <f>IF($Z157="NN",1,IF(AND($Z157="YY",$Y157="S"),VLOOKUP("YY",gsdfactors,MATCH(BU$7,'Proposed Factors'!$L$11:$R$11,0),FALSE),VLOOKUP(LEFT(CONCATENATE($Y157,$Z157),2)&amp;"N",gsdfactors,MATCH(BU$7,'Proposed Factors'!$L$11:$R$11,0),FALSE)))</f>
        <v>1</v>
      </c>
      <c r="BV157" s="15">
        <f>IF($Z157="NN",1,IF(AND($Z157="YY",$Y157="S"),VLOOKUP("YY",gsdfactors,MATCH(BV$7,'Proposed Factors'!$L$11:$R$11,0),FALSE),VLOOKUP(LEFT(CONCATENATE($Y157,$Z157),2)&amp;"N",gsdfactors,MATCH(BV$7,'Proposed Factors'!$L$11:$R$11,0),FALSE)))</f>
        <v>1</v>
      </c>
      <c r="BW157" s="15">
        <f>IF($Z157="NN",1,IF(AND($Z157="YY",$Y157="S"),VLOOKUP("YY",gsdfactors,MATCH(BW$7,'Proposed Factors'!$L$11:$R$11,0),FALSE),VLOOKUP(LEFT(CONCATENATE($Y157,$Z157),2)&amp;"N",gsdfactors,MATCH(BW$7,'Proposed Factors'!$L$11:$R$11,0),FALSE)))</f>
        <v>1</v>
      </c>
      <c r="BY157" s="52">
        <f t="shared" si="142"/>
        <v>1.0133925793572258</v>
      </c>
      <c r="BZ157" s="52">
        <f t="shared" si="143"/>
        <v>0.80862842743797658</v>
      </c>
      <c r="CA157" s="52">
        <f t="shared" si="144"/>
        <v>0.87096221548081121</v>
      </c>
      <c r="CB157" s="52">
        <f t="shared" si="145"/>
        <v>0.94316550885282302</v>
      </c>
      <c r="CC157" s="52">
        <f t="shared" si="146"/>
        <v>0.76055849584613155</v>
      </c>
      <c r="CE157" s="52">
        <f t="shared" si="147"/>
        <v>1.0625051010368436</v>
      </c>
      <c r="CF157" s="52">
        <f t="shared" si="148"/>
        <v>0.89446943623757569</v>
      </c>
      <c r="CG157" s="52">
        <f t="shared" si="149"/>
        <v>0.88901907348909992</v>
      </c>
      <c r="CH157" s="52">
        <f t="shared" si="150"/>
        <v>0.96333292223417066</v>
      </c>
      <c r="CI157" s="52">
        <f t="shared" si="151"/>
        <v>0.82571458879139426</v>
      </c>
      <c r="CK157" s="52" t="str">
        <f t="shared" si="152"/>
        <v>66SNN</v>
      </c>
      <c r="CL157" s="55">
        <f t="shared" si="153"/>
        <v>6.3203366551201111E-4</v>
      </c>
      <c r="CM157" s="55">
        <f t="shared" si="154"/>
        <v>7.7253251772801685E-4</v>
      </c>
      <c r="CN157" s="55">
        <f t="shared" si="155"/>
        <v>6.5514398445321238E-4</v>
      </c>
      <c r="CO157" s="55">
        <f t="shared" si="156"/>
        <v>6.393012602847176E-4</v>
      </c>
      <c r="CP157" s="55">
        <f t="shared" si="157"/>
        <v>6.3362678616839501E-4</v>
      </c>
      <c r="CQ157" s="5">
        <f t="shared" si="175"/>
        <v>1.0625051010368436</v>
      </c>
      <c r="CR157" s="5">
        <f t="shared" si="176"/>
        <v>0.89446943623757569</v>
      </c>
      <c r="CS157" s="5">
        <f t="shared" si="177"/>
        <v>0.88901907348909992</v>
      </c>
      <c r="CT157" s="5">
        <f t="shared" si="178"/>
        <v>0.96333292223417066</v>
      </c>
      <c r="CU157" s="5">
        <f t="shared" si="179"/>
        <v>0.82571458879139426</v>
      </c>
      <c r="CW157" s="52">
        <f t="shared" si="180"/>
        <v>1.0938689999999998</v>
      </c>
      <c r="CX157" s="52">
        <f t="shared" si="181"/>
        <v>0.8643559999999999</v>
      </c>
      <c r="CY157" s="52">
        <f t="shared" si="182"/>
        <v>0.9234</v>
      </c>
      <c r="CZ157" s="52">
        <f t="shared" si="183"/>
        <v>1.0005230000000001</v>
      </c>
      <c r="DA157" s="52">
        <f t="shared" si="184"/>
        <v>0.79994432103416457</v>
      </c>
    </row>
    <row r="158" spans="1:105" x14ac:dyDescent="0.35">
      <c r="A158" s="170" t="str">
        <f t="shared" si="158"/>
        <v>NNN</v>
      </c>
      <c r="B158" s="170" t="str">
        <f t="shared" si="159"/>
        <v>N</v>
      </c>
      <c r="C158" s="29" t="str">
        <f t="shared" si="160"/>
        <v>N</v>
      </c>
      <c r="D158" s="29" t="str">
        <f t="shared" si="136"/>
        <v>N</v>
      </c>
      <c r="E158" s="171" t="s">
        <v>5</v>
      </c>
      <c r="F158" s="171" t="s">
        <v>6</v>
      </c>
      <c r="G158" s="171" t="s">
        <v>8</v>
      </c>
      <c r="H158" s="172">
        <v>39</v>
      </c>
      <c r="I158" s="171" t="s">
        <v>5</v>
      </c>
      <c r="J158" s="171" t="s">
        <v>9</v>
      </c>
      <c r="K158" s="172">
        <v>1</v>
      </c>
      <c r="L158" s="172">
        <v>0</v>
      </c>
      <c r="M158" s="172">
        <v>0</v>
      </c>
      <c r="N158" s="172">
        <v>0</v>
      </c>
      <c r="O158" s="172">
        <v>1</v>
      </c>
      <c r="P158" s="1"/>
      <c r="Q158" s="13" t="s">
        <v>238</v>
      </c>
      <c r="R158" s="35">
        <v>9211</v>
      </c>
      <c r="S158" s="35">
        <v>7264</v>
      </c>
      <c r="T158" s="35">
        <v>8565</v>
      </c>
      <c r="U158" s="35">
        <v>8139</v>
      </c>
      <c r="V158" s="35">
        <v>9090</v>
      </c>
      <c r="W158" s="35"/>
      <c r="X158" s="50">
        <f t="shared" si="161"/>
        <v>67</v>
      </c>
      <c r="Y158" s="49" t="str">
        <f t="shared" si="162"/>
        <v>M</v>
      </c>
      <c r="Z158" s="49" t="str">
        <f t="shared" si="163"/>
        <v>NN</v>
      </c>
      <c r="AA158" s="1"/>
      <c r="AB158" s="120">
        <f t="shared" si="164"/>
        <v>2.5578480197852083E-3</v>
      </c>
      <c r="AC158" s="120">
        <f t="shared" si="165"/>
        <v>3.479030507610858E-3</v>
      </c>
      <c r="AD158" s="120">
        <f t="shared" si="166"/>
        <v>2.7412350888332995E-3</v>
      </c>
      <c r="AE158" s="120">
        <f t="shared" si="167"/>
        <v>2.6959963510141539E-3</v>
      </c>
      <c r="AF158" s="120">
        <f t="shared" si="168"/>
        <v>2.5770324323358884E-3</v>
      </c>
      <c r="AH158" s="121">
        <f t="shared" ref="AH158:AL167" si="197">IFERROR(IF($Y158="N",VLOOKUP(CONCATENATE(AH$7,"NNXX"),bdfactors,8,FALSE),VLOOKUP(CONCATENATE(AH$7,$X158,$Y158),bdfactors,8,FALSE)),VLOOKUP(CONCATENATE(AH$7,$X158,"X"),bdfactors,8,FALSE))</f>
        <v>1.258</v>
      </c>
      <c r="AI158" s="121">
        <f t="shared" si="197"/>
        <v>1.1439999999999999</v>
      </c>
      <c r="AJ158" s="121">
        <f t="shared" si="197"/>
        <v>0.98599999999999999</v>
      </c>
      <c r="AK158" s="121">
        <f t="shared" si="197"/>
        <v>1.1279999999999999</v>
      </c>
      <c r="AL158" s="121">
        <f t="shared" si="197"/>
        <v>1.026</v>
      </c>
      <c r="AM158" s="15"/>
      <c r="AN158" s="98">
        <f t="shared" si="137"/>
        <v>1.1654483899181622</v>
      </c>
      <c r="AO158" s="98">
        <f t="shared" si="138"/>
        <v>1.0702429565931688</v>
      </c>
      <c r="AP158" s="98">
        <f t="shared" si="139"/>
        <v>0.93000730394637199</v>
      </c>
      <c r="AQ158" s="98">
        <f t="shared" si="140"/>
        <v>1.0633345700058712</v>
      </c>
      <c r="AR158" s="98">
        <f t="shared" si="141"/>
        <v>0.9759843201578412</v>
      </c>
      <c r="AS158" s="15"/>
      <c r="AT158" s="98">
        <f t="shared" si="186"/>
        <v>0.16544838991816224</v>
      </c>
      <c r="AU158" s="98">
        <f t="shared" si="187"/>
        <v>7.0242956593168815E-2</v>
      </c>
      <c r="AV158" s="98">
        <f t="shared" si="188"/>
        <v>-6.9992696053628012E-2</v>
      </c>
      <c r="AW158" s="98">
        <f t="shared" si="189"/>
        <v>6.3334570005871171E-2</v>
      </c>
      <c r="AX158" s="98">
        <f t="shared" si="190"/>
        <v>-2.4015679842158799E-2</v>
      </c>
      <c r="AY158" s="15"/>
      <c r="AZ158" s="98">
        <f t="shared" si="169"/>
        <v>0.16544838991816224</v>
      </c>
      <c r="BA158" s="98">
        <f t="shared" si="170"/>
        <v>7.0242956593168815E-2</v>
      </c>
      <c r="BB158" s="98">
        <f t="shared" si="171"/>
        <v>-6.9992696053628012E-2</v>
      </c>
      <c r="BC158" s="99">
        <f t="shared" si="172"/>
        <v>6.3334570005871171E-2</v>
      </c>
      <c r="BD158" s="98">
        <f t="shared" si="173"/>
        <v>-2.4255836640580387E-2</v>
      </c>
      <c r="BE158" s="101"/>
      <c r="BF158" s="181" t="str">
        <f t="shared" si="174"/>
        <v>67X</v>
      </c>
      <c r="BG158" s="98">
        <f t="shared" si="191"/>
        <v>1.1654483899181622</v>
      </c>
      <c r="BH158" s="98">
        <f t="shared" si="192"/>
        <v>1.0702429565931688</v>
      </c>
      <c r="BI158" s="98">
        <f t="shared" si="193"/>
        <v>0.93000730394637199</v>
      </c>
      <c r="BJ158" s="98">
        <f t="shared" si="194"/>
        <v>1.0633345700058712</v>
      </c>
      <c r="BK158" s="98">
        <f t="shared" si="195"/>
        <v>0.9757441633594196</v>
      </c>
      <c r="BL158" s="101"/>
      <c r="BM158" s="15">
        <f>IF($Y158="N",VLOOKUP("N",ylfactors,MATCH(BM$7,'Proposed Factors'!$L$3:$R$3,0),FALSE),IF('Query Result 1'!$X158&lt;49,VLOOKUP("YA",ylfactors,MATCH(BM$7,'Proposed Factors'!$L$3:$R$3,0),FALSE),VLOOKUP("YB",ylfactors,MATCH(BM$7,'Proposed Factors'!$L$3:$R$3,0),FALSE)))</f>
        <v>0.873</v>
      </c>
      <c r="BN158" s="15">
        <f>IF($Y158="N",VLOOKUP("N",ylfactors,MATCH(BN$7,'Proposed Factors'!$L$3:$R$3,0),FALSE),IF('Query Result 1'!$X158&lt;49,VLOOKUP("YA",ylfactors,MATCH(BN$7,'Proposed Factors'!$L$3:$R$3,0),FALSE),VLOOKUP("YB",ylfactors,MATCH(BN$7,'Proposed Factors'!$L$3:$R$3,0),FALSE)))</f>
        <v>0.76900000000000002</v>
      </c>
      <c r="BO158" s="15">
        <f>IF($Y158="N",VLOOKUP("N",ylfactors,MATCH(BO$7,'Proposed Factors'!$L$3:$R$3,0),FALSE),IF('Query Result 1'!$X158&lt;49,VLOOKUP("YA",ylfactors,MATCH(BO$7,'Proposed Factors'!$L$3:$R$3,0),FALSE),VLOOKUP("YB",ylfactors,MATCH(BO$7,'Proposed Factors'!$L$3:$R$3,0),FALSE)))</f>
        <v>0.95</v>
      </c>
      <c r="BP158" s="15">
        <f>IF($Y158="N",VLOOKUP("N",ylfactors,MATCH(BP$7,'Proposed Factors'!$L$3:$R$3,0),FALSE),IF('Query Result 1'!$X158&lt;49,VLOOKUP("YA",ylfactors,MATCH(BP$7,'Proposed Factors'!$L$3:$R$3,0),FALSE),VLOOKUP("YB",ylfactors,MATCH(BP$7,'Proposed Factors'!$L$3:$R$3,0),FALSE)))</f>
        <v>0.94299999999999995</v>
      </c>
      <c r="BQ158" s="15">
        <f>IF($Y158="N",VLOOKUP("N",ylfactors,MATCH(BQ$7,'Proposed Factors'!$L$3:$R$3,0),FALSE),IF('Query Result 1'!$X158&lt;49,VLOOKUP("YA",ylfactors,MATCH(BQ$7,'Proposed Factors'!$L$3:$R$3,0),FALSE),VLOOKUP("YB",ylfactors,MATCH(BQ$7,'Proposed Factors'!$L$3:$R$3,0),FALSE)))</f>
        <v>0.78800000000000003</v>
      </c>
      <c r="BR158" s="15"/>
      <c r="BS158" s="15">
        <f>IF($Z158="NN",1,IF(AND($Z158="YY",$Y158="S"),VLOOKUP("YY",gsdfactors,MATCH(BS$7,'Proposed Factors'!$L$11:$R$11,0),FALSE),VLOOKUP(LEFT(CONCATENATE($Y158,$Z158),2)&amp;"N",gsdfactors,MATCH(BS$7,'Proposed Factors'!$L$11:$R$11,0),FALSE)))</f>
        <v>1</v>
      </c>
      <c r="BT158" s="15">
        <f>IF($Z158="NN",1,IF(AND($Z158="YY",$Y158="S"),VLOOKUP("YY",gsdfactors,MATCH(BT$7,'Proposed Factors'!$L$11:$R$11,0),FALSE),VLOOKUP(LEFT(CONCATENATE($Y158,$Z158),2)&amp;"N",gsdfactors,MATCH(BT$7,'Proposed Factors'!$L$11:$R$11,0),FALSE)))</f>
        <v>1</v>
      </c>
      <c r="BU158" s="15">
        <f>IF($Z158="NN",1,IF(AND($Z158="YY",$Y158="S"),VLOOKUP("YY",gsdfactors,MATCH(BU$7,'Proposed Factors'!$L$11:$R$11,0),FALSE),VLOOKUP(LEFT(CONCATENATE($Y158,$Z158),2)&amp;"N",gsdfactors,MATCH(BU$7,'Proposed Factors'!$L$11:$R$11,0),FALSE)))</f>
        <v>1</v>
      </c>
      <c r="BV158" s="15">
        <f>IF($Z158="NN",1,IF(AND($Z158="YY",$Y158="S"),VLOOKUP("YY",gsdfactors,MATCH(BV$7,'Proposed Factors'!$L$11:$R$11,0),FALSE),VLOOKUP(LEFT(CONCATENATE($Y158,$Z158),2)&amp;"N",gsdfactors,MATCH(BV$7,'Proposed Factors'!$L$11:$R$11,0),FALSE)))</f>
        <v>1</v>
      </c>
      <c r="BW158" s="15">
        <f>IF($Z158="NN",1,IF(AND($Z158="YY",$Y158="S"),VLOOKUP("YY",gsdfactors,MATCH(BW$7,'Proposed Factors'!$L$11:$R$11,0),FALSE),VLOOKUP(LEFT(CONCATENATE($Y158,$Z158),2)&amp;"N",gsdfactors,MATCH(BW$7,'Proposed Factors'!$L$11:$R$11,0),FALSE)))</f>
        <v>1</v>
      </c>
      <c r="BY158" s="52">
        <f t="shared" si="142"/>
        <v>1.0174364443985557</v>
      </c>
      <c r="BZ158" s="52">
        <f t="shared" si="143"/>
        <v>0.82301683362014688</v>
      </c>
      <c r="CA158" s="52">
        <f t="shared" si="144"/>
        <v>0.88350693874905339</v>
      </c>
      <c r="CB158" s="52">
        <f t="shared" si="145"/>
        <v>1.0027244995155364</v>
      </c>
      <c r="CC158" s="52">
        <f t="shared" si="146"/>
        <v>0.7688864007272227</v>
      </c>
      <c r="CE158" s="52">
        <f t="shared" si="147"/>
        <v>1.0667449458135272</v>
      </c>
      <c r="CF158" s="52">
        <f t="shared" si="148"/>
        <v>0.91038526250514817</v>
      </c>
      <c r="CG158" s="52">
        <f t="shared" si="149"/>
        <v>0.90182387495910754</v>
      </c>
      <c r="CH158" s="52">
        <f t="shared" si="150"/>
        <v>1.0241654441848673</v>
      </c>
      <c r="CI158" s="52">
        <f t="shared" si="151"/>
        <v>0.83475593484424959</v>
      </c>
      <c r="CK158" s="52" t="str">
        <f t="shared" si="152"/>
        <v>67MNN</v>
      </c>
      <c r="CL158" s="55">
        <f t="shared" si="153"/>
        <v>2.5578480197852083E-3</v>
      </c>
      <c r="CM158" s="55">
        <f t="shared" si="154"/>
        <v>3.479030507610858E-3</v>
      </c>
      <c r="CN158" s="55">
        <f t="shared" si="155"/>
        <v>2.7412350888332995E-3</v>
      </c>
      <c r="CO158" s="55">
        <f t="shared" si="156"/>
        <v>2.6959963510141539E-3</v>
      </c>
      <c r="CP158" s="55">
        <f t="shared" si="157"/>
        <v>2.5770324323358884E-3</v>
      </c>
      <c r="CQ158" s="5">
        <f t="shared" si="175"/>
        <v>1.0667449458135272</v>
      </c>
      <c r="CR158" s="5">
        <f t="shared" si="176"/>
        <v>0.91038526250514817</v>
      </c>
      <c r="CS158" s="5">
        <f t="shared" si="177"/>
        <v>0.90182387495910754</v>
      </c>
      <c r="CT158" s="5">
        <f t="shared" si="178"/>
        <v>1.0241654441848673</v>
      </c>
      <c r="CU158" s="5">
        <f t="shared" si="179"/>
        <v>0.83475593484424959</v>
      </c>
      <c r="CW158" s="52">
        <f t="shared" si="180"/>
        <v>1.0982340000000002</v>
      </c>
      <c r="CX158" s="52">
        <f t="shared" si="181"/>
        <v>0.87973599999999985</v>
      </c>
      <c r="CY158" s="52">
        <f t="shared" si="182"/>
        <v>0.93669999999999998</v>
      </c>
      <c r="CZ158" s="52">
        <f t="shared" si="183"/>
        <v>1.0637039999999998</v>
      </c>
      <c r="DA158" s="52">
        <f t="shared" si="184"/>
        <v>0.80870348979255191</v>
      </c>
    </row>
    <row r="159" spans="1:105" x14ac:dyDescent="0.35">
      <c r="A159" s="170" t="str">
        <f t="shared" si="158"/>
        <v>NNN</v>
      </c>
      <c r="B159" s="170" t="str">
        <f t="shared" si="159"/>
        <v>N</v>
      </c>
      <c r="C159" s="29" t="str">
        <f t="shared" si="160"/>
        <v>N</v>
      </c>
      <c r="D159" s="29" t="str">
        <f t="shared" si="136"/>
        <v>N</v>
      </c>
      <c r="E159" s="171" t="s">
        <v>5</v>
      </c>
      <c r="F159" s="171" t="s">
        <v>6</v>
      </c>
      <c r="G159" s="171" t="s">
        <v>8</v>
      </c>
      <c r="H159" s="172">
        <v>40</v>
      </c>
      <c r="I159" s="171" t="s">
        <v>5</v>
      </c>
      <c r="J159" s="171" t="s">
        <v>5</v>
      </c>
      <c r="K159" s="172">
        <v>1978</v>
      </c>
      <c r="L159" s="172">
        <v>1103</v>
      </c>
      <c r="M159" s="172">
        <v>1662</v>
      </c>
      <c r="N159" s="172">
        <v>1555</v>
      </c>
      <c r="O159" s="172">
        <v>1930</v>
      </c>
      <c r="P159" s="1"/>
      <c r="Q159" s="13" t="s">
        <v>340</v>
      </c>
      <c r="R159" s="35">
        <v>1999</v>
      </c>
      <c r="S159" s="35">
        <v>1390</v>
      </c>
      <c r="T159" s="35">
        <v>1749</v>
      </c>
      <c r="U159" s="35">
        <v>1654</v>
      </c>
      <c r="V159" s="35">
        <v>1954</v>
      </c>
      <c r="W159" s="35"/>
      <c r="X159" s="50">
        <f t="shared" si="161"/>
        <v>67</v>
      </c>
      <c r="Y159" s="49" t="str">
        <f t="shared" si="162"/>
        <v>S</v>
      </c>
      <c r="Z159" s="49" t="str">
        <f t="shared" si="163"/>
        <v>NN</v>
      </c>
      <c r="AA159" s="1"/>
      <c r="AB159" s="120">
        <f t="shared" si="164"/>
        <v>5.5511216931393242E-4</v>
      </c>
      <c r="AC159" s="120">
        <f t="shared" si="165"/>
        <v>6.6572858006320112E-4</v>
      </c>
      <c r="AD159" s="120">
        <f t="shared" si="166"/>
        <v>5.5976884651131827E-4</v>
      </c>
      <c r="AE159" s="120">
        <f t="shared" si="167"/>
        <v>5.4787786762223989E-4</v>
      </c>
      <c r="AF159" s="120">
        <f t="shared" si="168"/>
        <v>5.5396274728100397E-4</v>
      </c>
      <c r="AH159" s="121">
        <f t="shared" si="197"/>
        <v>1.258</v>
      </c>
      <c r="AI159" s="121">
        <f t="shared" si="197"/>
        <v>1.1439999999999999</v>
      </c>
      <c r="AJ159" s="121">
        <f t="shared" si="197"/>
        <v>0.98599999999999999</v>
      </c>
      <c r="AK159" s="121">
        <f t="shared" si="197"/>
        <v>1.1279999999999999</v>
      </c>
      <c r="AL159" s="121">
        <f t="shared" si="197"/>
        <v>1.026</v>
      </c>
      <c r="AM159" s="15"/>
      <c r="AN159" s="98">
        <f t="shared" si="137"/>
        <v>1.1654483899181622</v>
      </c>
      <c r="AO159" s="98">
        <f t="shared" si="138"/>
        <v>1.0702429565931688</v>
      </c>
      <c r="AP159" s="98">
        <f t="shared" si="139"/>
        <v>0.93000730394637199</v>
      </c>
      <c r="AQ159" s="98">
        <f t="shared" si="140"/>
        <v>1.0633345700058712</v>
      </c>
      <c r="AR159" s="98">
        <f t="shared" si="141"/>
        <v>0.9759843201578412</v>
      </c>
      <c r="AS159" s="15"/>
      <c r="AT159" s="98">
        <f t="shared" si="186"/>
        <v>0.16544838991816224</v>
      </c>
      <c r="AU159" s="98">
        <f t="shared" si="187"/>
        <v>7.0242956593168815E-2</v>
      </c>
      <c r="AV159" s="98">
        <f t="shared" si="188"/>
        <v>-6.9992696053628012E-2</v>
      </c>
      <c r="AW159" s="98">
        <f t="shared" si="189"/>
        <v>6.3334570005871171E-2</v>
      </c>
      <c r="AX159" s="98">
        <f t="shared" si="190"/>
        <v>-2.4015679842158799E-2</v>
      </c>
      <c r="AY159" s="15"/>
      <c r="AZ159" s="98">
        <f t="shared" si="169"/>
        <v>0.16544838991816224</v>
      </c>
      <c r="BA159" s="98">
        <f t="shared" si="170"/>
        <v>7.0242956593168815E-2</v>
      </c>
      <c r="BB159" s="98">
        <f t="shared" si="171"/>
        <v>-6.9992696053628012E-2</v>
      </c>
      <c r="BC159" s="99">
        <f t="shared" si="172"/>
        <v>6.3334570005871171E-2</v>
      </c>
      <c r="BD159" s="98">
        <f t="shared" si="173"/>
        <v>-2.4255836640580387E-2</v>
      </c>
      <c r="BE159" s="101"/>
      <c r="BF159" s="181" t="str">
        <f t="shared" si="174"/>
        <v>67X</v>
      </c>
      <c r="BG159" s="98">
        <f t="shared" si="191"/>
        <v>1.1654483899181622</v>
      </c>
      <c r="BH159" s="98">
        <f t="shared" si="192"/>
        <v>1.0702429565931688</v>
      </c>
      <c r="BI159" s="98">
        <f t="shared" si="193"/>
        <v>0.93000730394637199</v>
      </c>
      <c r="BJ159" s="98">
        <f t="shared" si="194"/>
        <v>1.0633345700058712</v>
      </c>
      <c r="BK159" s="98">
        <f t="shared" si="195"/>
        <v>0.9757441633594196</v>
      </c>
      <c r="BL159" s="101"/>
      <c r="BM159" s="15">
        <f>IF($Y159="N",VLOOKUP("N",ylfactors,MATCH(BM$7,'Proposed Factors'!$L$3:$R$3,0),FALSE),IF('Query Result 1'!$X159&lt;49,VLOOKUP("YA",ylfactors,MATCH(BM$7,'Proposed Factors'!$L$3:$R$3,0),FALSE),VLOOKUP("YB",ylfactors,MATCH(BM$7,'Proposed Factors'!$L$3:$R$3,0),FALSE)))</f>
        <v>0.873</v>
      </c>
      <c r="BN159" s="15">
        <f>IF($Y159="N",VLOOKUP("N",ylfactors,MATCH(BN$7,'Proposed Factors'!$L$3:$R$3,0),FALSE),IF('Query Result 1'!$X159&lt;49,VLOOKUP("YA",ylfactors,MATCH(BN$7,'Proposed Factors'!$L$3:$R$3,0),FALSE),VLOOKUP("YB",ylfactors,MATCH(BN$7,'Proposed Factors'!$L$3:$R$3,0),FALSE)))</f>
        <v>0.76900000000000002</v>
      </c>
      <c r="BO159" s="15">
        <f>IF($Y159="N",VLOOKUP("N",ylfactors,MATCH(BO$7,'Proposed Factors'!$L$3:$R$3,0),FALSE),IF('Query Result 1'!$X159&lt;49,VLOOKUP("YA",ylfactors,MATCH(BO$7,'Proposed Factors'!$L$3:$R$3,0),FALSE),VLOOKUP("YB",ylfactors,MATCH(BO$7,'Proposed Factors'!$L$3:$R$3,0),FALSE)))</f>
        <v>0.95</v>
      </c>
      <c r="BP159" s="15">
        <f>IF($Y159="N",VLOOKUP("N",ylfactors,MATCH(BP$7,'Proposed Factors'!$L$3:$R$3,0),FALSE),IF('Query Result 1'!$X159&lt;49,VLOOKUP("YA",ylfactors,MATCH(BP$7,'Proposed Factors'!$L$3:$R$3,0),FALSE),VLOOKUP("YB",ylfactors,MATCH(BP$7,'Proposed Factors'!$L$3:$R$3,0),FALSE)))</f>
        <v>0.94299999999999995</v>
      </c>
      <c r="BQ159" s="15">
        <f>IF($Y159="N",VLOOKUP("N",ylfactors,MATCH(BQ$7,'Proposed Factors'!$L$3:$R$3,0),FALSE),IF('Query Result 1'!$X159&lt;49,VLOOKUP("YA",ylfactors,MATCH(BQ$7,'Proposed Factors'!$L$3:$R$3,0),FALSE),VLOOKUP("YB",ylfactors,MATCH(BQ$7,'Proposed Factors'!$L$3:$R$3,0),FALSE)))</f>
        <v>0.78800000000000003</v>
      </c>
      <c r="BR159" s="15"/>
      <c r="BS159" s="15">
        <f>IF($Z159="NN",1,IF(AND($Z159="YY",$Y159="S"),VLOOKUP("YY",gsdfactors,MATCH(BS$7,'Proposed Factors'!$L$11:$R$11,0),FALSE),VLOOKUP(LEFT(CONCATENATE($Y159,$Z159),2)&amp;"N",gsdfactors,MATCH(BS$7,'Proposed Factors'!$L$11:$R$11,0),FALSE)))</f>
        <v>1</v>
      </c>
      <c r="BT159" s="15">
        <f>IF($Z159="NN",1,IF(AND($Z159="YY",$Y159="S"),VLOOKUP("YY",gsdfactors,MATCH(BT$7,'Proposed Factors'!$L$11:$R$11,0),FALSE),VLOOKUP(LEFT(CONCATENATE($Y159,$Z159),2)&amp;"N",gsdfactors,MATCH(BT$7,'Proposed Factors'!$L$11:$R$11,0),FALSE)))</f>
        <v>1</v>
      </c>
      <c r="BU159" s="15">
        <f>IF($Z159="NN",1,IF(AND($Z159="YY",$Y159="S"),VLOOKUP("YY",gsdfactors,MATCH(BU$7,'Proposed Factors'!$L$11:$R$11,0),FALSE),VLOOKUP(LEFT(CONCATENATE($Y159,$Z159),2)&amp;"N",gsdfactors,MATCH(BU$7,'Proposed Factors'!$L$11:$R$11,0),FALSE)))</f>
        <v>1</v>
      </c>
      <c r="BV159" s="15">
        <f>IF($Z159="NN",1,IF(AND($Z159="YY",$Y159="S"),VLOOKUP("YY",gsdfactors,MATCH(BV$7,'Proposed Factors'!$L$11:$R$11,0),FALSE),VLOOKUP(LEFT(CONCATENATE($Y159,$Z159),2)&amp;"N",gsdfactors,MATCH(BV$7,'Proposed Factors'!$L$11:$R$11,0),FALSE)))</f>
        <v>1</v>
      </c>
      <c r="BW159" s="15">
        <f>IF($Z159="NN",1,IF(AND($Z159="YY",$Y159="S"),VLOOKUP("YY",gsdfactors,MATCH(BW$7,'Proposed Factors'!$L$11:$R$11,0),FALSE),VLOOKUP(LEFT(CONCATENATE($Y159,$Z159),2)&amp;"N",gsdfactors,MATCH(BW$7,'Proposed Factors'!$L$11:$R$11,0),FALSE)))</f>
        <v>1</v>
      </c>
      <c r="BY159" s="52">
        <f t="shared" si="142"/>
        <v>1.0174364443985557</v>
      </c>
      <c r="BZ159" s="52">
        <f t="shared" si="143"/>
        <v>0.82301683362014688</v>
      </c>
      <c r="CA159" s="52">
        <f t="shared" si="144"/>
        <v>0.88350693874905339</v>
      </c>
      <c r="CB159" s="52">
        <f t="shared" si="145"/>
        <v>1.0027244995155364</v>
      </c>
      <c r="CC159" s="52">
        <f t="shared" si="146"/>
        <v>0.7688864007272227</v>
      </c>
      <c r="CE159" s="52">
        <f t="shared" si="147"/>
        <v>1.0667449458135272</v>
      </c>
      <c r="CF159" s="52">
        <f t="shared" si="148"/>
        <v>0.91038526250514817</v>
      </c>
      <c r="CG159" s="52">
        <f t="shared" si="149"/>
        <v>0.90182387495910754</v>
      </c>
      <c r="CH159" s="52">
        <f t="shared" si="150"/>
        <v>1.0241654441848673</v>
      </c>
      <c r="CI159" s="52">
        <f t="shared" si="151"/>
        <v>0.83475593484424959</v>
      </c>
      <c r="CK159" s="52" t="str">
        <f t="shared" si="152"/>
        <v>67SNN</v>
      </c>
      <c r="CL159" s="55">
        <f t="shared" si="153"/>
        <v>5.5511216931393242E-4</v>
      </c>
      <c r="CM159" s="55">
        <f t="shared" si="154"/>
        <v>6.6572858006320112E-4</v>
      </c>
      <c r="CN159" s="55">
        <f t="shared" si="155"/>
        <v>5.5976884651131827E-4</v>
      </c>
      <c r="CO159" s="55">
        <f t="shared" si="156"/>
        <v>5.4787786762223989E-4</v>
      </c>
      <c r="CP159" s="55">
        <f t="shared" si="157"/>
        <v>5.5396274728100397E-4</v>
      </c>
      <c r="CQ159" s="5">
        <f t="shared" si="175"/>
        <v>1.0667449458135272</v>
      </c>
      <c r="CR159" s="5">
        <f t="shared" si="176"/>
        <v>0.91038526250514817</v>
      </c>
      <c r="CS159" s="5">
        <f t="shared" si="177"/>
        <v>0.90182387495910754</v>
      </c>
      <c r="CT159" s="5">
        <f t="shared" si="178"/>
        <v>1.0241654441848673</v>
      </c>
      <c r="CU159" s="5">
        <f t="shared" si="179"/>
        <v>0.83475593484424959</v>
      </c>
      <c r="CW159" s="52">
        <f t="shared" si="180"/>
        <v>1.0982340000000002</v>
      </c>
      <c r="CX159" s="52">
        <f t="shared" si="181"/>
        <v>0.87973599999999985</v>
      </c>
      <c r="CY159" s="52">
        <f t="shared" si="182"/>
        <v>0.93669999999999998</v>
      </c>
      <c r="CZ159" s="52">
        <f t="shared" si="183"/>
        <v>1.0637039999999998</v>
      </c>
      <c r="DA159" s="52">
        <f t="shared" si="184"/>
        <v>0.80870348979255191</v>
      </c>
    </row>
    <row r="160" spans="1:105" x14ac:dyDescent="0.35">
      <c r="A160" s="170" t="str">
        <f t="shared" si="158"/>
        <v>NNN</v>
      </c>
      <c r="B160" s="170" t="str">
        <f t="shared" si="159"/>
        <v>N</v>
      </c>
      <c r="C160" s="29" t="str">
        <f t="shared" si="160"/>
        <v>N</v>
      </c>
      <c r="D160" s="29" t="str">
        <f t="shared" si="136"/>
        <v>N</v>
      </c>
      <c r="E160" s="171" t="s">
        <v>5</v>
      </c>
      <c r="F160" s="171" t="s">
        <v>6</v>
      </c>
      <c r="G160" s="171" t="s">
        <v>8</v>
      </c>
      <c r="H160" s="172">
        <v>41</v>
      </c>
      <c r="I160" s="171" t="s">
        <v>5</v>
      </c>
      <c r="J160" s="171" t="s">
        <v>5</v>
      </c>
      <c r="K160" s="172">
        <v>1977</v>
      </c>
      <c r="L160" s="172">
        <v>1077</v>
      </c>
      <c r="M160" s="172">
        <v>1649</v>
      </c>
      <c r="N160" s="172">
        <v>1545</v>
      </c>
      <c r="O160" s="172">
        <v>1931</v>
      </c>
      <c r="P160" s="1"/>
      <c r="Q160" s="13" t="s">
        <v>239</v>
      </c>
      <c r="R160" s="35">
        <v>8289</v>
      </c>
      <c r="S160" s="35">
        <v>6503</v>
      </c>
      <c r="T160" s="35">
        <v>7660</v>
      </c>
      <c r="U160" s="35">
        <v>7294</v>
      </c>
      <c r="V160" s="35">
        <v>8167</v>
      </c>
      <c r="W160" s="35"/>
      <c r="X160" s="50">
        <f t="shared" si="161"/>
        <v>68</v>
      </c>
      <c r="Y160" s="49" t="str">
        <f t="shared" si="162"/>
        <v>M</v>
      </c>
      <c r="Z160" s="49" t="str">
        <f t="shared" si="163"/>
        <v>NN</v>
      </c>
      <c r="AA160" s="1"/>
      <c r="AB160" s="120">
        <f t="shared" si="164"/>
        <v>2.3018132923677769E-3</v>
      </c>
      <c r="AC160" s="120">
        <f t="shared" si="165"/>
        <v>3.114556083561868E-3</v>
      </c>
      <c r="AD160" s="120">
        <f t="shared" si="166"/>
        <v>2.4515891162245271E-3</v>
      </c>
      <c r="AE160" s="120">
        <f t="shared" si="167"/>
        <v>2.416095022029394E-3</v>
      </c>
      <c r="AF160" s="120">
        <f t="shared" si="168"/>
        <v>2.3153601622538174E-3</v>
      </c>
      <c r="AH160" s="121">
        <f t="shared" si="197"/>
        <v>1.262</v>
      </c>
      <c r="AI160" s="121">
        <f t="shared" si="197"/>
        <v>1.151</v>
      </c>
      <c r="AJ160" s="121">
        <f t="shared" si="197"/>
        <v>0.99299999999999999</v>
      </c>
      <c r="AK160" s="121">
        <f t="shared" si="197"/>
        <v>1.1419999999999999</v>
      </c>
      <c r="AL160" s="121">
        <f t="shared" si="197"/>
        <v>1.0369999999999999</v>
      </c>
      <c r="AM160" s="15"/>
      <c r="AN160" s="98">
        <f t="shared" si="137"/>
        <v>1.1691541081690944</v>
      </c>
      <c r="AO160" s="98">
        <f t="shared" si="138"/>
        <v>1.0767916460128824</v>
      </c>
      <c r="AP160" s="98">
        <f t="shared" si="139"/>
        <v>0.9366097898770257</v>
      </c>
      <c r="AQ160" s="98">
        <f t="shared" si="140"/>
        <v>1.0765319848818307</v>
      </c>
      <c r="AR160" s="98">
        <f t="shared" si="141"/>
        <v>0.98644808967220388</v>
      </c>
      <c r="AS160" s="15"/>
      <c r="AT160" s="98">
        <f t="shared" si="186"/>
        <v>0.16915410816909437</v>
      </c>
      <c r="AU160" s="98">
        <f t="shared" si="187"/>
        <v>7.6791646012882353E-2</v>
      </c>
      <c r="AV160" s="98">
        <f t="shared" si="188"/>
        <v>-6.33902101229743E-2</v>
      </c>
      <c r="AW160" s="98">
        <f t="shared" si="189"/>
        <v>7.6531984881830661E-2</v>
      </c>
      <c r="AX160" s="98">
        <f t="shared" si="190"/>
        <v>-1.3551910327796124E-2</v>
      </c>
      <c r="AY160" s="15"/>
      <c r="AZ160" s="98">
        <f t="shared" si="169"/>
        <v>0.16915410816909437</v>
      </c>
      <c r="BA160" s="98">
        <f t="shared" si="170"/>
        <v>7.6791646012882353E-2</v>
      </c>
      <c r="BB160" s="98">
        <f t="shared" si="171"/>
        <v>-6.33902101229743E-2</v>
      </c>
      <c r="BC160" s="99">
        <f t="shared" si="172"/>
        <v>7.6531984881830661E-2</v>
      </c>
      <c r="BD160" s="98">
        <f t="shared" si="173"/>
        <v>-1.3687429431074085E-2</v>
      </c>
      <c r="BE160" s="101"/>
      <c r="BF160" s="181" t="str">
        <f t="shared" si="174"/>
        <v>68X</v>
      </c>
      <c r="BG160" s="98">
        <f t="shared" si="191"/>
        <v>1.1691541081690944</v>
      </c>
      <c r="BH160" s="98">
        <f t="shared" si="192"/>
        <v>1.0767916460128824</v>
      </c>
      <c r="BI160" s="98">
        <f t="shared" si="193"/>
        <v>0.9366097898770257</v>
      </c>
      <c r="BJ160" s="98">
        <f t="shared" si="194"/>
        <v>1.0765319848818307</v>
      </c>
      <c r="BK160" s="98">
        <f t="shared" si="195"/>
        <v>0.98631257056892596</v>
      </c>
      <c r="BL160" s="101"/>
      <c r="BM160" s="15">
        <f>IF($Y160="N",VLOOKUP("N",ylfactors,MATCH(BM$7,'Proposed Factors'!$L$3:$R$3,0),FALSE),IF('Query Result 1'!$X160&lt;49,VLOOKUP("YA",ylfactors,MATCH(BM$7,'Proposed Factors'!$L$3:$R$3,0),FALSE),VLOOKUP("YB",ylfactors,MATCH(BM$7,'Proposed Factors'!$L$3:$R$3,0),FALSE)))</f>
        <v>0.873</v>
      </c>
      <c r="BN160" s="15">
        <f>IF($Y160="N",VLOOKUP("N",ylfactors,MATCH(BN$7,'Proposed Factors'!$L$3:$R$3,0),FALSE),IF('Query Result 1'!$X160&lt;49,VLOOKUP("YA",ylfactors,MATCH(BN$7,'Proposed Factors'!$L$3:$R$3,0),FALSE),VLOOKUP("YB",ylfactors,MATCH(BN$7,'Proposed Factors'!$L$3:$R$3,0),FALSE)))</f>
        <v>0.76900000000000002</v>
      </c>
      <c r="BO160" s="15">
        <f>IF($Y160="N",VLOOKUP("N",ylfactors,MATCH(BO$7,'Proposed Factors'!$L$3:$R$3,0),FALSE),IF('Query Result 1'!$X160&lt;49,VLOOKUP("YA",ylfactors,MATCH(BO$7,'Proposed Factors'!$L$3:$R$3,0),FALSE),VLOOKUP("YB",ylfactors,MATCH(BO$7,'Proposed Factors'!$L$3:$R$3,0),FALSE)))</f>
        <v>0.95</v>
      </c>
      <c r="BP160" s="15">
        <f>IF($Y160="N",VLOOKUP("N",ylfactors,MATCH(BP$7,'Proposed Factors'!$L$3:$R$3,0),FALSE),IF('Query Result 1'!$X160&lt;49,VLOOKUP("YA",ylfactors,MATCH(BP$7,'Proposed Factors'!$L$3:$R$3,0),FALSE),VLOOKUP("YB",ylfactors,MATCH(BP$7,'Proposed Factors'!$L$3:$R$3,0),FALSE)))</f>
        <v>0.94299999999999995</v>
      </c>
      <c r="BQ160" s="15">
        <f>IF($Y160="N",VLOOKUP("N",ylfactors,MATCH(BQ$7,'Proposed Factors'!$L$3:$R$3,0),FALSE),IF('Query Result 1'!$X160&lt;49,VLOOKUP("YA",ylfactors,MATCH(BQ$7,'Proposed Factors'!$L$3:$R$3,0),FALSE),VLOOKUP("YB",ylfactors,MATCH(BQ$7,'Proposed Factors'!$L$3:$R$3,0),FALSE)))</f>
        <v>0.78800000000000003</v>
      </c>
      <c r="BR160" s="15"/>
      <c r="BS160" s="15">
        <f>IF($Z160="NN",1,IF(AND($Z160="YY",$Y160="S"),VLOOKUP("YY",gsdfactors,MATCH(BS$7,'Proposed Factors'!$L$11:$R$11,0),FALSE),VLOOKUP(LEFT(CONCATENATE($Y160,$Z160),2)&amp;"N",gsdfactors,MATCH(BS$7,'Proposed Factors'!$L$11:$R$11,0),FALSE)))</f>
        <v>1</v>
      </c>
      <c r="BT160" s="15">
        <f>IF($Z160="NN",1,IF(AND($Z160="YY",$Y160="S"),VLOOKUP("YY",gsdfactors,MATCH(BT$7,'Proposed Factors'!$L$11:$R$11,0),FALSE),VLOOKUP(LEFT(CONCATENATE($Y160,$Z160),2)&amp;"N",gsdfactors,MATCH(BT$7,'Proposed Factors'!$L$11:$R$11,0),FALSE)))</f>
        <v>1</v>
      </c>
      <c r="BU160" s="15">
        <f>IF($Z160="NN",1,IF(AND($Z160="YY",$Y160="S"),VLOOKUP("YY",gsdfactors,MATCH(BU$7,'Proposed Factors'!$L$11:$R$11,0),FALSE),VLOOKUP(LEFT(CONCATENATE($Y160,$Z160),2)&amp;"N",gsdfactors,MATCH(BU$7,'Proposed Factors'!$L$11:$R$11,0),FALSE)))</f>
        <v>1</v>
      </c>
      <c r="BV160" s="15">
        <f>IF($Z160="NN",1,IF(AND($Z160="YY",$Y160="S"),VLOOKUP("YY",gsdfactors,MATCH(BV$7,'Proposed Factors'!$L$11:$R$11,0),FALSE),VLOOKUP(LEFT(CONCATENATE($Y160,$Z160),2)&amp;"N",gsdfactors,MATCH(BV$7,'Proposed Factors'!$L$11:$R$11,0),FALSE)))</f>
        <v>1</v>
      </c>
      <c r="BW160" s="15">
        <f>IF($Z160="NN",1,IF(AND($Z160="YY",$Y160="S"),VLOOKUP("YY",gsdfactors,MATCH(BW$7,'Proposed Factors'!$L$11:$R$11,0),FALSE),VLOOKUP(LEFT(CONCATENATE($Y160,$Z160),2)&amp;"N",gsdfactors,MATCH(BW$7,'Proposed Factors'!$L$11:$R$11,0),FALSE)))</f>
        <v>1</v>
      </c>
      <c r="BY160" s="52">
        <f t="shared" si="142"/>
        <v>1.0206715364316195</v>
      </c>
      <c r="BZ160" s="52">
        <f t="shared" si="143"/>
        <v>0.82805277578390657</v>
      </c>
      <c r="CA160" s="52">
        <f t="shared" si="144"/>
        <v>0.88977930038317432</v>
      </c>
      <c r="CB160" s="52">
        <f t="shared" si="145"/>
        <v>1.0151696617435662</v>
      </c>
      <c r="CC160" s="52">
        <f t="shared" si="146"/>
        <v>0.77721430560831373</v>
      </c>
      <c r="CE160" s="52">
        <f t="shared" si="147"/>
        <v>1.0701368216348739</v>
      </c>
      <c r="CF160" s="52">
        <f t="shared" si="148"/>
        <v>0.91595580169879853</v>
      </c>
      <c r="CG160" s="52">
        <f t="shared" si="149"/>
        <v>0.90822627569411118</v>
      </c>
      <c r="CH160" s="52">
        <f t="shared" si="150"/>
        <v>1.0368767174282965</v>
      </c>
      <c r="CI160" s="52">
        <f t="shared" si="151"/>
        <v>0.84379728089710482</v>
      </c>
      <c r="CK160" s="52" t="str">
        <f t="shared" si="152"/>
        <v>68MNN</v>
      </c>
      <c r="CL160" s="55">
        <f t="shared" si="153"/>
        <v>2.3018132923677769E-3</v>
      </c>
      <c r="CM160" s="55">
        <f t="shared" si="154"/>
        <v>3.114556083561868E-3</v>
      </c>
      <c r="CN160" s="55">
        <f t="shared" si="155"/>
        <v>2.4515891162245271E-3</v>
      </c>
      <c r="CO160" s="55">
        <f t="shared" si="156"/>
        <v>2.416095022029394E-3</v>
      </c>
      <c r="CP160" s="55">
        <f t="shared" si="157"/>
        <v>2.3153601622538174E-3</v>
      </c>
      <c r="CQ160" s="5">
        <f t="shared" si="175"/>
        <v>1.0701368216348739</v>
      </c>
      <c r="CR160" s="5">
        <f t="shared" si="176"/>
        <v>0.91595580169879853</v>
      </c>
      <c r="CS160" s="5">
        <f t="shared" si="177"/>
        <v>0.90822627569411118</v>
      </c>
      <c r="CT160" s="5">
        <f t="shared" si="178"/>
        <v>1.0368767174282965</v>
      </c>
      <c r="CU160" s="5">
        <f t="shared" si="179"/>
        <v>0.84379728089710482</v>
      </c>
      <c r="CW160" s="52">
        <f t="shared" si="180"/>
        <v>1.1017260000000002</v>
      </c>
      <c r="CX160" s="52">
        <f t="shared" si="181"/>
        <v>0.88511899999999988</v>
      </c>
      <c r="CY160" s="52">
        <f t="shared" si="182"/>
        <v>0.9433499999999998</v>
      </c>
      <c r="CZ160" s="52">
        <f t="shared" si="183"/>
        <v>1.0769059999999997</v>
      </c>
      <c r="DA160" s="52">
        <f t="shared" si="184"/>
        <v>0.81746265855093925</v>
      </c>
    </row>
    <row r="161" spans="1:105" x14ac:dyDescent="0.35">
      <c r="A161" s="170" t="str">
        <f t="shared" si="158"/>
        <v>NNN</v>
      </c>
      <c r="B161" s="170" t="str">
        <f t="shared" si="159"/>
        <v>N</v>
      </c>
      <c r="C161" s="29" t="str">
        <f t="shared" si="160"/>
        <v>N</v>
      </c>
      <c r="D161" s="29" t="str">
        <f t="shared" si="136"/>
        <v>N</v>
      </c>
      <c r="E161" s="171" t="s">
        <v>5</v>
      </c>
      <c r="F161" s="171" t="s">
        <v>6</v>
      </c>
      <c r="G161" s="171" t="s">
        <v>8</v>
      </c>
      <c r="H161" s="172">
        <v>42</v>
      </c>
      <c r="I161" s="171" t="s">
        <v>5</v>
      </c>
      <c r="J161" s="171" t="s">
        <v>5</v>
      </c>
      <c r="K161" s="172">
        <v>1820</v>
      </c>
      <c r="L161" s="172">
        <v>1013</v>
      </c>
      <c r="M161" s="172">
        <v>1556</v>
      </c>
      <c r="N161" s="172">
        <v>1443</v>
      </c>
      <c r="O161" s="172">
        <v>1784</v>
      </c>
      <c r="P161" s="1"/>
      <c r="Q161" s="13" t="s">
        <v>341</v>
      </c>
      <c r="R161" s="35">
        <v>1576</v>
      </c>
      <c r="S161" s="35">
        <v>1135</v>
      </c>
      <c r="T161" s="35">
        <v>1376</v>
      </c>
      <c r="U161" s="35">
        <v>1280</v>
      </c>
      <c r="V161" s="35">
        <v>1538</v>
      </c>
      <c r="W161" s="35"/>
      <c r="X161" s="50">
        <f t="shared" si="161"/>
        <v>68</v>
      </c>
      <c r="Y161" s="49" t="str">
        <f t="shared" si="162"/>
        <v>S</v>
      </c>
      <c r="Z161" s="49" t="str">
        <f t="shared" si="163"/>
        <v>NN</v>
      </c>
      <c r="AA161" s="1"/>
      <c r="AB161" s="120">
        <f t="shared" si="164"/>
        <v>4.3764721302589173E-4</v>
      </c>
      <c r="AC161" s="120">
        <f t="shared" si="165"/>
        <v>5.4359851681419654E-4</v>
      </c>
      <c r="AD161" s="120">
        <f t="shared" si="166"/>
        <v>4.4038989868471921E-4</v>
      </c>
      <c r="AE161" s="120">
        <f t="shared" si="167"/>
        <v>4.2399254568105626E-4</v>
      </c>
      <c r="AF161" s="120">
        <f t="shared" si="168"/>
        <v>4.3602594949753538E-4</v>
      </c>
      <c r="AH161" s="121">
        <f t="shared" si="197"/>
        <v>1.262</v>
      </c>
      <c r="AI161" s="121">
        <f t="shared" si="197"/>
        <v>1.151</v>
      </c>
      <c r="AJ161" s="121">
        <f t="shared" si="197"/>
        <v>0.99299999999999999</v>
      </c>
      <c r="AK161" s="121">
        <f t="shared" si="197"/>
        <v>1.1419999999999999</v>
      </c>
      <c r="AL161" s="121">
        <f t="shared" si="197"/>
        <v>1.0369999999999999</v>
      </c>
      <c r="AM161" s="15"/>
      <c r="AN161" s="98">
        <f t="shared" si="137"/>
        <v>1.1691541081690944</v>
      </c>
      <c r="AO161" s="98">
        <f t="shared" si="138"/>
        <v>1.0767916460128824</v>
      </c>
      <c r="AP161" s="98">
        <f t="shared" si="139"/>
        <v>0.9366097898770257</v>
      </c>
      <c r="AQ161" s="98">
        <f t="shared" si="140"/>
        <v>1.0765319848818307</v>
      </c>
      <c r="AR161" s="98">
        <f t="shared" si="141"/>
        <v>0.98644808967220388</v>
      </c>
      <c r="AS161" s="15"/>
      <c r="AT161" s="98">
        <f t="shared" si="186"/>
        <v>0.16915410816909437</v>
      </c>
      <c r="AU161" s="98">
        <f t="shared" si="187"/>
        <v>7.6791646012882353E-2</v>
      </c>
      <c r="AV161" s="98">
        <f t="shared" si="188"/>
        <v>-6.33902101229743E-2</v>
      </c>
      <c r="AW161" s="98">
        <f t="shared" si="189"/>
        <v>7.6531984881830661E-2</v>
      </c>
      <c r="AX161" s="98">
        <f t="shared" si="190"/>
        <v>-1.3551910327796124E-2</v>
      </c>
      <c r="AY161" s="15"/>
      <c r="AZ161" s="98">
        <f t="shared" si="169"/>
        <v>0.16915410816909437</v>
      </c>
      <c r="BA161" s="98">
        <f t="shared" si="170"/>
        <v>7.6791646012882353E-2</v>
      </c>
      <c r="BB161" s="98">
        <f t="shared" si="171"/>
        <v>-6.33902101229743E-2</v>
      </c>
      <c r="BC161" s="99">
        <f t="shared" si="172"/>
        <v>7.6531984881830661E-2</v>
      </c>
      <c r="BD161" s="98">
        <f t="shared" si="173"/>
        <v>-1.3687429431074085E-2</v>
      </c>
      <c r="BE161" s="101"/>
      <c r="BF161" s="181" t="str">
        <f t="shared" si="174"/>
        <v>68X</v>
      </c>
      <c r="BG161" s="98">
        <f t="shared" si="191"/>
        <v>1.1691541081690944</v>
      </c>
      <c r="BH161" s="98">
        <f t="shared" si="192"/>
        <v>1.0767916460128824</v>
      </c>
      <c r="BI161" s="98">
        <f t="shared" si="193"/>
        <v>0.9366097898770257</v>
      </c>
      <c r="BJ161" s="98">
        <f t="shared" si="194"/>
        <v>1.0765319848818307</v>
      </c>
      <c r="BK161" s="98">
        <f t="shared" si="195"/>
        <v>0.98631257056892596</v>
      </c>
      <c r="BL161" s="101"/>
      <c r="BM161" s="15">
        <f>IF($Y161="N",VLOOKUP("N",ylfactors,MATCH(BM$7,'Proposed Factors'!$L$3:$R$3,0),FALSE),IF('Query Result 1'!$X161&lt;49,VLOOKUP("YA",ylfactors,MATCH(BM$7,'Proposed Factors'!$L$3:$R$3,0),FALSE),VLOOKUP("YB",ylfactors,MATCH(BM$7,'Proposed Factors'!$L$3:$R$3,0),FALSE)))</f>
        <v>0.873</v>
      </c>
      <c r="BN161" s="15">
        <f>IF($Y161="N",VLOOKUP("N",ylfactors,MATCH(BN$7,'Proposed Factors'!$L$3:$R$3,0),FALSE),IF('Query Result 1'!$X161&lt;49,VLOOKUP("YA",ylfactors,MATCH(BN$7,'Proposed Factors'!$L$3:$R$3,0),FALSE),VLOOKUP("YB",ylfactors,MATCH(BN$7,'Proposed Factors'!$L$3:$R$3,0),FALSE)))</f>
        <v>0.76900000000000002</v>
      </c>
      <c r="BO161" s="15">
        <f>IF($Y161="N",VLOOKUP("N",ylfactors,MATCH(BO$7,'Proposed Factors'!$L$3:$R$3,0),FALSE),IF('Query Result 1'!$X161&lt;49,VLOOKUP("YA",ylfactors,MATCH(BO$7,'Proposed Factors'!$L$3:$R$3,0),FALSE),VLOOKUP("YB",ylfactors,MATCH(BO$7,'Proposed Factors'!$L$3:$R$3,0),FALSE)))</f>
        <v>0.95</v>
      </c>
      <c r="BP161" s="15">
        <f>IF($Y161="N",VLOOKUP("N",ylfactors,MATCH(BP$7,'Proposed Factors'!$L$3:$R$3,0),FALSE),IF('Query Result 1'!$X161&lt;49,VLOOKUP("YA",ylfactors,MATCH(BP$7,'Proposed Factors'!$L$3:$R$3,0),FALSE),VLOOKUP("YB",ylfactors,MATCH(BP$7,'Proposed Factors'!$L$3:$R$3,0),FALSE)))</f>
        <v>0.94299999999999995</v>
      </c>
      <c r="BQ161" s="15">
        <f>IF($Y161="N",VLOOKUP("N",ylfactors,MATCH(BQ$7,'Proposed Factors'!$L$3:$R$3,0),FALSE),IF('Query Result 1'!$X161&lt;49,VLOOKUP("YA",ylfactors,MATCH(BQ$7,'Proposed Factors'!$L$3:$R$3,0),FALSE),VLOOKUP("YB",ylfactors,MATCH(BQ$7,'Proposed Factors'!$L$3:$R$3,0),FALSE)))</f>
        <v>0.78800000000000003</v>
      </c>
      <c r="BR161" s="15"/>
      <c r="BS161" s="15">
        <f>IF($Z161="NN",1,IF(AND($Z161="YY",$Y161="S"),VLOOKUP("YY",gsdfactors,MATCH(BS$7,'Proposed Factors'!$L$11:$R$11,0),FALSE),VLOOKUP(LEFT(CONCATENATE($Y161,$Z161),2)&amp;"N",gsdfactors,MATCH(BS$7,'Proposed Factors'!$L$11:$R$11,0),FALSE)))</f>
        <v>1</v>
      </c>
      <c r="BT161" s="15">
        <f>IF($Z161="NN",1,IF(AND($Z161="YY",$Y161="S"),VLOOKUP("YY",gsdfactors,MATCH(BT$7,'Proposed Factors'!$L$11:$R$11,0),FALSE),VLOOKUP(LEFT(CONCATENATE($Y161,$Z161),2)&amp;"N",gsdfactors,MATCH(BT$7,'Proposed Factors'!$L$11:$R$11,0),FALSE)))</f>
        <v>1</v>
      </c>
      <c r="BU161" s="15">
        <f>IF($Z161="NN",1,IF(AND($Z161="YY",$Y161="S"),VLOOKUP("YY",gsdfactors,MATCH(BU$7,'Proposed Factors'!$L$11:$R$11,0),FALSE),VLOOKUP(LEFT(CONCATENATE($Y161,$Z161),2)&amp;"N",gsdfactors,MATCH(BU$7,'Proposed Factors'!$L$11:$R$11,0),FALSE)))</f>
        <v>1</v>
      </c>
      <c r="BV161" s="15">
        <f>IF($Z161="NN",1,IF(AND($Z161="YY",$Y161="S"),VLOOKUP("YY",gsdfactors,MATCH(BV$7,'Proposed Factors'!$L$11:$R$11,0),FALSE),VLOOKUP(LEFT(CONCATENATE($Y161,$Z161),2)&amp;"N",gsdfactors,MATCH(BV$7,'Proposed Factors'!$L$11:$R$11,0),FALSE)))</f>
        <v>1</v>
      </c>
      <c r="BW161" s="15">
        <f>IF($Z161="NN",1,IF(AND($Z161="YY",$Y161="S"),VLOOKUP("YY",gsdfactors,MATCH(BW$7,'Proposed Factors'!$L$11:$R$11,0),FALSE),VLOOKUP(LEFT(CONCATENATE($Y161,$Z161),2)&amp;"N",gsdfactors,MATCH(BW$7,'Proposed Factors'!$L$11:$R$11,0),FALSE)))</f>
        <v>1</v>
      </c>
      <c r="BY161" s="52">
        <f t="shared" si="142"/>
        <v>1.0206715364316195</v>
      </c>
      <c r="BZ161" s="52">
        <f t="shared" si="143"/>
        <v>0.82805277578390657</v>
      </c>
      <c r="CA161" s="52">
        <f t="shared" si="144"/>
        <v>0.88977930038317432</v>
      </c>
      <c r="CB161" s="52">
        <f t="shared" si="145"/>
        <v>1.0151696617435662</v>
      </c>
      <c r="CC161" s="52">
        <f t="shared" si="146"/>
        <v>0.77721430560831373</v>
      </c>
      <c r="CE161" s="52">
        <f t="shared" si="147"/>
        <v>1.0701368216348739</v>
      </c>
      <c r="CF161" s="52">
        <f t="shared" si="148"/>
        <v>0.91595580169879853</v>
      </c>
      <c r="CG161" s="52">
        <f t="shared" si="149"/>
        <v>0.90822627569411118</v>
      </c>
      <c r="CH161" s="52">
        <f t="shared" si="150"/>
        <v>1.0368767174282965</v>
      </c>
      <c r="CI161" s="52">
        <f t="shared" si="151"/>
        <v>0.84379728089710482</v>
      </c>
      <c r="CK161" s="52" t="str">
        <f t="shared" si="152"/>
        <v>68SNN</v>
      </c>
      <c r="CL161" s="55">
        <f t="shared" si="153"/>
        <v>4.3764721302589173E-4</v>
      </c>
      <c r="CM161" s="55">
        <f t="shared" si="154"/>
        <v>5.4359851681419654E-4</v>
      </c>
      <c r="CN161" s="55">
        <f t="shared" si="155"/>
        <v>4.4038989868471921E-4</v>
      </c>
      <c r="CO161" s="55">
        <f t="shared" si="156"/>
        <v>4.2399254568105626E-4</v>
      </c>
      <c r="CP161" s="55">
        <f t="shared" si="157"/>
        <v>4.3602594949753538E-4</v>
      </c>
      <c r="CQ161" s="5">
        <f t="shared" si="175"/>
        <v>1.0701368216348739</v>
      </c>
      <c r="CR161" s="5">
        <f t="shared" si="176"/>
        <v>0.91595580169879853</v>
      </c>
      <c r="CS161" s="5">
        <f t="shared" si="177"/>
        <v>0.90822627569411118</v>
      </c>
      <c r="CT161" s="5">
        <f t="shared" si="178"/>
        <v>1.0368767174282965</v>
      </c>
      <c r="CU161" s="5">
        <f t="shared" si="179"/>
        <v>0.84379728089710482</v>
      </c>
      <c r="CW161" s="52">
        <f t="shared" si="180"/>
        <v>1.1017260000000002</v>
      </c>
      <c r="CX161" s="52">
        <f t="shared" si="181"/>
        <v>0.88511899999999988</v>
      </c>
      <c r="CY161" s="52">
        <f t="shared" si="182"/>
        <v>0.9433499999999998</v>
      </c>
      <c r="CZ161" s="52">
        <f t="shared" si="183"/>
        <v>1.0769059999999997</v>
      </c>
      <c r="DA161" s="52">
        <f t="shared" si="184"/>
        <v>0.81746265855093925</v>
      </c>
    </row>
    <row r="162" spans="1:105" x14ac:dyDescent="0.35">
      <c r="A162" s="170" t="str">
        <f t="shared" si="158"/>
        <v>NNN</v>
      </c>
      <c r="B162" s="170" t="str">
        <f t="shared" si="159"/>
        <v>N</v>
      </c>
      <c r="C162" s="29" t="str">
        <f t="shared" si="160"/>
        <v>N</v>
      </c>
      <c r="D162" s="29" t="str">
        <f t="shared" si="136"/>
        <v>N</v>
      </c>
      <c r="E162" s="171" t="s">
        <v>5</v>
      </c>
      <c r="F162" s="171" t="s">
        <v>6</v>
      </c>
      <c r="G162" s="171" t="s">
        <v>8</v>
      </c>
      <c r="H162" s="172">
        <v>43</v>
      </c>
      <c r="I162" s="171" t="s">
        <v>5</v>
      </c>
      <c r="J162" s="171" t="s">
        <v>5</v>
      </c>
      <c r="K162" s="172">
        <v>1774</v>
      </c>
      <c r="L162" s="172">
        <v>1046</v>
      </c>
      <c r="M162" s="172">
        <v>1517</v>
      </c>
      <c r="N162" s="172">
        <v>1373</v>
      </c>
      <c r="O162" s="172">
        <v>1736</v>
      </c>
      <c r="P162" s="1"/>
      <c r="Q162" s="13" t="s">
        <v>240</v>
      </c>
      <c r="R162" s="35">
        <v>7754</v>
      </c>
      <c r="S162" s="35">
        <v>6070</v>
      </c>
      <c r="T162" s="35">
        <v>7166</v>
      </c>
      <c r="U162" s="35">
        <v>6800</v>
      </c>
      <c r="V162" s="35">
        <v>7651</v>
      </c>
      <c r="W162" s="35"/>
      <c r="X162" s="50">
        <f t="shared" si="161"/>
        <v>69</v>
      </c>
      <c r="Y162" s="49" t="str">
        <f t="shared" si="162"/>
        <v>M</v>
      </c>
      <c r="Z162" s="49" t="str">
        <f t="shared" si="163"/>
        <v>NN</v>
      </c>
      <c r="AA162" s="1"/>
      <c r="AB162" s="120">
        <f t="shared" si="164"/>
        <v>2.153246503681957E-3</v>
      </c>
      <c r="AC162" s="120">
        <f t="shared" si="165"/>
        <v>2.9071744467508136E-3</v>
      </c>
      <c r="AD162" s="120">
        <f t="shared" si="166"/>
        <v>2.2934840217839376E-3</v>
      </c>
      <c r="AE162" s="120">
        <f t="shared" si="167"/>
        <v>2.2524603989306112E-3</v>
      </c>
      <c r="AF162" s="120">
        <f t="shared" si="168"/>
        <v>2.1690731726954765E-3</v>
      </c>
      <c r="AH162" s="121">
        <f t="shared" si="197"/>
        <v>1.262</v>
      </c>
      <c r="AI162" s="121">
        <f t="shared" si="197"/>
        <v>1.1759999999999999</v>
      </c>
      <c r="AJ162" s="121">
        <f t="shared" si="197"/>
        <v>1.014</v>
      </c>
      <c r="AK162" s="121">
        <f t="shared" si="197"/>
        <v>1.17</v>
      </c>
      <c r="AL162" s="121">
        <f t="shared" si="197"/>
        <v>1.048</v>
      </c>
      <c r="AM162" s="15"/>
      <c r="AN162" s="98">
        <f t="shared" si="137"/>
        <v>1.1691541081690944</v>
      </c>
      <c r="AO162" s="98">
        <f t="shared" si="138"/>
        <v>1.1001798225118589</v>
      </c>
      <c r="AP162" s="98">
        <f t="shared" si="139"/>
        <v>0.95641724766898706</v>
      </c>
      <c r="AQ162" s="98">
        <f t="shared" si="140"/>
        <v>1.1029268146337494</v>
      </c>
      <c r="AR162" s="98">
        <f t="shared" si="141"/>
        <v>0.99691185918656688</v>
      </c>
      <c r="AS162" s="15"/>
      <c r="AT162" s="98">
        <f t="shared" si="186"/>
        <v>0.16915410816909437</v>
      </c>
      <c r="AU162" s="98">
        <f t="shared" si="187"/>
        <v>0.10017982251185886</v>
      </c>
      <c r="AV162" s="98">
        <f t="shared" si="188"/>
        <v>-4.3582752331012942E-2</v>
      </c>
      <c r="AW162" s="98">
        <f t="shared" si="189"/>
        <v>0.10292681463374942</v>
      </c>
      <c r="AX162" s="98">
        <f t="shared" si="190"/>
        <v>-3.0881408134331156E-3</v>
      </c>
      <c r="AY162" s="15"/>
      <c r="AZ162" s="98">
        <f t="shared" si="169"/>
        <v>0.16915410816909437</v>
      </c>
      <c r="BA162" s="98">
        <f t="shared" si="170"/>
        <v>0.10017982251185886</v>
      </c>
      <c r="BB162" s="98">
        <f t="shared" si="171"/>
        <v>-4.3582752331012942E-2</v>
      </c>
      <c r="BC162" s="99">
        <f t="shared" si="172"/>
        <v>0.10292681463374942</v>
      </c>
      <c r="BD162" s="98">
        <f t="shared" si="173"/>
        <v>-3.1190222215674466E-3</v>
      </c>
      <c r="BE162" s="101"/>
      <c r="BF162" s="181" t="str">
        <f t="shared" si="174"/>
        <v>69X</v>
      </c>
      <c r="BG162" s="98">
        <f t="shared" si="191"/>
        <v>1.1691541081690944</v>
      </c>
      <c r="BH162" s="98">
        <f t="shared" si="192"/>
        <v>1.1001798225118589</v>
      </c>
      <c r="BI162" s="98">
        <f t="shared" si="193"/>
        <v>0.95641724766898706</v>
      </c>
      <c r="BJ162" s="98">
        <f t="shared" si="194"/>
        <v>1.1029268146337494</v>
      </c>
      <c r="BK162" s="98">
        <f t="shared" si="195"/>
        <v>0.99688097777843254</v>
      </c>
      <c r="BL162" s="101"/>
      <c r="BM162" s="15">
        <f>IF($Y162="N",VLOOKUP("N",ylfactors,MATCH(BM$7,'Proposed Factors'!$L$3:$R$3,0),FALSE),IF('Query Result 1'!$X162&lt;49,VLOOKUP("YA",ylfactors,MATCH(BM$7,'Proposed Factors'!$L$3:$R$3,0),FALSE),VLOOKUP("YB",ylfactors,MATCH(BM$7,'Proposed Factors'!$L$3:$R$3,0),FALSE)))</f>
        <v>0.873</v>
      </c>
      <c r="BN162" s="15">
        <f>IF($Y162="N",VLOOKUP("N",ylfactors,MATCH(BN$7,'Proposed Factors'!$L$3:$R$3,0),FALSE),IF('Query Result 1'!$X162&lt;49,VLOOKUP("YA",ylfactors,MATCH(BN$7,'Proposed Factors'!$L$3:$R$3,0),FALSE),VLOOKUP("YB",ylfactors,MATCH(BN$7,'Proposed Factors'!$L$3:$R$3,0),FALSE)))</f>
        <v>0.76900000000000002</v>
      </c>
      <c r="BO162" s="15">
        <f>IF($Y162="N",VLOOKUP("N",ylfactors,MATCH(BO$7,'Proposed Factors'!$L$3:$R$3,0),FALSE),IF('Query Result 1'!$X162&lt;49,VLOOKUP("YA",ylfactors,MATCH(BO$7,'Proposed Factors'!$L$3:$R$3,0),FALSE),VLOOKUP("YB",ylfactors,MATCH(BO$7,'Proposed Factors'!$L$3:$R$3,0),FALSE)))</f>
        <v>0.95</v>
      </c>
      <c r="BP162" s="15">
        <f>IF($Y162="N",VLOOKUP("N",ylfactors,MATCH(BP$7,'Proposed Factors'!$L$3:$R$3,0),FALSE),IF('Query Result 1'!$X162&lt;49,VLOOKUP("YA",ylfactors,MATCH(BP$7,'Proposed Factors'!$L$3:$R$3,0),FALSE),VLOOKUP("YB",ylfactors,MATCH(BP$7,'Proposed Factors'!$L$3:$R$3,0),FALSE)))</f>
        <v>0.94299999999999995</v>
      </c>
      <c r="BQ162" s="15">
        <f>IF($Y162="N",VLOOKUP("N",ylfactors,MATCH(BQ$7,'Proposed Factors'!$L$3:$R$3,0),FALSE),IF('Query Result 1'!$X162&lt;49,VLOOKUP("YA",ylfactors,MATCH(BQ$7,'Proposed Factors'!$L$3:$R$3,0),FALSE),VLOOKUP("YB",ylfactors,MATCH(BQ$7,'Proposed Factors'!$L$3:$R$3,0),FALSE)))</f>
        <v>0.78800000000000003</v>
      </c>
      <c r="BR162" s="15"/>
      <c r="BS162" s="15">
        <f>IF($Z162="NN",1,IF(AND($Z162="YY",$Y162="S"),VLOOKUP("YY",gsdfactors,MATCH(BS$7,'Proposed Factors'!$L$11:$R$11,0),FALSE),VLOOKUP(LEFT(CONCATENATE($Y162,$Z162),2)&amp;"N",gsdfactors,MATCH(BS$7,'Proposed Factors'!$L$11:$R$11,0),FALSE)))</f>
        <v>1</v>
      </c>
      <c r="BT162" s="15">
        <f>IF($Z162="NN",1,IF(AND($Z162="YY",$Y162="S"),VLOOKUP("YY",gsdfactors,MATCH(BT$7,'Proposed Factors'!$L$11:$R$11,0),FALSE),VLOOKUP(LEFT(CONCATENATE($Y162,$Z162),2)&amp;"N",gsdfactors,MATCH(BT$7,'Proposed Factors'!$L$11:$R$11,0),FALSE)))</f>
        <v>1</v>
      </c>
      <c r="BU162" s="15">
        <f>IF($Z162="NN",1,IF(AND($Z162="YY",$Y162="S"),VLOOKUP("YY",gsdfactors,MATCH(BU$7,'Proposed Factors'!$L$11:$R$11,0),FALSE),VLOOKUP(LEFT(CONCATENATE($Y162,$Z162),2)&amp;"N",gsdfactors,MATCH(BU$7,'Proposed Factors'!$L$11:$R$11,0),FALSE)))</f>
        <v>1</v>
      </c>
      <c r="BV162" s="15">
        <f>IF($Z162="NN",1,IF(AND($Z162="YY",$Y162="S"),VLOOKUP("YY",gsdfactors,MATCH(BV$7,'Proposed Factors'!$L$11:$R$11,0),FALSE),VLOOKUP(LEFT(CONCATENATE($Y162,$Z162),2)&amp;"N",gsdfactors,MATCH(BV$7,'Proposed Factors'!$L$11:$R$11,0),FALSE)))</f>
        <v>1</v>
      </c>
      <c r="BW162" s="15">
        <f>IF($Z162="NN",1,IF(AND($Z162="YY",$Y162="S"),VLOOKUP("YY",gsdfactors,MATCH(BW$7,'Proposed Factors'!$L$11:$R$11,0),FALSE),VLOOKUP(LEFT(CONCATENATE($Y162,$Z162),2)&amp;"N",gsdfactors,MATCH(BW$7,'Proposed Factors'!$L$11:$R$11,0),FALSE)))</f>
        <v>1</v>
      </c>
      <c r="BY162" s="52">
        <f t="shared" si="142"/>
        <v>1.0206715364316195</v>
      </c>
      <c r="BZ162" s="52">
        <f t="shared" si="143"/>
        <v>0.84603828351161947</v>
      </c>
      <c r="CA162" s="52">
        <f t="shared" si="144"/>
        <v>0.90859638528553766</v>
      </c>
      <c r="CB162" s="52">
        <f t="shared" si="145"/>
        <v>1.0400599861996256</v>
      </c>
      <c r="CC162" s="52">
        <f t="shared" si="146"/>
        <v>0.78554221048940487</v>
      </c>
      <c r="CE162" s="52">
        <f t="shared" si="147"/>
        <v>1.0701368216348739</v>
      </c>
      <c r="CF162" s="52">
        <f t="shared" si="148"/>
        <v>0.93585058453326408</v>
      </c>
      <c r="CG162" s="52">
        <f t="shared" si="149"/>
        <v>0.92743347789912278</v>
      </c>
      <c r="CH162" s="52">
        <f t="shared" si="150"/>
        <v>1.0622992639151549</v>
      </c>
      <c r="CI162" s="52">
        <f t="shared" si="151"/>
        <v>0.85283862694996015</v>
      </c>
      <c r="CK162" s="52" t="str">
        <f t="shared" si="152"/>
        <v>69MNN</v>
      </c>
      <c r="CL162" s="55">
        <f t="shared" si="153"/>
        <v>2.153246503681957E-3</v>
      </c>
      <c r="CM162" s="55">
        <f t="shared" si="154"/>
        <v>2.9071744467508136E-3</v>
      </c>
      <c r="CN162" s="55">
        <f t="shared" si="155"/>
        <v>2.2934840217839376E-3</v>
      </c>
      <c r="CO162" s="55">
        <f t="shared" si="156"/>
        <v>2.2524603989306112E-3</v>
      </c>
      <c r="CP162" s="55">
        <f t="shared" si="157"/>
        <v>2.1690731726954765E-3</v>
      </c>
      <c r="CQ162" s="5">
        <f t="shared" si="175"/>
        <v>1.0701368216348739</v>
      </c>
      <c r="CR162" s="5">
        <f t="shared" si="176"/>
        <v>0.93585058453326408</v>
      </c>
      <c r="CS162" s="5">
        <f t="shared" si="177"/>
        <v>0.92743347789912278</v>
      </c>
      <c r="CT162" s="5">
        <f t="shared" si="178"/>
        <v>1.0622992639151549</v>
      </c>
      <c r="CU162" s="5">
        <f t="shared" si="179"/>
        <v>0.85283862694996015</v>
      </c>
      <c r="CW162" s="52">
        <f t="shared" si="180"/>
        <v>1.1017260000000002</v>
      </c>
      <c r="CX162" s="52">
        <f t="shared" si="181"/>
        <v>0.90434399999999981</v>
      </c>
      <c r="CY162" s="52">
        <f t="shared" si="182"/>
        <v>0.96329999999999993</v>
      </c>
      <c r="CZ162" s="52">
        <f t="shared" si="183"/>
        <v>1.1033099999999998</v>
      </c>
      <c r="DA162" s="52">
        <f t="shared" si="184"/>
        <v>0.8262218273093267</v>
      </c>
    </row>
    <row r="163" spans="1:105" x14ac:dyDescent="0.35">
      <c r="A163" s="170" t="str">
        <f t="shared" si="158"/>
        <v>NNN</v>
      </c>
      <c r="B163" s="170" t="str">
        <f t="shared" si="159"/>
        <v>N</v>
      </c>
      <c r="C163" s="29" t="str">
        <f t="shared" si="160"/>
        <v>N</v>
      </c>
      <c r="D163" s="29" t="str">
        <f t="shared" si="136"/>
        <v>N</v>
      </c>
      <c r="E163" s="171" t="s">
        <v>5</v>
      </c>
      <c r="F163" s="171" t="s">
        <v>6</v>
      </c>
      <c r="G163" s="171" t="s">
        <v>8</v>
      </c>
      <c r="H163" s="172">
        <v>44</v>
      </c>
      <c r="I163" s="171" t="s">
        <v>5</v>
      </c>
      <c r="J163" s="171" t="s">
        <v>5</v>
      </c>
      <c r="K163" s="172">
        <v>1675</v>
      </c>
      <c r="L163" s="172">
        <v>1041</v>
      </c>
      <c r="M163" s="172">
        <v>1419</v>
      </c>
      <c r="N163" s="172">
        <v>1331</v>
      </c>
      <c r="O163" s="172">
        <v>1650</v>
      </c>
      <c r="P163" s="1"/>
      <c r="Q163" s="13" t="s">
        <v>342</v>
      </c>
      <c r="R163" s="35">
        <v>1459</v>
      </c>
      <c r="S163" s="35">
        <v>1057</v>
      </c>
      <c r="T163" s="35">
        <v>1295</v>
      </c>
      <c r="U163" s="35">
        <v>1204</v>
      </c>
      <c r="V163" s="35">
        <v>1420</v>
      </c>
      <c r="W163" s="35"/>
      <c r="X163" s="50">
        <f t="shared" si="161"/>
        <v>69</v>
      </c>
      <c r="Y163" s="49" t="str">
        <f t="shared" si="162"/>
        <v>S</v>
      </c>
      <c r="Z163" s="49" t="str">
        <f t="shared" si="163"/>
        <v>NN</v>
      </c>
      <c r="AA163" s="1"/>
      <c r="AB163" s="120">
        <f t="shared" si="164"/>
        <v>4.0515690596749747E-4</v>
      </c>
      <c r="AC163" s="120">
        <f t="shared" si="165"/>
        <v>5.0624108570273641E-4</v>
      </c>
      <c r="AD163" s="120">
        <f t="shared" si="166"/>
        <v>4.1446578400923794E-4</v>
      </c>
      <c r="AE163" s="120">
        <f t="shared" si="167"/>
        <v>3.988179882812435E-4</v>
      </c>
      <c r="AF163" s="120">
        <f t="shared" si="168"/>
        <v>4.0257272320318611E-4</v>
      </c>
      <c r="AH163" s="121">
        <f t="shared" si="197"/>
        <v>1.262</v>
      </c>
      <c r="AI163" s="121">
        <f t="shared" si="197"/>
        <v>1.1759999999999999</v>
      </c>
      <c r="AJ163" s="121">
        <f t="shared" si="197"/>
        <v>1.014</v>
      </c>
      <c r="AK163" s="121">
        <f t="shared" si="197"/>
        <v>1.17</v>
      </c>
      <c r="AL163" s="121">
        <f t="shared" si="197"/>
        <v>1.048</v>
      </c>
      <c r="AM163" s="15"/>
      <c r="AN163" s="98">
        <f t="shared" si="137"/>
        <v>1.1691541081690944</v>
      </c>
      <c r="AO163" s="98">
        <f t="shared" si="138"/>
        <v>1.1001798225118589</v>
      </c>
      <c r="AP163" s="98">
        <f t="shared" si="139"/>
        <v>0.95641724766898706</v>
      </c>
      <c r="AQ163" s="98">
        <f t="shared" si="140"/>
        <v>1.1029268146337494</v>
      </c>
      <c r="AR163" s="98">
        <f t="shared" si="141"/>
        <v>0.99691185918656688</v>
      </c>
      <c r="AS163" s="15"/>
      <c r="AT163" s="98">
        <f t="shared" si="186"/>
        <v>0.16915410816909437</v>
      </c>
      <c r="AU163" s="98">
        <f t="shared" si="187"/>
        <v>0.10017982251185886</v>
      </c>
      <c r="AV163" s="98">
        <f t="shared" si="188"/>
        <v>-4.3582752331012942E-2</v>
      </c>
      <c r="AW163" s="98">
        <f t="shared" si="189"/>
        <v>0.10292681463374942</v>
      </c>
      <c r="AX163" s="98">
        <f t="shared" si="190"/>
        <v>-3.0881408134331156E-3</v>
      </c>
      <c r="AY163" s="15"/>
      <c r="AZ163" s="98">
        <f t="shared" si="169"/>
        <v>0.16915410816909437</v>
      </c>
      <c r="BA163" s="98">
        <f t="shared" si="170"/>
        <v>0.10017982251185886</v>
      </c>
      <c r="BB163" s="98">
        <f t="shared" si="171"/>
        <v>-4.3582752331012942E-2</v>
      </c>
      <c r="BC163" s="99">
        <f t="shared" si="172"/>
        <v>0.10292681463374942</v>
      </c>
      <c r="BD163" s="98">
        <f t="shared" si="173"/>
        <v>-3.1190222215674466E-3</v>
      </c>
      <c r="BE163" s="101"/>
      <c r="BF163" s="181" t="str">
        <f t="shared" si="174"/>
        <v>69X</v>
      </c>
      <c r="BG163" s="98">
        <f t="shared" si="191"/>
        <v>1.1691541081690944</v>
      </c>
      <c r="BH163" s="98">
        <f t="shared" si="192"/>
        <v>1.1001798225118589</v>
      </c>
      <c r="BI163" s="98">
        <f t="shared" si="193"/>
        <v>0.95641724766898706</v>
      </c>
      <c r="BJ163" s="98">
        <f t="shared" si="194"/>
        <v>1.1029268146337494</v>
      </c>
      <c r="BK163" s="98">
        <f t="shared" si="195"/>
        <v>0.99688097777843254</v>
      </c>
      <c r="BL163" s="101"/>
      <c r="BM163" s="15">
        <f>IF($Y163="N",VLOOKUP("N",ylfactors,MATCH(BM$7,'Proposed Factors'!$L$3:$R$3,0),FALSE),IF('Query Result 1'!$X163&lt;49,VLOOKUP("YA",ylfactors,MATCH(BM$7,'Proposed Factors'!$L$3:$R$3,0),FALSE),VLOOKUP("YB",ylfactors,MATCH(BM$7,'Proposed Factors'!$L$3:$R$3,0),FALSE)))</f>
        <v>0.873</v>
      </c>
      <c r="BN163" s="15">
        <f>IF($Y163="N",VLOOKUP("N",ylfactors,MATCH(BN$7,'Proposed Factors'!$L$3:$R$3,0),FALSE),IF('Query Result 1'!$X163&lt;49,VLOOKUP("YA",ylfactors,MATCH(BN$7,'Proposed Factors'!$L$3:$R$3,0),FALSE),VLOOKUP("YB",ylfactors,MATCH(BN$7,'Proposed Factors'!$L$3:$R$3,0),FALSE)))</f>
        <v>0.76900000000000002</v>
      </c>
      <c r="BO163" s="15">
        <f>IF($Y163="N",VLOOKUP("N",ylfactors,MATCH(BO$7,'Proposed Factors'!$L$3:$R$3,0),FALSE),IF('Query Result 1'!$X163&lt;49,VLOOKUP("YA",ylfactors,MATCH(BO$7,'Proposed Factors'!$L$3:$R$3,0),FALSE),VLOOKUP("YB",ylfactors,MATCH(BO$7,'Proposed Factors'!$L$3:$R$3,0),FALSE)))</f>
        <v>0.95</v>
      </c>
      <c r="BP163" s="15">
        <f>IF($Y163="N",VLOOKUP("N",ylfactors,MATCH(BP$7,'Proposed Factors'!$L$3:$R$3,0),FALSE),IF('Query Result 1'!$X163&lt;49,VLOOKUP("YA",ylfactors,MATCH(BP$7,'Proposed Factors'!$L$3:$R$3,0),FALSE),VLOOKUP("YB",ylfactors,MATCH(BP$7,'Proposed Factors'!$L$3:$R$3,0),FALSE)))</f>
        <v>0.94299999999999995</v>
      </c>
      <c r="BQ163" s="15">
        <f>IF($Y163="N",VLOOKUP("N",ylfactors,MATCH(BQ$7,'Proposed Factors'!$L$3:$R$3,0),FALSE),IF('Query Result 1'!$X163&lt;49,VLOOKUP("YA",ylfactors,MATCH(BQ$7,'Proposed Factors'!$L$3:$R$3,0),FALSE),VLOOKUP("YB",ylfactors,MATCH(BQ$7,'Proposed Factors'!$L$3:$R$3,0),FALSE)))</f>
        <v>0.78800000000000003</v>
      </c>
      <c r="BR163" s="15"/>
      <c r="BS163" s="15">
        <f>IF($Z163="NN",1,IF(AND($Z163="YY",$Y163="S"),VLOOKUP("YY",gsdfactors,MATCH(BS$7,'Proposed Factors'!$L$11:$R$11,0),FALSE),VLOOKUP(LEFT(CONCATENATE($Y163,$Z163),2)&amp;"N",gsdfactors,MATCH(BS$7,'Proposed Factors'!$L$11:$R$11,0),FALSE)))</f>
        <v>1</v>
      </c>
      <c r="BT163" s="15">
        <f>IF($Z163="NN",1,IF(AND($Z163="YY",$Y163="S"),VLOOKUP("YY",gsdfactors,MATCH(BT$7,'Proposed Factors'!$L$11:$R$11,0),FALSE),VLOOKUP(LEFT(CONCATENATE($Y163,$Z163),2)&amp;"N",gsdfactors,MATCH(BT$7,'Proposed Factors'!$L$11:$R$11,0),FALSE)))</f>
        <v>1</v>
      </c>
      <c r="BU163" s="15">
        <f>IF($Z163="NN",1,IF(AND($Z163="YY",$Y163="S"),VLOOKUP("YY",gsdfactors,MATCH(BU$7,'Proposed Factors'!$L$11:$R$11,0),FALSE),VLOOKUP(LEFT(CONCATENATE($Y163,$Z163),2)&amp;"N",gsdfactors,MATCH(BU$7,'Proposed Factors'!$L$11:$R$11,0),FALSE)))</f>
        <v>1</v>
      </c>
      <c r="BV163" s="15">
        <f>IF($Z163="NN",1,IF(AND($Z163="YY",$Y163="S"),VLOOKUP("YY",gsdfactors,MATCH(BV$7,'Proposed Factors'!$L$11:$R$11,0),FALSE),VLOOKUP(LEFT(CONCATENATE($Y163,$Z163),2)&amp;"N",gsdfactors,MATCH(BV$7,'Proposed Factors'!$L$11:$R$11,0),FALSE)))</f>
        <v>1</v>
      </c>
      <c r="BW163" s="15">
        <f>IF($Z163="NN",1,IF(AND($Z163="YY",$Y163="S"),VLOOKUP("YY",gsdfactors,MATCH(BW$7,'Proposed Factors'!$L$11:$R$11,0),FALSE),VLOOKUP(LEFT(CONCATENATE($Y163,$Z163),2)&amp;"N",gsdfactors,MATCH(BW$7,'Proposed Factors'!$L$11:$R$11,0),FALSE)))</f>
        <v>1</v>
      </c>
      <c r="BY163" s="52">
        <f t="shared" si="142"/>
        <v>1.0206715364316195</v>
      </c>
      <c r="BZ163" s="52">
        <f t="shared" si="143"/>
        <v>0.84603828351161947</v>
      </c>
      <c r="CA163" s="52">
        <f t="shared" si="144"/>
        <v>0.90859638528553766</v>
      </c>
      <c r="CB163" s="52">
        <f t="shared" si="145"/>
        <v>1.0400599861996256</v>
      </c>
      <c r="CC163" s="52">
        <f t="shared" si="146"/>
        <v>0.78554221048940487</v>
      </c>
      <c r="CE163" s="52">
        <f t="shared" si="147"/>
        <v>1.0701368216348739</v>
      </c>
      <c r="CF163" s="52">
        <f t="shared" si="148"/>
        <v>0.93585058453326408</v>
      </c>
      <c r="CG163" s="52">
        <f t="shared" si="149"/>
        <v>0.92743347789912278</v>
      </c>
      <c r="CH163" s="52">
        <f t="shared" si="150"/>
        <v>1.0622992639151549</v>
      </c>
      <c r="CI163" s="52">
        <f t="shared" si="151"/>
        <v>0.85283862694996015</v>
      </c>
      <c r="CK163" s="52" t="str">
        <f t="shared" si="152"/>
        <v>69SNN</v>
      </c>
      <c r="CL163" s="55">
        <f t="shared" si="153"/>
        <v>4.0515690596749747E-4</v>
      </c>
      <c r="CM163" s="55">
        <f t="shared" si="154"/>
        <v>5.0624108570273641E-4</v>
      </c>
      <c r="CN163" s="55">
        <f t="shared" si="155"/>
        <v>4.1446578400923794E-4</v>
      </c>
      <c r="CO163" s="55">
        <f t="shared" si="156"/>
        <v>3.988179882812435E-4</v>
      </c>
      <c r="CP163" s="55">
        <f t="shared" si="157"/>
        <v>4.0257272320318611E-4</v>
      </c>
      <c r="CQ163" s="5">
        <f t="shared" si="175"/>
        <v>1.0701368216348739</v>
      </c>
      <c r="CR163" s="5">
        <f t="shared" si="176"/>
        <v>0.93585058453326408</v>
      </c>
      <c r="CS163" s="5">
        <f t="shared" si="177"/>
        <v>0.92743347789912278</v>
      </c>
      <c r="CT163" s="5">
        <f t="shared" si="178"/>
        <v>1.0622992639151549</v>
      </c>
      <c r="CU163" s="5">
        <f t="shared" si="179"/>
        <v>0.85283862694996015</v>
      </c>
      <c r="CW163" s="52">
        <f t="shared" si="180"/>
        <v>1.1017260000000002</v>
      </c>
      <c r="CX163" s="52">
        <f t="shared" si="181"/>
        <v>0.90434399999999981</v>
      </c>
      <c r="CY163" s="52">
        <f t="shared" si="182"/>
        <v>0.96329999999999993</v>
      </c>
      <c r="CZ163" s="52">
        <f t="shared" si="183"/>
        <v>1.1033099999999998</v>
      </c>
      <c r="DA163" s="52">
        <f t="shared" si="184"/>
        <v>0.8262218273093267</v>
      </c>
    </row>
    <row r="164" spans="1:105" x14ac:dyDescent="0.35">
      <c r="A164" s="170" t="str">
        <f t="shared" si="158"/>
        <v>NNN</v>
      </c>
      <c r="B164" s="170" t="str">
        <f t="shared" si="159"/>
        <v>N</v>
      </c>
      <c r="C164" s="29" t="str">
        <f t="shared" si="160"/>
        <v>N</v>
      </c>
      <c r="D164" s="29" t="str">
        <f t="shared" si="136"/>
        <v>N</v>
      </c>
      <c r="E164" s="171" t="s">
        <v>5</v>
      </c>
      <c r="F164" s="171" t="s">
        <v>6</v>
      </c>
      <c r="G164" s="171" t="s">
        <v>8</v>
      </c>
      <c r="H164" s="172">
        <v>45</v>
      </c>
      <c r="I164" s="171" t="s">
        <v>5</v>
      </c>
      <c r="J164" s="171" t="s">
        <v>5</v>
      </c>
      <c r="K164" s="172">
        <v>1605</v>
      </c>
      <c r="L164" s="172">
        <v>981</v>
      </c>
      <c r="M164" s="172">
        <v>1399</v>
      </c>
      <c r="N164" s="172">
        <v>1264</v>
      </c>
      <c r="O164" s="172">
        <v>1575</v>
      </c>
      <c r="P164" s="1"/>
      <c r="Q164" s="13" t="s">
        <v>171</v>
      </c>
      <c r="R164" s="35">
        <v>12358</v>
      </c>
      <c r="S164" s="35">
        <v>4197</v>
      </c>
      <c r="T164" s="35">
        <v>9582</v>
      </c>
      <c r="U164" s="35">
        <v>9322</v>
      </c>
      <c r="V164" s="35">
        <v>11733</v>
      </c>
      <c r="W164" s="35"/>
      <c r="X164" s="50">
        <f t="shared" si="161"/>
        <v>6</v>
      </c>
      <c r="Y164" s="49" t="str">
        <f t="shared" si="162"/>
        <v>M</v>
      </c>
      <c r="Z164" s="49" t="str">
        <f t="shared" si="163"/>
        <v>NN</v>
      </c>
      <c r="AA164" s="1"/>
      <c r="AB164" s="120">
        <f t="shared" si="164"/>
        <v>3.4317539711763768E-3</v>
      </c>
      <c r="AC164" s="120">
        <f t="shared" si="165"/>
        <v>2.0101171586512628E-3</v>
      </c>
      <c r="AD164" s="120">
        <f t="shared" si="166"/>
        <v>3.066726750869898E-3</v>
      </c>
      <c r="AE164" s="120">
        <f t="shared" si="167"/>
        <v>3.0878582115928172E-3</v>
      </c>
      <c r="AF164" s="120">
        <f t="shared" si="168"/>
        <v>3.3263280009457625E-3</v>
      </c>
      <c r="AH164" s="121">
        <f t="shared" si="197"/>
        <v>1.298</v>
      </c>
      <c r="AI164" s="121">
        <f t="shared" si="197"/>
        <v>1.19</v>
      </c>
      <c r="AJ164" s="121">
        <f t="shared" si="197"/>
        <v>1.179</v>
      </c>
      <c r="AK164" s="121">
        <f t="shared" si="197"/>
        <v>1.2549999999999999</v>
      </c>
      <c r="AL164" s="121">
        <f t="shared" si="197"/>
        <v>1.1579999999999999</v>
      </c>
      <c r="AM164" s="15"/>
      <c r="AN164" s="98">
        <f t="shared" si="137"/>
        <v>1.2025055724274838</v>
      </c>
      <c r="AO164" s="98">
        <f t="shared" si="138"/>
        <v>1.1132772013512859</v>
      </c>
      <c r="AP164" s="98">
        <f t="shared" si="139"/>
        <v>1.1120472731772542</v>
      </c>
      <c r="AQ164" s="98">
        <f t="shared" si="140"/>
        <v>1.1830539763806458</v>
      </c>
      <c r="AR164" s="98">
        <f t="shared" si="141"/>
        <v>1.101549554330195</v>
      </c>
      <c r="AS164" s="15"/>
      <c r="AT164" s="98">
        <f t="shared" si="186"/>
        <v>0.20250557242748379</v>
      </c>
      <c r="AU164" s="98">
        <f t="shared" si="187"/>
        <v>0.11327720135128594</v>
      </c>
      <c r="AV164" s="98">
        <f t="shared" si="188"/>
        <v>0.11204727317725416</v>
      </c>
      <c r="AW164" s="98">
        <f t="shared" si="189"/>
        <v>0.1830539763806458</v>
      </c>
      <c r="AX164" s="98">
        <f t="shared" si="190"/>
        <v>0.10154955433019497</v>
      </c>
      <c r="AY164" s="15"/>
      <c r="AZ164" s="98">
        <f t="shared" si="169"/>
        <v>0.20250557242748379</v>
      </c>
      <c r="BA164" s="98">
        <f t="shared" si="170"/>
        <v>0.11327720135128594</v>
      </c>
      <c r="BB164" s="98">
        <f t="shared" si="171"/>
        <v>0.11204727317725416</v>
      </c>
      <c r="BC164" s="99">
        <f t="shared" si="172"/>
        <v>0.1830539763806458</v>
      </c>
      <c r="BD164" s="98">
        <f t="shared" si="173"/>
        <v>0.10256504987349692</v>
      </c>
      <c r="BE164" s="101"/>
      <c r="BF164" s="181" t="str">
        <f t="shared" si="174"/>
        <v>6M</v>
      </c>
      <c r="BG164" s="98">
        <f t="shared" si="191"/>
        <v>1.2025055724274838</v>
      </c>
      <c r="BH164" s="98">
        <f t="shared" si="192"/>
        <v>1.1132772013512859</v>
      </c>
      <c r="BI164" s="98">
        <f t="shared" si="193"/>
        <v>1.1120472731772542</v>
      </c>
      <c r="BJ164" s="98">
        <f t="shared" si="194"/>
        <v>1.1830539763806458</v>
      </c>
      <c r="BK164" s="98">
        <f t="shared" si="195"/>
        <v>1.1025650498734969</v>
      </c>
      <c r="BL164" s="101"/>
      <c r="BM164" s="15">
        <f>IF($Y164="N",VLOOKUP("N",ylfactors,MATCH(BM$7,'Proposed Factors'!$L$3:$R$3,0),FALSE),IF('Query Result 1'!$X164&lt;49,VLOOKUP("YA",ylfactors,MATCH(BM$7,'Proposed Factors'!$L$3:$R$3,0),FALSE),VLOOKUP("YB",ylfactors,MATCH(BM$7,'Proposed Factors'!$L$3:$R$3,0),FALSE)))</f>
        <v>1</v>
      </c>
      <c r="BN164" s="15">
        <f>IF($Y164="N",VLOOKUP("N",ylfactors,MATCH(BN$7,'Proposed Factors'!$L$3:$R$3,0),FALSE),IF('Query Result 1'!$X164&lt;49,VLOOKUP("YA",ylfactors,MATCH(BN$7,'Proposed Factors'!$L$3:$R$3,0),FALSE),VLOOKUP("YB",ylfactors,MATCH(BN$7,'Proposed Factors'!$L$3:$R$3,0),FALSE)))</f>
        <v>1</v>
      </c>
      <c r="BO164" s="15">
        <f>IF($Y164="N",VLOOKUP("N",ylfactors,MATCH(BO$7,'Proposed Factors'!$L$3:$R$3,0),FALSE),IF('Query Result 1'!$X164&lt;49,VLOOKUP("YA",ylfactors,MATCH(BO$7,'Proposed Factors'!$L$3:$R$3,0),FALSE),VLOOKUP("YB",ylfactors,MATCH(BO$7,'Proposed Factors'!$L$3:$R$3,0),FALSE)))</f>
        <v>1</v>
      </c>
      <c r="BP164" s="15">
        <f>IF($Y164="N",VLOOKUP("N",ylfactors,MATCH(BP$7,'Proposed Factors'!$L$3:$R$3,0),FALSE),IF('Query Result 1'!$X164&lt;49,VLOOKUP("YA",ylfactors,MATCH(BP$7,'Proposed Factors'!$L$3:$R$3,0),FALSE),VLOOKUP("YB",ylfactors,MATCH(BP$7,'Proposed Factors'!$L$3:$R$3,0),FALSE)))</f>
        <v>1</v>
      </c>
      <c r="BQ164" s="15">
        <f>IF($Y164="N",VLOOKUP("N",ylfactors,MATCH(BQ$7,'Proposed Factors'!$L$3:$R$3,0),FALSE),IF('Query Result 1'!$X164&lt;49,VLOOKUP("YA",ylfactors,MATCH(BQ$7,'Proposed Factors'!$L$3:$R$3,0),FALSE),VLOOKUP("YB",ylfactors,MATCH(BQ$7,'Proposed Factors'!$L$3:$R$3,0),FALSE)))</f>
        <v>1</v>
      </c>
      <c r="BR164" s="15"/>
      <c r="BS164" s="15">
        <f>IF($Z164="NN",1,IF(AND($Z164="YY",$Y164="S"),VLOOKUP("YY",gsdfactors,MATCH(BS$7,'Proposed Factors'!$L$11:$R$11,0),FALSE),VLOOKUP(LEFT(CONCATENATE($Y164,$Z164),2)&amp;"N",gsdfactors,MATCH(BS$7,'Proposed Factors'!$L$11:$R$11,0),FALSE)))</f>
        <v>1</v>
      </c>
      <c r="BT164" s="15">
        <f>IF($Z164="NN",1,IF(AND($Z164="YY",$Y164="S"),VLOOKUP("YY",gsdfactors,MATCH(BT$7,'Proposed Factors'!$L$11:$R$11,0),FALSE),VLOOKUP(LEFT(CONCATENATE($Y164,$Z164),2)&amp;"N",gsdfactors,MATCH(BT$7,'Proposed Factors'!$L$11:$R$11,0),FALSE)))</f>
        <v>1</v>
      </c>
      <c r="BU164" s="15">
        <f>IF($Z164="NN",1,IF(AND($Z164="YY",$Y164="S"),VLOOKUP("YY",gsdfactors,MATCH(BU$7,'Proposed Factors'!$L$11:$R$11,0),FALSE),VLOOKUP(LEFT(CONCATENATE($Y164,$Z164),2)&amp;"N",gsdfactors,MATCH(BU$7,'Proposed Factors'!$L$11:$R$11,0),FALSE)))</f>
        <v>1</v>
      </c>
      <c r="BV164" s="15">
        <f>IF($Z164="NN",1,IF(AND($Z164="YY",$Y164="S"),VLOOKUP("YY",gsdfactors,MATCH(BV$7,'Proposed Factors'!$L$11:$R$11,0),FALSE),VLOOKUP(LEFT(CONCATENATE($Y164,$Z164),2)&amp;"N",gsdfactors,MATCH(BV$7,'Proposed Factors'!$L$11:$R$11,0),FALSE)))</f>
        <v>1</v>
      </c>
      <c r="BW164" s="15">
        <f>IF($Z164="NN",1,IF(AND($Z164="YY",$Y164="S"),VLOOKUP("YY",gsdfactors,MATCH(BW$7,'Proposed Factors'!$L$11:$R$11,0),FALSE),VLOOKUP(LEFT(CONCATENATE($Y164,$Z164),2)&amp;"N",gsdfactors,MATCH(BW$7,'Proposed Factors'!$L$11:$R$11,0),FALSE)))</f>
        <v>1</v>
      </c>
      <c r="BY164" s="52">
        <f t="shared" si="142"/>
        <v>1.2025055724274838</v>
      </c>
      <c r="BZ164" s="52">
        <f t="shared" si="143"/>
        <v>1.1132772013512859</v>
      </c>
      <c r="CA164" s="52">
        <f t="shared" si="144"/>
        <v>1.1120472731772542</v>
      </c>
      <c r="CB164" s="52">
        <f t="shared" si="145"/>
        <v>1.1830539763806458</v>
      </c>
      <c r="CC164" s="52">
        <f t="shared" si="146"/>
        <v>1.1025650498734969</v>
      </c>
      <c r="CE164" s="52">
        <f t="shared" si="147"/>
        <v>1.2607831661248496</v>
      </c>
      <c r="CF164" s="52">
        <f t="shared" si="148"/>
        <v>1.2314585993765474</v>
      </c>
      <c r="CG164" s="52">
        <f t="shared" si="149"/>
        <v>1.1351023257999229</v>
      </c>
      <c r="CH164" s="52">
        <f t="shared" si="150"/>
        <v>1.2083508499093816</v>
      </c>
      <c r="CI164" s="52">
        <f t="shared" si="151"/>
        <v>1.1970204155818689</v>
      </c>
      <c r="CK164" s="52" t="str">
        <f t="shared" si="152"/>
        <v>6MNN</v>
      </c>
      <c r="CL164" s="55">
        <f t="shared" si="153"/>
        <v>3.4317539711763768E-3</v>
      </c>
      <c r="CM164" s="55">
        <f t="shared" si="154"/>
        <v>2.0101171586512628E-3</v>
      </c>
      <c r="CN164" s="55">
        <f t="shared" si="155"/>
        <v>3.066726750869898E-3</v>
      </c>
      <c r="CO164" s="55">
        <f t="shared" si="156"/>
        <v>3.0878582115928172E-3</v>
      </c>
      <c r="CP164" s="55">
        <f t="shared" si="157"/>
        <v>3.3263280009457625E-3</v>
      </c>
      <c r="CQ164" s="5">
        <f t="shared" si="175"/>
        <v>1.2607831661248496</v>
      </c>
      <c r="CR164" s="5">
        <f t="shared" si="176"/>
        <v>1.2314585993765474</v>
      </c>
      <c r="CS164" s="5">
        <f t="shared" si="177"/>
        <v>1.1351023257999229</v>
      </c>
      <c r="CT164" s="5">
        <f t="shared" si="178"/>
        <v>1.2083508499093816</v>
      </c>
      <c r="CU164" s="5">
        <f t="shared" si="179"/>
        <v>1.1970204155818689</v>
      </c>
      <c r="CW164" s="52">
        <f t="shared" si="180"/>
        <v>1.2979999999999998</v>
      </c>
      <c r="CX164" s="52">
        <f t="shared" si="181"/>
        <v>1.19</v>
      </c>
      <c r="CY164" s="52">
        <f t="shared" si="182"/>
        <v>1.1789999999999998</v>
      </c>
      <c r="CZ164" s="52">
        <f t="shared" si="183"/>
        <v>1.2550000000000001</v>
      </c>
      <c r="DA164" s="52">
        <f t="shared" si="184"/>
        <v>1.1596618209304568</v>
      </c>
    </row>
    <row r="165" spans="1:105" x14ac:dyDescent="0.35">
      <c r="A165" s="170" t="str">
        <f t="shared" si="158"/>
        <v>NNN</v>
      </c>
      <c r="B165" s="170" t="str">
        <f t="shared" si="159"/>
        <v>N</v>
      </c>
      <c r="C165" s="29" t="str">
        <f t="shared" si="160"/>
        <v>N</v>
      </c>
      <c r="D165" s="29" t="str">
        <f t="shared" si="136"/>
        <v>N</v>
      </c>
      <c r="E165" s="171" t="s">
        <v>5</v>
      </c>
      <c r="F165" s="171" t="s">
        <v>6</v>
      </c>
      <c r="G165" s="171" t="s">
        <v>8</v>
      </c>
      <c r="H165" s="172">
        <v>46</v>
      </c>
      <c r="I165" s="171" t="s">
        <v>5</v>
      </c>
      <c r="J165" s="171" t="s">
        <v>5</v>
      </c>
      <c r="K165" s="172">
        <v>1528</v>
      </c>
      <c r="L165" s="172">
        <v>964</v>
      </c>
      <c r="M165" s="172">
        <v>1300</v>
      </c>
      <c r="N165" s="172">
        <v>1208</v>
      </c>
      <c r="O165" s="172">
        <v>1498</v>
      </c>
      <c r="P165" s="1"/>
      <c r="Q165" s="13" t="s">
        <v>172</v>
      </c>
      <c r="R165" s="35">
        <v>450</v>
      </c>
      <c r="S165" s="35">
        <v>133</v>
      </c>
      <c r="T165" s="35">
        <v>383</v>
      </c>
      <c r="U165" s="35">
        <v>374</v>
      </c>
      <c r="V165" s="35">
        <v>435</v>
      </c>
      <c r="W165" s="35"/>
      <c r="X165" s="50">
        <f t="shared" si="161"/>
        <v>6</v>
      </c>
      <c r="Y165" s="49" t="str">
        <f t="shared" si="162"/>
        <v>M</v>
      </c>
      <c r="Z165" s="49" t="str">
        <f t="shared" si="163"/>
        <v>YN</v>
      </c>
      <c r="AA165" s="1"/>
      <c r="AB165" s="120">
        <f t="shared" si="164"/>
        <v>1.2496271945536247E-4</v>
      </c>
      <c r="AC165" s="120">
        <f t="shared" si="165"/>
        <v>6.3699209459284716E-5</v>
      </c>
      <c r="AD165" s="120">
        <f t="shared" si="166"/>
        <v>1.2257945581122635E-4</v>
      </c>
      <c r="AE165" s="120">
        <f t="shared" si="167"/>
        <v>1.2388532194118363E-4</v>
      </c>
      <c r="AF165" s="120">
        <f t="shared" si="168"/>
        <v>1.2332333422069433E-4</v>
      </c>
      <c r="AH165" s="121">
        <f t="shared" si="197"/>
        <v>1.298</v>
      </c>
      <c r="AI165" s="121">
        <f t="shared" si="197"/>
        <v>1.19</v>
      </c>
      <c r="AJ165" s="121">
        <f t="shared" si="197"/>
        <v>1.179</v>
      </c>
      <c r="AK165" s="121">
        <f t="shared" si="197"/>
        <v>1.2549999999999999</v>
      </c>
      <c r="AL165" s="121">
        <f t="shared" si="197"/>
        <v>1.1579999999999999</v>
      </c>
      <c r="AM165" s="15"/>
      <c r="AN165" s="98">
        <f t="shared" si="137"/>
        <v>1.2025055724274838</v>
      </c>
      <c r="AO165" s="98">
        <f t="shared" si="138"/>
        <v>1.1132772013512859</v>
      </c>
      <c r="AP165" s="98">
        <f t="shared" si="139"/>
        <v>1.1120472731772542</v>
      </c>
      <c r="AQ165" s="98">
        <f t="shared" si="140"/>
        <v>1.1830539763806458</v>
      </c>
      <c r="AR165" s="98">
        <f t="shared" si="141"/>
        <v>1.101549554330195</v>
      </c>
      <c r="AS165" s="15"/>
      <c r="AT165" s="98">
        <f t="shared" si="186"/>
        <v>0.20250557242748379</v>
      </c>
      <c r="AU165" s="98">
        <f t="shared" si="187"/>
        <v>0.11327720135128594</v>
      </c>
      <c r="AV165" s="98">
        <f t="shared" si="188"/>
        <v>0.11204727317725416</v>
      </c>
      <c r="AW165" s="98">
        <f t="shared" si="189"/>
        <v>0.1830539763806458</v>
      </c>
      <c r="AX165" s="98">
        <f t="shared" si="190"/>
        <v>0.10154955433019497</v>
      </c>
      <c r="AY165" s="15"/>
      <c r="AZ165" s="98">
        <f t="shared" si="169"/>
        <v>0.20250557242748379</v>
      </c>
      <c r="BA165" s="98">
        <f t="shared" si="170"/>
        <v>0.11327720135128594</v>
      </c>
      <c r="BB165" s="98">
        <f t="shared" si="171"/>
        <v>0.11204727317725416</v>
      </c>
      <c r="BC165" s="99">
        <f t="shared" si="172"/>
        <v>0.1830539763806458</v>
      </c>
      <c r="BD165" s="98">
        <f t="shared" si="173"/>
        <v>0.10256504987349692</v>
      </c>
      <c r="BE165" s="101"/>
      <c r="BF165" s="181" t="str">
        <f t="shared" si="174"/>
        <v>6M</v>
      </c>
      <c r="BG165" s="98">
        <f t="shared" si="191"/>
        <v>1.2025055724274838</v>
      </c>
      <c r="BH165" s="98">
        <f t="shared" si="192"/>
        <v>1.1132772013512859</v>
      </c>
      <c r="BI165" s="98">
        <f t="shared" si="193"/>
        <v>1.1120472731772542</v>
      </c>
      <c r="BJ165" s="98">
        <f t="shared" si="194"/>
        <v>1.1830539763806458</v>
      </c>
      <c r="BK165" s="98">
        <f t="shared" si="195"/>
        <v>1.1025650498734969</v>
      </c>
      <c r="BL165" s="101"/>
      <c r="BM165" s="15">
        <f>IF($Y165="N",VLOOKUP("N",ylfactors,MATCH(BM$7,'Proposed Factors'!$L$3:$R$3,0),FALSE),IF('Query Result 1'!$X165&lt;49,VLOOKUP("YA",ylfactors,MATCH(BM$7,'Proposed Factors'!$L$3:$R$3,0),FALSE),VLOOKUP("YB",ylfactors,MATCH(BM$7,'Proposed Factors'!$L$3:$R$3,0),FALSE)))</f>
        <v>1</v>
      </c>
      <c r="BN165" s="15">
        <f>IF($Y165="N",VLOOKUP("N",ylfactors,MATCH(BN$7,'Proposed Factors'!$L$3:$R$3,0),FALSE),IF('Query Result 1'!$X165&lt;49,VLOOKUP("YA",ylfactors,MATCH(BN$7,'Proposed Factors'!$L$3:$R$3,0),FALSE),VLOOKUP("YB",ylfactors,MATCH(BN$7,'Proposed Factors'!$L$3:$R$3,0),FALSE)))</f>
        <v>1</v>
      </c>
      <c r="BO165" s="15">
        <f>IF($Y165="N",VLOOKUP("N",ylfactors,MATCH(BO$7,'Proposed Factors'!$L$3:$R$3,0),FALSE),IF('Query Result 1'!$X165&lt;49,VLOOKUP("YA",ylfactors,MATCH(BO$7,'Proposed Factors'!$L$3:$R$3,0),FALSE),VLOOKUP("YB",ylfactors,MATCH(BO$7,'Proposed Factors'!$L$3:$R$3,0),FALSE)))</f>
        <v>1</v>
      </c>
      <c r="BP165" s="15">
        <f>IF($Y165="N",VLOOKUP("N",ylfactors,MATCH(BP$7,'Proposed Factors'!$L$3:$R$3,0),FALSE),IF('Query Result 1'!$X165&lt;49,VLOOKUP("YA",ylfactors,MATCH(BP$7,'Proposed Factors'!$L$3:$R$3,0),FALSE),VLOOKUP("YB",ylfactors,MATCH(BP$7,'Proposed Factors'!$L$3:$R$3,0),FALSE)))</f>
        <v>1</v>
      </c>
      <c r="BQ165" s="15">
        <f>IF($Y165="N",VLOOKUP("N",ylfactors,MATCH(BQ$7,'Proposed Factors'!$L$3:$R$3,0),FALSE),IF('Query Result 1'!$X165&lt;49,VLOOKUP("YA",ylfactors,MATCH(BQ$7,'Proposed Factors'!$L$3:$R$3,0),FALSE),VLOOKUP("YB",ylfactors,MATCH(BQ$7,'Proposed Factors'!$L$3:$R$3,0),FALSE)))</f>
        <v>1</v>
      </c>
      <c r="BR165" s="15"/>
      <c r="BS165" s="15">
        <f>IF($Z165="NN",1,IF(AND($Z165="YY",$Y165="S"),VLOOKUP("YY",gsdfactors,MATCH(BS$7,'Proposed Factors'!$L$11:$R$11,0),FALSE),VLOOKUP(LEFT(CONCATENATE($Y165,$Z165),2)&amp;"N",gsdfactors,MATCH(BS$7,'Proposed Factors'!$L$11:$R$11,0),FALSE)))</f>
        <v>0.98099999999999998</v>
      </c>
      <c r="BT165" s="15">
        <f>IF($Z165="NN",1,IF(AND($Z165="YY",$Y165="S"),VLOOKUP("YY",gsdfactors,MATCH(BT$7,'Proposed Factors'!$L$11:$R$11,0),FALSE),VLOOKUP(LEFT(CONCATENATE($Y165,$Z165),2)&amp;"N",gsdfactors,MATCH(BT$7,'Proposed Factors'!$L$11:$R$11,0),FALSE)))</f>
        <v>0.9774735682819381</v>
      </c>
      <c r="BU165" s="15">
        <f>IF($Z165="NN",1,IF(AND($Z165="YY",$Y165="S"),VLOOKUP("YY",gsdfactors,MATCH(BU$7,'Proposed Factors'!$L$11:$R$11,0),FALSE),VLOOKUP(LEFT(CONCATENATE($Y165,$Z165),2)&amp;"N",gsdfactors,MATCH(BU$7,'Proposed Factors'!$L$11:$R$11,0),FALSE)))</f>
        <v>0.95020299022426691</v>
      </c>
      <c r="BV165" s="15">
        <f>IF($Z165="NN",1,IF(AND($Z165="YY",$Y165="S"),VLOOKUP("YY",gsdfactors,MATCH(BV$7,'Proposed Factors'!$L$11:$R$11,0),FALSE),VLOOKUP(LEFT(CONCATENATE($Y165,$Z165),2)&amp;"N",gsdfactors,MATCH(BV$7,'Proposed Factors'!$L$11:$R$11,0),FALSE)))</f>
        <v>0.98165236818588009</v>
      </c>
      <c r="BW165" s="15">
        <f>IF($Z165="NN",1,IF(AND($Z165="YY",$Y165="S"),VLOOKUP("YY",gsdfactors,MATCH(BW$7,'Proposed Factors'!$L$11:$R$11,0),FALSE),VLOOKUP(LEFT(CONCATENATE($Y165,$Z165),2)&amp;"N",gsdfactors,MATCH(BW$7,'Proposed Factors'!$L$11:$R$11,0),FALSE)))</f>
        <v>0.98430305775764437</v>
      </c>
      <c r="BY165" s="52">
        <f t="shared" si="142"/>
        <v>1.1796579665513616</v>
      </c>
      <c r="BZ165" s="52">
        <f t="shared" si="143"/>
        <v>1.0881990384917712</v>
      </c>
      <c r="CA165" s="52">
        <f t="shared" si="144"/>
        <v>1.056670644243769</v>
      </c>
      <c r="CB165" s="52">
        <f t="shared" si="145"/>
        <v>1.1613477376057832</v>
      </c>
      <c r="CC165" s="52">
        <f t="shared" si="146"/>
        <v>1.0852581499671927</v>
      </c>
      <c r="CE165" s="52">
        <f t="shared" si="147"/>
        <v>1.2368282859684776</v>
      </c>
      <c r="CF165" s="52">
        <f t="shared" si="148"/>
        <v>1.2037182313240717</v>
      </c>
      <c r="CG165" s="52">
        <f t="shared" si="149"/>
        <v>1.0785776241856067</v>
      </c>
      <c r="CH165" s="52">
        <f t="shared" si="150"/>
        <v>1.1861804734129653</v>
      </c>
      <c r="CI165" s="52">
        <f t="shared" si="151"/>
        <v>1.1782308552555598</v>
      </c>
      <c r="CK165" s="52" t="str">
        <f t="shared" si="152"/>
        <v>6MYN</v>
      </c>
      <c r="CL165" s="55">
        <f t="shared" si="153"/>
        <v>1.2496271945536247E-4</v>
      </c>
      <c r="CM165" s="55">
        <f t="shared" si="154"/>
        <v>6.3699209459284716E-5</v>
      </c>
      <c r="CN165" s="55">
        <f t="shared" si="155"/>
        <v>1.2257945581122635E-4</v>
      </c>
      <c r="CO165" s="55">
        <f t="shared" si="156"/>
        <v>1.2388532194118363E-4</v>
      </c>
      <c r="CP165" s="55">
        <f t="shared" si="157"/>
        <v>1.2332333422069433E-4</v>
      </c>
      <c r="CQ165" s="5">
        <f t="shared" si="175"/>
        <v>1.2368282859684776</v>
      </c>
      <c r="CR165" s="5">
        <f t="shared" si="176"/>
        <v>1.2037182313240717</v>
      </c>
      <c r="CS165" s="5">
        <f t="shared" si="177"/>
        <v>1.0785776241856067</v>
      </c>
      <c r="CT165" s="5">
        <f t="shared" si="178"/>
        <v>1.1861804734129653</v>
      </c>
      <c r="CU165" s="5">
        <f t="shared" si="179"/>
        <v>1.1782308552555598</v>
      </c>
      <c r="CW165" s="52">
        <f t="shared" si="180"/>
        <v>1.2733380000000001</v>
      </c>
      <c r="CX165" s="52">
        <f t="shared" si="181"/>
        <v>1.1631935462555065</v>
      </c>
      <c r="CY165" s="52">
        <f t="shared" si="182"/>
        <v>1.1202893254744106</v>
      </c>
      <c r="CZ165" s="52">
        <f t="shared" si="183"/>
        <v>1.2319737220732794</v>
      </c>
      <c r="DA165" s="52">
        <f t="shared" si="184"/>
        <v>1.1414586763066465</v>
      </c>
    </row>
    <row r="166" spans="1:105" x14ac:dyDescent="0.35">
      <c r="A166" s="170" t="str">
        <f t="shared" si="158"/>
        <v>NNN</v>
      </c>
      <c r="B166" s="170" t="str">
        <f t="shared" si="159"/>
        <v>N</v>
      </c>
      <c r="C166" s="29" t="str">
        <f t="shared" si="160"/>
        <v>N</v>
      </c>
      <c r="D166" s="29" t="str">
        <f t="shared" si="136"/>
        <v>N</v>
      </c>
      <c r="E166" s="171" t="s">
        <v>5</v>
      </c>
      <c r="F166" s="171" t="s">
        <v>6</v>
      </c>
      <c r="G166" s="171" t="s">
        <v>8</v>
      </c>
      <c r="H166" s="172">
        <v>47</v>
      </c>
      <c r="I166" s="171" t="s">
        <v>5</v>
      </c>
      <c r="J166" s="171" t="s">
        <v>5</v>
      </c>
      <c r="K166" s="172">
        <v>1362</v>
      </c>
      <c r="L166" s="172">
        <v>848</v>
      </c>
      <c r="M166" s="172">
        <v>1189</v>
      </c>
      <c r="N166" s="172">
        <v>1076</v>
      </c>
      <c r="O166" s="172">
        <v>1332</v>
      </c>
      <c r="P166" s="1"/>
      <c r="Q166" s="13" t="s">
        <v>173</v>
      </c>
      <c r="R166" s="35">
        <v>29</v>
      </c>
      <c r="S166" s="35">
        <v>12</v>
      </c>
      <c r="T166" s="35">
        <v>22</v>
      </c>
      <c r="U166" s="35">
        <v>22</v>
      </c>
      <c r="V166" s="35">
        <v>29</v>
      </c>
      <c r="W166" s="35"/>
      <c r="X166" s="50">
        <f t="shared" si="161"/>
        <v>6</v>
      </c>
      <c r="Y166" s="49" t="str">
        <f t="shared" si="162"/>
        <v>M</v>
      </c>
      <c r="Z166" s="49" t="str">
        <f t="shared" si="163"/>
        <v>YY</v>
      </c>
      <c r="AA166" s="1"/>
      <c r="AB166" s="120">
        <f t="shared" si="164"/>
        <v>8.0531530315678041E-6</v>
      </c>
      <c r="AC166" s="120">
        <f t="shared" si="165"/>
        <v>5.7472970940708008E-6</v>
      </c>
      <c r="AD166" s="120">
        <f t="shared" si="166"/>
        <v>7.0411175661801044E-6</v>
      </c>
      <c r="AE166" s="120">
        <f t="shared" si="167"/>
        <v>7.2873718788931545E-6</v>
      </c>
      <c r="AF166" s="120">
        <f t="shared" si="168"/>
        <v>8.2215556147129564E-6</v>
      </c>
      <c r="AH166" s="121">
        <f t="shared" si="197"/>
        <v>1.298</v>
      </c>
      <c r="AI166" s="121">
        <f t="shared" si="197"/>
        <v>1.19</v>
      </c>
      <c r="AJ166" s="121">
        <f t="shared" si="197"/>
        <v>1.179</v>
      </c>
      <c r="AK166" s="121">
        <f t="shared" si="197"/>
        <v>1.2549999999999999</v>
      </c>
      <c r="AL166" s="121">
        <f t="shared" si="197"/>
        <v>1.1579999999999999</v>
      </c>
      <c r="AM166" s="15"/>
      <c r="AN166" s="98">
        <f t="shared" si="137"/>
        <v>1.2025055724274838</v>
      </c>
      <c r="AO166" s="98">
        <f t="shared" si="138"/>
        <v>1.1132772013512859</v>
      </c>
      <c r="AP166" s="98">
        <f t="shared" si="139"/>
        <v>1.1120472731772542</v>
      </c>
      <c r="AQ166" s="98">
        <f t="shared" si="140"/>
        <v>1.1830539763806458</v>
      </c>
      <c r="AR166" s="98">
        <f t="shared" si="141"/>
        <v>1.101549554330195</v>
      </c>
      <c r="AS166" s="15"/>
      <c r="AT166" s="98">
        <f t="shared" si="186"/>
        <v>0.20250557242748379</v>
      </c>
      <c r="AU166" s="98">
        <f t="shared" si="187"/>
        <v>0.11327720135128594</v>
      </c>
      <c r="AV166" s="98">
        <f t="shared" si="188"/>
        <v>0.11204727317725416</v>
      </c>
      <c r="AW166" s="98">
        <f t="shared" si="189"/>
        <v>0.1830539763806458</v>
      </c>
      <c r="AX166" s="98">
        <f t="shared" si="190"/>
        <v>0.10154955433019497</v>
      </c>
      <c r="AY166" s="15"/>
      <c r="AZ166" s="98">
        <f t="shared" si="169"/>
        <v>0.20250557242748379</v>
      </c>
      <c r="BA166" s="98">
        <f t="shared" si="170"/>
        <v>0.11327720135128594</v>
      </c>
      <c r="BB166" s="98">
        <f t="shared" si="171"/>
        <v>0.11204727317725416</v>
      </c>
      <c r="BC166" s="99">
        <f t="shared" si="172"/>
        <v>0.1830539763806458</v>
      </c>
      <c r="BD166" s="98">
        <f t="shared" si="173"/>
        <v>0.10256504987349692</v>
      </c>
      <c r="BE166" s="101"/>
      <c r="BF166" s="181" t="str">
        <f t="shared" si="174"/>
        <v>6M</v>
      </c>
      <c r="BG166" s="98">
        <f t="shared" si="191"/>
        <v>1.2025055724274838</v>
      </c>
      <c r="BH166" s="98">
        <f t="shared" si="192"/>
        <v>1.1132772013512859</v>
      </c>
      <c r="BI166" s="98">
        <f t="shared" si="193"/>
        <v>1.1120472731772542</v>
      </c>
      <c r="BJ166" s="98">
        <f t="shared" si="194"/>
        <v>1.1830539763806458</v>
      </c>
      <c r="BK166" s="98">
        <f t="shared" si="195"/>
        <v>1.1025650498734969</v>
      </c>
      <c r="BL166" s="101"/>
      <c r="BM166" s="15">
        <f>IF($Y166="N",VLOOKUP("N",ylfactors,MATCH(BM$7,'Proposed Factors'!$L$3:$R$3,0),FALSE),IF('Query Result 1'!$X166&lt;49,VLOOKUP("YA",ylfactors,MATCH(BM$7,'Proposed Factors'!$L$3:$R$3,0),FALSE),VLOOKUP("YB",ylfactors,MATCH(BM$7,'Proposed Factors'!$L$3:$R$3,0),FALSE)))</f>
        <v>1</v>
      </c>
      <c r="BN166" s="15">
        <f>IF($Y166="N",VLOOKUP("N",ylfactors,MATCH(BN$7,'Proposed Factors'!$L$3:$R$3,0),FALSE),IF('Query Result 1'!$X166&lt;49,VLOOKUP("YA",ylfactors,MATCH(BN$7,'Proposed Factors'!$L$3:$R$3,0),FALSE),VLOOKUP("YB",ylfactors,MATCH(BN$7,'Proposed Factors'!$L$3:$R$3,0),FALSE)))</f>
        <v>1</v>
      </c>
      <c r="BO166" s="15">
        <f>IF($Y166="N",VLOOKUP("N",ylfactors,MATCH(BO$7,'Proposed Factors'!$L$3:$R$3,0),FALSE),IF('Query Result 1'!$X166&lt;49,VLOOKUP("YA",ylfactors,MATCH(BO$7,'Proposed Factors'!$L$3:$R$3,0),FALSE),VLOOKUP("YB",ylfactors,MATCH(BO$7,'Proposed Factors'!$L$3:$R$3,0),FALSE)))</f>
        <v>1</v>
      </c>
      <c r="BP166" s="15">
        <f>IF($Y166="N",VLOOKUP("N",ylfactors,MATCH(BP$7,'Proposed Factors'!$L$3:$R$3,0),FALSE),IF('Query Result 1'!$X166&lt;49,VLOOKUP("YA",ylfactors,MATCH(BP$7,'Proposed Factors'!$L$3:$R$3,0),FALSE),VLOOKUP("YB",ylfactors,MATCH(BP$7,'Proposed Factors'!$L$3:$R$3,0),FALSE)))</f>
        <v>1</v>
      </c>
      <c r="BQ166" s="15">
        <f>IF($Y166="N",VLOOKUP("N",ylfactors,MATCH(BQ$7,'Proposed Factors'!$L$3:$R$3,0),FALSE),IF('Query Result 1'!$X166&lt;49,VLOOKUP("YA",ylfactors,MATCH(BQ$7,'Proposed Factors'!$L$3:$R$3,0),FALSE),VLOOKUP("YB",ylfactors,MATCH(BQ$7,'Proposed Factors'!$L$3:$R$3,0),FALSE)))</f>
        <v>1</v>
      </c>
      <c r="BR166" s="15"/>
      <c r="BS166" s="15">
        <f>IF($Z166="NN",1,IF(AND($Z166="YY",$Y166="S"),VLOOKUP("YY",gsdfactors,MATCH(BS$7,'Proposed Factors'!$L$11:$R$11,0),FALSE),VLOOKUP(LEFT(CONCATENATE($Y166,$Z166),2)&amp;"N",gsdfactors,MATCH(BS$7,'Proposed Factors'!$L$11:$R$11,0),FALSE)))</f>
        <v>0.98099999999999998</v>
      </c>
      <c r="BT166" s="15">
        <f>IF($Z166="NN",1,IF(AND($Z166="YY",$Y166="S"),VLOOKUP("YY",gsdfactors,MATCH(BT$7,'Proposed Factors'!$L$11:$R$11,0),FALSE),VLOOKUP(LEFT(CONCATENATE($Y166,$Z166),2)&amp;"N",gsdfactors,MATCH(BT$7,'Proposed Factors'!$L$11:$R$11,0),FALSE)))</f>
        <v>0.9774735682819381</v>
      </c>
      <c r="BU166" s="15">
        <f>IF($Z166="NN",1,IF(AND($Z166="YY",$Y166="S"),VLOOKUP("YY",gsdfactors,MATCH(BU$7,'Proposed Factors'!$L$11:$R$11,0),FALSE),VLOOKUP(LEFT(CONCATENATE($Y166,$Z166),2)&amp;"N",gsdfactors,MATCH(BU$7,'Proposed Factors'!$L$11:$R$11,0),FALSE)))</f>
        <v>0.95020299022426691</v>
      </c>
      <c r="BV166" s="15">
        <f>IF($Z166="NN",1,IF(AND($Z166="YY",$Y166="S"),VLOOKUP("YY",gsdfactors,MATCH(BV$7,'Proposed Factors'!$L$11:$R$11,0),FALSE),VLOOKUP(LEFT(CONCATENATE($Y166,$Z166),2)&amp;"N",gsdfactors,MATCH(BV$7,'Proposed Factors'!$L$11:$R$11,0),FALSE)))</f>
        <v>0.98165236818588009</v>
      </c>
      <c r="BW166" s="15">
        <f>IF($Z166="NN",1,IF(AND($Z166="YY",$Y166="S"),VLOOKUP("YY",gsdfactors,MATCH(BW$7,'Proposed Factors'!$L$11:$R$11,0),FALSE),VLOOKUP(LEFT(CONCATENATE($Y166,$Z166),2)&amp;"N",gsdfactors,MATCH(BW$7,'Proposed Factors'!$L$11:$R$11,0),FALSE)))</f>
        <v>0.98430305775764437</v>
      </c>
      <c r="BY166" s="52">
        <f t="shared" si="142"/>
        <v>1.1796579665513616</v>
      </c>
      <c r="BZ166" s="52">
        <f t="shared" si="143"/>
        <v>1.0881990384917712</v>
      </c>
      <c r="CA166" s="52">
        <f t="shared" si="144"/>
        <v>1.056670644243769</v>
      </c>
      <c r="CB166" s="52">
        <f t="shared" si="145"/>
        <v>1.1613477376057832</v>
      </c>
      <c r="CC166" s="52">
        <f t="shared" si="146"/>
        <v>1.0852581499671927</v>
      </c>
      <c r="CE166" s="52">
        <f t="shared" si="147"/>
        <v>1.2368282859684776</v>
      </c>
      <c r="CF166" s="52">
        <f t="shared" si="148"/>
        <v>1.2037182313240717</v>
      </c>
      <c r="CG166" s="52">
        <f t="shared" si="149"/>
        <v>1.0785776241856067</v>
      </c>
      <c r="CH166" s="52">
        <f t="shared" si="150"/>
        <v>1.1861804734129653</v>
      </c>
      <c r="CI166" s="52">
        <f t="shared" si="151"/>
        <v>1.1782308552555598</v>
      </c>
      <c r="CK166" s="52" t="str">
        <f t="shared" si="152"/>
        <v>6MYY</v>
      </c>
      <c r="CL166" s="55">
        <f t="shared" si="153"/>
        <v>8.0531530315678041E-6</v>
      </c>
      <c r="CM166" s="55">
        <f t="shared" si="154"/>
        <v>5.7472970940708008E-6</v>
      </c>
      <c r="CN166" s="55">
        <f t="shared" si="155"/>
        <v>7.0411175661801044E-6</v>
      </c>
      <c r="CO166" s="55">
        <f t="shared" si="156"/>
        <v>7.2873718788931545E-6</v>
      </c>
      <c r="CP166" s="55">
        <f t="shared" si="157"/>
        <v>8.2215556147129564E-6</v>
      </c>
      <c r="CQ166" s="5">
        <f t="shared" si="175"/>
        <v>1.2368282859684776</v>
      </c>
      <c r="CR166" s="5">
        <f t="shared" si="176"/>
        <v>1.2037182313240717</v>
      </c>
      <c r="CS166" s="5">
        <f t="shared" si="177"/>
        <v>1.0785776241856067</v>
      </c>
      <c r="CT166" s="5">
        <f t="shared" si="178"/>
        <v>1.1861804734129653</v>
      </c>
      <c r="CU166" s="5">
        <f t="shared" si="179"/>
        <v>1.1782308552555598</v>
      </c>
      <c r="CW166" s="52">
        <f t="shared" si="180"/>
        <v>1.2733380000000001</v>
      </c>
      <c r="CX166" s="52">
        <f t="shared" si="181"/>
        <v>1.1631935462555065</v>
      </c>
      <c r="CY166" s="52">
        <f t="shared" si="182"/>
        <v>1.1202893254744106</v>
      </c>
      <c r="CZ166" s="52">
        <f t="shared" si="183"/>
        <v>1.2319737220732794</v>
      </c>
      <c r="DA166" s="52">
        <f t="shared" si="184"/>
        <v>1.1414586763066465</v>
      </c>
    </row>
    <row r="167" spans="1:105" x14ac:dyDescent="0.35">
      <c r="A167" s="170" t="str">
        <f t="shared" si="158"/>
        <v>NNN</v>
      </c>
      <c r="B167" s="170" t="str">
        <f t="shared" si="159"/>
        <v>N</v>
      </c>
      <c r="C167" s="29" t="str">
        <f t="shared" si="160"/>
        <v>N</v>
      </c>
      <c r="D167" s="29" t="str">
        <f t="shared" si="136"/>
        <v>N</v>
      </c>
      <c r="E167" s="171" t="s">
        <v>5</v>
      </c>
      <c r="F167" s="171" t="s">
        <v>6</v>
      </c>
      <c r="G167" s="171" t="s">
        <v>8</v>
      </c>
      <c r="H167" s="172">
        <v>48</v>
      </c>
      <c r="I167" s="171" t="s">
        <v>5</v>
      </c>
      <c r="J167" s="171" t="s">
        <v>5</v>
      </c>
      <c r="K167" s="172">
        <v>1251</v>
      </c>
      <c r="L167" s="172">
        <v>804</v>
      </c>
      <c r="M167" s="172">
        <v>1080</v>
      </c>
      <c r="N167" s="172">
        <v>973</v>
      </c>
      <c r="O167" s="172">
        <v>1215</v>
      </c>
      <c r="P167" s="1"/>
      <c r="Q167" s="13" t="s">
        <v>273</v>
      </c>
      <c r="R167" s="35">
        <v>25417</v>
      </c>
      <c r="S167" s="35">
        <v>13629</v>
      </c>
      <c r="T167" s="35">
        <v>19694</v>
      </c>
      <c r="U167" s="35">
        <v>18769</v>
      </c>
      <c r="V167" s="35">
        <v>24806</v>
      </c>
      <c r="W167" s="35"/>
      <c r="X167" s="50">
        <f t="shared" si="161"/>
        <v>6</v>
      </c>
      <c r="Y167" s="49" t="str">
        <f t="shared" si="162"/>
        <v>S</v>
      </c>
      <c r="Z167" s="49" t="str">
        <f t="shared" si="163"/>
        <v>NN</v>
      </c>
      <c r="AA167" s="1"/>
      <c r="AB167" s="120">
        <f t="shared" si="164"/>
        <v>7.0581720897709959E-3</v>
      </c>
      <c r="AC167" s="120">
        <f t="shared" si="165"/>
        <v>6.527492674590912E-3</v>
      </c>
      <c r="AD167" s="120">
        <f t="shared" si="166"/>
        <v>6.3030804249250439E-3</v>
      </c>
      <c r="AE167" s="120">
        <f t="shared" si="167"/>
        <v>6.2171219452248003E-3</v>
      </c>
      <c r="AF167" s="120">
        <f t="shared" si="168"/>
        <v>7.032548571674813E-3</v>
      </c>
      <c r="AH167" s="121">
        <f t="shared" si="197"/>
        <v>1.379</v>
      </c>
      <c r="AI167" s="121">
        <f t="shared" si="197"/>
        <v>1.3</v>
      </c>
      <c r="AJ167" s="121">
        <f t="shared" si="197"/>
        <v>1.202</v>
      </c>
      <c r="AK167" s="121">
        <f t="shared" si="197"/>
        <v>1.3560000000000001</v>
      </c>
      <c r="AL167" s="121">
        <f t="shared" si="197"/>
        <v>1.248</v>
      </c>
      <c r="AM167" s="15"/>
      <c r="AN167" s="98">
        <f t="shared" si="137"/>
        <v>1.2775463670088598</v>
      </c>
      <c r="AO167" s="98">
        <f t="shared" si="138"/>
        <v>1.2161851779467829</v>
      </c>
      <c r="AP167" s="98">
        <f t="shared" si="139"/>
        <v>1.1337411555208308</v>
      </c>
      <c r="AQ167" s="98">
        <f t="shared" si="140"/>
        <v>1.2782638979857817</v>
      </c>
      <c r="AR167" s="98">
        <f t="shared" si="141"/>
        <v>1.1871622139931635</v>
      </c>
      <c r="AS167" s="15"/>
      <c r="AT167" s="98">
        <f t="shared" si="186"/>
        <v>0.27754636700885982</v>
      </c>
      <c r="AU167" s="98">
        <f t="shared" si="187"/>
        <v>0.21618517794678294</v>
      </c>
      <c r="AV167" s="98">
        <f t="shared" si="188"/>
        <v>0.13374115552083077</v>
      </c>
      <c r="AW167" s="98">
        <f t="shared" si="189"/>
        <v>0.27826389798578166</v>
      </c>
      <c r="AX167" s="98">
        <f t="shared" si="190"/>
        <v>0.18716221399316346</v>
      </c>
      <c r="AY167" s="15"/>
      <c r="AZ167" s="98">
        <f t="shared" si="169"/>
        <v>0.27754636700885982</v>
      </c>
      <c r="BA167" s="98">
        <f t="shared" si="170"/>
        <v>0.21618517794678294</v>
      </c>
      <c r="BB167" s="98">
        <f t="shared" si="171"/>
        <v>0.13374115552083077</v>
      </c>
      <c r="BC167" s="99">
        <f t="shared" si="172"/>
        <v>0.27826389798578166</v>
      </c>
      <c r="BD167" s="98">
        <f t="shared" si="173"/>
        <v>0.1890338361330951</v>
      </c>
      <c r="BE167" s="101"/>
      <c r="BF167" s="181" t="str">
        <f t="shared" si="174"/>
        <v>6S</v>
      </c>
      <c r="BG167" s="98">
        <f t="shared" si="191"/>
        <v>1.2775463670088598</v>
      </c>
      <c r="BH167" s="98">
        <f t="shared" si="192"/>
        <v>1.2161851779467829</v>
      </c>
      <c r="BI167" s="98">
        <f t="shared" si="193"/>
        <v>1.1337411555208308</v>
      </c>
      <c r="BJ167" s="98">
        <f t="shared" si="194"/>
        <v>1.2782638979857817</v>
      </c>
      <c r="BK167" s="98">
        <f t="shared" si="195"/>
        <v>1.189033836133095</v>
      </c>
      <c r="BL167" s="101"/>
      <c r="BM167" s="15">
        <f>IF($Y167="N",VLOOKUP("N",ylfactors,MATCH(BM$7,'Proposed Factors'!$L$3:$R$3,0),FALSE),IF('Query Result 1'!$X167&lt;49,VLOOKUP("YA",ylfactors,MATCH(BM$7,'Proposed Factors'!$L$3:$R$3,0),FALSE),VLOOKUP("YB",ylfactors,MATCH(BM$7,'Proposed Factors'!$L$3:$R$3,0),FALSE)))</f>
        <v>1</v>
      </c>
      <c r="BN167" s="15">
        <f>IF($Y167="N",VLOOKUP("N",ylfactors,MATCH(BN$7,'Proposed Factors'!$L$3:$R$3,0),FALSE),IF('Query Result 1'!$X167&lt;49,VLOOKUP("YA",ylfactors,MATCH(BN$7,'Proposed Factors'!$L$3:$R$3,0),FALSE),VLOOKUP("YB",ylfactors,MATCH(BN$7,'Proposed Factors'!$L$3:$R$3,0),FALSE)))</f>
        <v>1</v>
      </c>
      <c r="BO167" s="15">
        <f>IF($Y167="N",VLOOKUP("N",ylfactors,MATCH(BO$7,'Proposed Factors'!$L$3:$R$3,0),FALSE),IF('Query Result 1'!$X167&lt;49,VLOOKUP("YA",ylfactors,MATCH(BO$7,'Proposed Factors'!$L$3:$R$3,0),FALSE),VLOOKUP("YB",ylfactors,MATCH(BO$7,'Proposed Factors'!$L$3:$R$3,0),FALSE)))</f>
        <v>1</v>
      </c>
      <c r="BP167" s="15">
        <f>IF($Y167="N",VLOOKUP("N",ylfactors,MATCH(BP$7,'Proposed Factors'!$L$3:$R$3,0),FALSE),IF('Query Result 1'!$X167&lt;49,VLOOKUP("YA",ylfactors,MATCH(BP$7,'Proposed Factors'!$L$3:$R$3,0),FALSE),VLOOKUP("YB",ylfactors,MATCH(BP$7,'Proposed Factors'!$L$3:$R$3,0),FALSE)))</f>
        <v>1</v>
      </c>
      <c r="BQ167" s="15">
        <f>IF($Y167="N",VLOOKUP("N",ylfactors,MATCH(BQ$7,'Proposed Factors'!$L$3:$R$3,0),FALSE),IF('Query Result 1'!$X167&lt;49,VLOOKUP("YA",ylfactors,MATCH(BQ$7,'Proposed Factors'!$L$3:$R$3,0),FALSE),VLOOKUP("YB",ylfactors,MATCH(BQ$7,'Proposed Factors'!$L$3:$R$3,0),FALSE)))</f>
        <v>1</v>
      </c>
      <c r="BR167" s="15"/>
      <c r="BS167" s="15">
        <f>IF($Z167="NN",1,IF(AND($Z167="YY",$Y167="S"),VLOOKUP("YY",gsdfactors,MATCH(BS$7,'Proposed Factors'!$L$11:$R$11,0),FALSE),VLOOKUP(LEFT(CONCATENATE($Y167,$Z167),2)&amp;"N",gsdfactors,MATCH(BS$7,'Proposed Factors'!$L$11:$R$11,0),FALSE)))</f>
        <v>1</v>
      </c>
      <c r="BT167" s="15">
        <f>IF($Z167="NN",1,IF(AND($Z167="YY",$Y167="S"),VLOOKUP("YY",gsdfactors,MATCH(BT$7,'Proposed Factors'!$L$11:$R$11,0),FALSE),VLOOKUP(LEFT(CONCATENATE($Y167,$Z167),2)&amp;"N",gsdfactors,MATCH(BT$7,'Proposed Factors'!$L$11:$R$11,0),FALSE)))</f>
        <v>1</v>
      </c>
      <c r="BU167" s="15">
        <f>IF($Z167="NN",1,IF(AND($Z167="YY",$Y167="S"),VLOOKUP("YY",gsdfactors,MATCH(BU$7,'Proposed Factors'!$L$11:$R$11,0),FALSE),VLOOKUP(LEFT(CONCATENATE($Y167,$Z167),2)&amp;"N",gsdfactors,MATCH(BU$7,'Proposed Factors'!$L$11:$R$11,0),FALSE)))</f>
        <v>1</v>
      </c>
      <c r="BV167" s="15">
        <f>IF($Z167="NN",1,IF(AND($Z167="YY",$Y167="S"),VLOOKUP("YY",gsdfactors,MATCH(BV$7,'Proposed Factors'!$L$11:$R$11,0),FALSE),VLOOKUP(LEFT(CONCATENATE($Y167,$Z167),2)&amp;"N",gsdfactors,MATCH(BV$7,'Proposed Factors'!$L$11:$R$11,0),FALSE)))</f>
        <v>1</v>
      </c>
      <c r="BW167" s="15">
        <f>IF($Z167="NN",1,IF(AND($Z167="YY",$Y167="S"),VLOOKUP("YY",gsdfactors,MATCH(BW$7,'Proposed Factors'!$L$11:$R$11,0),FALSE),VLOOKUP(LEFT(CONCATENATE($Y167,$Z167),2)&amp;"N",gsdfactors,MATCH(BW$7,'Proposed Factors'!$L$11:$R$11,0),FALSE)))</f>
        <v>1</v>
      </c>
      <c r="BY167" s="52">
        <f t="shared" si="142"/>
        <v>1.2775463670088598</v>
      </c>
      <c r="BZ167" s="52">
        <f t="shared" si="143"/>
        <v>1.2161851779467829</v>
      </c>
      <c r="CA167" s="52">
        <f t="shared" si="144"/>
        <v>1.1337411555208308</v>
      </c>
      <c r="CB167" s="52">
        <f t="shared" si="145"/>
        <v>1.2782638979857817</v>
      </c>
      <c r="CC167" s="52">
        <f t="shared" si="146"/>
        <v>1.189033836133095</v>
      </c>
      <c r="CE167" s="52">
        <f t="shared" si="147"/>
        <v>1.3394606980633033</v>
      </c>
      <c r="CF167" s="52">
        <f t="shared" si="148"/>
        <v>1.3452909068819425</v>
      </c>
      <c r="CG167" s="52">
        <f t="shared" si="149"/>
        <v>1.1572459674397857</v>
      </c>
      <c r="CH167" s="52">
        <f t="shared" si="150"/>
        <v>1.3055966155196188</v>
      </c>
      <c r="CI167" s="52">
        <f t="shared" si="151"/>
        <v>1.2908968743678604</v>
      </c>
      <c r="CK167" s="52" t="str">
        <f t="shared" si="152"/>
        <v>6SNN</v>
      </c>
      <c r="CL167" s="55">
        <f t="shared" si="153"/>
        <v>7.0581720897709959E-3</v>
      </c>
      <c r="CM167" s="55">
        <f t="shared" si="154"/>
        <v>6.527492674590912E-3</v>
      </c>
      <c r="CN167" s="55">
        <f t="shared" si="155"/>
        <v>6.3030804249250439E-3</v>
      </c>
      <c r="CO167" s="55">
        <f t="shared" si="156"/>
        <v>6.2171219452248003E-3</v>
      </c>
      <c r="CP167" s="55">
        <f t="shared" si="157"/>
        <v>7.032548571674813E-3</v>
      </c>
      <c r="CQ167" s="5">
        <f t="shared" si="175"/>
        <v>1.3394606980633033</v>
      </c>
      <c r="CR167" s="5">
        <f t="shared" si="176"/>
        <v>1.3452909068819425</v>
      </c>
      <c r="CS167" s="5">
        <f t="shared" si="177"/>
        <v>1.1572459674397857</v>
      </c>
      <c r="CT167" s="5">
        <f t="shared" si="178"/>
        <v>1.3055966155196188</v>
      </c>
      <c r="CU167" s="5">
        <f t="shared" si="179"/>
        <v>1.2908968743678604</v>
      </c>
      <c r="CW167" s="52">
        <f t="shared" si="180"/>
        <v>1.379</v>
      </c>
      <c r="CX167" s="52">
        <f t="shared" si="181"/>
        <v>1.2999999999999998</v>
      </c>
      <c r="CY167" s="52">
        <f t="shared" si="182"/>
        <v>1.202</v>
      </c>
      <c r="CZ167" s="52">
        <f t="shared" si="183"/>
        <v>1.3560000000000001</v>
      </c>
      <c r="DA167" s="52">
        <f t="shared" si="184"/>
        <v>1.2506084277895777</v>
      </c>
    </row>
    <row r="168" spans="1:105" x14ac:dyDescent="0.35">
      <c r="A168" s="170" t="str">
        <f t="shared" si="158"/>
        <v>NNN</v>
      </c>
      <c r="B168" s="170" t="str">
        <f t="shared" si="159"/>
        <v>N</v>
      </c>
      <c r="C168" s="29" t="str">
        <f t="shared" si="160"/>
        <v>N</v>
      </c>
      <c r="D168" s="29" t="str">
        <f t="shared" si="136"/>
        <v>N</v>
      </c>
      <c r="E168" s="171" t="s">
        <v>5</v>
      </c>
      <c r="F168" s="171" t="s">
        <v>6</v>
      </c>
      <c r="G168" s="171" t="s">
        <v>8</v>
      </c>
      <c r="H168" s="172">
        <v>49</v>
      </c>
      <c r="I168" s="171" t="s">
        <v>5</v>
      </c>
      <c r="J168" s="171" t="s">
        <v>5</v>
      </c>
      <c r="K168" s="172">
        <v>1144</v>
      </c>
      <c r="L168" s="172">
        <v>757</v>
      </c>
      <c r="M168" s="172">
        <v>979</v>
      </c>
      <c r="N168" s="172">
        <v>886</v>
      </c>
      <c r="O168" s="172">
        <v>1126</v>
      </c>
      <c r="P168" s="1"/>
      <c r="Q168" s="13" t="s">
        <v>274</v>
      </c>
      <c r="R168" s="35">
        <v>4028</v>
      </c>
      <c r="S168" s="35">
        <v>2390</v>
      </c>
      <c r="T168" s="35">
        <v>3415</v>
      </c>
      <c r="U168" s="35">
        <v>3252</v>
      </c>
      <c r="V168" s="35">
        <v>3969</v>
      </c>
      <c r="W168" s="35"/>
      <c r="X168" s="50">
        <f t="shared" si="161"/>
        <v>6</v>
      </c>
      <c r="Y168" s="49" t="str">
        <f t="shared" si="162"/>
        <v>S</v>
      </c>
      <c r="Z168" s="49" t="str">
        <f t="shared" si="163"/>
        <v>YN</v>
      </c>
      <c r="AA168" s="1"/>
      <c r="AB168" s="120">
        <f t="shared" si="164"/>
        <v>1.1185551865915558E-3</v>
      </c>
      <c r="AC168" s="120">
        <f t="shared" si="165"/>
        <v>1.1446700045691011E-3</v>
      </c>
      <c r="AD168" s="120">
        <f t="shared" si="166"/>
        <v>1.0929734767502297E-3</v>
      </c>
      <c r="AE168" s="120">
        <f t="shared" si="167"/>
        <v>1.0772060613709335E-3</v>
      </c>
      <c r="AF168" s="120">
        <f t="shared" si="168"/>
        <v>1.12521911154468E-3</v>
      </c>
      <c r="AH168" s="121">
        <f t="shared" ref="AH168:AL177" si="198">IFERROR(IF($Y168="N",VLOOKUP(CONCATENATE(AH$7,"NNXX"),bdfactors,8,FALSE),VLOOKUP(CONCATENATE(AH$7,$X168,$Y168),bdfactors,8,FALSE)),VLOOKUP(CONCATENATE(AH$7,$X168,"X"),bdfactors,8,FALSE))</f>
        <v>1.379</v>
      </c>
      <c r="AI168" s="121">
        <f t="shared" si="198"/>
        <v>1.3</v>
      </c>
      <c r="AJ168" s="121">
        <f t="shared" si="198"/>
        <v>1.202</v>
      </c>
      <c r="AK168" s="121">
        <f t="shared" si="198"/>
        <v>1.3560000000000001</v>
      </c>
      <c r="AL168" s="121">
        <f t="shared" si="198"/>
        <v>1.248</v>
      </c>
      <c r="AM168" s="15"/>
      <c r="AN168" s="98">
        <f t="shared" si="137"/>
        <v>1.2775463670088598</v>
      </c>
      <c r="AO168" s="98">
        <f t="shared" si="138"/>
        <v>1.2161851779467829</v>
      </c>
      <c r="AP168" s="98">
        <f t="shared" si="139"/>
        <v>1.1337411555208308</v>
      </c>
      <c r="AQ168" s="98">
        <f t="shared" si="140"/>
        <v>1.2782638979857817</v>
      </c>
      <c r="AR168" s="98">
        <f t="shared" si="141"/>
        <v>1.1871622139931635</v>
      </c>
      <c r="AS168" s="15"/>
      <c r="AT168" s="98">
        <f t="shared" si="186"/>
        <v>0.27754636700885982</v>
      </c>
      <c r="AU168" s="98">
        <f t="shared" si="187"/>
        <v>0.21618517794678294</v>
      </c>
      <c r="AV168" s="98">
        <f t="shared" si="188"/>
        <v>0.13374115552083077</v>
      </c>
      <c r="AW168" s="98">
        <f t="shared" si="189"/>
        <v>0.27826389798578166</v>
      </c>
      <c r="AX168" s="98">
        <f t="shared" si="190"/>
        <v>0.18716221399316346</v>
      </c>
      <c r="AY168" s="15"/>
      <c r="AZ168" s="98">
        <f t="shared" si="169"/>
        <v>0.27754636700885982</v>
      </c>
      <c r="BA168" s="98">
        <f t="shared" si="170"/>
        <v>0.21618517794678294</v>
      </c>
      <c r="BB168" s="98">
        <f t="shared" si="171"/>
        <v>0.13374115552083077</v>
      </c>
      <c r="BC168" s="99">
        <f t="shared" si="172"/>
        <v>0.27826389798578166</v>
      </c>
      <c r="BD168" s="98">
        <f t="shared" si="173"/>
        <v>0.1890338361330951</v>
      </c>
      <c r="BE168" s="101"/>
      <c r="BF168" s="181" t="str">
        <f t="shared" si="174"/>
        <v>6S</v>
      </c>
      <c r="BG168" s="98">
        <f t="shared" si="191"/>
        <v>1.2775463670088598</v>
      </c>
      <c r="BH168" s="98">
        <f t="shared" si="192"/>
        <v>1.2161851779467829</v>
      </c>
      <c r="BI168" s="98">
        <f t="shared" si="193"/>
        <v>1.1337411555208308</v>
      </c>
      <c r="BJ168" s="98">
        <f t="shared" si="194"/>
        <v>1.2782638979857817</v>
      </c>
      <c r="BK168" s="98">
        <f t="shared" si="195"/>
        <v>1.189033836133095</v>
      </c>
      <c r="BL168" s="101"/>
      <c r="BM168" s="15">
        <f>IF($Y168="N",VLOOKUP("N",ylfactors,MATCH(BM$7,'Proposed Factors'!$L$3:$R$3,0),FALSE),IF('Query Result 1'!$X168&lt;49,VLOOKUP("YA",ylfactors,MATCH(BM$7,'Proposed Factors'!$L$3:$R$3,0),FALSE),VLOOKUP("YB",ylfactors,MATCH(BM$7,'Proposed Factors'!$L$3:$R$3,0),FALSE)))</f>
        <v>1</v>
      </c>
      <c r="BN168" s="15">
        <f>IF($Y168="N",VLOOKUP("N",ylfactors,MATCH(BN$7,'Proposed Factors'!$L$3:$R$3,0),FALSE),IF('Query Result 1'!$X168&lt;49,VLOOKUP("YA",ylfactors,MATCH(BN$7,'Proposed Factors'!$L$3:$R$3,0),FALSE),VLOOKUP("YB",ylfactors,MATCH(BN$7,'Proposed Factors'!$L$3:$R$3,0),FALSE)))</f>
        <v>1</v>
      </c>
      <c r="BO168" s="15">
        <f>IF($Y168="N",VLOOKUP("N",ylfactors,MATCH(BO$7,'Proposed Factors'!$L$3:$R$3,0),FALSE),IF('Query Result 1'!$X168&lt;49,VLOOKUP("YA",ylfactors,MATCH(BO$7,'Proposed Factors'!$L$3:$R$3,0),FALSE),VLOOKUP("YB",ylfactors,MATCH(BO$7,'Proposed Factors'!$L$3:$R$3,0),FALSE)))</f>
        <v>1</v>
      </c>
      <c r="BP168" s="15">
        <f>IF($Y168="N",VLOOKUP("N",ylfactors,MATCH(BP$7,'Proposed Factors'!$L$3:$R$3,0),FALSE),IF('Query Result 1'!$X168&lt;49,VLOOKUP("YA",ylfactors,MATCH(BP$7,'Proposed Factors'!$L$3:$R$3,0),FALSE),VLOOKUP("YB",ylfactors,MATCH(BP$7,'Proposed Factors'!$L$3:$R$3,0),FALSE)))</f>
        <v>1</v>
      </c>
      <c r="BQ168" s="15">
        <f>IF($Y168="N",VLOOKUP("N",ylfactors,MATCH(BQ$7,'Proposed Factors'!$L$3:$R$3,0),FALSE),IF('Query Result 1'!$X168&lt;49,VLOOKUP("YA",ylfactors,MATCH(BQ$7,'Proposed Factors'!$L$3:$R$3,0),FALSE),VLOOKUP("YB",ylfactors,MATCH(BQ$7,'Proposed Factors'!$L$3:$R$3,0),FALSE)))</f>
        <v>1</v>
      </c>
      <c r="BR168" s="15"/>
      <c r="BS168" s="15">
        <f>IF($Z168="NN",1,IF(AND($Z168="YY",$Y168="S"),VLOOKUP("YY",gsdfactors,MATCH(BS$7,'Proposed Factors'!$L$11:$R$11,0),FALSE),VLOOKUP(LEFT(CONCATENATE($Y168,$Z168),2)&amp;"N",gsdfactors,MATCH(BS$7,'Proposed Factors'!$L$11:$R$11,0),FALSE)))</f>
        <v>0.98099999999999998</v>
      </c>
      <c r="BT168" s="15">
        <f>IF($Z168="NN",1,IF(AND($Z168="YY",$Y168="S"),VLOOKUP("YY",gsdfactors,MATCH(BT$7,'Proposed Factors'!$L$11:$R$11,0),FALSE),VLOOKUP(LEFT(CONCATENATE($Y168,$Z168),2)&amp;"N",gsdfactors,MATCH(BT$7,'Proposed Factors'!$L$11:$R$11,0),FALSE)))</f>
        <v>0.91004471716733326</v>
      </c>
      <c r="BU168" s="15">
        <f>IF($Z168="NN",1,IF(AND($Z168="YY",$Y168="S"),VLOOKUP("YY",gsdfactors,MATCH(BU$7,'Proposed Factors'!$L$11:$R$11,0),FALSE),VLOOKUP(LEFT(CONCATENATE($Y168,$Z168),2)&amp;"N",gsdfactors,MATCH(BU$7,'Proposed Factors'!$L$11:$R$11,0),FALSE)))</f>
        <v>0.87660624054904279</v>
      </c>
      <c r="BV168" s="15">
        <f>IF($Z168="NN",1,IF(AND($Z168="YY",$Y168="S"),VLOOKUP("YY",gsdfactors,MATCH(BV$7,'Proposed Factors'!$L$11:$R$11,0),FALSE),VLOOKUP(LEFT(CONCATENATE($Y168,$Z168),2)&amp;"N",gsdfactors,MATCH(BV$7,'Proposed Factors'!$L$11:$R$11,0),FALSE)))</f>
        <v>0.98298367912020768</v>
      </c>
      <c r="BW168" s="15">
        <f>IF($Z168="NN",1,IF(AND($Z168="YY",$Y168="S"),VLOOKUP("YY",gsdfactors,MATCH(BW$7,'Proposed Factors'!$L$11:$R$11,0),FALSE),VLOOKUP(LEFT(CONCATENATE($Y168,$Z168),2)&amp;"N",gsdfactors,MATCH(BW$7,'Proposed Factors'!$L$11:$R$11,0),FALSE)))</f>
        <v>0.90987513405369735</v>
      </c>
      <c r="BY168" s="52">
        <f t="shared" si="142"/>
        <v>1.2532729860356915</v>
      </c>
      <c r="BZ168" s="52">
        <f t="shared" si="143"/>
        <v>1.1067828962876829</v>
      </c>
      <c r="CA168" s="52">
        <f t="shared" si="144"/>
        <v>0.99384457209684307</v>
      </c>
      <c r="CB168" s="52">
        <f t="shared" si="145"/>
        <v>1.2565125493286016</v>
      </c>
      <c r="CC168" s="52">
        <f t="shared" si="146"/>
        <v>1.0818723210459817</v>
      </c>
      <c r="CE168" s="52">
        <f t="shared" si="147"/>
        <v>1.3140109448001005</v>
      </c>
      <c r="CF168" s="52">
        <f t="shared" si="148"/>
        <v>1.2242748828611627</v>
      </c>
      <c r="CG168" s="52">
        <f t="shared" si="149"/>
        <v>1.0144490369079304</v>
      </c>
      <c r="CH168" s="52">
        <f t="shared" si="150"/>
        <v>1.2833801645703662</v>
      </c>
      <c r="CI168" s="52">
        <f t="shared" si="151"/>
        <v>1.1745549666149557</v>
      </c>
      <c r="CK168" s="52" t="str">
        <f t="shared" si="152"/>
        <v>6SYN</v>
      </c>
      <c r="CL168" s="55">
        <f t="shared" si="153"/>
        <v>1.1185551865915558E-3</v>
      </c>
      <c r="CM168" s="55">
        <f t="shared" si="154"/>
        <v>1.1446700045691011E-3</v>
      </c>
      <c r="CN168" s="55">
        <f t="shared" si="155"/>
        <v>1.0929734767502297E-3</v>
      </c>
      <c r="CO168" s="55">
        <f t="shared" si="156"/>
        <v>1.0772060613709335E-3</v>
      </c>
      <c r="CP168" s="55">
        <f t="shared" si="157"/>
        <v>1.12521911154468E-3</v>
      </c>
      <c r="CQ168" s="5">
        <f t="shared" si="175"/>
        <v>1.3140109448001005</v>
      </c>
      <c r="CR168" s="5">
        <f t="shared" si="176"/>
        <v>1.2242748828611627</v>
      </c>
      <c r="CS168" s="5">
        <f t="shared" si="177"/>
        <v>1.0144490369079304</v>
      </c>
      <c r="CT168" s="5">
        <f t="shared" si="178"/>
        <v>1.2833801645703662</v>
      </c>
      <c r="CU168" s="5">
        <f t="shared" si="179"/>
        <v>1.1745549666149557</v>
      </c>
      <c r="CW168" s="52">
        <f t="shared" si="180"/>
        <v>1.3527989999999999</v>
      </c>
      <c r="CX168" s="52">
        <f t="shared" si="181"/>
        <v>1.1830581323175331</v>
      </c>
      <c r="CY168" s="52">
        <f t="shared" si="182"/>
        <v>1.0536807011399494</v>
      </c>
      <c r="CZ168" s="52">
        <f t="shared" si="183"/>
        <v>1.3329258688870018</v>
      </c>
      <c r="DA168" s="52">
        <f t="shared" si="184"/>
        <v>1.1378975108837255</v>
      </c>
    </row>
    <row r="169" spans="1:105" x14ac:dyDescent="0.35">
      <c r="A169" s="170" t="str">
        <f t="shared" si="158"/>
        <v>NNN</v>
      </c>
      <c r="B169" s="170" t="str">
        <f t="shared" si="159"/>
        <v>N</v>
      </c>
      <c r="C169" s="29" t="str">
        <f t="shared" si="160"/>
        <v>N</v>
      </c>
      <c r="D169" s="29" t="str">
        <f t="shared" si="136"/>
        <v>N</v>
      </c>
      <c r="E169" s="171" t="s">
        <v>5</v>
      </c>
      <c r="F169" s="171" t="s">
        <v>6</v>
      </c>
      <c r="G169" s="171" t="s">
        <v>8</v>
      </c>
      <c r="H169" s="172">
        <v>50</v>
      </c>
      <c r="I169" s="171" t="s">
        <v>5</v>
      </c>
      <c r="J169" s="171" t="s">
        <v>5</v>
      </c>
      <c r="K169" s="172">
        <v>1064</v>
      </c>
      <c r="L169" s="172">
        <v>696</v>
      </c>
      <c r="M169" s="172">
        <v>923</v>
      </c>
      <c r="N169" s="172">
        <v>824</v>
      </c>
      <c r="O169" s="172">
        <v>1043</v>
      </c>
      <c r="P169" s="1"/>
      <c r="Q169" s="13" t="s">
        <v>275</v>
      </c>
      <c r="R169" s="35">
        <v>1075</v>
      </c>
      <c r="S169" s="35">
        <v>736</v>
      </c>
      <c r="T169" s="35">
        <v>966</v>
      </c>
      <c r="U169" s="35">
        <v>929</v>
      </c>
      <c r="V169" s="35">
        <v>1061</v>
      </c>
      <c r="W169" s="35"/>
      <c r="X169" s="50">
        <f t="shared" si="161"/>
        <v>6</v>
      </c>
      <c r="Y169" s="49" t="str">
        <f t="shared" si="162"/>
        <v>S</v>
      </c>
      <c r="Z169" s="49" t="str">
        <f t="shared" si="163"/>
        <v>YY</v>
      </c>
      <c r="AA169" s="1"/>
      <c r="AB169" s="120">
        <f t="shared" si="164"/>
        <v>2.9852205203225482E-4</v>
      </c>
      <c r="AC169" s="120">
        <f t="shared" si="165"/>
        <v>3.5250088843634246E-4</v>
      </c>
      <c r="AD169" s="120">
        <f t="shared" si="166"/>
        <v>3.0916907131499913E-4</v>
      </c>
      <c r="AE169" s="120">
        <f t="shared" si="167"/>
        <v>3.0772583979507908E-4</v>
      </c>
      <c r="AF169" s="120">
        <f t="shared" si="168"/>
        <v>3.0079553473139471E-4</v>
      </c>
      <c r="AH169" s="121">
        <f t="shared" si="198"/>
        <v>1.379</v>
      </c>
      <c r="AI169" s="121">
        <f t="shared" si="198"/>
        <v>1.3</v>
      </c>
      <c r="AJ169" s="121">
        <f t="shared" si="198"/>
        <v>1.202</v>
      </c>
      <c r="AK169" s="121">
        <f t="shared" si="198"/>
        <v>1.3560000000000001</v>
      </c>
      <c r="AL169" s="121">
        <f t="shared" si="198"/>
        <v>1.248</v>
      </c>
      <c r="AM169" s="15"/>
      <c r="AN169" s="98">
        <f t="shared" si="137"/>
        <v>1.2775463670088598</v>
      </c>
      <c r="AO169" s="98">
        <f t="shared" si="138"/>
        <v>1.2161851779467829</v>
      </c>
      <c r="AP169" s="98">
        <f t="shared" si="139"/>
        <v>1.1337411555208308</v>
      </c>
      <c r="AQ169" s="98">
        <f t="shared" si="140"/>
        <v>1.2782638979857817</v>
      </c>
      <c r="AR169" s="98">
        <f t="shared" si="141"/>
        <v>1.1871622139931635</v>
      </c>
      <c r="AS169" s="15"/>
      <c r="AT169" s="98">
        <f t="shared" si="186"/>
        <v>0.27754636700885982</v>
      </c>
      <c r="AU169" s="98">
        <f t="shared" si="187"/>
        <v>0.21618517794678294</v>
      </c>
      <c r="AV169" s="98">
        <f t="shared" si="188"/>
        <v>0.13374115552083077</v>
      </c>
      <c r="AW169" s="98">
        <f t="shared" si="189"/>
        <v>0.27826389798578166</v>
      </c>
      <c r="AX169" s="98">
        <f t="shared" si="190"/>
        <v>0.18716221399316346</v>
      </c>
      <c r="AY169" s="15"/>
      <c r="AZ169" s="98">
        <f t="shared" si="169"/>
        <v>0.27754636700885982</v>
      </c>
      <c r="BA169" s="98">
        <f t="shared" si="170"/>
        <v>0.21618517794678294</v>
      </c>
      <c r="BB169" s="98">
        <f t="shared" si="171"/>
        <v>0.13374115552083077</v>
      </c>
      <c r="BC169" s="99">
        <f t="shared" si="172"/>
        <v>0.27826389798578166</v>
      </c>
      <c r="BD169" s="98">
        <f t="shared" si="173"/>
        <v>0.1890338361330951</v>
      </c>
      <c r="BE169" s="101"/>
      <c r="BF169" s="181" t="str">
        <f t="shared" si="174"/>
        <v>6S</v>
      </c>
      <c r="BG169" s="98">
        <f t="shared" si="191"/>
        <v>1.2775463670088598</v>
      </c>
      <c r="BH169" s="98">
        <f t="shared" si="192"/>
        <v>1.2161851779467829</v>
      </c>
      <c r="BI169" s="98">
        <f t="shared" si="193"/>
        <v>1.1337411555208308</v>
      </c>
      <c r="BJ169" s="98">
        <f t="shared" si="194"/>
        <v>1.2782638979857817</v>
      </c>
      <c r="BK169" s="98">
        <f t="shared" si="195"/>
        <v>1.189033836133095</v>
      </c>
      <c r="BL169" s="101"/>
      <c r="BM169" s="15">
        <f>IF($Y169="N",VLOOKUP("N",ylfactors,MATCH(BM$7,'Proposed Factors'!$L$3:$R$3,0),FALSE),IF('Query Result 1'!$X169&lt;49,VLOOKUP("YA",ylfactors,MATCH(BM$7,'Proposed Factors'!$L$3:$R$3,0),FALSE),VLOOKUP("YB",ylfactors,MATCH(BM$7,'Proposed Factors'!$L$3:$R$3,0),FALSE)))</f>
        <v>1</v>
      </c>
      <c r="BN169" s="15">
        <f>IF($Y169="N",VLOOKUP("N",ylfactors,MATCH(BN$7,'Proposed Factors'!$L$3:$R$3,0),FALSE),IF('Query Result 1'!$X169&lt;49,VLOOKUP("YA",ylfactors,MATCH(BN$7,'Proposed Factors'!$L$3:$R$3,0),FALSE),VLOOKUP("YB",ylfactors,MATCH(BN$7,'Proposed Factors'!$L$3:$R$3,0),FALSE)))</f>
        <v>1</v>
      </c>
      <c r="BO169" s="15">
        <f>IF($Y169="N",VLOOKUP("N",ylfactors,MATCH(BO$7,'Proposed Factors'!$L$3:$R$3,0),FALSE),IF('Query Result 1'!$X169&lt;49,VLOOKUP("YA",ylfactors,MATCH(BO$7,'Proposed Factors'!$L$3:$R$3,0),FALSE),VLOOKUP("YB",ylfactors,MATCH(BO$7,'Proposed Factors'!$L$3:$R$3,0),FALSE)))</f>
        <v>1</v>
      </c>
      <c r="BP169" s="15">
        <f>IF($Y169="N",VLOOKUP("N",ylfactors,MATCH(BP$7,'Proposed Factors'!$L$3:$R$3,0),FALSE),IF('Query Result 1'!$X169&lt;49,VLOOKUP("YA",ylfactors,MATCH(BP$7,'Proposed Factors'!$L$3:$R$3,0),FALSE),VLOOKUP("YB",ylfactors,MATCH(BP$7,'Proposed Factors'!$L$3:$R$3,0),FALSE)))</f>
        <v>1</v>
      </c>
      <c r="BQ169" s="15">
        <f>IF($Y169="N",VLOOKUP("N",ylfactors,MATCH(BQ$7,'Proposed Factors'!$L$3:$R$3,0),FALSE),IF('Query Result 1'!$X169&lt;49,VLOOKUP("YA",ylfactors,MATCH(BQ$7,'Proposed Factors'!$L$3:$R$3,0),FALSE),VLOOKUP("YB",ylfactors,MATCH(BQ$7,'Proposed Factors'!$L$3:$R$3,0),FALSE)))</f>
        <v>1</v>
      </c>
      <c r="BR169" s="15"/>
      <c r="BS169" s="15">
        <f>IF($Z169="NN",1,IF(AND($Z169="YY",$Y169="S"),VLOOKUP("YY",gsdfactors,MATCH(BS$7,'Proposed Factors'!$L$11:$R$11,0),FALSE),VLOOKUP(LEFT(CONCATENATE($Y169,$Z169),2)&amp;"N",gsdfactors,MATCH(BS$7,'Proposed Factors'!$L$11:$R$11,0),FALSE)))</f>
        <v>0.98099999999999998</v>
      </c>
      <c r="BT169" s="15">
        <f>IF($Z169="NN",1,IF(AND($Z169="YY",$Y169="S"),VLOOKUP("YY",gsdfactors,MATCH(BT$7,'Proposed Factors'!$L$11:$R$11,0),FALSE),VLOOKUP(LEFT(CONCATENATE($Y169,$Z169),2)&amp;"N",gsdfactors,MATCH(BT$7,'Proposed Factors'!$L$11:$R$11,0),FALSE)))</f>
        <v>0.94369771010547621</v>
      </c>
      <c r="BU169" s="15">
        <f>IF($Z169="NN",1,IF(AND($Z169="YY",$Y169="S"),VLOOKUP("YY",gsdfactors,MATCH(BU$7,'Proposed Factors'!$L$11:$R$11,0),FALSE),VLOOKUP(LEFT(CONCATENATE($Y169,$Z169),2)&amp;"N",gsdfactors,MATCH(BU$7,'Proposed Factors'!$L$11:$R$11,0),FALSE)))</f>
        <v>0.97401971209569649</v>
      </c>
      <c r="BV169" s="15">
        <f>IF($Z169="NN",1,IF(AND($Z169="YY",$Y169="S"),VLOOKUP("YY",gsdfactors,MATCH(BV$7,'Proposed Factors'!$L$11:$R$11,0),FALSE),VLOOKUP(LEFT(CONCATENATE($Y169,$Z169),2)&amp;"N",gsdfactors,MATCH(BV$7,'Proposed Factors'!$L$11:$R$11,0),FALSE)))</f>
        <v>0.9440798395058082</v>
      </c>
      <c r="BW169" s="15">
        <f>IF($Z169="NN",1,IF(AND($Z169="YY",$Y169="S"),VLOOKUP("YY",gsdfactors,MATCH(BW$7,'Proposed Factors'!$L$11:$R$11,0),FALSE),VLOOKUP(LEFT(CONCATENATE($Y169,$Z169),2)&amp;"N",gsdfactors,MATCH(BW$7,'Proposed Factors'!$L$11:$R$11,0),FALSE)))</f>
        <v>0.90147548820612444</v>
      </c>
      <c r="BY169" s="52">
        <f t="shared" si="142"/>
        <v>1.2532729860356915</v>
      </c>
      <c r="BZ169" s="52">
        <f t="shared" si="143"/>
        <v>1.1477111674926002</v>
      </c>
      <c r="CA169" s="52">
        <f t="shared" si="144"/>
        <v>1.1042862338914419</v>
      </c>
      <c r="CB169" s="52">
        <f t="shared" si="145"/>
        <v>1.2067831756564855</v>
      </c>
      <c r="CC169" s="52">
        <f t="shared" si="146"/>
        <v>1.0718848579216829</v>
      </c>
      <c r="CE169" s="52">
        <f t="shared" si="147"/>
        <v>1.3140109448001005</v>
      </c>
      <c r="CF169" s="52">
        <f t="shared" si="148"/>
        <v>1.2695479482502088</v>
      </c>
      <c r="CG169" s="52">
        <f t="shared" si="149"/>
        <v>1.127180384029606</v>
      </c>
      <c r="CH169" s="52">
        <f t="shared" si="150"/>
        <v>1.2325874432390882</v>
      </c>
      <c r="CI169" s="52">
        <f t="shared" si="151"/>
        <v>1.1637118900445271</v>
      </c>
      <c r="CK169" s="52" t="str">
        <f t="shared" si="152"/>
        <v>6SYY</v>
      </c>
      <c r="CL169" s="55">
        <f t="shared" si="153"/>
        <v>2.9852205203225482E-4</v>
      </c>
      <c r="CM169" s="55">
        <f t="shared" si="154"/>
        <v>3.5250088843634246E-4</v>
      </c>
      <c r="CN169" s="55">
        <f t="shared" si="155"/>
        <v>3.0916907131499913E-4</v>
      </c>
      <c r="CO169" s="55">
        <f t="shared" si="156"/>
        <v>3.0772583979507908E-4</v>
      </c>
      <c r="CP169" s="55">
        <f t="shared" si="157"/>
        <v>3.0079553473139471E-4</v>
      </c>
      <c r="CQ169" s="5">
        <f t="shared" si="175"/>
        <v>1.3140109448001005</v>
      </c>
      <c r="CR169" s="5">
        <f t="shared" si="176"/>
        <v>1.2695479482502088</v>
      </c>
      <c r="CS169" s="5">
        <f t="shared" si="177"/>
        <v>1.127180384029606</v>
      </c>
      <c r="CT169" s="5">
        <f t="shared" si="178"/>
        <v>1.2325874432390882</v>
      </c>
      <c r="CU169" s="5">
        <f t="shared" si="179"/>
        <v>1.1637118900445271</v>
      </c>
      <c r="CW169" s="52">
        <f t="shared" si="180"/>
        <v>1.3527989999999999</v>
      </c>
      <c r="CX169" s="52">
        <f t="shared" si="181"/>
        <v>1.2268070231371191</v>
      </c>
      <c r="CY169" s="52">
        <f t="shared" si="182"/>
        <v>1.1707716939390274</v>
      </c>
      <c r="CZ169" s="52">
        <f t="shared" si="183"/>
        <v>1.2801722623698761</v>
      </c>
      <c r="DA169" s="52">
        <f t="shared" si="184"/>
        <v>1.1273928429963034</v>
      </c>
    </row>
    <row r="170" spans="1:105" x14ac:dyDescent="0.35">
      <c r="A170" s="170" t="str">
        <f t="shared" si="158"/>
        <v>NNN</v>
      </c>
      <c r="B170" s="170" t="str">
        <f t="shared" si="159"/>
        <v>N</v>
      </c>
      <c r="C170" s="29" t="str">
        <f t="shared" si="160"/>
        <v>N</v>
      </c>
      <c r="D170" s="29" t="str">
        <f t="shared" si="136"/>
        <v>N</v>
      </c>
      <c r="E170" s="171" t="s">
        <v>5</v>
      </c>
      <c r="F170" s="171" t="s">
        <v>6</v>
      </c>
      <c r="G170" s="171" t="s">
        <v>8</v>
      </c>
      <c r="H170" s="172">
        <v>51</v>
      </c>
      <c r="I170" s="171" t="s">
        <v>5</v>
      </c>
      <c r="J170" s="171" t="s">
        <v>5</v>
      </c>
      <c r="K170" s="172">
        <v>1025</v>
      </c>
      <c r="L170" s="172">
        <v>651</v>
      </c>
      <c r="M170" s="172">
        <v>902</v>
      </c>
      <c r="N170" s="172">
        <v>810</v>
      </c>
      <c r="O170" s="172">
        <v>1006</v>
      </c>
      <c r="P170" s="1"/>
      <c r="Q170" s="13" t="s">
        <v>241</v>
      </c>
      <c r="R170" s="35">
        <v>6555</v>
      </c>
      <c r="S170" s="35">
        <v>5180</v>
      </c>
      <c r="T170" s="35">
        <v>6048</v>
      </c>
      <c r="U170" s="35">
        <v>5704</v>
      </c>
      <c r="V170" s="35">
        <v>6461</v>
      </c>
      <c r="W170" s="35"/>
      <c r="X170" s="50">
        <f t="shared" si="161"/>
        <v>70</v>
      </c>
      <c r="Y170" s="49" t="str">
        <f t="shared" si="162"/>
        <v>M</v>
      </c>
      <c r="Z170" s="49" t="str">
        <f t="shared" si="163"/>
        <v>NN</v>
      </c>
      <c r="AA170" s="1"/>
      <c r="AB170" s="120">
        <f t="shared" si="164"/>
        <v>1.8202902800664468E-3</v>
      </c>
      <c r="AC170" s="120">
        <f t="shared" si="165"/>
        <v>2.4809165789405623E-3</v>
      </c>
      <c r="AD170" s="120">
        <f t="shared" si="166"/>
        <v>1.9356672291026031E-3</v>
      </c>
      <c r="AE170" s="120">
        <f t="shared" si="167"/>
        <v>1.8894167816912069E-3</v>
      </c>
      <c r="AF170" s="120">
        <f t="shared" si="168"/>
        <v>1.8317058905744968E-3</v>
      </c>
      <c r="AH170" s="121">
        <f t="shared" si="198"/>
        <v>1.262</v>
      </c>
      <c r="AI170" s="121">
        <f t="shared" si="198"/>
        <v>1.1890000000000001</v>
      </c>
      <c r="AJ170" s="121">
        <f t="shared" si="198"/>
        <v>1.028</v>
      </c>
      <c r="AK170" s="121">
        <f t="shared" si="198"/>
        <v>1.1839999999999999</v>
      </c>
      <c r="AL170" s="121">
        <f t="shared" si="198"/>
        <v>1.0580000000000001</v>
      </c>
      <c r="AM170" s="15"/>
      <c r="AN170" s="98">
        <f t="shared" si="137"/>
        <v>1.1691541081690944</v>
      </c>
      <c r="AO170" s="98">
        <f t="shared" si="138"/>
        <v>1.1123416742913268</v>
      </c>
      <c r="AP170" s="98">
        <f t="shared" si="139"/>
        <v>0.96962221953029459</v>
      </c>
      <c r="AQ170" s="98">
        <f t="shared" si="140"/>
        <v>1.1161242295097089</v>
      </c>
      <c r="AR170" s="98">
        <f t="shared" si="141"/>
        <v>1.0064243769268968</v>
      </c>
      <c r="AS170" s="15"/>
      <c r="AT170" s="98">
        <f t="shared" si="186"/>
        <v>0.16915410816909437</v>
      </c>
      <c r="AU170" s="98">
        <f t="shared" si="187"/>
        <v>0.1123416742913268</v>
      </c>
      <c r="AV170" s="98">
        <f t="shared" si="188"/>
        <v>-3.0377780469705407E-2</v>
      </c>
      <c r="AW170" s="98">
        <f t="shared" si="189"/>
        <v>0.11612422950970891</v>
      </c>
      <c r="AX170" s="98">
        <f t="shared" si="190"/>
        <v>6.424376926896791E-3</v>
      </c>
      <c r="AY170" s="15"/>
      <c r="AZ170" s="98">
        <f t="shared" si="169"/>
        <v>0.16915410816909437</v>
      </c>
      <c r="BA170" s="98">
        <f t="shared" si="170"/>
        <v>0.1123416742913268</v>
      </c>
      <c r="BB170" s="98">
        <f t="shared" si="171"/>
        <v>-3.0377780469705407E-2</v>
      </c>
      <c r="BC170" s="99">
        <f t="shared" si="172"/>
        <v>0.11612422950970891</v>
      </c>
      <c r="BD170" s="98">
        <f t="shared" si="173"/>
        <v>6.4886206961657592E-3</v>
      </c>
      <c r="BE170" s="101"/>
      <c r="BF170" s="181" t="str">
        <f t="shared" si="174"/>
        <v>70X</v>
      </c>
      <c r="BG170" s="98">
        <f t="shared" si="191"/>
        <v>1.1691541081690944</v>
      </c>
      <c r="BH170" s="98">
        <f t="shared" si="192"/>
        <v>1.1123416742913268</v>
      </c>
      <c r="BI170" s="98">
        <f t="shared" si="193"/>
        <v>0.96962221953029459</v>
      </c>
      <c r="BJ170" s="98">
        <f t="shared" si="194"/>
        <v>1.1161242295097089</v>
      </c>
      <c r="BK170" s="98">
        <f t="shared" si="195"/>
        <v>1.0064886206961658</v>
      </c>
      <c r="BL170" s="101"/>
      <c r="BM170" s="15">
        <f>IF($Y170="N",VLOOKUP("N",ylfactors,MATCH(BM$7,'Proposed Factors'!$L$3:$R$3,0),FALSE),IF('Query Result 1'!$X170&lt;49,VLOOKUP("YA",ylfactors,MATCH(BM$7,'Proposed Factors'!$L$3:$R$3,0),FALSE),VLOOKUP("YB",ylfactors,MATCH(BM$7,'Proposed Factors'!$L$3:$R$3,0),FALSE)))</f>
        <v>0.873</v>
      </c>
      <c r="BN170" s="15">
        <f>IF($Y170="N",VLOOKUP("N",ylfactors,MATCH(BN$7,'Proposed Factors'!$L$3:$R$3,0),FALSE),IF('Query Result 1'!$X170&lt;49,VLOOKUP("YA",ylfactors,MATCH(BN$7,'Proposed Factors'!$L$3:$R$3,0),FALSE),VLOOKUP("YB",ylfactors,MATCH(BN$7,'Proposed Factors'!$L$3:$R$3,0),FALSE)))</f>
        <v>0.76900000000000002</v>
      </c>
      <c r="BO170" s="15">
        <f>IF($Y170="N",VLOOKUP("N",ylfactors,MATCH(BO$7,'Proposed Factors'!$L$3:$R$3,0),FALSE),IF('Query Result 1'!$X170&lt;49,VLOOKUP("YA",ylfactors,MATCH(BO$7,'Proposed Factors'!$L$3:$R$3,0),FALSE),VLOOKUP("YB",ylfactors,MATCH(BO$7,'Proposed Factors'!$L$3:$R$3,0),FALSE)))</f>
        <v>0.95</v>
      </c>
      <c r="BP170" s="15">
        <f>IF($Y170="N",VLOOKUP("N",ylfactors,MATCH(BP$7,'Proposed Factors'!$L$3:$R$3,0),FALSE),IF('Query Result 1'!$X170&lt;49,VLOOKUP("YA",ylfactors,MATCH(BP$7,'Proposed Factors'!$L$3:$R$3,0),FALSE),VLOOKUP("YB",ylfactors,MATCH(BP$7,'Proposed Factors'!$L$3:$R$3,0),FALSE)))</f>
        <v>0.94299999999999995</v>
      </c>
      <c r="BQ170" s="15">
        <f>IF($Y170="N",VLOOKUP("N",ylfactors,MATCH(BQ$7,'Proposed Factors'!$L$3:$R$3,0),FALSE),IF('Query Result 1'!$X170&lt;49,VLOOKUP("YA",ylfactors,MATCH(BQ$7,'Proposed Factors'!$L$3:$R$3,0),FALSE),VLOOKUP("YB",ylfactors,MATCH(BQ$7,'Proposed Factors'!$L$3:$R$3,0),FALSE)))</f>
        <v>0.78800000000000003</v>
      </c>
      <c r="BR170" s="15"/>
      <c r="BS170" s="15">
        <f>IF($Z170="NN",1,IF(AND($Z170="YY",$Y170="S"),VLOOKUP("YY",gsdfactors,MATCH(BS$7,'Proposed Factors'!$L$11:$R$11,0),FALSE),VLOOKUP(LEFT(CONCATENATE($Y170,$Z170),2)&amp;"N",gsdfactors,MATCH(BS$7,'Proposed Factors'!$L$11:$R$11,0),FALSE)))</f>
        <v>1</v>
      </c>
      <c r="BT170" s="15">
        <f>IF($Z170="NN",1,IF(AND($Z170="YY",$Y170="S"),VLOOKUP("YY",gsdfactors,MATCH(BT$7,'Proposed Factors'!$L$11:$R$11,0),FALSE),VLOOKUP(LEFT(CONCATENATE($Y170,$Z170),2)&amp;"N",gsdfactors,MATCH(BT$7,'Proposed Factors'!$L$11:$R$11,0),FALSE)))</f>
        <v>1</v>
      </c>
      <c r="BU170" s="15">
        <f>IF($Z170="NN",1,IF(AND($Z170="YY",$Y170="S"),VLOOKUP("YY",gsdfactors,MATCH(BU$7,'Proposed Factors'!$L$11:$R$11,0),FALSE),VLOOKUP(LEFT(CONCATENATE($Y170,$Z170),2)&amp;"N",gsdfactors,MATCH(BU$7,'Proposed Factors'!$L$11:$R$11,0),FALSE)))</f>
        <v>1</v>
      </c>
      <c r="BV170" s="15">
        <f>IF($Z170="NN",1,IF(AND($Z170="YY",$Y170="S"),VLOOKUP("YY",gsdfactors,MATCH(BV$7,'Proposed Factors'!$L$11:$R$11,0),FALSE),VLOOKUP(LEFT(CONCATENATE($Y170,$Z170),2)&amp;"N",gsdfactors,MATCH(BV$7,'Proposed Factors'!$L$11:$R$11,0),FALSE)))</f>
        <v>1</v>
      </c>
      <c r="BW170" s="15">
        <f>IF($Z170="NN",1,IF(AND($Z170="YY",$Y170="S"),VLOOKUP("YY",gsdfactors,MATCH(BW$7,'Proposed Factors'!$L$11:$R$11,0),FALSE),VLOOKUP(LEFT(CONCATENATE($Y170,$Z170),2)&amp;"N",gsdfactors,MATCH(BW$7,'Proposed Factors'!$L$11:$R$11,0),FALSE)))</f>
        <v>1</v>
      </c>
      <c r="BY170" s="52">
        <f t="shared" si="142"/>
        <v>1.0206715364316195</v>
      </c>
      <c r="BZ170" s="52">
        <f t="shared" si="143"/>
        <v>0.8553907475300303</v>
      </c>
      <c r="CA170" s="52">
        <f t="shared" si="144"/>
        <v>0.92114110855377984</v>
      </c>
      <c r="CB170" s="52">
        <f t="shared" si="145"/>
        <v>1.0525051484276555</v>
      </c>
      <c r="CC170" s="52">
        <f t="shared" si="146"/>
        <v>0.79311303310857872</v>
      </c>
      <c r="CE170" s="52">
        <f t="shared" si="147"/>
        <v>1.0701368216348739</v>
      </c>
      <c r="CF170" s="52">
        <f t="shared" si="148"/>
        <v>0.94619587160718632</v>
      </c>
      <c r="CG170" s="52">
        <f t="shared" si="149"/>
        <v>0.9402382793691304</v>
      </c>
      <c r="CH170" s="52">
        <f t="shared" si="150"/>
        <v>1.0750105371585845</v>
      </c>
      <c r="CI170" s="52">
        <f t="shared" si="151"/>
        <v>0.86105803245255597</v>
      </c>
      <c r="CK170" s="52" t="str">
        <f t="shared" si="152"/>
        <v>70MNN</v>
      </c>
      <c r="CL170" s="55">
        <f t="shared" si="153"/>
        <v>1.8202902800664468E-3</v>
      </c>
      <c r="CM170" s="55">
        <f t="shared" si="154"/>
        <v>2.4809165789405623E-3</v>
      </c>
      <c r="CN170" s="55">
        <f t="shared" si="155"/>
        <v>1.9356672291026031E-3</v>
      </c>
      <c r="CO170" s="55">
        <f t="shared" si="156"/>
        <v>1.8894167816912069E-3</v>
      </c>
      <c r="CP170" s="55">
        <f t="shared" si="157"/>
        <v>1.8317058905744968E-3</v>
      </c>
      <c r="CQ170" s="5">
        <f t="shared" si="175"/>
        <v>1.0701368216348739</v>
      </c>
      <c r="CR170" s="5">
        <f t="shared" si="176"/>
        <v>0.94619587160718632</v>
      </c>
      <c r="CS170" s="5">
        <f t="shared" si="177"/>
        <v>0.9402382793691304</v>
      </c>
      <c r="CT170" s="5">
        <f t="shared" si="178"/>
        <v>1.0750105371585845</v>
      </c>
      <c r="CU170" s="5">
        <f t="shared" si="179"/>
        <v>0.86105803245255597</v>
      </c>
      <c r="CW170" s="52">
        <f t="shared" si="180"/>
        <v>1.1017260000000002</v>
      </c>
      <c r="CX170" s="52">
        <f t="shared" si="181"/>
        <v>0.91434099999999985</v>
      </c>
      <c r="CY170" s="52">
        <f t="shared" si="182"/>
        <v>0.97660000000000002</v>
      </c>
      <c r="CZ170" s="52">
        <f t="shared" si="183"/>
        <v>1.1165120000000002</v>
      </c>
      <c r="DA170" s="52">
        <f t="shared" si="184"/>
        <v>0.83418470799876976</v>
      </c>
    </row>
    <row r="171" spans="1:105" x14ac:dyDescent="0.35">
      <c r="A171" s="170" t="str">
        <f t="shared" si="158"/>
        <v>NNN</v>
      </c>
      <c r="B171" s="170" t="str">
        <f t="shared" si="159"/>
        <v>N</v>
      </c>
      <c r="C171" s="29" t="str">
        <f t="shared" si="160"/>
        <v>N</v>
      </c>
      <c r="D171" s="29" t="str">
        <f t="shared" si="136"/>
        <v>N</v>
      </c>
      <c r="E171" s="171" t="s">
        <v>5</v>
      </c>
      <c r="F171" s="171" t="s">
        <v>6</v>
      </c>
      <c r="G171" s="171" t="s">
        <v>8</v>
      </c>
      <c r="H171" s="172">
        <v>52</v>
      </c>
      <c r="I171" s="171" t="s">
        <v>5</v>
      </c>
      <c r="J171" s="171" t="s">
        <v>5</v>
      </c>
      <c r="K171" s="172">
        <v>950</v>
      </c>
      <c r="L171" s="172">
        <v>613</v>
      </c>
      <c r="M171" s="172">
        <v>848</v>
      </c>
      <c r="N171" s="172">
        <v>748</v>
      </c>
      <c r="O171" s="172">
        <v>935</v>
      </c>
      <c r="P171" s="1"/>
      <c r="Q171" s="13" t="s">
        <v>343</v>
      </c>
      <c r="R171" s="35">
        <v>1222</v>
      </c>
      <c r="S171" s="35">
        <v>896</v>
      </c>
      <c r="T171" s="35">
        <v>1067</v>
      </c>
      <c r="U171" s="35">
        <v>1002</v>
      </c>
      <c r="V171" s="35">
        <v>1197</v>
      </c>
      <c r="W171" s="35"/>
      <c r="X171" s="50">
        <f t="shared" si="161"/>
        <v>70</v>
      </c>
      <c r="Y171" s="49" t="str">
        <f t="shared" si="162"/>
        <v>S</v>
      </c>
      <c r="Z171" s="49" t="str">
        <f t="shared" si="163"/>
        <v>NN</v>
      </c>
      <c r="AA171" s="1"/>
      <c r="AB171" s="120">
        <f t="shared" si="164"/>
        <v>3.3934320705433991E-4</v>
      </c>
      <c r="AC171" s="120">
        <f t="shared" si="165"/>
        <v>4.2913151635728649E-4</v>
      </c>
      <c r="AD171" s="120">
        <f t="shared" si="166"/>
        <v>3.4149420195973503E-4</v>
      </c>
      <c r="AE171" s="120">
        <f t="shared" si="167"/>
        <v>3.3190666466595186E-4</v>
      </c>
      <c r="AF171" s="120">
        <f t="shared" si="168"/>
        <v>3.3935179554522095E-4</v>
      </c>
      <c r="AH171" s="121">
        <f t="shared" si="198"/>
        <v>1.262</v>
      </c>
      <c r="AI171" s="121">
        <f t="shared" si="198"/>
        <v>1.1890000000000001</v>
      </c>
      <c r="AJ171" s="121">
        <f t="shared" si="198"/>
        <v>1.028</v>
      </c>
      <c r="AK171" s="121">
        <f t="shared" si="198"/>
        <v>1.1839999999999999</v>
      </c>
      <c r="AL171" s="121">
        <f t="shared" si="198"/>
        <v>1.0580000000000001</v>
      </c>
      <c r="AM171" s="15"/>
      <c r="AN171" s="98">
        <f t="shared" si="137"/>
        <v>1.1691541081690944</v>
      </c>
      <c r="AO171" s="98">
        <f t="shared" si="138"/>
        <v>1.1123416742913268</v>
      </c>
      <c r="AP171" s="98">
        <f t="shared" si="139"/>
        <v>0.96962221953029459</v>
      </c>
      <c r="AQ171" s="98">
        <f t="shared" si="140"/>
        <v>1.1161242295097089</v>
      </c>
      <c r="AR171" s="98">
        <f t="shared" si="141"/>
        <v>1.0064243769268968</v>
      </c>
      <c r="AS171" s="15"/>
      <c r="AT171" s="98">
        <f t="shared" si="186"/>
        <v>0.16915410816909437</v>
      </c>
      <c r="AU171" s="98">
        <f t="shared" si="187"/>
        <v>0.1123416742913268</v>
      </c>
      <c r="AV171" s="98">
        <f t="shared" si="188"/>
        <v>-3.0377780469705407E-2</v>
      </c>
      <c r="AW171" s="98">
        <f t="shared" si="189"/>
        <v>0.11612422950970891</v>
      </c>
      <c r="AX171" s="98">
        <f t="shared" si="190"/>
        <v>6.424376926896791E-3</v>
      </c>
      <c r="AY171" s="15"/>
      <c r="AZ171" s="98">
        <f t="shared" si="169"/>
        <v>0.16915410816909437</v>
      </c>
      <c r="BA171" s="98">
        <f t="shared" si="170"/>
        <v>0.1123416742913268</v>
      </c>
      <c r="BB171" s="98">
        <f t="shared" si="171"/>
        <v>-3.0377780469705407E-2</v>
      </c>
      <c r="BC171" s="99">
        <f t="shared" si="172"/>
        <v>0.11612422950970891</v>
      </c>
      <c r="BD171" s="98">
        <f t="shared" si="173"/>
        <v>6.4886206961657592E-3</v>
      </c>
      <c r="BE171" s="101"/>
      <c r="BF171" s="181" t="str">
        <f t="shared" si="174"/>
        <v>70X</v>
      </c>
      <c r="BG171" s="98">
        <f t="shared" si="191"/>
        <v>1.1691541081690944</v>
      </c>
      <c r="BH171" s="98">
        <f t="shared" si="192"/>
        <v>1.1123416742913268</v>
      </c>
      <c r="BI171" s="98">
        <f t="shared" si="193"/>
        <v>0.96962221953029459</v>
      </c>
      <c r="BJ171" s="98">
        <f t="shared" si="194"/>
        <v>1.1161242295097089</v>
      </c>
      <c r="BK171" s="98">
        <f t="shared" si="195"/>
        <v>1.0064886206961658</v>
      </c>
      <c r="BL171" s="101"/>
      <c r="BM171" s="15">
        <f>IF($Y171="N",VLOOKUP("N",ylfactors,MATCH(BM$7,'Proposed Factors'!$L$3:$R$3,0),FALSE),IF('Query Result 1'!$X171&lt;49,VLOOKUP("YA",ylfactors,MATCH(BM$7,'Proposed Factors'!$L$3:$R$3,0),FALSE),VLOOKUP("YB",ylfactors,MATCH(BM$7,'Proposed Factors'!$L$3:$R$3,0),FALSE)))</f>
        <v>0.873</v>
      </c>
      <c r="BN171" s="15">
        <f>IF($Y171="N",VLOOKUP("N",ylfactors,MATCH(BN$7,'Proposed Factors'!$L$3:$R$3,0),FALSE),IF('Query Result 1'!$X171&lt;49,VLOOKUP("YA",ylfactors,MATCH(BN$7,'Proposed Factors'!$L$3:$R$3,0),FALSE),VLOOKUP("YB",ylfactors,MATCH(BN$7,'Proposed Factors'!$L$3:$R$3,0),FALSE)))</f>
        <v>0.76900000000000002</v>
      </c>
      <c r="BO171" s="15">
        <f>IF($Y171="N",VLOOKUP("N",ylfactors,MATCH(BO$7,'Proposed Factors'!$L$3:$R$3,0),FALSE),IF('Query Result 1'!$X171&lt;49,VLOOKUP("YA",ylfactors,MATCH(BO$7,'Proposed Factors'!$L$3:$R$3,0),FALSE),VLOOKUP("YB",ylfactors,MATCH(BO$7,'Proposed Factors'!$L$3:$R$3,0),FALSE)))</f>
        <v>0.95</v>
      </c>
      <c r="BP171" s="15">
        <f>IF($Y171="N",VLOOKUP("N",ylfactors,MATCH(BP$7,'Proposed Factors'!$L$3:$R$3,0),FALSE),IF('Query Result 1'!$X171&lt;49,VLOOKUP("YA",ylfactors,MATCH(BP$7,'Proposed Factors'!$L$3:$R$3,0),FALSE),VLOOKUP("YB",ylfactors,MATCH(BP$7,'Proposed Factors'!$L$3:$R$3,0),FALSE)))</f>
        <v>0.94299999999999995</v>
      </c>
      <c r="BQ171" s="15">
        <f>IF($Y171="N",VLOOKUP("N",ylfactors,MATCH(BQ$7,'Proposed Factors'!$L$3:$R$3,0),FALSE),IF('Query Result 1'!$X171&lt;49,VLOOKUP("YA",ylfactors,MATCH(BQ$7,'Proposed Factors'!$L$3:$R$3,0),FALSE),VLOOKUP("YB",ylfactors,MATCH(BQ$7,'Proposed Factors'!$L$3:$R$3,0),FALSE)))</f>
        <v>0.78800000000000003</v>
      </c>
      <c r="BR171" s="15"/>
      <c r="BS171" s="15">
        <f>IF($Z171="NN",1,IF(AND($Z171="YY",$Y171="S"),VLOOKUP("YY",gsdfactors,MATCH(BS$7,'Proposed Factors'!$L$11:$R$11,0),FALSE),VLOOKUP(LEFT(CONCATENATE($Y171,$Z171),2)&amp;"N",gsdfactors,MATCH(BS$7,'Proposed Factors'!$L$11:$R$11,0),FALSE)))</f>
        <v>1</v>
      </c>
      <c r="BT171" s="15">
        <f>IF($Z171="NN",1,IF(AND($Z171="YY",$Y171="S"),VLOOKUP("YY",gsdfactors,MATCH(BT$7,'Proposed Factors'!$L$11:$R$11,0),FALSE),VLOOKUP(LEFT(CONCATENATE($Y171,$Z171),2)&amp;"N",gsdfactors,MATCH(BT$7,'Proposed Factors'!$L$11:$R$11,0),FALSE)))</f>
        <v>1</v>
      </c>
      <c r="BU171" s="15">
        <f>IF($Z171="NN",1,IF(AND($Z171="YY",$Y171="S"),VLOOKUP("YY",gsdfactors,MATCH(BU$7,'Proposed Factors'!$L$11:$R$11,0),FALSE),VLOOKUP(LEFT(CONCATENATE($Y171,$Z171),2)&amp;"N",gsdfactors,MATCH(BU$7,'Proposed Factors'!$L$11:$R$11,0),FALSE)))</f>
        <v>1</v>
      </c>
      <c r="BV171" s="15">
        <f>IF($Z171="NN",1,IF(AND($Z171="YY",$Y171="S"),VLOOKUP("YY",gsdfactors,MATCH(BV$7,'Proposed Factors'!$L$11:$R$11,0),FALSE),VLOOKUP(LEFT(CONCATENATE($Y171,$Z171),2)&amp;"N",gsdfactors,MATCH(BV$7,'Proposed Factors'!$L$11:$R$11,0),FALSE)))</f>
        <v>1</v>
      </c>
      <c r="BW171" s="15">
        <f>IF($Z171="NN",1,IF(AND($Z171="YY",$Y171="S"),VLOOKUP("YY",gsdfactors,MATCH(BW$7,'Proposed Factors'!$L$11:$R$11,0),FALSE),VLOOKUP(LEFT(CONCATENATE($Y171,$Z171),2)&amp;"N",gsdfactors,MATCH(BW$7,'Proposed Factors'!$L$11:$R$11,0),FALSE)))</f>
        <v>1</v>
      </c>
      <c r="BY171" s="52">
        <f t="shared" si="142"/>
        <v>1.0206715364316195</v>
      </c>
      <c r="BZ171" s="52">
        <f t="shared" si="143"/>
        <v>0.8553907475300303</v>
      </c>
      <c r="CA171" s="52">
        <f t="shared" si="144"/>
        <v>0.92114110855377984</v>
      </c>
      <c r="CB171" s="52">
        <f t="shared" si="145"/>
        <v>1.0525051484276555</v>
      </c>
      <c r="CC171" s="52">
        <f t="shared" si="146"/>
        <v>0.79311303310857872</v>
      </c>
      <c r="CE171" s="52">
        <f t="shared" si="147"/>
        <v>1.0701368216348739</v>
      </c>
      <c r="CF171" s="52">
        <f t="shared" si="148"/>
        <v>0.94619587160718632</v>
      </c>
      <c r="CG171" s="52">
        <f t="shared" si="149"/>
        <v>0.9402382793691304</v>
      </c>
      <c r="CH171" s="52">
        <f t="shared" si="150"/>
        <v>1.0750105371585845</v>
      </c>
      <c r="CI171" s="52">
        <f t="shared" si="151"/>
        <v>0.86105803245255597</v>
      </c>
      <c r="CK171" s="52" t="str">
        <f t="shared" si="152"/>
        <v>70SNN</v>
      </c>
      <c r="CL171" s="55">
        <f t="shared" si="153"/>
        <v>3.3934320705433991E-4</v>
      </c>
      <c r="CM171" s="55">
        <f t="shared" si="154"/>
        <v>4.2913151635728649E-4</v>
      </c>
      <c r="CN171" s="55">
        <f t="shared" si="155"/>
        <v>3.4149420195973503E-4</v>
      </c>
      <c r="CO171" s="55">
        <f t="shared" si="156"/>
        <v>3.3190666466595186E-4</v>
      </c>
      <c r="CP171" s="55">
        <f t="shared" si="157"/>
        <v>3.3935179554522095E-4</v>
      </c>
      <c r="CQ171" s="5">
        <f t="shared" si="175"/>
        <v>1.0701368216348739</v>
      </c>
      <c r="CR171" s="5">
        <f t="shared" si="176"/>
        <v>0.94619587160718632</v>
      </c>
      <c r="CS171" s="5">
        <f t="shared" si="177"/>
        <v>0.9402382793691304</v>
      </c>
      <c r="CT171" s="5">
        <f t="shared" si="178"/>
        <v>1.0750105371585845</v>
      </c>
      <c r="CU171" s="5">
        <f t="shared" si="179"/>
        <v>0.86105803245255597</v>
      </c>
      <c r="CW171" s="52">
        <f t="shared" si="180"/>
        <v>1.1017260000000002</v>
      </c>
      <c r="CX171" s="52">
        <f t="shared" si="181"/>
        <v>0.91434099999999985</v>
      </c>
      <c r="CY171" s="52">
        <f t="shared" si="182"/>
        <v>0.97660000000000002</v>
      </c>
      <c r="CZ171" s="52">
        <f t="shared" si="183"/>
        <v>1.1165120000000002</v>
      </c>
      <c r="DA171" s="52">
        <f t="shared" si="184"/>
        <v>0.83418470799876976</v>
      </c>
    </row>
    <row r="172" spans="1:105" x14ac:dyDescent="0.35">
      <c r="A172" s="170" t="str">
        <f t="shared" si="158"/>
        <v>NNN</v>
      </c>
      <c r="B172" s="170" t="str">
        <f t="shared" si="159"/>
        <v>N</v>
      </c>
      <c r="C172" s="29" t="str">
        <f t="shared" si="160"/>
        <v>N</v>
      </c>
      <c r="D172" s="29" t="str">
        <f t="shared" si="136"/>
        <v>N</v>
      </c>
      <c r="E172" s="171" t="s">
        <v>5</v>
      </c>
      <c r="F172" s="171" t="s">
        <v>6</v>
      </c>
      <c r="G172" s="171" t="s">
        <v>8</v>
      </c>
      <c r="H172" s="172">
        <v>53</v>
      </c>
      <c r="I172" s="171" t="s">
        <v>5</v>
      </c>
      <c r="J172" s="171" t="s">
        <v>5</v>
      </c>
      <c r="K172" s="172">
        <v>941</v>
      </c>
      <c r="L172" s="172">
        <v>623</v>
      </c>
      <c r="M172" s="172">
        <v>802</v>
      </c>
      <c r="N172" s="172">
        <v>722</v>
      </c>
      <c r="O172" s="172">
        <v>919</v>
      </c>
      <c r="P172" s="1"/>
      <c r="Q172" s="13" t="s">
        <v>242</v>
      </c>
      <c r="R172" s="35">
        <v>5691</v>
      </c>
      <c r="S172" s="35">
        <v>4504</v>
      </c>
      <c r="T172" s="35">
        <v>5224</v>
      </c>
      <c r="U172" s="35">
        <v>4923</v>
      </c>
      <c r="V172" s="35">
        <v>5608</v>
      </c>
      <c r="W172" s="35"/>
      <c r="X172" s="50">
        <f t="shared" si="161"/>
        <v>71</v>
      </c>
      <c r="Y172" s="49" t="str">
        <f t="shared" si="162"/>
        <v>M</v>
      </c>
      <c r="Z172" s="49" t="str">
        <f t="shared" si="163"/>
        <v>NN</v>
      </c>
      <c r="AA172" s="1"/>
      <c r="AB172" s="120">
        <f t="shared" si="164"/>
        <v>1.5803618587121508E-3</v>
      </c>
      <c r="AC172" s="120">
        <f t="shared" si="165"/>
        <v>2.1571521759745737E-3</v>
      </c>
      <c r="AD172" s="120">
        <f t="shared" si="166"/>
        <v>1.6719453711693121E-3</v>
      </c>
      <c r="AE172" s="120">
        <f t="shared" si="167"/>
        <v>1.6307150799904999E-3</v>
      </c>
      <c r="AF172" s="120">
        <f t="shared" si="168"/>
        <v>1.5898787547348363E-3</v>
      </c>
      <c r="AH172" s="121">
        <f t="shared" si="198"/>
        <v>1.262</v>
      </c>
      <c r="AI172" s="121">
        <f t="shared" si="198"/>
        <v>1.2110000000000001</v>
      </c>
      <c r="AJ172" s="121">
        <f t="shared" si="198"/>
        <v>1.0429999999999999</v>
      </c>
      <c r="AK172" s="121">
        <f t="shared" si="198"/>
        <v>1.1839999999999999</v>
      </c>
      <c r="AL172" s="121">
        <f t="shared" si="198"/>
        <v>1.069</v>
      </c>
      <c r="AM172" s="15"/>
      <c r="AN172" s="98">
        <f t="shared" si="137"/>
        <v>1.1691541081690944</v>
      </c>
      <c r="AO172" s="98">
        <f t="shared" si="138"/>
        <v>1.1329232696104263</v>
      </c>
      <c r="AP172" s="98">
        <f t="shared" si="139"/>
        <v>0.98377040366740964</v>
      </c>
      <c r="AQ172" s="98">
        <f t="shared" si="140"/>
        <v>1.1161242295097089</v>
      </c>
      <c r="AR172" s="98">
        <f t="shared" si="141"/>
        <v>1.0168881464412594</v>
      </c>
      <c r="AS172" s="15"/>
      <c r="AT172" s="98">
        <f t="shared" si="186"/>
        <v>0.16915410816909437</v>
      </c>
      <c r="AU172" s="98">
        <f t="shared" si="187"/>
        <v>0.13292326961042633</v>
      </c>
      <c r="AV172" s="98">
        <f t="shared" si="188"/>
        <v>-1.6229596332590357E-2</v>
      </c>
      <c r="AW172" s="98">
        <f t="shared" si="189"/>
        <v>0.11612422950970891</v>
      </c>
      <c r="AX172" s="98">
        <f t="shared" si="190"/>
        <v>1.6888146441259355E-2</v>
      </c>
      <c r="AY172" s="15"/>
      <c r="AZ172" s="98">
        <f t="shared" si="169"/>
        <v>0.16915410816909437</v>
      </c>
      <c r="BA172" s="98">
        <f t="shared" si="170"/>
        <v>0.13292326961042633</v>
      </c>
      <c r="BB172" s="98">
        <f t="shared" si="171"/>
        <v>-1.6229596332590357E-2</v>
      </c>
      <c r="BC172" s="99">
        <f t="shared" si="172"/>
        <v>0.11612422950970891</v>
      </c>
      <c r="BD172" s="98">
        <f t="shared" si="173"/>
        <v>1.705702790567195E-2</v>
      </c>
      <c r="BE172" s="101"/>
      <c r="BF172" s="181" t="str">
        <f t="shared" si="174"/>
        <v>71X</v>
      </c>
      <c r="BG172" s="98">
        <f t="shared" si="191"/>
        <v>1.1691541081690944</v>
      </c>
      <c r="BH172" s="98">
        <f t="shared" si="192"/>
        <v>1.1329232696104263</v>
      </c>
      <c r="BI172" s="98">
        <f t="shared" si="193"/>
        <v>0.98377040366740964</v>
      </c>
      <c r="BJ172" s="98">
        <f t="shared" si="194"/>
        <v>1.1161242295097089</v>
      </c>
      <c r="BK172" s="98">
        <f t="shared" si="195"/>
        <v>1.0170570279056719</v>
      </c>
      <c r="BL172" s="101"/>
      <c r="BM172" s="15">
        <f>IF($Y172="N",VLOOKUP("N",ylfactors,MATCH(BM$7,'Proposed Factors'!$L$3:$R$3,0),FALSE),IF('Query Result 1'!$X172&lt;49,VLOOKUP("YA",ylfactors,MATCH(BM$7,'Proposed Factors'!$L$3:$R$3,0),FALSE),VLOOKUP("YB",ylfactors,MATCH(BM$7,'Proposed Factors'!$L$3:$R$3,0),FALSE)))</f>
        <v>0.873</v>
      </c>
      <c r="BN172" s="15">
        <f>IF($Y172="N",VLOOKUP("N",ylfactors,MATCH(BN$7,'Proposed Factors'!$L$3:$R$3,0),FALSE),IF('Query Result 1'!$X172&lt;49,VLOOKUP("YA",ylfactors,MATCH(BN$7,'Proposed Factors'!$L$3:$R$3,0),FALSE),VLOOKUP("YB",ylfactors,MATCH(BN$7,'Proposed Factors'!$L$3:$R$3,0),FALSE)))</f>
        <v>0.76900000000000002</v>
      </c>
      <c r="BO172" s="15">
        <f>IF($Y172="N",VLOOKUP("N",ylfactors,MATCH(BO$7,'Proposed Factors'!$L$3:$R$3,0),FALSE),IF('Query Result 1'!$X172&lt;49,VLOOKUP("YA",ylfactors,MATCH(BO$7,'Proposed Factors'!$L$3:$R$3,0),FALSE),VLOOKUP("YB",ylfactors,MATCH(BO$7,'Proposed Factors'!$L$3:$R$3,0),FALSE)))</f>
        <v>0.95</v>
      </c>
      <c r="BP172" s="15">
        <f>IF($Y172="N",VLOOKUP("N",ylfactors,MATCH(BP$7,'Proposed Factors'!$L$3:$R$3,0),FALSE),IF('Query Result 1'!$X172&lt;49,VLOOKUP("YA",ylfactors,MATCH(BP$7,'Proposed Factors'!$L$3:$R$3,0),FALSE),VLOOKUP("YB",ylfactors,MATCH(BP$7,'Proposed Factors'!$L$3:$R$3,0),FALSE)))</f>
        <v>0.94299999999999995</v>
      </c>
      <c r="BQ172" s="15">
        <f>IF($Y172="N",VLOOKUP("N",ylfactors,MATCH(BQ$7,'Proposed Factors'!$L$3:$R$3,0),FALSE),IF('Query Result 1'!$X172&lt;49,VLOOKUP("YA",ylfactors,MATCH(BQ$7,'Proposed Factors'!$L$3:$R$3,0),FALSE),VLOOKUP("YB",ylfactors,MATCH(BQ$7,'Proposed Factors'!$L$3:$R$3,0),FALSE)))</f>
        <v>0.78800000000000003</v>
      </c>
      <c r="BR172" s="15"/>
      <c r="BS172" s="15">
        <f>IF($Z172="NN",1,IF(AND($Z172="YY",$Y172="S"),VLOOKUP("YY",gsdfactors,MATCH(BS$7,'Proposed Factors'!$L$11:$R$11,0),FALSE),VLOOKUP(LEFT(CONCATENATE($Y172,$Z172),2)&amp;"N",gsdfactors,MATCH(BS$7,'Proposed Factors'!$L$11:$R$11,0),FALSE)))</f>
        <v>1</v>
      </c>
      <c r="BT172" s="15">
        <f>IF($Z172="NN",1,IF(AND($Z172="YY",$Y172="S"),VLOOKUP("YY",gsdfactors,MATCH(BT$7,'Proposed Factors'!$L$11:$R$11,0),FALSE),VLOOKUP(LEFT(CONCATENATE($Y172,$Z172),2)&amp;"N",gsdfactors,MATCH(BT$7,'Proposed Factors'!$L$11:$R$11,0),FALSE)))</f>
        <v>1</v>
      </c>
      <c r="BU172" s="15">
        <f>IF($Z172="NN",1,IF(AND($Z172="YY",$Y172="S"),VLOOKUP("YY",gsdfactors,MATCH(BU$7,'Proposed Factors'!$L$11:$R$11,0),FALSE),VLOOKUP(LEFT(CONCATENATE($Y172,$Z172),2)&amp;"N",gsdfactors,MATCH(BU$7,'Proposed Factors'!$L$11:$R$11,0),FALSE)))</f>
        <v>1</v>
      </c>
      <c r="BV172" s="15">
        <f>IF($Z172="NN",1,IF(AND($Z172="YY",$Y172="S"),VLOOKUP("YY",gsdfactors,MATCH(BV$7,'Proposed Factors'!$L$11:$R$11,0),FALSE),VLOOKUP(LEFT(CONCATENATE($Y172,$Z172),2)&amp;"N",gsdfactors,MATCH(BV$7,'Proposed Factors'!$L$11:$R$11,0),FALSE)))</f>
        <v>1</v>
      </c>
      <c r="BW172" s="15">
        <f>IF($Z172="NN",1,IF(AND($Z172="YY",$Y172="S"),VLOOKUP("YY",gsdfactors,MATCH(BW$7,'Proposed Factors'!$L$11:$R$11,0),FALSE),VLOOKUP(LEFT(CONCATENATE($Y172,$Z172),2)&amp;"N",gsdfactors,MATCH(BW$7,'Proposed Factors'!$L$11:$R$11,0),FALSE)))</f>
        <v>1</v>
      </c>
      <c r="BY172" s="52">
        <f t="shared" si="142"/>
        <v>1.0206715364316195</v>
      </c>
      <c r="BZ172" s="52">
        <f t="shared" si="143"/>
        <v>0.87121799433041791</v>
      </c>
      <c r="CA172" s="52">
        <f t="shared" si="144"/>
        <v>0.93458188348403914</v>
      </c>
      <c r="CB172" s="52">
        <f t="shared" si="145"/>
        <v>1.0525051484276555</v>
      </c>
      <c r="CC172" s="52">
        <f t="shared" si="146"/>
        <v>0.80144093798966942</v>
      </c>
      <c r="CE172" s="52">
        <f t="shared" si="147"/>
        <v>1.0701368216348739</v>
      </c>
      <c r="CF172" s="52">
        <f t="shared" si="148"/>
        <v>0.96370328050151632</v>
      </c>
      <c r="CG172" s="52">
        <f t="shared" si="149"/>
        <v>0.95395770951556702</v>
      </c>
      <c r="CH172" s="52">
        <f t="shared" si="150"/>
        <v>1.0750105371585845</v>
      </c>
      <c r="CI172" s="52">
        <f t="shared" si="151"/>
        <v>0.87009937850541086</v>
      </c>
      <c r="CK172" s="52" t="str">
        <f t="shared" si="152"/>
        <v>71MNN</v>
      </c>
      <c r="CL172" s="55">
        <f t="shared" si="153"/>
        <v>1.5803618587121508E-3</v>
      </c>
      <c r="CM172" s="55">
        <f t="shared" si="154"/>
        <v>2.1571521759745737E-3</v>
      </c>
      <c r="CN172" s="55">
        <f t="shared" si="155"/>
        <v>1.6719453711693121E-3</v>
      </c>
      <c r="CO172" s="55">
        <f t="shared" si="156"/>
        <v>1.6307150799904999E-3</v>
      </c>
      <c r="CP172" s="55">
        <f t="shared" si="157"/>
        <v>1.5898787547348363E-3</v>
      </c>
      <c r="CQ172" s="5">
        <f t="shared" si="175"/>
        <v>1.0701368216348739</v>
      </c>
      <c r="CR172" s="5">
        <f t="shared" si="176"/>
        <v>0.96370328050151632</v>
      </c>
      <c r="CS172" s="5">
        <f t="shared" si="177"/>
        <v>0.95395770951556702</v>
      </c>
      <c r="CT172" s="5">
        <f t="shared" si="178"/>
        <v>1.0750105371585845</v>
      </c>
      <c r="CU172" s="5">
        <f t="shared" si="179"/>
        <v>0.87009937850541086</v>
      </c>
      <c r="CW172" s="52">
        <f t="shared" si="180"/>
        <v>1.1017260000000002</v>
      </c>
      <c r="CX172" s="52">
        <f t="shared" si="181"/>
        <v>0.93125900000000006</v>
      </c>
      <c r="CY172" s="52">
        <f t="shared" si="182"/>
        <v>0.9908499999999999</v>
      </c>
      <c r="CZ172" s="52">
        <f t="shared" si="183"/>
        <v>1.1165120000000002</v>
      </c>
      <c r="DA172" s="52">
        <f t="shared" si="184"/>
        <v>0.84294387675715676</v>
      </c>
    </row>
    <row r="173" spans="1:105" x14ac:dyDescent="0.35">
      <c r="A173" s="170" t="str">
        <f t="shared" si="158"/>
        <v>NNN</v>
      </c>
      <c r="B173" s="170" t="str">
        <f t="shared" si="159"/>
        <v>N</v>
      </c>
      <c r="C173" s="29" t="str">
        <f t="shared" si="160"/>
        <v>N</v>
      </c>
      <c r="D173" s="29" t="str">
        <f t="shared" si="136"/>
        <v>N</v>
      </c>
      <c r="E173" s="171" t="s">
        <v>5</v>
      </c>
      <c r="F173" s="171" t="s">
        <v>6</v>
      </c>
      <c r="G173" s="171" t="s">
        <v>8</v>
      </c>
      <c r="H173" s="172">
        <v>54</v>
      </c>
      <c r="I173" s="171" t="s">
        <v>5</v>
      </c>
      <c r="J173" s="171" t="s">
        <v>5</v>
      </c>
      <c r="K173" s="172">
        <v>866</v>
      </c>
      <c r="L173" s="172">
        <v>588</v>
      </c>
      <c r="M173" s="172">
        <v>757</v>
      </c>
      <c r="N173" s="172">
        <v>678</v>
      </c>
      <c r="O173" s="172">
        <v>856</v>
      </c>
      <c r="P173" s="1"/>
      <c r="Q173" s="13" t="s">
        <v>344</v>
      </c>
      <c r="R173" s="35">
        <v>1000</v>
      </c>
      <c r="S173" s="35">
        <v>720</v>
      </c>
      <c r="T173" s="35">
        <v>896</v>
      </c>
      <c r="U173" s="35">
        <v>832</v>
      </c>
      <c r="V173" s="35">
        <v>980</v>
      </c>
      <c r="W173" s="35"/>
      <c r="X173" s="50">
        <f t="shared" si="161"/>
        <v>71</v>
      </c>
      <c r="Y173" s="49" t="str">
        <f t="shared" si="162"/>
        <v>S</v>
      </c>
      <c r="Z173" s="49" t="str">
        <f t="shared" si="163"/>
        <v>NN</v>
      </c>
      <c r="AA173" s="1"/>
      <c r="AB173" s="120">
        <f t="shared" si="164"/>
        <v>2.7769493212302773E-4</v>
      </c>
      <c r="AC173" s="120">
        <f t="shared" si="165"/>
        <v>3.4483782564424803E-4</v>
      </c>
      <c r="AD173" s="120">
        <f t="shared" si="166"/>
        <v>2.8676551542260788E-4</v>
      </c>
      <c r="AE173" s="120">
        <f t="shared" si="167"/>
        <v>2.7559515469268656E-4</v>
      </c>
      <c r="AF173" s="120">
        <f t="shared" si="168"/>
        <v>2.7783187939374817E-4</v>
      </c>
      <c r="AH173" s="121">
        <f t="shared" si="198"/>
        <v>1.262</v>
      </c>
      <c r="AI173" s="121">
        <f t="shared" si="198"/>
        <v>1.2110000000000001</v>
      </c>
      <c r="AJ173" s="121">
        <f t="shared" si="198"/>
        <v>1.0429999999999999</v>
      </c>
      <c r="AK173" s="121">
        <f t="shared" si="198"/>
        <v>1.1839999999999999</v>
      </c>
      <c r="AL173" s="121">
        <f t="shared" si="198"/>
        <v>1.069</v>
      </c>
      <c r="AM173" s="15"/>
      <c r="AN173" s="98">
        <f t="shared" si="137"/>
        <v>1.1691541081690944</v>
      </c>
      <c r="AO173" s="98">
        <f t="shared" si="138"/>
        <v>1.1329232696104263</v>
      </c>
      <c r="AP173" s="98">
        <f t="shared" si="139"/>
        <v>0.98377040366740964</v>
      </c>
      <c r="AQ173" s="98">
        <f t="shared" si="140"/>
        <v>1.1161242295097089</v>
      </c>
      <c r="AR173" s="98">
        <f t="shared" si="141"/>
        <v>1.0168881464412594</v>
      </c>
      <c r="AS173" s="15"/>
      <c r="AT173" s="98">
        <f t="shared" si="186"/>
        <v>0.16915410816909437</v>
      </c>
      <c r="AU173" s="98">
        <f t="shared" si="187"/>
        <v>0.13292326961042633</v>
      </c>
      <c r="AV173" s="98">
        <f t="shared" si="188"/>
        <v>-1.6229596332590357E-2</v>
      </c>
      <c r="AW173" s="98">
        <f t="shared" si="189"/>
        <v>0.11612422950970891</v>
      </c>
      <c r="AX173" s="98">
        <f t="shared" si="190"/>
        <v>1.6888146441259355E-2</v>
      </c>
      <c r="AY173" s="15"/>
      <c r="AZ173" s="98">
        <f t="shared" si="169"/>
        <v>0.16915410816909437</v>
      </c>
      <c r="BA173" s="98">
        <f t="shared" si="170"/>
        <v>0.13292326961042633</v>
      </c>
      <c r="BB173" s="98">
        <f t="shared" si="171"/>
        <v>-1.6229596332590357E-2</v>
      </c>
      <c r="BC173" s="99">
        <f t="shared" si="172"/>
        <v>0.11612422950970891</v>
      </c>
      <c r="BD173" s="98">
        <f t="shared" si="173"/>
        <v>1.705702790567195E-2</v>
      </c>
      <c r="BE173" s="101"/>
      <c r="BF173" s="181" t="str">
        <f t="shared" si="174"/>
        <v>71X</v>
      </c>
      <c r="BG173" s="98">
        <f t="shared" si="191"/>
        <v>1.1691541081690944</v>
      </c>
      <c r="BH173" s="98">
        <f t="shared" si="192"/>
        <v>1.1329232696104263</v>
      </c>
      <c r="BI173" s="98">
        <f t="shared" si="193"/>
        <v>0.98377040366740964</v>
      </c>
      <c r="BJ173" s="98">
        <f t="shared" si="194"/>
        <v>1.1161242295097089</v>
      </c>
      <c r="BK173" s="98">
        <f t="shared" si="195"/>
        <v>1.0170570279056719</v>
      </c>
      <c r="BL173" s="101"/>
      <c r="BM173" s="15">
        <f>IF($Y173="N",VLOOKUP("N",ylfactors,MATCH(BM$7,'Proposed Factors'!$L$3:$R$3,0),FALSE),IF('Query Result 1'!$X173&lt;49,VLOOKUP("YA",ylfactors,MATCH(BM$7,'Proposed Factors'!$L$3:$R$3,0),FALSE),VLOOKUP("YB",ylfactors,MATCH(BM$7,'Proposed Factors'!$L$3:$R$3,0),FALSE)))</f>
        <v>0.873</v>
      </c>
      <c r="BN173" s="15">
        <f>IF($Y173="N",VLOOKUP("N",ylfactors,MATCH(BN$7,'Proposed Factors'!$L$3:$R$3,0),FALSE),IF('Query Result 1'!$X173&lt;49,VLOOKUP("YA",ylfactors,MATCH(BN$7,'Proposed Factors'!$L$3:$R$3,0),FALSE),VLOOKUP("YB",ylfactors,MATCH(BN$7,'Proposed Factors'!$L$3:$R$3,0),FALSE)))</f>
        <v>0.76900000000000002</v>
      </c>
      <c r="BO173" s="15">
        <f>IF($Y173="N",VLOOKUP("N",ylfactors,MATCH(BO$7,'Proposed Factors'!$L$3:$R$3,0),FALSE),IF('Query Result 1'!$X173&lt;49,VLOOKUP("YA",ylfactors,MATCH(BO$7,'Proposed Factors'!$L$3:$R$3,0),FALSE),VLOOKUP("YB",ylfactors,MATCH(BO$7,'Proposed Factors'!$L$3:$R$3,0),FALSE)))</f>
        <v>0.95</v>
      </c>
      <c r="BP173" s="15">
        <f>IF($Y173="N",VLOOKUP("N",ylfactors,MATCH(BP$7,'Proposed Factors'!$L$3:$R$3,0),FALSE),IF('Query Result 1'!$X173&lt;49,VLOOKUP("YA",ylfactors,MATCH(BP$7,'Proposed Factors'!$L$3:$R$3,0),FALSE),VLOOKUP("YB",ylfactors,MATCH(BP$7,'Proposed Factors'!$L$3:$R$3,0),FALSE)))</f>
        <v>0.94299999999999995</v>
      </c>
      <c r="BQ173" s="15">
        <f>IF($Y173="N",VLOOKUP("N",ylfactors,MATCH(BQ$7,'Proposed Factors'!$L$3:$R$3,0),FALSE),IF('Query Result 1'!$X173&lt;49,VLOOKUP("YA",ylfactors,MATCH(BQ$7,'Proposed Factors'!$L$3:$R$3,0),FALSE),VLOOKUP("YB",ylfactors,MATCH(BQ$7,'Proposed Factors'!$L$3:$R$3,0),FALSE)))</f>
        <v>0.78800000000000003</v>
      </c>
      <c r="BR173" s="15"/>
      <c r="BS173" s="15">
        <f>IF($Z173="NN",1,IF(AND($Z173="YY",$Y173="S"),VLOOKUP("YY",gsdfactors,MATCH(BS$7,'Proposed Factors'!$L$11:$R$11,0),FALSE),VLOOKUP(LEFT(CONCATENATE($Y173,$Z173),2)&amp;"N",gsdfactors,MATCH(BS$7,'Proposed Factors'!$L$11:$R$11,0),FALSE)))</f>
        <v>1</v>
      </c>
      <c r="BT173" s="15">
        <f>IF($Z173="NN",1,IF(AND($Z173="YY",$Y173="S"),VLOOKUP("YY",gsdfactors,MATCH(BT$7,'Proposed Factors'!$L$11:$R$11,0),FALSE),VLOOKUP(LEFT(CONCATENATE($Y173,$Z173),2)&amp;"N",gsdfactors,MATCH(BT$7,'Proposed Factors'!$L$11:$R$11,0),FALSE)))</f>
        <v>1</v>
      </c>
      <c r="BU173" s="15">
        <f>IF($Z173="NN",1,IF(AND($Z173="YY",$Y173="S"),VLOOKUP("YY",gsdfactors,MATCH(BU$7,'Proposed Factors'!$L$11:$R$11,0),FALSE),VLOOKUP(LEFT(CONCATENATE($Y173,$Z173),2)&amp;"N",gsdfactors,MATCH(BU$7,'Proposed Factors'!$L$11:$R$11,0),FALSE)))</f>
        <v>1</v>
      </c>
      <c r="BV173" s="15">
        <f>IF($Z173="NN",1,IF(AND($Z173="YY",$Y173="S"),VLOOKUP("YY",gsdfactors,MATCH(BV$7,'Proposed Factors'!$L$11:$R$11,0),FALSE),VLOOKUP(LEFT(CONCATENATE($Y173,$Z173),2)&amp;"N",gsdfactors,MATCH(BV$7,'Proposed Factors'!$L$11:$R$11,0),FALSE)))</f>
        <v>1</v>
      </c>
      <c r="BW173" s="15">
        <f>IF($Z173="NN",1,IF(AND($Z173="YY",$Y173="S"),VLOOKUP("YY",gsdfactors,MATCH(BW$7,'Proposed Factors'!$L$11:$R$11,0),FALSE),VLOOKUP(LEFT(CONCATENATE($Y173,$Z173),2)&amp;"N",gsdfactors,MATCH(BW$7,'Proposed Factors'!$L$11:$R$11,0),FALSE)))</f>
        <v>1</v>
      </c>
      <c r="BY173" s="52">
        <f t="shared" si="142"/>
        <v>1.0206715364316195</v>
      </c>
      <c r="BZ173" s="52">
        <f t="shared" si="143"/>
        <v>0.87121799433041791</v>
      </c>
      <c r="CA173" s="52">
        <f t="shared" si="144"/>
        <v>0.93458188348403914</v>
      </c>
      <c r="CB173" s="52">
        <f t="shared" si="145"/>
        <v>1.0525051484276555</v>
      </c>
      <c r="CC173" s="52">
        <f t="shared" si="146"/>
        <v>0.80144093798966942</v>
      </c>
      <c r="CE173" s="52">
        <f t="shared" si="147"/>
        <v>1.0701368216348739</v>
      </c>
      <c r="CF173" s="52">
        <f t="shared" si="148"/>
        <v>0.96370328050151632</v>
      </c>
      <c r="CG173" s="52">
        <f t="shared" si="149"/>
        <v>0.95395770951556702</v>
      </c>
      <c r="CH173" s="52">
        <f t="shared" si="150"/>
        <v>1.0750105371585845</v>
      </c>
      <c r="CI173" s="52">
        <f t="shared" si="151"/>
        <v>0.87009937850541086</v>
      </c>
      <c r="CK173" s="52" t="str">
        <f t="shared" si="152"/>
        <v>71SNN</v>
      </c>
      <c r="CL173" s="55">
        <f t="shared" si="153"/>
        <v>2.7769493212302773E-4</v>
      </c>
      <c r="CM173" s="55">
        <f t="shared" si="154"/>
        <v>3.4483782564424803E-4</v>
      </c>
      <c r="CN173" s="55">
        <f t="shared" si="155"/>
        <v>2.8676551542260788E-4</v>
      </c>
      <c r="CO173" s="55">
        <f t="shared" si="156"/>
        <v>2.7559515469268656E-4</v>
      </c>
      <c r="CP173" s="55">
        <f t="shared" si="157"/>
        <v>2.7783187939374817E-4</v>
      </c>
      <c r="CQ173" s="5">
        <f t="shared" si="175"/>
        <v>1.0701368216348739</v>
      </c>
      <c r="CR173" s="5">
        <f t="shared" si="176"/>
        <v>0.96370328050151632</v>
      </c>
      <c r="CS173" s="5">
        <f t="shared" si="177"/>
        <v>0.95395770951556702</v>
      </c>
      <c r="CT173" s="5">
        <f t="shared" si="178"/>
        <v>1.0750105371585845</v>
      </c>
      <c r="CU173" s="5">
        <f t="shared" si="179"/>
        <v>0.87009937850541086</v>
      </c>
      <c r="CW173" s="52">
        <f t="shared" si="180"/>
        <v>1.1017260000000002</v>
      </c>
      <c r="CX173" s="52">
        <f t="shared" si="181"/>
        <v>0.93125900000000006</v>
      </c>
      <c r="CY173" s="52">
        <f t="shared" si="182"/>
        <v>0.9908499999999999</v>
      </c>
      <c r="CZ173" s="52">
        <f t="shared" si="183"/>
        <v>1.1165120000000002</v>
      </c>
      <c r="DA173" s="52">
        <f t="shared" si="184"/>
        <v>0.84294387675715676</v>
      </c>
    </row>
    <row r="174" spans="1:105" x14ac:dyDescent="0.35">
      <c r="A174" s="170" t="str">
        <f t="shared" si="158"/>
        <v>NNN</v>
      </c>
      <c r="B174" s="170" t="str">
        <f t="shared" si="159"/>
        <v>N</v>
      </c>
      <c r="C174" s="29" t="str">
        <f t="shared" si="160"/>
        <v>N</v>
      </c>
      <c r="D174" s="29" t="str">
        <f t="shared" si="136"/>
        <v>N</v>
      </c>
      <c r="E174" s="171" t="s">
        <v>5</v>
      </c>
      <c r="F174" s="171" t="s">
        <v>6</v>
      </c>
      <c r="G174" s="171" t="s">
        <v>8</v>
      </c>
      <c r="H174" s="172">
        <v>55</v>
      </c>
      <c r="I174" s="171" t="s">
        <v>5</v>
      </c>
      <c r="J174" s="171" t="s">
        <v>5</v>
      </c>
      <c r="K174" s="172">
        <v>605</v>
      </c>
      <c r="L174" s="172">
        <v>395</v>
      </c>
      <c r="M174" s="172">
        <v>525</v>
      </c>
      <c r="N174" s="172">
        <v>471</v>
      </c>
      <c r="O174" s="172">
        <v>598</v>
      </c>
      <c r="P174" s="1"/>
      <c r="Q174" s="13" t="s">
        <v>243</v>
      </c>
      <c r="R174" s="35">
        <v>4668</v>
      </c>
      <c r="S174" s="35">
        <v>3641</v>
      </c>
      <c r="T174" s="35">
        <v>4276</v>
      </c>
      <c r="U174" s="35">
        <v>4046</v>
      </c>
      <c r="V174" s="35">
        <v>4578</v>
      </c>
      <c r="W174" s="35"/>
      <c r="X174" s="50">
        <f t="shared" si="161"/>
        <v>72</v>
      </c>
      <c r="Y174" s="49" t="str">
        <f t="shared" si="162"/>
        <v>M</v>
      </c>
      <c r="Z174" s="49" t="str">
        <f t="shared" si="163"/>
        <v>NN</v>
      </c>
      <c r="AA174" s="1"/>
      <c r="AB174" s="120">
        <f t="shared" si="164"/>
        <v>1.2962799431502935E-3</v>
      </c>
      <c r="AC174" s="120">
        <f t="shared" si="165"/>
        <v>1.7438257266259821E-3</v>
      </c>
      <c r="AD174" s="120">
        <f t="shared" si="166"/>
        <v>1.368537214226642E-3</v>
      </c>
      <c r="AE174" s="120">
        <f t="shared" si="167"/>
        <v>1.3402139373637138E-3</v>
      </c>
      <c r="AF174" s="120">
        <f t="shared" si="168"/>
        <v>1.2978717794536522E-3</v>
      </c>
      <c r="AH174" s="121">
        <f t="shared" si="198"/>
        <v>1.262</v>
      </c>
      <c r="AI174" s="121">
        <f t="shared" si="198"/>
        <v>1.216</v>
      </c>
      <c r="AJ174" s="121">
        <f t="shared" si="198"/>
        <v>1.05</v>
      </c>
      <c r="AK174" s="121">
        <f t="shared" si="198"/>
        <v>1.1850000000000001</v>
      </c>
      <c r="AL174" s="121">
        <f t="shared" si="198"/>
        <v>1.08</v>
      </c>
      <c r="AM174" s="15"/>
      <c r="AN174" s="98">
        <f t="shared" si="137"/>
        <v>1.1691541081690944</v>
      </c>
      <c r="AO174" s="98">
        <f t="shared" si="138"/>
        <v>1.1376009049102216</v>
      </c>
      <c r="AP174" s="98">
        <f t="shared" si="139"/>
        <v>0.99037288959806347</v>
      </c>
      <c r="AQ174" s="98">
        <f t="shared" si="140"/>
        <v>1.117066902000849</v>
      </c>
      <c r="AR174" s="98">
        <f t="shared" si="141"/>
        <v>1.0273519159556224</v>
      </c>
      <c r="AS174" s="15"/>
      <c r="AT174" s="98">
        <f t="shared" si="186"/>
        <v>0.16915410816909437</v>
      </c>
      <c r="AU174" s="98">
        <f t="shared" si="187"/>
        <v>0.13760090491022159</v>
      </c>
      <c r="AV174" s="98">
        <f t="shared" si="188"/>
        <v>-9.6271104019365339E-3</v>
      </c>
      <c r="AW174" s="98">
        <f t="shared" si="189"/>
        <v>0.11706690200084902</v>
      </c>
      <c r="AX174" s="98">
        <f t="shared" si="190"/>
        <v>2.7351915955622363E-2</v>
      </c>
      <c r="AY174" s="15"/>
      <c r="AZ174" s="98">
        <f t="shared" si="169"/>
        <v>0.16915410816909437</v>
      </c>
      <c r="BA174" s="98">
        <f t="shared" si="170"/>
        <v>0.13760090491022159</v>
      </c>
      <c r="BB174" s="98">
        <f t="shared" si="171"/>
        <v>-9.6271104019365339E-3</v>
      </c>
      <c r="BC174" s="99">
        <f t="shared" si="172"/>
        <v>0.11706690200084902</v>
      </c>
      <c r="BD174" s="98">
        <f t="shared" si="173"/>
        <v>2.7625435115178586E-2</v>
      </c>
      <c r="BE174" s="101"/>
      <c r="BF174" s="181" t="str">
        <f t="shared" si="174"/>
        <v>72X</v>
      </c>
      <c r="BG174" s="98">
        <f t="shared" si="191"/>
        <v>1.1691541081690944</v>
      </c>
      <c r="BH174" s="98">
        <f t="shared" si="192"/>
        <v>1.1376009049102216</v>
      </c>
      <c r="BI174" s="98">
        <f t="shared" si="193"/>
        <v>0.99037288959806347</v>
      </c>
      <c r="BJ174" s="98">
        <f t="shared" si="194"/>
        <v>1.117066902000849</v>
      </c>
      <c r="BK174" s="98">
        <f t="shared" si="195"/>
        <v>1.0276254351151786</v>
      </c>
      <c r="BL174" s="101"/>
      <c r="BM174" s="15">
        <f>IF($Y174="N",VLOOKUP("N",ylfactors,MATCH(BM$7,'Proposed Factors'!$L$3:$R$3,0),FALSE),IF('Query Result 1'!$X174&lt;49,VLOOKUP("YA",ylfactors,MATCH(BM$7,'Proposed Factors'!$L$3:$R$3,0),FALSE),VLOOKUP("YB",ylfactors,MATCH(BM$7,'Proposed Factors'!$L$3:$R$3,0),FALSE)))</f>
        <v>0.873</v>
      </c>
      <c r="BN174" s="15">
        <f>IF($Y174="N",VLOOKUP("N",ylfactors,MATCH(BN$7,'Proposed Factors'!$L$3:$R$3,0),FALSE),IF('Query Result 1'!$X174&lt;49,VLOOKUP("YA",ylfactors,MATCH(BN$7,'Proposed Factors'!$L$3:$R$3,0),FALSE),VLOOKUP("YB",ylfactors,MATCH(BN$7,'Proposed Factors'!$L$3:$R$3,0),FALSE)))</f>
        <v>0.76900000000000002</v>
      </c>
      <c r="BO174" s="15">
        <f>IF($Y174="N",VLOOKUP("N",ylfactors,MATCH(BO$7,'Proposed Factors'!$L$3:$R$3,0),FALSE),IF('Query Result 1'!$X174&lt;49,VLOOKUP("YA",ylfactors,MATCH(BO$7,'Proposed Factors'!$L$3:$R$3,0),FALSE),VLOOKUP("YB",ylfactors,MATCH(BO$7,'Proposed Factors'!$L$3:$R$3,0),FALSE)))</f>
        <v>0.95</v>
      </c>
      <c r="BP174" s="15">
        <f>IF($Y174="N",VLOOKUP("N",ylfactors,MATCH(BP$7,'Proposed Factors'!$L$3:$R$3,0),FALSE),IF('Query Result 1'!$X174&lt;49,VLOOKUP("YA",ylfactors,MATCH(BP$7,'Proposed Factors'!$L$3:$R$3,0),FALSE),VLOOKUP("YB",ylfactors,MATCH(BP$7,'Proposed Factors'!$L$3:$R$3,0),FALSE)))</f>
        <v>0.94299999999999995</v>
      </c>
      <c r="BQ174" s="15">
        <f>IF($Y174="N",VLOOKUP("N",ylfactors,MATCH(BQ$7,'Proposed Factors'!$L$3:$R$3,0),FALSE),IF('Query Result 1'!$X174&lt;49,VLOOKUP("YA",ylfactors,MATCH(BQ$7,'Proposed Factors'!$L$3:$R$3,0),FALSE),VLOOKUP("YB",ylfactors,MATCH(BQ$7,'Proposed Factors'!$L$3:$R$3,0),FALSE)))</f>
        <v>0.78800000000000003</v>
      </c>
      <c r="BR174" s="15"/>
      <c r="BS174" s="15">
        <f>IF($Z174="NN",1,IF(AND($Z174="YY",$Y174="S"),VLOOKUP("YY",gsdfactors,MATCH(BS$7,'Proposed Factors'!$L$11:$R$11,0),FALSE),VLOOKUP(LEFT(CONCATENATE($Y174,$Z174),2)&amp;"N",gsdfactors,MATCH(BS$7,'Proposed Factors'!$L$11:$R$11,0),FALSE)))</f>
        <v>1</v>
      </c>
      <c r="BT174" s="15">
        <f>IF($Z174="NN",1,IF(AND($Z174="YY",$Y174="S"),VLOOKUP("YY",gsdfactors,MATCH(BT$7,'Proposed Factors'!$L$11:$R$11,0),FALSE),VLOOKUP(LEFT(CONCATENATE($Y174,$Z174),2)&amp;"N",gsdfactors,MATCH(BT$7,'Proposed Factors'!$L$11:$R$11,0),FALSE)))</f>
        <v>1</v>
      </c>
      <c r="BU174" s="15">
        <f>IF($Z174="NN",1,IF(AND($Z174="YY",$Y174="S"),VLOOKUP("YY",gsdfactors,MATCH(BU$7,'Proposed Factors'!$L$11:$R$11,0),FALSE),VLOOKUP(LEFT(CONCATENATE($Y174,$Z174),2)&amp;"N",gsdfactors,MATCH(BU$7,'Proposed Factors'!$L$11:$R$11,0),FALSE)))</f>
        <v>1</v>
      </c>
      <c r="BV174" s="15">
        <f>IF($Z174="NN",1,IF(AND($Z174="YY",$Y174="S"),VLOOKUP("YY",gsdfactors,MATCH(BV$7,'Proposed Factors'!$L$11:$R$11,0),FALSE),VLOOKUP(LEFT(CONCATENATE($Y174,$Z174),2)&amp;"N",gsdfactors,MATCH(BV$7,'Proposed Factors'!$L$11:$R$11,0),FALSE)))</f>
        <v>1</v>
      </c>
      <c r="BW174" s="15">
        <f>IF($Z174="NN",1,IF(AND($Z174="YY",$Y174="S"),VLOOKUP("YY",gsdfactors,MATCH(BW$7,'Proposed Factors'!$L$11:$R$11,0),FALSE),VLOOKUP(LEFT(CONCATENATE($Y174,$Z174),2)&amp;"N",gsdfactors,MATCH(BW$7,'Proposed Factors'!$L$11:$R$11,0),FALSE)))</f>
        <v>1</v>
      </c>
      <c r="BY174" s="52">
        <f t="shared" si="142"/>
        <v>1.0206715364316195</v>
      </c>
      <c r="BZ174" s="52">
        <f t="shared" si="143"/>
        <v>0.8748150958759604</v>
      </c>
      <c r="CA174" s="52">
        <f t="shared" si="144"/>
        <v>0.94085424511816029</v>
      </c>
      <c r="CB174" s="52">
        <f t="shared" si="145"/>
        <v>1.0533940885868005</v>
      </c>
      <c r="CC174" s="52">
        <f t="shared" si="146"/>
        <v>0.80976884287076079</v>
      </c>
      <c r="CE174" s="52">
        <f t="shared" si="147"/>
        <v>1.0701368216348739</v>
      </c>
      <c r="CF174" s="52">
        <f t="shared" si="148"/>
        <v>0.96768223706840928</v>
      </c>
      <c r="CG174" s="52">
        <f t="shared" si="149"/>
        <v>0.96036011025057089</v>
      </c>
      <c r="CH174" s="52">
        <f t="shared" si="150"/>
        <v>1.0759184852474009</v>
      </c>
      <c r="CI174" s="52">
        <f t="shared" si="151"/>
        <v>0.87914072455826642</v>
      </c>
      <c r="CK174" s="52" t="str">
        <f t="shared" si="152"/>
        <v>72MNN</v>
      </c>
      <c r="CL174" s="55">
        <f t="shared" si="153"/>
        <v>1.2962799431502935E-3</v>
      </c>
      <c r="CM174" s="55">
        <f t="shared" si="154"/>
        <v>1.7438257266259821E-3</v>
      </c>
      <c r="CN174" s="55">
        <f t="shared" si="155"/>
        <v>1.368537214226642E-3</v>
      </c>
      <c r="CO174" s="55">
        <f t="shared" si="156"/>
        <v>1.3402139373637138E-3</v>
      </c>
      <c r="CP174" s="55">
        <f t="shared" si="157"/>
        <v>1.2978717794536522E-3</v>
      </c>
      <c r="CQ174" s="5">
        <f t="shared" si="175"/>
        <v>1.0701368216348739</v>
      </c>
      <c r="CR174" s="5">
        <f t="shared" si="176"/>
        <v>0.96768223706840928</v>
      </c>
      <c r="CS174" s="5">
        <f t="shared" si="177"/>
        <v>0.96036011025057089</v>
      </c>
      <c r="CT174" s="5">
        <f t="shared" si="178"/>
        <v>1.0759184852474009</v>
      </c>
      <c r="CU174" s="5">
        <f t="shared" si="179"/>
        <v>0.87914072455826642</v>
      </c>
      <c r="CW174" s="52">
        <f t="shared" si="180"/>
        <v>1.1017260000000002</v>
      </c>
      <c r="CX174" s="52">
        <f t="shared" si="181"/>
        <v>0.93510399999999994</v>
      </c>
      <c r="CY174" s="52">
        <f t="shared" si="182"/>
        <v>0.99749999999999994</v>
      </c>
      <c r="CZ174" s="52">
        <f t="shared" si="183"/>
        <v>1.1174550000000001</v>
      </c>
      <c r="DA174" s="52">
        <f t="shared" si="184"/>
        <v>0.85170304551554443</v>
      </c>
    </row>
    <row r="175" spans="1:105" x14ac:dyDescent="0.35">
      <c r="A175" s="170" t="str">
        <f t="shared" si="158"/>
        <v>NNN</v>
      </c>
      <c r="B175" s="170" t="str">
        <f t="shared" si="159"/>
        <v>N</v>
      </c>
      <c r="C175" s="29" t="str">
        <f t="shared" si="160"/>
        <v>N</v>
      </c>
      <c r="D175" s="29" t="str">
        <f t="shared" si="136"/>
        <v>N</v>
      </c>
      <c r="E175" s="171" t="s">
        <v>5</v>
      </c>
      <c r="F175" s="171" t="s">
        <v>6</v>
      </c>
      <c r="G175" s="171" t="s">
        <v>8</v>
      </c>
      <c r="H175" s="172">
        <v>56</v>
      </c>
      <c r="I175" s="171" t="s">
        <v>5</v>
      </c>
      <c r="J175" s="171" t="s">
        <v>5</v>
      </c>
      <c r="K175" s="172">
        <v>570</v>
      </c>
      <c r="L175" s="172">
        <v>392</v>
      </c>
      <c r="M175" s="172">
        <v>496</v>
      </c>
      <c r="N175" s="172">
        <v>443</v>
      </c>
      <c r="O175" s="172">
        <v>560</v>
      </c>
      <c r="P175" s="1"/>
      <c r="Q175" s="13" t="s">
        <v>345</v>
      </c>
      <c r="R175" s="35">
        <v>813</v>
      </c>
      <c r="S175" s="35">
        <v>561</v>
      </c>
      <c r="T175" s="35">
        <v>723</v>
      </c>
      <c r="U175" s="35">
        <v>666</v>
      </c>
      <c r="V175" s="35">
        <v>792</v>
      </c>
      <c r="W175" s="35"/>
      <c r="X175" s="50">
        <f t="shared" si="161"/>
        <v>72</v>
      </c>
      <c r="Y175" s="49" t="str">
        <f t="shared" si="162"/>
        <v>S</v>
      </c>
      <c r="Z175" s="49" t="str">
        <f t="shared" si="163"/>
        <v>NN</v>
      </c>
      <c r="AA175" s="1"/>
      <c r="AB175" s="120">
        <f t="shared" si="164"/>
        <v>2.2576597981602156E-4</v>
      </c>
      <c r="AC175" s="120">
        <f t="shared" si="165"/>
        <v>2.6868613914780994E-4</v>
      </c>
      <c r="AD175" s="120">
        <f t="shared" si="166"/>
        <v>2.3139672728855523E-4</v>
      </c>
      <c r="AE175" s="120">
        <f t="shared" si="167"/>
        <v>2.2060862142467459E-4</v>
      </c>
      <c r="AF175" s="120">
        <f t="shared" si="168"/>
        <v>2.2453351885698831E-4</v>
      </c>
      <c r="AH175" s="121">
        <f t="shared" si="198"/>
        <v>1.262</v>
      </c>
      <c r="AI175" s="121">
        <f t="shared" si="198"/>
        <v>1.216</v>
      </c>
      <c r="AJ175" s="121">
        <f t="shared" si="198"/>
        <v>1.05</v>
      </c>
      <c r="AK175" s="121">
        <f t="shared" si="198"/>
        <v>1.1850000000000001</v>
      </c>
      <c r="AL175" s="121">
        <f t="shared" si="198"/>
        <v>1.08</v>
      </c>
      <c r="AM175" s="15"/>
      <c r="AN175" s="98">
        <f t="shared" si="137"/>
        <v>1.1691541081690944</v>
      </c>
      <c r="AO175" s="98">
        <f t="shared" si="138"/>
        <v>1.1376009049102216</v>
      </c>
      <c r="AP175" s="98">
        <f t="shared" si="139"/>
        <v>0.99037288959806347</v>
      </c>
      <c r="AQ175" s="98">
        <f t="shared" si="140"/>
        <v>1.117066902000849</v>
      </c>
      <c r="AR175" s="98">
        <f t="shared" si="141"/>
        <v>1.0273519159556224</v>
      </c>
      <c r="AS175" s="15"/>
      <c r="AT175" s="98">
        <f t="shared" si="186"/>
        <v>0.16915410816909437</v>
      </c>
      <c r="AU175" s="98">
        <f t="shared" si="187"/>
        <v>0.13760090491022159</v>
      </c>
      <c r="AV175" s="98">
        <f t="shared" si="188"/>
        <v>-9.6271104019365339E-3</v>
      </c>
      <c r="AW175" s="98">
        <f t="shared" si="189"/>
        <v>0.11706690200084902</v>
      </c>
      <c r="AX175" s="98">
        <f t="shared" si="190"/>
        <v>2.7351915955622363E-2</v>
      </c>
      <c r="AY175" s="15"/>
      <c r="AZ175" s="98">
        <f t="shared" si="169"/>
        <v>0.16915410816909437</v>
      </c>
      <c r="BA175" s="98">
        <f t="shared" si="170"/>
        <v>0.13760090491022159</v>
      </c>
      <c r="BB175" s="98">
        <f t="shared" si="171"/>
        <v>-9.6271104019365339E-3</v>
      </c>
      <c r="BC175" s="99">
        <f t="shared" si="172"/>
        <v>0.11706690200084902</v>
      </c>
      <c r="BD175" s="98">
        <f t="shared" si="173"/>
        <v>2.7625435115178586E-2</v>
      </c>
      <c r="BE175" s="101"/>
      <c r="BF175" s="181" t="str">
        <f t="shared" si="174"/>
        <v>72X</v>
      </c>
      <c r="BG175" s="98">
        <f t="shared" si="191"/>
        <v>1.1691541081690944</v>
      </c>
      <c r="BH175" s="98">
        <f t="shared" si="192"/>
        <v>1.1376009049102216</v>
      </c>
      <c r="BI175" s="98">
        <f t="shared" si="193"/>
        <v>0.99037288959806347</v>
      </c>
      <c r="BJ175" s="98">
        <f t="shared" si="194"/>
        <v>1.117066902000849</v>
      </c>
      <c r="BK175" s="98">
        <f t="shared" si="195"/>
        <v>1.0276254351151786</v>
      </c>
      <c r="BL175" s="101"/>
      <c r="BM175" s="15">
        <f>IF($Y175="N",VLOOKUP("N",ylfactors,MATCH(BM$7,'Proposed Factors'!$L$3:$R$3,0),FALSE),IF('Query Result 1'!$X175&lt;49,VLOOKUP("YA",ylfactors,MATCH(BM$7,'Proposed Factors'!$L$3:$R$3,0),FALSE),VLOOKUP("YB",ylfactors,MATCH(BM$7,'Proposed Factors'!$L$3:$R$3,0),FALSE)))</f>
        <v>0.873</v>
      </c>
      <c r="BN175" s="15">
        <f>IF($Y175="N",VLOOKUP("N",ylfactors,MATCH(BN$7,'Proposed Factors'!$L$3:$R$3,0),FALSE),IF('Query Result 1'!$X175&lt;49,VLOOKUP("YA",ylfactors,MATCH(BN$7,'Proposed Factors'!$L$3:$R$3,0),FALSE),VLOOKUP("YB",ylfactors,MATCH(BN$7,'Proposed Factors'!$L$3:$R$3,0),FALSE)))</f>
        <v>0.76900000000000002</v>
      </c>
      <c r="BO175" s="15">
        <f>IF($Y175="N",VLOOKUP("N",ylfactors,MATCH(BO$7,'Proposed Factors'!$L$3:$R$3,0),FALSE),IF('Query Result 1'!$X175&lt;49,VLOOKUP("YA",ylfactors,MATCH(BO$7,'Proposed Factors'!$L$3:$R$3,0),FALSE),VLOOKUP("YB",ylfactors,MATCH(BO$7,'Proposed Factors'!$L$3:$R$3,0),FALSE)))</f>
        <v>0.95</v>
      </c>
      <c r="BP175" s="15">
        <f>IF($Y175="N",VLOOKUP("N",ylfactors,MATCH(BP$7,'Proposed Factors'!$L$3:$R$3,0),FALSE),IF('Query Result 1'!$X175&lt;49,VLOOKUP("YA",ylfactors,MATCH(BP$7,'Proposed Factors'!$L$3:$R$3,0),FALSE),VLOOKUP("YB",ylfactors,MATCH(BP$7,'Proposed Factors'!$L$3:$R$3,0),FALSE)))</f>
        <v>0.94299999999999995</v>
      </c>
      <c r="BQ175" s="15">
        <f>IF($Y175="N",VLOOKUP("N",ylfactors,MATCH(BQ$7,'Proposed Factors'!$L$3:$R$3,0),FALSE),IF('Query Result 1'!$X175&lt;49,VLOOKUP("YA",ylfactors,MATCH(BQ$7,'Proposed Factors'!$L$3:$R$3,0),FALSE),VLOOKUP("YB",ylfactors,MATCH(BQ$7,'Proposed Factors'!$L$3:$R$3,0),FALSE)))</f>
        <v>0.78800000000000003</v>
      </c>
      <c r="BR175" s="15"/>
      <c r="BS175" s="15">
        <f>IF($Z175="NN",1,IF(AND($Z175="YY",$Y175="S"),VLOOKUP("YY",gsdfactors,MATCH(BS$7,'Proposed Factors'!$L$11:$R$11,0),FALSE),VLOOKUP(LEFT(CONCATENATE($Y175,$Z175),2)&amp;"N",gsdfactors,MATCH(BS$7,'Proposed Factors'!$L$11:$R$11,0),FALSE)))</f>
        <v>1</v>
      </c>
      <c r="BT175" s="15">
        <f>IF($Z175="NN",1,IF(AND($Z175="YY",$Y175="S"),VLOOKUP("YY",gsdfactors,MATCH(BT$7,'Proposed Factors'!$L$11:$R$11,0),FALSE),VLOOKUP(LEFT(CONCATENATE($Y175,$Z175),2)&amp;"N",gsdfactors,MATCH(BT$7,'Proposed Factors'!$L$11:$R$11,0),FALSE)))</f>
        <v>1</v>
      </c>
      <c r="BU175" s="15">
        <f>IF($Z175="NN",1,IF(AND($Z175="YY",$Y175="S"),VLOOKUP("YY",gsdfactors,MATCH(BU$7,'Proposed Factors'!$L$11:$R$11,0),FALSE),VLOOKUP(LEFT(CONCATENATE($Y175,$Z175),2)&amp;"N",gsdfactors,MATCH(BU$7,'Proposed Factors'!$L$11:$R$11,0),FALSE)))</f>
        <v>1</v>
      </c>
      <c r="BV175" s="15">
        <f>IF($Z175="NN",1,IF(AND($Z175="YY",$Y175="S"),VLOOKUP("YY",gsdfactors,MATCH(BV$7,'Proposed Factors'!$L$11:$R$11,0),FALSE),VLOOKUP(LEFT(CONCATENATE($Y175,$Z175),2)&amp;"N",gsdfactors,MATCH(BV$7,'Proposed Factors'!$L$11:$R$11,0),FALSE)))</f>
        <v>1</v>
      </c>
      <c r="BW175" s="15">
        <f>IF($Z175="NN",1,IF(AND($Z175="YY",$Y175="S"),VLOOKUP("YY",gsdfactors,MATCH(BW$7,'Proposed Factors'!$L$11:$R$11,0),FALSE),VLOOKUP(LEFT(CONCATENATE($Y175,$Z175),2)&amp;"N",gsdfactors,MATCH(BW$7,'Proposed Factors'!$L$11:$R$11,0),FALSE)))</f>
        <v>1</v>
      </c>
      <c r="BY175" s="52">
        <f t="shared" si="142"/>
        <v>1.0206715364316195</v>
      </c>
      <c r="BZ175" s="52">
        <f t="shared" si="143"/>
        <v>0.8748150958759604</v>
      </c>
      <c r="CA175" s="52">
        <f t="shared" si="144"/>
        <v>0.94085424511816029</v>
      </c>
      <c r="CB175" s="52">
        <f t="shared" si="145"/>
        <v>1.0533940885868005</v>
      </c>
      <c r="CC175" s="52">
        <f t="shared" si="146"/>
        <v>0.80976884287076079</v>
      </c>
      <c r="CE175" s="52">
        <f t="shared" si="147"/>
        <v>1.0701368216348739</v>
      </c>
      <c r="CF175" s="52">
        <f t="shared" si="148"/>
        <v>0.96768223706840928</v>
      </c>
      <c r="CG175" s="52">
        <f t="shared" si="149"/>
        <v>0.96036011025057089</v>
      </c>
      <c r="CH175" s="52">
        <f t="shared" si="150"/>
        <v>1.0759184852474009</v>
      </c>
      <c r="CI175" s="52">
        <f t="shared" si="151"/>
        <v>0.87914072455826642</v>
      </c>
      <c r="CK175" s="52" t="str">
        <f t="shared" si="152"/>
        <v>72SNN</v>
      </c>
      <c r="CL175" s="55">
        <f t="shared" si="153"/>
        <v>2.2576597981602156E-4</v>
      </c>
      <c r="CM175" s="55">
        <f t="shared" si="154"/>
        <v>2.6868613914780994E-4</v>
      </c>
      <c r="CN175" s="55">
        <f t="shared" si="155"/>
        <v>2.3139672728855523E-4</v>
      </c>
      <c r="CO175" s="55">
        <f t="shared" si="156"/>
        <v>2.2060862142467459E-4</v>
      </c>
      <c r="CP175" s="55">
        <f t="shared" si="157"/>
        <v>2.2453351885698831E-4</v>
      </c>
      <c r="CQ175" s="5">
        <f t="shared" si="175"/>
        <v>1.0701368216348739</v>
      </c>
      <c r="CR175" s="5">
        <f t="shared" si="176"/>
        <v>0.96768223706840928</v>
      </c>
      <c r="CS175" s="5">
        <f t="shared" si="177"/>
        <v>0.96036011025057089</v>
      </c>
      <c r="CT175" s="5">
        <f t="shared" si="178"/>
        <v>1.0759184852474009</v>
      </c>
      <c r="CU175" s="5">
        <f t="shared" si="179"/>
        <v>0.87914072455826642</v>
      </c>
      <c r="CW175" s="52">
        <f t="shared" si="180"/>
        <v>1.1017260000000002</v>
      </c>
      <c r="CX175" s="52">
        <f t="shared" si="181"/>
        <v>0.93510399999999994</v>
      </c>
      <c r="CY175" s="52">
        <f t="shared" si="182"/>
        <v>0.99749999999999994</v>
      </c>
      <c r="CZ175" s="52">
        <f t="shared" si="183"/>
        <v>1.1174550000000001</v>
      </c>
      <c r="DA175" s="52">
        <f t="shared" si="184"/>
        <v>0.85170304551554443</v>
      </c>
    </row>
    <row r="176" spans="1:105" x14ac:dyDescent="0.35">
      <c r="A176" s="170" t="str">
        <f t="shared" si="158"/>
        <v>NNN</v>
      </c>
      <c r="B176" s="170" t="str">
        <f t="shared" si="159"/>
        <v>N</v>
      </c>
      <c r="C176" s="29" t="str">
        <f t="shared" si="160"/>
        <v>N</v>
      </c>
      <c r="D176" s="29" t="str">
        <f t="shared" si="136"/>
        <v>N</v>
      </c>
      <c r="E176" s="171" t="s">
        <v>5</v>
      </c>
      <c r="F176" s="171" t="s">
        <v>6</v>
      </c>
      <c r="G176" s="171" t="s">
        <v>8</v>
      </c>
      <c r="H176" s="172">
        <v>57</v>
      </c>
      <c r="I176" s="171" t="s">
        <v>5</v>
      </c>
      <c r="J176" s="171" t="s">
        <v>5</v>
      </c>
      <c r="K176" s="172">
        <v>469</v>
      </c>
      <c r="L176" s="172">
        <v>320</v>
      </c>
      <c r="M176" s="172">
        <v>417</v>
      </c>
      <c r="N176" s="172">
        <v>356</v>
      </c>
      <c r="O176" s="172">
        <v>461</v>
      </c>
      <c r="P176" s="1"/>
      <c r="Q176" s="13" t="s">
        <v>244</v>
      </c>
      <c r="R176" s="35">
        <v>3765</v>
      </c>
      <c r="S176" s="35">
        <v>2936</v>
      </c>
      <c r="T176" s="35">
        <v>3472</v>
      </c>
      <c r="U176" s="35">
        <v>3247</v>
      </c>
      <c r="V176" s="35">
        <v>3681</v>
      </c>
      <c r="W176" s="35"/>
      <c r="X176" s="50">
        <f t="shared" si="161"/>
        <v>73</v>
      </c>
      <c r="Y176" s="49" t="str">
        <f t="shared" si="162"/>
        <v>M</v>
      </c>
      <c r="Z176" s="49" t="str">
        <f t="shared" si="163"/>
        <v>NN</v>
      </c>
      <c r="AA176" s="1"/>
      <c r="AB176" s="120">
        <f t="shared" si="164"/>
        <v>1.0455214194431994E-3</v>
      </c>
      <c r="AC176" s="120">
        <f t="shared" si="165"/>
        <v>1.4061720223493227E-3</v>
      </c>
      <c r="AD176" s="120">
        <f t="shared" si="166"/>
        <v>1.1112163722626054E-3</v>
      </c>
      <c r="AE176" s="120">
        <f t="shared" si="167"/>
        <v>1.075549840489367E-3</v>
      </c>
      <c r="AF176" s="120">
        <f t="shared" si="168"/>
        <v>1.0435705592330478E-3</v>
      </c>
      <c r="AH176" s="121">
        <f t="shared" si="198"/>
        <v>1.262</v>
      </c>
      <c r="AI176" s="121">
        <f t="shared" si="198"/>
        <v>1.222</v>
      </c>
      <c r="AJ176" s="121">
        <f t="shared" si="198"/>
        <v>1.0640000000000001</v>
      </c>
      <c r="AK176" s="121">
        <f t="shared" si="198"/>
        <v>1.1859999999999999</v>
      </c>
      <c r="AL176" s="121">
        <f t="shared" si="198"/>
        <v>1.091</v>
      </c>
      <c r="AM176" s="15"/>
      <c r="AN176" s="98">
        <f t="shared" si="137"/>
        <v>1.1691541081690944</v>
      </c>
      <c r="AO176" s="98">
        <f t="shared" si="138"/>
        <v>1.143214067269976</v>
      </c>
      <c r="AP176" s="98">
        <f t="shared" si="139"/>
        <v>1.0035778614593711</v>
      </c>
      <c r="AQ176" s="98">
        <f t="shared" si="140"/>
        <v>1.1180095744919889</v>
      </c>
      <c r="AR176" s="98">
        <f t="shared" si="141"/>
        <v>1.0378156854699851</v>
      </c>
      <c r="AS176" s="15"/>
      <c r="AT176" s="98">
        <f t="shared" si="186"/>
        <v>0.16915410816909437</v>
      </c>
      <c r="AU176" s="98">
        <f t="shared" si="187"/>
        <v>0.14321406726997599</v>
      </c>
      <c r="AV176" s="98">
        <f t="shared" si="188"/>
        <v>3.5778614593711122E-3</v>
      </c>
      <c r="AW176" s="98">
        <f t="shared" si="189"/>
        <v>0.1180095744919889</v>
      </c>
      <c r="AX176" s="98">
        <f t="shared" si="190"/>
        <v>3.781568546998515E-2</v>
      </c>
      <c r="AY176" s="15"/>
      <c r="AZ176" s="98">
        <f t="shared" si="169"/>
        <v>0.16915410816909437</v>
      </c>
      <c r="BA176" s="98">
        <f t="shared" si="170"/>
        <v>0.14321406726997599</v>
      </c>
      <c r="BB176" s="98">
        <f t="shared" si="171"/>
        <v>3.5778614593711122E-3</v>
      </c>
      <c r="BC176" s="99">
        <f t="shared" si="172"/>
        <v>0.1180095744919889</v>
      </c>
      <c r="BD176" s="98">
        <f t="shared" si="173"/>
        <v>3.8193842324685E-2</v>
      </c>
      <c r="BE176" s="101"/>
      <c r="BF176" s="181" t="str">
        <f t="shared" si="174"/>
        <v>73X</v>
      </c>
      <c r="BG176" s="98">
        <f t="shared" si="191"/>
        <v>1.1691541081690944</v>
      </c>
      <c r="BH176" s="98">
        <f t="shared" si="192"/>
        <v>1.143214067269976</v>
      </c>
      <c r="BI176" s="98">
        <f t="shared" si="193"/>
        <v>1.0035778614593711</v>
      </c>
      <c r="BJ176" s="98">
        <f t="shared" si="194"/>
        <v>1.1180095744919889</v>
      </c>
      <c r="BK176" s="98">
        <f t="shared" si="195"/>
        <v>1.038193842324685</v>
      </c>
      <c r="BL176" s="101"/>
      <c r="BM176" s="15">
        <f>IF($Y176="N",VLOOKUP("N",ylfactors,MATCH(BM$7,'Proposed Factors'!$L$3:$R$3,0),FALSE),IF('Query Result 1'!$X176&lt;49,VLOOKUP("YA",ylfactors,MATCH(BM$7,'Proposed Factors'!$L$3:$R$3,0),FALSE),VLOOKUP("YB",ylfactors,MATCH(BM$7,'Proposed Factors'!$L$3:$R$3,0),FALSE)))</f>
        <v>0.873</v>
      </c>
      <c r="BN176" s="15">
        <f>IF($Y176="N",VLOOKUP("N",ylfactors,MATCH(BN$7,'Proposed Factors'!$L$3:$R$3,0),FALSE),IF('Query Result 1'!$X176&lt;49,VLOOKUP("YA",ylfactors,MATCH(BN$7,'Proposed Factors'!$L$3:$R$3,0),FALSE),VLOOKUP("YB",ylfactors,MATCH(BN$7,'Proposed Factors'!$L$3:$R$3,0),FALSE)))</f>
        <v>0.76900000000000002</v>
      </c>
      <c r="BO176" s="15">
        <f>IF($Y176="N",VLOOKUP("N",ylfactors,MATCH(BO$7,'Proposed Factors'!$L$3:$R$3,0),FALSE),IF('Query Result 1'!$X176&lt;49,VLOOKUP("YA",ylfactors,MATCH(BO$7,'Proposed Factors'!$L$3:$R$3,0),FALSE),VLOOKUP("YB",ylfactors,MATCH(BO$7,'Proposed Factors'!$L$3:$R$3,0),FALSE)))</f>
        <v>0.95</v>
      </c>
      <c r="BP176" s="15">
        <f>IF($Y176="N",VLOOKUP("N",ylfactors,MATCH(BP$7,'Proposed Factors'!$L$3:$R$3,0),FALSE),IF('Query Result 1'!$X176&lt;49,VLOOKUP("YA",ylfactors,MATCH(BP$7,'Proposed Factors'!$L$3:$R$3,0),FALSE),VLOOKUP("YB",ylfactors,MATCH(BP$7,'Proposed Factors'!$L$3:$R$3,0),FALSE)))</f>
        <v>0.94299999999999995</v>
      </c>
      <c r="BQ176" s="15">
        <f>IF($Y176="N",VLOOKUP("N",ylfactors,MATCH(BQ$7,'Proposed Factors'!$L$3:$R$3,0),FALSE),IF('Query Result 1'!$X176&lt;49,VLOOKUP("YA",ylfactors,MATCH(BQ$7,'Proposed Factors'!$L$3:$R$3,0),FALSE),VLOOKUP("YB",ylfactors,MATCH(BQ$7,'Proposed Factors'!$L$3:$R$3,0),FALSE)))</f>
        <v>0.78800000000000003</v>
      </c>
      <c r="BR176" s="15"/>
      <c r="BS176" s="15">
        <f>IF($Z176="NN",1,IF(AND($Z176="YY",$Y176="S"),VLOOKUP("YY",gsdfactors,MATCH(BS$7,'Proposed Factors'!$L$11:$R$11,0),FALSE),VLOOKUP(LEFT(CONCATENATE($Y176,$Z176),2)&amp;"N",gsdfactors,MATCH(BS$7,'Proposed Factors'!$L$11:$R$11,0),FALSE)))</f>
        <v>1</v>
      </c>
      <c r="BT176" s="15">
        <f>IF($Z176="NN",1,IF(AND($Z176="YY",$Y176="S"),VLOOKUP("YY",gsdfactors,MATCH(BT$7,'Proposed Factors'!$L$11:$R$11,0),FALSE),VLOOKUP(LEFT(CONCATENATE($Y176,$Z176),2)&amp;"N",gsdfactors,MATCH(BT$7,'Proposed Factors'!$L$11:$R$11,0),FALSE)))</f>
        <v>1</v>
      </c>
      <c r="BU176" s="15">
        <f>IF($Z176="NN",1,IF(AND($Z176="YY",$Y176="S"),VLOOKUP("YY",gsdfactors,MATCH(BU$7,'Proposed Factors'!$L$11:$R$11,0),FALSE),VLOOKUP(LEFT(CONCATENATE($Y176,$Z176),2)&amp;"N",gsdfactors,MATCH(BU$7,'Proposed Factors'!$L$11:$R$11,0),FALSE)))</f>
        <v>1</v>
      </c>
      <c r="BV176" s="15">
        <f>IF($Z176="NN",1,IF(AND($Z176="YY",$Y176="S"),VLOOKUP("YY",gsdfactors,MATCH(BV$7,'Proposed Factors'!$L$11:$R$11,0),FALSE),VLOOKUP(LEFT(CONCATENATE($Y176,$Z176),2)&amp;"N",gsdfactors,MATCH(BV$7,'Proposed Factors'!$L$11:$R$11,0),FALSE)))</f>
        <v>1</v>
      </c>
      <c r="BW176" s="15">
        <f>IF($Z176="NN",1,IF(AND($Z176="YY",$Y176="S"),VLOOKUP("YY",gsdfactors,MATCH(BW$7,'Proposed Factors'!$L$11:$R$11,0),FALSE),VLOOKUP(LEFT(CONCATENATE($Y176,$Z176),2)&amp;"N",gsdfactors,MATCH(BW$7,'Proposed Factors'!$L$11:$R$11,0),FALSE)))</f>
        <v>1</v>
      </c>
      <c r="BY176" s="52">
        <f t="shared" si="142"/>
        <v>1.0206715364316195</v>
      </c>
      <c r="BZ176" s="52">
        <f t="shared" si="143"/>
        <v>0.87913161773061155</v>
      </c>
      <c r="CA176" s="52">
        <f t="shared" si="144"/>
        <v>0.95339896838640248</v>
      </c>
      <c r="CB176" s="52">
        <f t="shared" si="145"/>
        <v>1.0542830287459455</v>
      </c>
      <c r="CC176" s="52">
        <f t="shared" si="146"/>
        <v>0.81809674775185182</v>
      </c>
      <c r="CE176" s="52">
        <f t="shared" si="147"/>
        <v>1.0701368216348739</v>
      </c>
      <c r="CF176" s="52">
        <f t="shared" si="148"/>
        <v>0.97245698494868105</v>
      </c>
      <c r="CG176" s="52">
        <f t="shared" si="149"/>
        <v>0.97316491172057862</v>
      </c>
      <c r="CH176" s="52">
        <f t="shared" si="150"/>
        <v>1.0768264333362172</v>
      </c>
      <c r="CI176" s="52">
        <f t="shared" si="151"/>
        <v>0.88818207061112164</v>
      </c>
      <c r="CK176" s="52" t="str">
        <f t="shared" si="152"/>
        <v>73MNN</v>
      </c>
      <c r="CL176" s="55">
        <f t="shared" si="153"/>
        <v>1.0455214194431994E-3</v>
      </c>
      <c r="CM176" s="55">
        <f t="shared" si="154"/>
        <v>1.4061720223493227E-3</v>
      </c>
      <c r="CN176" s="55">
        <f t="shared" si="155"/>
        <v>1.1112163722626054E-3</v>
      </c>
      <c r="CO176" s="55">
        <f t="shared" si="156"/>
        <v>1.075549840489367E-3</v>
      </c>
      <c r="CP176" s="55">
        <f t="shared" si="157"/>
        <v>1.0435705592330478E-3</v>
      </c>
      <c r="CQ176" s="5">
        <f t="shared" si="175"/>
        <v>1.0701368216348739</v>
      </c>
      <c r="CR176" s="5">
        <f t="shared" si="176"/>
        <v>0.97245698494868105</v>
      </c>
      <c r="CS176" s="5">
        <f t="shared" si="177"/>
        <v>0.97316491172057862</v>
      </c>
      <c r="CT176" s="5">
        <f t="shared" si="178"/>
        <v>1.0768264333362172</v>
      </c>
      <c r="CU176" s="5">
        <f t="shared" si="179"/>
        <v>0.88818207061112164</v>
      </c>
      <c r="CW176" s="52">
        <f t="shared" si="180"/>
        <v>1.1017260000000002</v>
      </c>
      <c r="CX176" s="52">
        <f t="shared" si="181"/>
        <v>0.93971799999999994</v>
      </c>
      <c r="CY176" s="52">
        <f t="shared" si="182"/>
        <v>1.0108000000000001</v>
      </c>
      <c r="CZ176" s="52">
        <f t="shared" si="183"/>
        <v>1.118398</v>
      </c>
      <c r="DA176" s="52">
        <f t="shared" si="184"/>
        <v>0.86046221427393166</v>
      </c>
    </row>
    <row r="177" spans="1:105" x14ac:dyDescent="0.35">
      <c r="A177" s="170" t="str">
        <f t="shared" si="158"/>
        <v>NNN</v>
      </c>
      <c r="B177" s="170" t="str">
        <f t="shared" si="159"/>
        <v>N</v>
      </c>
      <c r="C177" s="29" t="str">
        <f t="shared" si="160"/>
        <v>N</v>
      </c>
      <c r="D177" s="29" t="str">
        <f t="shared" si="136"/>
        <v>N</v>
      </c>
      <c r="E177" s="171" t="s">
        <v>5</v>
      </c>
      <c r="F177" s="171" t="s">
        <v>6</v>
      </c>
      <c r="G177" s="171" t="s">
        <v>8</v>
      </c>
      <c r="H177" s="172">
        <v>58</v>
      </c>
      <c r="I177" s="171" t="s">
        <v>5</v>
      </c>
      <c r="J177" s="171" t="s">
        <v>5</v>
      </c>
      <c r="K177" s="172">
        <v>555</v>
      </c>
      <c r="L177" s="172">
        <v>391</v>
      </c>
      <c r="M177" s="172">
        <v>497</v>
      </c>
      <c r="N177" s="172">
        <v>436</v>
      </c>
      <c r="O177" s="172">
        <v>548</v>
      </c>
      <c r="P177" s="1"/>
      <c r="Q177" s="13" t="s">
        <v>346</v>
      </c>
      <c r="R177" s="35">
        <v>658</v>
      </c>
      <c r="S177" s="35">
        <v>468</v>
      </c>
      <c r="T177" s="35">
        <v>572</v>
      </c>
      <c r="U177" s="35">
        <v>530</v>
      </c>
      <c r="V177" s="35">
        <v>637</v>
      </c>
      <c r="W177" s="35"/>
      <c r="X177" s="50">
        <f t="shared" si="161"/>
        <v>73</v>
      </c>
      <c r="Y177" s="49" t="str">
        <f t="shared" si="162"/>
        <v>S</v>
      </c>
      <c r="Z177" s="49" t="str">
        <f t="shared" si="163"/>
        <v>NN</v>
      </c>
      <c r="AA177" s="1"/>
      <c r="AB177" s="120">
        <f t="shared" si="164"/>
        <v>1.8272326533695226E-4</v>
      </c>
      <c r="AC177" s="120">
        <f t="shared" si="165"/>
        <v>2.2414458666876125E-4</v>
      </c>
      <c r="AD177" s="120">
        <f t="shared" si="166"/>
        <v>1.8306905672068271E-4</v>
      </c>
      <c r="AE177" s="120">
        <f t="shared" si="167"/>
        <v>1.7555941344606234E-4</v>
      </c>
      <c r="AF177" s="120">
        <f t="shared" si="168"/>
        <v>1.805907216059363E-4</v>
      </c>
      <c r="AH177" s="121">
        <f t="shared" si="198"/>
        <v>1.262</v>
      </c>
      <c r="AI177" s="121">
        <f t="shared" si="198"/>
        <v>1.222</v>
      </c>
      <c r="AJ177" s="121">
        <f t="shared" si="198"/>
        <v>1.0640000000000001</v>
      </c>
      <c r="AK177" s="121">
        <f t="shared" si="198"/>
        <v>1.1859999999999999</v>
      </c>
      <c r="AL177" s="121">
        <f t="shared" si="198"/>
        <v>1.091</v>
      </c>
      <c r="AM177" s="15"/>
      <c r="AN177" s="98">
        <f t="shared" si="137"/>
        <v>1.1691541081690944</v>
      </c>
      <c r="AO177" s="98">
        <f t="shared" si="138"/>
        <v>1.143214067269976</v>
      </c>
      <c r="AP177" s="98">
        <f t="shared" si="139"/>
        <v>1.0035778614593711</v>
      </c>
      <c r="AQ177" s="98">
        <f t="shared" si="140"/>
        <v>1.1180095744919889</v>
      </c>
      <c r="AR177" s="98">
        <f t="shared" si="141"/>
        <v>1.0378156854699851</v>
      </c>
      <c r="AS177" s="15"/>
      <c r="AT177" s="98">
        <f t="shared" si="186"/>
        <v>0.16915410816909437</v>
      </c>
      <c r="AU177" s="98">
        <f t="shared" si="187"/>
        <v>0.14321406726997599</v>
      </c>
      <c r="AV177" s="98">
        <f t="shared" si="188"/>
        <v>3.5778614593711122E-3</v>
      </c>
      <c r="AW177" s="98">
        <f t="shared" si="189"/>
        <v>0.1180095744919889</v>
      </c>
      <c r="AX177" s="98">
        <f t="shared" si="190"/>
        <v>3.781568546998515E-2</v>
      </c>
      <c r="AY177" s="15"/>
      <c r="AZ177" s="98">
        <f t="shared" si="169"/>
        <v>0.16915410816909437</v>
      </c>
      <c r="BA177" s="98">
        <f t="shared" si="170"/>
        <v>0.14321406726997599</v>
      </c>
      <c r="BB177" s="98">
        <f t="shared" si="171"/>
        <v>3.5778614593711122E-3</v>
      </c>
      <c r="BC177" s="99">
        <f t="shared" si="172"/>
        <v>0.1180095744919889</v>
      </c>
      <c r="BD177" s="98">
        <f t="shared" si="173"/>
        <v>3.8193842324685E-2</v>
      </c>
      <c r="BE177" s="101"/>
      <c r="BF177" s="181" t="str">
        <f t="shared" si="174"/>
        <v>73X</v>
      </c>
      <c r="BG177" s="98">
        <f t="shared" si="191"/>
        <v>1.1691541081690944</v>
      </c>
      <c r="BH177" s="98">
        <f t="shared" si="192"/>
        <v>1.143214067269976</v>
      </c>
      <c r="BI177" s="98">
        <f t="shared" si="193"/>
        <v>1.0035778614593711</v>
      </c>
      <c r="BJ177" s="98">
        <f t="shared" si="194"/>
        <v>1.1180095744919889</v>
      </c>
      <c r="BK177" s="98">
        <f t="shared" si="195"/>
        <v>1.038193842324685</v>
      </c>
      <c r="BL177" s="101"/>
      <c r="BM177" s="15">
        <f>IF($Y177="N",VLOOKUP("N",ylfactors,MATCH(BM$7,'Proposed Factors'!$L$3:$R$3,0),FALSE),IF('Query Result 1'!$X177&lt;49,VLOOKUP("YA",ylfactors,MATCH(BM$7,'Proposed Factors'!$L$3:$R$3,0),FALSE),VLOOKUP("YB",ylfactors,MATCH(BM$7,'Proposed Factors'!$L$3:$R$3,0),FALSE)))</f>
        <v>0.873</v>
      </c>
      <c r="BN177" s="15">
        <f>IF($Y177="N",VLOOKUP("N",ylfactors,MATCH(BN$7,'Proposed Factors'!$L$3:$R$3,0),FALSE),IF('Query Result 1'!$X177&lt;49,VLOOKUP("YA",ylfactors,MATCH(BN$7,'Proposed Factors'!$L$3:$R$3,0),FALSE),VLOOKUP("YB",ylfactors,MATCH(BN$7,'Proposed Factors'!$L$3:$R$3,0),FALSE)))</f>
        <v>0.76900000000000002</v>
      </c>
      <c r="BO177" s="15">
        <f>IF($Y177="N",VLOOKUP("N",ylfactors,MATCH(BO$7,'Proposed Factors'!$L$3:$R$3,0),FALSE),IF('Query Result 1'!$X177&lt;49,VLOOKUP("YA",ylfactors,MATCH(BO$7,'Proposed Factors'!$L$3:$R$3,0),FALSE),VLOOKUP("YB",ylfactors,MATCH(BO$7,'Proposed Factors'!$L$3:$R$3,0),FALSE)))</f>
        <v>0.95</v>
      </c>
      <c r="BP177" s="15">
        <f>IF($Y177="N",VLOOKUP("N",ylfactors,MATCH(BP$7,'Proposed Factors'!$L$3:$R$3,0),FALSE),IF('Query Result 1'!$X177&lt;49,VLOOKUP("YA",ylfactors,MATCH(BP$7,'Proposed Factors'!$L$3:$R$3,0),FALSE),VLOOKUP("YB",ylfactors,MATCH(BP$7,'Proposed Factors'!$L$3:$R$3,0),FALSE)))</f>
        <v>0.94299999999999995</v>
      </c>
      <c r="BQ177" s="15">
        <f>IF($Y177="N",VLOOKUP("N",ylfactors,MATCH(BQ$7,'Proposed Factors'!$L$3:$R$3,0),FALSE),IF('Query Result 1'!$X177&lt;49,VLOOKUP("YA",ylfactors,MATCH(BQ$7,'Proposed Factors'!$L$3:$R$3,0),FALSE),VLOOKUP("YB",ylfactors,MATCH(BQ$7,'Proposed Factors'!$L$3:$R$3,0),FALSE)))</f>
        <v>0.78800000000000003</v>
      </c>
      <c r="BR177" s="15"/>
      <c r="BS177" s="15">
        <f>IF($Z177="NN",1,IF(AND($Z177="YY",$Y177="S"),VLOOKUP("YY",gsdfactors,MATCH(BS$7,'Proposed Factors'!$L$11:$R$11,0),FALSE),VLOOKUP(LEFT(CONCATENATE($Y177,$Z177),2)&amp;"N",gsdfactors,MATCH(BS$7,'Proposed Factors'!$L$11:$R$11,0),FALSE)))</f>
        <v>1</v>
      </c>
      <c r="BT177" s="15">
        <f>IF($Z177="NN",1,IF(AND($Z177="YY",$Y177="S"),VLOOKUP("YY",gsdfactors,MATCH(BT$7,'Proposed Factors'!$L$11:$R$11,0),FALSE),VLOOKUP(LEFT(CONCATENATE($Y177,$Z177),2)&amp;"N",gsdfactors,MATCH(BT$7,'Proposed Factors'!$L$11:$R$11,0),FALSE)))</f>
        <v>1</v>
      </c>
      <c r="BU177" s="15">
        <f>IF($Z177="NN",1,IF(AND($Z177="YY",$Y177="S"),VLOOKUP("YY",gsdfactors,MATCH(BU$7,'Proposed Factors'!$L$11:$R$11,0),FALSE),VLOOKUP(LEFT(CONCATENATE($Y177,$Z177),2)&amp;"N",gsdfactors,MATCH(BU$7,'Proposed Factors'!$L$11:$R$11,0),FALSE)))</f>
        <v>1</v>
      </c>
      <c r="BV177" s="15">
        <f>IF($Z177="NN",1,IF(AND($Z177="YY",$Y177="S"),VLOOKUP("YY",gsdfactors,MATCH(BV$7,'Proposed Factors'!$L$11:$R$11,0),FALSE),VLOOKUP(LEFT(CONCATENATE($Y177,$Z177),2)&amp;"N",gsdfactors,MATCH(BV$7,'Proposed Factors'!$L$11:$R$11,0),FALSE)))</f>
        <v>1</v>
      </c>
      <c r="BW177" s="15">
        <f>IF($Z177="NN",1,IF(AND($Z177="YY",$Y177="S"),VLOOKUP("YY",gsdfactors,MATCH(BW$7,'Proposed Factors'!$L$11:$R$11,0),FALSE),VLOOKUP(LEFT(CONCATENATE($Y177,$Z177),2)&amp;"N",gsdfactors,MATCH(BW$7,'Proposed Factors'!$L$11:$R$11,0),FALSE)))</f>
        <v>1</v>
      </c>
      <c r="BY177" s="52">
        <f t="shared" si="142"/>
        <v>1.0206715364316195</v>
      </c>
      <c r="BZ177" s="52">
        <f t="shared" si="143"/>
        <v>0.87913161773061155</v>
      </c>
      <c r="CA177" s="52">
        <f t="shared" si="144"/>
        <v>0.95339896838640248</v>
      </c>
      <c r="CB177" s="52">
        <f t="shared" si="145"/>
        <v>1.0542830287459455</v>
      </c>
      <c r="CC177" s="52">
        <f t="shared" si="146"/>
        <v>0.81809674775185182</v>
      </c>
      <c r="CE177" s="52">
        <f t="shared" si="147"/>
        <v>1.0701368216348739</v>
      </c>
      <c r="CF177" s="52">
        <f t="shared" si="148"/>
        <v>0.97245698494868105</v>
      </c>
      <c r="CG177" s="52">
        <f t="shared" si="149"/>
        <v>0.97316491172057862</v>
      </c>
      <c r="CH177" s="52">
        <f t="shared" si="150"/>
        <v>1.0768264333362172</v>
      </c>
      <c r="CI177" s="52">
        <f t="shared" si="151"/>
        <v>0.88818207061112164</v>
      </c>
      <c r="CK177" s="52" t="str">
        <f t="shared" si="152"/>
        <v>73SNN</v>
      </c>
      <c r="CL177" s="55">
        <f t="shared" si="153"/>
        <v>1.8272326533695226E-4</v>
      </c>
      <c r="CM177" s="55">
        <f t="shared" si="154"/>
        <v>2.2414458666876125E-4</v>
      </c>
      <c r="CN177" s="55">
        <f t="shared" si="155"/>
        <v>1.8306905672068271E-4</v>
      </c>
      <c r="CO177" s="55">
        <f t="shared" si="156"/>
        <v>1.7555941344606234E-4</v>
      </c>
      <c r="CP177" s="55">
        <f t="shared" si="157"/>
        <v>1.805907216059363E-4</v>
      </c>
      <c r="CQ177" s="5">
        <f t="shared" si="175"/>
        <v>1.0701368216348739</v>
      </c>
      <c r="CR177" s="5">
        <f t="shared" si="176"/>
        <v>0.97245698494868105</v>
      </c>
      <c r="CS177" s="5">
        <f t="shared" si="177"/>
        <v>0.97316491172057862</v>
      </c>
      <c r="CT177" s="5">
        <f t="shared" si="178"/>
        <v>1.0768264333362172</v>
      </c>
      <c r="CU177" s="5">
        <f t="shared" si="179"/>
        <v>0.88818207061112164</v>
      </c>
      <c r="CW177" s="52">
        <f t="shared" si="180"/>
        <v>1.1017260000000002</v>
      </c>
      <c r="CX177" s="52">
        <f t="shared" si="181"/>
        <v>0.93971799999999994</v>
      </c>
      <c r="CY177" s="52">
        <f t="shared" si="182"/>
        <v>1.0108000000000001</v>
      </c>
      <c r="CZ177" s="52">
        <f t="shared" si="183"/>
        <v>1.118398</v>
      </c>
      <c r="DA177" s="52">
        <f t="shared" si="184"/>
        <v>0.86046221427393166</v>
      </c>
    </row>
    <row r="178" spans="1:105" x14ac:dyDescent="0.35">
      <c r="A178" s="170" t="str">
        <f t="shared" si="158"/>
        <v>NNN</v>
      </c>
      <c r="B178" s="170" t="str">
        <f t="shared" si="159"/>
        <v>N</v>
      </c>
      <c r="C178" s="29" t="str">
        <f t="shared" si="160"/>
        <v>N</v>
      </c>
      <c r="D178" s="29" t="str">
        <f t="shared" si="136"/>
        <v>N</v>
      </c>
      <c r="E178" s="171" t="s">
        <v>5</v>
      </c>
      <c r="F178" s="171" t="s">
        <v>6</v>
      </c>
      <c r="G178" s="171" t="s">
        <v>8</v>
      </c>
      <c r="H178" s="172">
        <v>59</v>
      </c>
      <c r="I178" s="171" t="s">
        <v>5</v>
      </c>
      <c r="J178" s="171" t="s">
        <v>5</v>
      </c>
      <c r="K178" s="172">
        <v>398</v>
      </c>
      <c r="L178" s="172">
        <v>288</v>
      </c>
      <c r="M178" s="172">
        <v>351</v>
      </c>
      <c r="N178" s="172">
        <v>305</v>
      </c>
      <c r="O178" s="172">
        <v>391</v>
      </c>
      <c r="P178" s="1"/>
      <c r="Q178" s="13" t="s">
        <v>245</v>
      </c>
      <c r="R178" s="35">
        <v>2949</v>
      </c>
      <c r="S178" s="35">
        <v>2336</v>
      </c>
      <c r="T178" s="35">
        <v>2699</v>
      </c>
      <c r="U178" s="35">
        <v>2542</v>
      </c>
      <c r="V178" s="35">
        <v>2903</v>
      </c>
      <c r="W178" s="35"/>
      <c r="X178" s="50">
        <f t="shared" si="161"/>
        <v>74</v>
      </c>
      <c r="Y178" s="49" t="str">
        <f t="shared" si="162"/>
        <v>M</v>
      </c>
      <c r="Z178" s="49" t="str">
        <f t="shared" si="163"/>
        <v>NN</v>
      </c>
      <c r="AA178" s="1"/>
      <c r="AB178" s="120">
        <f t="shared" si="164"/>
        <v>8.1892235483080876E-4</v>
      </c>
      <c r="AC178" s="120">
        <f t="shared" si="165"/>
        <v>1.1188071676457825E-3</v>
      </c>
      <c r="AD178" s="120">
        <f t="shared" si="166"/>
        <v>8.6381710505091373E-4</v>
      </c>
      <c r="AE178" s="120">
        <f t="shared" si="167"/>
        <v>8.4202269618847264E-4</v>
      </c>
      <c r="AF178" s="120">
        <f t="shared" si="168"/>
        <v>8.2300606722454173E-4</v>
      </c>
      <c r="AH178" s="121">
        <f t="shared" ref="AH178:AL187" si="199">IFERROR(IF($Y178="N",VLOOKUP(CONCATENATE(AH$7,"NNXX"),bdfactors,8,FALSE),VLOOKUP(CONCATENATE(AH$7,$X178,$Y178),bdfactors,8,FALSE)),VLOOKUP(CONCATENATE(AH$7,$X178,"X"),bdfactors,8,FALSE))</f>
        <v>1.262</v>
      </c>
      <c r="AI178" s="121">
        <f t="shared" si="199"/>
        <v>1.232</v>
      </c>
      <c r="AJ178" s="121">
        <f t="shared" si="199"/>
        <v>1.071</v>
      </c>
      <c r="AK178" s="121">
        <f t="shared" si="199"/>
        <v>1.1870000000000001</v>
      </c>
      <c r="AL178" s="121">
        <f t="shared" si="199"/>
        <v>1.1020000000000001</v>
      </c>
      <c r="AM178" s="15"/>
      <c r="AN178" s="98">
        <f t="shared" si="137"/>
        <v>1.1691541081690944</v>
      </c>
      <c r="AO178" s="98">
        <f t="shared" si="138"/>
        <v>1.1525693378695665</v>
      </c>
      <c r="AP178" s="98">
        <f t="shared" si="139"/>
        <v>1.0101803473900246</v>
      </c>
      <c r="AQ178" s="98">
        <f t="shared" si="140"/>
        <v>1.1189522469831288</v>
      </c>
      <c r="AR178" s="98">
        <f t="shared" si="141"/>
        <v>1.0482794549843479</v>
      </c>
      <c r="AS178" s="15"/>
      <c r="AT178" s="98">
        <f t="shared" si="186"/>
        <v>0.16915410816909437</v>
      </c>
      <c r="AU178" s="98">
        <f t="shared" si="187"/>
        <v>0.1525693378695665</v>
      </c>
      <c r="AV178" s="98">
        <f t="shared" si="188"/>
        <v>1.0180347390024602E-2</v>
      </c>
      <c r="AW178" s="98">
        <f t="shared" si="189"/>
        <v>0.11895224698312878</v>
      </c>
      <c r="AX178" s="98">
        <f t="shared" si="190"/>
        <v>4.8279454984347936E-2</v>
      </c>
      <c r="AY178" s="15"/>
      <c r="AZ178" s="98">
        <f t="shared" si="169"/>
        <v>0.16915410816909437</v>
      </c>
      <c r="BA178" s="98">
        <f t="shared" si="170"/>
        <v>0.1525693378695665</v>
      </c>
      <c r="BB178" s="98">
        <f t="shared" si="171"/>
        <v>1.0180347390024602E-2</v>
      </c>
      <c r="BC178" s="99">
        <f t="shared" si="172"/>
        <v>0.11895224698312878</v>
      </c>
      <c r="BD178" s="98">
        <f t="shared" si="173"/>
        <v>4.8762249534191414E-2</v>
      </c>
      <c r="BE178" s="101"/>
      <c r="BF178" s="181" t="str">
        <f t="shared" si="174"/>
        <v>74X</v>
      </c>
      <c r="BG178" s="98">
        <f t="shared" si="191"/>
        <v>1.1691541081690944</v>
      </c>
      <c r="BH178" s="98">
        <f t="shared" si="192"/>
        <v>1.1525693378695665</v>
      </c>
      <c r="BI178" s="98">
        <f t="shared" si="193"/>
        <v>1.0101803473900246</v>
      </c>
      <c r="BJ178" s="98">
        <f t="shared" si="194"/>
        <v>1.1189522469831288</v>
      </c>
      <c r="BK178" s="98">
        <f t="shared" si="195"/>
        <v>1.0487622495341915</v>
      </c>
      <c r="BL178" s="101"/>
      <c r="BM178" s="15">
        <f>IF($Y178="N",VLOOKUP("N",ylfactors,MATCH(BM$7,'Proposed Factors'!$L$3:$R$3,0),FALSE),IF('Query Result 1'!$X178&lt;49,VLOOKUP("YA",ylfactors,MATCH(BM$7,'Proposed Factors'!$L$3:$R$3,0),FALSE),VLOOKUP("YB",ylfactors,MATCH(BM$7,'Proposed Factors'!$L$3:$R$3,0),FALSE)))</f>
        <v>0.873</v>
      </c>
      <c r="BN178" s="15">
        <f>IF($Y178="N",VLOOKUP("N",ylfactors,MATCH(BN$7,'Proposed Factors'!$L$3:$R$3,0),FALSE),IF('Query Result 1'!$X178&lt;49,VLOOKUP("YA",ylfactors,MATCH(BN$7,'Proposed Factors'!$L$3:$R$3,0),FALSE),VLOOKUP("YB",ylfactors,MATCH(BN$7,'Proposed Factors'!$L$3:$R$3,0),FALSE)))</f>
        <v>0.76900000000000002</v>
      </c>
      <c r="BO178" s="15">
        <f>IF($Y178="N",VLOOKUP("N",ylfactors,MATCH(BO$7,'Proposed Factors'!$L$3:$R$3,0),FALSE),IF('Query Result 1'!$X178&lt;49,VLOOKUP("YA",ylfactors,MATCH(BO$7,'Proposed Factors'!$L$3:$R$3,0),FALSE),VLOOKUP("YB",ylfactors,MATCH(BO$7,'Proposed Factors'!$L$3:$R$3,0),FALSE)))</f>
        <v>0.95</v>
      </c>
      <c r="BP178" s="15">
        <f>IF($Y178="N",VLOOKUP("N",ylfactors,MATCH(BP$7,'Proposed Factors'!$L$3:$R$3,0),FALSE),IF('Query Result 1'!$X178&lt;49,VLOOKUP("YA",ylfactors,MATCH(BP$7,'Proposed Factors'!$L$3:$R$3,0),FALSE),VLOOKUP("YB",ylfactors,MATCH(BP$7,'Proposed Factors'!$L$3:$R$3,0),FALSE)))</f>
        <v>0.94299999999999995</v>
      </c>
      <c r="BQ178" s="15">
        <f>IF($Y178="N",VLOOKUP("N",ylfactors,MATCH(BQ$7,'Proposed Factors'!$L$3:$R$3,0),FALSE),IF('Query Result 1'!$X178&lt;49,VLOOKUP("YA",ylfactors,MATCH(BQ$7,'Proposed Factors'!$L$3:$R$3,0),FALSE),VLOOKUP("YB",ylfactors,MATCH(BQ$7,'Proposed Factors'!$L$3:$R$3,0),FALSE)))</f>
        <v>0.78800000000000003</v>
      </c>
      <c r="BR178" s="15"/>
      <c r="BS178" s="15">
        <f>IF($Z178="NN",1,IF(AND($Z178="YY",$Y178="S"),VLOOKUP("YY",gsdfactors,MATCH(BS$7,'Proposed Factors'!$L$11:$R$11,0),FALSE),VLOOKUP(LEFT(CONCATENATE($Y178,$Z178),2)&amp;"N",gsdfactors,MATCH(BS$7,'Proposed Factors'!$L$11:$R$11,0),FALSE)))</f>
        <v>1</v>
      </c>
      <c r="BT178" s="15">
        <f>IF($Z178="NN",1,IF(AND($Z178="YY",$Y178="S"),VLOOKUP("YY",gsdfactors,MATCH(BT$7,'Proposed Factors'!$L$11:$R$11,0),FALSE),VLOOKUP(LEFT(CONCATENATE($Y178,$Z178),2)&amp;"N",gsdfactors,MATCH(BT$7,'Proposed Factors'!$L$11:$R$11,0),FALSE)))</f>
        <v>1</v>
      </c>
      <c r="BU178" s="15">
        <f>IF($Z178="NN",1,IF(AND($Z178="YY",$Y178="S"),VLOOKUP("YY",gsdfactors,MATCH(BU$7,'Proposed Factors'!$L$11:$R$11,0),FALSE),VLOOKUP(LEFT(CONCATENATE($Y178,$Z178),2)&amp;"N",gsdfactors,MATCH(BU$7,'Proposed Factors'!$L$11:$R$11,0),FALSE)))</f>
        <v>1</v>
      </c>
      <c r="BV178" s="15">
        <f>IF($Z178="NN",1,IF(AND($Z178="YY",$Y178="S"),VLOOKUP("YY",gsdfactors,MATCH(BV$7,'Proposed Factors'!$L$11:$R$11,0),FALSE),VLOOKUP(LEFT(CONCATENATE($Y178,$Z178),2)&amp;"N",gsdfactors,MATCH(BV$7,'Proposed Factors'!$L$11:$R$11,0),FALSE)))</f>
        <v>1</v>
      </c>
      <c r="BW178" s="15">
        <f>IF($Z178="NN",1,IF(AND($Z178="YY",$Y178="S"),VLOOKUP("YY",gsdfactors,MATCH(BW$7,'Proposed Factors'!$L$11:$R$11,0),FALSE),VLOOKUP(LEFT(CONCATENATE($Y178,$Z178),2)&amp;"N",gsdfactors,MATCH(BW$7,'Proposed Factors'!$L$11:$R$11,0),FALSE)))</f>
        <v>1</v>
      </c>
      <c r="BY178" s="52">
        <f t="shared" si="142"/>
        <v>1.0206715364316195</v>
      </c>
      <c r="BZ178" s="52">
        <f t="shared" si="143"/>
        <v>0.88632582082169664</v>
      </c>
      <c r="CA178" s="52">
        <f t="shared" si="144"/>
        <v>0.95967133002052329</v>
      </c>
      <c r="CB178" s="52">
        <f t="shared" si="145"/>
        <v>1.0551719689050905</v>
      </c>
      <c r="CC178" s="52">
        <f t="shared" si="146"/>
        <v>0.82642465263294296</v>
      </c>
      <c r="CE178" s="52">
        <f t="shared" si="147"/>
        <v>1.0701368216348739</v>
      </c>
      <c r="CF178" s="52">
        <f t="shared" si="148"/>
        <v>0.98041489808246718</v>
      </c>
      <c r="CG178" s="52">
        <f t="shared" si="149"/>
        <v>0.97956731245558215</v>
      </c>
      <c r="CH178" s="52">
        <f t="shared" si="150"/>
        <v>1.0777343814250335</v>
      </c>
      <c r="CI178" s="52">
        <f t="shared" si="151"/>
        <v>0.89722341666397698</v>
      </c>
      <c r="CK178" s="52" t="str">
        <f t="shared" si="152"/>
        <v>74MNN</v>
      </c>
      <c r="CL178" s="55">
        <f t="shared" si="153"/>
        <v>8.1892235483080876E-4</v>
      </c>
      <c r="CM178" s="55">
        <f t="shared" si="154"/>
        <v>1.1188071676457825E-3</v>
      </c>
      <c r="CN178" s="55">
        <f t="shared" si="155"/>
        <v>8.6381710505091373E-4</v>
      </c>
      <c r="CO178" s="55">
        <f t="shared" si="156"/>
        <v>8.4202269618847264E-4</v>
      </c>
      <c r="CP178" s="55">
        <f t="shared" si="157"/>
        <v>8.2300606722454173E-4</v>
      </c>
      <c r="CQ178" s="5">
        <f t="shared" si="175"/>
        <v>1.0701368216348739</v>
      </c>
      <c r="CR178" s="5">
        <f t="shared" si="176"/>
        <v>0.98041489808246718</v>
      </c>
      <c r="CS178" s="5">
        <f t="shared" si="177"/>
        <v>0.97956731245558215</v>
      </c>
      <c r="CT178" s="5">
        <f t="shared" si="178"/>
        <v>1.0777343814250335</v>
      </c>
      <c r="CU178" s="5">
        <f t="shared" si="179"/>
        <v>0.89722341666397698</v>
      </c>
      <c r="CW178" s="52">
        <f t="shared" si="180"/>
        <v>1.1017260000000002</v>
      </c>
      <c r="CX178" s="52">
        <f t="shared" si="181"/>
        <v>0.94740799999999981</v>
      </c>
      <c r="CY178" s="52">
        <f t="shared" si="182"/>
        <v>1.0174499999999997</v>
      </c>
      <c r="CZ178" s="52">
        <f t="shared" si="183"/>
        <v>1.1193409999999999</v>
      </c>
      <c r="DA178" s="52">
        <f t="shared" si="184"/>
        <v>0.86922138303231911</v>
      </c>
    </row>
    <row r="179" spans="1:105" x14ac:dyDescent="0.35">
      <c r="A179" s="170" t="str">
        <f t="shared" si="158"/>
        <v>NNN</v>
      </c>
      <c r="B179" s="170" t="str">
        <f t="shared" si="159"/>
        <v>N</v>
      </c>
      <c r="C179" s="29" t="str">
        <f t="shared" si="160"/>
        <v>N</v>
      </c>
      <c r="D179" s="29" t="str">
        <f t="shared" si="136"/>
        <v>N</v>
      </c>
      <c r="E179" s="171" t="s">
        <v>5</v>
      </c>
      <c r="F179" s="171" t="s">
        <v>6</v>
      </c>
      <c r="G179" s="171" t="s">
        <v>8</v>
      </c>
      <c r="H179" s="172">
        <v>60</v>
      </c>
      <c r="I179" s="171" t="s">
        <v>5</v>
      </c>
      <c r="J179" s="171" t="s">
        <v>5</v>
      </c>
      <c r="K179" s="172">
        <v>331</v>
      </c>
      <c r="L179" s="172">
        <v>224</v>
      </c>
      <c r="M179" s="172">
        <v>297</v>
      </c>
      <c r="N179" s="172">
        <v>249</v>
      </c>
      <c r="O179" s="172">
        <v>315</v>
      </c>
      <c r="P179" s="1"/>
      <c r="Q179" s="13" t="s">
        <v>347</v>
      </c>
      <c r="R179" s="35">
        <v>455</v>
      </c>
      <c r="S179" s="35">
        <v>330</v>
      </c>
      <c r="T179" s="35">
        <v>390</v>
      </c>
      <c r="U179" s="35">
        <v>364</v>
      </c>
      <c r="V179" s="35">
        <v>444</v>
      </c>
      <c r="W179" s="35"/>
      <c r="X179" s="50">
        <f t="shared" si="161"/>
        <v>74</v>
      </c>
      <c r="Y179" s="49" t="str">
        <f t="shared" si="162"/>
        <v>S</v>
      </c>
      <c r="Z179" s="49" t="str">
        <f t="shared" si="163"/>
        <v>NN</v>
      </c>
      <c r="AA179" s="1"/>
      <c r="AB179" s="120">
        <f t="shared" si="164"/>
        <v>1.2635119411597763E-4</v>
      </c>
      <c r="AC179" s="120">
        <f t="shared" si="165"/>
        <v>1.5805067008694702E-4</v>
      </c>
      <c r="AD179" s="120">
        <f t="shared" si="166"/>
        <v>1.2481981140046548E-4</v>
      </c>
      <c r="AE179" s="120">
        <f t="shared" si="167"/>
        <v>1.2057288017805037E-4</v>
      </c>
      <c r="AF179" s="120">
        <f t="shared" si="168"/>
        <v>1.2587485148043284E-4</v>
      </c>
      <c r="AH179" s="121">
        <f t="shared" si="199"/>
        <v>1.262</v>
      </c>
      <c r="AI179" s="121">
        <f t="shared" si="199"/>
        <v>1.232</v>
      </c>
      <c r="AJ179" s="121">
        <f t="shared" si="199"/>
        <v>1.071</v>
      </c>
      <c r="AK179" s="121">
        <f t="shared" si="199"/>
        <v>1.1870000000000001</v>
      </c>
      <c r="AL179" s="121">
        <f t="shared" si="199"/>
        <v>1.1020000000000001</v>
      </c>
      <c r="AM179" s="15"/>
      <c r="AN179" s="98">
        <f t="shared" si="137"/>
        <v>1.1691541081690944</v>
      </c>
      <c r="AO179" s="98">
        <f t="shared" si="138"/>
        <v>1.1525693378695665</v>
      </c>
      <c r="AP179" s="98">
        <f t="shared" si="139"/>
        <v>1.0101803473900246</v>
      </c>
      <c r="AQ179" s="98">
        <f t="shared" si="140"/>
        <v>1.1189522469831288</v>
      </c>
      <c r="AR179" s="98">
        <f t="shared" si="141"/>
        <v>1.0482794549843479</v>
      </c>
      <c r="AS179" s="15"/>
      <c r="AT179" s="98">
        <f t="shared" si="186"/>
        <v>0.16915410816909437</v>
      </c>
      <c r="AU179" s="98">
        <f t="shared" si="187"/>
        <v>0.1525693378695665</v>
      </c>
      <c r="AV179" s="98">
        <f t="shared" si="188"/>
        <v>1.0180347390024602E-2</v>
      </c>
      <c r="AW179" s="98">
        <f t="shared" si="189"/>
        <v>0.11895224698312878</v>
      </c>
      <c r="AX179" s="98">
        <f t="shared" si="190"/>
        <v>4.8279454984347936E-2</v>
      </c>
      <c r="AY179" s="15"/>
      <c r="AZ179" s="98">
        <f t="shared" si="169"/>
        <v>0.16915410816909437</v>
      </c>
      <c r="BA179" s="98">
        <f t="shared" si="170"/>
        <v>0.1525693378695665</v>
      </c>
      <c r="BB179" s="98">
        <f t="shared" si="171"/>
        <v>1.0180347390024602E-2</v>
      </c>
      <c r="BC179" s="99">
        <f t="shared" si="172"/>
        <v>0.11895224698312878</v>
      </c>
      <c r="BD179" s="98">
        <f t="shared" si="173"/>
        <v>4.8762249534191414E-2</v>
      </c>
      <c r="BE179" s="101"/>
      <c r="BF179" s="181" t="str">
        <f t="shared" si="174"/>
        <v>74X</v>
      </c>
      <c r="BG179" s="98">
        <f t="shared" si="191"/>
        <v>1.1691541081690944</v>
      </c>
      <c r="BH179" s="98">
        <f t="shared" si="192"/>
        <v>1.1525693378695665</v>
      </c>
      <c r="BI179" s="98">
        <f t="shared" si="193"/>
        <v>1.0101803473900246</v>
      </c>
      <c r="BJ179" s="98">
        <f t="shared" si="194"/>
        <v>1.1189522469831288</v>
      </c>
      <c r="BK179" s="98">
        <f t="shared" si="195"/>
        <v>1.0487622495341915</v>
      </c>
      <c r="BL179" s="101"/>
      <c r="BM179" s="15">
        <f>IF($Y179="N",VLOOKUP("N",ylfactors,MATCH(BM$7,'Proposed Factors'!$L$3:$R$3,0),FALSE),IF('Query Result 1'!$X179&lt;49,VLOOKUP("YA",ylfactors,MATCH(BM$7,'Proposed Factors'!$L$3:$R$3,0),FALSE),VLOOKUP("YB",ylfactors,MATCH(BM$7,'Proposed Factors'!$L$3:$R$3,0),FALSE)))</f>
        <v>0.873</v>
      </c>
      <c r="BN179" s="15">
        <f>IF($Y179="N",VLOOKUP("N",ylfactors,MATCH(BN$7,'Proposed Factors'!$L$3:$R$3,0),FALSE),IF('Query Result 1'!$X179&lt;49,VLOOKUP("YA",ylfactors,MATCH(BN$7,'Proposed Factors'!$L$3:$R$3,0),FALSE),VLOOKUP("YB",ylfactors,MATCH(BN$7,'Proposed Factors'!$L$3:$R$3,0),FALSE)))</f>
        <v>0.76900000000000002</v>
      </c>
      <c r="BO179" s="15">
        <f>IF($Y179="N",VLOOKUP("N",ylfactors,MATCH(BO$7,'Proposed Factors'!$L$3:$R$3,0),FALSE),IF('Query Result 1'!$X179&lt;49,VLOOKUP("YA",ylfactors,MATCH(BO$7,'Proposed Factors'!$L$3:$R$3,0),FALSE),VLOOKUP("YB",ylfactors,MATCH(BO$7,'Proposed Factors'!$L$3:$R$3,0),FALSE)))</f>
        <v>0.95</v>
      </c>
      <c r="BP179" s="15">
        <f>IF($Y179="N",VLOOKUP("N",ylfactors,MATCH(BP$7,'Proposed Factors'!$L$3:$R$3,0),FALSE),IF('Query Result 1'!$X179&lt;49,VLOOKUP("YA",ylfactors,MATCH(BP$7,'Proposed Factors'!$L$3:$R$3,0),FALSE),VLOOKUP("YB",ylfactors,MATCH(BP$7,'Proposed Factors'!$L$3:$R$3,0),FALSE)))</f>
        <v>0.94299999999999995</v>
      </c>
      <c r="BQ179" s="15">
        <f>IF($Y179="N",VLOOKUP("N",ylfactors,MATCH(BQ$7,'Proposed Factors'!$L$3:$R$3,0),FALSE),IF('Query Result 1'!$X179&lt;49,VLOOKUP("YA",ylfactors,MATCH(BQ$7,'Proposed Factors'!$L$3:$R$3,0),FALSE),VLOOKUP("YB",ylfactors,MATCH(BQ$7,'Proposed Factors'!$L$3:$R$3,0),FALSE)))</f>
        <v>0.78800000000000003</v>
      </c>
      <c r="BR179" s="15"/>
      <c r="BS179" s="15">
        <f>IF($Z179="NN",1,IF(AND($Z179="YY",$Y179="S"),VLOOKUP("YY",gsdfactors,MATCH(BS$7,'Proposed Factors'!$L$11:$R$11,0),FALSE),VLOOKUP(LEFT(CONCATENATE($Y179,$Z179),2)&amp;"N",gsdfactors,MATCH(BS$7,'Proposed Factors'!$L$11:$R$11,0),FALSE)))</f>
        <v>1</v>
      </c>
      <c r="BT179" s="15">
        <f>IF($Z179="NN",1,IF(AND($Z179="YY",$Y179="S"),VLOOKUP("YY",gsdfactors,MATCH(BT$7,'Proposed Factors'!$L$11:$R$11,0),FALSE),VLOOKUP(LEFT(CONCATENATE($Y179,$Z179),2)&amp;"N",gsdfactors,MATCH(BT$7,'Proposed Factors'!$L$11:$R$11,0),FALSE)))</f>
        <v>1</v>
      </c>
      <c r="BU179" s="15">
        <f>IF($Z179="NN",1,IF(AND($Z179="YY",$Y179="S"),VLOOKUP("YY",gsdfactors,MATCH(BU$7,'Proposed Factors'!$L$11:$R$11,0),FALSE),VLOOKUP(LEFT(CONCATENATE($Y179,$Z179),2)&amp;"N",gsdfactors,MATCH(BU$7,'Proposed Factors'!$L$11:$R$11,0),FALSE)))</f>
        <v>1</v>
      </c>
      <c r="BV179" s="15">
        <f>IF($Z179="NN",1,IF(AND($Z179="YY",$Y179="S"),VLOOKUP("YY",gsdfactors,MATCH(BV$7,'Proposed Factors'!$L$11:$R$11,0),FALSE),VLOOKUP(LEFT(CONCATENATE($Y179,$Z179),2)&amp;"N",gsdfactors,MATCH(BV$7,'Proposed Factors'!$L$11:$R$11,0),FALSE)))</f>
        <v>1</v>
      </c>
      <c r="BW179" s="15">
        <f>IF($Z179="NN",1,IF(AND($Z179="YY",$Y179="S"),VLOOKUP("YY",gsdfactors,MATCH(BW$7,'Proposed Factors'!$L$11:$R$11,0),FALSE),VLOOKUP(LEFT(CONCATENATE($Y179,$Z179),2)&amp;"N",gsdfactors,MATCH(BW$7,'Proposed Factors'!$L$11:$R$11,0),FALSE)))</f>
        <v>1</v>
      </c>
      <c r="BY179" s="52">
        <f t="shared" si="142"/>
        <v>1.0206715364316195</v>
      </c>
      <c r="BZ179" s="52">
        <f t="shared" si="143"/>
        <v>0.88632582082169664</v>
      </c>
      <c r="CA179" s="52">
        <f t="shared" si="144"/>
        <v>0.95967133002052329</v>
      </c>
      <c r="CB179" s="52">
        <f t="shared" si="145"/>
        <v>1.0551719689050905</v>
      </c>
      <c r="CC179" s="52">
        <f t="shared" si="146"/>
        <v>0.82642465263294296</v>
      </c>
      <c r="CE179" s="52">
        <f t="shared" si="147"/>
        <v>1.0701368216348739</v>
      </c>
      <c r="CF179" s="52">
        <f t="shared" si="148"/>
        <v>0.98041489808246718</v>
      </c>
      <c r="CG179" s="52">
        <f t="shared" si="149"/>
        <v>0.97956731245558215</v>
      </c>
      <c r="CH179" s="52">
        <f t="shared" si="150"/>
        <v>1.0777343814250335</v>
      </c>
      <c r="CI179" s="52">
        <f t="shared" si="151"/>
        <v>0.89722341666397698</v>
      </c>
      <c r="CK179" s="52" t="str">
        <f t="shared" si="152"/>
        <v>74SNN</v>
      </c>
      <c r="CL179" s="55">
        <f t="shared" si="153"/>
        <v>1.2635119411597763E-4</v>
      </c>
      <c r="CM179" s="55">
        <f t="shared" si="154"/>
        <v>1.5805067008694702E-4</v>
      </c>
      <c r="CN179" s="55">
        <f t="shared" si="155"/>
        <v>1.2481981140046548E-4</v>
      </c>
      <c r="CO179" s="55">
        <f t="shared" si="156"/>
        <v>1.2057288017805037E-4</v>
      </c>
      <c r="CP179" s="55">
        <f t="shared" si="157"/>
        <v>1.2587485148043284E-4</v>
      </c>
      <c r="CQ179" s="5">
        <f t="shared" si="175"/>
        <v>1.0701368216348739</v>
      </c>
      <c r="CR179" s="5">
        <f t="shared" si="176"/>
        <v>0.98041489808246718</v>
      </c>
      <c r="CS179" s="5">
        <f t="shared" si="177"/>
        <v>0.97956731245558215</v>
      </c>
      <c r="CT179" s="5">
        <f t="shared" si="178"/>
        <v>1.0777343814250335</v>
      </c>
      <c r="CU179" s="5">
        <f t="shared" si="179"/>
        <v>0.89722341666397698</v>
      </c>
      <c r="CW179" s="52">
        <f t="shared" si="180"/>
        <v>1.1017260000000002</v>
      </c>
      <c r="CX179" s="52">
        <f t="shared" si="181"/>
        <v>0.94740799999999981</v>
      </c>
      <c r="CY179" s="52">
        <f t="shared" si="182"/>
        <v>1.0174499999999997</v>
      </c>
      <c r="CZ179" s="52">
        <f t="shared" si="183"/>
        <v>1.1193409999999999</v>
      </c>
      <c r="DA179" s="52">
        <f t="shared" si="184"/>
        <v>0.86922138303231911</v>
      </c>
    </row>
    <row r="180" spans="1:105" x14ac:dyDescent="0.35">
      <c r="A180" s="170" t="str">
        <f t="shared" si="158"/>
        <v>NNN</v>
      </c>
      <c r="B180" s="170" t="str">
        <f t="shared" si="159"/>
        <v>N</v>
      </c>
      <c r="C180" s="29" t="str">
        <f t="shared" si="160"/>
        <v>N</v>
      </c>
      <c r="D180" s="29" t="str">
        <f t="shared" si="136"/>
        <v>N</v>
      </c>
      <c r="E180" s="171" t="s">
        <v>5</v>
      </c>
      <c r="F180" s="171" t="s">
        <v>6</v>
      </c>
      <c r="G180" s="171" t="s">
        <v>8</v>
      </c>
      <c r="H180" s="172">
        <v>61</v>
      </c>
      <c r="I180" s="171" t="s">
        <v>5</v>
      </c>
      <c r="J180" s="171" t="s">
        <v>5</v>
      </c>
      <c r="K180" s="172">
        <v>242</v>
      </c>
      <c r="L180" s="172">
        <v>173</v>
      </c>
      <c r="M180" s="172">
        <v>216</v>
      </c>
      <c r="N180" s="172">
        <v>182</v>
      </c>
      <c r="O180" s="172">
        <v>233</v>
      </c>
      <c r="P180" s="1"/>
      <c r="Q180" s="13" t="s">
        <v>246</v>
      </c>
      <c r="R180" s="35">
        <v>2407</v>
      </c>
      <c r="S180" s="35">
        <v>1881</v>
      </c>
      <c r="T180" s="35">
        <v>2171</v>
      </c>
      <c r="U180" s="35">
        <v>2009</v>
      </c>
      <c r="V180" s="35">
        <v>2362</v>
      </c>
      <c r="W180" s="35"/>
      <c r="X180" s="50">
        <f t="shared" si="161"/>
        <v>75</v>
      </c>
      <c r="Y180" s="49" t="str">
        <f t="shared" si="162"/>
        <v>M</v>
      </c>
      <c r="Z180" s="49" t="str">
        <f t="shared" si="163"/>
        <v>NN</v>
      </c>
      <c r="AA180" s="1"/>
      <c r="AB180" s="120">
        <f t="shared" si="164"/>
        <v>6.6841170162012782E-4</v>
      </c>
      <c r="AC180" s="120">
        <f t="shared" si="165"/>
        <v>9.0088881949559809E-4</v>
      </c>
      <c r="AD180" s="120">
        <f t="shared" si="166"/>
        <v>6.948302834625912E-4</v>
      </c>
      <c r="AE180" s="120">
        <f t="shared" si="167"/>
        <v>6.6546955021347029E-4</v>
      </c>
      <c r="AF180" s="120">
        <f t="shared" si="168"/>
        <v>6.6963152972248285E-4</v>
      </c>
      <c r="AH180" s="121">
        <f t="shared" si="199"/>
        <v>1.262</v>
      </c>
      <c r="AI180" s="121">
        <f t="shared" si="199"/>
        <v>1.232</v>
      </c>
      <c r="AJ180" s="121">
        <f t="shared" si="199"/>
        <v>1.0780000000000001</v>
      </c>
      <c r="AK180" s="121">
        <f t="shared" si="199"/>
        <v>1.1870000000000001</v>
      </c>
      <c r="AL180" s="121">
        <f t="shared" si="199"/>
        <v>1.1020000000000001</v>
      </c>
      <c r="AM180" s="15"/>
      <c r="AN180" s="98">
        <f t="shared" si="137"/>
        <v>1.1691541081690944</v>
      </c>
      <c r="AO180" s="98">
        <f t="shared" si="138"/>
        <v>1.1525693378695665</v>
      </c>
      <c r="AP180" s="98">
        <f t="shared" si="139"/>
        <v>1.0167828333206785</v>
      </c>
      <c r="AQ180" s="98">
        <f t="shared" si="140"/>
        <v>1.1189522469831288</v>
      </c>
      <c r="AR180" s="98">
        <f t="shared" si="141"/>
        <v>1.0482794549843479</v>
      </c>
      <c r="AS180" s="15"/>
      <c r="AT180" s="98">
        <f t="shared" si="186"/>
        <v>0.16915410816909437</v>
      </c>
      <c r="AU180" s="98">
        <f t="shared" si="187"/>
        <v>0.1525693378695665</v>
      </c>
      <c r="AV180" s="98">
        <f t="shared" si="188"/>
        <v>1.6782833320678536E-2</v>
      </c>
      <c r="AW180" s="98">
        <f t="shared" si="189"/>
        <v>0.11895224698312878</v>
      </c>
      <c r="AX180" s="98">
        <f t="shared" si="190"/>
        <v>4.8279454984347936E-2</v>
      </c>
      <c r="AY180" s="15"/>
      <c r="AZ180" s="98">
        <f t="shared" si="169"/>
        <v>0.16915410816909437</v>
      </c>
      <c r="BA180" s="98">
        <f t="shared" si="170"/>
        <v>0.1525693378695665</v>
      </c>
      <c r="BB180" s="98">
        <f t="shared" si="171"/>
        <v>1.6782833320678536E-2</v>
      </c>
      <c r="BC180" s="99">
        <f t="shared" si="172"/>
        <v>0.11895224698312878</v>
      </c>
      <c r="BD180" s="98">
        <f t="shared" si="173"/>
        <v>4.8762249534191414E-2</v>
      </c>
      <c r="BE180" s="101"/>
      <c r="BF180" s="181" t="str">
        <f t="shared" si="174"/>
        <v>75X</v>
      </c>
      <c r="BG180" s="98">
        <f t="shared" si="191"/>
        <v>1.1691541081690944</v>
      </c>
      <c r="BH180" s="98">
        <f t="shared" si="192"/>
        <v>1.1525693378695665</v>
      </c>
      <c r="BI180" s="98">
        <f t="shared" si="193"/>
        <v>1.0167828333206785</v>
      </c>
      <c r="BJ180" s="98">
        <f t="shared" si="194"/>
        <v>1.1189522469831288</v>
      </c>
      <c r="BK180" s="98">
        <f t="shared" si="195"/>
        <v>1.0487622495341915</v>
      </c>
      <c r="BL180" s="101"/>
      <c r="BM180" s="15">
        <f>IF($Y180="N",VLOOKUP("N",ylfactors,MATCH(BM$7,'Proposed Factors'!$L$3:$R$3,0),FALSE),IF('Query Result 1'!$X180&lt;49,VLOOKUP("YA",ylfactors,MATCH(BM$7,'Proposed Factors'!$L$3:$R$3,0),FALSE),VLOOKUP("YB",ylfactors,MATCH(BM$7,'Proposed Factors'!$L$3:$R$3,0),FALSE)))</f>
        <v>0.873</v>
      </c>
      <c r="BN180" s="15">
        <f>IF($Y180="N",VLOOKUP("N",ylfactors,MATCH(BN$7,'Proposed Factors'!$L$3:$R$3,0),FALSE),IF('Query Result 1'!$X180&lt;49,VLOOKUP("YA",ylfactors,MATCH(BN$7,'Proposed Factors'!$L$3:$R$3,0),FALSE),VLOOKUP("YB",ylfactors,MATCH(BN$7,'Proposed Factors'!$L$3:$R$3,0),FALSE)))</f>
        <v>0.76900000000000002</v>
      </c>
      <c r="BO180" s="15">
        <f>IF($Y180="N",VLOOKUP("N",ylfactors,MATCH(BO$7,'Proposed Factors'!$L$3:$R$3,0),FALSE),IF('Query Result 1'!$X180&lt;49,VLOOKUP("YA",ylfactors,MATCH(BO$7,'Proposed Factors'!$L$3:$R$3,0),FALSE),VLOOKUP("YB",ylfactors,MATCH(BO$7,'Proposed Factors'!$L$3:$R$3,0),FALSE)))</f>
        <v>0.95</v>
      </c>
      <c r="BP180" s="15">
        <f>IF($Y180="N",VLOOKUP("N",ylfactors,MATCH(BP$7,'Proposed Factors'!$L$3:$R$3,0),FALSE),IF('Query Result 1'!$X180&lt;49,VLOOKUP("YA",ylfactors,MATCH(BP$7,'Proposed Factors'!$L$3:$R$3,0),FALSE),VLOOKUP("YB",ylfactors,MATCH(BP$7,'Proposed Factors'!$L$3:$R$3,0),FALSE)))</f>
        <v>0.94299999999999995</v>
      </c>
      <c r="BQ180" s="15">
        <f>IF($Y180="N",VLOOKUP("N",ylfactors,MATCH(BQ$7,'Proposed Factors'!$L$3:$R$3,0),FALSE),IF('Query Result 1'!$X180&lt;49,VLOOKUP("YA",ylfactors,MATCH(BQ$7,'Proposed Factors'!$L$3:$R$3,0),FALSE),VLOOKUP("YB",ylfactors,MATCH(BQ$7,'Proposed Factors'!$L$3:$R$3,0),FALSE)))</f>
        <v>0.78800000000000003</v>
      </c>
      <c r="BR180" s="15"/>
      <c r="BS180" s="15">
        <f>IF($Z180="NN",1,IF(AND($Z180="YY",$Y180="S"),VLOOKUP("YY",gsdfactors,MATCH(BS$7,'Proposed Factors'!$L$11:$R$11,0),FALSE),VLOOKUP(LEFT(CONCATENATE($Y180,$Z180),2)&amp;"N",gsdfactors,MATCH(BS$7,'Proposed Factors'!$L$11:$R$11,0),FALSE)))</f>
        <v>1</v>
      </c>
      <c r="BT180" s="15">
        <f>IF($Z180="NN",1,IF(AND($Z180="YY",$Y180="S"),VLOOKUP("YY",gsdfactors,MATCH(BT$7,'Proposed Factors'!$L$11:$R$11,0),FALSE),VLOOKUP(LEFT(CONCATENATE($Y180,$Z180),2)&amp;"N",gsdfactors,MATCH(BT$7,'Proposed Factors'!$L$11:$R$11,0),FALSE)))</f>
        <v>1</v>
      </c>
      <c r="BU180" s="15">
        <f>IF($Z180="NN",1,IF(AND($Z180="YY",$Y180="S"),VLOOKUP("YY",gsdfactors,MATCH(BU$7,'Proposed Factors'!$L$11:$R$11,0),FALSE),VLOOKUP(LEFT(CONCATENATE($Y180,$Z180),2)&amp;"N",gsdfactors,MATCH(BU$7,'Proposed Factors'!$L$11:$R$11,0),FALSE)))</f>
        <v>1</v>
      </c>
      <c r="BV180" s="15">
        <f>IF($Z180="NN",1,IF(AND($Z180="YY",$Y180="S"),VLOOKUP("YY",gsdfactors,MATCH(BV$7,'Proposed Factors'!$L$11:$R$11,0),FALSE),VLOOKUP(LEFT(CONCATENATE($Y180,$Z180),2)&amp;"N",gsdfactors,MATCH(BV$7,'Proposed Factors'!$L$11:$R$11,0),FALSE)))</f>
        <v>1</v>
      </c>
      <c r="BW180" s="15">
        <f>IF($Z180="NN",1,IF(AND($Z180="YY",$Y180="S"),VLOOKUP("YY",gsdfactors,MATCH(BW$7,'Proposed Factors'!$L$11:$R$11,0),FALSE),VLOOKUP(LEFT(CONCATENATE($Y180,$Z180),2)&amp;"N",gsdfactors,MATCH(BW$7,'Proposed Factors'!$L$11:$R$11,0),FALSE)))</f>
        <v>1</v>
      </c>
      <c r="BY180" s="52">
        <f t="shared" si="142"/>
        <v>1.0206715364316195</v>
      </c>
      <c r="BZ180" s="52">
        <f t="shared" si="143"/>
        <v>0.88632582082169664</v>
      </c>
      <c r="CA180" s="52">
        <f t="shared" si="144"/>
        <v>0.96594369165464455</v>
      </c>
      <c r="CB180" s="52">
        <f t="shared" si="145"/>
        <v>1.0551719689050905</v>
      </c>
      <c r="CC180" s="52">
        <f t="shared" si="146"/>
        <v>0.82642465263294296</v>
      </c>
      <c r="CE180" s="52">
        <f t="shared" si="147"/>
        <v>1.0701368216348739</v>
      </c>
      <c r="CF180" s="52">
        <f t="shared" si="148"/>
        <v>0.98041489808246718</v>
      </c>
      <c r="CG180" s="52">
        <f t="shared" si="149"/>
        <v>0.98596971319058613</v>
      </c>
      <c r="CH180" s="52">
        <f t="shared" si="150"/>
        <v>1.0777343814250335</v>
      </c>
      <c r="CI180" s="52">
        <f t="shared" si="151"/>
        <v>0.89722341666397698</v>
      </c>
      <c r="CK180" s="52" t="str">
        <f t="shared" si="152"/>
        <v>75MNN</v>
      </c>
      <c r="CL180" s="55">
        <f t="shared" si="153"/>
        <v>6.6841170162012782E-4</v>
      </c>
      <c r="CM180" s="55">
        <f t="shared" si="154"/>
        <v>9.0088881949559809E-4</v>
      </c>
      <c r="CN180" s="55">
        <f t="shared" si="155"/>
        <v>6.948302834625912E-4</v>
      </c>
      <c r="CO180" s="55">
        <f t="shared" si="156"/>
        <v>6.6546955021347029E-4</v>
      </c>
      <c r="CP180" s="55">
        <f t="shared" si="157"/>
        <v>6.6963152972248285E-4</v>
      </c>
      <c r="CQ180" s="5">
        <f t="shared" si="175"/>
        <v>1.0701368216348739</v>
      </c>
      <c r="CR180" s="5">
        <f t="shared" si="176"/>
        <v>0.98041489808246718</v>
      </c>
      <c r="CS180" s="5">
        <f t="shared" si="177"/>
        <v>0.98596971319058613</v>
      </c>
      <c r="CT180" s="5">
        <f t="shared" si="178"/>
        <v>1.0777343814250335</v>
      </c>
      <c r="CU180" s="5">
        <f t="shared" si="179"/>
        <v>0.89722341666397698</v>
      </c>
      <c r="CW180" s="52">
        <f t="shared" si="180"/>
        <v>1.1017260000000002</v>
      </c>
      <c r="CX180" s="52">
        <f t="shared" si="181"/>
        <v>0.94740799999999981</v>
      </c>
      <c r="CY180" s="52">
        <f t="shared" si="182"/>
        <v>1.0241</v>
      </c>
      <c r="CZ180" s="52">
        <f t="shared" si="183"/>
        <v>1.1193409999999999</v>
      </c>
      <c r="DA180" s="52">
        <f t="shared" si="184"/>
        <v>0.86922138303231911</v>
      </c>
    </row>
    <row r="181" spans="1:105" x14ac:dyDescent="0.35">
      <c r="A181" s="170" t="str">
        <f t="shared" si="158"/>
        <v>NNN</v>
      </c>
      <c r="B181" s="170" t="str">
        <f t="shared" si="159"/>
        <v>N</v>
      </c>
      <c r="C181" s="29" t="str">
        <f t="shared" si="160"/>
        <v>N</v>
      </c>
      <c r="D181" s="29" t="str">
        <f t="shared" si="136"/>
        <v>N</v>
      </c>
      <c r="E181" s="171" t="s">
        <v>5</v>
      </c>
      <c r="F181" s="171" t="s">
        <v>6</v>
      </c>
      <c r="G181" s="171" t="s">
        <v>8</v>
      </c>
      <c r="H181" s="172">
        <v>62</v>
      </c>
      <c r="I181" s="171" t="s">
        <v>5</v>
      </c>
      <c r="J181" s="171" t="s">
        <v>5</v>
      </c>
      <c r="K181" s="172">
        <v>213</v>
      </c>
      <c r="L181" s="172">
        <v>155</v>
      </c>
      <c r="M181" s="172">
        <v>189</v>
      </c>
      <c r="N181" s="172">
        <v>168</v>
      </c>
      <c r="O181" s="172">
        <v>212</v>
      </c>
      <c r="P181" s="1"/>
      <c r="Q181" s="13" t="s">
        <v>348</v>
      </c>
      <c r="R181" s="35">
        <v>356</v>
      </c>
      <c r="S181" s="35">
        <v>259</v>
      </c>
      <c r="T181" s="35">
        <v>305</v>
      </c>
      <c r="U181" s="35">
        <v>282</v>
      </c>
      <c r="V181" s="35">
        <v>342</v>
      </c>
      <c r="W181" s="35"/>
      <c r="X181" s="50">
        <f t="shared" si="161"/>
        <v>75</v>
      </c>
      <c r="Y181" s="49" t="str">
        <f t="shared" si="162"/>
        <v>S</v>
      </c>
      <c r="Z181" s="49" t="str">
        <f t="shared" si="163"/>
        <v>NN</v>
      </c>
      <c r="AA181" s="1"/>
      <c r="AB181" s="120">
        <f t="shared" si="164"/>
        <v>9.8859395835797879E-5</v>
      </c>
      <c r="AC181" s="120">
        <f t="shared" si="165"/>
        <v>1.2404582894702811E-4</v>
      </c>
      <c r="AD181" s="120">
        <f t="shared" si="166"/>
        <v>9.7615493531133258E-5</v>
      </c>
      <c r="AE181" s="120">
        <f t="shared" si="167"/>
        <v>9.3410857720357699E-5</v>
      </c>
      <c r="AF181" s="120">
        <f t="shared" si="168"/>
        <v>9.6957655870063135E-5</v>
      </c>
      <c r="AH181" s="121">
        <f t="shared" si="199"/>
        <v>1.262</v>
      </c>
      <c r="AI181" s="121">
        <f t="shared" si="199"/>
        <v>1.232</v>
      </c>
      <c r="AJ181" s="121">
        <f t="shared" si="199"/>
        <v>1.0780000000000001</v>
      </c>
      <c r="AK181" s="121">
        <f t="shared" si="199"/>
        <v>1.1870000000000001</v>
      </c>
      <c r="AL181" s="121">
        <f t="shared" si="199"/>
        <v>1.1020000000000001</v>
      </c>
      <c r="AM181" s="15"/>
      <c r="AN181" s="98">
        <f t="shared" si="137"/>
        <v>1.1691541081690944</v>
      </c>
      <c r="AO181" s="98">
        <f t="shared" si="138"/>
        <v>1.1525693378695665</v>
      </c>
      <c r="AP181" s="98">
        <f t="shared" si="139"/>
        <v>1.0167828333206785</v>
      </c>
      <c r="AQ181" s="98">
        <f t="shared" si="140"/>
        <v>1.1189522469831288</v>
      </c>
      <c r="AR181" s="98">
        <f t="shared" si="141"/>
        <v>1.0482794549843479</v>
      </c>
      <c r="AS181" s="15"/>
      <c r="AT181" s="98">
        <f t="shared" si="186"/>
        <v>0.16915410816909437</v>
      </c>
      <c r="AU181" s="98">
        <f t="shared" si="187"/>
        <v>0.1525693378695665</v>
      </c>
      <c r="AV181" s="98">
        <f t="shared" si="188"/>
        <v>1.6782833320678536E-2</v>
      </c>
      <c r="AW181" s="98">
        <f t="shared" si="189"/>
        <v>0.11895224698312878</v>
      </c>
      <c r="AX181" s="98">
        <f t="shared" si="190"/>
        <v>4.8279454984347936E-2</v>
      </c>
      <c r="AY181" s="15"/>
      <c r="AZ181" s="98">
        <f t="shared" si="169"/>
        <v>0.16915410816909437</v>
      </c>
      <c r="BA181" s="98">
        <f t="shared" si="170"/>
        <v>0.1525693378695665</v>
      </c>
      <c r="BB181" s="98">
        <f t="shared" si="171"/>
        <v>1.6782833320678536E-2</v>
      </c>
      <c r="BC181" s="99">
        <f t="shared" si="172"/>
        <v>0.11895224698312878</v>
      </c>
      <c r="BD181" s="98">
        <f t="shared" si="173"/>
        <v>4.8762249534191414E-2</v>
      </c>
      <c r="BE181" s="101"/>
      <c r="BF181" s="181" t="str">
        <f t="shared" si="174"/>
        <v>75X</v>
      </c>
      <c r="BG181" s="98">
        <f t="shared" si="191"/>
        <v>1.1691541081690944</v>
      </c>
      <c r="BH181" s="98">
        <f t="shared" si="192"/>
        <v>1.1525693378695665</v>
      </c>
      <c r="BI181" s="98">
        <f t="shared" si="193"/>
        <v>1.0167828333206785</v>
      </c>
      <c r="BJ181" s="98">
        <f t="shared" si="194"/>
        <v>1.1189522469831288</v>
      </c>
      <c r="BK181" s="98">
        <f t="shared" si="195"/>
        <v>1.0487622495341915</v>
      </c>
      <c r="BL181" s="101"/>
      <c r="BM181" s="15">
        <f>IF($Y181="N",VLOOKUP("N",ylfactors,MATCH(BM$7,'Proposed Factors'!$L$3:$R$3,0),FALSE),IF('Query Result 1'!$X181&lt;49,VLOOKUP("YA",ylfactors,MATCH(BM$7,'Proposed Factors'!$L$3:$R$3,0),FALSE),VLOOKUP("YB",ylfactors,MATCH(BM$7,'Proposed Factors'!$L$3:$R$3,0),FALSE)))</f>
        <v>0.873</v>
      </c>
      <c r="BN181" s="15">
        <f>IF($Y181="N",VLOOKUP("N",ylfactors,MATCH(BN$7,'Proposed Factors'!$L$3:$R$3,0),FALSE),IF('Query Result 1'!$X181&lt;49,VLOOKUP("YA",ylfactors,MATCH(BN$7,'Proposed Factors'!$L$3:$R$3,0),FALSE),VLOOKUP("YB",ylfactors,MATCH(BN$7,'Proposed Factors'!$L$3:$R$3,0),FALSE)))</f>
        <v>0.76900000000000002</v>
      </c>
      <c r="BO181" s="15">
        <f>IF($Y181="N",VLOOKUP("N",ylfactors,MATCH(BO$7,'Proposed Factors'!$L$3:$R$3,0),FALSE),IF('Query Result 1'!$X181&lt;49,VLOOKUP("YA",ylfactors,MATCH(BO$7,'Proposed Factors'!$L$3:$R$3,0),FALSE),VLOOKUP("YB",ylfactors,MATCH(BO$7,'Proposed Factors'!$L$3:$R$3,0),FALSE)))</f>
        <v>0.95</v>
      </c>
      <c r="BP181" s="15">
        <f>IF($Y181="N",VLOOKUP("N",ylfactors,MATCH(BP$7,'Proposed Factors'!$L$3:$R$3,0),FALSE),IF('Query Result 1'!$X181&lt;49,VLOOKUP("YA",ylfactors,MATCH(BP$7,'Proposed Factors'!$L$3:$R$3,0),FALSE),VLOOKUP("YB",ylfactors,MATCH(BP$7,'Proposed Factors'!$L$3:$R$3,0),FALSE)))</f>
        <v>0.94299999999999995</v>
      </c>
      <c r="BQ181" s="15">
        <f>IF($Y181="N",VLOOKUP("N",ylfactors,MATCH(BQ$7,'Proposed Factors'!$L$3:$R$3,0),FALSE),IF('Query Result 1'!$X181&lt;49,VLOOKUP("YA",ylfactors,MATCH(BQ$7,'Proposed Factors'!$L$3:$R$3,0),FALSE),VLOOKUP("YB",ylfactors,MATCH(BQ$7,'Proposed Factors'!$L$3:$R$3,0),FALSE)))</f>
        <v>0.78800000000000003</v>
      </c>
      <c r="BR181" s="15"/>
      <c r="BS181" s="15">
        <f>IF($Z181="NN",1,IF(AND($Z181="YY",$Y181="S"),VLOOKUP("YY",gsdfactors,MATCH(BS$7,'Proposed Factors'!$L$11:$R$11,0),FALSE),VLOOKUP(LEFT(CONCATENATE($Y181,$Z181),2)&amp;"N",gsdfactors,MATCH(BS$7,'Proposed Factors'!$L$11:$R$11,0),FALSE)))</f>
        <v>1</v>
      </c>
      <c r="BT181" s="15">
        <f>IF($Z181="NN",1,IF(AND($Z181="YY",$Y181="S"),VLOOKUP("YY",gsdfactors,MATCH(BT$7,'Proposed Factors'!$L$11:$R$11,0),FALSE),VLOOKUP(LEFT(CONCATENATE($Y181,$Z181),2)&amp;"N",gsdfactors,MATCH(BT$7,'Proposed Factors'!$L$11:$R$11,0),FALSE)))</f>
        <v>1</v>
      </c>
      <c r="BU181" s="15">
        <f>IF($Z181="NN",1,IF(AND($Z181="YY",$Y181="S"),VLOOKUP("YY",gsdfactors,MATCH(BU$7,'Proposed Factors'!$L$11:$R$11,0),FALSE),VLOOKUP(LEFT(CONCATENATE($Y181,$Z181),2)&amp;"N",gsdfactors,MATCH(BU$7,'Proposed Factors'!$L$11:$R$11,0),FALSE)))</f>
        <v>1</v>
      </c>
      <c r="BV181" s="15">
        <f>IF($Z181="NN",1,IF(AND($Z181="YY",$Y181="S"),VLOOKUP("YY",gsdfactors,MATCH(BV$7,'Proposed Factors'!$L$11:$R$11,0),FALSE),VLOOKUP(LEFT(CONCATENATE($Y181,$Z181),2)&amp;"N",gsdfactors,MATCH(BV$7,'Proposed Factors'!$L$11:$R$11,0),FALSE)))</f>
        <v>1</v>
      </c>
      <c r="BW181" s="15">
        <f>IF($Z181="NN",1,IF(AND($Z181="YY",$Y181="S"),VLOOKUP("YY",gsdfactors,MATCH(BW$7,'Proposed Factors'!$L$11:$R$11,0),FALSE),VLOOKUP(LEFT(CONCATENATE($Y181,$Z181),2)&amp;"N",gsdfactors,MATCH(BW$7,'Proposed Factors'!$L$11:$R$11,0),FALSE)))</f>
        <v>1</v>
      </c>
      <c r="BY181" s="52">
        <f t="shared" si="142"/>
        <v>1.0206715364316195</v>
      </c>
      <c r="BZ181" s="52">
        <f t="shared" si="143"/>
        <v>0.88632582082169664</v>
      </c>
      <c r="CA181" s="52">
        <f t="shared" si="144"/>
        <v>0.96594369165464455</v>
      </c>
      <c r="CB181" s="52">
        <f t="shared" si="145"/>
        <v>1.0551719689050905</v>
      </c>
      <c r="CC181" s="52">
        <f t="shared" si="146"/>
        <v>0.82642465263294296</v>
      </c>
      <c r="CE181" s="52">
        <f t="shared" si="147"/>
        <v>1.0701368216348739</v>
      </c>
      <c r="CF181" s="52">
        <f t="shared" si="148"/>
        <v>0.98041489808246718</v>
      </c>
      <c r="CG181" s="52">
        <f t="shared" si="149"/>
        <v>0.98596971319058613</v>
      </c>
      <c r="CH181" s="52">
        <f t="shared" si="150"/>
        <v>1.0777343814250335</v>
      </c>
      <c r="CI181" s="52">
        <f t="shared" si="151"/>
        <v>0.89722341666397698</v>
      </c>
      <c r="CK181" s="52" t="str">
        <f t="shared" si="152"/>
        <v>75SNN</v>
      </c>
      <c r="CL181" s="55">
        <f t="shared" si="153"/>
        <v>9.8859395835797879E-5</v>
      </c>
      <c r="CM181" s="55">
        <f t="shared" si="154"/>
        <v>1.2404582894702811E-4</v>
      </c>
      <c r="CN181" s="55">
        <f t="shared" si="155"/>
        <v>9.7615493531133258E-5</v>
      </c>
      <c r="CO181" s="55">
        <f t="shared" si="156"/>
        <v>9.3410857720357699E-5</v>
      </c>
      <c r="CP181" s="55">
        <f t="shared" si="157"/>
        <v>9.6957655870063135E-5</v>
      </c>
      <c r="CQ181" s="5">
        <f t="shared" si="175"/>
        <v>1.0701368216348739</v>
      </c>
      <c r="CR181" s="5">
        <f t="shared" si="176"/>
        <v>0.98041489808246718</v>
      </c>
      <c r="CS181" s="5">
        <f t="shared" si="177"/>
        <v>0.98596971319058613</v>
      </c>
      <c r="CT181" s="5">
        <f t="shared" si="178"/>
        <v>1.0777343814250335</v>
      </c>
      <c r="CU181" s="5">
        <f t="shared" si="179"/>
        <v>0.89722341666397698</v>
      </c>
      <c r="CW181" s="52">
        <f t="shared" si="180"/>
        <v>1.1017260000000002</v>
      </c>
      <c r="CX181" s="52">
        <f t="shared" si="181"/>
        <v>0.94740799999999981</v>
      </c>
      <c r="CY181" s="52">
        <f t="shared" si="182"/>
        <v>1.0241</v>
      </c>
      <c r="CZ181" s="52">
        <f t="shared" si="183"/>
        <v>1.1193409999999999</v>
      </c>
      <c r="DA181" s="52">
        <f t="shared" si="184"/>
        <v>0.86922138303231911</v>
      </c>
    </row>
    <row r="182" spans="1:105" x14ac:dyDescent="0.35">
      <c r="A182" s="170" t="str">
        <f t="shared" si="158"/>
        <v>NNN</v>
      </c>
      <c r="B182" s="170" t="str">
        <f t="shared" si="159"/>
        <v>N</v>
      </c>
      <c r="C182" s="29" t="str">
        <f t="shared" si="160"/>
        <v>N</v>
      </c>
      <c r="D182" s="29" t="str">
        <f t="shared" si="136"/>
        <v>N</v>
      </c>
      <c r="E182" s="171" t="s">
        <v>5</v>
      </c>
      <c r="F182" s="171" t="s">
        <v>6</v>
      </c>
      <c r="G182" s="171" t="s">
        <v>8</v>
      </c>
      <c r="H182" s="172">
        <v>63</v>
      </c>
      <c r="I182" s="171" t="s">
        <v>5</v>
      </c>
      <c r="J182" s="171" t="s">
        <v>5</v>
      </c>
      <c r="K182" s="172">
        <v>198</v>
      </c>
      <c r="L182" s="172">
        <v>139</v>
      </c>
      <c r="M182" s="172">
        <v>175</v>
      </c>
      <c r="N182" s="172">
        <v>151</v>
      </c>
      <c r="O182" s="172">
        <v>195</v>
      </c>
      <c r="P182" s="1"/>
      <c r="Q182" s="13" t="s">
        <v>247</v>
      </c>
      <c r="R182" s="35">
        <v>1573</v>
      </c>
      <c r="S182" s="35">
        <v>1215</v>
      </c>
      <c r="T182" s="35">
        <v>1432</v>
      </c>
      <c r="U182" s="35">
        <v>1331</v>
      </c>
      <c r="V182" s="35">
        <v>1544</v>
      </c>
      <c r="W182" s="35"/>
      <c r="X182" s="50">
        <f t="shared" si="161"/>
        <v>76</v>
      </c>
      <c r="Y182" s="49" t="str">
        <f t="shared" si="162"/>
        <v>M</v>
      </c>
      <c r="Z182" s="49" t="str">
        <f t="shared" si="163"/>
        <v>NN</v>
      </c>
      <c r="AA182" s="1"/>
      <c r="AB182" s="120">
        <f t="shared" si="164"/>
        <v>4.3681412822952264E-4</v>
      </c>
      <c r="AC182" s="120">
        <f t="shared" si="165"/>
        <v>5.8191383077466855E-4</v>
      </c>
      <c r="AD182" s="120">
        <f t="shared" si="166"/>
        <v>4.5831274339863226E-4</v>
      </c>
      <c r="AE182" s="120">
        <f t="shared" si="167"/>
        <v>4.4088599867303583E-4</v>
      </c>
      <c r="AF182" s="120">
        <f t="shared" si="168"/>
        <v>4.377269610040277E-4</v>
      </c>
      <c r="AH182" s="121">
        <f t="shared" si="199"/>
        <v>1.262</v>
      </c>
      <c r="AI182" s="121">
        <f t="shared" si="199"/>
        <v>1.232</v>
      </c>
      <c r="AJ182" s="121">
        <f t="shared" si="199"/>
        <v>1.085</v>
      </c>
      <c r="AK182" s="121">
        <f t="shared" si="199"/>
        <v>1.1879999999999999</v>
      </c>
      <c r="AL182" s="121">
        <f t="shared" si="199"/>
        <v>1.1120000000000001</v>
      </c>
      <c r="AM182" s="15"/>
      <c r="AN182" s="98">
        <f t="shared" si="137"/>
        <v>1.1691541081690944</v>
      </c>
      <c r="AO182" s="98">
        <f t="shared" si="138"/>
        <v>1.1525693378695665</v>
      </c>
      <c r="AP182" s="98">
        <f t="shared" si="139"/>
        <v>1.0233853192513322</v>
      </c>
      <c r="AQ182" s="98">
        <f t="shared" si="140"/>
        <v>1.1198949194742687</v>
      </c>
      <c r="AR182" s="98">
        <f t="shared" si="141"/>
        <v>1.0577919727246778</v>
      </c>
      <c r="AS182" s="15"/>
      <c r="AT182" s="98">
        <f t="shared" si="186"/>
        <v>0.16915410816909437</v>
      </c>
      <c r="AU182" s="98">
        <f t="shared" si="187"/>
        <v>0.1525693378695665</v>
      </c>
      <c r="AV182" s="98">
        <f t="shared" si="188"/>
        <v>2.3385319251332248E-2</v>
      </c>
      <c r="AW182" s="98">
        <f t="shared" si="189"/>
        <v>0.11989491947426867</v>
      </c>
      <c r="AX182" s="98">
        <f t="shared" si="190"/>
        <v>5.7791972724677843E-2</v>
      </c>
      <c r="AY182" s="15"/>
      <c r="AZ182" s="98">
        <f t="shared" si="169"/>
        <v>0.16915410816909437</v>
      </c>
      <c r="BA182" s="98">
        <f t="shared" si="170"/>
        <v>0.1525693378695665</v>
      </c>
      <c r="BB182" s="98">
        <f t="shared" si="171"/>
        <v>2.3385319251332248E-2</v>
      </c>
      <c r="BC182" s="99">
        <f t="shared" si="172"/>
        <v>0.11989491947426867</v>
      </c>
      <c r="BD182" s="98">
        <f t="shared" si="173"/>
        <v>5.8369892451924622E-2</v>
      </c>
      <c r="BE182" s="101"/>
      <c r="BF182" s="181" t="str">
        <f t="shared" si="174"/>
        <v>76X</v>
      </c>
      <c r="BG182" s="98">
        <f t="shared" si="191"/>
        <v>1.1691541081690944</v>
      </c>
      <c r="BH182" s="98">
        <f t="shared" si="192"/>
        <v>1.1525693378695665</v>
      </c>
      <c r="BI182" s="98">
        <f t="shared" si="193"/>
        <v>1.0233853192513322</v>
      </c>
      <c r="BJ182" s="98">
        <f t="shared" si="194"/>
        <v>1.1198949194742687</v>
      </c>
      <c r="BK182" s="98">
        <f t="shared" si="195"/>
        <v>1.0583698924519247</v>
      </c>
      <c r="BL182" s="101"/>
      <c r="BM182" s="15">
        <f>IF($Y182="N",VLOOKUP("N",ylfactors,MATCH(BM$7,'Proposed Factors'!$L$3:$R$3,0),FALSE),IF('Query Result 1'!$X182&lt;49,VLOOKUP("YA",ylfactors,MATCH(BM$7,'Proposed Factors'!$L$3:$R$3,0),FALSE),VLOOKUP("YB",ylfactors,MATCH(BM$7,'Proposed Factors'!$L$3:$R$3,0),FALSE)))</f>
        <v>0.873</v>
      </c>
      <c r="BN182" s="15">
        <f>IF($Y182="N",VLOOKUP("N",ylfactors,MATCH(BN$7,'Proposed Factors'!$L$3:$R$3,0),FALSE),IF('Query Result 1'!$X182&lt;49,VLOOKUP("YA",ylfactors,MATCH(BN$7,'Proposed Factors'!$L$3:$R$3,0),FALSE),VLOOKUP("YB",ylfactors,MATCH(BN$7,'Proposed Factors'!$L$3:$R$3,0),FALSE)))</f>
        <v>0.76900000000000002</v>
      </c>
      <c r="BO182" s="15">
        <f>IF($Y182="N",VLOOKUP("N",ylfactors,MATCH(BO$7,'Proposed Factors'!$L$3:$R$3,0),FALSE),IF('Query Result 1'!$X182&lt;49,VLOOKUP("YA",ylfactors,MATCH(BO$7,'Proposed Factors'!$L$3:$R$3,0),FALSE),VLOOKUP("YB",ylfactors,MATCH(BO$7,'Proposed Factors'!$L$3:$R$3,0),FALSE)))</f>
        <v>0.95</v>
      </c>
      <c r="BP182" s="15">
        <f>IF($Y182="N",VLOOKUP("N",ylfactors,MATCH(BP$7,'Proposed Factors'!$L$3:$R$3,0),FALSE),IF('Query Result 1'!$X182&lt;49,VLOOKUP("YA",ylfactors,MATCH(BP$7,'Proposed Factors'!$L$3:$R$3,0),FALSE),VLOOKUP("YB",ylfactors,MATCH(BP$7,'Proposed Factors'!$L$3:$R$3,0),FALSE)))</f>
        <v>0.94299999999999995</v>
      </c>
      <c r="BQ182" s="15">
        <f>IF($Y182="N",VLOOKUP("N",ylfactors,MATCH(BQ$7,'Proposed Factors'!$L$3:$R$3,0),FALSE),IF('Query Result 1'!$X182&lt;49,VLOOKUP("YA",ylfactors,MATCH(BQ$7,'Proposed Factors'!$L$3:$R$3,0),FALSE),VLOOKUP("YB",ylfactors,MATCH(BQ$7,'Proposed Factors'!$L$3:$R$3,0),FALSE)))</f>
        <v>0.78800000000000003</v>
      </c>
      <c r="BR182" s="15"/>
      <c r="BS182" s="15">
        <f>IF($Z182="NN",1,IF(AND($Z182="YY",$Y182="S"),VLOOKUP("YY",gsdfactors,MATCH(BS$7,'Proposed Factors'!$L$11:$R$11,0),FALSE),VLOOKUP(LEFT(CONCATENATE($Y182,$Z182),2)&amp;"N",gsdfactors,MATCH(BS$7,'Proposed Factors'!$L$11:$R$11,0),FALSE)))</f>
        <v>1</v>
      </c>
      <c r="BT182" s="15">
        <f>IF($Z182="NN",1,IF(AND($Z182="YY",$Y182="S"),VLOOKUP("YY",gsdfactors,MATCH(BT$7,'Proposed Factors'!$L$11:$R$11,0),FALSE),VLOOKUP(LEFT(CONCATENATE($Y182,$Z182),2)&amp;"N",gsdfactors,MATCH(BT$7,'Proposed Factors'!$L$11:$R$11,0),FALSE)))</f>
        <v>1</v>
      </c>
      <c r="BU182" s="15">
        <f>IF($Z182="NN",1,IF(AND($Z182="YY",$Y182="S"),VLOOKUP("YY",gsdfactors,MATCH(BU$7,'Proposed Factors'!$L$11:$R$11,0),FALSE),VLOOKUP(LEFT(CONCATENATE($Y182,$Z182),2)&amp;"N",gsdfactors,MATCH(BU$7,'Proposed Factors'!$L$11:$R$11,0),FALSE)))</f>
        <v>1</v>
      </c>
      <c r="BV182" s="15">
        <f>IF($Z182="NN",1,IF(AND($Z182="YY",$Y182="S"),VLOOKUP("YY",gsdfactors,MATCH(BV$7,'Proposed Factors'!$L$11:$R$11,0),FALSE),VLOOKUP(LEFT(CONCATENATE($Y182,$Z182),2)&amp;"N",gsdfactors,MATCH(BV$7,'Proposed Factors'!$L$11:$R$11,0),FALSE)))</f>
        <v>1</v>
      </c>
      <c r="BW182" s="15">
        <f>IF($Z182="NN",1,IF(AND($Z182="YY",$Y182="S"),VLOOKUP("YY",gsdfactors,MATCH(BW$7,'Proposed Factors'!$L$11:$R$11,0),FALSE),VLOOKUP(LEFT(CONCATENATE($Y182,$Z182),2)&amp;"N",gsdfactors,MATCH(BW$7,'Proposed Factors'!$L$11:$R$11,0),FALSE)))</f>
        <v>1</v>
      </c>
      <c r="BY182" s="52">
        <f t="shared" si="142"/>
        <v>1.0206715364316195</v>
      </c>
      <c r="BZ182" s="52">
        <f t="shared" si="143"/>
        <v>0.88632582082169664</v>
      </c>
      <c r="CA182" s="52">
        <f t="shared" si="144"/>
        <v>0.97221605328876559</v>
      </c>
      <c r="CB182" s="52">
        <f t="shared" si="145"/>
        <v>1.0560609090642352</v>
      </c>
      <c r="CC182" s="52">
        <f t="shared" si="146"/>
        <v>0.8339954752521167</v>
      </c>
      <c r="CE182" s="52">
        <f t="shared" si="147"/>
        <v>1.0701368216348739</v>
      </c>
      <c r="CF182" s="52">
        <f t="shared" si="148"/>
        <v>0.98041489808246718</v>
      </c>
      <c r="CG182" s="52">
        <f t="shared" si="149"/>
        <v>0.99237211392558988</v>
      </c>
      <c r="CH182" s="52">
        <f t="shared" si="150"/>
        <v>1.0786423295138496</v>
      </c>
      <c r="CI182" s="52">
        <f t="shared" si="151"/>
        <v>0.90544282216657268</v>
      </c>
      <c r="CK182" s="52" t="str">
        <f t="shared" si="152"/>
        <v>76MNN</v>
      </c>
      <c r="CL182" s="55">
        <f t="shared" si="153"/>
        <v>4.3681412822952264E-4</v>
      </c>
      <c r="CM182" s="55">
        <f t="shared" si="154"/>
        <v>5.8191383077466855E-4</v>
      </c>
      <c r="CN182" s="55">
        <f t="shared" si="155"/>
        <v>4.5831274339863226E-4</v>
      </c>
      <c r="CO182" s="55">
        <f t="shared" si="156"/>
        <v>4.4088599867303583E-4</v>
      </c>
      <c r="CP182" s="55">
        <f t="shared" si="157"/>
        <v>4.377269610040277E-4</v>
      </c>
      <c r="CQ182" s="5">
        <f t="shared" si="175"/>
        <v>1.0701368216348739</v>
      </c>
      <c r="CR182" s="5">
        <f t="shared" si="176"/>
        <v>0.98041489808246718</v>
      </c>
      <c r="CS182" s="5">
        <f t="shared" si="177"/>
        <v>0.99237211392558988</v>
      </c>
      <c r="CT182" s="5">
        <f t="shared" si="178"/>
        <v>1.0786423295138496</v>
      </c>
      <c r="CU182" s="5">
        <f t="shared" si="179"/>
        <v>0.90544282216657268</v>
      </c>
      <c r="CW182" s="52">
        <f t="shared" si="180"/>
        <v>1.1017260000000002</v>
      </c>
      <c r="CX182" s="52">
        <f t="shared" si="181"/>
        <v>0.94740799999999981</v>
      </c>
      <c r="CY182" s="52">
        <f t="shared" si="182"/>
        <v>1.0307499999999998</v>
      </c>
      <c r="CZ182" s="52">
        <f t="shared" si="183"/>
        <v>1.1202839999999998</v>
      </c>
      <c r="DA182" s="52">
        <f t="shared" si="184"/>
        <v>0.87718426372176217</v>
      </c>
    </row>
    <row r="183" spans="1:105" x14ac:dyDescent="0.35">
      <c r="A183" s="170" t="str">
        <f t="shared" si="158"/>
        <v>NNN</v>
      </c>
      <c r="B183" s="170" t="str">
        <f t="shared" si="159"/>
        <v>N</v>
      </c>
      <c r="C183" s="29" t="str">
        <f t="shared" si="160"/>
        <v>N</v>
      </c>
      <c r="D183" s="29" t="str">
        <f t="shared" si="136"/>
        <v>N</v>
      </c>
      <c r="E183" s="171" t="s">
        <v>5</v>
      </c>
      <c r="F183" s="171" t="s">
        <v>6</v>
      </c>
      <c r="G183" s="171" t="s">
        <v>8</v>
      </c>
      <c r="H183" s="172">
        <v>64</v>
      </c>
      <c r="I183" s="171" t="s">
        <v>5</v>
      </c>
      <c r="J183" s="171" t="s">
        <v>5</v>
      </c>
      <c r="K183" s="172">
        <v>141</v>
      </c>
      <c r="L183" s="172">
        <v>106</v>
      </c>
      <c r="M183" s="172">
        <v>128</v>
      </c>
      <c r="N183" s="172">
        <v>113</v>
      </c>
      <c r="O183" s="172">
        <v>138</v>
      </c>
      <c r="P183" s="1"/>
      <c r="Q183" s="13" t="s">
        <v>349</v>
      </c>
      <c r="R183" s="35">
        <v>273</v>
      </c>
      <c r="S183" s="35">
        <v>216</v>
      </c>
      <c r="T183" s="35">
        <v>246</v>
      </c>
      <c r="U183" s="35">
        <v>218</v>
      </c>
      <c r="V183" s="35">
        <v>269</v>
      </c>
      <c r="W183" s="35"/>
      <c r="X183" s="50">
        <f t="shared" si="161"/>
        <v>76</v>
      </c>
      <c r="Y183" s="49" t="str">
        <f t="shared" si="162"/>
        <v>S</v>
      </c>
      <c r="Z183" s="49" t="str">
        <f t="shared" si="163"/>
        <v>NN</v>
      </c>
      <c r="AA183" s="1"/>
      <c r="AB183" s="120">
        <f t="shared" si="164"/>
        <v>7.5810716469586575E-5</v>
      </c>
      <c r="AC183" s="120">
        <f t="shared" si="165"/>
        <v>1.0345134769327442E-4</v>
      </c>
      <c r="AD183" s="120">
        <f t="shared" si="166"/>
        <v>7.8732496421832072E-5</v>
      </c>
      <c r="AE183" s="120">
        <f t="shared" si="167"/>
        <v>7.2211230436304888E-5</v>
      </c>
      <c r="AF183" s="120">
        <f t="shared" si="168"/>
        <v>7.6262015874406386E-5</v>
      </c>
      <c r="AH183" s="121">
        <f t="shared" si="199"/>
        <v>1.262</v>
      </c>
      <c r="AI183" s="121">
        <f t="shared" si="199"/>
        <v>1.232</v>
      </c>
      <c r="AJ183" s="121">
        <f t="shared" si="199"/>
        <v>1.085</v>
      </c>
      <c r="AK183" s="121">
        <f t="shared" si="199"/>
        <v>1.1879999999999999</v>
      </c>
      <c r="AL183" s="121">
        <f t="shared" si="199"/>
        <v>1.1120000000000001</v>
      </c>
      <c r="AM183" s="15"/>
      <c r="AN183" s="98">
        <f t="shared" si="137"/>
        <v>1.1691541081690944</v>
      </c>
      <c r="AO183" s="98">
        <f t="shared" si="138"/>
        <v>1.1525693378695665</v>
      </c>
      <c r="AP183" s="98">
        <f t="shared" si="139"/>
        <v>1.0233853192513322</v>
      </c>
      <c r="AQ183" s="98">
        <f t="shared" si="140"/>
        <v>1.1198949194742687</v>
      </c>
      <c r="AR183" s="98">
        <f t="shared" si="141"/>
        <v>1.0577919727246778</v>
      </c>
      <c r="AS183" s="15"/>
      <c r="AT183" s="98">
        <f t="shared" si="186"/>
        <v>0.16915410816909437</v>
      </c>
      <c r="AU183" s="98">
        <f t="shared" si="187"/>
        <v>0.1525693378695665</v>
      </c>
      <c r="AV183" s="98">
        <f t="shared" si="188"/>
        <v>2.3385319251332248E-2</v>
      </c>
      <c r="AW183" s="98">
        <f t="shared" si="189"/>
        <v>0.11989491947426867</v>
      </c>
      <c r="AX183" s="98">
        <f t="shared" si="190"/>
        <v>5.7791972724677843E-2</v>
      </c>
      <c r="AY183" s="15"/>
      <c r="AZ183" s="98">
        <f t="shared" si="169"/>
        <v>0.16915410816909437</v>
      </c>
      <c r="BA183" s="98">
        <f t="shared" si="170"/>
        <v>0.1525693378695665</v>
      </c>
      <c r="BB183" s="98">
        <f t="shared" si="171"/>
        <v>2.3385319251332248E-2</v>
      </c>
      <c r="BC183" s="99">
        <f t="shared" si="172"/>
        <v>0.11989491947426867</v>
      </c>
      <c r="BD183" s="98">
        <f t="shared" si="173"/>
        <v>5.8369892451924622E-2</v>
      </c>
      <c r="BE183" s="101"/>
      <c r="BF183" s="181" t="str">
        <f t="shared" si="174"/>
        <v>76X</v>
      </c>
      <c r="BG183" s="98">
        <f t="shared" si="191"/>
        <v>1.1691541081690944</v>
      </c>
      <c r="BH183" s="98">
        <f t="shared" si="192"/>
        <v>1.1525693378695665</v>
      </c>
      <c r="BI183" s="98">
        <f t="shared" si="193"/>
        <v>1.0233853192513322</v>
      </c>
      <c r="BJ183" s="98">
        <f t="shared" si="194"/>
        <v>1.1198949194742687</v>
      </c>
      <c r="BK183" s="98">
        <f t="shared" si="195"/>
        <v>1.0583698924519247</v>
      </c>
      <c r="BL183" s="101"/>
      <c r="BM183" s="15">
        <f>IF($Y183="N",VLOOKUP("N",ylfactors,MATCH(BM$7,'Proposed Factors'!$L$3:$R$3,0),FALSE),IF('Query Result 1'!$X183&lt;49,VLOOKUP("YA",ylfactors,MATCH(BM$7,'Proposed Factors'!$L$3:$R$3,0),FALSE),VLOOKUP("YB",ylfactors,MATCH(BM$7,'Proposed Factors'!$L$3:$R$3,0),FALSE)))</f>
        <v>0.873</v>
      </c>
      <c r="BN183" s="15">
        <f>IF($Y183="N",VLOOKUP("N",ylfactors,MATCH(BN$7,'Proposed Factors'!$L$3:$R$3,0),FALSE),IF('Query Result 1'!$X183&lt;49,VLOOKUP("YA",ylfactors,MATCH(BN$7,'Proposed Factors'!$L$3:$R$3,0),FALSE),VLOOKUP("YB",ylfactors,MATCH(BN$7,'Proposed Factors'!$L$3:$R$3,0),FALSE)))</f>
        <v>0.76900000000000002</v>
      </c>
      <c r="BO183" s="15">
        <f>IF($Y183="N",VLOOKUP("N",ylfactors,MATCH(BO$7,'Proposed Factors'!$L$3:$R$3,0),FALSE),IF('Query Result 1'!$X183&lt;49,VLOOKUP("YA",ylfactors,MATCH(BO$7,'Proposed Factors'!$L$3:$R$3,0),FALSE),VLOOKUP("YB",ylfactors,MATCH(BO$7,'Proposed Factors'!$L$3:$R$3,0),FALSE)))</f>
        <v>0.95</v>
      </c>
      <c r="BP183" s="15">
        <f>IF($Y183="N",VLOOKUP("N",ylfactors,MATCH(BP$7,'Proposed Factors'!$L$3:$R$3,0),FALSE),IF('Query Result 1'!$X183&lt;49,VLOOKUP("YA",ylfactors,MATCH(BP$7,'Proposed Factors'!$L$3:$R$3,0),FALSE),VLOOKUP("YB",ylfactors,MATCH(BP$7,'Proposed Factors'!$L$3:$R$3,0),FALSE)))</f>
        <v>0.94299999999999995</v>
      </c>
      <c r="BQ183" s="15">
        <f>IF($Y183="N",VLOOKUP("N",ylfactors,MATCH(BQ$7,'Proposed Factors'!$L$3:$R$3,0),FALSE),IF('Query Result 1'!$X183&lt;49,VLOOKUP("YA",ylfactors,MATCH(BQ$7,'Proposed Factors'!$L$3:$R$3,0),FALSE),VLOOKUP("YB",ylfactors,MATCH(BQ$7,'Proposed Factors'!$L$3:$R$3,0),FALSE)))</f>
        <v>0.78800000000000003</v>
      </c>
      <c r="BR183" s="15"/>
      <c r="BS183" s="15">
        <f>IF($Z183="NN",1,IF(AND($Z183="YY",$Y183="S"),VLOOKUP("YY",gsdfactors,MATCH(BS$7,'Proposed Factors'!$L$11:$R$11,0),FALSE),VLOOKUP(LEFT(CONCATENATE($Y183,$Z183),2)&amp;"N",gsdfactors,MATCH(BS$7,'Proposed Factors'!$L$11:$R$11,0),FALSE)))</f>
        <v>1</v>
      </c>
      <c r="BT183" s="15">
        <f>IF($Z183="NN",1,IF(AND($Z183="YY",$Y183="S"),VLOOKUP("YY",gsdfactors,MATCH(BT$7,'Proposed Factors'!$L$11:$R$11,0),FALSE),VLOOKUP(LEFT(CONCATENATE($Y183,$Z183),2)&amp;"N",gsdfactors,MATCH(BT$7,'Proposed Factors'!$L$11:$R$11,0),FALSE)))</f>
        <v>1</v>
      </c>
      <c r="BU183" s="15">
        <f>IF($Z183="NN",1,IF(AND($Z183="YY",$Y183="S"),VLOOKUP("YY",gsdfactors,MATCH(BU$7,'Proposed Factors'!$L$11:$R$11,0),FALSE),VLOOKUP(LEFT(CONCATENATE($Y183,$Z183),2)&amp;"N",gsdfactors,MATCH(BU$7,'Proposed Factors'!$L$11:$R$11,0),FALSE)))</f>
        <v>1</v>
      </c>
      <c r="BV183" s="15">
        <f>IF($Z183="NN",1,IF(AND($Z183="YY",$Y183="S"),VLOOKUP("YY",gsdfactors,MATCH(BV$7,'Proposed Factors'!$L$11:$R$11,0),FALSE),VLOOKUP(LEFT(CONCATENATE($Y183,$Z183),2)&amp;"N",gsdfactors,MATCH(BV$7,'Proposed Factors'!$L$11:$R$11,0),FALSE)))</f>
        <v>1</v>
      </c>
      <c r="BW183" s="15">
        <f>IF($Z183="NN",1,IF(AND($Z183="YY",$Y183="S"),VLOOKUP("YY",gsdfactors,MATCH(BW$7,'Proposed Factors'!$L$11:$R$11,0),FALSE),VLOOKUP(LEFT(CONCATENATE($Y183,$Z183),2)&amp;"N",gsdfactors,MATCH(BW$7,'Proposed Factors'!$L$11:$R$11,0),FALSE)))</f>
        <v>1</v>
      </c>
      <c r="BY183" s="52">
        <f t="shared" si="142"/>
        <v>1.0206715364316195</v>
      </c>
      <c r="BZ183" s="52">
        <f t="shared" si="143"/>
        <v>0.88632582082169664</v>
      </c>
      <c r="CA183" s="52">
        <f t="shared" si="144"/>
        <v>0.97221605328876559</v>
      </c>
      <c r="CB183" s="52">
        <f t="shared" si="145"/>
        <v>1.0560609090642352</v>
      </c>
      <c r="CC183" s="52">
        <f t="shared" si="146"/>
        <v>0.8339954752521167</v>
      </c>
      <c r="CE183" s="52">
        <f t="shared" si="147"/>
        <v>1.0701368216348739</v>
      </c>
      <c r="CF183" s="52">
        <f t="shared" si="148"/>
        <v>0.98041489808246718</v>
      </c>
      <c r="CG183" s="52">
        <f t="shared" si="149"/>
        <v>0.99237211392558988</v>
      </c>
      <c r="CH183" s="52">
        <f t="shared" si="150"/>
        <v>1.0786423295138496</v>
      </c>
      <c r="CI183" s="52">
        <f t="shared" si="151"/>
        <v>0.90544282216657268</v>
      </c>
      <c r="CK183" s="52" t="str">
        <f t="shared" si="152"/>
        <v>76SNN</v>
      </c>
      <c r="CL183" s="55">
        <f t="shared" si="153"/>
        <v>7.5810716469586575E-5</v>
      </c>
      <c r="CM183" s="55">
        <f t="shared" si="154"/>
        <v>1.0345134769327442E-4</v>
      </c>
      <c r="CN183" s="55">
        <f t="shared" si="155"/>
        <v>7.8732496421832072E-5</v>
      </c>
      <c r="CO183" s="55">
        <f t="shared" si="156"/>
        <v>7.2211230436304888E-5</v>
      </c>
      <c r="CP183" s="55">
        <f t="shared" si="157"/>
        <v>7.6262015874406386E-5</v>
      </c>
      <c r="CQ183" s="5">
        <f t="shared" si="175"/>
        <v>1.0701368216348739</v>
      </c>
      <c r="CR183" s="5">
        <f t="shared" si="176"/>
        <v>0.98041489808246718</v>
      </c>
      <c r="CS183" s="5">
        <f t="shared" si="177"/>
        <v>0.99237211392558988</v>
      </c>
      <c r="CT183" s="5">
        <f t="shared" si="178"/>
        <v>1.0786423295138496</v>
      </c>
      <c r="CU183" s="5">
        <f t="shared" si="179"/>
        <v>0.90544282216657268</v>
      </c>
      <c r="CW183" s="52">
        <f t="shared" si="180"/>
        <v>1.1017260000000002</v>
      </c>
      <c r="CX183" s="52">
        <f t="shared" si="181"/>
        <v>0.94740799999999981</v>
      </c>
      <c r="CY183" s="52">
        <f t="shared" si="182"/>
        <v>1.0307499999999998</v>
      </c>
      <c r="CZ183" s="52">
        <f t="shared" si="183"/>
        <v>1.1202839999999998</v>
      </c>
      <c r="DA183" s="52">
        <f t="shared" si="184"/>
        <v>0.87718426372176217</v>
      </c>
    </row>
    <row r="184" spans="1:105" x14ac:dyDescent="0.35">
      <c r="A184" s="170" t="str">
        <f t="shared" si="158"/>
        <v>NNN</v>
      </c>
      <c r="B184" s="170" t="str">
        <f t="shared" si="159"/>
        <v>N</v>
      </c>
      <c r="C184" s="29" t="str">
        <f t="shared" si="160"/>
        <v>N</v>
      </c>
      <c r="D184" s="29" t="str">
        <f t="shared" si="136"/>
        <v>N</v>
      </c>
      <c r="E184" s="171" t="s">
        <v>5</v>
      </c>
      <c r="F184" s="171" t="s">
        <v>6</v>
      </c>
      <c r="G184" s="171" t="s">
        <v>8</v>
      </c>
      <c r="H184" s="172">
        <v>65</v>
      </c>
      <c r="I184" s="171" t="s">
        <v>5</v>
      </c>
      <c r="J184" s="171" t="s">
        <v>5</v>
      </c>
      <c r="K184" s="172">
        <v>97</v>
      </c>
      <c r="L184" s="172">
        <v>69</v>
      </c>
      <c r="M184" s="172">
        <v>83</v>
      </c>
      <c r="N184" s="172">
        <v>70</v>
      </c>
      <c r="O184" s="172">
        <v>96</v>
      </c>
      <c r="P184" s="1"/>
      <c r="Q184" s="13" t="s">
        <v>248</v>
      </c>
      <c r="R184" s="35">
        <v>1139</v>
      </c>
      <c r="S184" s="35">
        <v>880</v>
      </c>
      <c r="T184" s="35">
        <v>1048</v>
      </c>
      <c r="U184" s="35">
        <v>967</v>
      </c>
      <c r="V184" s="35">
        <v>1116</v>
      </c>
      <c r="W184" s="35"/>
      <c r="X184" s="50">
        <f t="shared" si="161"/>
        <v>77</v>
      </c>
      <c r="Y184" s="49" t="str">
        <f t="shared" si="162"/>
        <v>M</v>
      </c>
      <c r="Z184" s="49" t="str">
        <f t="shared" si="163"/>
        <v>NN</v>
      </c>
      <c r="AA184" s="1"/>
      <c r="AB184" s="120">
        <f t="shared" si="164"/>
        <v>3.162945276881286E-4</v>
      </c>
      <c r="AC184" s="120">
        <f t="shared" si="165"/>
        <v>4.2146845356519206E-4</v>
      </c>
      <c r="AD184" s="120">
        <f t="shared" si="166"/>
        <v>3.3541323678894312E-4</v>
      </c>
      <c r="AE184" s="120">
        <f t="shared" si="167"/>
        <v>3.2031311849498544E-4</v>
      </c>
      <c r="AF184" s="120">
        <f t="shared" si="168"/>
        <v>3.1638814020757441E-4</v>
      </c>
      <c r="AH184" s="121">
        <f t="shared" si="199"/>
        <v>1.262</v>
      </c>
      <c r="AI184" s="121">
        <f t="shared" si="199"/>
        <v>1.232</v>
      </c>
      <c r="AJ184" s="121">
        <f t="shared" si="199"/>
        <v>1.0920000000000001</v>
      </c>
      <c r="AK184" s="121">
        <f t="shared" si="199"/>
        <v>1.1890000000000001</v>
      </c>
      <c r="AL184" s="121">
        <f t="shared" si="199"/>
        <v>1.1120000000000001</v>
      </c>
      <c r="AM184" s="15"/>
      <c r="AN184" s="98">
        <f t="shared" si="137"/>
        <v>1.1691541081690944</v>
      </c>
      <c r="AO184" s="98">
        <f t="shared" si="138"/>
        <v>1.1525693378695665</v>
      </c>
      <c r="AP184" s="98">
        <f t="shared" si="139"/>
        <v>1.0299878051819862</v>
      </c>
      <c r="AQ184" s="98">
        <f t="shared" si="140"/>
        <v>1.1208375919654088</v>
      </c>
      <c r="AR184" s="98">
        <f t="shared" si="141"/>
        <v>1.0577919727246778</v>
      </c>
      <c r="AS184" s="15"/>
      <c r="AT184" s="98">
        <f t="shared" si="186"/>
        <v>0.16915410816909437</v>
      </c>
      <c r="AU184" s="98">
        <f t="shared" si="187"/>
        <v>0.1525693378695665</v>
      </c>
      <c r="AV184" s="98">
        <f t="shared" si="188"/>
        <v>2.9987805181986182E-2</v>
      </c>
      <c r="AW184" s="98">
        <f t="shared" si="189"/>
        <v>0.12083759196540877</v>
      </c>
      <c r="AX184" s="98">
        <f t="shared" si="190"/>
        <v>5.7791972724677843E-2</v>
      </c>
      <c r="AY184" s="15"/>
      <c r="AZ184" s="98">
        <f t="shared" si="169"/>
        <v>0.16915410816909437</v>
      </c>
      <c r="BA184" s="98">
        <f t="shared" si="170"/>
        <v>0.1525693378695665</v>
      </c>
      <c r="BB184" s="98">
        <f t="shared" si="171"/>
        <v>2.9987805181986182E-2</v>
      </c>
      <c r="BC184" s="99">
        <f t="shared" si="172"/>
        <v>0.12083759196540877</v>
      </c>
      <c r="BD184" s="98">
        <f t="shared" si="173"/>
        <v>5.8369892451924622E-2</v>
      </c>
      <c r="BE184" s="101"/>
      <c r="BF184" s="181" t="str">
        <f t="shared" si="174"/>
        <v>77X</v>
      </c>
      <c r="BG184" s="98">
        <f t="shared" si="191"/>
        <v>1.1691541081690944</v>
      </c>
      <c r="BH184" s="98">
        <f t="shared" si="192"/>
        <v>1.1525693378695665</v>
      </c>
      <c r="BI184" s="98">
        <f t="shared" si="193"/>
        <v>1.0299878051819862</v>
      </c>
      <c r="BJ184" s="98">
        <f t="shared" si="194"/>
        <v>1.1208375919654088</v>
      </c>
      <c r="BK184" s="98">
        <f t="shared" si="195"/>
        <v>1.0583698924519247</v>
      </c>
      <c r="BL184" s="101"/>
      <c r="BM184" s="15">
        <f>IF($Y184="N",VLOOKUP("N",ylfactors,MATCH(BM$7,'Proposed Factors'!$L$3:$R$3,0),FALSE),IF('Query Result 1'!$X184&lt;49,VLOOKUP("YA",ylfactors,MATCH(BM$7,'Proposed Factors'!$L$3:$R$3,0),FALSE),VLOOKUP("YB",ylfactors,MATCH(BM$7,'Proposed Factors'!$L$3:$R$3,0),FALSE)))</f>
        <v>0.873</v>
      </c>
      <c r="BN184" s="15">
        <f>IF($Y184="N",VLOOKUP("N",ylfactors,MATCH(BN$7,'Proposed Factors'!$L$3:$R$3,0),FALSE),IF('Query Result 1'!$X184&lt;49,VLOOKUP("YA",ylfactors,MATCH(BN$7,'Proposed Factors'!$L$3:$R$3,0),FALSE),VLOOKUP("YB",ylfactors,MATCH(BN$7,'Proposed Factors'!$L$3:$R$3,0),FALSE)))</f>
        <v>0.76900000000000002</v>
      </c>
      <c r="BO184" s="15">
        <f>IF($Y184="N",VLOOKUP("N",ylfactors,MATCH(BO$7,'Proposed Factors'!$L$3:$R$3,0),FALSE),IF('Query Result 1'!$X184&lt;49,VLOOKUP("YA",ylfactors,MATCH(BO$7,'Proposed Factors'!$L$3:$R$3,0),FALSE),VLOOKUP("YB",ylfactors,MATCH(BO$7,'Proposed Factors'!$L$3:$R$3,0),FALSE)))</f>
        <v>0.95</v>
      </c>
      <c r="BP184" s="15">
        <f>IF($Y184="N",VLOOKUP("N",ylfactors,MATCH(BP$7,'Proposed Factors'!$L$3:$R$3,0),FALSE),IF('Query Result 1'!$X184&lt;49,VLOOKUP("YA",ylfactors,MATCH(BP$7,'Proposed Factors'!$L$3:$R$3,0),FALSE),VLOOKUP("YB",ylfactors,MATCH(BP$7,'Proposed Factors'!$L$3:$R$3,0),FALSE)))</f>
        <v>0.94299999999999995</v>
      </c>
      <c r="BQ184" s="15">
        <f>IF($Y184="N",VLOOKUP("N",ylfactors,MATCH(BQ$7,'Proposed Factors'!$L$3:$R$3,0),FALSE),IF('Query Result 1'!$X184&lt;49,VLOOKUP("YA",ylfactors,MATCH(BQ$7,'Proposed Factors'!$L$3:$R$3,0),FALSE),VLOOKUP("YB",ylfactors,MATCH(BQ$7,'Proposed Factors'!$L$3:$R$3,0),FALSE)))</f>
        <v>0.78800000000000003</v>
      </c>
      <c r="BR184" s="15"/>
      <c r="BS184" s="15">
        <f>IF($Z184="NN",1,IF(AND($Z184="YY",$Y184="S"),VLOOKUP("YY",gsdfactors,MATCH(BS$7,'Proposed Factors'!$L$11:$R$11,0),FALSE),VLOOKUP(LEFT(CONCATENATE($Y184,$Z184),2)&amp;"N",gsdfactors,MATCH(BS$7,'Proposed Factors'!$L$11:$R$11,0),FALSE)))</f>
        <v>1</v>
      </c>
      <c r="BT184" s="15">
        <f>IF($Z184="NN",1,IF(AND($Z184="YY",$Y184="S"),VLOOKUP("YY",gsdfactors,MATCH(BT$7,'Proposed Factors'!$L$11:$R$11,0),FALSE),VLOOKUP(LEFT(CONCATENATE($Y184,$Z184),2)&amp;"N",gsdfactors,MATCH(BT$7,'Proposed Factors'!$L$11:$R$11,0),FALSE)))</f>
        <v>1</v>
      </c>
      <c r="BU184" s="15">
        <f>IF($Z184="NN",1,IF(AND($Z184="YY",$Y184="S"),VLOOKUP("YY",gsdfactors,MATCH(BU$7,'Proposed Factors'!$L$11:$R$11,0),FALSE),VLOOKUP(LEFT(CONCATENATE($Y184,$Z184),2)&amp;"N",gsdfactors,MATCH(BU$7,'Proposed Factors'!$L$11:$R$11,0),FALSE)))</f>
        <v>1</v>
      </c>
      <c r="BV184" s="15">
        <f>IF($Z184="NN",1,IF(AND($Z184="YY",$Y184="S"),VLOOKUP("YY",gsdfactors,MATCH(BV$7,'Proposed Factors'!$L$11:$R$11,0),FALSE),VLOOKUP(LEFT(CONCATENATE($Y184,$Z184),2)&amp;"N",gsdfactors,MATCH(BV$7,'Proposed Factors'!$L$11:$R$11,0),FALSE)))</f>
        <v>1</v>
      </c>
      <c r="BW184" s="15">
        <f>IF($Z184="NN",1,IF(AND($Z184="YY",$Y184="S"),VLOOKUP("YY",gsdfactors,MATCH(BW$7,'Proposed Factors'!$L$11:$R$11,0),FALSE),VLOOKUP(LEFT(CONCATENATE($Y184,$Z184),2)&amp;"N",gsdfactors,MATCH(BW$7,'Proposed Factors'!$L$11:$R$11,0),FALSE)))</f>
        <v>1</v>
      </c>
      <c r="BY184" s="52">
        <f t="shared" si="142"/>
        <v>1.0206715364316195</v>
      </c>
      <c r="BZ184" s="52">
        <f t="shared" si="143"/>
        <v>0.88632582082169664</v>
      </c>
      <c r="CA184" s="52">
        <f t="shared" si="144"/>
        <v>0.97848841492288685</v>
      </c>
      <c r="CB184" s="52">
        <f t="shared" si="145"/>
        <v>1.0569498492233804</v>
      </c>
      <c r="CC184" s="52">
        <f t="shared" si="146"/>
        <v>0.8339954752521167</v>
      </c>
      <c r="CE184" s="52">
        <f t="shared" si="147"/>
        <v>1.0701368216348739</v>
      </c>
      <c r="CF184" s="52">
        <f t="shared" si="148"/>
        <v>0.98041489808246718</v>
      </c>
      <c r="CG184" s="52">
        <f t="shared" si="149"/>
        <v>0.99877451466059386</v>
      </c>
      <c r="CH184" s="52">
        <f t="shared" si="150"/>
        <v>1.0795502776026662</v>
      </c>
      <c r="CI184" s="52">
        <f t="shared" si="151"/>
        <v>0.90544282216657268</v>
      </c>
      <c r="CK184" s="52" t="str">
        <f t="shared" si="152"/>
        <v>77MNN</v>
      </c>
      <c r="CL184" s="55">
        <f t="shared" si="153"/>
        <v>3.162945276881286E-4</v>
      </c>
      <c r="CM184" s="55">
        <f t="shared" si="154"/>
        <v>4.2146845356519206E-4</v>
      </c>
      <c r="CN184" s="55">
        <f t="shared" si="155"/>
        <v>3.3541323678894312E-4</v>
      </c>
      <c r="CO184" s="55">
        <f t="shared" si="156"/>
        <v>3.2031311849498544E-4</v>
      </c>
      <c r="CP184" s="55">
        <f t="shared" si="157"/>
        <v>3.1638814020757441E-4</v>
      </c>
      <c r="CQ184" s="5">
        <f t="shared" si="175"/>
        <v>1.0701368216348739</v>
      </c>
      <c r="CR184" s="5">
        <f t="shared" si="176"/>
        <v>0.98041489808246718</v>
      </c>
      <c r="CS184" s="5">
        <f t="shared" si="177"/>
        <v>0.99877451466059386</v>
      </c>
      <c r="CT184" s="5">
        <f t="shared" si="178"/>
        <v>1.0795502776026662</v>
      </c>
      <c r="CU184" s="5">
        <f t="shared" si="179"/>
        <v>0.90544282216657268</v>
      </c>
      <c r="CW184" s="52">
        <f t="shared" si="180"/>
        <v>1.1017260000000002</v>
      </c>
      <c r="CX184" s="52">
        <f t="shared" si="181"/>
        <v>0.94740799999999981</v>
      </c>
      <c r="CY184" s="52">
        <f t="shared" si="182"/>
        <v>1.0374000000000001</v>
      </c>
      <c r="CZ184" s="52">
        <f t="shared" si="183"/>
        <v>1.121227</v>
      </c>
      <c r="DA184" s="52">
        <f t="shared" si="184"/>
        <v>0.87718426372176217</v>
      </c>
    </row>
    <row r="185" spans="1:105" x14ac:dyDescent="0.35">
      <c r="A185" s="170" t="str">
        <f t="shared" si="158"/>
        <v>NNN</v>
      </c>
      <c r="B185" s="170" t="str">
        <f t="shared" si="159"/>
        <v>N</v>
      </c>
      <c r="C185" s="29" t="str">
        <f t="shared" si="160"/>
        <v>N</v>
      </c>
      <c r="D185" s="29" t="str">
        <f t="shared" si="136"/>
        <v>N</v>
      </c>
      <c r="E185" s="171" t="s">
        <v>5</v>
      </c>
      <c r="F185" s="171" t="s">
        <v>6</v>
      </c>
      <c r="G185" s="171" t="s">
        <v>8</v>
      </c>
      <c r="H185" s="172">
        <v>66</v>
      </c>
      <c r="I185" s="171" t="s">
        <v>5</v>
      </c>
      <c r="J185" s="171" t="s">
        <v>5</v>
      </c>
      <c r="K185" s="172">
        <v>105</v>
      </c>
      <c r="L185" s="172">
        <v>75</v>
      </c>
      <c r="M185" s="172">
        <v>98</v>
      </c>
      <c r="N185" s="172">
        <v>81</v>
      </c>
      <c r="O185" s="172">
        <v>105</v>
      </c>
      <c r="P185" s="1"/>
      <c r="Q185" s="13" t="s">
        <v>350</v>
      </c>
      <c r="R185" s="35">
        <v>154</v>
      </c>
      <c r="S185" s="35">
        <v>105</v>
      </c>
      <c r="T185" s="35">
        <v>137</v>
      </c>
      <c r="U185" s="35">
        <v>127</v>
      </c>
      <c r="V185" s="35">
        <v>149</v>
      </c>
      <c r="W185" s="35"/>
      <c r="X185" s="50">
        <f t="shared" si="161"/>
        <v>77</v>
      </c>
      <c r="Y185" s="49" t="str">
        <f t="shared" si="162"/>
        <v>S</v>
      </c>
      <c r="Z185" s="49" t="str">
        <f t="shared" si="163"/>
        <v>NN</v>
      </c>
      <c r="AA185" s="1"/>
      <c r="AB185" s="120">
        <f t="shared" si="164"/>
        <v>4.2765019546946271E-5</v>
      </c>
      <c r="AC185" s="120">
        <f t="shared" si="165"/>
        <v>5.0288849573119507E-5</v>
      </c>
      <c r="AD185" s="120">
        <f t="shared" si="166"/>
        <v>4.3846959389394283E-5</v>
      </c>
      <c r="AE185" s="120">
        <f t="shared" si="167"/>
        <v>4.2068010391792296E-5</v>
      </c>
      <c r="AF185" s="120">
        <f t="shared" si="168"/>
        <v>4.2241785744559672E-5</v>
      </c>
      <c r="AH185" s="121">
        <f t="shared" si="199"/>
        <v>1.262</v>
      </c>
      <c r="AI185" s="121">
        <f t="shared" si="199"/>
        <v>1.232</v>
      </c>
      <c r="AJ185" s="121">
        <f t="shared" si="199"/>
        <v>1.0920000000000001</v>
      </c>
      <c r="AK185" s="121">
        <f t="shared" si="199"/>
        <v>1.1890000000000001</v>
      </c>
      <c r="AL185" s="121">
        <f t="shared" si="199"/>
        <v>1.1120000000000001</v>
      </c>
      <c r="AM185" s="15"/>
      <c r="AN185" s="98">
        <f t="shared" si="137"/>
        <v>1.1691541081690944</v>
      </c>
      <c r="AO185" s="98">
        <f t="shared" si="138"/>
        <v>1.1525693378695665</v>
      </c>
      <c r="AP185" s="98">
        <f t="shared" si="139"/>
        <v>1.0299878051819862</v>
      </c>
      <c r="AQ185" s="98">
        <f t="shared" si="140"/>
        <v>1.1208375919654088</v>
      </c>
      <c r="AR185" s="98">
        <f t="shared" si="141"/>
        <v>1.0577919727246778</v>
      </c>
      <c r="AS185" s="15"/>
      <c r="AT185" s="98">
        <f t="shared" si="186"/>
        <v>0.16915410816909437</v>
      </c>
      <c r="AU185" s="98">
        <f t="shared" si="187"/>
        <v>0.1525693378695665</v>
      </c>
      <c r="AV185" s="98">
        <f t="shared" si="188"/>
        <v>2.9987805181986182E-2</v>
      </c>
      <c r="AW185" s="98">
        <f t="shared" si="189"/>
        <v>0.12083759196540877</v>
      </c>
      <c r="AX185" s="98">
        <f t="shared" si="190"/>
        <v>5.7791972724677843E-2</v>
      </c>
      <c r="AY185" s="15"/>
      <c r="AZ185" s="98">
        <f t="shared" si="169"/>
        <v>0.16915410816909437</v>
      </c>
      <c r="BA185" s="98">
        <f t="shared" si="170"/>
        <v>0.1525693378695665</v>
      </c>
      <c r="BB185" s="98">
        <f t="shared" si="171"/>
        <v>2.9987805181986182E-2</v>
      </c>
      <c r="BC185" s="99">
        <f t="shared" si="172"/>
        <v>0.12083759196540877</v>
      </c>
      <c r="BD185" s="98">
        <f t="shared" si="173"/>
        <v>5.8369892451924622E-2</v>
      </c>
      <c r="BE185" s="101"/>
      <c r="BF185" s="181" t="str">
        <f t="shared" si="174"/>
        <v>77X</v>
      </c>
      <c r="BG185" s="98">
        <f t="shared" si="191"/>
        <v>1.1691541081690944</v>
      </c>
      <c r="BH185" s="98">
        <f t="shared" si="192"/>
        <v>1.1525693378695665</v>
      </c>
      <c r="BI185" s="98">
        <f t="shared" si="193"/>
        <v>1.0299878051819862</v>
      </c>
      <c r="BJ185" s="98">
        <f t="shared" si="194"/>
        <v>1.1208375919654088</v>
      </c>
      <c r="BK185" s="98">
        <f t="shared" si="195"/>
        <v>1.0583698924519247</v>
      </c>
      <c r="BL185" s="101"/>
      <c r="BM185" s="15">
        <f>IF($Y185="N",VLOOKUP("N",ylfactors,MATCH(BM$7,'Proposed Factors'!$L$3:$R$3,0),FALSE),IF('Query Result 1'!$X185&lt;49,VLOOKUP("YA",ylfactors,MATCH(BM$7,'Proposed Factors'!$L$3:$R$3,0),FALSE),VLOOKUP("YB",ylfactors,MATCH(BM$7,'Proposed Factors'!$L$3:$R$3,0),FALSE)))</f>
        <v>0.873</v>
      </c>
      <c r="BN185" s="15">
        <f>IF($Y185="N",VLOOKUP("N",ylfactors,MATCH(BN$7,'Proposed Factors'!$L$3:$R$3,0),FALSE),IF('Query Result 1'!$X185&lt;49,VLOOKUP("YA",ylfactors,MATCH(BN$7,'Proposed Factors'!$L$3:$R$3,0),FALSE),VLOOKUP("YB",ylfactors,MATCH(BN$7,'Proposed Factors'!$L$3:$R$3,0),FALSE)))</f>
        <v>0.76900000000000002</v>
      </c>
      <c r="BO185" s="15">
        <f>IF($Y185="N",VLOOKUP("N",ylfactors,MATCH(BO$7,'Proposed Factors'!$L$3:$R$3,0),FALSE),IF('Query Result 1'!$X185&lt;49,VLOOKUP("YA",ylfactors,MATCH(BO$7,'Proposed Factors'!$L$3:$R$3,0),FALSE),VLOOKUP("YB",ylfactors,MATCH(BO$7,'Proposed Factors'!$L$3:$R$3,0),FALSE)))</f>
        <v>0.95</v>
      </c>
      <c r="BP185" s="15">
        <f>IF($Y185="N",VLOOKUP("N",ylfactors,MATCH(BP$7,'Proposed Factors'!$L$3:$R$3,0),FALSE),IF('Query Result 1'!$X185&lt;49,VLOOKUP("YA",ylfactors,MATCH(BP$7,'Proposed Factors'!$L$3:$R$3,0),FALSE),VLOOKUP("YB",ylfactors,MATCH(BP$7,'Proposed Factors'!$L$3:$R$3,0),FALSE)))</f>
        <v>0.94299999999999995</v>
      </c>
      <c r="BQ185" s="15">
        <f>IF($Y185="N",VLOOKUP("N",ylfactors,MATCH(BQ$7,'Proposed Factors'!$L$3:$R$3,0),FALSE),IF('Query Result 1'!$X185&lt;49,VLOOKUP("YA",ylfactors,MATCH(BQ$7,'Proposed Factors'!$L$3:$R$3,0),FALSE),VLOOKUP("YB",ylfactors,MATCH(BQ$7,'Proposed Factors'!$L$3:$R$3,0),FALSE)))</f>
        <v>0.78800000000000003</v>
      </c>
      <c r="BR185" s="15"/>
      <c r="BS185" s="15">
        <f>IF($Z185="NN",1,IF(AND($Z185="YY",$Y185="S"),VLOOKUP("YY",gsdfactors,MATCH(BS$7,'Proposed Factors'!$L$11:$R$11,0),FALSE),VLOOKUP(LEFT(CONCATENATE($Y185,$Z185),2)&amp;"N",gsdfactors,MATCH(BS$7,'Proposed Factors'!$L$11:$R$11,0),FALSE)))</f>
        <v>1</v>
      </c>
      <c r="BT185" s="15">
        <f>IF($Z185="NN",1,IF(AND($Z185="YY",$Y185="S"),VLOOKUP("YY",gsdfactors,MATCH(BT$7,'Proposed Factors'!$L$11:$R$11,0),FALSE),VLOOKUP(LEFT(CONCATENATE($Y185,$Z185),2)&amp;"N",gsdfactors,MATCH(BT$7,'Proposed Factors'!$L$11:$R$11,0),FALSE)))</f>
        <v>1</v>
      </c>
      <c r="BU185" s="15">
        <f>IF($Z185="NN",1,IF(AND($Z185="YY",$Y185="S"),VLOOKUP("YY",gsdfactors,MATCH(BU$7,'Proposed Factors'!$L$11:$R$11,0),FALSE),VLOOKUP(LEFT(CONCATENATE($Y185,$Z185),2)&amp;"N",gsdfactors,MATCH(BU$7,'Proposed Factors'!$L$11:$R$11,0),FALSE)))</f>
        <v>1</v>
      </c>
      <c r="BV185" s="15">
        <f>IF($Z185="NN",1,IF(AND($Z185="YY",$Y185="S"),VLOOKUP("YY",gsdfactors,MATCH(BV$7,'Proposed Factors'!$L$11:$R$11,0),FALSE),VLOOKUP(LEFT(CONCATENATE($Y185,$Z185),2)&amp;"N",gsdfactors,MATCH(BV$7,'Proposed Factors'!$L$11:$R$11,0),FALSE)))</f>
        <v>1</v>
      </c>
      <c r="BW185" s="15">
        <f>IF($Z185="NN",1,IF(AND($Z185="YY",$Y185="S"),VLOOKUP("YY",gsdfactors,MATCH(BW$7,'Proposed Factors'!$L$11:$R$11,0),FALSE),VLOOKUP(LEFT(CONCATENATE($Y185,$Z185),2)&amp;"N",gsdfactors,MATCH(BW$7,'Proposed Factors'!$L$11:$R$11,0),FALSE)))</f>
        <v>1</v>
      </c>
      <c r="BY185" s="52">
        <f t="shared" si="142"/>
        <v>1.0206715364316195</v>
      </c>
      <c r="BZ185" s="52">
        <f t="shared" si="143"/>
        <v>0.88632582082169664</v>
      </c>
      <c r="CA185" s="52">
        <f t="shared" si="144"/>
        <v>0.97848841492288685</v>
      </c>
      <c r="CB185" s="52">
        <f t="shared" si="145"/>
        <v>1.0569498492233804</v>
      </c>
      <c r="CC185" s="52">
        <f t="shared" si="146"/>
        <v>0.8339954752521167</v>
      </c>
      <c r="CE185" s="52">
        <f t="shared" si="147"/>
        <v>1.0701368216348739</v>
      </c>
      <c r="CF185" s="52">
        <f t="shared" si="148"/>
        <v>0.98041489808246718</v>
      </c>
      <c r="CG185" s="52">
        <f t="shared" si="149"/>
        <v>0.99877451466059386</v>
      </c>
      <c r="CH185" s="52">
        <f t="shared" si="150"/>
        <v>1.0795502776026662</v>
      </c>
      <c r="CI185" s="52">
        <f t="shared" si="151"/>
        <v>0.90544282216657268</v>
      </c>
      <c r="CK185" s="52" t="str">
        <f t="shared" si="152"/>
        <v>77SNN</v>
      </c>
      <c r="CL185" s="55">
        <f t="shared" si="153"/>
        <v>4.2765019546946271E-5</v>
      </c>
      <c r="CM185" s="55">
        <f t="shared" si="154"/>
        <v>5.0288849573119507E-5</v>
      </c>
      <c r="CN185" s="55">
        <f t="shared" si="155"/>
        <v>4.3846959389394283E-5</v>
      </c>
      <c r="CO185" s="55">
        <f t="shared" si="156"/>
        <v>4.2068010391792296E-5</v>
      </c>
      <c r="CP185" s="55">
        <f t="shared" si="157"/>
        <v>4.2241785744559672E-5</v>
      </c>
      <c r="CQ185" s="5">
        <f t="shared" si="175"/>
        <v>1.0701368216348739</v>
      </c>
      <c r="CR185" s="5">
        <f t="shared" si="176"/>
        <v>0.98041489808246718</v>
      </c>
      <c r="CS185" s="5">
        <f t="shared" si="177"/>
        <v>0.99877451466059386</v>
      </c>
      <c r="CT185" s="5">
        <f t="shared" si="178"/>
        <v>1.0795502776026662</v>
      </c>
      <c r="CU185" s="5">
        <f t="shared" si="179"/>
        <v>0.90544282216657268</v>
      </c>
      <c r="CW185" s="52">
        <f t="shared" si="180"/>
        <v>1.1017260000000002</v>
      </c>
      <c r="CX185" s="52">
        <f t="shared" si="181"/>
        <v>0.94740799999999981</v>
      </c>
      <c r="CY185" s="52">
        <f t="shared" si="182"/>
        <v>1.0374000000000001</v>
      </c>
      <c r="CZ185" s="52">
        <f t="shared" si="183"/>
        <v>1.121227</v>
      </c>
      <c r="DA185" s="52">
        <f t="shared" si="184"/>
        <v>0.87718426372176217</v>
      </c>
    </row>
    <row r="186" spans="1:105" x14ac:dyDescent="0.35">
      <c r="A186" s="170" t="str">
        <f t="shared" si="158"/>
        <v>NNN</v>
      </c>
      <c r="B186" s="170" t="str">
        <f t="shared" si="159"/>
        <v>N</v>
      </c>
      <c r="C186" s="29" t="str">
        <f t="shared" si="160"/>
        <v>N</v>
      </c>
      <c r="D186" s="29" t="str">
        <f t="shared" si="136"/>
        <v>N</v>
      </c>
      <c r="E186" s="171" t="s">
        <v>5</v>
      </c>
      <c r="F186" s="171" t="s">
        <v>6</v>
      </c>
      <c r="G186" s="171" t="s">
        <v>8</v>
      </c>
      <c r="H186" s="172">
        <v>67</v>
      </c>
      <c r="I186" s="171" t="s">
        <v>5</v>
      </c>
      <c r="J186" s="171" t="s">
        <v>5</v>
      </c>
      <c r="K186" s="172">
        <v>85</v>
      </c>
      <c r="L186" s="172">
        <v>49</v>
      </c>
      <c r="M186" s="172">
        <v>67</v>
      </c>
      <c r="N186" s="172">
        <v>55</v>
      </c>
      <c r="O186" s="172">
        <v>79</v>
      </c>
      <c r="P186" s="1"/>
      <c r="Q186" s="13" t="s">
        <v>249</v>
      </c>
      <c r="R186" s="35">
        <v>947</v>
      </c>
      <c r="S186" s="35">
        <v>772</v>
      </c>
      <c r="T186" s="35">
        <v>871</v>
      </c>
      <c r="U186" s="35">
        <v>793</v>
      </c>
      <c r="V186" s="35">
        <v>934</v>
      </c>
      <c r="W186" s="35"/>
      <c r="X186" s="50">
        <f t="shared" si="161"/>
        <v>78</v>
      </c>
      <c r="Y186" s="49" t="str">
        <f t="shared" si="162"/>
        <v>M</v>
      </c>
      <c r="Z186" s="49" t="str">
        <f t="shared" si="163"/>
        <v>NN</v>
      </c>
      <c r="AA186" s="1"/>
      <c r="AB186" s="120">
        <f t="shared" si="164"/>
        <v>2.6297710072050725E-4</v>
      </c>
      <c r="AC186" s="120">
        <f t="shared" si="165"/>
        <v>3.6974277971855486E-4</v>
      </c>
      <c r="AD186" s="120">
        <f t="shared" si="166"/>
        <v>2.787642454610396E-4</v>
      </c>
      <c r="AE186" s="120">
        <f t="shared" si="167"/>
        <v>2.6267663181646687E-4</v>
      </c>
      <c r="AF186" s="120">
        <f t="shared" si="168"/>
        <v>2.6479079117730693E-4</v>
      </c>
      <c r="AH186" s="121">
        <f t="shared" si="199"/>
        <v>1.262</v>
      </c>
      <c r="AI186" s="121">
        <f t="shared" si="199"/>
        <v>1.232</v>
      </c>
      <c r="AJ186" s="121">
        <f t="shared" si="199"/>
        <v>1.1000000000000001</v>
      </c>
      <c r="AK186" s="121">
        <f t="shared" si="199"/>
        <v>1.1890000000000001</v>
      </c>
      <c r="AL186" s="121">
        <f t="shared" si="199"/>
        <v>1.123</v>
      </c>
      <c r="AM186" s="15"/>
      <c r="AN186" s="98">
        <f t="shared" si="137"/>
        <v>1.1691541081690944</v>
      </c>
      <c r="AO186" s="98">
        <f t="shared" si="138"/>
        <v>1.1525693378695665</v>
      </c>
      <c r="AP186" s="98">
        <f t="shared" si="139"/>
        <v>1.0375335033884476</v>
      </c>
      <c r="AQ186" s="98">
        <f t="shared" si="140"/>
        <v>1.1208375919654088</v>
      </c>
      <c r="AR186" s="98">
        <f t="shared" si="141"/>
        <v>1.0682557422390406</v>
      </c>
      <c r="AS186" s="15"/>
      <c r="AT186" s="98">
        <f t="shared" si="186"/>
        <v>0.16915410816909437</v>
      </c>
      <c r="AU186" s="98">
        <f t="shared" si="187"/>
        <v>0.1525693378695665</v>
      </c>
      <c r="AV186" s="98">
        <f t="shared" si="188"/>
        <v>3.7533503388447631E-2</v>
      </c>
      <c r="AW186" s="98">
        <f t="shared" si="189"/>
        <v>0.12083759196540877</v>
      </c>
      <c r="AX186" s="98">
        <f t="shared" si="190"/>
        <v>6.8255742239040629E-2</v>
      </c>
      <c r="AY186" s="15"/>
      <c r="AZ186" s="98">
        <f t="shared" si="169"/>
        <v>0.16915410816909437</v>
      </c>
      <c r="BA186" s="98">
        <f t="shared" si="170"/>
        <v>0.1525693378695665</v>
      </c>
      <c r="BB186" s="98">
        <f t="shared" si="171"/>
        <v>3.7533503388447631E-2</v>
      </c>
      <c r="BC186" s="99">
        <f t="shared" si="172"/>
        <v>0.12083759196540877</v>
      </c>
      <c r="BD186" s="98">
        <f t="shared" si="173"/>
        <v>6.8938299661431029E-2</v>
      </c>
      <c r="BE186" s="101"/>
      <c r="BF186" s="181" t="str">
        <f t="shared" si="174"/>
        <v>78X</v>
      </c>
      <c r="BG186" s="98">
        <f t="shared" si="191"/>
        <v>1.1691541081690944</v>
      </c>
      <c r="BH186" s="98">
        <f t="shared" si="192"/>
        <v>1.1525693378695665</v>
      </c>
      <c r="BI186" s="98">
        <f t="shared" si="193"/>
        <v>1.0375335033884476</v>
      </c>
      <c r="BJ186" s="98">
        <f t="shared" si="194"/>
        <v>1.1208375919654088</v>
      </c>
      <c r="BK186" s="98">
        <f t="shared" si="195"/>
        <v>1.0689382996614309</v>
      </c>
      <c r="BL186" s="101"/>
      <c r="BM186" s="15">
        <f>IF($Y186="N",VLOOKUP("N",ylfactors,MATCH(BM$7,'Proposed Factors'!$L$3:$R$3,0),FALSE),IF('Query Result 1'!$X186&lt;49,VLOOKUP("YA",ylfactors,MATCH(BM$7,'Proposed Factors'!$L$3:$R$3,0),FALSE),VLOOKUP("YB",ylfactors,MATCH(BM$7,'Proposed Factors'!$L$3:$R$3,0),FALSE)))</f>
        <v>0.873</v>
      </c>
      <c r="BN186" s="15">
        <f>IF($Y186="N",VLOOKUP("N",ylfactors,MATCH(BN$7,'Proposed Factors'!$L$3:$R$3,0),FALSE),IF('Query Result 1'!$X186&lt;49,VLOOKUP("YA",ylfactors,MATCH(BN$7,'Proposed Factors'!$L$3:$R$3,0),FALSE),VLOOKUP("YB",ylfactors,MATCH(BN$7,'Proposed Factors'!$L$3:$R$3,0),FALSE)))</f>
        <v>0.76900000000000002</v>
      </c>
      <c r="BO186" s="15">
        <f>IF($Y186="N",VLOOKUP("N",ylfactors,MATCH(BO$7,'Proposed Factors'!$L$3:$R$3,0),FALSE),IF('Query Result 1'!$X186&lt;49,VLOOKUP("YA",ylfactors,MATCH(BO$7,'Proposed Factors'!$L$3:$R$3,0),FALSE),VLOOKUP("YB",ylfactors,MATCH(BO$7,'Proposed Factors'!$L$3:$R$3,0),FALSE)))</f>
        <v>0.95</v>
      </c>
      <c r="BP186" s="15">
        <f>IF($Y186="N",VLOOKUP("N",ylfactors,MATCH(BP$7,'Proposed Factors'!$L$3:$R$3,0),FALSE),IF('Query Result 1'!$X186&lt;49,VLOOKUP("YA",ylfactors,MATCH(BP$7,'Proposed Factors'!$L$3:$R$3,0),FALSE),VLOOKUP("YB",ylfactors,MATCH(BP$7,'Proposed Factors'!$L$3:$R$3,0),FALSE)))</f>
        <v>0.94299999999999995</v>
      </c>
      <c r="BQ186" s="15">
        <f>IF($Y186="N",VLOOKUP("N",ylfactors,MATCH(BQ$7,'Proposed Factors'!$L$3:$R$3,0),FALSE),IF('Query Result 1'!$X186&lt;49,VLOOKUP("YA",ylfactors,MATCH(BQ$7,'Proposed Factors'!$L$3:$R$3,0),FALSE),VLOOKUP("YB",ylfactors,MATCH(BQ$7,'Proposed Factors'!$L$3:$R$3,0),FALSE)))</f>
        <v>0.78800000000000003</v>
      </c>
      <c r="BR186" s="15"/>
      <c r="BS186" s="15">
        <f>IF($Z186="NN",1,IF(AND($Z186="YY",$Y186="S"),VLOOKUP("YY",gsdfactors,MATCH(BS$7,'Proposed Factors'!$L$11:$R$11,0),FALSE),VLOOKUP(LEFT(CONCATENATE($Y186,$Z186),2)&amp;"N",gsdfactors,MATCH(BS$7,'Proposed Factors'!$L$11:$R$11,0),FALSE)))</f>
        <v>1</v>
      </c>
      <c r="BT186" s="15">
        <f>IF($Z186="NN",1,IF(AND($Z186="YY",$Y186="S"),VLOOKUP("YY",gsdfactors,MATCH(BT$7,'Proposed Factors'!$L$11:$R$11,0),FALSE),VLOOKUP(LEFT(CONCATENATE($Y186,$Z186),2)&amp;"N",gsdfactors,MATCH(BT$7,'Proposed Factors'!$L$11:$R$11,0),FALSE)))</f>
        <v>1</v>
      </c>
      <c r="BU186" s="15">
        <f>IF($Z186="NN",1,IF(AND($Z186="YY",$Y186="S"),VLOOKUP("YY",gsdfactors,MATCH(BU$7,'Proposed Factors'!$L$11:$R$11,0),FALSE),VLOOKUP(LEFT(CONCATENATE($Y186,$Z186),2)&amp;"N",gsdfactors,MATCH(BU$7,'Proposed Factors'!$L$11:$R$11,0),FALSE)))</f>
        <v>1</v>
      </c>
      <c r="BV186" s="15">
        <f>IF($Z186="NN",1,IF(AND($Z186="YY",$Y186="S"),VLOOKUP("YY",gsdfactors,MATCH(BV$7,'Proposed Factors'!$L$11:$R$11,0),FALSE),VLOOKUP(LEFT(CONCATENATE($Y186,$Z186),2)&amp;"N",gsdfactors,MATCH(BV$7,'Proposed Factors'!$L$11:$R$11,0),FALSE)))</f>
        <v>1</v>
      </c>
      <c r="BW186" s="15">
        <f>IF($Z186="NN",1,IF(AND($Z186="YY",$Y186="S"),VLOOKUP("YY",gsdfactors,MATCH(BW$7,'Proposed Factors'!$L$11:$R$11,0),FALSE),VLOOKUP(LEFT(CONCATENATE($Y186,$Z186),2)&amp;"N",gsdfactors,MATCH(BW$7,'Proposed Factors'!$L$11:$R$11,0),FALSE)))</f>
        <v>1</v>
      </c>
      <c r="BY186" s="52">
        <f t="shared" si="142"/>
        <v>1.0206715364316195</v>
      </c>
      <c r="BZ186" s="52">
        <f t="shared" si="143"/>
        <v>0.88632582082169664</v>
      </c>
      <c r="CA186" s="52">
        <f t="shared" si="144"/>
        <v>0.98565682821902523</v>
      </c>
      <c r="CB186" s="52">
        <f t="shared" si="145"/>
        <v>1.0569498492233804</v>
      </c>
      <c r="CC186" s="52">
        <f t="shared" si="146"/>
        <v>0.84232338013320762</v>
      </c>
      <c r="CE186" s="52">
        <f t="shared" si="147"/>
        <v>1.0701368216348739</v>
      </c>
      <c r="CF186" s="52">
        <f t="shared" si="148"/>
        <v>0.98041489808246718</v>
      </c>
      <c r="CG186" s="52">
        <f t="shared" si="149"/>
        <v>1.0060915440720268</v>
      </c>
      <c r="CH186" s="52">
        <f t="shared" si="150"/>
        <v>1.0795502776026662</v>
      </c>
      <c r="CI186" s="52">
        <f t="shared" si="151"/>
        <v>0.9144841682194278</v>
      </c>
      <c r="CK186" s="52" t="str">
        <f t="shared" si="152"/>
        <v>78MNN</v>
      </c>
      <c r="CL186" s="55">
        <f t="shared" si="153"/>
        <v>2.6297710072050725E-4</v>
      </c>
      <c r="CM186" s="55">
        <f t="shared" si="154"/>
        <v>3.6974277971855486E-4</v>
      </c>
      <c r="CN186" s="55">
        <f t="shared" si="155"/>
        <v>2.787642454610396E-4</v>
      </c>
      <c r="CO186" s="55">
        <f t="shared" si="156"/>
        <v>2.6267663181646687E-4</v>
      </c>
      <c r="CP186" s="55">
        <f t="shared" si="157"/>
        <v>2.6479079117730693E-4</v>
      </c>
      <c r="CQ186" s="5">
        <f t="shared" si="175"/>
        <v>1.0701368216348739</v>
      </c>
      <c r="CR186" s="5">
        <f t="shared" si="176"/>
        <v>0.98041489808246718</v>
      </c>
      <c r="CS186" s="5">
        <f t="shared" si="177"/>
        <v>1.0060915440720268</v>
      </c>
      <c r="CT186" s="5">
        <f t="shared" si="178"/>
        <v>1.0795502776026662</v>
      </c>
      <c r="CU186" s="5">
        <f t="shared" si="179"/>
        <v>0.9144841682194278</v>
      </c>
      <c r="CW186" s="52">
        <f t="shared" si="180"/>
        <v>1.1017260000000002</v>
      </c>
      <c r="CX186" s="52">
        <f t="shared" si="181"/>
        <v>0.94740799999999981</v>
      </c>
      <c r="CY186" s="52">
        <f t="shared" si="182"/>
        <v>1.0450000000000002</v>
      </c>
      <c r="CZ186" s="52">
        <f t="shared" si="183"/>
        <v>1.121227</v>
      </c>
      <c r="DA186" s="52">
        <f t="shared" si="184"/>
        <v>0.88594343248014928</v>
      </c>
    </row>
    <row r="187" spans="1:105" x14ac:dyDescent="0.35">
      <c r="A187" s="170" t="str">
        <f t="shared" si="158"/>
        <v>NNN</v>
      </c>
      <c r="B187" s="170" t="str">
        <f t="shared" si="159"/>
        <v>N</v>
      </c>
      <c r="C187" s="29" t="str">
        <f t="shared" si="160"/>
        <v>N</v>
      </c>
      <c r="D187" s="29" t="str">
        <f t="shared" si="136"/>
        <v>N</v>
      </c>
      <c r="E187" s="171" t="s">
        <v>5</v>
      </c>
      <c r="F187" s="171" t="s">
        <v>6</v>
      </c>
      <c r="G187" s="171" t="s">
        <v>8</v>
      </c>
      <c r="H187" s="172">
        <v>68</v>
      </c>
      <c r="I187" s="171" t="s">
        <v>5</v>
      </c>
      <c r="J187" s="171" t="s">
        <v>5</v>
      </c>
      <c r="K187" s="172">
        <v>53</v>
      </c>
      <c r="L187" s="172">
        <v>39</v>
      </c>
      <c r="M187" s="172">
        <v>50</v>
      </c>
      <c r="N187" s="172">
        <v>39</v>
      </c>
      <c r="O187" s="172">
        <v>51</v>
      </c>
      <c r="P187" s="1"/>
      <c r="Q187" s="13" t="s">
        <v>351</v>
      </c>
      <c r="R187" s="35">
        <v>131</v>
      </c>
      <c r="S187" s="35">
        <v>94</v>
      </c>
      <c r="T187" s="35">
        <v>118</v>
      </c>
      <c r="U187" s="35">
        <v>104</v>
      </c>
      <c r="V187" s="35">
        <v>125</v>
      </c>
      <c r="W187" s="35"/>
      <c r="X187" s="50">
        <f t="shared" si="161"/>
        <v>78</v>
      </c>
      <c r="Y187" s="49" t="str">
        <f t="shared" si="162"/>
        <v>S</v>
      </c>
      <c r="Z187" s="49" t="str">
        <f t="shared" si="163"/>
        <v>NN</v>
      </c>
      <c r="AA187" s="1"/>
      <c r="AB187" s="120">
        <f t="shared" si="164"/>
        <v>3.6378036108116635E-5</v>
      </c>
      <c r="AC187" s="120">
        <f t="shared" si="165"/>
        <v>4.502049390355461E-5</v>
      </c>
      <c r="AD187" s="120">
        <f t="shared" si="166"/>
        <v>3.7765994218602379E-5</v>
      </c>
      <c r="AE187" s="120">
        <f t="shared" si="167"/>
        <v>3.4449394336585821E-5</v>
      </c>
      <c r="AF187" s="120">
        <f t="shared" si="168"/>
        <v>3.5437739718590329E-5</v>
      </c>
      <c r="AH187" s="121">
        <f t="shared" si="199"/>
        <v>1.262</v>
      </c>
      <c r="AI187" s="121">
        <f t="shared" si="199"/>
        <v>1.232</v>
      </c>
      <c r="AJ187" s="121">
        <f t="shared" si="199"/>
        <v>1.1000000000000001</v>
      </c>
      <c r="AK187" s="121">
        <f t="shared" si="199"/>
        <v>1.1890000000000001</v>
      </c>
      <c r="AL187" s="121">
        <f t="shared" si="199"/>
        <v>1.123</v>
      </c>
      <c r="AM187" s="15"/>
      <c r="AN187" s="98">
        <f t="shared" si="137"/>
        <v>1.1691541081690944</v>
      </c>
      <c r="AO187" s="98">
        <f t="shared" si="138"/>
        <v>1.1525693378695665</v>
      </c>
      <c r="AP187" s="98">
        <f t="shared" si="139"/>
        <v>1.0375335033884476</v>
      </c>
      <c r="AQ187" s="98">
        <f t="shared" si="140"/>
        <v>1.1208375919654088</v>
      </c>
      <c r="AR187" s="98">
        <f t="shared" si="141"/>
        <v>1.0682557422390406</v>
      </c>
      <c r="AS187" s="15"/>
      <c r="AT187" s="98">
        <f t="shared" si="186"/>
        <v>0.16915410816909437</v>
      </c>
      <c r="AU187" s="98">
        <f t="shared" si="187"/>
        <v>0.1525693378695665</v>
      </c>
      <c r="AV187" s="98">
        <f t="shared" si="188"/>
        <v>3.7533503388447631E-2</v>
      </c>
      <c r="AW187" s="98">
        <f t="shared" si="189"/>
        <v>0.12083759196540877</v>
      </c>
      <c r="AX187" s="98">
        <f t="shared" si="190"/>
        <v>6.8255742239040629E-2</v>
      </c>
      <c r="AY187" s="15"/>
      <c r="AZ187" s="98">
        <f t="shared" si="169"/>
        <v>0.16915410816909437</v>
      </c>
      <c r="BA187" s="98">
        <f t="shared" si="170"/>
        <v>0.1525693378695665</v>
      </c>
      <c r="BB187" s="98">
        <f t="shared" si="171"/>
        <v>3.7533503388447631E-2</v>
      </c>
      <c r="BC187" s="99">
        <f t="shared" si="172"/>
        <v>0.12083759196540877</v>
      </c>
      <c r="BD187" s="98">
        <f t="shared" si="173"/>
        <v>6.8938299661431029E-2</v>
      </c>
      <c r="BE187" s="101"/>
      <c r="BF187" s="181" t="str">
        <f t="shared" si="174"/>
        <v>78X</v>
      </c>
      <c r="BG187" s="98">
        <f t="shared" si="191"/>
        <v>1.1691541081690944</v>
      </c>
      <c r="BH187" s="98">
        <f t="shared" si="192"/>
        <v>1.1525693378695665</v>
      </c>
      <c r="BI187" s="98">
        <f t="shared" si="193"/>
        <v>1.0375335033884476</v>
      </c>
      <c r="BJ187" s="98">
        <f t="shared" si="194"/>
        <v>1.1208375919654088</v>
      </c>
      <c r="BK187" s="98">
        <f t="shared" si="195"/>
        <v>1.0689382996614309</v>
      </c>
      <c r="BL187" s="101"/>
      <c r="BM187" s="15">
        <f>IF($Y187="N",VLOOKUP("N",ylfactors,MATCH(BM$7,'Proposed Factors'!$L$3:$R$3,0),FALSE),IF('Query Result 1'!$X187&lt;49,VLOOKUP("YA",ylfactors,MATCH(BM$7,'Proposed Factors'!$L$3:$R$3,0),FALSE),VLOOKUP("YB",ylfactors,MATCH(BM$7,'Proposed Factors'!$L$3:$R$3,0),FALSE)))</f>
        <v>0.873</v>
      </c>
      <c r="BN187" s="15">
        <f>IF($Y187="N",VLOOKUP("N",ylfactors,MATCH(BN$7,'Proposed Factors'!$L$3:$R$3,0),FALSE),IF('Query Result 1'!$X187&lt;49,VLOOKUP("YA",ylfactors,MATCH(BN$7,'Proposed Factors'!$L$3:$R$3,0),FALSE),VLOOKUP("YB",ylfactors,MATCH(BN$7,'Proposed Factors'!$L$3:$R$3,0),FALSE)))</f>
        <v>0.76900000000000002</v>
      </c>
      <c r="BO187" s="15">
        <f>IF($Y187="N",VLOOKUP("N",ylfactors,MATCH(BO$7,'Proposed Factors'!$L$3:$R$3,0),FALSE),IF('Query Result 1'!$X187&lt;49,VLOOKUP("YA",ylfactors,MATCH(BO$7,'Proposed Factors'!$L$3:$R$3,0),FALSE),VLOOKUP("YB",ylfactors,MATCH(BO$7,'Proposed Factors'!$L$3:$R$3,0),FALSE)))</f>
        <v>0.95</v>
      </c>
      <c r="BP187" s="15">
        <f>IF($Y187="N",VLOOKUP("N",ylfactors,MATCH(BP$7,'Proposed Factors'!$L$3:$R$3,0),FALSE),IF('Query Result 1'!$X187&lt;49,VLOOKUP("YA",ylfactors,MATCH(BP$7,'Proposed Factors'!$L$3:$R$3,0),FALSE),VLOOKUP("YB",ylfactors,MATCH(BP$7,'Proposed Factors'!$L$3:$R$3,0),FALSE)))</f>
        <v>0.94299999999999995</v>
      </c>
      <c r="BQ187" s="15">
        <f>IF($Y187="N",VLOOKUP("N",ylfactors,MATCH(BQ$7,'Proposed Factors'!$L$3:$R$3,0),FALSE),IF('Query Result 1'!$X187&lt;49,VLOOKUP("YA",ylfactors,MATCH(BQ$7,'Proposed Factors'!$L$3:$R$3,0),FALSE),VLOOKUP("YB",ylfactors,MATCH(BQ$7,'Proposed Factors'!$L$3:$R$3,0),FALSE)))</f>
        <v>0.78800000000000003</v>
      </c>
      <c r="BR187" s="15"/>
      <c r="BS187" s="15">
        <f>IF($Z187="NN",1,IF(AND($Z187="YY",$Y187="S"),VLOOKUP("YY",gsdfactors,MATCH(BS$7,'Proposed Factors'!$L$11:$R$11,0),FALSE),VLOOKUP(LEFT(CONCATENATE($Y187,$Z187),2)&amp;"N",gsdfactors,MATCH(BS$7,'Proposed Factors'!$L$11:$R$11,0),FALSE)))</f>
        <v>1</v>
      </c>
      <c r="BT187" s="15">
        <f>IF($Z187="NN",1,IF(AND($Z187="YY",$Y187="S"),VLOOKUP("YY",gsdfactors,MATCH(BT$7,'Proposed Factors'!$L$11:$R$11,0),FALSE),VLOOKUP(LEFT(CONCATENATE($Y187,$Z187),2)&amp;"N",gsdfactors,MATCH(BT$7,'Proposed Factors'!$L$11:$R$11,0),FALSE)))</f>
        <v>1</v>
      </c>
      <c r="BU187" s="15">
        <f>IF($Z187="NN",1,IF(AND($Z187="YY",$Y187="S"),VLOOKUP("YY",gsdfactors,MATCH(BU$7,'Proposed Factors'!$L$11:$R$11,0),FALSE),VLOOKUP(LEFT(CONCATENATE($Y187,$Z187),2)&amp;"N",gsdfactors,MATCH(BU$7,'Proposed Factors'!$L$11:$R$11,0),FALSE)))</f>
        <v>1</v>
      </c>
      <c r="BV187" s="15">
        <f>IF($Z187="NN",1,IF(AND($Z187="YY",$Y187="S"),VLOOKUP("YY",gsdfactors,MATCH(BV$7,'Proposed Factors'!$L$11:$R$11,0),FALSE),VLOOKUP(LEFT(CONCATENATE($Y187,$Z187),2)&amp;"N",gsdfactors,MATCH(BV$7,'Proposed Factors'!$L$11:$R$11,0),FALSE)))</f>
        <v>1</v>
      </c>
      <c r="BW187" s="15">
        <f>IF($Z187="NN",1,IF(AND($Z187="YY",$Y187="S"),VLOOKUP("YY",gsdfactors,MATCH(BW$7,'Proposed Factors'!$L$11:$R$11,0),FALSE),VLOOKUP(LEFT(CONCATENATE($Y187,$Z187),2)&amp;"N",gsdfactors,MATCH(BW$7,'Proposed Factors'!$L$11:$R$11,0),FALSE)))</f>
        <v>1</v>
      </c>
      <c r="BY187" s="52">
        <f t="shared" si="142"/>
        <v>1.0206715364316195</v>
      </c>
      <c r="BZ187" s="52">
        <f t="shared" si="143"/>
        <v>0.88632582082169664</v>
      </c>
      <c r="CA187" s="52">
        <f t="shared" si="144"/>
        <v>0.98565682821902523</v>
      </c>
      <c r="CB187" s="52">
        <f t="shared" si="145"/>
        <v>1.0569498492233804</v>
      </c>
      <c r="CC187" s="52">
        <f t="shared" si="146"/>
        <v>0.84232338013320762</v>
      </c>
      <c r="CE187" s="52">
        <f t="shared" si="147"/>
        <v>1.0701368216348739</v>
      </c>
      <c r="CF187" s="52">
        <f t="shared" si="148"/>
        <v>0.98041489808246718</v>
      </c>
      <c r="CG187" s="52">
        <f t="shared" si="149"/>
        <v>1.0060915440720268</v>
      </c>
      <c r="CH187" s="52">
        <f t="shared" si="150"/>
        <v>1.0795502776026662</v>
      </c>
      <c r="CI187" s="52">
        <f t="shared" si="151"/>
        <v>0.9144841682194278</v>
      </c>
      <c r="CK187" s="52" t="str">
        <f t="shared" si="152"/>
        <v>78SNN</v>
      </c>
      <c r="CL187" s="55">
        <f t="shared" si="153"/>
        <v>3.6378036108116635E-5</v>
      </c>
      <c r="CM187" s="55">
        <f t="shared" si="154"/>
        <v>4.502049390355461E-5</v>
      </c>
      <c r="CN187" s="55">
        <f t="shared" si="155"/>
        <v>3.7765994218602379E-5</v>
      </c>
      <c r="CO187" s="55">
        <f t="shared" si="156"/>
        <v>3.4449394336585821E-5</v>
      </c>
      <c r="CP187" s="55">
        <f t="shared" si="157"/>
        <v>3.5437739718590329E-5</v>
      </c>
      <c r="CQ187" s="5">
        <f t="shared" si="175"/>
        <v>1.0701368216348739</v>
      </c>
      <c r="CR187" s="5">
        <f t="shared" si="176"/>
        <v>0.98041489808246718</v>
      </c>
      <c r="CS187" s="5">
        <f t="shared" si="177"/>
        <v>1.0060915440720268</v>
      </c>
      <c r="CT187" s="5">
        <f t="shared" si="178"/>
        <v>1.0795502776026662</v>
      </c>
      <c r="CU187" s="5">
        <f t="shared" si="179"/>
        <v>0.9144841682194278</v>
      </c>
      <c r="CW187" s="52">
        <f t="shared" si="180"/>
        <v>1.1017260000000002</v>
      </c>
      <c r="CX187" s="52">
        <f t="shared" si="181"/>
        <v>0.94740799999999981</v>
      </c>
      <c r="CY187" s="52">
        <f t="shared" si="182"/>
        <v>1.0450000000000002</v>
      </c>
      <c r="CZ187" s="52">
        <f t="shared" si="183"/>
        <v>1.121227</v>
      </c>
      <c r="DA187" s="52">
        <f t="shared" si="184"/>
        <v>0.88594343248014928</v>
      </c>
    </row>
    <row r="188" spans="1:105" x14ac:dyDescent="0.35">
      <c r="A188" s="170" t="str">
        <f t="shared" si="158"/>
        <v>NNN</v>
      </c>
      <c r="B188" s="170" t="str">
        <f t="shared" si="159"/>
        <v>N</v>
      </c>
      <c r="C188" s="29" t="str">
        <f t="shared" si="160"/>
        <v>N</v>
      </c>
      <c r="D188" s="29" t="str">
        <f t="shared" si="136"/>
        <v>N</v>
      </c>
      <c r="E188" s="171" t="s">
        <v>5</v>
      </c>
      <c r="F188" s="171" t="s">
        <v>6</v>
      </c>
      <c r="G188" s="171" t="s">
        <v>8</v>
      </c>
      <c r="H188" s="172">
        <v>69</v>
      </c>
      <c r="I188" s="171" t="s">
        <v>5</v>
      </c>
      <c r="J188" s="171" t="s">
        <v>5</v>
      </c>
      <c r="K188" s="172">
        <v>42</v>
      </c>
      <c r="L188" s="172">
        <v>32</v>
      </c>
      <c r="M188" s="172">
        <v>34</v>
      </c>
      <c r="N188" s="172">
        <v>32</v>
      </c>
      <c r="O188" s="172">
        <v>40</v>
      </c>
      <c r="P188" s="1"/>
      <c r="Q188" s="13" t="s">
        <v>250</v>
      </c>
      <c r="R188" s="35">
        <v>666</v>
      </c>
      <c r="S188" s="35">
        <v>493</v>
      </c>
      <c r="T188" s="35">
        <v>602</v>
      </c>
      <c r="U188" s="35">
        <v>549</v>
      </c>
      <c r="V188" s="35">
        <v>647</v>
      </c>
      <c r="W188" s="35"/>
      <c r="X188" s="50">
        <f t="shared" si="161"/>
        <v>79</v>
      </c>
      <c r="Y188" s="49" t="str">
        <f t="shared" si="162"/>
        <v>M</v>
      </c>
      <c r="Z188" s="49" t="str">
        <f t="shared" si="163"/>
        <v>NN</v>
      </c>
      <c r="AA188" s="1"/>
      <c r="AB188" s="120">
        <f t="shared" si="164"/>
        <v>1.8494482479393647E-4</v>
      </c>
      <c r="AC188" s="120">
        <f t="shared" si="165"/>
        <v>2.3611812228140874E-4</v>
      </c>
      <c r="AD188" s="120">
        <f t="shared" si="166"/>
        <v>1.9267058067456468E-4</v>
      </c>
      <c r="AE188" s="120">
        <f t="shared" si="167"/>
        <v>1.8185305279601552E-4</v>
      </c>
      <c r="AF188" s="120">
        <f t="shared" si="168"/>
        <v>1.8342574078342353E-4</v>
      </c>
      <c r="AH188" s="121">
        <f t="shared" ref="AH188:AL197" si="200">IFERROR(IF($Y188="N",VLOOKUP(CONCATENATE(AH$7,"NNXX"),bdfactors,8,FALSE),VLOOKUP(CONCATENATE(AH$7,$X188,$Y188),bdfactors,8,FALSE)),VLOOKUP(CONCATENATE(AH$7,$X188,"X"),bdfactors,8,FALSE))</f>
        <v>1.262</v>
      </c>
      <c r="AI188" s="121">
        <f t="shared" si="200"/>
        <v>1.232</v>
      </c>
      <c r="AJ188" s="121">
        <f t="shared" si="200"/>
        <v>1.1140000000000001</v>
      </c>
      <c r="AK188" s="121">
        <f t="shared" si="200"/>
        <v>1.19</v>
      </c>
      <c r="AL188" s="121">
        <f t="shared" si="200"/>
        <v>1.1339999999999999</v>
      </c>
      <c r="AM188" s="15"/>
      <c r="AN188" s="98">
        <f t="shared" si="137"/>
        <v>1.1691541081690944</v>
      </c>
      <c r="AO188" s="98">
        <f t="shared" si="138"/>
        <v>1.1525693378695665</v>
      </c>
      <c r="AP188" s="98">
        <f t="shared" si="139"/>
        <v>1.0507384752497551</v>
      </c>
      <c r="AQ188" s="98">
        <f t="shared" si="140"/>
        <v>1.1217802644565487</v>
      </c>
      <c r="AR188" s="98">
        <f t="shared" si="141"/>
        <v>1.0787195117534034</v>
      </c>
      <c r="AS188" s="15"/>
      <c r="AT188" s="98">
        <f t="shared" si="186"/>
        <v>0.16915410816909437</v>
      </c>
      <c r="AU188" s="98">
        <f t="shared" si="187"/>
        <v>0.1525693378695665</v>
      </c>
      <c r="AV188" s="98">
        <f t="shared" si="188"/>
        <v>5.0738475249755055E-2</v>
      </c>
      <c r="AW188" s="98">
        <f t="shared" si="189"/>
        <v>0.12178026445654866</v>
      </c>
      <c r="AX188" s="98">
        <f t="shared" si="190"/>
        <v>7.8719511753403415E-2</v>
      </c>
      <c r="AY188" s="15"/>
      <c r="AZ188" s="98">
        <f t="shared" si="169"/>
        <v>0.16915410816909437</v>
      </c>
      <c r="BA188" s="98">
        <f t="shared" si="170"/>
        <v>0.1525693378695665</v>
      </c>
      <c r="BB188" s="98">
        <f t="shared" si="171"/>
        <v>5.0738475249755055E-2</v>
      </c>
      <c r="BC188" s="99">
        <f t="shared" si="172"/>
        <v>0.12178026445654866</v>
      </c>
      <c r="BD188" s="98">
        <f t="shared" si="173"/>
        <v>7.9506706870937444E-2</v>
      </c>
      <c r="BE188" s="101"/>
      <c r="BF188" s="181" t="str">
        <f t="shared" si="174"/>
        <v>79X</v>
      </c>
      <c r="BG188" s="98">
        <f t="shared" si="191"/>
        <v>1.1691541081690944</v>
      </c>
      <c r="BH188" s="98">
        <f t="shared" si="192"/>
        <v>1.1525693378695665</v>
      </c>
      <c r="BI188" s="98">
        <f t="shared" si="193"/>
        <v>1.0507384752497551</v>
      </c>
      <c r="BJ188" s="98">
        <f t="shared" si="194"/>
        <v>1.1217802644565487</v>
      </c>
      <c r="BK188" s="98">
        <f t="shared" si="195"/>
        <v>1.0795067068709374</v>
      </c>
      <c r="BL188" s="101"/>
      <c r="BM188" s="15">
        <f>IF($Y188="N",VLOOKUP("N",ylfactors,MATCH(BM$7,'Proposed Factors'!$L$3:$R$3,0),FALSE),IF('Query Result 1'!$X188&lt;49,VLOOKUP("YA",ylfactors,MATCH(BM$7,'Proposed Factors'!$L$3:$R$3,0),FALSE),VLOOKUP("YB",ylfactors,MATCH(BM$7,'Proposed Factors'!$L$3:$R$3,0),FALSE)))</f>
        <v>0.873</v>
      </c>
      <c r="BN188" s="15">
        <f>IF($Y188="N",VLOOKUP("N",ylfactors,MATCH(BN$7,'Proposed Factors'!$L$3:$R$3,0),FALSE),IF('Query Result 1'!$X188&lt;49,VLOOKUP("YA",ylfactors,MATCH(BN$7,'Proposed Factors'!$L$3:$R$3,0),FALSE),VLOOKUP("YB",ylfactors,MATCH(BN$7,'Proposed Factors'!$L$3:$R$3,0),FALSE)))</f>
        <v>0.76900000000000002</v>
      </c>
      <c r="BO188" s="15">
        <f>IF($Y188="N",VLOOKUP("N",ylfactors,MATCH(BO$7,'Proposed Factors'!$L$3:$R$3,0),FALSE),IF('Query Result 1'!$X188&lt;49,VLOOKUP("YA",ylfactors,MATCH(BO$7,'Proposed Factors'!$L$3:$R$3,0),FALSE),VLOOKUP("YB",ylfactors,MATCH(BO$7,'Proposed Factors'!$L$3:$R$3,0),FALSE)))</f>
        <v>0.95</v>
      </c>
      <c r="BP188" s="15">
        <f>IF($Y188="N",VLOOKUP("N",ylfactors,MATCH(BP$7,'Proposed Factors'!$L$3:$R$3,0),FALSE),IF('Query Result 1'!$X188&lt;49,VLOOKUP("YA",ylfactors,MATCH(BP$7,'Proposed Factors'!$L$3:$R$3,0),FALSE),VLOOKUP("YB",ylfactors,MATCH(BP$7,'Proposed Factors'!$L$3:$R$3,0),FALSE)))</f>
        <v>0.94299999999999995</v>
      </c>
      <c r="BQ188" s="15">
        <f>IF($Y188="N",VLOOKUP("N",ylfactors,MATCH(BQ$7,'Proposed Factors'!$L$3:$R$3,0),FALSE),IF('Query Result 1'!$X188&lt;49,VLOOKUP("YA",ylfactors,MATCH(BQ$7,'Proposed Factors'!$L$3:$R$3,0),FALSE),VLOOKUP("YB",ylfactors,MATCH(BQ$7,'Proposed Factors'!$L$3:$R$3,0),FALSE)))</f>
        <v>0.78800000000000003</v>
      </c>
      <c r="BR188" s="15"/>
      <c r="BS188" s="15">
        <f>IF($Z188="NN",1,IF(AND($Z188="YY",$Y188="S"),VLOOKUP("YY",gsdfactors,MATCH(BS$7,'Proposed Factors'!$L$11:$R$11,0),FALSE),VLOOKUP(LEFT(CONCATENATE($Y188,$Z188),2)&amp;"N",gsdfactors,MATCH(BS$7,'Proposed Factors'!$L$11:$R$11,0),FALSE)))</f>
        <v>1</v>
      </c>
      <c r="BT188" s="15">
        <f>IF($Z188="NN",1,IF(AND($Z188="YY",$Y188="S"),VLOOKUP("YY",gsdfactors,MATCH(BT$7,'Proposed Factors'!$L$11:$R$11,0),FALSE),VLOOKUP(LEFT(CONCATENATE($Y188,$Z188),2)&amp;"N",gsdfactors,MATCH(BT$7,'Proposed Factors'!$L$11:$R$11,0),FALSE)))</f>
        <v>1</v>
      </c>
      <c r="BU188" s="15">
        <f>IF($Z188="NN",1,IF(AND($Z188="YY",$Y188="S"),VLOOKUP("YY",gsdfactors,MATCH(BU$7,'Proposed Factors'!$L$11:$R$11,0),FALSE),VLOOKUP(LEFT(CONCATENATE($Y188,$Z188),2)&amp;"N",gsdfactors,MATCH(BU$7,'Proposed Factors'!$L$11:$R$11,0),FALSE)))</f>
        <v>1</v>
      </c>
      <c r="BV188" s="15">
        <f>IF($Z188="NN",1,IF(AND($Z188="YY",$Y188="S"),VLOOKUP("YY",gsdfactors,MATCH(BV$7,'Proposed Factors'!$L$11:$R$11,0),FALSE),VLOOKUP(LEFT(CONCATENATE($Y188,$Z188),2)&amp;"N",gsdfactors,MATCH(BV$7,'Proposed Factors'!$L$11:$R$11,0),FALSE)))</f>
        <v>1</v>
      </c>
      <c r="BW188" s="15">
        <f>IF($Z188="NN",1,IF(AND($Z188="YY",$Y188="S"),VLOOKUP("YY",gsdfactors,MATCH(BW$7,'Proposed Factors'!$L$11:$R$11,0),FALSE),VLOOKUP(LEFT(CONCATENATE($Y188,$Z188),2)&amp;"N",gsdfactors,MATCH(BW$7,'Proposed Factors'!$L$11:$R$11,0),FALSE)))</f>
        <v>1</v>
      </c>
      <c r="BY188" s="52">
        <f t="shared" si="142"/>
        <v>1.0206715364316195</v>
      </c>
      <c r="BZ188" s="52">
        <f t="shared" si="143"/>
        <v>0.88632582082169664</v>
      </c>
      <c r="CA188" s="52">
        <f t="shared" si="144"/>
        <v>0.9982015514872673</v>
      </c>
      <c r="CB188" s="52">
        <f t="shared" si="145"/>
        <v>1.0578387893825254</v>
      </c>
      <c r="CC188" s="52">
        <f t="shared" si="146"/>
        <v>0.85065128501429876</v>
      </c>
      <c r="CE188" s="52">
        <f t="shared" si="147"/>
        <v>1.0701368216348739</v>
      </c>
      <c r="CF188" s="52">
        <f t="shared" si="148"/>
        <v>0.98041489808246718</v>
      </c>
      <c r="CG188" s="52">
        <f t="shared" si="149"/>
        <v>1.0188963455420343</v>
      </c>
      <c r="CH188" s="52">
        <f t="shared" si="150"/>
        <v>1.0804582256914828</v>
      </c>
      <c r="CI188" s="52">
        <f t="shared" si="151"/>
        <v>0.92352551427228313</v>
      </c>
      <c r="CK188" s="52" t="str">
        <f t="shared" si="152"/>
        <v>79MNN</v>
      </c>
      <c r="CL188" s="55">
        <f t="shared" si="153"/>
        <v>1.8494482479393647E-4</v>
      </c>
      <c r="CM188" s="55">
        <f t="shared" si="154"/>
        <v>2.3611812228140874E-4</v>
      </c>
      <c r="CN188" s="55">
        <f t="shared" si="155"/>
        <v>1.9267058067456468E-4</v>
      </c>
      <c r="CO188" s="55">
        <f t="shared" si="156"/>
        <v>1.8185305279601552E-4</v>
      </c>
      <c r="CP188" s="55">
        <f t="shared" si="157"/>
        <v>1.8342574078342353E-4</v>
      </c>
      <c r="CQ188" s="5">
        <f t="shared" si="175"/>
        <v>1.0701368216348739</v>
      </c>
      <c r="CR188" s="5">
        <f t="shared" si="176"/>
        <v>0.98041489808246718</v>
      </c>
      <c r="CS188" s="5">
        <f t="shared" si="177"/>
        <v>1.0188963455420343</v>
      </c>
      <c r="CT188" s="5">
        <f t="shared" si="178"/>
        <v>1.0804582256914828</v>
      </c>
      <c r="CU188" s="5">
        <f t="shared" si="179"/>
        <v>0.92352551427228313</v>
      </c>
      <c r="CW188" s="52">
        <f t="shared" si="180"/>
        <v>1.1017260000000002</v>
      </c>
      <c r="CX188" s="52">
        <f t="shared" si="181"/>
        <v>0.94740799999999981</v>
      </c>
      <c r="CY188" s="52">
        <f t="shared" si="182"/>
        <v>1.0583</v>
      </c>
      <c r="CZ188" s="52">
        <f t="shared" si="183"/>
        <v>1.1221700000000001</v>
      </c>
      <c r="DA188" s="52">
        <f t="shared" si="184"/>
        <v>0.89470260123853673</v>
      </c>
    </row>
    <row r="189" spans="1:105" x14ac:dyDescent="0.35">
      <c r="A189" s="170" t="str">
        <f t="shared" si="158"/>
        <v>NNN</v>
      </c>
      <c r="B189" s="170" t="str">
        <f t="shared" si="159"/>
        <v>N</v>
      </c>
      <c r="C189" s="29" t="str">
        <f t="shared" si="160"/>
        <v>N</v>
      </c>
      <c r="D189" s="29" t="str">
        <f t="shared" si="136"/>
        <v>N</v>
      </c>
      <c r="E189" s="171" t="s">
        <v>5</v>
      </c>
      <c r="F189" s="171" t="s">
        <v>6</v>
      </c>
      <c r="G189" s="171" t="s">
        <v>8</v>
      </c>
      <c r="H189" s="172">
        <v>70</v>
      </c>
      <c r="I189" s="171" t="s">
        <v>5</v>
      </c>
      <c r="J189" s="171" t="s">
        <v>5</v>
      </c>
      <c r="K189" s="172">
        <v>42</v>
      </c>
      <c r="L189" s="172">
        <v>37</v>
      </c>
      <c r="M189" s="172">
        <v>35</v>
      </c>
      <c r="N189" s="172">
        <v>34</v>
      </c>
      <c r="O189" s="172">
        <v>41</v>
      </c>
      <c r="P189" s="1"/>
      <c r="Q189" s="13" t="s">
        <v>352</v>
      </c>
      <c r="R189" s="35">
        <v>84</v>
      </c>
      <c r="S189" s="35">
        <v>64</v>
      </c>
      <c r="T189" s="35">
        <v>71</v>
      </c>
      <c r="U189" s="35">
        <v>63</v>
      </c>
      <c r="V189" s="35">
        <v>81</v>
      </c>
      <c r="W189" s="35"/>
      <c r="X189" s="50">
        <f t="shared" si="161"/>
        <v>79</v>
      </c>
      <c r="Y189" s="49" t="str">
        <f t="shared" si="162"/>
        <v>S</v>
      </c>
      <c r="Z189" s="49" t="str">
        <f t="shared" si="163"/>
        <v>NN</v>
      </c>
      <c r="AA189" s="1"/>
      <c r="AB189" s="120">
        <f t="shared" si="164"/>
        <v>2.3326374298334331E-5</v>
      </c>
      <c r="AC189" s="120">
        <f t="shared" si="165"/>
        <v>3.0652251168377604E-5</v>
      </c>
      <c r="AD189" s="120">
        <f t="shared" si="166"/>
        <v>2.2723606690853973E-5</v>
      </c>
      <c r="AE189" s="120">
        <f t="shared" si="167"/>
        <v>2.0868383107739486E-5</v>
      </c>
      <c r="AF189" s="120">
        <f t="shared" si="168"/>
        <v>2.2963655337646532E-5</v>
      </c>
      <c r="AH189" s="121">
        <f t="shared" si="200"/>
        <v>1.262</v>
      </c>
      <c r="AI189" s="121">
        <f t="shared" si="200"/>
        <v>1.232</v>
      </c>
      <c r="AJ189" s="121">
        <f t="shared" si="200"/>
        <v>1.1140000000000001</v>
      </c>
      <c r="AK189" s="121">
        <f t="shared" si="200"/>
        <v>1.19</v>
      </c>
      <c r="AL189" s="121">
        <f t="shared" si="200"/>
        <v>1.1339999999999999</v>
      </c>
      <c r="AM189" s="15"/>
      <c r="AN189" s="98">
        <f t="shared" si="137"/>
        <v>1.1691541081690944</v>
      </c>
      <c r="AO189" s="98">
        <f t="shared" si="138"/>
        <v>1.1525693378695665</v>
      </c>
      <c r="AP189" s="98">
        <f t="shared" si="139"/>
        <v>1.0507384752497551</v>
      </c>
      <c r="AQ189" s="98">
        <f t="shared" si="140"/>
        <v>1.1217802644565487</v>
      </c>
      <c r="AR189" s="98">
        <f t="shared" si="141"/>
        <v>1.0787195117534034</v>
      </c>
      <c r="AS189" s="15"/>
      <c r="AT189" s="98">
        <f t="shared" si="186"/>
        <v>0.16915410816909437</v>
      </c>
      <c r="AU189" s="98">
        <f t="shared" si="187"/>
        <v>0.1525693378695665</v>
      </c>
      <c r="AV189" s="98">
        <f t="shared" si="188"/>
        <v>5.0738475249755055E-2</v>
      </c>
      <c r="AW189" s="98">
        <f t="shared" si="189"/>
        <v>0.12178026445654866</v>
      </c>
      <c r="AX189" s="98">
        <f t="shared" si="190"/>
        <v>7.8719511753403415E-2</v>
      </c>
      <c r="AY189" s="15"/>
      <c r="AZ189" s="98">
        <f t="shared" si="169"/>
        <v>0.16915410816909437</v>
      </c>
      <c r="BA189" s="98">
        <f t="shared" si="170"/>
        <v>0.1525693378695665</v>
      </c>
      <c r="BB189" s="98">
        <f t="shared" si="171"/>
        <v>5.0738475249755055E-2</v>
      </c>
      <c r="BC189" s="99">
        <f t="shared" si="172"/>
        <v>0.12178026445654866</v>
      </c>
      <c r="BD189" s="98">
        <f t="shared" si="173"/>
        <v>7.9506706870937444E-2</v>
      </c>
      <c r="BE189" s="101"/>
      <c r="BF189" s="181" t="str">
        <f t="shared" si="174"/>
        <v>79X</v>
      </c>
      <c r="BG189" s="98">
        <f t="shared" si="191"/>
        <v>1.1691541081690944</v>
      </c>
      <c r="BH189" s="98">
        <f t="shared" si="192"/>
        <v>1.1525693378695665</v>
      </c>
      <c r="BI189" s="98">
        <f t="shared" si="193"/>
        <v>1.0507384752497551</v>
      </c>
      <c r="BJ189" s="98">
        <f t="shared" si="194"/>
        <v>1.1217802644565487</v>
      </c>
      <c r="BK189" s="98">
        <f t="shared" si="195"/>
        <v>1.0795067068709374</v>
      </c>
      <c r="BL189" s="101"/>
      <c r="BM189" s="15">
        <f>IF($Y189="N",VLOOKUP("N",ylfactors,MATCH(BM$7,'Proposed Factors'!$L$3:$R$3,0),FALSE),IF('Query Result 1'!$X189&lt;49,VLOOKUP("YA",ylfactors,MATCH(BM$7,'Proposed Factors'!$L$3:$R$3,0),FALSE),VLOOKUP("YB",ylfactors,MATCH(BM$7,'Proposed Factors'!$L$3:$R$3,0),FALSE)))</f>
        <v>0.873</v>
      </c>
      <c r="BN189" s="15">
        <f>IF($Y189="N",VLOOKUP("N",ylfactors,MATCH(BN$7,'Proposed Factors'!$L$3:$R$3,0),FALSE),IF('Query Result 1'!$X189&lt;49,VLOOKUP("YA",ylfactors,MATCH(BN$7,'Proposed Factors'!$L$3:$R$3,0),FALSE),VLOOKUP("YB",ylfactors,MATCH(BN$7,'Proposed Factors'!$L$3:$R$3,0),FALSE)))</f>
        <v>0.76900000000000002</v>
      </c>
      <c r="BO189" s="15">
        <f>IF($Y189="N",VLOOKUP("N",ylfactors,MATCH(BO$7,'Proposed Factors'!$L$3:$R$3,0),FALSE),IF('Query Result 1'!$X189&lt;49,VLOOKUP("YA",ylfactors,MATCH(BO$7,'Proposed Factors'!$L$3:$R$3,0),FALSE),VLOOKUP("YB",ylfactors,MATCH(BO$7,'Proposed Factors'!$L$3:$R$3,0),FALSE)))</f>
        <v>0.95</v>
      </c>
      <c r="BP189" s="15">
        <f>IF($Y189="N",VLOOKUP("N",ylfactors,MATCH(BP$7,'Proposed Factors'!$L$3:$R$3,0),FALSE),IF('Query Result 1'!$X189&lt;49,VLOOKUP("YA",ylfactors,MATCH(BP$7,'Proposed Factors'!$L$3:$R$3,0),FALSE),VLOOKUP("YB",ylfactors,MATCH(BP$7,'Proposed Factors'!$L$3:$R$3,0),FALSE)))</f>
        <v>0.94299999999999995</v>
      </c>
      <c r="BQ189" s="15">
        <f>IF($Y189="N",VLOOKUP("N",ylfactors,MATCH(BQ$7,'Proposed Factors'!$L$3:$R$3,0),FALSE),IF('Query Result 1'!$X189&lt;49,VLOOKUP("YA",ylfactors,MATCH(BQ$7,'Proposed Factors'!$L$3:$R$3,0),FALSE),VLOOKUP("YB",ylfactors,MATCH(BQ$7,'Proposed Factors'!$L$3:$R$3,0),FALSE)))</f>
        <v>0.78800000000000003</v>
      </c>
      <c r="BR189" s="15"/>
      <c r="BS189" s="15">
        <f>IF($Z189="NN",1,IF(AND($Z189="YY",$Y189="S"),VLOOKUP("YY",gsdfactors,MATCH(BS$7,'Proposed Factors'!$L$11:$R$11,0),FALSE),VLOOKUP(LEFT(CONCATENATE($Y189,$Z189),2)&amp;"N",gsdfactors,MATCH(BS$7,'Proposed Factors'!$L$11:$R$11,0),FALSE)))</f>
        <v>1</v>
      </c>
      <c r="BT189" s="15">
        <f>IF($Z189="NN",1,IF(AND($Z189="YY",$Y189="S"),VLOOKUP("YY",gsdfactors,MATCH(BT$7,'Proposed Factors'!$L$11:$R$11,0),FALSE),VLOOKUP(LEFT(CONCATENATE($Y189,$Z189),2)&amp;"N",gsdfactors,MATCH(BT$7,'Proposed Factors'!$L$11:$R$11,0),FALSE)))</f>
        <v>1</v>
      </c>
      <c r="BU189" s="15">
        <f>IF($Z189="NN",1,IF(AND($Z189="YY",$Y189="S"),VLOOKUP("YY",gsdfactors,MATCH(BU$7,'Proposed Factors'!$L$11:$R$11,0),FALSE),VLOOKUP(LEFT(CONCATENATE($Y189,$Z189),2)&amp;"N",gsdfactors,MATCH(BU$7,'Proposed Factors'!$L$11:$R$11,0),FALSE)))</f>
        <v>1</v>
      </c>
      <c r="BV189" s="15">
        <f>IF($Z189="NN",1,IF(AND($Z189="YY",$Y189="S"),VLOOKUP("YY",gsdfactors,MATCH(BV$7,'Proposed Factors'!$L$11:$R$11,0),FALSE),VLOOKUP(LEFT(CONCATENATE($Y189,$Z189),2)&amp;"N",gsdfactors,MATCH(BV$7,'Proposed Factors'!$L$11:$R$11,0),FALSE)))</f>
        <v>1</v>
      </c>
      <c r="BW189" s="15">
        <f>IF($Z189="NN",1,IF(AND($Z189="YY",$Y189="S"),VLOOKUP("YY",gsdfactors,MATCH(BW$7,'Proposed Factors'!$L$11:$R$11,0),FALSE),VLOOKUP(LEFT(CONCATENATE($Y189,$Z189),2)&amp;"N",gsdfactors,MATCH(BW$7,'Proposed Factors'!$L$11:$R$11,0),FALSE)))</f>
        <v>1</v>
      </c>
      <c r="BY189" s="52">
        <f t="shared" si="142"/>
        <v>1.0206715364316195</v>
      </c>
      <c r="BZ189" s="52">
        <f t="shared" si="143"/>
        <v>0.88632582082169664</v>
      </c>
      <c r="CA189" s="52">
        <f t="shared" si="144"/>
        <v>0.9982015514872673</v>
      </c>
      <c r="CB189" s="52">
        <f t="shared" si="145"/>
        <v>1.0578387893825254</v>
      </c>
      <c r="CC189" s="52">
        <f t="shared" si="146"/>
        <v>0.85065128501429876</v>
      </c>
      <c r="CE189" s="52">
        <f t="shared" si="147"/>
        <v>1.0701368216348739</v>
      </c>
      <c r="CF189" s="52">
        <f t="shared" si="148"/>
        <v>0.98041489808246718</v>
      </c>
      <c r="CG189" s="52">
        <f t="shared" si="149"/>
        <v>1.0188963455420343</v>
      </c>
      <c r="CH189" s="52">
        <f t="shared" si="150"/>
        <v>1.0804582256914828</v>
      </c>
      <c r="CI189" s="52">
        <f t="shared" si="151"/>
        <v>0.92352551427228313</v>
      </c>
      <c r="CK189" s="52" t="str">
        <f t="shared" si="152"/>
        <v>79SNN</v>
      </c>
      <c r="CL189" s="55">
        <f t="shared" si="153"/>
        <v>2.3326374298334331E-5</v>
      </c>
      <c r="CM189" s="55">
        <f t="shared" si="154"/>
        <v>3.0652251168377604E-5</v>
      </c>
      <c r="CN189" s="55">
        <f t="shared" si="155"/>
        <v>2.2723606690853973E-5</v>
      </c>
      <c r="CO189" s="55">
        <f t="shared" si="156"/>
        <v>2.0868383107739486E-5</v>
      </c>
      <c r="CP189" s="55">
        <f t="shared" si="157"/>
        <v>2.2963655337646532E-5</v>
      </c>
      <c r="CQ189" s="5">
        <f t="shared" si="175"/>
        <v>1.0701368216348739</v>
      </c>
      <c r="CR189" s="5">
        <f t="shared" si="176"/>
        <v>0.98041489808246718</v>
      </c>
      <c r="CS189" s="5">
        <f t="shared" si="177"/>
        <v>1.0188963455420343</v>
      </c>
      <c r="CT189" s="5">
        <f t="shared" si="178"/>
        <v>1.0804582256914828</v>
      </c>
      <c r="CU189" s="5">
        <f t="shared" si="179"/>
        <v>0.92352551427228313</v>
      </c>
      <c r="CW189" s="52">
        <f t="shared" si="180"/>
        <v>1.1017260000000002</v>
      </c>
      <c r="CX189" s="52">
        <f t="shared" si="181"/>
        <v>0.94740799999999981</v>
      </c>
      <c r="CY189" s="52">
        <f t="shared" si="182"/>
        <v>1.0583</v>
      </c>
      <c r="CZ189" s="52">
        <f t="shared" si="183"/>
        <v>1.1221700000000001</v>
      </c>
      <c r="DA189" s="52">
        <f t="shared" si="184"/>
        <v>0.89470260123853673</v>
      </c>
    </row>
    <row r="190" spans="1:105" x14ac:dyDescent="0.35">
      <c r="A190" s="170" t="str">
        <f t="shared" si="158"/>
        <v>NNN</v>
      </c>
      <c r="B190" s="170" t="str">
        <f t="shared" si="159"/>
        <v>N</v>
      </c>
      <c r="C190" s="29" t="str">
        <f t="shared" si="160"/>
        <v>N</v>
      </c>
      <c r="D190" s="29" t="str">
        <f t="shared" si="136"/>
        <v>N</v>
      </c>
      <c r="E190" s="171" t="s">
        <v>5</v>
      </c>
      <c r="F190" s="171" t="s">
        <v>6</v>
      </c>
      <c r="G190" s="171" t="s">
        <v>8</v>
      </c>
      <c r="H190" s="172">
        <v>71</v>
      </c>
      <c r="I190" s="171" t="s">
        <v>5</v>
      </c>
      <c r="J190" s="171" t="s">
        <v>5</v>
      </c>
      <c r="K190" s="172">
        <v>28</v>
      </c>
      <c r="L190" s="172">
        <v>20</v>
      </c>
      <c r="M190" s="172">
        <v>25</v>
      </c>
      <c r="N190" s="172">
        <v>20</v>
      </c>
      <c r="O190" s="172">
        <v>27</v>
      </c>
      <c r="P190" s="1"/>
      <c r="Q190" s="13" t="s">
        <v>174</v>
      </c>
      <c r="R190" s="35">
        <v>14230</v>
      </c>
      <c r="S190" s="35">
        <v>5117</v>
      </c>
      <c r="T190" s="35">
        <v>11182</v>
      </c>
      <c r="U190" s="35">
        <v>10950</v>
      </c>
      <c r="V190" s="35">
        <v>13630</v>
      </c>
      <c r="W190" s="35"/>
      <c r="X190" s="50">
        <f t="shared" si="161"/>
        <v>7</v>
      </c>
      <c r="Y190" s="49" t="str">
        <f t="shared" si="162"/>
        <v>M</v>
      </c>
      <c r="Z190" s="49" t="str">
        <f t="shared" si="163"/>
        <v>NN</v>
      </c>
      <c r="AA190" s="1"/>
      <c r="AB190" s="120">
        <f t="shared" si="164"/>
        <v>3.9515988841106846E-3</v>
      </c>
      <c r="AC190" s="120">
        <f t="shared" si="165"/>
        <v>2.4507432691966906E-3</v>
      </c>
      <c r="AD190" s="120">
        <f t="shared" si="166"/>
        <v>3.5788080284102691E-3</v>
      </c>
      <c r="AE190" s="120">
        <f t="shared" si="167"/>
        <v>3.6271237306309107E-3</v>
      </c>
      <c r="AF190" s="120">
        <f t="shared" si="168"/>
        <v>3.8641311389150893E-3</v>
      </c>
      <c r="AH190" s="121">
        <f t="shared" si="200"/>
        <v>1.2509999999999999</v>
      </c>
      <c r="AI190" s="121">
        <f t="shared" si="200"/>
        <v>1.171</v>
      </c>
      <c r="AJ190" s="121">
        <f t="shared" si="200"/>
        <v>1.169</v>
      </c>
      <c r="AK190" s="121">
        <f t="shared" si="200"/>
        <v>1.2290000000000001</v>
      </c>
      <c r="AL190" s="121">
        <f t="shared" si="200"/>
        <v>1.1299999999999999</v>
      </c>
      <c r="AM190" s="15"/>
      <c r="AN190" s="98">
        <f t="shared" si="137"/>
        <v>1.1589633829790309</v>
      </c>
      <c r="AO190" s="98">
        <f t="shared" si="138"/>
        <v>1.0955021872120638</v>
      </c>
      <c r="AP190" s="98">
        <f t="shared" si="139"/>
        <v>1.1026151504191775</v>
      </c>
      <c r="AQ190" s="98">
        <f t="shared" si="140"/>
        <v>1.158544491611007</v>
      </c>
      <c r="AR190" s="98">
        <f t="shared" si="141"/>
        <v>1.0749145046572715</v>
      </c>
      <c r="AS190" s="15"/>
      <c r="AT190" s="98">
        <f t="shared" si="186"/>
        <v>0.1589633829790309</v>
      </c>
      <c r="AU190" s="98">
        <f t="shared" si="187"/>
        <v>9.5502187212063827E-2</v>
      </c>
      <c r="AV190" s="98">
        <f t="shared" si="188"/>
        <v>0.10261515041917746</v>
      </c>
      <c r="AW190" s="98">
        <f t="shared" si="189"/>
        <v>0.15854449161100703</v>
      </c>
      <c r="AX190" s="98">
        <f t="shared" si="190"/>
        <v>7.4914504657271452E-2</v>
      </c>
      <c r="AY190" s="15"/>
      <c r="AZ190" s="98">
        <f t="shared" si="169"/>
        <v>0.1589633829790309</v>
      </c>
      <c r="BA190" s="98">
        <f t="shared" si="170"/>
        <v>9.5502187212063827E-2</v>
      </c>
      <c r="BB190" s="98">
        <f t="shared" si="171"/>
        <v>0.10261515041917746</v>
      </c>
      <c r="BC190" s="99">
        <f t="shared" si="172"/>
        <v>0.15854449161100703</v>
      </c>
      <c r="BD190" s="98">
        <f t="shared" si="173"/>
        <v>7.5663649703844163E-2</v>
      </c>
      <c r="BE190" s="101"/>
      <c r="BF190" s="181" t="str">
        <f t="shared" si="174"/>
        <v>7M</v>
      </c>
      <c r="BG190" s="98">
        <f t="shared" si="191"/>
        <v>1.1589633829790309</v>
      </c>
      <c r="BH190" s="98">
        <f t="shared" si="192"/>
        <v>1.0955021872120638</v>
      </c>
      <c r="BI190" s="98">
        <f t="shared" si="193"/>
        <v>1.1026151504191775</v>
      </c>
      <c r="BJ190" s="98">
        <f t="shared" si="194"/>
        <v>1.158544491611007</v>
      </c>
      <c r="BK190" s="98">
        <f t="shared" si="195"/>
        <v>1.0756636497038441</v>
      </c>
      <c r="BL190" s="101"/>
      <c r="BM190" s="15">
        <f>IF($Y190="N",VLOOKUP("N",ylfactors,MATCH(BM$7,'Proposed Factors'!$L$3:$R$3,0),FALSE),IF('Query Result 1'!$X190&lt;49,VLOOKUP("YA",ylfactors,MATCH(BM$7,'Proposed Factors'!$L$3:$R$3,0),FALSE),VLOOKUP("YB",ylfactors,MATCH(BM$7,'Proposed Factors'!$L$3:$R$3,0),FALSE)))</f>
        <v>1</v>
      </c>
      <c r="BN190" s="15">
        <f>IF($Y190="N",VLOOKUP("N",ylfactors,MATCH(BN$7,'Proposed Factors'!$L$3:$R$3,0),FALSE),IF('Query Result 1'!$X190&lt;49,VLOOKUP("YA",ylfactors,MATCH(BN$7,'Proposed Factors'!$L$3:$R$3,0),FALSE),VLOOKUP("YB",ylfactors,MATCH(BN$7,'Proposed Factors'!$L$3:$R$3,0),FALSE)))</f>
        <v>1</v>
      </c>
      <c r="BO190" s="15">
        <f>IF($Y190="N",VLOOKUP("N",ylfactors,MATCH(BO$7,'Proposed Factors'!$L$3:$R$3,0),FALSE),IF('Query Result 1'!$X190&lt;49,VLOOKUP("YA",ylfactors,MATCH(BO$7,'Proposed Factors'!$L$3:$R$3,0),FALSE),VLOOKUP("YB",ylfactors,MATCH(BO$7,'Proposed Factors'!$L$3:$R$3,0),FALSE)))</f>
        <v>1</v>
      </c>
      <c r="BP190" s="15">
        <f>IF($Y190="N",VLOOKUP("N",ylfactors,MATCH(BP$7,'Proposed Factors'!$L$3:$R$3,0),FALSE),IF('Query Result 1'!$X190&lt;49,VLOOKUP("YA",ylfactors,MATCH(BP$7,'Proposed Factors'!$L$3:$R$3,0),FALSE),VLOOKUP("YB",ylfactors,MATCH(BP$7,'Proposed Factors'!$L$3:$R$3,0),FALSE)))</f>
        <v>1</v>
      </c>
      <c r="BQ190" s="15">
        <f>IF($Y190="N",VLOOKUP("N",ylfactors,MATCH(BQ$7,'Proposed Factors'!$L$3:$R$3,0),FALSE),IF('Query Result 1'!$X190&lt;49,VLOOKUP("YA",ylfactors,MATCH(BQ$7,'Proposed Factors'!$L$3:$R$3,0),FALSE),VLOOKUP("YB",ylfactors,MATCH(BQ$7,'Proposed Factors'!$L$3:$R$3,0),FALSE)))</f>
        <v>1</v>
      </c>
      <c r="BR190" s="15"/>
      <c r="BS190" s="15">
        <f>IF($Z190="NN",1,IF(AND($Z190="YY",$Y190="S"),VLOOKUP("YY",gsdfactors,MATCH(BS$7,'Proposed Factors'!$L$11:$R$11,0),FALSE),VLOOKUP(LEFT(CONCATENATE($Y190,$Z190),2)&amp;"N",gsdfactors,MATCH(BS$7,'Proposed Factors'!$L$11:$R$11,0),FALSE)))</f>
        <v>1</v>
      </c>
      <c r="BT190" s="15">
        <f>IF($Z190="NN",1,IF(AND($Z190="YY",$Y190="S"),VLOOKUP("YY",gsdfactors,MATCH(BT$7,'Proposed Factors'!$L$11:$R$11,0),FALSE),VLOOKUP(LEFT(CONCATENATE($Y190,$Z190),2)&amp;"N",gsdfactors,MATCH(BT$7,'Proposed Factors'!$L$11:$R$11,0),FALSE)))</f>
        <v>1</v>
      </c>
      <c r="BU190" s="15">
        <f>IF($Z190="NN",1,IF(AND($Z190="YY",$Y190="S"),VLOOKUP("YY",gsdfactors,MATCH(BU$7,'Proposed Factors'!$L$11:$R$11,0),FALSE),VLOOKUP(LEFT(CONCATENATE($Y190,$Z190),2)&amp;"N",gsdfactors,MATCH(BU$7,'Proposed Factors'!$L$11:$R$11,0),FALSE)))</f>
        <v>1</v>
      </c>
      <c r="BV190" s="15">
        <f>IF($Z190="NN",1,IF(AND($Z190="YY",$Y190="S"),VLOOKUP("YY",gsdfactors,MATCH(BV$7,'Proposed Factors'!$L$11:$R$11,0),FALSE),VLOOKUP(LEFT(CONCATENATE($Y190,$Z190),2)&amp;"N",gsdfactors,MATCH(BV$7,'Proposed Factors'!$L$11:$R$11,0),FALSE)))</f>
        <v>1</v>
      </c>
      <c r="BW190" s="15">
        <f>IF($Z190="NN",1,IF(AND($Z190="YY",$Y190="S"),VLOOKUP("YY",gsdfactors,MATCH(BW$7,'Proposed Factors'!$L$11:$R$11,0),FALSE),VLOOKUP(LEFT(CONCATENATE($Y190,$Z190),2)&amp;"N",gsdfactors,MATCH(BW$7,'Proposed Factors'!$L$11:$R$11,0),FALSE)))</f>
        <v>1</v>
      </c>
      <c r="BY190" s="52">
        <f t="shared" si="142"/>
        <v>1.1589633829790309</v>
      </c>
      <c r="BZ190" s="52">
        <f t="shared" si="143"/>
        <v>1.0955021872120638</v>
      </c>
      <c r="CA190" s="52">
        <f t="shared" si="144"/>
        <v>1.1026151504191775</v>
      </c>
      <c r="CB190" s="52">
        <f t="shared" si="145"/>
        <v>1.158544491611007</v>
      </c>
      <c r="CC190" s="52">
        <f t="shared" si="146"/>
        <v>1.0756636497038441</v>
      </c>
      <c r="CE190" s="52">
        <f t="shared" si="147"/>
        <v>1.2151307710494506</v>
      </c>
      <c r="CF190" s="52">
        <f t="shared" si="148"/>
        <v>1.2117966553528885</v>
      </c>
      <c r="CG190" s="52">
        <f t="shared" si="149"/>
        <v>1.1254746555217219</v>
      </c>
      <c r="CH190" s="52">
        <f t="shared" si="150"/>
        <v>1.1833172864849641</v>
      </c>
      <c r="CI190" s="52">
        <f t="shared" si="151"/>
        <v>1.1678144061817826</v>
      </c>
      <c r="CK190" s="52" t="str">
        <f t="shared" si="152"/>
        <v>7MNN</v>
      </c>
      <c r="CL190" s="55">
        <f t="shared" si="153"/>
        <v>3.9515988841106846E-3</v>
      </c>
      <c r="CM190" s="55">
        <f t="shared" si="154"/>
        <v>2.4507432691966906E-3</v>
      </c>
      <c r="CN190" s="55">
        <f t="shared" si="155"/>
        <v>3.5788080284102691E-3</v>
      </c>
      <c r="CO190" s="55">
        <f t="shared" si="156"/>
        <v>3.6271237306309107E-3</v>
      </c>
      <c r="CP190" s="55">
        <f t="shared" si="157"/>
        <v>3.8641311389150893E-3</v>
      </c>
      <c r="CQ190" s="5">
        <f t="shared" si="175"/>
        <v>1.2151307710494506</v>
      </c>
      <c r="CR190" s="5">
        <f t="shared" si="176"/>
        <v>1.2117966553528885</v>
      </c>
      <c r="CS190" s="5">
        <f t="shared" si="177"/>
        <v>1.1254746555217219</v>
      </c>
      <c r="CT190" s="5">
        <f t="shared" si="178"/>
        <v>1.1833172864849641</v>
      </c>
      <c r="CU190" s="5">
        <f t="shared" si="179"/>
        <v>1.1678144061817826</v>
      </c>
      <c r="CW190" s="52">
        <f t="shared" si="180"/>
        <v>1.2509999999999999</v>
      </c>
      <c r="CX190" s="52">
        <f t="shared" si="181"/>
        <v>1.171</v>
      </c>
      <c r="CY190" s="52">
        <f t="shared" si="182"/>
        <v>1.169</v>
      </c>
      <c r="CZ190" s="52">
        <f t="shared" si="183"/>
        <v>1.2290000000000001</v>
      </c>
      <c r="DA190" s="52">
        <f t="shared" si="184"/>
        <v>1.1313673210187301</v>
      </c>
    </row>
    <row r="191" spans="1:105" x14ac:dyDescent="0.35">
      <c r="A191" s="170" t="str">
        <f t="shared" si="158"/>
        <v>NNN</v>
      </c>
      <c r="B191" s="170" t="str">
        <f t="shared" si="159"/>
        <v>N</v>
      </c>
      <c r="C191" s="29" t="str">
        <f t="shared" si="160"/>
        <v>N</v>
      </c>
      <c r="D191" s="29" t="str">
        <f t="shared" si="136"/>
        <v>N</v>
      </c>
      <c r="E191" s="171" t="s">
        <v>5</v>
      </c>
      <c r="F191" s="171" t="s">
        <v>6</v>
      </c>
      <c r="G191" s="171" t="s">
        <v>8</v>
      </c>
      <c r="H191" s="172">
        <v>72</v>
      </c>
      <c r="I191" s="171" t="s">
        <v>5</v>
      </c>
      <c r="J191" s="171" t="s">
        <v>5</v>
      </c>
      <c r="K191" s="172">
        <v>19</v>
      </c>
      <c r="L191" s="172">
        <v>13</v>
      </c>
      <c r="M191" s="172">
        <v>19</v>
      </c>
      <c r="N191" s="172">
        <v>14</v>
      </c>
      <c r="O191" s="172">
        <v>18</v>
      </c>
      <c r="P191" s="1"/>
      <c r="Q191" s="13" t="s">
        <v>175</v>
      </c>
      <c r="R191" s="35">
        <v>353</v>
      </c>
      <c r="S191" s="35">
        <v>106</v>
      </c>
      <c r="T191" s="35">
        <v>291</v>
      </c>
      <c r="U191" s="35">
        <v>281</v>
      </c>
      <c r="V191" s="35">
        <v>333</v>
      </c>
      <c r="W191" s="35"/>
      <c r="X191" s="50">
        <f t="shared" si="161"/>
        <v>7</v>
      </c>
      <c r="Y191" s="49" t="str">
        <f t="shared" si="162"/>
        <v>M</v>
      </c>
      <c r="Z191" s="49" t="str">
        <f t="shared" si="163"/>
        <v>YN</v>
      </c>
      <c r="AA191" s="1"/>
      <c r="AB191" s="120">
        <f t="shared" si="164"/>
        <v>9.8026311039428791E-5</v>
      </c>
      <c r="AC191" s="120">
        <f t="shared" si="165"/>
        <v>5.0767790997625408E-5</v>
      </c>
      <c r="AD191" s="120">
        <f t="shared" si="166"/>
        <v>9.3134782352655011E-5</v>
      </c>
      <c r="AE191" s="120">
        <f t="shared" si="167"/>
        <v>9.3079613544044381E-5</v>
      </c>
      <c r="AF191" s="120">
        <f t="shared" si="168"/>
        <v>9.4406138610324624E-5</v>
      </c>
      <c r="AH191" s="121">
        <f t="shared" si="200"/>
        <v>1.2509999999999999</v>
      </c>
      <c r="AI191" s="121">
        <f t="shared" si="200"/>
        <v>1.171</v>
      </c>
      <c r="AJ191" s="121">
        <f t="shared" si="200"/>
        <v>1.169</v>
      </c>
      <c r="AK191" s="121">
        <f t="shared" si="200"/>
        <v>1.2290000000000001</v>
      </c>
      <c r="AL191" s="121">
        <f t="shared" si="200"/>
        <v>1.1299999999999999</v>
      </c>
      <c r="AM191" s="15"/>
      <c r="AN191" s="98">
        <f t="shared" si="137"/>
        <v>1.1589633829790309</v>
      </c>
      <c r="AO191" s="98">
        <f t="shared" si="138"/>
        <v>1.0955021872120638</v>
      </c>
      <c r="AP191" s="98">
        <f t="shared" si="139"/>
        <v>1.1026151504191775</v>
      </c>
      <c r="AQ191" s="98">
        <f t="shared" si="140"/>
        <v>1.158544491611007</v>
      </c>
      <c r="AR191" s="98">
        <f t="shared" si="141"/>
        <v>1.0749145046572715</v>
      </c>
      <c r="AS191" s="15"/>
      <c r="AT191" s="98">
        <f t="shared" si="186"/>
        <v>0.1589633829790309</v>
      </c>
      <c r="AU191" s="98">
        <f t="shared" si="187"/>
        <v>9.5502187212063827E-2</v>
      </c>
      <c r="AV191" s="98">
        <f t="shared" si="188"/>
        <v>0.10261515041917746</v>
      </c>
      <c r="AW191" s="98">
        <f t="shared" si="189"/>
        <v>0.15854449161100703</v>
      </c>
      <c r="AX191" s="98">
        <f t="shared" si="190"/>
        <v>7.4914504657271452E-2</v>
      </c>
      <c r="AY191" s="15"/>
      <c r="AZ191" s="98">
        <f t="shared" si="169"/>
        <v>0.1589633829790309</v>
      </c>
      <c r="BA191" s="98">
        <f t="shared" si="170"/>
        <v>9.5502187212063827E-2</v>
      </c>
      <c r="BB191" s="98">
        <f t="shared" si="171"/>
        <v>0.10261515041917746</v>
      </c>
      <c r="BC191" s="99">
        <f t="shared" si="172"/>
        <v>0.15854449161100703</v>
      </c>
      <c r="BD191" s="98">
        <f t="shared" si="173"/>
        <v>7.5663649703844163E-2</v>
      </c>
      <c r="BE191" s="101"/>
      <c r="BF191" s="181" t="str">
        <f t="shared" si="174"/>
        <v>7M</v>
      </c>
      <c r="BG191" s="98">
        <f t="shared" si="191"/>
        <v>1.1589633829790309</v>
      </c>
      <c r="BH191" s="98">
        <f t="shared" si="192"/>
        <v>1.0955021872120638</v>
      </c>
      <c r="BI191" s="98">
        <f t="shared" si="193"/>
        <v>1.1026151504191775</v>
      </c>
      <c r="BJ191" s="98">
        <f t="shared" si="194"/>
        <v>1.158544491611007</v>
      </c>
      <c r="BK191" s="98">
        <f t="shared" si="195"/>
        <v>1.0756636497038441</v>
      </c>
      <c r="BL191" s="101"/>
      <c r="BM191" s="15">
        <f>IF($Y191="N",VLOOKUP("N",ylfactors,MATCH(BM$7,'Proposed Factors'!$L$3:$R$3,0),FALSE),IF('Query Result 1'!$X191&lt;49,VLOOKUP("YA",ylfactors,MATCH(BM$7,'Proposed Factors'!$L$3:$R$3,0),FALSE),VLOOKUP("YB",ylfactors,MATCH(BM$7,'Proposed Factors'!$L$3:$R$3,0),FALSE)))</f>
        <v>1</v>
      </c>
      <c r="BN191" s="15">
        <f>IF($Y191="N",VLOOKUP("N",ylfactors,MATCH(BN$7,'Proposed Factors'!$L$3:$R$3,0),FALSE),IF('Query Result 1'!$X191&lt;49,VLOOKUP("YA",ylfactors,MATCH(BN$7,'Proposed Factors'!$L$3:$R$3,0),FALSE),VLOOKUP("YB",ylfactors,MATCH(BN$7,'Proposed Factors'!$L$3:$R$3,0),FALSE)))</f>
        <v>1</v>
      </c>
      <c r="BO191" s="15">
        <f>IF($Y191="N",VLOOKUP("N",ylfactors,MATCH(BO$7,'Proposed Factors'!$L$3:$R$3,0),FALSE),IF('Query Result 1'!$X191&lt;49,VLOOKUP("YA",ylfactors,MATCH(BO$7,'Proposed Factors'!$L$3:$R$3,0),FALSE),VLOOKUP("YB",ylfactors,MATCH(BO$7,'Proposed Factors'!$L$3:$R$3,0),FALSE)))</f>
        <v>1</v>
      </c>
      <c r="BP191" s="15">
        <f>IF($Y191="N",VLOOKUP("N",ylfactors,MATCH(BP$7,'Proposed Factors'!$L$3:$R$3,0),FALSE),IF('Query Result 1'!$X191&lt;49,VLOOKUP("YA",ylfactors,MATCH(BP$7,'Proposed Factors'!$L$3:$R$3,0),FALSE),VLOOKUP("YB",ylfactors,MATCH(BP$7,'Proposed Factors'!$L$3:$R$3,0),FALSE)))</f>
        <v>1</v>
      </c>
      <c r="BQ191" s="15">
        <f>IF($Y191="N",VLOOKUP("N",ylfactors,MATCH(BQ$7,'Proposed Factors'!$L$3:$R$3,0),FALSE),IF('Query Result 1'!$X191&lt;49,VLOOKUP("YA",ylfactors,MATCH(BQ$7,'Proposed Factors'!$L$3:$R$3,0),FALSE),VLOOKUP("YB",ylfactors,MATCH(BQ$7,'Proposed Factors'!$L$3:$R$3,0),FALSE)))</f>
        <v>1</v>
      </c>
      <c r="BR191" s="15"/>
      <c r="BS191" s="15">
        <f>IF($Z191="NN",1,IF(AND($Z191="YY",$Y191="S"),VLOOKUP("YY",gsdfactors,MATCH(BS$7,'Proposed Factors'!$L$11:$R$11,0),FALSE),VLOOKUP(LEFT(CONCATENATE($Y191,$Z191),2)&amp;"N",gsdfactors,MATCH(BS$7,'Proposed Factors'!$L$11:$R$11,0),FALSE)))</f>
        <v>0.98099999999999998</v>
      </c>
      <c r="BT191" s="15">
        <f>IF($Z191="NN",1,IF(AND($Z191="YY",$Y191="S"),VLOOKUP("YY",gsdfactors,MATCH(BT$7,'Proposed Factors'!$L$11:$R$11,0),FALSE),VLOOKUP(LEFT(CONCATENATE($Y191,$Z191),2)&amp;"N",gsdfactors,MATCH(BT$7,'Proposed Factors'!$L$11:$R$11,0),FALSE)))</f>
        <v>0.9774735682819381</v>
      </c>
      <c r="BU191" s="15">
        <f>IF($Z191="NN",1,IF(AND($Z191="YY",$Y191="S"),VLOOKUP("YY",gsdfactors,MATCH(BU$7,'Proposed Factors'!$L$11:$R$11,0),FALSE),VLOOKUP(LEFT(CONCATENATE($Y191,$Z191),2)&amp;"N",gsdfactors,MATCH(BU$7,'Proposed Factors'!$L$11:$R$11,0),FALSE)))</f>
        <v>0.95020299022426691</v>
      </c>
      <c r="BV191" s="15">
        <f>IF($Z191="NN",1,IF(AND($Z191="YY",$Y191="S"),VLOOKUP("YY",gsdfactors,MATCH(BV$7,'Proposed Factors'!$L$11:$R$11,0),FALSE),VLOOKUP(LEFT(CONCATENATE($Y191,$Z191),2)&amp;"N",gsdfactors,MATCH(BV$7,'Proposed Factors'!$L$11:$R$11,0),FALSE)))</f>
        <v>0.98165236818588009</v>
      </c>
      <c r="BW191" s="15">
        <f>IF($Z191="NN",1,IF(AND($Z191="YY",$Y191="S"),VLOOKUP("YY",gsdfactors,MATCH(BW$7,'Proposed Factors'!$L$11:$R$11,0),FALSE),VLOOKUP(LEFT(CONCATENATE($Y191,$Z191),2)&amp;"N",gsdfactors,MATCH(BW$7,'Proposed Factors'!$L$11:$R$11,0),FALSE)))</f>
        <v>0.98430305775764437</v>
      </c>
      <c r="BY191" s="52">
        <f t="shared" si="142"/>
        <v>1.1369430787024293</v>
      </c>
      <c r="BZ191" s="52">
        <f t="shared" si="143"/>
        <v>1.0708244319948439</v>
      </c>
      <c r="CA191" s="52">
        <f t="shared" si="144"/>
        <v>1.0477082129948823</v>
      </c>
      <c r="CB191" s="52">
        <f t="shared" si="145"/>
        <v>1.1372879438386516</v>
      </c>
      <c r="CC191" s="52">
        <f t="shared" si="146"/>
        <v>1.0587790195222413</v>
      </c>
      <c r="CE191" s="52">
        <f t="shared" si="147"/>
        <v>1.192043286399511</v>
      </c>
      <c r="CF191" s="52">
        <f t="shared" si="148"/>
        <v>1.184499200739906</v>
      </c>
      <c r="CG191" s="52">
        <f t="shared" si="149"/>
        <v>1.0694293830983668</v>
      </c>
      <c r="CH191" s="52">
        <f t="shared" si="150"/>
        <v>1.1616062165932546</v>
      </c>
      <c r="CI191" s="52">
        <f t="shared" si="151"/>
        <v>1.1494832908981563</v>
      </c>
      <c r="CK191" s="52" t="str">
        <f t="shared" si="152"/>
        <v>7MYN</v>
      </c>
      <c r="CL191" s="55">
        <f t="shared" si="153"/>
        <v>9.8026311039428791E-5</v>
      </c>
      <c r="CM191" s="55">
        <f t="shared" si="154"/>
        <v>5.0767790997625408E-5</v>
      </c>
      <c r="CN191" s="55">
        <f t="shared" si="155"/>
        <v>9.3134782352655011E-5</v>
      </c>
      <c r="CO191" s="55">
        <f t="shared" si="156"/>
        <v>9.3079613544044381E-5</v>
      </c>
      <c r="CP191" s="55">
        <f t="shared" si="157"/>
        <v>9.4406138610324624E-5</v>
      </c>
      <c r="CQ191" s="5">
        <f t="shared" si="175"/>
        <v>1.192043286399511</v>
      </c>
      <c r="CR191" s="5">
        <f t="shared" si="176"/>
        <v>1.184499200739906</v>
      </c>
      <c r="CS191" s="5">
        <f t="shared" si="177"/>
        <v>1.0694293830983668</v>
      </c>
      <c r="CT191" s="5">
        <f t="shared" si="178"/>
        <v>1.1616062165932546</v>
      </c>
      <c r="CU191" s="5">
        <f t="shared" si="179"/>
        <v>1.1494832908981563</v>
      </c>
      <c r="CW191" s="52">
        <f t="shared" si="180"/>
        <v>1.2272309999999997</v>
      </c>
      <c r="CX191" s="52">
        <f t="shared" si="181"/>
        <v>1.1446215484581497</v>
      </c>
      <c r="CY191" s="52">
        <f t="shared" si="182"/>
        <v>1.110787295572168</v>
      </c>
      <c r="CZ191" s="52">
        <f t="shared" si="183"/>
        <v>1.2064507605004466</v>
      </c>
      <c r="DA191" s="52">
        <f t="shared" si="184"/>
        <v>1.1136083135258106</v>
      </c>
    </row>
    <row r="192" spans="1:105" x14ac:dyDescent="0.35">
      <c r="A192" s="170" t="str">
        <f t="shared" si="158"/>
        <v>NNN</v>
      </c>
      <c r="B192" s="170" t="str">
        <f t="shared" si="159"/>
        <v>N</v>
      </c>
      <c r="C192" s="29" t="str">
        <f t="shared" si="160"/>
        <v>N</v>
      </c>
      <c r="D192" s="29" t="str">
        <f t="shared" si="136"/>
        <v>N</v>
      </c>
      <c r="E192" s="171" t="s">
        <v>5</v>
      </c>
      <c r="F192" s="171" t="s">
        <v>6</v>
      </c>
      <c r="G192" s="171" t="s">
        <v>8</v>
      </c>
      <c r="H192" s="172">
        <v>73</v>
      </c>
      <c r="I192" s="171" t="s">
        <v>5</v>
      </c>
      <c r="J192" s="171" t="s">
        <v>5</v>
      </c>
      <c r="K192" s="172">
        <v>12</v>
      </c>
      <c r="L192" s="172">
        <v>9</v>
      </c>
      <c r="M192" s="172">
        <v>11</v>
      </c>
      <c r="N192" s="172">
        <v>9</v>
      </c>
      <c r="O192" s="172">
        <v>12</v>
      </c>
      <c r="P192" s="1"/>
      <c r="Q192" s="13" t="s">
        <v>176</v>
      </c>
      <c r="R192" s="35">
        <v>30</v>
      </c>
      <c r="S192" s="35">
        <v>14</v>
      </c>
      <c r="T192" s="35">
        <v>25</v>
      </c>
      <c r="U192" s="35">
        <v>25</v>
      </c>
      <c r="V192" s="35">
        <v>30</v>
      </c>
      <c r="W192" s="35"/>
      <c r="X192" s="50">
        <f t="shared" si="161"/>
        <v>7</v>
      </c>
      <c r="Y192" s="49" t="str">
        <f t="shared" si="162"/>
        <v>M</v>
      </c>
      <c r="Z192" s="49" t="str">
        <f t="shared" si="163"/>
        <v>YY</v>
      </c>
      <c r="AA192" s="1"/>
      <c r="AB192" s="120">
        <f t="shared" si="164"/>
        <v>8.3308479636908328E-6</v>
      </c>
      <c r="AC192" s="120">
        <f t="shared" si="165"/>
        <v>6.7051799430826013E-6</v>
      </c>
      <c r="AD192" s="120">
        <f t="shared" si="166"/>
        <v>8.0012699615682995E-6</v>
      </c>
      <c r="AE192" s="120">
        <f t="shared" si="167"/>
        <v>8.2811044078331304E-6</v>
      </c>
      <c r="AF192" s="120">
        <f t="shared" si="168"/>
        <v>8.5050575324616785E-6</v>
      </c>
      <c r="AH192" s="121">
        <f t="shared" si="200"/>
        <v>1.2509999999999999</v>
      </c>
      <c r="AI192" s="121">
        <f t="shared" si="200"/>
        <v>1.171</v>
      </c>
      <c r="AJ192" s="121">
        <f t="shared" si="200"/>
        <v>1.169</v>
      </c>
      <c r="AK192" s="121">
        <f t="shared" si="200"/>
        <v>1.2290000000000001</v>
      </c>
      <c r="AL192" s="121">
        <f t="shared" si="200"/>
        <v>1.1299999999999999</v>
      </c>
      <c r="AM192" s="15"/>
      <c r="AN192" s="98">
        <f t="shared" si="137"/>
        <v>1.1589633829790309</v>
      </c>
      <c r="AO192" s="98">
        <f t="shared" si="138"/>
        <v>1.0955021872120638</v>
      </c>
      <c r="AP192" s="98">
        <f t="shared" si="139"/>
        <v>1.1026151504191775</v>
      </c>
      <c r="AQ192" s="98">
        <f t="shared" si="140"/>
        <v>1.158544491611007</v>
      </c>
      <c r="AR192" s="98">
        <f t="shared" si="141"/>
        <v>1.0749145046572715</v>
      </c>
      <c r="AS192" s="15"/>
      <c r="AT192" s="98">
        <f t="shared" si="186"/>
        <v>0.1589633829790309</v>
      </c>
      <c r="AU192" s="98">
        <f t="shared" si="187"/>
        <v>9.5502187212063827E-2</v>
      </c>
      <c r="AV192" s="98">
        <f t="shared" si="188"/>
        <v>0.10261515041917746</v>
      </c>
      <c r="AW192" s="98">
        <f t="shared" si="189"/>
        <v>0.15854449161100703</v>
      </c>
      <c r="AX192" s="98">
        <f t="shared" si="190"/>
        <v>7.4914504657271452E-2</v>
      </c>
      <c r="AY192" s="15"/>
      <c r="AZ192" s="98">
        <f t="shared" si="169"/>
        <v>0.1589633829790309</v>
      </c>
      <c r="BA192" s="98">
        <f t="shared" si="170"/>
        <v>9.5502187212063827E-2</v>
      </c>
      <c r="BB192" s="98">
        <f t="shared" si="171"/>
        <v>0.10261515041917746</v>
      </c>
      <c r="BC192" s="99">
        <f t="shared" si="172"/>
        <v>0.15854449161100703</v>
      </c>
      <c r="BD192" s="98">
        <f t="shared" si="173"/>
        <v>7.5663649703844163E-2</v>
      </c>
      <c r="BE192" s="101"/>
      <c r="BF192" s="181" t="str">
        <f t="shared" si="174"/>
        <v>7M</v>
      </c>
      <c r="BG192" s="98">
        <f t="shared" si="191"/>
        <v>1.1589633829790309</v>
      </c>
      <c r="BH192" s="98">
        <f t="shared" si="192"/>
        <v>1.0955021872120638</v>
      </c>
      <c r="BI192" s="98">
        <f t="shared" si="193"/>
        <v>1.1026151504191775</v>
      </c>
      <c r="BJ192" s="98">
        <f t="shared" si="194"/>
        <v>1.158544491611007</v>
      </c>
      <c r="BK192" s="98">
        <f t="shared" si="195"/>
        <v>1.0756636497038441</v>
      </c>
      <c r="BL192" s="101"/>
      <c r="BM192" s="15">
        <f>IF($Y192="N",VLOOKUP("N",ylfactors,MATCH(BM$7,'Proposed Factors'!$L$3:$R$3,0),FALSE),IF('Query Result 1'!$X192&lt;49,VLOOKUP("YA",ylfactors,MATCH(BM$7,'Proposed Factors'!$L$3:$R$3,0),FALSE),VLOOKUP("YB",ylfactors,MATCH(BM$7,'Proposed Factors'!$L$3:$R$3,0),FALSE)))</f>
        <v>1</v>
      </c>
      <c r="BN192" s="15">
        <f>IF($Y192="N",VLOOKUP("N",ylfactors,MATCH(BN$7,'Proposed Factors'!$L$3:$R$3,0),FALSE),IF('Query Result 1'!$X192&lt;49,VLOOKUP("YA",ylfactors,MATCH(BN$7,'Proposed Factors'!$L$3:$R$3,0),FALSE),VLOOKUP("YB",ylfactors,MATCH(BN$7,'Proposed Factors'!$L$3:$R$3,0),FALSE)))</f>
        <v>1</v>
      </c>
      <c r="BO192" s="15">
        <f>IF($Y192="N",VLOOKUP("N",ylfactors,MATCH(BO$7,'Proposed Factors'!$L$3:$R$3,0),FALSE),IF('Query Result 1'!$X192&lt;49,VLOOKUP("YA",ylfactors,MATCH(BO$7,'Proposed Factors'!$L$3:$R$3,0),FALSE),VLOOKUP("YB",ylfactors,MATCH(BO$7,'Proposed Factors'!$L$3:$R$3,0),FALSE)))</f>
        <v>1</v>
      </c>
      <c r="BP192" s="15">
        <f>IF($Y192="N",VLOOKUP("N",ylfactors,MATCH(BP$7,'Proposed Factors'!$L$3:$R$3,0),FALSE),IF('Query Result 1'!$X192&lt;49,VLOOKUP("YA",ylfactors,MATCH(BP$7,'Proposed Factors'!$L$3:$R$3,0),FALSE),VLOOKUP("YB",ylfactors,MATCH(BP$7,'Proposed Factors'!$L$3:$R$3,0),FALSE)))</f>
        <v>1</v>
      </c>
      <c r="BQ192" s="15">
        <f>IF($Y192="N",VLOOKUP("N",ylfactors,MATCH(BQ$7,'Proposed Factors'!$L$3:$R$3,0),FALSE),IF('Query Result 1'!$X192&lt;49,VLOOKUP("YA",ylfactors,MATCH(BQ$7,'Proposed Factors'!$L$3:$R$3,0),FALSE),VLOOKUP("YB",ylfactors,MATCH(BQ$7,'Proposed Factors'!$L$3:$R$3,0),FALSE)))</f>
        <v>1</v>
      </c>
      <c r="BR192" s="15"/>
      <c r="BS192" s="15">
        <f>IF($Z192="NN",1,IF(AND($Z192="YY",$Y192="S"),VLOOKUP("YY",gsdfactors,MATCH(BS$7,'Proposed Factors'!$L$11:$R$11,0),FALSE),VLOOKUP(LEFT(CONCATENATE($Y192,$Z192),2)&amp;"N",gsdfactors,MATCH(BS$7,'Proposed Factors'!$L$11:$R$11,0),FALSE)))</f>
        <v>0.98099999999999998</v>
      </c>
      <c r="BT192" s="15">
        <f>IF($Z192="NN",1,IF(AND($Z192="YY",$Y192="S"),VLOOKUP("YY",gsdfactors,MATCH(BT$7,'Proposed Factors'!$L$11:$R$11,0),FALSE),VLOOKUP(LEFT(CONCATENATE($Y192,$Z192),2)&amp;"N",gsdfactors,MATCH(BT$7,'Proposed Factors'!$L$11:$R$11,0),FALSE)))</f>
        <v>0.9774735682819381</v>
      </c>
      <c r="BU192" s="15">
        <f>IF($Z192="NN",1,IF(AND($Z192="YY",$Y192="S"),VLOOKUP("YY",gsdfactors,MATCH(BU$7,'Proposed Factors'!$L$11:$R$11,0),FALSE),VLOOKUP(LEFT(CONCATENATE($Y192,$Z192),2)&amp;"N",gsdfactors,MATCH(BU$7,'Proposed Factors'!$L$11:$R$11,0),FALSE)))</f>
        <v>0.95020299022426691</v>
      </c>
      <c r="BV192" s="15">
        <f>IF($Z192="NN",1,IF(AND($Z192="YY",$Y192="S"),VLOOKUP("YY",gsdfactors,MATCH(BV$7,'Proposed Factors'!$L$11:$R$11,0),FALSE),VLOOKUP(LEFT(CONCATENATE($Y192,$Z192),2)&amp;"N",gsdfactors,MATCH(BV$7,'Proposed Factors'!$L$11:$R$11,0),FALSE)))</f>
        <v>0.98165236818588009</v>
      </c>
      <c r="BW192" s="15">
        <f>IF($Z192="NN",1,IF(AND($Z192="YY",$Y192="S"),VLOOKUP("YY",gsdfactors,MATCH(BW$7,'Proposed Factors'!$L$11:$R$11,0),FALSE),VLOOKUP(LEFT(CONCATENATE($Y192,$Z192),2)&amp;"N",gsdfactors,MATCH(BW$7,'Proposed Factors'!$L$11:$R$11,0),FALSE)))</f>
        <v>0.98430305775764437</v>
      </c>
      <c r="BY192" s="52">
        <f t="shared" si="142"/>
        <v>1.1369430787024293</v>
      </c>
      <c r="BZ192" s="52">
        <f t="shared" si="143"/>
        <v>1.0708244319948439</v>
      </c>
      <c r="CA192" s="52">
        <f t="shared" si="144"/>
        <v>1.0477082129948823</v>
      </c>
      <c r="CB192" s="52">
        <f t="shared" si="145"/>
        <v>1.1372879438386516</v>
      </c>
      <c r="CC192" s="52">
        <f t="shared" si="146"/>
        <v>1.0587790195222413</v>
      </c>
      <c r="CE192" s="52">
        <f t="shared" si="147"/>
        <v>1.192043286399511</v>
      </c>
      <c r="CF192" s="52">
        <f t="shared" si="148"/>
        <v>1.184499200739906</v>
      </c>
      <c r="CG192" s="52">
        <f t="shared" si="149"/>
        <v>1.0694293830983668</v>
      </c>
      <c r="CH192" s="52">
        <f t="shared" si="150"/>
        <v>1.1616062165932546</v>
      </c>
      <c r="CI192" s="52">
        <f t="shared" si="151"/>
        <v>1.1494832908981563</v>
      </c>
      <c r="CK192" s="52" t="str">
        <f t="shared" si="152"/>
        <v>7MYY</v>
      </c>
      <c r="CL192" s="55">
        <f t="shared" si="153"/>
        <v>8.3308479636908328E-6</v>
      </c>
      <c r="CM192" s="55">
        <f t="shared" si="154"/>
        <v>6.7051799430826013E-6</v>
      </c>
      <c r="CN192" s="55">
        <f t="shared" si="155"/>
        <v>8.0012699615682995E-6</v>
      </c>
      <c r="CO192" s="55">
        <f t="shared" si="156"/>
        <v>8.2811044078331304E-6</v>
      </c>
      <c r="CP192" s="55">
        <f t="shared" si="157"/>
        <v>8.5050575324616785E-6</v>
      </c>
      <c r="CQ192" s="5">
        <f t="shared" si="175"/>
        <v>1.192043286399511</v>
      </c>
      <c r="CR192" s="5">
        <f t="shared" si="176"/>
        <v>1.184499200739906</v>
      </c>
      <c r="CS192" s="5">
        <f t="shared" si="177"/>
        <v>1.0694293830983668</v>
      </c>
      <c r="CT192" s="5">
        <f t="shared" si="178"/>
        <v>1.1616062165932546</v>
      </c>
      <c r="CU192" s="5">
        <f t="shared" si="179"/>
        <v>1.1494832908981563</v>
      </c>
      <c r="CW192" s="52">
        <f t="shared" si="180"/>
        <v>1.2272309999999997</v>
      </c>
      <c r="CX192" s="52">
        <f t="shared" si="181"/>
        <v>1.1446215484581497</v>
      </c>
      <c r="CY192" s="52">
        <f t="shared" si="182"/>
        <v>1.110787295572168</v>
      </c>
      <c r="CZ192" s="52">
        <f t="shared" si="183"/>
        <v>1.2064507605004466</v>
      </c>
      <c r="DA192" s="52">
        <f t="shared" si="184"/>
        <v>1.1136083135258106</v>
      </c>
    </row>
    <row r="193" spans="1:105" x14ac:dyDescent="0.35">
      <c r="A193" s="170" t="str">
        <f t="shared" si="158"/>
        <v>NNN</v>
      </c>
      <c r="B193" s="170" t="str">
        <f t="shared" si="159"/>
        <v>N</v>
      </c>
      <c r="C193" s="29" t="str">
        <f t="shared" si="160"/>
        <v>N</v>
      </c>
      <c r="D193" s="29" t="str">
        <f t="shared" si="136"/>
        <v>N</v>
      </c>
      <c r="E193" s="171" t="s">
        <v>5</v>
      </c>
      <c r="F193" s="171" t="s">
        <v>6</v>
      </c>
      <c r="G193" s="171" t="s">
        <v>8</v>
      </c>
      <c r="H193" s="172">
        <v>74</v>
      </c>
      <c r="I193" s="171" t="s">
        <v>5</v>
      </c>
      <c r="J193" s="171" t="s">
        <v>5</v>
      </c>
      <c r="K193" s="172">
        <v>23</v>
      </c>
      <c r="L193" s="172">
        <v>19</v>
      </c>
      <c r="M193" s="172">
        <v>22</v>
      </c>
      <c r="N193" s="172">
        <v>17</v>
      </c>
      <c r="O193" s="172">
        <v>23</v>
      </c>
      <c r="P193" s="1"/>
      <c r="Q193" s="13" t="s">
        <v>276</v>
      </c>
      <c r="R193" s="35">
        <v>28126</v>
      </c>
      <c r="S193" s="35">
        <v>15152</v>
      </c>
      <c r="T193" s="35">
        <v>22438</v>
      </c>
      <c r="U193" s="35">
        <v>21552</v>
      </c>
      <c r="V193" s="35">
        <v>27511</v>
      </c>
      <c r="W193" s="35"/>
      <c r="X193" s="50">
        <f t="shared" si="161"/>
        <v>7</v>
      </c>
      <c r="Y193" s="49" t="str">
        <f t="shared" si="162"/>
        <v>S</v>
      </c>
      <c r="Z193" s="49" t="str">
        <f t="shared" si="163"/>
        <v>NN</v>
      </c>
      <c r="AA193" s="1"/>
      <c r="AB193" s="120">
        <f t="shared" si="164"/>
        <v>7.8104476608922783E-3</v>
      </c>
      <c r="AC193" s="120">
        <f t="shared" si="165"/>
        <v>7.2569204641133979E-3</v>
      </c>
      <c r="AD193" s="120">
        <f t="shared" si="166"/>
        <v>7.1812998159067809E-3</v>
      </c>
      <c r="AE193" s="120">
        <f t="shared" si="167"/>
        <v>7.1389744879047845E-3</v>
      </c>
      <c r="AF193" s="120">
        <f t="shared" si="168"/>
        <v>7.7994212591851074E-3</v>
      </c>
      <c r="AH193" s="121">
        <f t="shared" si="200"/>
        <v>1.27</v>
      </c>
      <c r="AI193" s="121">
        <f t="shared" si="200"/>
        <v>1.2769999999999999</v>
      </c>
      <c r="AJ193" s="121">
        <f t="shared" si="200"/>
        <v>1.194</v>
      </c>
      <c r="AK193" s="121">
        <f t="shared" si="200"/>
        <v>1.3160000000000001</v>
      </c>
      <c r="AL193" s="121">
        <f t="shared" si="200"/>
        <v>1.21</v>
      </c>
      <c r="AM193" s="15"/>
      <c r="AN193" s="98">
        <f t="shared" si="137"/>
        <v>1.1765655446709586</v>
      </c>
      <c r="AO193" s="98">
        <f t="shared" si="138"/>
        <v>1.1946680555677245</v>
      </c>
      <c r="AP193" s="98">
        <f t="shared" si="139"/>
        <v>1.1261954573143693</v>
      </c>
      <c r="AQ193" s="98">
        <f t="shared" si="140"/>
        <v>1.2405569983401834</v>
      </c>
      <c r="AR193" s="98">
        <f t="shared" si="141"/>
        <v>1.15101464657991</v>
      </c>
      <c r="AS193" s="15"/>
      <c r="AT193" s="98">
        <f t="shared" si="186"/>
        <v>0.17656554467095864</v>
      </c>
      <c r="AU193" s="98">
        <f t="shared" si="187"/>
        <v>0.19466805556772449</v>
      </c>
      <c r="AV193" s="98">
        <f t="shared" si="188"/>
        <v>0.12619545731436932</v>
      </c>
      <c r="AW193" s="98">
        <f t="shared" si="189"/>
        <v>0.2405569983401834</v>
      </c>
      <c r="AX193" s="98">
        <f t="shared" si="190"/>
        <v>0.15101464657991004</v>
      </c>
      <c r="AY193" s="15"/>
      <c r="AZ193" s="98">
        <f t="shared" si="169"/>
        <v>0.17656554467095864</v>
      </c>
      <c r="BA193" s="98">
        <f t="shared" si="170"/>
        <v>0.19466805556772449</v>
      </c>
      <c r="BB193" s="98">
        <f t="shared" si="171"/>
        <v>0.12619545731436932</v>
      </c>
      <c r="BC193" s="99">
        <f t="shared" si="172"/>
        <v>0.2405569983401834</v>
      </c>
      <c r="BD193" s="98">
        <f t="shared" si="173"/>
        <v>0.15252479304570915</v>
      </c>
      <c r="BE193" s="101"/>
      <c r="BF193" s="181" t="str">
        <f t="shared" si="174"/>
        <v>7S</v>
      </c>
      <c r="BG193" s="98">
        <f t="shared" si="191"/>
        <v>1.1765655446709586</v>
      </c>
      <c r="BH193" s="98">
        <f t="shared" si="192"/>
        <v>1.1946680555677245</v>
      </c>
      <c r="BI193" s="98">
        <f t="shared" si="193"/>
        <v>1.1261954573143693</v>
      </c>
      <c r="BJ193" s="98">
        <f t="shared" si="194"/>
        <v>1.2405569983401834</v>
      </c>
      <c r="BK193" s="98">
        <f t="shared" si="195"/>
        <v>1.1525247930457092</v>
      </c>
      <c r="BL193" s="101"/>
      <c r="BM193" s="15">
        <f>IF($Y193="N",VLOOKUP("N",ylfactors,MATCH(BM$7,'Proposed Factors'!$L$3:$R$3,0),FALSE),IF('Query Result 1'!$X193&lt;49,VLOOKUP("YA",ylfactors,MATCH(BM$7,'Proposed Factors'!$L$3:$R$3,0),FALSE),VLOOKUP("YB",ylfactors,MATCH(BM$7,'Proposed Factors'!$L$3:$R$3,0),FALSE)))</f>
        <v>1</v>
      </c>
      <c r="BN193" s="15">
        <f>IF($Y193="N",VLOOKUP("N",ylfactors,MATCH(BN$7,'Proposed Factors'!$L$3:$R$3,0),FALSE),IF('Query Result 1'!$X193&lt;49,VLOOKUP("YA",ylfactors,MATCH(BN$7,'Proposed Factors'!$L$3:$R$3,0),FALSE),VLOOKUP("YB",ylfactors,MATCH(BN$7,'Proposed Factors'!$L$3:$R$3,0),FALSE)))</f>
        <v>1</v>
      </c>
      <c r="BO193" s="15">
        <f>IF($Y193="N",VLOOKUP("N",ylfactors,MATCH(BO$7,'Proposed Factors'!$L$3:$R$3,0),FALSE),IF('Query Result 1'!$X193&lt;49,VLOOKUP("YA",ylfactors,MATCH(BO$7,'Proposed Factors'!$L$3:$R$3,0),FALSE),VLOOKUP("YB",ylfactors,MATCH(BO$7,'Proposed Factors'!$L$3:$R$3,0),FALSE)))</f>
        <v>1</v>
      </c>
      <c r="BP193" s="15">
        <f>IF($Y193="N",VLOOKUP("N",ylfactors,MATCH(BP$7,'Proposed Factors'!$L$3:$R$3,0),FALSE),IF('Query Result 1'!$X193&lt;49,VLOOKUP("YA",ylfactors,MATCH(BP$7,'Proposed Factors'!$L$3:$R$3,0),FALSE),VLOOKUP("YB",ylfactors,MATCH(BP$7,'Proposed Factors'!$L$3:$R$3,0),FALSE)))</f>
        <v>1</v>
      </c>
      <c r="BQ193" s="15">
        <f>IF($Y193="N",VLOOKUP("N",ylfactors,MATCH(BQ$7,'Proposed Factors'!$L$3:$R$3,0),FALSE),IF('Query Result 1'!$X193&lt;49,VLOOKUP("YA",ylfactors,MATCH(BQ$7,'Proposed Factors'!$L$3:$R$3,0),FALSE),VLOOKUP("YB",ylfactors,MATCH(BQ$7,'Proposed Factors'!$L$3:$R$3,0),FALSE)))</f>
        <v>1</v>
      </c>
      <c r="BR193" s="15"/>
      <c r="BS193" s="15">
        <f>IF($Z193="NN",1,IF(AND($Z193="YY",$Y193="S"),VLOOKUP("YY",gsdfactors,MATCH(BS$7,'Proposed Factors'!$L$11:$R$11,0),FALSE),VLOOKUP(LEFT(CONCATENATE($Y193,$Z193),2)&amp;"N",gsdfactors,MATCH(BS$7,'Proposed Factors'!$L$11:$R$11,0),FALSE)))</f>
        <v>1</v>
      </c>
      <c r="BT193" s="15">
        <f>IF($Z193="NN",1,IF(AND($Z193="YY",$Y193="S"),VLOOKUP("YY",gsdfactors,MATCH(BT$7,'Proposed Factors'!$L$11:$R$11,0),FALSE),VLOOKUP(LEFT(CONCATENATE($Y193,$Z193),2)&amp;"N",gsdfactors,MATCH(BT$7,'Proposed Factors'!$L$11:$R$11,0),FALSE)))</f>
        <v>1</v>
      </c>
      <c r="BU193" s="15">
        <f>IF($Z193="NN",1,IF(AND($Z193="YY",$Y193="S"),VLOOKUP("YY",gsdfactors,MATCH(BU$7,'Proposed Factors'!$L$11:$R$11,0),FALSE),VLOOKUP(LEFT(CONCATENATE($Y193,$Z193),2)&amp;"N",gsdfactors,MATCH(BU$7,'Proposed Factors'!$L$11:$R$11,0),FALSE)))</f>
        <v>1</v>
      </c>
      <c r="BV193" s="15">
        <f>IF($Z193="NN",1,IF(AND($Z193="YY",$Y193="S"),VLOOKUP("YY",gsdfactors,MATCH(BV$7,'Proposed Factors'!$L$11:$R$11,0),FALSE),VLOOKUP(LEFT(CONCATENATE($Y193,$Z193),2)&amp;"N",gsdfactors,MATCH(BV$7,'Proposed Factors'!$L$11:$R$11,0),FALSE)))</f>
        <v>1</v>
      </c>
      <c r="BW193" s="15">
        <f>IF($Z193="NN",1,IF(AND($Z193="YY",$Y193="S"),VLOOKUP("YY",gsdfactors,MATCH(BW$7,'Proposed Factors'!$L$11:$R$11,0),FALSE),VLOOKUP(LEFT(CONCATENATE($Y193,$Z193),2)&amp;"N",gsdfactors,MATCH(BW$7,'Proposed Factors'!$L$11:$R$11,0),FALSE)))</f>
        <v>1</v>
      </c>
      <c r="BY193" s="52">
        <f t="shared" si="142"/>
        <v>1.1765655446709586</v>
      </c>
      <c r="BZ193" s="52">
        <f t="shared" si="143"/>
        <v>1.1946680555677245</v>
      </c>
      <c r="CA193" s="52">
        <f t="shared" si="144"/>
        <v>1.1261954573143693</v>
      </c>
      <c r="CB193" s="52">
        <f t="shared" si="145"/>
        <v>1.2405569983401834</v>
      </c>
      <c r="CC193" s="52">
        <f t="shared" si="146"/>
        <v>1.1525247930457092</v>
      </c>
      <c r="CE193" s="52">
        <f t="shared" si="147"/>
        <v>1.2335859945905694</v>
      </c>
      <c r="CF193" s="52">
        <f t="shared" si="148"/>
        <v>1.3214896062217236</v>
      </c>
      <c r="CG193" s="52">
        <f t="shared" si="149"/>
        <v>1.1495438312172248</v>
      </c>
      <c r="CH193" s="52">
        <f t="shared" si="150"/>
        <v>1.267083441020515</v>
      </c>
      <c r="CI193" s="52">
        <f t="shared" si="151"/>
        <v>1.2512601473248863</v>
      </c>
      <c r="CK193" s="52" t="str">
        <f t="shared" si="152"/>
        <v>7SNN</v>
      </c>
      <c r="CL193" s="55">
        <f t="shared" si="153"/>
        <v>7.8104476608922783E-3</v>
      </c>
      <c r="CM193" s="55">
        <f t="shared" si="154"/>
        <v>7.2569204641133979E-3</v>
      </c>
      <c r="CN193" s="55">
        <f t="shared" si="155"/>
        <v>7.1812998159067809E-3</v>
      </c>
      <c r="CO193" s="55">
        <f t="shared" si="156"/>
        <v>7.1389744879047845E-3</v>
      </c>
      <c r="CP193" s="55">
        <f t="shared" si="157"/>
        <v>7.7994212591851074E-3</v>
      </c>
      <c r="CQ193" s="5">
        <f t="shared" si="175"/>
        <v>1.2335859945905694</v>
      </c>
      <c r="CR193" s="5">
        <f t="shared" si="176"/>
        <v>1.3214896062217236</v>
      </c>
      <c r="CS193" s="5">
        <f t="shared" si="177"/>
        <v>1.1495438312172248</v>
      </c>
      <c r="CT193" s="5">
        <f t="shared" si="178"/>
        <v>1.267083441020515</v>
      </c>
      <c r="CU193" s="5">
        <f t="shared" si="179"/>
        <v>1.2512601473248863</v>
      </c>
      <c r="CW193" s="52">
        <f t="shared" si="180"/>
        <v>1.27</v>
      </c>
      <c r="CX193" s="52">
        <f t="shared" si="181"/>
        <v>1.2769999999999999</v>
      </c>
      <c r="CY193" s="52">
        <f t="shared" si="182"/>
        <v>1.194</v>
      </c>
      <c r="CZ193" s="52">
        <f t="shared" si="183"/>
        <v>1.3160000000000001</v>
      </c>
      <c r="DA193" s="52">
        <f t="shared" si="184"/>
        <v>1.212208749337949</v>
      </c>
    </row>
    <row r="194" spans="1:105" x14ac:dyDescent="0.35">
      <c r="A194" s="170" t="str">
        <f t="shared" si="158"/>
        <v>NNN</v>
      </c>
      <c r="B194" s="170" t="str">
        <f t="shared" si="159"/>
        <v>N</v>
      </c>
      <c r="C194" s="29" t="str">
        <f t="shared" si="160"/>
        <v>N</v>
      </c>
      <c r="D194" s="29" t="str">
        <f t="shared" si="136"/>
        <v>N</v>
      </c>
      <c r="E194" s="171" t="s">
        <v>5</v>
      </c>
      <c r="F194" s="171" t="s">
        <v>6</v>
      </c>
      <c r="G194" s="171" t="s">
        <v>8</v>
      </c>
      <c r="H194" s="172">
        <v>75</v>
      </c>
      <c r="I194" s="171" t="s">
        <v>5</v>
      </c>
      <c r="J194" s="171" t="s">
        <v>5</v>
      </c>
      <c r="K194" s="172">
        <v>6</v>
      </c>
      <c r="L194" s="172">
        <v>6</v>
      </c>
      <c r="M194" s="172">
        <v>6</v>
      </c>
      <c r="N194" s="172">
        <v>5</v>
      </c>
      <c r="O194" s="172">
        <v>6</v>
      </c>
      <c r="P194" s="1"/>
      <c r="Q194" s="13" t="s">
        <v>277</v>
      </c>
      <c r="R194" s="35">
        <v>2905</v>
      </c>
      <c r="S194" s="35">
        <v>1646</v>
      </c>
      <c r="T194" s="35">
        <v>2508</v>
      </c>
      <c r="U194" s="35">
        <v>2424</v>
      </c>
      <c r="V194" s="35">
        <v>2867</v>
      </c>
      <c r="W194" s="35"/>
      <c r="X194" s="50">
        <f t="shared" si="161"/>
        <v>7</v>
      </c>
      <c r="Y194" s="49" t="str">
        <f t="shared" si="162"/>
        <v>S</v>
      </c>
      <c r="Z194" s="49" t="str">
        <f t="shared" si="163"/>
        <v>YN</v>
      </c>
      <c r="AA194" s="1"/>
      <c r="AB194" s="120">
        <f t="shared" si="164"/>
        <v>8.0670377781739554E-4</v>
      </c>
      <c r="AC194" s="120">
        <f t="shared" si="165"/>
        <v>7.8833758473671148E-4</v>
      </c>
      <c r="AD194" s="120">
        <f t="shared" si="166"/>
        <v>8.0268740254453184E-4</v>
      </c>
      <c r="AE194" s="120">
        <f t="shared" si="167"/>
        <v>8.0293588338350031E-4</v>
      </c>
      <c r="AF194" s="120">
        <f t="shared" si="168"/>
        <v>8.1279999818558769E-4</v>
      </c>
      <c r="AH194" s="121">
        <f t="shared" si="200"/>
        <v>1.27</v>
      </c>
      <c r="AI194" s="121">
        <f t="shared" si="200"/>
        <v>1.2769999999999999</v>
      </c>
      <c r="AJ194" s="121">
        <f t="shared" si="200"/>
        <v>1.194</v>
      </c>
      <c r="AK194" s="121">
        <f t="shared" si="200"/>
        <v>1.3160000000000001</v>
      </c>
      <c r="AL194" s="121">
        <f t="shared" si="200"/>
        <v>1.21</v>
      </c>
      <c r="AM194" s="15"/>
      <c r="AN194" s="98">
        <f t="shared" si="137"/>
        <v>1.1765655446709586</v>
      </c>
      <c r="AO194" s="98">
        <f t="shared" si="138"/>
        <v>1.1946680555677245</v>
      </c>
      <c r="AP194" s="98">
        <f t="shared" si="139"/>
        <v>1.1261954573143693</v>
      </c>
      <c r="AQ194" s="98">
        <f t="shared" si="140"/>
        <v>1.2405569983401834</v>
      </c>
      <c r="AR194" s="98">
        <f t="shared" si="141"/>
        <v>1.15101464657991</v>
      </c>
      <c r="AS194" s="15"/>
      <c r="AT194" s="98">
        <f t="shared" si="186"/>
        <v>0.17656554467095864</v>
      </c>
      <c r="AU194" s="98">
        <f t="shared" si="187"/>
        <v>0.19466805556772449</v>
      </c>
      <c r="AV194" s="98">
        <f t="shared" si="188"/>
        <v>0.12619545731436932</v>
      </c>
      <c r="AW194" s="98">
        <f t="shared" si="189"/>
        <v>0.2405569983401834</v>
      </c>
      <c r="AX194" s="98">
        <f t="shared" si="190"/>
        <v>0.15101464657991004</v>
      </c>
      <c r="AY194" s="15"/>
      <c r="AZ194" s="98">
        <f t="shared" si="169"/>
        <v>0.17656554467095864</v>
      </c>
      <c r="BA194" s="98">
        <f t="shared" si="170"/>
        <v>0.19466805556772449</v>
      </c>
      <c r="BB194" s="98">
        <f t="shared" si="171"/>
        <v>0.12619545731436932</v>
      </c>
      <c r="BC194" s="99">
        <f t="shared" si="172"/>
        <v>0.2405569983401834</v>
      </c>
      <c r="BD194" s="98">
        <f t="shared" si="173"/>
        <v>0.15252479304570915</v>
      </c>
      <c r="BE194" s="101"/>
      <c r="BF194" s="181" t="str">
        <f t="shared" si="174"/>
        <v>7S</v>
      </c>
      <c r="BG194" s="98">
        <f t="shared" si="191"/>
        <v>1.1765655446709586</v>
      </c>
      <c r="BH194" s="98">
        <f t="shared" si="192"/>
        <v>1.1946680555677245</v>
      </c>
      <c r="BI194" s="98">
        <f t="shared" si="193"/>
        <v>1.1261954573143693</v>
      </c>
      <c r="BJ194" s="98">
        <f t="shared" si="194"/>
        <v>1.2405569983401834</v>
      </c>
      <c r="BK194" s="98">
        <f t="shared" si="195"/>
        <v>1.1525247930457092</v>
      </c>
      <c r="BL194" s="101"/>
      <c r="BM194" s="15">
        <f>IF($Y194="N",VLOOKUP("N",ylfactors,MATCH(BM$7,'Proposed Factors'!$L$3:$R$3,0),FALSE),IF('Query Result 1'!$X194&lt;49,VLOOKUP("YA",ylfactors,MATCH(BM$7,'Proposed Factors'!$L$3:$R$3,0),FALSE),VLOOKUP("YB",ylfactors,MATCH(BM$7,'Proposed Factors'!$L$3:$R$3,0),FALSE)))</f>
        <v>1</v>
      </c>
      <c r="BN194" s="15">
        <f>IF($Y194="N",VLOOKUP("N",ylfactors,MATCH(BN$7,'Proposed Factors'!$L$3:$R$3,0),FALSE),IF('Query Result 1'!$X194&lt;49,VLOOKUP("YA",ylfactors,MATCH(BN$7,'Proposed Factors'!$L$3:$R$3,0),FALSE),VLOOKUP("YB",ylfactors,MATCH(BN$7,'Proposed Factors'!$L$3:$R$3,0),FALSE)))</f>
        <v>1</v>
      </c>
      <c r="BO194" s="15">
        <f>IF($Y194="N",VLOOKUP("N",ylfactors,MATCH(BO$7,'Proposed Factors'!$L$3:$R$3,0),FALSE),IF('Query Result 1'!$X194&lt;49,VLOOKUP("YA",ylfactors,MATCH(BO$7,'Proposed Factors'!$L$3:$R$3,0),FALSE),VLOOKUP("YB",ylfactors,MATCH(BO$7,'Proposed Factors'!$L$3:$R$3,0),FALSE)))</f>
        <v>1</v>
      </c>
      <c r="BP194" s="15">
        <f>IF($Y194="N",VLOOKUP("N",ylfactors,MATCH(BP$7,'Proposed Factors'!$L$3:$R$3,0),FALSE),IF('Query Result 1'!$X194&lt;49,VLOOKUP("YA",ylfactors,MATCH(BP$7,'Proposed Factors'!$L$3:$R$3,0),FALSE),VLOOKUP("YB",ylfactors,MATCH(BP$7,'Proposed Factors'!$L$3:$R$3,0),FALSE)))</f>
        <v>1</v>
      </c>
      <c r="BQ194" s="15">
        <f>IF($Y194="N",VLOOKUP("N",ylfactors,MATCH(BQ$7,'Proposed Factors'!$L$3:$R$3,0),FALSE),IF('Query Result 1'!$X194&lt;49,VLOOKUP("YA",ylfactors,MATCH(BQ$7,'Proposed Factors'!$L$3:$R$3,0),FALSE),VLOOKUP("YB",ylfactors,MATCH(BQ$7,'Proposed Factors'!$L$3:$R$3,0),FALSE)))</f>
        <v>1</v>
      </c>
      <c r="BR194" s="15"/>
      <c r="BS194" s="15">
        <f>IF($Z194="NN",1,IF(AND($Z194="YY",$Y194="S"),VLOOKUP("YY",gsdfactors,MATCH(BS$7,'Proposed Factors'!$L$11:$R$11,0),FALSE),VLOOKUP(LEFT(CONCATENATE($Y194,$Z194),2)&amp;"N",gsdfactors,MATCH(BS$7,'Proposed Factors'!$L$11:$R$11,0),FALSE)))</f>
        <v>0.98099999999999998</v>
      </c>
      <c r="BT194" s="15">
        <f>IF($Z194="NN",1,IF(AND($Z194="YY",$Y194="S"),VLOOKUP("YY",gsdfactors,MATCH(BT$7,'Proposed Factors'!$L$11:$R$11,0),FALSE),VLOOKUP(LEFT(CONCATENATE($Y194,$Z194),2)&amp;"N",gsdfactors,MATCH(BT$7,'Proposed Factors'!$L$11:$R$11,0),FALSE)))</f>
        <v>0.91004471716733326</v>
      </c>
      <c r="BU194" s="15">
        <f>IF($Z194="NN",1,IF(AND($Z194="YY",$Y194="S"),VLOOKUP("YY",gsdfactors,MATCH(BU$7,'Proposed Factors'!$L$11:$R$11,0),FALSE),VLOOKUP(LEFT(CONCATENATE($Y194,$Z194),2)&amp;"N",gsdfactors,MATCH(BU$7,'Proposed Factors'!$L$11:$R$11,0),FALSE)))</f>
        <v>0.87660624054904279</v>
      </c>
      <c r="BV194" s="15">
        <f>IF($Z194="NN",1,IF(AND($Z194="YY",$Y194="S"),VLOOKUP("YY",gsdfactors,MATCH(BV$7,'Proposed Factors'!$L$11:$R$11,0),FALSE),VLOOKUP(LEFT(CONCATENATE($Y194,$Z194),2)&amp;"N",gsdfactors,MATCH(BV$7,'Proposed Factors'!$L$11:$R$11,0),FALSE)))</f>
        <v>0.98298367912020768</v>
      </c>
      <c r="BW194" s="15">
        <f>IF($Z194="NN",1,IF(AND($Z194="YY",$Y194="S"),VLOOKUP("YY",gsdfactors,MATCH(BW$7,'Proposed Factors'!$L$11:$R$11,0),FALSE),VLOOKUP(LEFT(CONCATENATE($Y194,$Z194),2)&amp;"N",gsdfactors,MATCH(BW$7,'Proposed Factors'!$L$11:$R$11,0),FALSE)))</f>
        <v>0.90987513405369735</v>
      </c>
      <c r="BY194" s="52">
        <f t="shared" si="142"/>
        <v>1.1542107993222104</v>
      </c>
      <c r="BZ194" s="52">
        <f t="shared" si="143"/>
        <v>1.0872013527379778</v>
      </c>
      <c r="CA194" s="52">
        <f t="shared" si="144"/>
        <v>0.98722996595975931</v>
      </c>
      <c r="CB194" s="52">
        <f t="shared" si="145"/>
        <v>1.2194472823867548</v>
      </c>
      <c r="CC194" s="52">
        <f t="shared" si="146"/>
        <v>1.0486536505726745</v>
      </c>
      <c r="CE194" s="52">
        <f t="shared" si="147"/>
        <v>1.2101478606933485</v>
      </c>
      <c r="CF194" s="52">
        <f t="shared" si="148"/>
        <v>1.2026146349336191</v>
      </c>
      <c r="CG194" s="52">
        <f t="shared" si="149"/>
        <v>1.0076972962296749</v>
      </c>
      <c r="CH194" s="52">
        <f t="shared" si="150"/>
        <v>1.2455223426066384</v>
      </c>
      <c r="CI194" s="52">
        <f t="shared" si="151"/>
        <v>1.1384904942832801</v>
      </c>
      <c r="CK194" s="52" t="str">
        <f t="shared" si="152"/>
        <v>7SYN</v>
      </c>
      <c r="CL194" s="55">
        <f t="shared" si="153"/>
        <v>8.0670377781739554E-4</v>
      </c>
      <c r="CM194" s="55">
        <f t="shared" si="154"/>
        <v>7.8833758473671148E-4</v>
      </c>
      <c r="CN194" s="55">
        <f t="shared" si="155"/>
        <v>8.0268740254453184E-4</v>
      </c>
      <c r="CO194" s="55">
        <f t="shared" si="156"/>
        <v>8.0293588338350031E-4</v>
      </c>
      <c r="CP194" s="55">
        <f t="shared" si="157"/>
        <v>8.1279999818558769E-4</v>
      </c>
      <c r="CQ194" s="5">
        <f t="shared" si="175"/>
        <v>1.2101478606933485</v>
      </c>
      <c r="CR194" s="5">
        <f t="shared" si="176"/>
        <v>1.2026146349336191</v>
      </c>
      <c r="CS194" s="5">
        <f t="shared" si="177"/>
        <v>1.0076972962296749</v>
      </c>
      <c r="CT194" s="5">
        <f t="shared" si="178"/>
        <v>1.2455223426066384</v>
      </c>
      <c r="CU194" s="5">
        <f t="shared" si="179"/>
        <v>1.1384904942832801</v>
      </c>
      <c r="CW194" s="52">
        <f t="shared" si="180"/>
        <v>1.2458699999999998</v>
      </c>
      <c r="CX194" s="52">
        <f t="shared" si="181"/>
        <v>1.1621271038226846</v>
      </c>
      <c r="CY194" s="52">
        <f t="shared" si="182"/>
        <v>1.0466678512155572</v>
      </c>
      <c r="CZ194" s="52">
        <f t="shared" si="183"/>
        <v>1.2936065217221933</v>
      </c>
      <c r="DA194" s="52">
        <f t="shared" si="184"/>
        <v>1.1029585983049313</v>
      </c>
    </row>
    <row r="195" spans="1:105" x14ac:dyDescent="0.35">
      <c r="A195" s="170" t="str">
        <f t="shared" si="158"/>
        <v>NNN</v>
      </c>
      <c r="B195" s="170" t="str">
        <f t="shared" si="159"/>
        <v>N</v>
      </c>
      <c r="C195" s="29" t="str">
        <f t="shared" si="160"/>
        <v>N</v>
      </c>
      <c r="D195" s="29" t="str">
        <f t="shared" si="136"/>
        <v>N</v>
      </c>
      <c r="E195" s="171" t="s">
        <v>5</v>
      </c>
      <c r="F195" s="171" t="s">
        <v>6</v>
      </c>
      <c r="G195" s="171" t="s">
        <v>8</v>
      </c>
      <c r="H195" s="172">
        <v>76</v>
      </c>
      <c r="I195" s="171" t="s">
        <v>5</v>
      </c>
      <c r="J195" s="171" t="s">
        <v>5</v>
      </c>
      <c r="K195" s="172">
        <v>4</v>
      </c>
      <c r="L195" s="172">
        <v>4</v>
      </c>
      <c r="M195" s="172">
        <v>4</v>
      </c>
      <c r="N195" s="172">
        <v>3</v>
      </c>
      <c r="O195" s="172">
        <v>4</v>
      </c>
      <c r="P195" s="1"/>
      <c r="Q195" s="13" t="s">
        <v>278</v>
      </c>
      <c r="R195" s="35">
        <v>491</v>
      </c>
      <c r="S195" s="35">
        <v>328</v>
      </c>
      <c r="T195" s="35">
        <v>449</v>
      </c>
      <c r="U195" s="35">
        <v>439</v>
      </c>
      <c r="V195" s="35">
        <v>487</v>
      </c>
      <c r="W195" s="35"/>
      <c r="X195" s="50">
        <f t="shared" si="161"/>
        <v>7</v>
      </c>
      <c r="Y195" s="49" t="str">
        <f t="shared" si="162"/>
        <v>S</v>
      </c>
      <c r="Z195" s="49" t="str">
        <f t="shared" si="163"/>
        <v>YY</v>
      </c>
      <c r="AA195" s="1"/>
      <c r="AB195" s="120">
        <f t="shared" si="164"/>
        <v>1.3634821167240663E-4</v>
      </c>
      <c r="AC195" s="120">
        <f t="shared" si="165"/>
        <v>1.5709278723793522E-4</v>
      </c>
      <c r="AD195" s="120">
        <f t="shared" si="166"/>
        <v>1.4370280850976668E-4</v>
      </c>
      <c r="AE195" s="120">
        <f t="shared" si="167"/>
        <v>1.4541619340154976E-4</v>
      </c>
      <c r="AF195" s="120">
        <f t="shared" si="168"/>
        <v>1.380654339436279E-4</v>
      </c>
      <c r="AH195" s="121">
        <f t="shared" si="200"/>
        <v>1.27</v>
      </c>
      <c r="AI195" s="121">
        <f t="shared" si="200"/>
        <v>1.2769999999999999</v>
      </c>
      <c r="AJ195" s="121">
        <f t="shared" si="200"/>
        <v>1.194</v>
      </c>
      <c r="AK195" s="121">
        <f t="shared" si="200"/>
        <v>1.3160000000000001</v>
      </c>
      <c r="AL195" s="121">
        <f t="shared" si="200"/>
        <v>1.21</v>
      </c>
      <c r="AM195" s="15"/>
      <c r="AN195" s="98">
        <f t="shared" si="137"/>
        <v>1.1765655446709586</v>
      </c>
      <c r="AO195" s="98">
        <f t="shared" si="138"/>
        <v>1.1946680555677245</v>
      </c>
      <c r="AP195" s="98">
        <f t="shared" si="139"/>
        <v>1.1261954573143693</v>
      </c>
      <c r="AQ195" s="98">
        <f t="shared" si="140"/>
        <v>1.2405569983401834</v>
      </c>
      <c r="AR195" s="98">
        <f t="shared" si="141"/>
        <v>1.15101464657991</v>
      </c>
      <c r="AS195" s="15"/>
      <c r="AT195" s="98">
        <f t="shared" si="186"/>
        <v>0.17656554467095864</v>
      </c>
      <c r="AU195" s="98">
        <f t="shared" si="187"/>
        <v>0.19466805556772449</v>
      </c>
      <c r="AV195" s="98">
        <f t="shared" si="188"/>
        <v>0.12619545731436932</v>
      </c>
      <c r="AW195" s="98">
        <f t="shared" si="189"/>
        <v>0.2405569983401834</v>
      </c>
      <c r="AX195" s="98">
        <f t="shared" si="190"/>
        <v>0.15101464657991004</v>
      </c>
      <c r="AY195" s="15"/>
      <c r="AZ195" s="98">
        <f t="shared" si="169"/>
        <v>0.17656554467095864</v>
      </c>
      <c r="BA195" s="98">
        <f t="shared" si="170"/>
        <v>0.19466805556772449</v>
      </c>
      <c r="BB195" s="98">
        <f t="shared" si="171"/>
        <v>0.12619545731436932</v>
      </c>
      <c r="BC195" s="99">
        <f t="shared" si="172"/>
        <v>0.2405569983401834</v>
      </c>
      <c r="BD195" s="98">
        <f t="shared" si="173"/>
        <v>0.15252479304570915</v>
      </c>
      <c r="BE195" s="101"/>
      <c r="BF195" s="181" t="str">
        <f t="shared" si="174"/>
        <v>7S</v>
      </c>
      <c r="BG195" s="98">
        <f t="shared" si="191"/>
        <v>1.1765655446709586</v>
      </c>
      <c r="BH195" s="98">
        <f t="shared" si="192"/>
        <v>1.1946680555677245</v>
      </c>
      <c r="BI195" s="98">
        <f t="shared" si="193"/>
        <v>1.1261954573143693</v>
      </c>
      <c r="BJ195" s="98">
        <f t="shared" si="194"/>
        <v>1.2405569983401834</v>
      </c>
      <c r="BK195" s="98">
        <f t="shared" si="195"/>
        <v>1.1525247930457092</v>
      </c>
      <c r="BL195" s="101"/>
      <c r="BM195" s="15">
        <f>IF($Y195="N",VLOOKUP("N",ylfactors,MATCH(BM$7,'Proposed Factors'!$L$3:$R$3,0),FALSE),IF('Query Result 1'!$X195&lt;49,VLOOKUP("YA",ylfactors,MATCH(BM$7,'Proposed Factors'!$L$3:$R$3,0),FALSE),VLOOKUP("YB",ylfactors,MATCH(BM$7,'Proposed Factors'!$L$3:$R$3,0),FALSE)))</f>
        <v>1</v>
      </c>
      <c r="BN195" s="15">
        <f>IF($Y195="N",VLOOKUP("N",ylfactors,MATCH(BN$7,'Proposed Factors'!$L$3:$R$3,0),FALSE),IF('Query Result 1'!$X195&lt;49,VLOOKUP("YA",ylfactors,MATCH(BN$7,'Proposed Factors'!$L$3:$R$3,0),FALSE),VLOOKUP("YB",ylfactors,MATCH(BN$7,'Proposed Factors'!$L$3:$R$3,0),FALSE)))</f>
        <v>1</v>
      </c>
      <c r="BO195" s="15">
        <f>IF($Y195="N",VLOOKUP("N",ylfactors,MATCH(BO$7,'Proposed Factors'!$L$3:$R$3,0),FALSE),IF('Query Result 1'!$X195&lt;49,VLOOKUP("YA",ylfactors,MATCH(BO$7,'Proposed Factors'!$L$3:$R$3,0),FALSE),VLOOKUP("YB",ylfactors,MATCH(BO$7,'Proposed Factors'!$L$3:$R$3,0),FALSE)))</f>
        <v>1</v>
      </c>
      <c r="BP195" s="15">
        <f>IF($Y195="N",VLOOKUP("N",ylfactors,MATCH(BP$7,'Proposed Factors'!$L$3:$R$3,0),FALSE),IF('Query Result 1'!$X195&lt;49,VLOOKUP("YA",ylfactors,MATCH(BP$7,'Proposed Factors'!$L$3:$R$3,0),FALSE),VLOOKUP("YB",ylfactors,MATCH(BP$7,'Proposed Factors'!$L$3:$R$3,0),FALSE)))</f>
        <v>1</v>
      </c>
      <c r="BQ195" s="15">
        <f>IF($Y195="N",VLOOKUP("N",ylfactors,MATCH(BQ$7,'Proposed Factors'!$L$3:$R$3,0),FALSE),IF('Query Result 1'!$X195&lt;49,VLOOKUP("YA",ylfactors,MATCH(BQ$7,'Proposed Factors'!$L$3:$R$3,0),FALSE),VLOOKUP("YB",ylfactors,MATCH(BQ$7,'Proposed Factors'!$L$3:$R$3,0),FALSE)))</f>
        <v>1</v>
      </c>
      <c r="BR195" s="15"/>
      <c r="BS195" s="15">
        <f>IF($Z195="NN",1,IF(AND($Z195="YY",$Y195="S"),VLOOKUP("YY",gsdfactors,MATCH(BS$7,'Proposed Factors'!$L$11:$R$11,0),FALSE),VLOOKUP(LEFT(CONCATENATE($Y195,$Z195),2)&amp;"N",gsdfactors,MATCH(BS$7,'Proposed Factors'!$L$11:$R$11,0),FALSE)))</f>
        <v>0.98099999999999998</v>
      </c>
      <c r="BT195" s="15">
        <f>IF($Z195="NN",1,IF(AND($Z195="YY",$Y195="S"),VLOOKUP("YY",gsdfactors,MATCH(BT$7,'Proposed Factors'!$L$11:$R$11,0),FALSE),VLOOKUP(LEFT(CONCATENATE($Y195,$Z195),2)&amp;"N",gsdfactors,MATCH(BT$7,'Proposed Factors'!$L$11:$R$11,0),FALSE)))</f>
        <v>0.94369771010547621</v>
      </c>
      <c r="BU195" s="15">
        <f>IF($Z195="NN",1,IF(AND($Z195="YY",$Y195="S"),VLOOKUP("YY",gsdfactors,MATCH(BU$7,'Proposed Factors'!$L$11:$R$11,0),FALSE),VLOOKUP(LEFT(CONCATENATE($Y195,$Z195),2)&amp;"N",gsdfactors,MATCH(BU$7,'Proposed Factors'!$L$11:$R$11,0),FALSE)))</f>
        <v>0.97401971209569649</v>
      </c>
      <c r="BV195" s="15">
        <f>IF($Z195="NN",1,IF(AND($Z195="YY",$Y195="S"),VLOOKUP("YY",gsdfactors,MATCH(BV$7,'Proposed Factors'!$L$11:$R$11,0),FALSE),VLOOKUP(LEFT(CONCATENATE($Y195,$Z195),2)&amp;"N",gsdfactors,MATCH(BV$7,'Proposed Factors'!$L$11:$R$11,0),FALSE)))</f>
        <v>0.9440798395058082</v>
      </c>
      <c r="BW195" s="15">
        <f>IF($Z195="NN",1,IF(AND($Z195="YY",$Y195="S"),VLOOKUP("YY",gsdfactors,MATCH(BW$7,'Proposed Factors'!$L$11:$R$11,0),FALSE),VLOOKUP(LEFT(CONCATENATE($Y195,$Z195),2)&amp;"N",gsdfactors,MATCH(BW$7,'Proposed Factors'!$L$11:$R$11,0),FALSE)))</f>
        <v>0.90147548820612444</v>
      </c>
      <c r="BY195" s="52">
        <f t="shared" si="142"/>
        <v>1.1542107993222104</v>
      </c>
      <c r="BZ195" s="52">
        <f t="shared" si="143"/>
        <v>1.1274055083754233</v>
      </c>
      <c r="CA195" s="52">
        <f t="shared" si="144"/>
        <v>1.0969365750968232</v>
      </c>
      <c r="CB195" s="52">
        <f t="shared" si="145"/>
        <v>1.1711848518908075</v>
      </c>
      <c r="CC195" s="52">
        <f t="shared" si="146"/>
        <v>1.0389728504805433</v>
      </c>
      <c r="CE195" s="52">
        <f t="shared" si="147"/>
        <v>1.2101478606933485</v>
      </c>
      <c r="CF195" s="52">
        <f t="shared" si="148"/>
        <v>1.2470867153196279</v>
      </c>
      <c r="CG195" s="52">
        <f t="shared" si="149"/>
        <v>1.1196783515235851</v>
      </c>
      <c r="CH195" s="52">
        <f t="shared" si="150"/>
        <v>1.1962279316391149</v>
      </c>
      <c r="CI195" s="52">
        <f t="shared" si="151"/>
        <v>1.1279803521825691</v>
      </c>
      <c r="CK195" s="52" t="str">
        <f t="shared" si="152"/>
        <v>7SYY</v>
      </c>
      <c r="CL195" s="55">
        <f t="shared" si="153"/>
        <v>1.3634821167240663E-4</v>
      </c>
      <c r="CM195" s="55">
        <f t="shared" si="154"/>
        <v>1.5709278723793522E-4</v>
      </c>
      <c r="CN195" s="55">
        <f t="shared" si="155"/>
        <v>1.4370280850976668E-4</v>
      </c>
      <c r="CO195" s="55">
        <f t="shared" si="156"/>
        <v>1.4541619340154976E-4</v>
      </c>
      <c r="CP195" s="55">
        <f t="shared" si="157"/>
        <v>1.380654339436279E-4</v>
      </c>
      <c r="CQ195" s="5">
        <f t="shared" si="175"/>
        <v>1.2101478606933485</v>
      </c>
      <c r="CR195" s="5">
        <f t="shared" si="176"/>
        <v>1.2470867153196279</v>
      </c>
      <c r="CS195" s="5">
        <f t="shared" si="177"/>
        <v>1.1196783515235851</v>
      </c>
      <c r="CT195" s="5">
        <f t="shared" si="178"/>
        <v>1.1962279316391149</v>
      </c>
      <c r="CU195" s="5">
        <f t="shared" si="179"/>
        <v>1.1279803521825691</v>
      </c>
      <c r="CW195" s="52">
        <f t="shared" si="180"/>
        <v>1.2458699999999998</v>
      </c>
      <c r="CX195" s="52">
        <f t="shared" si="181"/>
        <v>1.2051019758046928</v>
      </c>
      <c r="CY195" s="52">
        <f t="shared" si="182"/>
        <v>1.1629795362422615</v>
      </c>
      <c r="CZ195" s="52">
        <f t="shared" si="183"/>
        <v>1.2424090687896436</v>
      </c>
      <c r="DA195" s="52">
        <f t="shared" si="184"/>
        <v>1.0927764741171631</v>
      </c>
    </row>
    <row r="196" spans="1:105" x14ac:dyDescent="0.35">
      <c r="A196" s="170" t="str">
        <f t="shared" si="158"/>
        <v>NNN</v>
      </c>
      <c r="B196" s="170" t="str">
        <f t="shared" si="159"/>
        <v>N</v>
      </c>
      <c r="C196" s="29" t="str">
        <f t="shared" si="160"/>
        <v>N</v>
      </c>
      <c r="D196" s="29" t="str">
        <f t="shared" si="136"/>
        <v>N</v>
      </c>
      <c r="E196" s="171" t="s">
        <v>5</v>
      </c>
      <c r="F196" s="171" t="s">
        <v>6</v>
      </c>
      <c r="G196" s="171" t="s">
        <v>8</v>
      </c>
      <c r="H196" s="172">
        <v>77</v>
      </c>
      <c r="I196" s="171" t="s">
        <v>5</v>
      </c>
      <c r="J196" s="171" t="s">
        <v>5</v>
      </c>
      <c r="K196" s="172">
        <v>3</v>
      </c>
      <c r="L196" s="172">
        <v>1</v>
      </c>
      <c r="M196" s="172">
        <v>2</v>
      </c>
      <c r="N196" s="172">
        <v>1</v>
      </c>
      <c r="O196" s="172">
        <v>3</v>
      </c>
      <c r="P196" s="1"/>
      <c r="Q196" s="13" t="s">
        <v>251</v>
      </c>
      <c r="R196" s="35">
        <v>471</v>
      </c>
      <c r="S196" s="35">
        <v>355</v>
      </c>
      <c r="T196" s="35">
        <v>432</v>
      </c>
      <c r="U196" s="35">
        <v>393</v>
      </c>
      <c r="V196" s="35">
        <v>460</v>
      </c>
      <c r="W196" s="35"/>
      <c r="X196" s="50">
        <f t="shared" si="161"/>
        <v>80</v>
      </c>
      <c r="Y196" s="49" t="str">
        <f t="shared" si="162"/>
        <v>M</v>
      </c>
      <c r="Z196" s="49" t="str">
        <f t="shared" si="163"/>
        <v>NN</v>
      </c>
      <c r="AA196" s="1"/>
      <c r="AB196" s="120">
        <f t="shared" si="164"/>
        <v>1.3079431302994606E-4</v>
      </c>
      <c r="AC196" s="120">
        <f t="shared" si="165"/>
        <v>1.7002420569959452E-4</v>
      </c>
      <c r="AD196" s="120">
        <f t="shared" si="166"/>
        <v>1.3826194493590023E-4</v>
      </c>
      <c r="AE196" s="120">
        <f t="shared" si="167"/>
        <v>1.3017896129113681E-4</v>
      </c>
      <c r="AF196" s="120">
        <f t="shared" si="168"/>
        <v>1.3041088216441239E-4</v>
      </c>
      <c r="AH196" s="121">
        <f t="shared" si="200"/>
        <v>1.262</v>
      </c>
      <c r="AI196" s="121">
        <f t="shared" si="200"/>
        <v>1.232</v>
      </c>
      <c r="AJ196" s="121">
        <f t="shared" si="200"/>
        <v>1.1200000000000001</v>
      </c>
      <c r="AK196" s="121">
        <f t="shared" si="200"/>
        <v>1.1910000000000001</v>
      </c>
      <c r="AL196" s="121">
        <f t="shared" si="200"/>
        <v>1.1339999999999999</v>
      </c>
      <c r="AM196" s="15"/>
      <c r="AN196" s="98">
        <f t="shared" si="137"/>
        <v>1.1691541081690944</v>
      </c>
      <c r="AO196" s="98">
        <f t="shared" si="138"/>
        <v>1.1525693378695665</v>
      </c>
      <c r="AP196" s="98">
        <f t="shared" si="139"/>
        <v>1.0563977489046013</v>
      </c>
      <c r="AQ196" s="98">
        <f t="shared" si="140"/>
        <v>1.1227229369476888</v>
      </c>
      <c r="AR196" s="98">
        <f t="shared" si="141"/>
        <v>1.0787195117534034</v>
      </c>
      <c r="AS196" s="15"/>
      <c r="AT196" s="98">
        <f t="shared" si="186"/>
        <v>0.16915410816909437</v>
      </c>
      <c r="AU196" s="98">
        <f t="shared" si="187"/>
        <v>0.1525693378695665</v>
      </c>
      <c r="AV196" s="98">
        <f t="shared" si="188"/>
        <v>5.6397748904601253E-2</v>
      </c>
      <c r="AW196" s="98">
        <f t="shared" si="189"/>
        <v>0.12272293694768877</v>
      </c>
      <c r="AX196" s="98">
        <f t="shared" si="190"/>
        <v>7.8719511753403415E-2</v>
      </c>
      <c r="AY196" s="15"/>
      <c r="AZ196" s="98">
        <f t="shared" si="169"/>
        <v>0.16915410816909437</v>
      </c>
      <c r="BA196" s="98">
        <f t="shared" si="170"/>
        <v>0.1525693378695665</v>
      </c>
      <c r="BB196" s="98">
        <f t="shared" si="171"/>
        <v>5.6397748904601253E-2</v>
      </c>
      <c r="BC196" s="99">
        <f t="shared" si="172"/>
        <v>0.12272293694768877</v>
      </c>
      <c r="BD196" s="98">
        <f t="shared" si="173"/>
        <v>7.9506706870937444E-2</v>
      </c>
      <c r="BE196" s="101"/>
      <c r="BF196" s="181" t="str">
        <f t="shared" si="174"/>
        <v>80X</v>
      </c>
      <c r="BG196" s="98">
        <f t="shared" si="191"/>
        <v>1.1691541081690944</v>
      </c>
      <c r="BH196" s="98">
        <f t="shared" si="192"/>
        <v>1.1525693378695665</v>
      </c>
      <c r="BI196" s="98">
        <f t="shared" si="193"/>
        <v>1.0563977489046013</v>
      </c>
      <c r="BJ196" s="98">
        <f t="shared" si="194"/>
        <v>1.1227229369476888</v>
      </c>
      <c r="BK196" s="98">
        <f t="shared" si="195"/>
        <v>1.0795067068709374</v>
      </c>
      <c r="BL196" s="101"/>
      <c r="BM196" s="15">
        <f>IF($Y196="N",VLOOKUP("N",ylfactors,MATCH(BM$7,'Proposed Factors'!$L$3:$R$3,0),FALSE),IF('Query Result 1'!$X196&lt;49,VLOOKUP("YA",ylfactors,MATCH(BM$7,'Proposed Factors'!$L$3:$R$3,0),FALSE),VLOOKUP("YB",ylfactors,MATCH(BM$7,'Proposed Factors'!$L$3:$R$3,0),FALSE)))</f>
        <v>0.873</v>
      </c>
      <c r="BN196" s="15">
        <f>IF($Y196="N",VLOOKUP("N",ylfactors,MATCH(BN$7,'Proposed Factors'!$L$3:$R$3,0),FALSE),IF('Query Result 1'!$X196&lt;49,VLOOKUP("YA",ylfactors,MATCH(BN$7,'Proposed Factors'!$L$3:$R$3,0),FALSE),VLOOKUP("YB",ylfactors,MATCH(BN$7,'Proposed Factors'!$L$3:$R$3,0),FALSE)))</f>
        <v>0.76900000000000002</v>
      </c>
      <c r="BO196" s="15">
        <f>IF($Y196="N",VLOOKUP("N",ylfactors,MATCH(BO$7,'Proposed Factors'!$L$3:$R$3,0),FALSE),IF('Query Result 1'!$X196&lt;49,VLOOKUP("YA",ylfactors,MATCH(BO$7,'Proposed Factors'!$L$3:$R$3,0),FALSE),VLOOKUP("YB",ylfactors,MATCH(BO$7,'Proposed Factors'!$L$3:$R$3,0),FALSE)))</f>
        <v>0.95</v>
      </c>
      <c r="BP196" s="15">
        <f>IF($Y196="N",VLOOKUP("N",ylfactors,MATCH(BP$7,'Proposed Factors'!$L$3:$R$3,0),FALSE),IF('Query Result 1'!$X196&lt;49,VLOOKUP("YA",ylfactors,MATCH(BP$7,'Proposed Factors'!$L$3:$R$3,0),FALSE),VLOOKUP("YB",ylfactors,MATCH(BP$7,'Proposed Factors'!$L$3:$R$3,0),FALSE)))</f>
        <v>0.94299999999999995</v>
      </c>
      <c r="BQ196" s="15">
        <f>IF($Y196="N",VLOOKUP("N",ylfactors,MATCH(BQ$7,'Proposed Factors'!$L$3:$R$3,0),FALSE),IF('Query Result 1'!$X196&lt;49,VLOOKUP("YA",ylfactors,MATCH(BQ$7,'Proposed Factors'!$L$3:$R$3,0),FALSE),VLOOKUP("YB",ylfactors,MATCH(BQ$7,'Proposed Factors'!$L$3:$R$3,0),FALSE)))</f>
        <v>0.78800000000000003</v>
      </c>
      <c r="BR196" s="15"/>
      <c r="BS196" s="15">
        <f>IF($Z196="NN",1,IF(AND($Z196="YY",$Y196="S"),VLOOKUP("YY",gsdfactors,MATCH(BS$7,'Proposed Factors'!$L$11:$R$11,0),FALSE),VLOOKUP(LEFT(CONCATENATE($Y196,$Z196),2)&amp;"N",gsdfactors,MATCH(BS$7,'Proposed Factors'!$L$11:$R$11,0),FALSE)))</f>
        <v>1</v>
      </c>
      <c r="BT196" s="15">
        <f>IF($Z196="NN",1,IF(AND($Z196="YY",$Y196="S"),VLOOKUP("YY",gsdfactors,MATCH(BT$7,'Proposed Factors'!$L$11:$R$11,0),FALSE),VLOOKUP(LEFT(CONCATENATE($Y196,$Z196),2)&amp;"N",gsdfactors,MATCH(BT$7,'Proposed Factors'!$L$11:$R$11,0),FALSE)))</f>
        <v>1</v>
      </c>
      <c r="BU196" s="15">
        <f>IF($Z196="NN",1,IF(AND($Z196="YY",$Y196="S"),VLOOKUP("YY",gsdfactors,MATCH(BU$7,'Proposed Factors'!$L$11:$R$11,0),FALSE),VLOOKUP(LEFT(CONCATENATE($Y196,$Z196),2)&amp;"N",gsdfactors,MATCH(BU$7,'Proposed Factors'!$L$11:$R$11,0),FALSE)))</f>
        <v>1</v>
      </c>
      <c r="BV196" s="15">
        <f>IF($Z196="NN",1,IF(AND($Z196="YY",$Y196="S"),VLOOKUP("YY",gsdfactors,MATCH(BV$7,'Proposed Factors'!$L$11:$R$11,0),FALSE),VLOOKUP(LEFT(CONCATENATE($Y196,$Z196),2)&amp;"N",gsdfactors,MATCH(BV$7,'Proposed Factors'!$L$11:$R$11,0),FALSE)))</f>
        <v>1</v>
      </c>
      <c r="BW196" s="15">
        <f>IF($Z196="NN",1,IF(AND($Z196="YY",$Y196="S"),VLOOKUP("YY",gsdfactors,MATCH(BW$7,'Proposed Factors'!$L$11:$R$11,0),FALSE),VLOOKUP(LEFT(CONCATENATE($Y196,$Z196),2)&amp;"N",gsdfactors,MATCH(BW$7,'Proposed Factors'!$L$11:$R$11,0),FALSE)))</f>
        <v>1</v>
      </c>
      <c r="BY196" s="52">
        <f t="shared" si="142"/>
        <v>1.0206715364316195</v>
      </c>
      <c r="BZ196" s="52">
        <f t="shared" si="143"/>
        <v>0.88632582082169664</v>
      </c>
      <c r="CA196" s="52">
        <f t="shared" si="144"/>
        <v>1.0035778614593711</v>
      </c>
      <c r="CB196" s="52">
        <f t="shared" si="145"/>
        <v>1.0587277295416704</v>
      </c>
      <c r="CC196" s="52">
        <f t="shared" si="146"/>
        <v>0.85065128501429876</v>
      </c>
      <c r="CE196" s="52">
        <f t="shared" si="147"/>
        <v>1.0701368216348739</v>
      </c>
      <c r="CF196" s="52">
        <f t="shared" si="148"/>
        <v>0.98041489808246718</v>
      </c>
      <c r="CG196" s="52">
        <f t="shared" si="149"/>
        <v>1.0243841176006092</v>
      </c>
      <c r="CH196" s="52">
        <f t="shared" si="150"/>
        <v>1.0813661737802991</v>
      </c>
      <c r="CI196" s="52">
        <f t="shared" si="151"/>
        <v>0.92352551427228313</v>
      </c>
      <c r="CK196" s="52" t="str">
        <f t="shared" si="152"/>
        <v>80MNN</v>
      </c>
      <c r="CL196" s="55">
        <f t="shared" si="153"/>
        <v>1.3079431302994606E-4</v>
      </c>
      <c r="CM196" s="55">
        <f t="shared" si="154"/>
        <v>1.7002420569959452E-4</v>
      </c>
      <c r="CN196" s="55">
        <f t="shared" si="155"/>
        <v>1.3826194493590023E-4</v>
      </c>
      <c r="CO196" s="55">
        <f t="shared" si="156"/>
        <v>1.3017896129113681E-4</v>
      </c>
      <c r="CP196" s="55">
        <f t="shared" si="157"/>
        <v>1.3041088216441239E-4</v>
      </c>
      <c r="CQ196" s="5">
        <f t="shared" si="175"/>
        <v>1.0701368216348739</v>
      </c>
      <c r="CR196" s="5">
        <f t="shared" si="176"/>
        <v>0.98041489808246718</v>
      </c>
      <c r="CS196" s="5">
        <f t="shared" si="177"/>
        <v>1.0243841176006092</v>
      </c>
      <c r="CT196" s="5">
        <f t="shared" si="178"/>
        <v>1.0813661737802991</v>
      </c>
      <c r="CU196" s="5">
        <f t="shared" si="179"/>
        <v>0.92352551427228313</v>
      </c>
      <c r="CW196" s="52">
        <f t="shared" si="180"/>
        <v>1.1017260000000002</v>
      </c>
      <c r="CX196" s="52">
        <f t="shared" si="181"/>
        <v>0.94740799999999981</v>
      </c>
      <c r="CY196" s="52">
        <f t="shared" si="182"/>
        <v>1.0640000000000003</v>
      </c>
      <c r="CZ196" s="52">
        <f t="shared" si="183"/>
        <v>1.123113</v>
      </c>
      <c r="DA196" s="52">
        <f t="shared" si="184"/>
        <v>0.89470260123853673</v>
      </c>
    </row>
    <row r="197" spans="1:105" x14ac:dyDescent="0.35">
      <c r="A197" s="170" t="str">
        <f t="shared" si="158"/>
        <v>NNN</v>
      </c>
      <c r="B197" s="170" t="str">
        <f t="shared" si="159"/>
        <v>N</v>
      </c>
      <c r="C197" s="29" t="str">
        <f t="shared" si="160"/>
        <v>N</v>
      </c>
      <c r="D197" s="29" t="str">
        <f t="shared" si="136"/>
        <v>N</v>
      </c>
      <c r="E197" s="171" t="s">
        <v>5</v>
      </c>
      <c r="F197" s="171" t="s">
        <v>6</v>
      </c>
      <c r="G197" s="171" t="s">
        <v>8</v>
      </c>
      <c r="H197" s="172">
        <v>78</v>
      </c>
      <c r="I197" s="171" t="s">
        <v>5</v>
      </c>
      <c r="J197" s="171" t="s">
        <v>5</v>
      </c>
      <c r="K197" s="172">
        <v>3</v>
      </c>
      <c r="L197" s="172">
        <v>1</v>
      </c>
      <c r="M197" s="172">
        <v>3</v>
      </c>
      <c r="N197" s="172">
        <v>2</v>
      </c>
      <c r="O197" s="172">
        <v>3</v>
      </c>
      <c r="P197" s="1"/>
      <c r="Q197" s="13" t="s">
        <v>353</v>
      </c>
      <c r="R197" s="35">
        <v>61</v>
      </c>
      <c r="S197" s="35">
        <v>44</v>
      </c>
      <c r="T197" s="35">
        <v>56</v>
      </c>
      <c r="U197" s="35">
        <v>52</v>
      </c>
      <c r="V197" s="35">
        <v>61</v>
      </c>
      <c r="W197" s="35"/>
      <c r="X197" s="50">
        <f t="shared" si="161"/>
        <v>80</v>
      </c>
      <c r="Y197" s="49" t="str">
        <f t="shared" si="162"/>
        <v>S</v>
      </c>
      <c r="Z197" s="49" t="str">
        <f t="shared" si="163"/>
        <v>NN</v>
      </c>
      <c r="AA197" s="1"/>
      <c r="AB197" s="120">
        <f t="shared" si="164"/>
        <v>1.6939390859504693E-5</v>
      </c>
      <c r="AC197" s="120">
        <f t="shared" si="165"/>
        <v>2.1073422678259604E-5</v>
      </c>
      <c r="AD197" s="120">
        <f t="shared" si="166"/>
        <v>1.7922844713912993E-5</v>
      </c>
      <c r="AE197" s="120">
        <f t="shared" si="167"/>
        <v>1.722469716829291E-5</v>
      </c>
      <c r="AF197" s="120">
        <f t="shared" si="168"/>
        <v>1.7293616982672081E-5</v>
      </c>
      <c r="AH197" s="121">
        <f t="shared" si="200"/>
        <v>1.262</v>
      </c>
      <c r="AI197" s="121">
        <f t="shared" si="200"/>
        <v>1.232</v>
      </c>
      <c r="AJ197" s="121">
        <f t="shared" si="200"/>
        <v>1.1200000000000001</v>
      </c>
      <c r="AK197" s="121">
        <f t="shared" si="200"/>
        <v>1.1910000000000001</v>
      </c>
      <c r="AL197" s="121">
        <f t="shared" si="200"/>
        <v>1.1339999999999999</v>
      </c>
      <c r="AM197" s="15"/>
      <c r="AN197" s="98">
        <f t="shared" si="137"/>
        <v>1.1691541081690944</v>
      </c>
      <c r="AO197" s="98">
        <f t="shared" si="138"/>
        <v>1.1525693378695665</v>
      </c>
      <c r="AP197" s="98">
        <f t="shared" si="139"/>
        <v>1.0563977489046013</v>
      </c>
      <c r="AQ197" s="98">
        <f t="shared" si="140"/>
        <v>1.1227229369476888</v>
      </c>
      <c r="AR197" s="98">
        <f t="shared" si="141"/>
        <v>1.0787195117534034</v>
      </c>
      <c r="AS197" s="15"/>
      <c r="AT197" s="98">
        <f t="shared" si="186"/>
        <v>0.16915410816909437</v>
      </c>
      <c r="AU197" s="98">
        <f t="shared" si="187"/>
        <v>0.1525693378695665</v>
      </c>
      <c r="AV197" s="98">
        <f t="shared" si="188"/>
        <v>5.6397748904601253E-2</v>
      </c>
      <c r="AW197" s="98">
        <f t="shared" si="189"/>
        <v>0.12272293694768877</v>
      </c>
      <c r="AX197" s="98">
        <f t="shared" si="190"/>
        <v>7.8719511753403415E-2</v>
      </c>
      <c r="AY197" s="15"/>
      <c r="AZ197" s="98">
        <f t="shared" si="169"/>
        <v>0.16915410816909437</v>
      </c>
      <c r="BA197" s="98">
        <f t="shared" si="170"/>
        <v>0.1525693378695665</v>
      </c>
      <c r="BB197" s="98">
        <f t="shared" si="171"/>
        <v>5.6397748904601253E-2</v>
      </c>
      <c r="BC197" s="99">
        <f t="shared" si="172"/>
        <v>0.12272293694768877</v>
      </c>
      <c r="BD197" s="98">
        <f t="shared" si="173"/>
        <v>7.9506706870937444E-2</v>
      </c>
      <c r="BE197" s="101"/>
      <c r="BF197" s="181" t="str">
        <f t="shared" si="174"/>
        <v>80X</v>
      </c>
      <c r="BG197" s="98">
        <f t="shared" si="191"/>
        <v>1.1691541081690944</v>
      </c>
      <c r="BH197" s="98">
        <f t="shared" si="192"/>
        <v>1.1525693378695665</v>
      </c>
      <c r="BI197" s="98">
        <f t="shared" si="193"/>
        <v>1.0563977489046013</v>
      </c>
      <c r="BJ197" s="98">
        <f t="shared" si="194"/>
        <v>1.1227229369476888</v>
      </c>
      <c r="BK197" s="98">
        <f t="shared" si="195"/>
        <v>1.0795067068709374</v>
      </c>
      <c r="BL197" s="101"/>
      <c r="BM197" s="15">
        <f>IF($Y197="N",VLOOKUP("N",ylfactors,MATCH(BM$7,'Proposed Factors'!$L$3:$R$3,0),FALSE),IF('Query Result 1'!$X197&lt;49,VLOOKUP("YA",ylfactors,MATCH(BM$7,'Proposed Factors'!$L$3:$R$3,0),FALSE),VLOOKUP("YB",ylfactors,MATCH(BM$7,'Proposed Factors'!$L$3:$R$3,0),FALSE)))</f>
        <v>0.873</v>
      </c>
      <c r="BN197" s="15">
        <f>IF($Y197="N",VLOOKUP("N",ylfactors,MATCH(BN$7,'Proposed Factors'!$L$3:$R$3,0),FALSE),IF('Query Result 1'!$X197&lt;49,VLOOKUP("YA",ylfactors,MATCH(BN$7,'Proposed Factors'!$L$3:$R$3,0),FALSE),VLOOKUP("YB",ylfactors,MATCH(BN$7,'Proposed Factors'!$L$3:$R$3,0),FALSE)))</f>
        <v>0.76900000000000002</v>
      </c>
      <c r="BO197" s="15">
        <f>IF($Y197="N",VLOOKUP("N",ylfactors,MATCH(BO$7,'Proposed Factors'!$L$3:$R$3,0),FALSE),IF('Query Result 1'!$X197&lt;49,VLOOKUP("YA",ylfactors,MATCH(BO$7,'Proposed Factors'!$L$3:$R$3,0),FALSE),VLOOKUP("YB",ylfactors,MATCH(BO$7,'Proposed Factors'!$L$3:$R$3,0),FALSE)))</f>
        <v>0.95</v>
      </c>
      <c r="BP197" s="15">
        <f>IF($Y197="N",VLOOKUP("N",ylfactors,MATCH(BP$7,'Proposed Factors'!$L$3:$R$3,0),FALSE),IF('Query Result 1'!$X197&lt;49,VLOOKUP("YA",ylfactors,MATCH(BP$7,'Proposed Factors'!$L$3:$R$3,0),FALSE),VLOOKUP("YB",ylfactors,MATCH(BP$7,'Proposed Factors'!$L$3:$R$3,0),FALSE)))</f>
        <v>0.94299999999999995</v>
      </c>
      <c r="BQ197" s="15">
        <f>IF($Y197="N",VLOOKUP("N",ylfactors,MATCH(BQ$7,'Proposed Factors'!$L$3:$R$3,0),FALSE),IF('Query Result 1'!$X197&lt;49,VLOOKUP("YA",ylfactors,MATCH(BQ$7,'Proposed Factors'!$L$3:$R$3,0),FALSE),VLOOKUP("YB",ylfactors,MATCH(BQ$7,'Proposed Factors'!$L$3:$R$3,0),FALSE)))</f>
        <v>0.78800000000000003</v>
      </c>
      <c r="BR197" s="15"/>
      <c r="BS197" s="15">
        <f>IF($Z197="NN",1,IF(AND($Z197="YY",$Y197="S"),VLOOKUP("YY",gsdfactors,MATCH(BS$7,'Proposed Factors'!$L$11:$R$11,0),FALSE),VLOOKUP(LEFT(CONCATENATE($Y197,$Z197),2)&amp;"N",gsdfactors,MATCH(BS$7,'Proposed Factors'!$L$11:$R$11,0),FALSE)))</f>
        <v>1</v>
      </c>
      <c r="BT197" s="15">
        <f>IF($Z197="NN",1,IF(AND($Z197="YY",$Y197="S"),VLOOKUP("YY",gsdfactors,MATCH(BT$7,'Proposed Factors'!$L$11:$R$11,0),FALSE),VLOOKUP(LEFT(CONCATENATE($Y197,$Z197),2)&amp;"N",gsdfactors,MATCH(BT$7,'Proposed Factors'!$L$11:$R$11,0),FALSE)))</f>
        <v>1</v>
      </c>
      <c r="BU197" s="15">
        <f>IF($Z197="NN",1,IF(AND($Z197="YY",$Y197="S"),VLOOKUP("YY",gsdfactors,MATCH(BU$7,'Proposed Factors'!$L$11:$R$11,0),FALSE),VLOOKUP(LEFT(CONCATENATE($Y197,$Z197),2)&amp;"N",gsdfactors,MATCH(BU$7,'Proposed Factors'!$L$11:$R$11,0),FALSE)))</f>
        <v>1</v>
      </c>
      <c r="BV197" s="15">
        <f>IF($Z197="NN",1,IF(AND($Z197="YY",$Y197="S"),VLOOKUP("YY",gsdfactors,MATCH(BV$7,'Proposed Factors'!$L$11:$R$11,0),FALSE),VLOOKUP(LEFT(CONCATENATE($Y197,$Z197),2)&amp;"N",gsdfactors,MATCH(BV$7,'Proposed Factors'!$L$11:$R$11,0),FALSE)))</f>
        <v>1</v>
      </c>
      <c r="BW197" s="15">
        <f>IF($Z197="NN",1,IF(AND($Z197="YY",$Y197="S"),VLOOKUP("YY",gsdfactors,MATCH(BW$7,'Proposed Factors'!$L$11:$R$11,0),FALSE),VLOOKUP(LEFT(CONCATENATE($Y197,$Z197),2)&amp;"N",gsdfactors,MATCH(BW$7,'Proposed Factors'!$L$11:$R$11,0),FALSE)))</f>
        <v>1</v>
      </c>
      <c r="BY197" s="52">
        <f t="shared" si="142"/>
        <v>1.0206715364316195</v>
      </c>
      <c r="BZ197" s="52">
        <f t="shared" si="143"/>
        <v>0.88632582082169664</v>
      </c>
      <c r="CA197" s="52">
        <f t="shared" si="144"/>
        <v>1.0035778614593711</v>
      </c>
      <c r="CB197" s="52">
        <f t="shared" si="145"/>
        <v>1.0587277295416704</v>
      </c>
      <c r="CC197" s="52">
        <f t="shared" si="146"/>
        <v>0.85065128501429876</v>
      </c>
      <c r="CE197" s="52">
        <f t="shared" si="147"/>
        <v>1.0701368216348739</v>
      </c>
      <c r="CF197" s="52">
        <f t="shared" si="148"/>
        <v>0.98041489808246718</v>
      </c>
      <c r="CG197" s="52">
        <f t="shared" si="149"/>
        <v>1.0243841176006092</v>
      </c>
      <c r="CH197" s="52">
        <f t="shared" si="150"/>
        <v>1.0813661737802991</v>
      </c>
      <c r="CI197" s="52">
        <f t="shared" si="151"/>
        <v>0.92352551427228313</v>
      </c>
      <c r="CK197" s="52" t="str">
        <f t="shared" si="152"/>
        <v>80SNN</v>
      </c>
      <c r="CL197" s="55">
        <f t="shared" si="153"/>
        <v>1.6939390859504693E-5</v>
      </c>
      <c r="CM197" s="55">
        <f t="shared" si="154"/>
        <v>2.1073422678259604E-5</v>
      </c>
      <c r="CN197" s="55">
        <f t="shared" si="155"/>
        <v>1.7922844713912993E-5</v>
      </c>
      <c r="CO197" s="55">
        <f t="shared" si="156"/>
        <v>1.722469716829291E-5</v>
      </c>
      <c r="CP197" s="55">
        <f t="shared" si="157"/>
        <v>1.7293616982672081E-5</v>
      </c>
      <c r="CQ197" s="5">
        <f t="shared" si="175"/>
        <v>1.0701368216348739</v>
      </c>
      <c r="CR197" s="5">
        <f t="shared" si="176"/>
        <v>0.98041489808246718</v>
      </c>
      <c r="CS197" s="5">
        <f t="shared" si="177"/>
        <v>1.0243841176006092</v>
      </c>
      <c r="CT197" s="5">
        <f t="shared" si="178"/>
        <v>1.0813661737802991</v>
      </c>
      <c r="CU197" s="5">
        <f t="shared" si="179"/>
        <v>0.92352551427228313</v>
      </c>
      <c r="CW197" s="52">
        <f t="shared" si="180"/>
        <v>1.1017260000000002</v>
      </c>
      <c r="CX197" s="52">
        <f t="shared" si="181"/>
        <v>0.94740799999999981</v>
      </c>
      <c r="CY197" s="52">
        <f t="shared" si="182"/>
        <v>1.0640000000000003</v>
      </c>
      <c r="CZ197" s="52">
        <f t="shared" si="183"/>
        <v>1.123113</v>
      </c>
      <c r="DA197" s="52">
        <f t="shared" si="184"/>
        <v>0.89470260123853673</v>
      </c>
    </row>
    <row r="198" spans="1:105" x14ac:dyDescent="0.35">
      <c r="A198" s="170" t="str">
        <f t="shared" si="158"/>
        <v>NNN</v>
      </c>
      <c r="B198" s="170" t="str">
        <f t="shared" si="159"/>
        <v>N</v>
      </c>
      <c r="C198" s="29" t="str">
        <f t="shared" si="160"/>
        <v>N</v>
      </c>
      <c r="D198" s="29" t="str">
        <f t="shared" si="136"/>
        <v>N</v>
      </c>
      <c r="E198" s="171" t="s">
        <v>5</v>
      </c>
      <c r="F198" s="171" t="s">
        <v>6</v>
      </c>
      <c r="G198" s="171" t="s">
        <v>8</v>
      </c>
      <c r="H198" s="172">
        <v>79</v>
      </c>
      <c r="I198" s="171" t="s">
        <v>5</v>
      </c>
      <c r="J198" s="171" t="s">
        <v>5</v>
      </c>
      <c r="K198" s="172">
        <v>1</v>
      </c>
      <c r="L198" s="172">
        <v>1</v>
      </c>
      <c r="M198" s="172">
        <v>1</v>
      </c>
      <c r="N198" s="172">
        <v>1</v>
      </c>
      <c r="O198" s="172">
        <v>1</v>
      </c>
      <c r="P198" s="1"/>
      <c r="Q198" s="13" t="s">
        <v>252</v>
      </c>
      <c r="R198" s="35">
        <v>292</v>
      </c>
      <c r="S198" s="35">
        <v>227</v>
      </c>
      <c r="T198" s="35">
        <v>262</v>
      </c>
      <c r="U198" s="35">
        <v>234</v>
      </c>
      <c r="V198" s="35">
        <v>283</v>
      </c>
      <c r="W198" s="35"/>
      <c r="X198" s="50">
        <f t="shared" si="161"/>
        <v>81</v>
      </c>
      <c r="Y198" s="49" t="str">
        <f t="shared" si="162"/>
        <v>M</v>
      </c>
      <c r="Z198" s="49" t="str">
        <f t="shared" si="163"/>
        <v>NN</v>
      </c>
      <c r="AA198" s="1"/>
      <c r="AB198" s="120">
        <f t="shared" si="164"/>
        <v>8.1086920179924095E-5</v>
      </c>
      <c r="AC198" s="120">
        <f t="shared" si="165"/>
        <v>1.0871970336283931E-4</v>
      </c>
      <c r="AD198" s="120">
        <f t="shared" si="166"/>
        <v>8.3853309197235779E-5</v>
      </c>
      <c r="AE198" s="120">
        <f t="shared" si="167"/>
        <v>7.7511137257318098E-5</v>
      </c>
      <c r="AF198" s="120">
        <f t="shared" si="168"/>
        <v>8.0231042722888498E-5</v>
      </c>
      <c r="AH198" s="121">
        <f t="shared" ref="AH198:AL212" si="201">IFERROR(IF($Y198="N",VLOOKUP(CONCATENATE(AH$7,"NNXX"),bdfactors,8,FALSE),VLOOKUP(CONCATENATE(AH$7,$X198,$Y198),bdfactors,8,FALSE)),VLOOKUP(CONCATENATE(AH$7,$X198,"X"),bdfactors,8,FALSE))</f>
        <v>1.262</v>
      </c>
      <c r="AI198" s="121">
        <f t="shared" si="201"/>
        <v>1.232</v>
      </c>
      <c r="AJ198" s="121">
        <f t="shared" si="201"/>
        <v>1.123</v>
      </c>
      <c r="AK198" s="121">
        <f t="shared" si="201"/>
        <v>1.1919999999999999</v>
      </c>
      <c r="AL198" s="121">
        <f t="shared" si="201"/>
        <v>1.145</v>
      </c>
      <c r="AM198" s="15"/>
      <c r="AN198" s="98">
        <f t="shared" si="137"/>
        <v>1.1691541081690944</v>
      </c>
      <c r="AO198" s="98">
        <f t="shared" si="138"/>
        <v>1.1525693378695665</v>
      </c>
      <c r="AP198" s="98">
        <f t="shared" si="139"/>
        <v>1.059227385732024</v>
      </c>
      <c r="AQ198" s="98">
        <f t="shared" si="140"/>
        <v>1.1236656094388286</v>
      </c>
      <c r="AR198" s="98">
        <f t="shared" si="141"/>
        <v>1.0891832812677662</v>
      </c>
      <c r="AS198" s="15"/>
      <c r="AT198" s="98">
        <f t="shared" si="186"/>
        <v>0.16915410816909437</v>
      </c>
      <c r="AU198" s="98">
        <f t="shared" si="187"/>
        <v>0.1525693378695665</v>
      </c>
      <c r="AV198" s="98">
        <f t="shared" si="188"/>
        <v>5.9227385732024018E-2</v>
      </c>
      <c r="AW198" s="98">
        <f t="shared" si="189"/>
        <v>0.12366560943882865</v>
      </c>
      <c r="AX198" s="98">
        <f t="shared" si="190"/>
        <v>8.9183281267766201E-2</v>
      </c>
      <c r="AY198" s="15"/>
      <c r="AZ198" s="98">
        <f t="shared" si="169"/>
        <v>0.16915410816909437</v>
      </c>
      <c r="BA198" s="98">
        <f t="shared" si="170"/>
        <v>0.1525693378695665</v>
      </c>
      <c r="BB198" s="98">
        <f t="shared" si="171"/>
        <v>5.9227385732024018E-2</v>
      </c>
      <c r="BC198" s="99">
        <f t="shared" si="172"/>
        <v>0.12366560943882865</v>
      </c>
      <c r="BD198" s="98">
        <f t="shared" si="173"/>
        <v>9.0075114080443858E-2</v>
      </c>
      <c r="BE198" s="101"/>
      <c r="BF198" s="181" t="str">
        <f t="shared" si="174"/>
        <v>81X</v>
      </c>
      <c r="BG198" s="98">
        <f t="shared" si="191"/>
        <v>1.1691541081690944</v>
      </c>
      <c r="BH198" s="98">
        <f t="shared" si="192"/>
        <v>1.1525693378695665</v>
      </c>
      <c r="BI198" s="98">
        <f t="shared" si="193"/>
        <v>1.059227385732024</v>
      </c>
      <c r="BJ198" s="98">
        <f t="shared" si="194"/>
        <v>1.1236656094388286</v>
      </c>
      <c r="BK198" s="98">
        <f t="shared" si="195"/>
        <v>1.0900751140804439</v>
      </c>
      <c r="BL198" s="101"/>
      <c r="BM198" s="15">
        <f>IF($Y198="N",VLOOKUP("N",ylfactors,MATCH(BM$7,'Proposed Factors'!$L$3:$R$3,0),FALSE),IF('Query Result 1'!$X198&lt;49,VLOOKUP("YA",ylfactors,MATCH(BM$7,'Proposed Factors'!$L$3:$R$3,0),FALSE),VLOOKUP("YB",ylfactors,MATCH(BM$7,'Proposed Factors'!$L$3:$R$3,0),FALSE)))</f>
        <v>0.873</v>
      </c>
      <c r="BN198" s="15">
        <f>IF($Y198="N",VLOOKUP("N",ylfactors,MATCH(BN$7,'Proposed Factors'!$L$3:$R$3,0),FALSE),IF('Query Result 1'!$X198&lt;49,VLOOKUP("YA",ylfactors,MATCH(BN$7,'Proposed Factors'!$L$3:$R$3,0),FALSE),VLOOKUP("YB",ylfactors,MATCH(BN$7,'Proposed Factors'!$L$3:$R$3,0),FALSE)))</f>
        <v>0.76900000000000002</v>
      </c>
      <c r="BO198" s="15">
        <f>IF($Y198="N",VLOOKUP("N",ylfactors,MATCH(BO$7,'Proposed Factors'!$L$3:$R$3,0),FALSE),IF('Query Result 1'!$X198&lt;49,VLOOKUP("YA",ylfactors,MATCH(BO$7,'Proposed Factors'!$L$3:$R$3,0),FALSE),VLOOKUP("YB",ylfactors,MATCH(BO$7,'Proposed Factors'!$L$3:$R$3,0),FALSE)))</f>
        <v>0.95</v>
      </c>
      <c r="BP198" s="15">
        <f>IF($Y198="N",VLOOKUP("N",ylfactors,MATCH(BP$7,'Proposed Factors'!$L$3:$R$3,0),FALSE),IF('Query Result 1'!$X198&lt;49,VLOOKUP("YA",ylfactors,MATCH(BP$7,'Proposed Factors'!$L$3:$R$3,0),FALSE),VLOOKUP("YB",ylfactors,MATCH(BP$7,'Proposed Factors'!$L$3:$R$3,0),FALSE)))</f>
        <v>0.94299999999999995</v>
      </c>
      <c r="BQ198" s="15">
        <f>IF($Y198="N",VLOOKUP("N",ylfactors,MATCH(BQ$7,'Proposed Factors'!$L$3:$R$3,0),FALSE),IF('Query Result 1'!$X198&lt;49,VLOOKUP("YA",ylfactors,MATCH(BQ$7,'Proposed Factors'!$L$3:$R$3,0),FALSE),VLOOKUP("YB",ylfactors,MATCH(BQ$7,'Proposed Factors'!$L$3:$R$3,0),FALSE)))</f>
        <v>0.78800000000000003</v>
      </c>
      <c r="BR198" s="15"/>
      <c r="BS198" s="15">
        <f>IF($Z198="NN",1,IF(AND($Z198="YY",$Y198="S"),VLOOKUP("YY",gsdfactors,MATCH(BS$7,'Proposed Factors'!$L$11:$R$11,0),FALSE),VLOOKUP(LEFT(CONCATENATE($Y198,$Z198),2)&amp;"N",gsdfactors,MATCH(BS$7,'Proposed Factors'!$L$11:$R$11,0),FALSE)))</f>
        <v>1</v>
      </c>
      <c r="BT198" s="15">
        <f>IF($Z198="NN",1,IF(AND($Z198="YY",$Y198="S"),VLOOKUP("YY",gsdfactors,MATCH(BT$7,'Proposed Factors'!$L$11:$R$11,0),FALSE),VLOOKUP(LEFT(CONCATENATE($Y198,$Z198),2)&amp;"N",gsdfactors,MATCH(BT$7,'Proposed Factors'!$L$11:$R$11,0),FALSE)))</f>
        <v>1</v>
      </c>
      <c r="BU198" s="15">
        <f>IF($Z198="NN",1,IF(AND($Z198="YY",$Y198="S"),VLOOKUP("YY",gsdfactors,MATCH(BU$7,'Proposed Factors'!$L$11:$R$11,0),FALSE),VLOOKUP(LEFT(CONCATENATE($Y198,$Z198),2)&amp;"N",gsdfactors,MATCH(BU$7,'Proposed Factors'!$L$11:$R$11,0),FALSE)))</f>
        <v>1</v>
      </c>
      <c r="BV198" s="15">
        <f>IF($Z198="NN",1,IF(AND($Z198="YY",$Y198="S"),VLOOKUP("YY",gsdfactors,MATCH(BV$7,'Proposed Factors'!$L$11:$R$11,0),FALSE),VLOOKUP(LEFT(CONCATENATE($Y198,$Z198),2)&amp;"N",gsdfactors,MATCH(BV$7,'Proposed Factors'!$L$11:$R$11,0),FALSE)))</f>
        <v>1</v>
      </c>
      <c r="BW198" s="15">
        <f>IF($Z198="NN",1,IF(AND($Z198="YY",$Y198="S"),VLOOKUP("YY",gsdfactors,MATCH(BW$7,'Proposed Factors'!$L$11:$R$11,0),FALSE),VLOOKUP(LEFT(CONCATENATE($Y198,$Z198),2)&amp;"N",gsdfactors,MATCH(BW$7,'Proposed Factors'!$L$11:$R$11,0),FALSE)))</f>
        <v>1</v>
      </c>
      <c r="BY198" s="52">
        <f t="shared" si="142"/>
        <v>1.0206715364316195</v>
      </c>
      <c r="BZ198" s="52">
        <f t="shared" si="143"/>
        <v>0.88632582082169664</v>
      </c>
      <c r="CA198" s="52">
        <f t="shared" si="144"/>
        <v>1.0062660164454227</v>
      </c>
      <c r="CB198" s="52">
        <f t="shared" si="145"/>
        <v>1.0596166697008154</v>
      </c>
      <c r="CC198" s="52">
        <f t="shared" si="146"/>
        <v>0.85897918989538979</v>
      </c>
      <c r="CE198" s="52">
        <f t="shared" si="147"/>
        <v>1.0701368216348739</v>
      </c>
      <c r="CF198" s="52">
        <f t="shared" si="148"/>
        <v>0.98041489808246718</v>
      </c>
      <c r="CG198" s="52">
        <f t="shared" si="149"/>
        <v>1.0271280036298962</v>
      </c>
      <c r="CH198" s="52">
        <f t="shared" si="150"/>
        <v>1.0822741218691154</v>
      </c>
      <c r="CI198" s="52">
        <f t="shared" si="151"/>
        <v>0.93256686032513836</v>
      </c>
      <c r="CK198" s="52" t="str">
        <f t="shared" si="152"/>
        <v>81MNN</v>
      </c>
      <c r="CL198" s="55">
        <f t="shared" si="153"/>
        <v>8.1086920179924095E-5</v>
      </c>
      <c r="CM198" s="55">
        <f t="shared" si="154"/>
        <v>1.0871970336283931E-4</v>
      </c>
      <c r="CN198" s="55">
        <f t="shared" si="155"/>
        <v>8.3853309197235779E-5</v>
      </c>
      <c r="CO198" s="55">
        <f t="shared" si="156"/>
        <v>7.7511137257318098E-5</v>
      </c>
      <c r="CP198" s="55">
        <f t="shared" si="157"/>
        <v>8.0231042722888498E-5</v>
      </c>
      <c r="CQ198" s="5">
        <f t="shared" si="175"/>
        <v>1.0701368216348739</v>
      </c>
      <c r="CR198" s="5">
        <f t="shared" si="176"/>
        <v>0.98041489808246718</v>
      </c>
      <c r="CS198" s="5">
        <f t="shared" si="177"/>
        <v>1.0271280036298962</v>
      </c>
      <c r="CT198" s="5">
        <f t="shared" si="178"/>
        <v>1.0822741218691154</v>
      </c>
      <c r="CU198" s="5">
        <f t="shared" si="179"/>
        <v>0.93256686032513836</v>
      </c>
      <c r="CW198" s="52">
        <f t="shared" si="180"/>
        <v>1.1017260000000002</v>
      </c>
      <c r="CX198" s="52">
        <f t="shared" si="181"/>
        <v>0.94740799999999981</v>
      </c>
      <c r="CY198" s="52">
        <f t="shared" si="182"/>
        <v>1.0668499999999999</v>
      </c>
      <c r="CZ198" s="52">
        <f t="shared" si="183"/>
        <v>1.1240559999999999</v>
      </c>
      <c r="DA198" s="52">
        <f t="shared" si="184"/>
        <v>0.90346176999692407</v>
      </c>
    </row>
    <row r="199" spans="1:105" x14ac:dyDescent="0.35">
      <c r="A199" s="170" t="str">
        <f t="shared" si="158"/>
        <v>NNN</v>
      </c>
      <c r="B199" s="170" t="str">
        <f t="shared" si="159"/>
        <v>N</v>
      </c>
      <c r="C199" s="29" t="str">
        <f t="shared" si="160"/>
        <v>N</v>
      </c>
      <c r="D199" s="29" t="str">
        <f t="shared" si="136"/>
        <v>N</v>
      </c>
      <c r="E199" s="171" t="s">
        <v>5</v>
      </c>
      <c r="F199" s="171" t="s">
        <v>6</v>
      </c>
      <c r="G199" s="171" t="s">
        <v>8</v>
      </c>
      <c r="H199" s="172">
        <v>82</v>
      </c>
      <c r="I199" s="171" t="s">
        <v>5</v>
      </c>
      <c r="J199" s="171" t="s">
        <v>5</v>
      </c>
      <c r="K199" s="172">
        <v>1</v>
      </c>
      <c r="L199" s="172">
        <v>1</v>
      </c>
      <c r="M199" s="172">
        <v>1</v>
      </c>
      <c r="N199" s="172">
        <v>1</v>
      </c>
      <c r="O199" s="172">
        <v>1</v>
      </c>
      <c r="P199" s="1"/>
      <c r="Q199" s="13" t="s">
        <v>354</v>
      </c>
      <c r="R199" s="35">
        <v>29</v>
      </c>
      <c r="S199" s="35">
        <v>20</v>
      </c>
      <c r="T199" s="35">
        <v>26</v>
      </c>
      <c r="U199" s="35">
        <v>23</v>
      </c>
      <c r="V199" s="35">
        <v>29</v>
      </c>
      <c r="W199" s="35"/>
      <c r="X199" s="50">
        <f t="shared" si="161"/>
        <v>81</v>
      </c>
      <c r="Y199" s="49" t="str">
        <f t="shared" si="162"/>
        <v>S</v>
      </c>
      <c r="Z199" s="49" t="str">
        <f t="shared" si="163"/>
        <v>NN</v>
      </c>
      <c r="AA199" s="1"/>
      <c r="AB199" s="120">
        <f t="shared" si="164"/>
        <v>8.0531530315678041E-6</v>
      </c>
      <c r="AC199" s="120">
        <f t="shared" si="165"/>
        <v>9.5788284901180022E-6</v>
      </c>
      <c r="AD199" s="120">
        <f t="shared" si="166"/>
        <v>8.3213207600310329E-6</v>
      </c>
      <c r="AE199" s="120">
        <f t="shared" si="167"/>
        <v>7.6186160552064792E-6</v>
      </c>
      <c r="AF199" s="120">
        <f t="shared" si="168"/>
        <v>8.2215556147129564E-6</v>
      </c>
      <c r="AH199" s="121">
        <f t="shared" si="201"/>
        <v>1.262</v>
      </c>
      <c r="AI199" s="121">
        <f t="shared" si="201"/>
        <v>1.232</v>
      </c>
      <c r="AJ199" s="121">
        <f t="shared" si="201"/>
        <v>1.123</v>
      </c>
      <c r="AK199" s="121">
        <f t="shared" si="201"/>
        <v>1.1919999999999999</v>
      </c>
      <c r="AL199" s="121">
        <f t="shared" si="201"/>
        <v>1.145</v>
      </c>
      <c r="AM199" s="15"/>
      <c r="AN199" s="98">
        <f t="shared" si="137"/>
        <v>1.1691541081690944</v>
      </c>
      <c r="AO199" s="98">
        <f t="shared" si="138"/>
        <v>1.1525693378695665</v>
      </c>
      <c r="AP199" s="98">
        <f t="shared" si="139"/>
        <v>1.059227385732024</v>
      </c>
      <c r="AQ199" s="98">
        <f t="shared" si="140"/>
        <v>1.1236656094388286</v>
      </c>
      <c r="AR199" s="98">
        <f t="shared" si="141"/>
        <v>1.0891832812677662</v>
      </c>
      <c r="AS199" s="15"/>
      <c r="AT199" s="98">
        <f t="shared" si="186"/>
        <v>0.16915410816909437</v>
      </c>
      <c r="AU199" s="98">
        <f t="shared" si="187"/>
        <v>0.1525693378695665</v>
      </c>
      <c r="AV199" s="98">
        <f t="shared" si="188"/>
        <v>5.9227385732024018E-2</v>
      </c>
      <c r="AW199" s="98">
        <f t="shared" si="189"/>
        <v>0.12366560943882865</v>
      </c>
      <c r="AX199" s="98">
        <f t="shared" si="190"/>
        <v>8.9183281267766201E-2</v>
      </c>
      <c r="AY199" s="15"/>
      <c r="AZ199" s="98">
        <f t="shared" si="169"/>
        <v>0.16915410816909437</v>
      </c>
      <c r="BA199" s="98">
        <f t="shared" si="170"/>
        <v>0.1525693378695665</v>
      </c>
      <c r="BB199" s="98">
        <f t="shared" si="171"/>
        <v>5.9227385732024018E-2</v>
      </c>
      <c r="BC199" s="99">
        <f t="shared" si="172"/>
        <v>0.12366560943882865</v>
      </c>
      <c r="BD199" s="98">
        <f t="shared" si="173"/>
        <v>9.0075114080443858E-2</v>
      </c>
      <c r="BE199" s="101"/>
      <c r="BF199" s="181" t="str">
        <f t="shared" si="174"/>
        <v>81X</v>
      </c>
      <c r="BG199" s="98">
        <f t="shared" si="191"/>
        <v>1.1691541081690944</v>
      </c>
      <c r="BH199" s="98">
        <f t="shared" si="192"/>
        <v>1.1525693378695665</v>
      </c>
      <c r="BI199" s="98">
        <f t="shared" si="193"/>
        <v>1.059227385732024</v>
      </c>
      <c r="BJ199" s="98">
        <f t="shared" si="194"/>
        <v>1.1236656094388286</v>
      </c>
      <c r="BK199" s="98">
        <f t="shared" si="195"/>
        <v>1.0900751140804439</v>
      </c>
      <c r="BL199" s="101"/>
      <c r="BM199" s="15">
        <f>IF($Y199="N",VLOOKUP("N",ylfactors,MATCH(BM$7,'Proposed Factors'!$L$3:$R$3,0),FALSE),IF('Query Result 1'!$X199&lt;49,VLOOKUP("YA",ylfactors,MATCH(BM$7,'Proposed Factors'!$L$3:$R$3,0),FALSE),VLOOKUP("YB",ylfactors,MATCH(BM$7,'Proposed Factors'!$L$3:$R$3,0),FALSE)))</f>
        <v>0.873</v>
      </c>
      <c r="BN199" s="15">
        <f>IF($Y199="N",VLOOKUP("N",ylfactors,MATCH(BN$7,'Proposed Factors'!$L$3:$R$3,0),FALSE),IF('Query Result 1'!$X199&lt;49,VLOOKUP("YA",ylfactors,MATCH(BN$7,'Proposed Factors'!$L$3:$R$3,0),FALSE),VLOOKUP("YB",ylfactors,MATCH(BN$7,'Proposed Factors'!$L$3:$R$3,0),FALSE)))</f>
        <v>0.76900000000000002</v>
      </c>
      <c r="BO199" s="15">
        <f>IF($Y199="N",VLOOKUP("N",ylfactors,MATCH(BO$7,'Proposed Factors'!$L$3:$R$3,0),FALSE),IF('Query Result 1'!$X199&lt;49,VLOOKUP("YA",ylfactors,MATCH(BO$7,'Proposed Factors'!$L$3:$R$3,0),FALSE),VLOOKUP("YB",ylfactors,MATCH(BO$7,'Proposed Factors'!$L$3:$R$3,0),FALSE)))</f>
        <v>0.95</v>
      </c>
      <c r="BP199" s="15">
        <f>IF($Y199="N",VLOOKUP("N",ylfactors,MATCH(BP$7,'Proposed Factors'!$L$3:$R$3,0),FALSE),IF('Query Result 1'!$X199&lt;49,VLOOKUP("YA",ylfactors,MATCH(BP$7,'Proposed Factors'!$L$3:$R$3,0),FALSE),VLOOKUP("YB",ylfactors,MATCH(BP$7,'Proposed Factors'!$L$3:$R$3,0),FALSE)))</f>
        <v>0.94299999999999995</v>
      </c>
      <c r="BQ199" s="15">
        <f>IF($Y199="N",VLOOKUP("N",ylfactors,MATCH(BQ$7,'Proposed Factors'!$L$3:$R$3,0),FALSE),IF('Query Result 1'!$X199&lt;49,VLOOKUP("YA",ylfactors,MATCH(BQ$7,'Proposed Factors'!$L$3:$R$3,0),FALSE),VLOOKUP("YB",ylfactors,MATCH(BQ$7,'Proposed Factors'!$L$3:$R$3,0),FALSE)))</f>
        <v>0.78800000000000003</v>
      </c>
      <c r="BR199" s="15"/>
      <c r="BS199" s="15">
        <f>IF($Z199="NN",1,IF(AND($Z199="YY",$Y199="S"),VLOOKUP("YY",gsdfactors,MATCH(BS$7,'Proposed Factors'!$L$11:$R$11,0),FALSE),VLOOKUP(LEFT(CONCATENATE($Y199,$Z199),2)&amp;"N",gsdfactors,MATCH(BS$7,'Proposed Factors'!$L$11:$R$11,0),FALSE)))</f>
        <v>1</v>
      </c>
      <c r="BT199" s="15">
        <f>IF($Z199="NN",1,IF(AND($Z199="YY",$Y199="S"),VLOOKUP("YY",gsdfactors,MATCH(BT$7,'Proposed Factors'!$L$11:$R$11,0),FALSE),VLOOKUP(LEFT(CONCATENATE($Y199,$Z199),2)&amp;"N",gsdfactors,MATCH(BT$7,'Proposed Factors'!$L$11:$R$11,0),FALSE)))</f>
        <v>1</v>
      </c>
      <c r="BU199" s="15">
        <f>IF($Z199="NN",1,IF(AND($Z199="YY",$Y199="S"),VLOOKUP("YY",gsdfactors,MATCH(BU$7,'Proposed Factors'!$L$11:$R$11,0),FALSE),VLOOKUP(LEFT(CONCATENATE($Y199,$Z199),2)&amp;"N",gsdfactors,MATCH(BU$7,'Proposed Factors'!$L$11:$R$11,0),FALSE)))</f>
        <v>1</v>
      </c>
      <c r="BV199" s="15">
        <f>IF($Z199="NN",1,IF(AND($Z199="YY",$Y199="S"),VLOOKUP("YY",gsdfactors,MATCH(BV$7,'Proposed Factors'!$L$11:$R$11,0),FALSE),VLOOKUP(LEFT(CONCATENATE($Y199,$Z199),2)&amp;"N",gsdfactors,MATCH(BV$7,'Proposed Factors'!$L$11:$R$11,0),FALSE)))</f>
        <v>1</v>
      </c>
      <c r="BW199" s="15">
        <f>IF($Z199="NN",1,IF(AND($Z199="YY",$Y199="S"),VLOOKUP("YY",gsdfactors,MATCH(BW$7,'Proposed Factors'!$L$11:$R$11,0),FALSE),VLOOKUP(LEFT(CONCATENATE($Y199,$Z199),2)&amp;"N",gsdfactors,MATCH(BW$7,'Proposed Factors'!$L$11:$R$11,0),FALSE)))</f>
        <v>1</v>
      </c>
      <c r="BY199" s="52">
        <f t="shared" si="142"/>
        <v>1.0206715364316195</v>
      </c>
      <c r="BZ199" s="52">
        <f t="shared" si="143"/>
        <v>0.88632582082169664</v>
      </c>
      <c r="CA199" s="52">
        <f t="shared" si="144"/>
        <v>1.0062660164454227</v>
      </c>
      <c r="CB199" s="52">
        <f t="shared" si="145"/>
        <v>1.0596166697008154</v>
      </c>
      <c r="CC199" s="52">
        <f t="shared" si="146"/>
        <v>0.85897918989538979</v>
      </c>
      <c r="CE199" s="52">
        <f t="shared" si="147"/>
        <v>1.0701368216348739</v>
      </c>
      <c r="CF199" s="52">
        <f t="shared" si="148"/>
        <v>0.98041489808246718</v>
      </c>
      <c r="CG199" s="52">
        <f t="shared" si="149"/>
        <v>1.0271280036298962</v>
      </c>
      <c r="CH199" s="52">
        <f t="shared" si="150"/>
        <v>1.0822741218691154</v>
      </c>
      <c r="CI199" s="52">
        <f t="shared" si="151"/>
        <v>0.93256686032513836</v>
      </c>
      <c r="CK199" s="52" t="str">
        <f t="shared" si="152"/>
        <v>81SNN</v>
      </c>
      <c r="CL199" s="55">
        <f t="shared" si="153"/>
        <v>8.0531530315678041E-6</v>
      </c>
      <c r="CM199" s="55">
        <f t="shared" si="154"/>
        <v>9.5788284901180022E-6</v>
      </c>
      <c r="CN199" s="55">
        <f t="shared" si="155"/>
        <v>8.3213207600310329E-6</v>
      </c>
      <c r="CO199" s="55">
        <f t="shared" si="156"/>
        <v>7.6186160552064792E-6</v>
      </c>
      <c r="CP199" s="55">
        <f t="shared" si="157"/>
        <v>8.2215556147129564E-6</v>
      </c>
      <c r="CQ199" s="5">
        <f t="shared" si="175"/>
        <v>1.0701368216348739</v>
      </c>
      <c r="CR199" s="5">
        <f t="shared" si="176"/>
        <v>0.98041489808246718</v>
      </c>
      <c r="CS199" s="5">
        <f t="shared" si="177"/>
        <v>1.0271280036298962</v>
      </c>
      <c r="CT199" s="5">
        <f t="shared" si="178"/>
        <v>1.0822741218691154</v>
      </c>
      <c r="CU199" s="5">
        <f t="shared" si="179"/>
        <v>0.93256686032513836</v>
      </c>
      <c r="CW199" s="52">
        <f t="shared" si="180"/>
        <v>1.1017260000000002</v>
      </c>
      <c r="CX199" s="52">
        <f t="shared" si="181"/>
        <v>0.94740799999999981</v>
      </c>
      <c r="CY199" s="52">
        <f t="shared" si="182"/>
        <v>1.0668499999999999</v>
      </c>
      <c r="CZ199" s="52">
        <f t="shared" si="183"/>
        <v>1.1240559999999999</v>
      </c>
      <c r="DA199" s="52">
        <f t="shared" si="184"/>
        <v>0.90346176999692407</v>
      </c>
    </row>
    <row r="200" spans="1:105" x14ac:dyDescent="0.35">
      <c r="A200" s="170" t="str">
        <f t="shared" si="158"/>
        <v>NNN</v>
      </c>
      <c r="B200" s="170" t="str">
        <f t="shared" si="159"/>
        <v>N</v>
      </c>
      <c r="C200" s="29" t="str">
        <f t="shared" si="160"/>
        <v>N</v>
      </c>
      <c r="D200" s="29" t="str">
        <f t="shared" ref="D200:D263" si="202">IF(AND(C200="Y",J200="Y"),"Y","N")</f>
        <v>N</v>
      </c>
      <c r="E200" s="171" t="s">
        <v>5</v>
      </c>
      <c r="F200" s="171" t="s">
        <v>6</v>
      </c>
      <c r="G200" s="171" t="s">
        <v>8</v>
      </c>
      <c r="H200" s="172">
        <v>83</v>
      </c>
      <c r="I200" s="171" t="s">
        <v>5</v>
      </c>
      <c r="J200" s="171" t="s">
        <v>5</v>
      </c>
      <c r="K200" s="172">
        <v>1</v>
      </c>
      <c r="L200" s="172">
        <v>1</v>
      </c>
      <c r="M200" s="172">
        <v>1</v>
      </c>
      <c r="N200" s="172">
        <v>1</v>
      </c>
      <c r="O200" s="172">
        <v>1</v>
      </c>
      <c r="P200" s="1"/>
      <c r="Q200" s="13" t="s">
        <v>253</v>
      </c>
      <c r="R200" s="35">
        <v>146</v>
      </c>
      <c r="S200" s="35">
        <v>110</v>
      </c>
      <c r="T200" s="35">
        <v>138</v>
      </c>
      <c r="U200" s="35">
        <v>123</v>
      </c>
      <c r="V200" s="35">
        <v>142</v>
      </c>
      <c r="W200" s="35"/>
      <c r="X200" s="50">
        <f t="shared" si="161"/>
        <v>82</v>
      </c>
      <c r="Y200" s="49" t="str">
        <f t="shared" si="162"/>
        <v>M</v>
      </c>
      <c r="Z200" s="49" t="str">
        <f t="shared" si="163"/>
        <v>NN</v>
      </c>
      <c r="AA200" s="1"/>
      <c r="AB200" s="120">
        <f t="shared" si="164"/>
        <v>4.0543460089962048E-5</v>
      </c>
      <c r="AC200" s="120">
        <f t="shared" si="165"/>
        <v>5.2683556695649008E-5</v>
      </c>
      <c r="AD200" s="120">
        <f t="shared" si="166"/>
        <v>4.4167010187857013E-5</v>
      </c>
      <c r="AE200" s="120">
        <f t="shared" si="167"/>
        <v>4.0743033686538997E-5</v>
      </c>
      <c r="AF200" s="120">
        <f t="shared" si="168"/>
        <v>4.0257272320318609E-5</v>
      </c>
      <c r="AH200" s="121">
        <f t="shared" si="201"/>
        <v>1.262</v>
      </c>
      <c r="AI200" s="121">
        <f t="shared" si="201"/>
        <v>1.232</v>
      </c>
      <c r="AJ200" s="121">
        <f t="shared" si="201"/>
        <v>1.125</v>
      </c>
      <c r="AK200" s="121">
        <f t="shared" si="201"/>
        <v>1.1930000000000001</v>
      </c>
      <c r="AL200" s="121">
        <f t="shared" si="201"/>
        <v>1.145</v>
      </c>
      <c r="AM200" s="15"/>
      <c r="AN200" s="98">
        <f t="shared" ref="AN200:AN212" si="203">AH200/$AH$214</f>
        <v>1.1691541081690944</v>
      </c>
      <c r="AO200" s="98">
        <f t="shared" ref="AO200:AO212" si="204">AI200/$AI$214</f>
        <v>1.1525693378695665</v>
      </c>
      <c r="AP200" s="98">
        <f t="shared" ref="AP200:AP212" si="205">AJ200/$AJ$214</f>
        <v>1.0611138102836395</v>
      </c>
      <c r="AQ200" s="98">
        <f t="shared" ref="AQ200:AQ212" si="206">AK200/AK$214</f>
        <v>1.1246082819299685</v>
      </c>
      <c r="AR200" s="98">
        <f t="shared" ref="AR200:AR212" si="207">AL200/AL$214</f>
        <v>1.0891832812677662</v>
      </c>
      <c r="AS200" s="15"/>
      <c r="AT200" s="98">
        <f t="shared" si="186"/>
        <v>0.16915410816909437</v>
      </c>
      <c r="AU200" s="98">
        <f t="shared" si="187"/>
        <v>0.1525693378695665</v>
      </c>
      <c r="AV200" s="98">
        <f t="shared" si="188"/>
        <v>6.1113810283639491E-2</v>
      </c>
      <c r="AW200" s="98">
        <f t="shared" si="189"/>
        <v>0.12460828192996853</v>
      </c>
      <c r="AX200" s="98">
        <f t="shared" si="190"/>
        <v>8.9183281267766201E-2</v>
      </c>
      <c r="AY200" s="15"/>
      <c r="AZ200" s="98">
        <f t="shared" si="169"/>
        <v>0.16915410816909437</v>
      </c>
      <c r="BA200" s="98">
        <f t="shared" si="170"/>
        <v>0.1525693378695665</v>
      </c>
      <c r="BB200" s="98">
        <f t="shared" si="171"/>
        <v>6.1113810283639491E-2</v>
      </c>
      <c r="BC200" s="99">
        <f t="shared" si="172"/>
        <v>0.12460828192996853</v>
      </c>
      <c r="BD200" s="98">
        <f t="shared" si="173"/>
        <v>9.0075114080443858E-2</v>
      </c>
      <c r="BE200" s="101"/>
      <c r="BF200" s="181" t="str">
        <f t="shared" si="174"/>
        <v>82X</v>
      </c>
      <c r="BG200" s="98">
        <f t="shared" si="191"/>
        <v>1.1691541081690944</v>
      </c>
      <c r="BH200" s="98">
        <f t="shared" si="192"/>
        <v>1.1525693378695665</v>
      </c>
      <c r="BI200" s="98">
        <f t="shared" si="193"/>
        <v>1.0611138102836395</v>
      </c>
      <c r="BJ200" s="98">
        <f t="shared" si="194"/>
        <v>1.1246082819299685</v>
      </c>
      <c r="BK200" s="98">
        <f t="shared" si="195"/>
        <v>1.0900751140804439</v>
      </c>
      <c r="BL200" s="101"/>
      <c r="BM200" s="15">
        <f>IF($Y200="N",VLOOKUP("N",ylfactors,MATCH(BM$7,'Proposed Factors'!$L$3:$R$3,0),FALSE),IF('Query Result 1'!$X200&lt;49,VLOOKUP("YA",ylfactors,MATCH(BM$7,'Proposed Factors'!$L$3:$R$3,0),FALSE),VLOOKUP("YB",ylfactors,MATCH(BM$7,'Proposed Factors'!$L$3:$R$3,0),FALSE)))</f>
        <v>0.873</v>
      </c>
      <c r="BN200" s="15">
        <f>IF($Y200="N",VLOOKUP("N",ylfactors,MATCH(BN$7,'Proposed Factors'!$L$3:$R$3,0),FALSE),IF('Query Result 1'!$X200&lt;49,VLOOKUP("YA",ylfactors,MATCH(BN$7,'Proposed Factors'!$L$3:$R$3,0),FALSE),VLOOKUP("YB",ylfactors,MATCH(BN$7,'Proposed Factors'!$L$3:$R$3,0),FALSE)))</f>
        <v>0.76900000000000002</v>
      </c>
      <c r="BO200" s="15">
        <f>IF($Y200="N",VLOOKUP("N",ylfactors,MATCH(BO$7,'Proposed Factors'!$L$3:$R$3,0),FALSE),IF('Query Result 1'!$X200&lt;49,VLOOKUP("YA",ylfactors,MATCH(BO$7,'Proposed Factors'!$L$3:$R$3,0),FALSE),VLOOKUP("YB",ylfactors,MATCH(BO$7,'Proposed Factors'!$L$3:$R$3,0),FALSE)))</f>
        <v>0.95</v>
      </c>
      <c r="BP200" s="15">
        <f>IF($Y200="N",VLOOKUP("N",ylfactors,MATCH(BP$7,'Proposed Factors'!$L$3:$R$3,0),FALSE),IF('Query Result 1'!$X200&lt;49,VLOOKUP("YA",ylfactors,MATCH(BP$7,'Proposed Factors'!$L$3:$R$3,0),FALSE),VLOOKUP("YB",ylfactors,MATCH(BP$7,'Proposed Factors'!$L$3:$R$3,0),FALSE)))</f>
        <v>0.94299999999999995</v>
      </c>
      <c r="BQ200" s="15">
        <f>IF($Y200="N",VLOOKUP("N",ylfactors,MATCH(BQ$7,'Proposed Factors'!$L$3:$R$3,0),FALSE),IF('Query Result 1'!$X200&lt;49,VLOOKUP("YA",ylfactors,MATCH(BQ$7,'Proposed Factors'!$L$3:$R$3,0),FALSE),VLOOKUP("YB",ylfactors,MATCH(BQ$7,'Proposed Factors'!$L$3:$R$3,0),FALSE)))</f>
        <v>0.78800000000000003</v>
      </c>
      <c r="BR200" s="15"/>
      <c r="BS200" s="15">
        <f>IF($Z200="NN",1,IF(AND($Z200="YY",$Y200="S"),VLOOKUP("YY",gsdfactors,MATCH(BS$7,'Proposed Factors'!$L$11:$R$11,0),FALSE),VLOOKUP(LEFT(CONCATENATE($Y200,$Z200),2)&amp;"N",gsdfactors,MATCH(BS$7,'Proposed Factors'!$L$11:$R$11,0),FALSE)))</f>
        <v>1</v>
      </c>
      <c r="BT200" s="15">
        <f>IF($Z200="NN",1,IF(AND($Z200="YY",$Y200="S"),VLOOKUP("YY",gsdfactors,MATCH(BT$7,'Proposed Factors'!$L$11:$R$11,0),FALSE),VLOOKUP(LEFT(CONCATENATE($Y200,$Z200),2)&amp;"N",gsdfactors,MATCH(BT$7,'Proposed Factors'!$L$11:$R$11,0),FALSE)))</f>
        <v>1</v>
      </c>
      <c r="BU200" s="15">
        <f>IF($Z200="NN",1,IF(AND($Z200="YY",$Y200="S"),VLOOKUP("YY",gsdfactors,MATCH(BU$7,'Proposed Factors'!$L$11:$R$11,0),FALSE),VLOOKUP(LEFT(CONCATENATE($Y200,$Z200),2)&amp;"N",gsdfactors,MATCH(BU$7,'Proposed Factors'!$L$11:$R$11,0),FALSE)))</f>
        <v>1</v>
      </c>
      <c r="BV200" s="15">
        <f>IF($Z200="NN",1,IF(AND($Z200="YY",$Y200="S"),VLOOKUP("YY",gsdfactors,MATCH(BV$7,'Proposed Factors'!$L$11:$R$11,0),FALSE),VLOOKUP(LEFT(CONCATENATE($Y200,$Z200),2)&amp;"N",gsdfactors,MATCH(BV$7,'Proposed Factors'!$L$11:$R$11,0),FALSE)))</f>
        <v>1</v>
      </c>
      <c r="BW200" s="15">
        <f>IF($Z200="NN",1,IF(AND($Z200="YY",$Y200="S"),VLOOKUP("YY",gsdfactors,MATCH(BW$7,'Proposed Factors'!$L$11:$R$11,0),FALSE),VLOOKUP(LEFT(CONCATENATE($Y200,$Z200),2)&amp;"N",gsdfactors,MATCH(BW$7,'Proposed Factors'!$L$11:$R$11,0),FALSE)))</f>
        <v>1</v>
      </c>
      <c r="BY200" s="52">
        <f t="shared" ref="BY200:BY212" si="208">PRODUCT(BG200,BM200,BS200)</f>
        <v>1.0206715364316195</v>
      </c>
      <c r="BZ200" s="52">
        <f t="shared" ref="BZ200:BZ212" si="209">PRODUCT(BH200,BN200,BT200)</f>
        <v>0.88632582082169664</v>
      </c>
      <c r="CA200" s="52">
        <f t="shared" ref="CA200:CA212" si="210">PRODUCT(BI200,BO200,BU200)</f>
        <v>1.0080581197694574</v>
      </c>
      <c r="CB200" s="52">
        <f t="shared" ref="CB200:CB212" si="211">PRODUCT(BJ200,BP200,BV200)</f>
        <v>1.0605056098599603</v>
      </c>
      <c r="CC200" s="52">
        <f t="shared" ref="CC200:CC212" si="212">PRODUCT(BK200,BQ200,BW200)</f>
        <v>0.85897918989538979</v>
      </c>
      <c r="CE200" s="52">
        <f t="shared" ref="CE200:CE212" si="213">BY200/BY$213</f>
        <v>1.0701368216348739</v>
      </c>
      <c r="CF200" s="52">
        <f t="shared" ref="CF200:CF212" si="214">BZ200/BZ$213</f>
        <v>0.98041489808246718</v>
      </c>
      <c r="CG200" s="52">
        <f t="shared" ref="CG200:CG212" si="215">CA200/CA$213</f>
        <v>1.0289572609827544</v>
      </c>
      <c r="CH200" s="52">
        <f t="shared" ref="CH200:CH212" si="216">CB200/CB$213</f>
        <v>1.0831820699579318</v>
      </c>
      <c r="CI200" s="52">
        <f t="shared" ref="CI200:CI212" si="217">CC200/CC$213</f>
        <v>0.93256686032513836</v>
      </c>
      <c r="CK200" s="52" t="str">
        <f t="shared" ref="CK200:CK263" si="218">CONCATENATE(X200,Y200,Z200)</f>
        <v>82MNN</v>
      </c>
      <c r="CL200" s="55">
        <f t="shared" ref="CL200:CL212" si="219">AB200</f>
        <v>4.0543460089962048E-5</v>
      </c>
      <c r="CM200" s="55">
        <f t="shared" ref="CM200:CM212" si="220">AC200</f>
        <v>5.2683556695649008E-5</v>
      </c>
      <c r="CN200" s="55">
        <f t="shared" ref="CN200:CN212" si="221">AD200</f>
        <v>4.4167010187857013E-5</v>
      </c>
      <c r="CO200" s="55">
        <f t="shared" ref="CO200:CO212" si="222">AE200</f>
        <v>4.0743033686538997E-5</v>
      </c>
      <c r="CP200" s="55">
        <f t="shared" ref="CP200:CP212" si="223">AF200</f>
        <v>4.0257272320318609E-5</v>
      </c>
      <c r="CQ200" s="5">
        <f t="shared" si="175"/>
        <v>1.0701368216348739</v>
      </c>
      <c r="CR200" s="5">
        <f t="shared" si="176"/>
        <v>0.98041489808246718</v>
      </c>
      <c r="CS200" s="5">
        <f t="shared" si="177"/>
        <v>1.0289572609827544</v>
      </c>
      <c r="CT200" s="5">
        <f t="shared" si="178"/>
        <v>1.0831820699579318</v>
      </c>
      <c r="CU200" s="5">
        <f t="shared" si="179"/>
        <v>0.93256686032513836</v>
      </c>
      <c r="CW200" s="52">
        <f t="shared" si="180"/>
        <v>1.1017260000000002</v>
      </c>
      <c r="CX200" s="52">
        <f t="shared" si="181"/>
        <v>0.94740799999999981</v>
      </c>
      <c r="CY200" s="52">
        <f t="shared" si="182"/>
        <v>1.0687499999999999</v>
      </c>
      <c r="CZ200" s="52">
        <f t="shared" si="183"/>
        <v>1.1249990000000001</v>
      </c>
      <c r="DA200" s="52">
        <f t="shared" si="184"/>
        <v>0.90346176999692407</v>
      </c>
    </row>
    <row r="201" spans="1:105" x14ac:dyDescent="0.35">
      <c r="A201" s="170" t="str">
        <f t="shared" ref="A201:A264" si="224">IF(B201="N","NNN",CONCATENATE(IF(H201&gt;82,"83",H201),B201,C201,D201))</f>
        <v>NNN</v>
      </c>
      <c r="B201" s="170" t="str">
        <f t="shared" ref="B201:B264" si="225">IF(E201="Y",G201,"N")</f>
        <v>N</v>
      </c>
      <c r="C201" s="29" t="str">
        <f t="shared" ref="C201:C264" si="226">IF(AND(E201="Y",I201="Y",H201&lt;9),I201,"N")</f>
        <v>N</v>
      </c>
      <c r="D201" s="29" t="str">
        <f t="shared" si="202"/>
        <v>N</v>
      </c>
      <c r="E201" s="171" t="s">
        <v>5</v>
      </c>
      <c r="F201" s="171" t="s">
        <v>7</v>
      </c>
      <c r="G201" s="171" t="s">
        <v>7</v>
      </c>
      <c r="H201" s="172">
        <v>0</v>
      </c>
      <c r="I201" s="171" t="s">
        <v>5</v>
      </c>
      <c r="J201" s="171" t="s">
        <v>5</v>
      </c>
      <c r="K201" s="172">
        <v>156</v>
      </c>
      <c r="L201" s="172">
        <v>43</v>
      </c>
      <c r="M201" s="172">
        <v>117</v>
      </c>
      <c r="N201" s="172">
        <v>114</v>
      </c>
      <c r="O201" s="172">
        <v>143</v>
      </c>
      <c r="P201" s="1"/>
      <c r="Q201" s="13" t="s">
        <v>355</v>
      </c>
      <c r="R201" s="35">
        <v>23</v>
      </c>
      <c r="S201" s="35">
        <v>17</v>
      </c>
      <c r="T201" s="35">
        <v>21</v>
      </c>
      <c r="U201" s="35">
        <v>17</v>
      </c>
      <c r="V201" s="35">
        <v>23</v>
      </c>
      <c r="W201" s="35"/>
      <c r="X201" s="50">
        <f t="shared" ref="X201:X212" si="227">VALUE(LEFT($Q201,LEN($Q201)-3))</f>
        <v>82</v>
      </c>
      <c r="Y201" s="49" t="str">
        <f t="shared" ref="Y201:Y212" si="228">RIGHT(LEFT($Q201,LEN($Q201)-2),1)</f>
        <v>S</v>
      </c>
      <c r="Z201" s="49" t="str">
        <f t="shared" ref="Z201:Z212" si="229">IF(Y201="NN","NN",LEFT(RIGHT($Q201,2),2))</f>
        <v>NN</v>
      </c>
      <c r="AA201" s="1"/>
      <c r="AB201" s="120">
        <f t="shared" ref="AB201:AB212" si="230">R201/R$213</f>
        <v>6.3869834388296377E-6</v>
      </c>
      <c r="AC201" s="120">
        <f t="shared" ref="AC201:AC212" si="231">S201/S$213</f>
        <v>8.1420042166003009E-6</v>
      </c>
      <c r="AD201" s="120">
        <f t="shared" ref="AD201:AD212" si="232">T201/T$213</f>
        <v>6.7210667677173718E-6</v>
      </c>
      <c r="AE201" s="120">
        <f t="shared" ref="AE201:AE212" si="233">U201/U$213</f>
        <v>5.6311509973265282E-6</v>
      </c>
      <c r="AF201" s="120">
        <f t="shared" ref="AF201:AF212" si="234">V201/V$213</f>
        <v>6.5205441082206199E-6</v>
      </c>
      <c r="AH201" s="121">
        <f t="shared" si="201"/>
        <v>1.262</v>
      </c>
      <c r="AI201" s="121">
        <f t="shared" si="201"/>
        <v>1.232</v>
      </c>
      <c r="AJ201" s="121">
        <f t="shared" si="201"/>
        <v>1.125</v>
      </c>
      <c r="AK201" s="121">
        <f t="shared" si="201"/>
        <v>1.1930000000000001</v>
      </c>
      <c r="AL201" s="121">
        <f t="shared" si="201"/>
        <v>1.145</v>
      </c>
      <c r="AM201" s="15"/>
      <c r="AN201" s="98">
        <f t="shared" si="203"/>
        <v>1.1691541081690944</v>
      </c>
      <c r="AO201" s="98">
        <f t="shared" si="204"/>
        <v>1.1525693378695665</v>
      </c>
      <c r="AP201" s="98">
        <f t="shared" si="205"/>
        <v>1.0611138102836395</v>
      </c>
      <c r="AQ201" s="98">
        <f t="shared" si="206"/>
        <v>1.1246082819299685</v>
      </c>
      <c r="AR201" s="98">
        <f t="shared" si="207"/>
        <v>1.0891832812677662</v>
      </c>
      <c r="AS201" s="15"/>
      <c r="AT201" s="98">
        <f t="shared" si="186"/>
        <v>0.16915410816909437</v>
      </c>
      <c r="AU201" s="98">
        <f t="shared" si="187"/>
        <v>0.1525693378695665</v>
      </c>
      <c r="AV201" s="98">
        <f t="shared" si="188"/>
        <v>6.1113810283639491E-2</v>
      </c>
      <c r="AW201" s="98">
        <f t="shared" si="189"/>
        <v>0.12460828192996853</v>
      </c>
      <c r="AX201" s="98">
        <f t="shared" si="190"/>
        <v>8.9183281267766201E-2</v>
      </c>
      <c r="AY201" s="15"/>
      <c r="AZ201" s="98">
        <f t="shared" ref="AZ201:AZ212" si="235">AT201*AT$214</f>
        <v>0.16915410816909437</v>
      </c>
      <c r="BA201" s="98">
        <f t="shared" ref="BA201:BA212" si="236">AU201*AU$214</f>
        <v>0.1525693378695665</v>
      </c>
      <c r="BB201" s="98">
        <f t="shared" ref="BB201:BB212" si="237">AV201*$AV$214</f>
        <v>6.1113810283639491E-2</v>
      </c>
      <c r="BC201" s="99">
        <f t="shared" ref="BC201:BC212" si="238">AW201*AW$214</f>
        <v>0.12460828192996853</v>
      </c>
      <c r="BD201" s="98">
        <f t="shared" ref="BD201:BD212" si="239">AX201*AX$214</f>
        <v>9.0075114080443858E-2</v>
      </c>
      <c r="BE201" s="101"/>
      <c r="BF201" s="181" t="str">
        <f t="shared" ref="BF201:BF211" si="240">CONCATENATE(X201,IFERROR(IF(X201&lt;15,Y201,"X"),"NNX"))</f>
        <v>82X</v>
      </c>
      <c r="BG201" s="98">
        <f t="shared" si="191"/>
        <v>1.1691541081690944</v>
      </c>
      <c r="BH201" s="98">
        <f t="shared" si="192"/>
        <v>1.1525693378695665</v>
      </c>
      <c r="BI201" s="98">
        <f t="shared" si="193"/>
        <v>1.0611138102836395</v>
      </c>
      <c r="BJ201" s="98">
        <f t="shared" si="194"/>
        <v>1.1246082819299685</v>
      </c>
      <c r="BK201" s="98">
        <f t="shared" si="195"/>
        <v>1.0900751140804439</v>
      </c>
      <c r="BL201" s="101"/>
      <c r="BM201" s="15">
        <f>IF($Y201="N",VLOOKUP("N",ylfactors,MATCH(BM$7,'Proposed Factors'!$L$3:$R$3,0),FALSE),IF('Query Result 1'!$X201&lt;49,VLOOKUP("YA",ylfactors,MATCH(BM$7,'Proposed Factors'!$L$3:$R$3,0),FALSE),VLOOKUP("YB",ylfactors,MATCH(BM$7,'Proposed Factors'!$L$3:$R$3,0),FALSE)))</f>
        <v>0.873</v>
      </c>
      <c r="BN201" s="15">
        <f>IF($Y201="N",VLOOKUP("N",ylfactors,MATCH(BN$7,'Proposed Factors'!$L$3:$R$3,0),FALSE),IF('Query Result 1'!$X201&lt;49,VLOOKUP("YA",ylfactors,MATCH(BN$7,'Proposed Factors'!$L$3:$R$3,0),FALSE),VLOOKUP("YB",ylfactors,MATCH(BN$7,'Proposed Factors'!$L$3:$R$3,0),FALSE)))</f>
        <v>0.76900000000000002</v>
      </c>
      <c r="BO201" s="15">
        <f>IF($Y201="N",VLOOKUP("N",ylfactors,MATCH(BO$7,'Proposed Factors'!$L$3:$R$3,0),FALSE),IF('Query Result 1'!$X201&lt;49,VLOOKUP("YA",ylfactors,MATCH(BO$7,'Proposed Factors'!$L$3:$R$3,0),FALSE),VLOOKUP("YB",ylfactors,MATCH(BO$7,'Proposed Factors'!$L$3:$R$3,0),FALSE)))</f>
        <v>0.95</v>
      </c>
      <c r="BP201" s="15">
        <f>IF($Y201="N",VLOOKUP("N",ylfactors,MATCH(BP$7,'Proposed Factors'!$L$3:$R$3,0),FALSE),IF('Query Result 1'!$X201&lt;49,VLOOKUP("YA",ylfactors,MATCH(BP$7,'Proposed Factors'!$L$3:$R$3,0),FALSE),VLOOKUP("YB",ylfactors,MATCH(BP$7,'Proposed Factors'!$L$3:$R$3,0),FALSE)))</f>
        <v>0.94299999999999995</v>
      </c>
      <c r="BQ201" s="15">
        <f>IF($Y201="N",VLOOKUP("N",ylfactors,MATCH(BQ$7,'Proposed Factors'!$L$3:$R$3,0),FALSE),IF('Query Result 1'!$X201&lt;49,VLOOKUP("YA",ylfactors,MATCH(BQ$7,'Proposed Factors'!$L$3:$R$3,0),FALSE),VLOOKUP("YB",ylfactors,MATCH(BQ$7,'Proposed Factors'!$L$3:$R$3,0),FALSE)))</f>
        <v>0.78800000000000003</v>
      </c>
      <c r="BR201" s="15"/>
      <c r="BS201" s="15">
        <f>IF($Z201="NN",1,IF(AND($Z201="YY",$Y201="S"),VLOOKUP("YY",gsdfactors,MATCH(BS$7,'Proposed Factors'!$L$11:$R$11,0),FALSE),VLOOKUP(LEFT(CONCATENATE($Y201,$Z201),2)&amp;"N",gsdfactors,MATCH(BS$7,'Proposed Factors'!$L$11:$R$11,0),FALSE)))</f>
        <v>1</v>
      </c>
      <c r="BT201" s="15">
        <f>IF($Z201="NN",1,IF(AND($Z201="YY",$Y201="S"),VLOOKUP("YY",gsdfactors,MATCH(BT$7,'Proposed Factors'!$L$11:$R$11,0),FALSE),VLOOKUP(LEFT(CONCATENATE($Y201,$Z201),2)&amp;"N",gsdfactors,MATCH(BT$7,'Proposed Factors'!$L$11:$R$11,0),FALSE)))</f>
        <v>1</v>
      </c>
      <c r="BU201" s="15">
        <f>IF($Z201="NN",1,IF(AND($Z201="YY",$Y201="S"),VLOOKUP("YY",gsdfactors,MATCH(BU$7,'Proposed Factors'!$L$11:$R$11,0),FALSE),VLOOKUP(LEFT(CONCATENATE($Y201,$Z201),2)&amp;"N",gsdfactors,MATCH(BU$7,'Proposed Factors'!$L$11:$R$11,0),FALSE)))</f>
        <v>1</v>
      </c>
      <c r="BV201" s="15">
        <f>IF($Z201="NN",1,IF(AND($Z201="YY",$Y201="S"),VLOOKUP("YY",gsdfactors,MATCH(BV$7,'Proposed Factors'!$L$11:$R$11,0),FALSE),VLOOKUP(LEFT(CONCATENATE($Y201,$Z201),2)&amp;"N",gsdfactors,MATCH(BV$7,'Proposed Factors'!$L$11:$R$11,0),FALSE)))</f>
        <v>1</v>
      </c>
      <c r="BW201" s="15">
        <f>IF($Z201="NN",1,IF(AND($Z201="YY",$Y201="S"),VLOOKUP("YY",gsdfactors,MATCH(BW$7,'Proposed Factors'!$L$11:$R$11,0),FALSE),VLOOKUP(LEFT(CONCATENATE($Y201,$Z201),2)&amp;"N",gsdfactors,MATCH(BW$7,'Proposed Factors'!$L$11:$R$11,0),FALSE)))</f>
        <v>1</v>
      </c>
      <c r="BY201" s="52">
        <f t="shared" si="208"/>
        <v>1.0206715364316195</v>
      </c>
      <c r="BZ201" s="52">
        <f t="shared" si="209"/>
        <v>0.88632582082169664</v>
      </c>
      <c r="CA201" s="52">
        <f t="shared" si="210"/>
        <v>1.0080581197694574</v>
      </c>
      <c r="CB201" s="52">
        <f t="shared" si="211"/>
        <v>1.0605056098599603</v>
      </c>
      <c r="CC201" s="52">
        <f t="shared" si="212"/>
        <v>0.85897918989538979</v>
      </c>
      <c r="CE201" s="52">
        <f t="shared" si="213"/>
        <v>1.0701368216348739</v>
      </c>
      <c r="CF201" s="52">
        <f t="shared" si="214"/>
        <v>0.98041489808246718</v>
      </c>
      <c r="CG201" s="52">
        <f t="shared" si="215"/>
        <v>1.0289572609827544</v>
      </c>
      <c r="CH201" s="52">
        <f t="shared" si="216"/>
        <v>1.0831820699579318</v>
      </c>
      <c r="CI201" s="52">
        <f t="shared" si="217"/>
        <v>0.93256686032513836</v>
      </c>
      <c r="CK201" s="52" t="str">
        <f t="shared" si="218"/>
        <v>82SNN</v>
      </c>
      <c r="CL201" s="55">
        <f t="shared" si="219"/>
        <v>6.3869834388296377E-6</v>
      </c>
      <c r="CM201" s="55">
        <f t="shared" si="220"/>
        <v>8.1420042166003009E-6</v>
      </c>
      <c r="CN201" s="55">
        <f t="shared" si="221"/>
        <v>6.7210667677173718E-6</v>
      </c>
      <c r="CO201" s="55">
        <f t="shared" si="222"/>
        <v>5.6311509973265282E-6</v>
      </c>
      <c r="CP201" s="55">
        <f t="shared" si="223"/>
        <v>6.5205441082206199E-6</v>
      </c>
      <c r="CQ201" s="5">
        <f t="shared" ref="CQ201:CQ212" si="241">CE201</f>
        <v>1.0701368216348739</v>
      </c>
      <c r="CR201" s="5">
        <f t="shared" ref="CR201:CR212" si="242">CF201</f>
        <v>0.98041489808246718</v>
      </c>
      <c r="CS201" s="5">
        <f t="shared" ref="CS201:CS212" si="243">CG201</f>
        <v>1.0289572609827544</v>
      </c>
      <c r="CT201" s="5">
        <f t="shared" ref="CT201:CT212" si="244">CH201</f>
        <v>1.0831820699579318</v>
      </c>
      <c r="CU201" s="5">
        <f t="shared" ref="CU201:CU212" si="245">CI201</f>
        <v>0.93256686032513836</v>
      </c>
      <c r="CW201" s="52">
        <f t="shared" ref="CW201:CW212" si="246">CE201/CE$66</f>
        <v>1.1017260000000002</v>
      </c>
      <c r="CX201" s="52">
        <f t="shared" ref="CX201:CX212" si="247">CF201/CF$66</f>
        <v>0.94740799999999981</v>
      </c>
      <c r="CY201" s="52">
        <f t="shared" ref="CY201:CY212" si="248">CG201/CG$66</f>
        <v>1.0687499999999999</v>
      </c>
      <c r="CZ201" s="52">
        <f t="shared" ref="CZ201:CZ212" si="249">CH201/CH$66</f>
        <v>1.1249990000000001</v>
      </c>
      <c r="DA201" s="52">
        <f t="shared" ref="DA201:DA212" si="250">CI201/CI$66</f>
        <v>0.90346176999692407</v>
      </c>
    </row>
    <row r="202" spans="1:105" x14ac:dyDescent="0.35">
      <c r="A202" s="170" t="str">
        <f t="shared" si="224"/>
        <v>NNN</v>
      </c>
      <c r="B202" s="170" t="str">
        <f t="shared" si="225"/>
        <v>N</v>
      </c>
      <c r="C202" s="29" t="str">
        <f t="shared" si="226"/>
        <v>N</v>
      </c>
      <c r="D202" s="29" t="str">
        <f t="shared" si="202"/>
        <v>N</v>
      </c>
      <c r="E202" s="171" t="s">
        <v>5</v>
      </c>
      <c r="F202" s="171" t="s">
        <v>7</v>
      </c>
      <c r="G202" s="171" t="s">
        <v>7</v>
      </c>
      <c r="H202" s="172">
        <v>1</v>
      </c>
      <c r="I202" s="171" t="s">
        <v>5</v>
      </c>
      <c r="J202" s="171" t="s">
        <v>5</v>
      </c>
      <c r="K202" s="172">
        <v>636</v>
      </c>
      <c r="L202" s="172">
        <v>164</v>
      </c>
      <c r="M202" s="172">
        <v>481</v>
      </c>
      <c r="N202" s="172">
        <v>468</v>
      </c>
      <c r="O202" s="172">
        <v>583</v>
      </c>
      <c r="P202" s="1"/>
      <c r="Q202" s="13" t="s">
        <v>254</v>
      </c>
      <c r="R202" s="35">
        <v>219</v>
      </c>
      <c r="S202" s="35">
        <v>167</v>
      </c>
      <c r="T202" s="35">
        <v>194</v>
      </c>
      <c r="U202" s="35">
        <v>171</v>
      </c>
      <c r="V202" s="35">
        <v>212</v>
      </c>
      <c r="W202" s="35"/>
      <c r="X202" s="50">
        <f t="shared" si="227"/>
        <v>83</v>
      </c>
      <c r="Y202" s="49" t="str">
        <f t="shared" si="228"/>
        <v>M</v>
      </c>
      <c r="Z202" s="49" t="str">
        <f t="shared" si="229"/>
        <v>NN</v>
      </c>
      <c r="AA202" s="1"/>
      <c r="AB202" s="120">
        <f t="shared" si="230"/>
        <v>6.0815190134943075E-5</v>
      </c>
      <c r="AC202" s="120">
        <f t="shared" si="231"/>
        <v>7.9983217892485315E-5</v>
      </c>
      <c r="AD202" s="120">
        <f t="shared" si="232"/>
        <v>6.2089854901770003E-5</v>
      </c>
      <c r="AE202" s="120">
        <f t="shared" si="233"/>
        <v>5.6642754149578605E-5</v>
      </c>
      <c r="AF202" s="120">
        <f t="shared" si="234"/>
        <v>6.0102406562729197E-5</v>
      </c>
      <c r="AH202" s="121">
        <f t="shared" si="201"/>
        <v>1.262</v>
      </c>
      <c r="AI202" s="121">
        <f t="shared" si="201"/>
        <v>1.232</v>
      </c>
      <c r="AJ202" s="121">
        <f t="shared" si="201"/>
        <v>1.127</v>
      </c>
      <c r="AK202" s="121">
        <f t="shared" si="201"/>
        <v>1.1930000000000001</v>
      </c>
      <c r="AL202" s="121">
        <f t="shared" si="201"/>
        <v>1.145</v>
      </c>
      <c r="AM202" s="15"/>
      <c r="AN202" s="98">
        <f t="shared" si="203"/>
        <v>1.1691541081690944</v>
      </c>
      <c r="AO202" s="98">
        <f t="shared" si="204"/>
        <v>1.1525693378695665</v>
      </c>
      <c r="AP202" s="98">
        <f t="shared" si="205"/>
        <v>1.0630002348352547</v>
      </c>
      <c r="AQ202" s="98">
        <f t="shared" si="206"/>
        <v>1.1246082819299685</v>
      </c>
      <c r="AR202" s="98">
        <f t="shared" si="207"/>
        <v>1.0891832812677662</v>
      </c>
      <c r="AS202" s="15"/>
      <c r="AT202" s="98">
        <f t="shared" ref="AT202:AT212" si="251">AN202-1</f>
        <v>0.16915410816909437</v>
      </c>
      <c r="AU202" s="98">
        <f t="shared" ref="AU202:AU212" si="252">AO202-1</f>
        <v>0.1525693378695665</v>
      </c>
      <c r="AV202" s="98">
        <f t="shared" ref="AV202:AV212" si="253">AP202-1</f>
        <v>6.3000234835254743E-2</v>
      </c>
      <c r="AW202" s="98">
        <f t="shared" ref="AW202:AW212" si="254">AQ202-1</f>
        <v>0.12460828192996853</v>
      </c>
      <c r="AX202" s="98">
        <f t="shared" ref="AX202:AX212" si="255">AR202-1</f>
        <v>8.9183281267766201E-2</v>
      </c>
      <c r="AY202" s="15"/>
      <c r="AZ202" s="98">
        <f t="shared" si="235"/>
        <v>0.16915410816909437</v>
      </c>
      <c r="BA202" s="98">
        <f t="shared" si="236"/>
        <v>0.1525693378695665</v>
      </c>
      <c r="BB202" s="98">
        <f t="shared" si="237"/>
        <v>6.3000234835254743E-2</v>
      </c>
      <c r="BC202" s="99">
        <f t="shared" si="238"/>
        <v>0.12460828192996853</v>
      </c>
      <c r="BD202" s="98">
        <f t="shared" si="239"/>
        <v>9.0075114080443858E-2</v>
      </c>
      <c r="BE202" s="101"/>
      <c r="BF202" s="181" t="str">
        <f t="shared" si="240"/>
        <v>83X</v>
      </c>
      <c r="BG202" s="98">
        <f t="shared" ref="BG202:BG211" si="256">AZ202+1</f>
        <v>1.1691541081690944</v>
      </c>
      <c r="BH202" s="98">
        <f t="shared" ref="BH202:BH211" si="257">BA202+1</f>
        <v>1.1525693378695665</v>
      </c>
      <c r="BI202" s="98">
        <f t="shared" ref="BI202:BI211" si="258">BB202+1</f>
        <v>1.0630002348352547</v>
      </c>
      <c r="BJ202" s="98">
        <f t="shared" ref="BJ202:BJ211" si="259">BC202+1</f>
        <v>1.1246082819299685</v>
      </c>
      <c r="BK202" s="98">
        <f t="shared" ref="BK202:BK211" si="260">BD202+1</f>
        <v>1.0900751140804439</v>
      </c>
      <c r="BL202" s="101"/>
      <c r="BM202" s="15">
        <f>IF($Y202="N",VLOOKUP("N",ylfactors,MATCH(BM$7,'Proposed Factors'!$L$3:$R$3,0),FALSE),IF('Query Result 1'!$X202&lt;49,VLOOKUP("YA",ylfactors,MATCH(BM$7,'Proposed Factors'!$L$3:$R$3,0),FALSE),VLOOKUP("YB",ylfactors,MATCH(BM$7,'Proposed Factors'!$L$3:$R$3,0),FALSE)))</f>
        <v>0.873</v>
      </c>
      <c r="BN202" s="15">
        <f>IF($Y202="N",VLOOKUP("N",ylfactors,MATCH(BN$7,'Proposed Factors'!$L$3:$R$3,0),FALSE),IF('Query Result 1'!$X202&lt;49,VLOOKUP("YA",ylfactors,MATCH(BN$7,'Proposed Factors'!$L$3:$R$3,0),FALSE),VLOOKUP("YB",ylfactors,MATCH(BN$7,'Proposed Factors'!$L$3:$R$3,0),FALSE)))</f>
        <v>0.76900000000000002</v>
      </c>
      <c r="BO202" s="15">
        <f>IF($Y202="N",VLOOKUP("N",ylfactors,MATCH(BO$7,'Proposed Factors'!$L$3:$R$3,0),FALSE),IF('Query Result 1'!$X202&lt;49,VLOOKUP("YA",ylfactors,MATCH(BO$7,'Proposed Factors'!$L$3:$R$3,0),FALSE),VLOOKUP("YB",ylfactors,MATCH(BO$7,'Proposed Factors'!$L$3:$R$3,0),FALSE)))</f>
        <v>0.95</v>
      </c>
      <c r="BP202" s="15">
        <f>IF($Y202="N",VLOOKUP("N",ylfactors,MATCH(BP$7,'Proposed Factors'!$L$3:$R$3,0),FALSE),IF('Query Result 1'!$X202&lt;49,VLOOKUP("YA",ylfactors,MATCH(BP$7,'Proposed Factors'!$L$3:$R$3,0),FALSE),VLOOKUP("YB",ylfactors,MATCH(BP$7,'Proposed Factors'!$L$3:$R$3,0),FALSE)))</f>
        <v>0.94299999999999995</v>
      </c>
      <c r="BQ202" s="15">
        <f>IF($Y202="N",VLOOKUP("N",ylfactors,MATCH(BQ$7,'Proposed Factors'!$L$3:$R$3,0),FALSE),IF('Query Result 1'!$X202&lt;49,VLOOKUP("YA",ylfactors,MATCH(BQ$7,'Proposed Factors'!$L$3:$R$3,0),FALSE),VLOOKUP("YB",ylfactors,MATCH(BQ$7,'Proposed Factors'!$L$3:$R$3,0),FALSE)))</f>
        <v>0.78800000000000003</v>
      </c>
      <c r="BR202" s="15"/>
      <c r="BS202" s="15">
        <f>IF($Z202="NN",1,IF(AND($Z202="YY",$Y202="S"),VLOOKUP("YY",gsdfactors,MATCH(BS$7,'Proposed Factors'!$L$11:$R$11,0),FALSE),VLOOKUP(LEFT(CONCATENATE($Y202,$Z202),2)&amp;"N",gsdfactors,MATCH(BS$7,'Proposed Factors'!$L$11:$R$11,0),FALSE)))</f>
        <v>1</v>
      </c>
      <c r="BT202" s="15">
        <f>IF($Z202="NN",1,IF(AND($Z202="YY",$Y202="S"),VLOOKUP("YY",gsdfactors,MATCH(BT$7,'Proposed Factors'!$L$11:$R$11,0),FALSE),VLOOKUP(LEFT(CONCATENATE($Y202,$Z202),2)&amp;"N",gsdfactors,MATCH(BT$7,'Proposed Factors'!$L$11:$R$11,0),FALSE)))</f>
        <v>1</v>
      </c>
      <c r="BU202" s="15">
        <f>IF($Z202="NN",1,IF(AND($Z202="YY",$Y202="S"),VLOOKUP("YY",gsdfactors,MATCH(BU$7,'Proposed Factors'!$L$11:$R$11,0),FALSE),VLOOKUP(LEFT(CONCATENATE($Y202,$Z202),2)&amp;"N",gsdfactors,MATCH(BU$7,'Proposed Factors'!$L$11:$R$11,0),FALSE)))</f>
        <v>1</v>
      </c>
      <c r="BV202" s="15">
        <f>IF($Z202="NN",1,IF(AND($Z202="YY",$Y202="S"),VLOOKUP("YY",gsdfactors,MATCH(BV$7,'Proposed Factors'!$L$11:$R$11,0),FALSE),VLOOKUP(LEFT(CONCATENATE($Y202,$Z202),2)&amp;"N",gsdfactors,MATCH(BV$7,'Proposed Factors'!$L$11:$R$11,0),FALSE)))</f>
        <v>1</v>
      </c>
      <c r="BW202" s="15">
        <f>IF($Z202="NN",1,IF(AND($Z202="YY",$Y202="S"),VLOOKUP("YY",gsdfactors,MATCH(BW$7,'Proposed Factors'!$L$11:$R$11,0),FALSE),VLOOKUP(LEFT(CONCATENATE($Y202,$Z202),2)&amp;"N",gsdfactors,MATCH(BW$7,'Proposed Factors'!$L$11:$R$11,0),FALSE)))</f>
        <v>1</v>
      </c>
      <c r="BY202" s="52">
        <f t="shared" si="208"/>
        <v>1.0206715364316195</v>
      </c>
      <c r="BZ202" s="52">
        <f t="shared" si="209"/>
        <v>0.88632582082169664</v>
      </c>
      <c r="CA202" s="52">
        <f t="shared" si="210"/>
        <v>1.009850223093492</v>
      </c>
      <c r="CB202" s="52">
        <f t="shared" si="211"/>
        <v>1.0605056098599603</v>
      </c>
      <c r="CC202" s="52">
        <f t="shared" si="212"/>
        <v>0.85897918989538979</v>
      </c>
      <c r="CE202" s="52">
        <f t="shared" si="213"/>
        <v>1.0701368216348739</v>
      </c>
      <c r="CF202" s="52">
        <f t="shared" si="214"/>
        <v>0.98041489808246718</v>
      </c>
      <c r="CG202" s="52">
        <f t="shared" si="215"/>
        <v>1.0307865183356129</v>
      </c>
      <c r="CH202" s="52">
        <f t="shared" si="216"/>
        <v>1.0831820699579318</v>
      </c>
      <c r="CI202" s="52">
        <f t="shared" si="217"/>
        <v>0.93256686032513836</v>
      </c>
      <c r="CK202" s="52" t="str">
        <f t="shared" si="218"/>
        <v>83MNN</v>
      </c>
      <c r="CL202" s="55">
        <f t="shared" si="219"/>
        <v>6.0815190134943075E-5</v>
      </c>
      <c r="CM202" s="55">
        <f t="shared" si="220"/>
        <v>7.9983217892485315E-5</v>
      </c>
      <c r="CN202" s="55">
        <f t="shared" si="221"/>
        <v>6.2089854901770003E-5</v>
      </c>
      <c r="CO202" s="55">
        <f t="shared" si="222"/>
        <v>5.6642754149578605E-5</v>
      </c>
      <c r="CP202" s="55">
        <f t="shared" si="223"/>
        <v>6.0102406562729197E-5</v>
      </c>
      <c r="CQ202" s="5">
        <f t="shared" si="241"/>
        <v>1.0701368216348739</v>
      </c>
      <c r="CR202" s="5">
        <f t="shared" si="242"/>
        <v>0.98041489808246718</v>
      </c>
      <c r="CS202" s="5">
        <f t="shared" si="243"/>
        <v>1.0307865183356129</v>
      </c>
      <c r="CT202" s="5">
        <f t="shared" si="244"/>
        <v>1.0831820699579318</v>
      </c>
      <c r="CU202" s="5">
        <f t="shared" si="245"/>
        <v>0.93256686032513836</v>
      </c>
      <c r="CW202" s="52">
        <f t="shared" si="246"/>
        <v>1.1017260000000002</v>
      </c>
      <c r="CX202" s="52">
        <f t="shared" si="247"/>
        <v>0.94740799999999981</v>
      </c>
      <c r="CY202" s="52">
        <f t="shared" si="248"/>
        <v>1.0706500000000001</v>
      </c>
      <c r="CZ202" s="52">
        <f t="shared" si="249"/>
        <v>1.1249990000000001</v>
      </c>
      <c r="DA202" s="52">
        <f t="shared" si="250"/>
        <v>0.90346176999692407</v>
      </c>
    </row>
    <row r="203" spans="1:105" x14ac:dyDescent="0.35">
      <c r="A203" s="170" t="str">
        <f t="shared" si="224"/>
        <v>NNN</v>
      </c>
      <c r="B203" s="170" t="str">
        <f t="shared" si="225"/>
        <v>N</v>
      </c>
      <c r="C203" s="29" t="str">
        <f t="shared" si="226"/>
        <v>N</v>
      </c>
      <c r="D203" s="29" t="str">
        <f t="shared" si="202"/>
        <v>N</v>
      </c>
      <c r="E203" s="171" t="s">
        <v>5</v>
      </c>
      <c r="F203" s="171" t="s">
        <v>7</v>
      </c>
      <c r="G203" s="171" t="s">
        <v>7</v>
      </c>
      <c r="H203" s="172">
        <v>1</v>
      </c>
      <c r="I203" s="171" t="s">
        <v>5</v>
      </c>
      <c r="J203" s="171" t="s">
        <v>9</v>
      </c>
      <c r="K203" s="172">
        <v>1</v>
      </c>
      <c r="L203" s="172">
        <v>1</v>
      </c>
      <c r="M203" s="172">
        <v>1</v>
      </c>
      <c r="N203" s="172">
        <v>1</v>
      </c>
      <c r="O203" s="172">
        <v>1</v>
      </c>
      <c r="P203" s="1"/>
      <c r="Q203" s="13" t="s">
        <v>356</v>
      </c>
      <c r="R203" s="35">
        <v>24</v>
      </c>
      <c r="S203" s="35">
        <v>15</v>
      </c>
      <c r="T203" s="35">
        <v>24</v>
      </c>
      <c r="U203" s="35">
        <v>21</v>
      </c>
      <c r="V203" s="35">
        <v>23</v>
      </c>
      <c r="W203" s="35"/>
      <c r="X203" s="50">
        <f t="shared" si="227"/>
        <v>83</v>
      </c>
      <c r="Y203" s="49" t="str">
        <f t="shared" si="228"/>
        <v>S</v>
      </c>
      <c r="Z203" s="49" t="str">
        <f t="shared" si="229"/>
        <v>NN</v>
      </c>
      <c r="AA203" s="1"/>
      <c r="AB203" s="120">
        <f t="shared" si="230"/>
        <v>6.6646783709526656E-6</v>
      </c>
      <c r="AC203" s="120">
        <f t="shared" si="231"/>
        <v>7.1841213675885012E-6</v>
      </c>
      <c r="AD203" s="120">
        <f t="shared" si="232"/>
        <v>7.6812191631055678E-6</v>
      </c>
      <c r="AE203" s="120">
        <f t="shared" si="233"/>
        <v>6.9561277025798289E-6</v>
      </c>
      <c r="AF203" s="120">
        <f t="shared" si="234"/>
        <v>6.5205441082206199E-6</v>
      </c>
      <c r="AH203" s="121">
        <f t="shared" si="201"/>
        <v>1.262</v>
      </c>
      <c r="AI203" s="121">
        <f t="shared" si="201"/>
        <v>1.232</v>
      </c>
      <c r="AJ203" s="121">
        <f t="shared" si="201"/>
        <v>1.127</v>
      </c>
      <c r="AK203" s="121">
        <f t="shared" si="201"/>
        <v>1.1930000000000001</v>
      </c>
      <c r="AL203" s="121">
        <f t="shared" si="201"/>
        <v>1.145</v>
      </c>
      <c r="AM203" s="15"/>
      <c r="AN203" s="98">
        <f t="shared" si="203"/>
        <v>1.1691541081690944</v>
      </c>
      <c r="AO203" s="98">
        <f t="shared" si="204"/>
        <v>1.1525693378695665</v>
      </c>
      <c r="AP203" s="98">
        <f t="shared" si="205"/>
        <v>1.0630002348352547</v>
      </c>
      <c r="AQ203" s="98">
        <f t="shared" si="206"/>
        <v>1.1246082819299685</v>
      </c>
      <c r="AR203" s="98">
        <f t="shared" si="207"/>
        <v>1.0891832812677662</v>
      </c>
      <c r="AS203" s="15"/>
      <c r="AT203" s="98">
        <f t="shared" si="251"/>
        <v>0.16915410816909437</v>
      </c>
      <c r="AU203" s="98">
        <f t="shared" si="252"/>
        <v>0.1525693378695665</v>
      </c>
      <c r="AV203" s="98">
        <f t="shared" si="253"/>
        <v>6.3000234835254743E-2</v>
      </c>
      <c r="AW203" s="98">
        <f t="shared" si="254"/>
        <v>0.12460828192996853</v>
      </c>
      <c r="AX203" s="98">
        <f t="shared" si="255"/>
        <v>8.9183281267766201E-2</v>
      </c>
      <c r="AY203" s="15"/>
      <c r="AZ203" s="98">
        <f t="shared" si="235"/>
        <v>0.16915410816909437</v>
      </c>
      <c r="BA203" s="98">
        <f t="shared" si="236"/>
        <v>0.1525693378695665</v>
      </c>
      <c r="BB203" s="98">
        <f t="shared" si="237"/>
        <v>6.3000234835254743E-2</v>
      </c>
      <c r="BC203" s="99">
        <f t="shared" si="238"/>
        <v>0.12460828192996853</v>
      </c>
      <c r="BD203" s="98">
        <f t="shared" si="239"/>
        <v>9.0075114080443858E-2</v>
      </c>
      <c r="BE203" s="101"/>
      <c r="BF203" s="181" t="str">
        <f t="shared" si="240"/>
        <v>83X</v>
      </c>
      <c r="BG203" s="98">
        <f t="shared" si="256"/>
        <v>1.1691541081690944</v>
      </c>
      <c r="BH203" s="98">
        <f t="shared" si="257"/>
        <v>1.1525693378695665</v>
      </c>
      <c r="BI203" s="98">
        <f t="shared" si="258"/>
        <v>1.0630002348352547</v>
      </c>
      <c r="BJ203" s="98">
        <f t="shared" si="259"/>
        <v>1.1246082819299685</v>
      </c>
      <c r="BK203" s="98">
        <f t="shared" si="260"/>
        <v>1.0900751140804439</v>
      </c>
      <c r="BL203" s="101"/>
      <c r="BM203" s="15">
        <f>IF($Y203="N",VLOOKUP("N",ylfactors,MATCH(BM$7,'Proposed Factors'!$L$3:$R$3,0),FALSE),IF('Query Result 1'!$X203&lt;49,VLOOKUP("YA",ylfactors,MATCH(BM$7,'Proposed Factors'!$L$3:$R$3,0),FALSE),VLOOKUP("YB",ylfactors,MATCH(BM$7,'Proposed Factors'!$L$3:$R$3,0),FALSE)))</f>
        <v>0.873</v>
      </c>
      <c r="BN203" s="15">
        <f>IF($Y203="N",VLOOKUP("N",ylfactors,MATCH(BN$7,'Proposed Factors'!$L$3:$R$3,0),FALSE),IF('Query Result 1'!$X203&lt;49,VLOOKUP("YA",ylfactors,MATCH(BN$7,'Proposed Factors'!$L$3:$R$3,0),FALSE),VLOOKUP("YB",ylfactors,MATCH(BN$7,'Proposed Factors'!$L$3:$R$3,0),FALSE)))</f>
        <v>0.76900000000000002</v>
      </c>
      <c r="BO203" s="15">
        <f>IF($Y203="N",VLOOKUP("N",ylfactors,MATCH(BO$7,'Proposed Factors'!$L$3:$R$3,0),FALSE),IF('Query Result 1'!$X203&lt;49,VLOOKUP("YA",ylfactors,MATCH(BO$7,'Proposed Factors'!$L$3:$R$3,0),FALSE),VLOOKUP("YB",ylfactors,MATCH(BO$7,'Proposed Factors'!$L$3:$R$3,0),FALSE)))</f>
        <v>0.95</v>
      </c>
      <c r="BP203" s="15">
        <f>IF($Y203="N",VLOOKUP("N",ylfactors,MATCH(BP$7,'Proposed Factors'!$L$3:$R$3,0),FALSE),IF('Query Result 1'!$X203&lt;49,VLOOKUP("YA",ylfactors,MATCH(BP$7,'Proposed Factors'!$L$3:$R$3,0),FALSE),VLOOKUP("YB",ylfactors,MATCH(BP$7,'Proposed Factors'!$L$3:$R$3,0),FALSE)))</f>
        <v>0.94299999999999995</v>
      </c>
      <c r="BQ203" s="15">
        <f>IF($Y203="N",VLOOKUP("N",ylfactors,MATCH(BQ$7,'Proposed Factors'!$L$3:$R$3,0),FALSE),IF('Query Result 1'!$X203&lt;49,VLOOKUP("YA",ylfactors,MATCH(BQ$7,'Proposed Factors'!$L$3:$R$3,0),FALSE),VLOOKUP("YB",ylfactors,MATCH(BQ$7,'Proposed Factors'!$L$3:$R$3,0),FALSE)))</f>
        <v>0.78800000000000003</v>
      </c>
      <c r="BR203" s="15"/>
      <c r="BS203" s="15">
        <f>IF($Z203="NN",1,IF(AND($Z203="YY",$Y203="S"),VLOOKUP("YY",gsdfactors,MATCH(BS$7,'Proposed Factors'!$L$11:$R$11,0),FALSE),VLOOKUP(LEFT(CONCATENATE($Y203,$Z203),2)&amp;"N",gsdfactors,MATCH(BS$7,'Proposed Factors'!$L$11:$R$11,0),FALSE)))</f>
        <v>1</v>
      </c>
      <c r="BT203" s="15">
        <f>IF($Z203="NN",1,IF(AND($Z203="YY",$Y203="S"),VLOOKUP("YY",gsdfactors,MATCH(BT$7,'Proposed Factors'!$L$11:$R$11,0),FALSE),VLOOKUP(LEFT(CONCATENATE($Y203,$Z203),2)&amp;"N",gsdfactors,MATCH(BT$7,'Proposed Factors'!$L$11:$R$11,0),FALSE)))</f>
        <v>1</v>
      </c>
      <c r="BU203" s="15">
        <f>IF($Z203="NN",1,IF(AND($Z203="YY",$Y203="S"),VLOOKUP("YY",gsdfactors,MATCH(BU$7,'Proposed Factors'!$L$11:$R$11,0),FALSE),VLOOKUP(LEFT(CONCATENATE($Y203,$Z203),2)&amp;"N",gsdfactors,MATCH(BU$7,'Proposed Factors'!$L$11:$R$11,0),FALSE)))</f>
        <v>1</v>
      </c>
      <c r="BV203" s="15">
        <f>IF($Z203="NN",1,IF(AND($Z203="YY",$Y203="S"),VLOOKUP("YY",gsdfactors,MATCH(BV$7,'Proposed Factors'!$L$11:$R$11,0),FALSE),VLOOKUP(LEFT(CONCATENATE($Y203,$Z203),2)&amp;"N",gsdfactors,MATCH(BV$7,'Proposed Factors'!$L$11:$R$11,0),FALSE)))</f>
        <v>1</v>
      </c>
      <c r="BW203" s="15">
        <f>IF($Z203="NN",1,IF(AND($Z203="YY",$Y203="S"),VLOOKUP("YY",gsdfactors,MATCH(BW$7,'Proposed Factors'!$L$11:$R$11,0),FALSE),VLOOKUP(LEFT(CONCATENATE($Y203,$Z203),2)&amp;"N",gsdfactors,MATCH(BW$7,'Proposed Factors'!$L$11:$R$11,0),FALSE)))</f>
        <v>1</v>
      </c>
      <c r="BY203" s="52">
        <f t="shared" si="208"/>
        <v>1.0206715364316195</v>
      </c>
      <c r="BZ203" s="52">
        <f t="shared" si="209"/>
        <v>0.88632582082169664</v>
      </c>
      <c r="CA203" s="52">
        <f t="shared" si="210"/>
        <v>1.009850223093492</v>
      </c>
      <c r="CB203" s="52">
        <f t="shared" si="211"/>
        <v>1.0605056098599603</v>
      </c>
      <c r="CC203" s="52">
        <f t="shared" si="212"/>
        <v>0.85897918989538979</v>
      </c>
      <c r="CE203" s="52">
        <f t="shared" si="213"/>
        <v>1.0701368216348739</v>
      </c>
      <c r="CF203" s="52">
        <f t="shared" si="214"/>
        <v>0.98041489808246718</v>
      </c>
      <c r="CG203" s="52">
        <f t="shared" si="215"/>
        <v>1.0307865183356129</v>
      </c>
      <c r="CH203" s="52">
        <f t="shared" si="216"/>
        <v>1.0831820699579318</v>
      </c>
      <c r="CI203" s="52">
        <f t="shared" si="217"/>
        <v>0.93256686032513836</v>
      </c>
      <c r="CK203" s="52" t="str">
        <f t="shared" si="218"/>
        <v>83SNN</v>
      </c>
      <c r="CL203" s="55">
        <f t="shared" si="219"/>
        <v>6.6646783709526656E-6</v>
      </c>
      <c r="CM203" s="55">
        <f t="shared" si="220"/>
        <v>7.1841213675885012E-6</v>
      </c>
      <c r="CN203" s="55">
        <f t="shared" si="221"/>
        <v>7.6812191631055678E-6</v>
      </c>
      <c r="CO203" s="55">
        <f t="shared" si="222"/>
        <v>6.9561277025798289E-6</v>
      </c>
      <c r="CP203" s="55">
        <f t="shared" si="223"/>
        <v>6.5205441082206199E-6</v>
      </c>
      <c r="CQ203" s="5">
        <f t="shared" si="241"/>
        <v>1.0701368216348739</v>
      </c>
      <c r="CR203" s="5">
        <f t="shared" si="242"/>
        <v>0.98041489808246718</v>
      </c>
      <c r="CS203" s="5">
        <f t="shared" si="243"/>
        <v>1.0307865183356129</v>
      </c>
      <c r="CT203" s="5">
        <f t="shared" si="244"/>
        <v>1.0831820699579318</v>
      </c>
      <c r="CU203" s="5">
        <f t="shared" si="245"/>
        <v>0.93256686032513836</v>
      </c>
      <c r="CW203" s="52">
        <f t="shared" si="246"/>
        <v>1.1017260000000002</v>
      </c>
      <c r="CX203" s="52">
        <f t="shared" si="247"/>
        <v>0.94740799999999981</v>
      </c>
      <c r="CY203" s="52">
        <f t="shared" si="248"/>
        <v>1.0706500000000001</v>
      </c>
      <c r="CZ203" s="52">
        <f t="shared" si="249"/>
        <v>1.1249990000000001</v>
      </c>
      <c r="DA203" s="52">
        <f t="shared" si="250"/>
        <v>0.90346176999692407</v>
      </c>
    </row>
    <row r="204" spans="1:105" x14ac:dyDescent="0.35">
      <c r="A204" s="170" t="str">
        <f t="shared" si="224"/>
        <v>NNN</v>
      </c>
      <c r="B204" s="170" t="str">
        <f t="shared" si="225"/>
        <v>N</v>
      </c>
      <c r="C204" s="29" t="str">
        <f t="shared" si="226"/>
        <v>N</v>
      </c>
      <c r="D204" s="29" t="str">
        <f t="shared" si="202"/>
        <v>N</v>
      </c>
      <c r="E204" s="171" t="s">
        <v>5</v>
      </c>
      <c r="F204" s="171" t="s">
        <v>7</v>
      </c>
      <c r="G204" s="171" t="s">
        <v>7</v>
      </c>
      <c r="H204" s="172">
        <v>2</v>
      </c>
      <c r="I204" s="171" t="s">
        <v>5</v>
      </c>
      <c r="J204" s="171" t="s">
        <v>5</v>
      </c>
      <c r="K204" s="172">
        <v>1455</v>
      </c>
      <c r="L204" s="172">
        <v>413</v>
      </c>
      <c r="M204" s="172">
        <v>1088</v>
      </c>
      <c r="N204" s="172">
        <v>1063</v>
      </c>
      <c r="O204" s="172">
        <v>1379</v>
      </c>
      <c r="P204" s="1"/>
      <c r="Q204" s="13" t="s">
        <v>177</v>
      </c>
      <c r="R204" s="35">
        <v>15022</v>
      </c>
      <c r="S204" s="35">
        <v>5584</v>
      </c>
      <c r="T204" s="35">
        <v>12096</v>
      </c>
      <c r="U204" s="35">
        <v>11807</v>
      </c>
      <c r="V204" s="35">
        <v>14421</v>
      </c>
      <c r="W204" s="35"/>
      <c r="X204" s="50">
        <f t="shared" si="227"/>
        <v>8</v>
      </c>
      <c r="Y204" s="49" t="str">
        <f t="shared" si="228"/>
        <v>M</v>
      </c>
      <c r="Z204" s="49" t="str">
        <f t="shared" si="229"/>
        <v>NN</v>
      </c>
      <c r="AA204" s="1"/>
      <c r="AB204" s="120">
        <f t="shared" si="230"/>
        <v>4.1715332703521225E-3</v>
      </c>
      <c r="AC204" s="120">
        <f t="shared" si="231"/>
        <v>2.6744089144409462E-3</v>
      </c>
      <c r="AD204" s="120">
        <f t="shared" si="232"/>
        <v>3.8713344582052061E-3</v>
      </c>
      <c r="AE204" s="120">
        <f t="shared" si="233"/>
        <v>3.9109999897314306E-3</v>
      </c>
      <c r="AF204" s="120">
        <f t="shared" si="234"/>
        <v>4.0883811558543289E-3</v>
      </c>
      <c r="AH204" s="121">
        <f t="shared" si="201"/>
        <v>1.2190000000000001</v>
      </c>
      <c r="AI204" s="121">
        <f t="shared" si="201"/>
        <v>1.1539999999999999</v>
      </c>
      <c r="AJ204" s="121">
        <f t="shared" si="201"/>
        <v>1.159</v>
      </c>
      <c r="AK204" s="121">
        <f t="shared" si="201"/>
        <v>1.21</v>
      </c>
      <c r="AL204" s="121">
        <f t="shared" si="201"/>
        <v>1.127</v>
      </c>
      <c r="AM204" s="15"/>
      <c r="AN204" s="98">
        <f t="shared" si="203"/>
        <v>1.1293176369715738</v>
      </c>
      <c r="AO204" s="98">
        <f t="shared" si="204"/>
        <v>1.0795982271927596</v>
      </c>
      <c r="AP204" s="98">
        <f t="shared" si="205"/>
        <v>1.0931830276611005</v>
      </c>
      <c r="AQ204" s="98">
        <f t="shared" si="206"/>
        <v>1.1406337142793479</v>
      </c>
      <c r="AR204" s="98">
        <f t="shared" si="207"/>
        <v>1.0720607493351726</v>
      </c>
      <c r="AS204" s="15"/>
      <c r="AT204" s="98">
        <f t="shared" si="251"/>
        <v>0.12931763697157383</v>
      </c>
      <c r="AU204" s="98">
        <f t="shared" si="252"/>
        <v>7.9598227192759552E-2</v>
      </c>
      <c r="AV204" s="98">
        <f t="shared" si="253"/>
        <v>9.3183027661100537E-2</v>
      </c>
      <c r="AW204" s="98">
        <f t="shared" si="254"/>
        <v>0.1406337142793479</v>
      </c>
      <c r="AX204" s="98">
        <f t="shared" si="255"/>
        <v>7.2060749335172591E-2</v>
      </c>
      <c r="AY204" s="15"/>
      <c r="AZ204" s="98">
        <f t="shared" si="235"/>
        <v>0.12931763697157383</v>
      </c>
      <c r="BA204" s="98">
        <f t="shared" si="236"/>
        <v>7.9598227192759552E-2</v>
      </c>
      <c r="BB204" s="98">
        <f t="shared" si="237"/>
        <v>9.3183027661100537E-2</v>
      </c>
      <c r="BC204" s="99">
        <f t="shared" si="238"/>
        <v>0.1406337142793479</v>
      </c>
      <c r="BD204" s="98">
        <f t="shared" si="239"/>
        <v>7.2781356828524324E-2</v>
      </c>
      <c r="BE204" s="101"/>
      <c r="BF204" s="181" t="str">
        <f t="shared" si="240"/>
        <v>8M</v>
      </c>
      <c r="BG204" s="98">
        <f t="shared" si="256"/>
        <v>1.1293176369715738</v>
      </c>
      <c r="BH204" s="98">
        <f t="shared" si="257"/>
        <v>1.0795982271927596</v>
      </c>
      <c r="BI204" s="98">
        <f t="shared" si="258"/>
        <v>1.0931830276611005</v>
      </c>
      <c r="BJ204" s="98">
        <f t="shared" si="259"/>
        <v>1.1406337142793479</v>
      </c>
      <c r="BK204" s="98">
        <f t="shared" si="260"/>
        <v>1.0727813568285243</v>
      </c>
      <c r="BL204" s="101"/>
      <c r="BM204" s="15">
        <f>IF($Y204="N",VLOOKUP("N",ylfactors,MATCH(BM$7,'Proposed Factors'!$L$3:$R$3,0),FALSE),IF('Query Result 1'!$X204&lt;49,VLOOKUP("YA",ylfactors,MATCH(BM$7,'Proposed Factors'!$L$3:$R$3,0),FALSE),VLOOKUP("YB",ylfactors,MATCH(BM$7,'Proposed Factors'!$L$3:$R$3,0),FALSE)))</f>
        <v>1</v>
      </c>
      <c r="BN204" s="15">
        <f>IF($Y204="N",VLOOKUP("N",ylfactors,MATCH(BN$7,'Proposed Factors'!$L$3:$R$3,0),FALSE),IF('Query Result 1'!$X204&lt;49,VLOOKUP("YA",ylfactors,MATCH(BN$7,'Proposed Factors'!$L$3:$R$3,0),FALSE),VLOOKUP("YB",ylfactors,MATCH(BN$7,'Proposed Factors'!$L$3:$R$3,0),FALSE)))</f>
        <v>1</v>
      </c>
      <c r="BO204" s="15">
        <f>IF($Y204="N",VLOOKUP("N",ylfactors,MATCH(BO$7,'Proposed Factors'!$L$3:$R$3,0),FALSE),IF('Query Result 1'!$X204&lt;49,VLOOKUP("YA",ylfactors,MATCH(BO$7,'Proposed Factors'!$L$3:$R$3,0),FALSE),VLOOKUP("YB",ylfactors,MATCH(BO$7,'Proposed Factors'!$L$3:$R$3,0),FALSE)))</f>
        <v>1</v>
      </c>
      <c r="BP204" s="15">
        <f>IF($Y204="N",VLOOKUP("N",ylfactors,MATCH(BP$7,'Proposed Factors'!$L$3:$R$3,0),FALSE),IF('Query Result 1'!$X204&lt;49,VLOOKUP("YA",ylfactors,MATCH(BP$7,'Proposed Factors'!$L$3:$R$3,0),FALSE),VLOOKUP("YB",ylfactors,MATCH(BP$7,'Proposed Factors'!$L$3:$R$3,0),FALSE)))</f>
        <v>1</v>
      </c>
      <c r="BQ204" s="15">
        <f>IF($Y204="N",VLOOKUP("N",ylfactors,MATCH(BQ$7,'Proposed Factors'!$L$3:$R$3,0),FALSE),IF('Query Result 1'!$X204&lt;49,VLOOKUP("YA",ylfactors,MATCH(BQ$7,'Proposed Factors'!$L$3:$R$3,0),FALSE),VLOOKUP("YB",ylfactors,MATCH(BQ$7,'Proposed Factors'!$L$3:$R$3,0),FALSE)))</f>
        <v>1</v>
      </c>
      <c r="BR204" s="15"/>
      <c r="BS204" s="15">
        <f>IF($Z204="NN",1,IF(AND($Z204="YY",$Y204="S"),VLOOKUP("YY",gsdfactors,MATCH(BS$7,'Proposed Factors'!$L$11:$R$11,0),FALSE),VLOOKUP(LEFT(CONCATENATE($Y204,$Z204),2)&amp;"N",gsdfactors,MATCH(BS$7,'Proposed Factors'!$L$11:$R$11,0),FALSE)))</f>
        <v>1</v>
      </c>
      <c r="BT204" s="15">
        <f>IF($Z204="NN",1,IF(AND($Z204="YY",$Y204="S"),VLOOKUP("YY",gsdfactors,MATCH(BT$7,'Proposed Factors'!$L$11:$R$11,0),FALSE),VLOOKUP(LEFT(CONCATENATE($Y204,$Z204),2)&amp;"N",gsdfactors,MATCH(BT$7,'Proposed Factors'!$L$11:$R$11,0),FALSE)))</f>
        <v>1</v>
      </c>
      <c r="BU204" s="15">
        <f>IF($Z204="NN",1,IF(AND($Z204="YY",$Y204="S"),VLOOKUP("YY",gsdfactors,MATCH(BU$7,'Proposed Factors'!$L$11:$R$11,0),FALSE),VLOOKUP(LEFT(CONCATENATE($Y204,$Z204),2)&amp;"N",gsdfactors,MATCH(BU$7,'Proposed Factors'!$L$11:$R$11,0),FALSE)))</f>
        <v>1</v>
      </c>
      <c r="BV204" s="15">
        <f>IF($Z204="NN",1,IF(AND($Z204="YY",$Y204="S"),VLOOKUP("YY",gsdfactors,MATCH(BV$7,'Proposed Factors'!$L$11:$R$11,0),FALSE),VLOOKUP(LEFT(CONCATENATE($Y204,$Z204),2)&amp;"N",gsdfactors,MATCH(BV$7,'Proposed Factors'!$L$11:$R$11,0),FALSE)))</f>
        <v>1</v>
      </c>
      <c r="BW204" s="15">
        <f>IF($Z204="NN",1,IF(AND($Z204="YY",$Y204="S"),VLOOKUP("YY",gsdfactors,MATCH(BW$7,'Proposed Factors'!$L$11:$R$11,0),FALSE),VLOOKUP(LEFT(CONCATENATE($Y204,$Z204),2)&amp;"N",gsdfactors,MATCH(BW$7,'Proposed Factors'!$L$11:$R$11,0),FALSE)))</f>
        <v>1</v>
      </c>
      <c r="BY204" s="52">
        <f t="shared" si="208"/>
        <v>1.1293176369715738</v>
      </c>
      <c r="BZ204" s="52">
        <f t="shared" si="209"/>
        <v>1.0795982271927596</v>
      </c>
      <c r="CA204" s="52">
        <f t="shared" si="210"/>
        <v>1.0931830276611005</v>
      </c>
      <c r="CB204" s="52">
        <f t="shared" si="211"/>
        <v>1.1406337142793479</v>
      </c>
      <c r="CC204" s="52">
        <f t="shared" si="212"/>
        <v>1.0727813568285243</v>
      </c>
      <c r="CE204" s="52">
        <f t="shared" si="213"/>
        <v>1.1840482892959876</v>
      </c>
      <c r="CF204" s="52">
        <f t="shared" si="214"/>
        <v>1.194204389647509</v>
      </c>
      <c r="CG204" s="52">
        <f t="shared" si="215"/>
        <v>1.1158469852435204</v>
      </c>
      <c r="CH204" s="52">
        <f t="shared" si="216"/>
        <v>1.1650235285978898</v>
      </c>
      <c r="CI204" s="52">
        <f t="shared" si="217"/>
        <v>1.1646851908889164</v>
      </c>
      <c r="CK204" s="52" t="str">
        <f t="shared" si="218"/>
        <v>8MNN</v>
      </c>
      <c r="CL204" s="55">
        <f t="shared" si="219"/>
        <v>4.1715332703521225E-3</v>
      </c>
      <c r="CM204" s="55">
        <f t="shared" si="220"/>
        <v>2.6744089144409462E-3</v>
      </c>
      <c r="CN204" s="55">
        <f t="shared" si="221"/>
        <v>3.8713344582052061E-3</v>
      </c>
      <c r="CO204" s="55">
        <f t="shared" si="222"/>
        <v>3.9109999897314306E-3</v>
      </c>
      <c r="CP204" s="55">
        <f t="shared" si="223"/>
        <v>4.0883811558543289E-3</v>
      </c>
      <c r="CQ204" s="5">
        <f t="shared" si="241"/>
        <v>1.1840482892959876</v>
      </c>
      <c r="CR204" s="5">
        <f t="shared" si="242"/>
        <v>1.194204389647509</v>
      </c>
      <c r="CS204" s="5">
        <f t="shared" si="243"/>
        <v>1.1158469852435204</v>
      </c>
      <c r="CT204" s="5">
        <f t="shared" si="244"/>
        <v>1.1650235285978898</v>
      </c>
      <c r="CU204" s="5">
        <f t="shared" si="245"/>
        <v>1.1646851908889164</v>
      </c>
      <c r="CW204" s="52">
        <f t="shared" si="246"/>
        <v>1.2190000000000001</v>
      </c>
      <c r="CX204" s="52">
        <f t="shared" si="247"/>
        <v>1.1539999999999999</v>
      </c>
      <c r="CY204" s="52">
        <f t="shared" si="248"/>
        <v>1.1589999999999998</v>
      </c>
      <c r="CZ204" s="52">
        <f t="shared" si="249"/>
        <v>1.21</v>
      </c>
      <c r="DA204" s="52">
        <f t="shared" si="250"/>
        <v>1.1283357674567596</v>
      </c>
    </row>
    <row r="205" spans="1:105" x14ac:dyDescent="0.35">
      <c r="A205" s="170" t="str">
        <f t="shared" si="224"/>
        <v>NNN</v>
      </c>
      <c r="B205" s="170" t="str">
        <f t="shared" si="225"/>
        <v>N</v>
      </c>
      <c r="C205" s="29" t="str">
        <f t="shared" si="226"/>
        <v>N</v>
      </c>
      <c r="D205" s="29" t="str">
        <f t="shared" si="202"/>
        <v>N</v>
      </c>
      <c r="E205" s="171" t="s">
        <v>5</v>
      </c>
      <c r="F205" s="171" t="s">
        <v>7</v>
      </c>
      <c r="G205" s="171" t="s">
        <v>7</v>
      </c>
      <c r="H205" s="172">
        <v>3</v>
      </c>
      <c r="I205" s="171" t="s">
        <v>5</v>
      </c>
      <c r="J205" s="171" t="s">
        <v>5</v>
      </c>
      <c r="K205" s="172">
        <v>986</v>
      </c>
      <c r="L205" s="172">
        <v>258</v>
      </c>
      <c r="M205" s="172">
        <v>778</v>
      </c>
      <c r="N205" s="172">
        <v>757</v>
      </c>
      <c r="O205" s="172">
        <v>941</v>
      </c>
      <c r="P205" s="1"/>
      <c r="Q205" s="13" t="s">
        <v>178</v>
      </c>
      <c r="R205" s="35">
        <v>312</v>
      </c>
      <c r="S205" s="35">
        <v>104</v>
      </c>
      <c r="T205" s="35">
        <v>246</v>
      </c>
      <c r="U205" s="35">
        <v>242</v>
      </c>
      <c r="V205" s="35">
        <v>297</v>
      </c>
      <c r="W205" s="35"/>
      <c r="X205" s="50">
        <f t="shared" si="227"/>
        <v>8</v>
      </c>
      <c r="Y205" s="49" t="str">
        <f t="shared" si="228"/>
        <v>M</v>
      </c>
      <c r="Z205" s="49" t="str">
        <f t="shared" si="229"/>
        <v>YN</v>
      </c>
      <c r="AA205" s="1"/>
      <c r="AB205" s="120">
        <f t="shared" si="230"/>
        <v>8.6640818822384649E-5</v>
      </c>
      <c r="AC205" s="120">
        <f t="shared" si="231"/>
        <v>4.9809908148613605E-5</v>
      </c>
      <c r="AD205" s="120">
        <f t="shared" si="232"/>
        <v>7.8732496421832072E-5</v>
      </c>
      <c r="AE205" s="120">
        <f t="shared" si="233"/>
        <v>8.0161090667824696E-5</v>
      </c>
      <c r="AF205" s="120">
        <f t="shared" si="234"/>
        <v>8.420006957137061E-5</v>
      </c>
      <c r="AH205" s="121">
        <f t="shared" si="201"/>
        <v>1.2190000000000001</v>
      </c>
      <c r="AI205" s="121">
        <f t="shared" si="201"/>
        <v>1.1539999999999999</v>
      </c>
      <c r="AJ205" s="121">
        <f t="shared" si="201"/>
        <v>1.159</v>
      </c>
      <c r="AK205" s="121">
        <f t="shared" si="201"/>
        <v>1.21</v>
      </c>
      <c r="AL205" s="121">
        <f t="shared" si="201"/>
        <v>1.127</v>
      </c>
      <c r="AM205" s="15"/>
      <c r="AN205" s="98">
        <f t="shared" si="203"/>
        <v>1.1293176369715738</v>
      </c>
      <c r="AO205" s="98">
        <f t="shared" si="204"/>
        <v>1.0795982271927596</v>
      </c>
      <c r="AP205" s="98">
        <f t="shared" si="205"/>
        <v>1.0931830276611005</v>
      </c>
      <c r="AQ205" s="98">
        <f t="shared" si="206"/>
        <v>1.1406337142793479</v>
      </c>
      <c r="AR205" s="98">
        <f t="shared" si="207"/>
        <v>1.0720607493351726</v>
      </c>
      <c r="AS205" s="15"/>
      <c r="AT205" s="98">
        <f t="shared" si="251"/>
        <v>0.12931763697157383</v>
      </c>
      <c r="AU205" s="98">
        <f t="shared" si="252"/>
        <v>7.9598227192759552E-2</v>
      </c>
      <c r="AV205" s="98">
        <f t="shared" si="253"/>
        <v>9.3183027661100537E-2</v>
      </c>
      <c r="AW205" s="98">
        <f t="shared" si="254"/>
        <v>0.1406337142793479</v>
      </c>
      <c r="AX205" s="98">
        <f t="shared" si="255"/>
        <v>7.2060749335172591E-2</v>
      </c>
      <c r="AY205" s="15"/>
      <c r="AZ205" s="98">
        <f t="shared" si="235"/>
        <v>0.12931763697157383</v>
      </c>
      <c r="BA205" s="98">
        <f t="shared" si="236"/>
        <v>7.9598227192759552E-2</v>
      </c>
      <c r="BB205" s="98">
        <f t="shared" si="237"/>
        <v>9.3183027661100537E-2</v>
      </c>
      <c r="BC205" s="99">
        <f t="shared" si="238"/>
        <v>0.1406337142793479</v>
      </c>
      <c r="BD205" s="98">
        <f t="shared" si="239"/>
        <v>7.2781356828524324E-2</v>
      </c>
      <c r="BE205" s="101"/>
      <c r="BF205" s="181" t="str">
        <f t="shared" si="240"/>
        <v>8M</v>
      </c>
      <c r="BG205" s="98">
        <f t="shared" si="256"/>
        <v>1.1293176369715738</v>
      </c>
      <c r="BH205" s="98">
        <f t="shared" si="257"/>
        <v>1.0795982271927596</v>
      </c>
      <c r="BI205" s="98">
        <f t="shared" si="258"/>
        <v>1.0931830276611005</v>
      </c>
      <c r="BJ205" s="98">
        <f t="shared" si="259"/>
        <v>1.1406337142793479</v>
      </c>
      <c r="BK205" s="98">
        <f t="shared" si="260"/>
        <v>1.0727813568285243</v>
      </c>
      <c r="BL205" s="101"/>
      <c r="BM205" s="15">
        <f>IF($Y205="N",VLOOKUP("N",ylfactors,MATCH(BM$7,'Proposed Factors'!$L$3:$R$3,0),FALSE),IF('Query Result 1'!$X205&lt;49,VLOOKUP("YA",ylfactors,MATCH(BM$7,'Proposed Factors'!$L$3:$R$3,0),FALSE),VLOOKUP("YB",ylfactors,MATCH(BM$7,'Proposed Factors'!$L$3:$R$3,0),FALSE)))</f>
        <v>1</v>
      </c>
      <c r="BN205" s="15">
        <f>IF($Y205="N",VLOOKUP("N",ylfactors,MATCH(BN$7,'Proposed Factors'!$L$3:$R$3,0),FALSE),IF('Query Result 1'!$X205&lt;49,VLOOKUP("YA",ylfactors,MATCH(BN$7,'Proposed Factors'!$L$3:$R$3,0),FALSE),VLOOKUP("YB",ylfactors,MATCH(BN$7,'Proposed Factors'!$L$3:$R$3,0),FALSE)))</f>
        <v>1</v>
      </c>
      <c r="BO205" s="15">
        <f>IF($Y205="N",VLOOKUP("N",ylfactors,MATCH(BO$7,'Proposed Factors'!$L$3:$R$3,0),FALSE),IF('Query Result 1'!$X205&lt;49,VLOOKUP("YA",ylfactors,MATCH(BO$7,'Proposed Factors'!$L$3:$R$3,0),FALSE),VLOOKUP("YB",ylfactors,MATCH(BO$7,'Proposed Factors'!$L$3:$R$3,0),FALSE)))</f>
        <v>1</v>
      </c>
      <c r="BP205" s="15">
        <f>IF($Y205="N",VLOOKUP("N",ylfactors,MATCH(BP$7,'Proposed Factors'!$L$3:$R$3,0),FALSE),IF('Query Result 1'!$X205&lt;49,VLOOKUP("YA",ylfactors,MATCH(BP$7,'Proposed Factors'!$L$3:$R$3,0),FALSE),VLOOKUP("YB",ylfactors,MATCH(BP$7,'Proposed Factors'!$L$3:$R$3,0),FALSE)))</f>
        <v>1</v>
      </c>
      <c r="BQ205" s="15">
        <f>IF($Y205="N",VLOOKUP("N",ylfactors,MATCH(BQ$7,'Proposed Factors'!$L$3:$R$3,0),FALSE),IF('Query Result 1'!$X205&lt;49,VLOOKUP("YA",ylfactors,MATCH(BQ$7,'Proposed Factors'!$L$3:$R$3,0),FALSE),VLOOKUP("YB",ylfactors,MATCH(BQ$7,'Proposed Factors'!$L$3:$R$3,0),FALSE)))</f>
        <v>1</v>
      </c>
      <c r="BR205" s="15"/>
      <c r="BS205" s="15">
        <f>IF($Z205="NN",1,IF(AND($Z205="YY",$Y205="S"),VLOOKUP("YY",gsdfactors,MATCH(BS$7,'Proposed Factors'!$L$11:$R$11,0),FALSE),VLOOKUP(LEFT(CONCATENATE($Y205,$Z205),2)&amp;"N",gsdfactors,MATCH(BS$7,'Proposed Factors'!$L$11:$R$11,0),FALSE)))</f>
        <v>0.98099999999999998</v>
      </c>
      <c r="BT205" s="15">
        <f>IF($Z205="NN",1,IF(AND($Z205="YY",$Y205="S"),VLOOKUP("YY",gsdfactors,MATCH(BT$7,'Proposed Factors'!$L$11:$R$11,0),FALSE),VLOOKUP(LEFT(CONCATENATE($Y205,$Z205),2)&amp;"N",gsdfactors,MATCH(BT$7,'Proposed Factors'!$L$11:$R$11,0),FALSE)))</f>
        <v>0.9774735682819381</v>
      </c>
      <c r="BU205" s="15">
        <f>IF($Z205="NN",1,IF(AND($Z205="YY",$Y205="S"),VLOOKUP("YY",gsdfactors,MATCH(BU$7,'Proposed Factors'!$L$11:$R$11,0),FALSE),VLOOKUP(LEFT(CONCATENATE($Y205,$Z205),2)&amp;"N",gsdfactors,MATCH(BU$7,'Proposed Factors'!$L$11:$R$11,0),FALSE)))</f>
        <v>0.95020299022426691</v>
      </c>
      <c r="BV205" s="15">
        <f>IF($Z205="NN",1,IF(AND($Z205="YY",$Y205="S"),VLOOKUP("YY",gsdfactors,MATCH(BV$7,'Proposed Factors'!$L$11:$R$11,0),FALSE),VLOOKUP(LEFT(CONCATENATE($Y205,$Z205),2)&amp;"N",gsdfactors,MATCH(BV$7,'Proposed Factors'!$L$11:$R$11,0),FALSE)))</f>
        <v>0.98165236818588009</v>
      </c>
      <c r="BW205" s="15">
        <f>IF($Z205="NN",1,IF(AND($Z205="YY",$Y205="S"),VLOOKUP("YY",gsdfactors,MATCH(BW$7,'Proposed Factors'!$L$11:$R$11,0),FALSE),VLOOKUP(LEFT(CONCATENATE($Y205,$Z205),2)&amp;"N",gsdfactors,MATCH(BW$7,'Proposed Factors'!$L$11:$R$11,0),FALSE)))</f>
        <v>0.98430305775764437</v>
      </c>
      <c r="BY205" s="52">
        <f t="shared" si="208"/>
        <v>1.1078606018691139</v>
      </c>
      <c r="BZ205" s="52">
        <f t="shared" si="209"/>
        <v>1.0552787314449612</v>
      </c>
      <c r="CA205" s="52">
        <f t="shared" si="210"/>
        <v>1.0387457817459953</v>
      </c>
      <c r="CB205" s="52">
        <f t="shared" si="211"/>
        <v>1.1197057868549785</v>
      </c>
      <c r="CC205" s="52">
        <f t="shared" si="212"/>
        <v>1.055941969831711</v>
      </c>
      <c r="CE205" s="52">
        <f t="shared" si="213"/>
        <v>1.161551371799364</v>
      </c>
      <c r="CF205" s="52">
        <f t="shared" si="214"/>
        <v>1.1673032260067047</v>
      </c>
      <c r="CG205" s="52">
        <f t="shared" si="215"/>
        <v>1.0602811420111267</v>
      </c>
      <c r="CH205" s="52">
        <f t="shared" si="216"/>
        <v>1.1436481058403891</v>
      </c>
      <c r="CI205" s="52">
        <f t="shared" si="217"/>
        <v>1.1464031947170061</v>
      </c>
      <c r="CK205" s="52" t="str">
        <f t="shared" si="218"/>
        <v>8MYN</v>
      </c>
      <c r="CL205" s="55">
        <f t="shared" si="219"/>
        <v>8.6640818822384649E-5</v>
      </c>
      <c r="CM205" s="55">
        <f t="shared" si="220"/>
        <v>4.9809908148613605E-5</v>
      </c>
      <c r="CN205" s="55">
        <f t="shared" si="221"/>
        <v>7.8732496421832072E-5</v>
      </c>
      <c r="CO205" s="55">
        <f t="shared" si="222"/>
        <v>8.0161090667824696E-5</v>
      </c>
      <c r="CP205" s="55">
        <f t="shared" si="223"/>
        <v>8.420006957137061E-5</v>
      </c>
      <c r="CQ205" s="5">
        <f t="shared" si="241"/>
        <v>1.161551371799364</v>
      </c>
      <c r="CR205" s="5">
        <f t="shared" si="242"/>
        <v>1.1673032260067047</v>
      </c>
      <c r="CS205" s="5">
        <f t="shared" si="243"/>
        <v>1.0602811420111267</v>
      </c>
      <c r="CT205" s="5">
        <f t="shared" si="244"/>
        <v>1.1436481058403891</v>
      </c>
      <c r="CU205" s="5">
        <f t="shared" si="245"/>
        <v>1.1464031947170061</v>
      </c>
      <c r="CW205" s="52">
        <f t="shared" si="246"/>
        <v>1.1958390000000003</v>
      </c>
      <c r="CX205" s="52">
        <f t="shared" si="247"/>
        <v>1.1280044977973565</v>
      </c>
      <c r="CY205" s="52">
        <f t="shared" si="248"/>
        <v>1.1012852656699255</v>
      </c>
      <c r="CZ205" s="52">
        <f t="shared" si="249"/>
        <v>1.1877993655049151</v>
      </c>
      <c r="DA205" s="52">
        <f t="shared" si="250"/>
        <v>1.1106243460850069</v>
      </c>
    </row>
    <row r="206" spans="1:105" x14ac:dyDescent="0.35">
      <c r="A206" s="170" t="str">
        <f t="shared" si="224"/>
        <v>NNN</v>
      </c>
      <c r="B206" s="170" t="str">
        <f t="shared" si="225"/>
        <v>N</v>
      </c>
      <c r="C206" s="29" t="str">
        <f t="shared" si="226"/>
        <v>N</v>
      </c>
      <c r="D206" s="29" t="str">
        <f t="shared" si="202"/>
        <v>N</v>
      </c>
      <c r="E206" s="171" t="s">
        <v>5</v>
      </c>
      <c r="F206" s="171" t="s">
        <v>7</v>
      </c>
      <c r="G206" s="171" t="s">
        <v>7</v>
      </c>
      <c r="H206" s="172">
        <v>4</v>
      </c>
      <c r="I206" s="171" t="s">
        <v>5</v>
      </c>
      <c r="J206" s="171" t="s">
        <v>5</v>
      </c>
      <c r="K206" s="172">
        <v>964</v>
      </c>
      <c r="L206" s="172">
        <v>285</v>
      </c>
      <c r="M206" s="172">
        <v>803</v>
      </c>
      <c r="N206" s="172">
        <v>782</v>
      </c>
      <c r="O206" s="172">
        <v>917</v>
      </c>
      <c r="P206" s="1"/>
      <c r="Q206" s="13" t="s">
        <v>179</v>
      </c>
      <c r="R206" s="35">
        <v>13</v>
      </c>
      <c r="S206" s="35">
        <v>6</v>
      </c>
      <c r="T206" s="35">
        <v>12</v>
      </c>
      <c r="U206" s="35">
        <v>11</v>
      </c>
      <c r="V206" s="35">
        <v>12</v>
      </c>
      <c r="W206" s="35"/>
      <c r="X206" s="50">
        <f t="shared" si="227"/>
        <v>8</v>
      </c>
      <c r="Y206" s="49" t="str">
        <f t="shared" si="228"/>
        <v>M</v>
      </c>
      <c r="Z206" s="49" t="str">
        <f t="shared" si="229"/>
        <v>YY</v>
      </c>
      <c r="AA206" s="1"/>
      <c r="AB206" s="120">
        <f t="shared" si="230"/>
        <v>3.6100341175993607E-6</v>
      </c>
      <c r="AC206" s="120">
        <f t="shared" si="231"/>
        <v>2.8736485470354004E-6</v>
      </c>
      <c r="AD206" s="120">
        <f t="shared" si="232"/>
        <v>3.8406095815527839E-6</v>
      </c>
      <c r="AE206" s="120">
        <f t="shared" si="233"/>
        <v>3.6436859394465772E-6</v>
      </c>
      <c r="AF206" s="120">
        <f t="shared" si="234"/>
        <v>3.4020230129846714E-6</v>
      </c>
      <c r="AH206" s="121">
        <f t="shared" si="201"/>
        <v>1.2190000000000001</v>
      </c>
      <c r="AI206" s="121">
        <f t="shared" si="201"/>
        <v>1.1539999999999999</v>
      </c>
      <c r="AJ206" s="121">
        <f t="shared" si="201"/>
        <v>1.159</v>
      </c>
      <c r="AK206" s="121">
        <f t="shared" si="201"/>
        <v>1.21</v>
      </c>
      <c r="AL206" s="121">
        <f t="shared" si="201"/>
        <v>1.127</v>
      </c>
      <c r="AM206" s="15"/>
      <c r="AN206" s="98">
        <f t="shared" si="203"/>
        <v>1.1293176369715738</v>
      </c>
      <c r="AO206" s="98">
        <f t="shared" si="204"/>
        <v>1.0795982271927596</v>
      </c>
      <c r="AP206" s="98">
        <f t="shared" si="205"/>
        <v>1.0931830276611005</v>
      </c>
      <c r="AQ206" s="98">
        <f t="shared" si="206"/>
        <v>1.1406337142793479</v>
      </c>
      <c r="AR206" s="98">
        <f t="shared" si="207"/>
        <v>1.0720607493351726</v>
      </c>
      <c r="AS206" s="15"/>
      <c r="AT206" s="98">
        <f t="shared" si="251"/>
        <v>0.12931763697157383</v>
      </c>
      <c r="AU206" s="98">
        <f t="shared" si="252"/>
        <v>7.9598227192759552E-2</v>
      </c>
      <c r="AV206" s="98">
        <f t="shared" si="253"/>
        <v>9.3183027661100537E-2</v>
      </c>
      <c r="AW206" s="98">
        <f t="shared" si="254"/>
        <v>0.1406337142793479</v>
      </c>
      <c r="AX206" s="98">
        <f t="shared" si="255"/>
        <v>7.2060749335172591E-2</v>
      </c>
      <c r="AY206" s="15"/>
      <c r="AZ206" s="98">
        <f t="shared" si="235"/>
        <v>0.12931763697157383</v>
      </c>
      <c r="BA206" s="98">
        <f t="shared" si="236"/>
        <v>7.9598227192759552E-2</v>
      </c>
      <c r="BB206" s="98">
        <f t="shared" si="237"/>
        <v>9.3183027661100537E-2</v>
      </c>
      <c r="BC206" s="99">
        <f t="shared" si="238"/>
        <v>0.1406337142793479</v>
      </c>
      <c r="BD206" s="98">
        <f t="shared" si="239"/>
        <v>7.2781356828524324E-2</v>
      </c>
      <c r="BE206" s="101"/>
      <c r="BF206" s="181" t="str">
        <f t="shared" si="240"/>
        <v>8M</v>
      </c>
      <c r="BG206" s="98">
        <f t="shared" si="256"/>
        <v>1.1293176369715738</v>
      </c>
      <c r="BH206" s="98">
        <f t="shared" si="257"/>
        <v>1.0795982271927596</v>
      </c>
      <c r="BI206" s="98">
        <f t="shared" si="258"/>
        <v>1.0931830276611005</v>
      </c>
      <c r="BJ206" s="98">
        <f t="shared" si="259"/>
        <v>1.1406337142793479</v>
      </c>
      <c r="BK206" s="98">
        <f t="shared" si="260"/>
        <v>1.0727813568285243</v>
      </c>
      <c r="BL206" s="101"/>
      <c r="BM206" s="15">
        <f>IF($Y206="N",VLOOKUP("N",ylfactors,MATCH(BM$7,'Proposed Factors'!$L$3:$R$3,0),FALSE),IF('Query Result 1'!$X206&lt;49,VLOOKUP("YA",ylfactors,MATCH(BM$7,'Proposed Factors'!$L$3:$R$3,0),FALSE),VLOOKUP("YB",ylfactors,MATCH(BM$7,'Proposed Factors'!$L$3:$R$3,0),FALSE)))</f>
        <v>1</v>
      </c>
      <c r="BN206" s="15">
        <f>IF($Y206="N",VLOOKUP("N",ylfactors,MATCH(BN$7,'Proposed Factors'!$L$3:$R$3,0),FALSE),IF('Query Result 1'!$X206&lt;49,VLOOKUP("YA",ylfactors,MATCH(BN$7,'Proposed Factors'!$L$3:$R$3,0),FALSE),VLOOKUP("YB",ylfactors,MATCH(BN$7,'Proposed Factors'!$L$3:$R$3,0),FALSE)))</f>
        <v>1</v>
      </c>
      <c r="BO206" s="15">
        <f>IF($Y206="N",VLOOKUP("N",ylfactors,MATCH(BO$7,'Proposed Factors'!$L$3:$R$3,0),FALSE),IF('Query Result 1'!$X206&lt;49,VLOOKUP("YA",ylfactors,MATCH(BO$7,'Proposed Factors'!$L$3:$R$3,0),FALSE),VLOOKUP("YB",ylfactors,MATCH(BO$7,'Proposed Factors'!$L$3:$R$3,0),FALSE)))</f>
        <v>1</v>
      </c>
      <c r="BP206" s="15">
        <f>IF($Y206="N",VLOOKUP("N",ylfactors,MATCH(BP$7,'Proposed Factors'!$L$3:$R$3,0),FALSE),IF('Query Result 1'!$X206&lt;49,VLOOKUP("YA",ylfactors,MATCH(BP$7,'Proposed Factors'!$L$3:$R$3,0),FALSE),VLOOKUP("YB",ylfactors,MATCH(BP$7,'Proposed Factors'!$L$3:$R$3,0),FALSE)))</f>
        <v>1</v>
      </c>
      <c r="BQ206" s="15">
        <f>IF($Y206="N",VLOOKUP("N",ylfactors,MATCH(BQ$7,'Proposed Factors'!$L$3:$R$3,0),FALSE),IF('Query Result 1'!$X206&lt;49,VLOOKUP("YA",ylfactors,MATCH(BQ$7,'Proposed Factors'!$L$3:$R$3,0),FALSE),VLOOKUP("YB",ylfactors,MATCH(BQ$7,'Proposed Factors'!$L$3:$R$3,0),FALSE)))</f>
        <v>1</v>
      </c>
      <c r="BR206" s="15"/>
      <c r="BS206" s="15">
        <f>IF($Z206="NN",1,IF(AND($Z206="YY",$Y206="S"),VLOOKUP("YY",gsdfactors,MATCH(BS$7,'Proposed Factors'!$L$11:$R$11,0),FALSE),VLOOKUP(LEFT(CONCATENATE($Y206,$Z206),2)&amp;"N",gsdfactors,MATCH(BS$7,'Proposed Factors'!$L$11:$R$11,0),FALSE)))</f>
        <v>0.98099999999999998</v>
      </c>
      <c r="BT206" s="15">
        <f>IF($Z206="NN",1,IF(AND($Z206="YY",$Y206="S"),VLOOKUP("YY",gsdfactors,MATCH(BT$7,'Proposed Factors'!$L$11:$R$11,0),FALSE),VLOOKUP(LEFT(CONCATENATE($Y206,$Z206),2)&amp;"N",gsdfactors,MATCH(BT$7,'Proposed Factors'!$L$11:$R$11,0),FALSE)))</f>
        <v>0.9774735682819381</v>
      </c>
      <c r="BU206" s="15">
        <f>IF($Z206="NN",1,IF(AND($Z206="YY",$Y206="S"),VLOOKUP("YY",gsdfactors,MATCH(BU$7,'Proposed Factors'!$L$11:$R$11,0),FALSE),VLOOKUP(LEFT(CONCATENATE($Y206,$Z206),2)&amp;"N",gsdfactors,MATCH(BU$7,'Proposed Factors'!$L$11:$R$11,0),FALSE)))</f>
        <v>0.95020299022426691</v>
      </c>
      <c r="BV206" s="15">
        <f>IF($Z206="NN",1,IF(AND($Z206="YY",$Y206="S"),VLOOKUP("YY",gsdfactors,MATCH(BV$7,'Proposed Factors'!$L$11:$R$11,0),FALSE),VLOOKUP(LEFT(CONCATENATE($Y206,$Z206),2)&amp;"N",gsdfactors,MATCH(BV$7,'Proposed Factors'!$L$11:$R$11,0),FALSE)))</f>
        <v>0.98165236818588009</v>
      </c>
      <c r="BW206" s="15">
        <f>IF($Z206="NN",1,IF(AND($Z206="YY",$Y206="S"),VLOOKUP("YY",gsdfactors,MATCH(BW$7,'Proposed Factors'!$L$11:$R$11,0),FALSE),VLOOKUP(LEFT(CONCATENATE($Y206,$Z206),2)&amp;"N",gsdfactors,MATCH(BW$7,'Proposed Factors'!$L$11:$R$11,0),FALSE)))</f>
        <v>0.98430305775764437</v>
      </c>
      <c r="BY206" s="52">
        <f t="shared" si="208"/>
        <v>1.1078606018691139</v>
      </c>
      <c r="BZ206" s="52">
        <f t="shared" si="209"/>
        <v>1.0552787314449612</v>
      </c>
      <c r="CA206" s="52">
        <f t="shared" si="210"/>
        <v>1.0387457817459953</v>
      </c>
      <c r="CB206" s="52">
        <f t="shared" si="211"/>
        <v>1.1197057868549785</v>
      </c>
      <c r="CC206" s="52">
        <f t="shared" si="212"/>
        <v>1.055941969831711</v>
      </c>
      <c r="CE206" s="52">
        <f t="shared" si="213"/>
        <v>1.161551371799364</v>
      </c>
      <c r="CF206" s="52">
        <f t="shared" si="214"/>
        <v>1.1673032260067047</v>
      </c>
      <c r="CG206" s="52">
        <f t="shared" si="215"/>
        <v>1.0602811420111267</v>
      </c>
      <c r="CH206" s="52">
        <f t="shared" si="216"/>
        <v>1.1436481058403891</v>
      </c>
      <c r="CI206" s="52">
        <f t="shared" si="217"/>
        <v>1.1464031947170061</v>
      </c>
      <c r="CK206" s="52" t="str">
        <f t="shared" si="218"/>
        <v>8MYY</v>
      </c>
      <c r="CL206" s="55">
        <f t="shared" si="219"/>
        <v>3.6100341175993607E-6</v>
      </c>
      <c r="CM206" s="55">
        <f t="shared" si="220"/>
        <v>2.8736485470354004E-6</v>
      </c>
      <c r="CN206" s="55">
        <f t="shared" si="221"/>
        <v>3.8406095815527839E-6</v>
      </c>
      <c r="CO206" s="55">
        <f t="shared" si="222"/>
        <v>3.6436859394465772E-6</v>
      </c>
      <c r="CP206" s="55">
        <f t="shared" si="223"/>
        <v>3.4020230129846714E-6</v>
      </c>
      <c r="CQ206" s="5">
        <f t="shared" si="241"/>
        <v>1.161551371799364</v>
      </c>
      <c r="CR206" s="5">
        <f t="shared" si="242"/>
        <v>1.1673032260067047</v>
      </c>
      <c r="CS206" s="5">
        <f t="shared" si="243"/>
        <v>1.0602811420111267</v>
      </c>
      <c r="CT206" s="5">
        <f t="shared" si="244"/>
        <v>1.1436481058403891</v>
      </c>
      <c r="CU206" s="5">
        <f t="shared" si="245"/>
        <v>1.1464031947170061</v>
      </c>
      <c r="CW206" s="52">
        <f t="shared" si="246"/>
        <v>1.1958390000000003</v>
      </c>
      <c r="CX206" s="52">
        <f t="shared" si="247"/>
        <v>1.1280044977973565</v>
      </c>
      <c r="CY206" s="52">
        <f t="shared" si="248"/>
        <v>1.1012852656699255</v>
      </c>
      <c r="CZ206" s="52">
        <f t="shared" si="249"/>
        <v>1.1877993655049151</v>
      </c>
      <c r="DA206" s="52">
        <f t="shared" si="250"/>
        <v>1.1106243460850069</v>
      </c>
    </row>
    <row r="207" spans="1:105" x14ac:dyDescent="0.35">
      <c r="A207" s="170" t="str">
        <f t="shared" si="224"/>
        <v>NNN</v>
      </c>
      <c r="B207" s="170" t="str">
        <f t="shared" si="225"/>
        <v>N</v>
      </c>
      <c r="C207" s="29" t="str">
        <f t="shared" si="226"/>
        <v>N</v>
      </c>
      <c r="D207" s="29" t="str">
        <f t="shared" si="202"/>
        <v>N</v>
      </c>
      <c r="E207" s="171" t="s">
        <v>5</v>
      </c>
      <c r="F207" s="171" t="s">
        <v>7</v>
      </c>
      <c r="G207" s="171" t="s">
        <v>7</v>
      </c>
      <c r="H207" s="172">
        <v>4</v>
      </c>
      <c r="I207" s="171" t="s">
        <v>9</v>
      </c>
      <c r="J207" s="171" t="s">
        <v>5</v>
      </c>
      <c r="K207" s="172">
        <v>1</v>
      </c>
      <c r="L207" s="172">
        <v>0</v>
      </c>
      <c r="M207" s="172">
        <v>1</v>
      </c>
      <c r="N207" s="172">
        <v>1</v>
      </c>
      <c r="O207" s="172">
        <v>1</v>
      </c>
      <c r="P207" s="1"/>
      <c r="Q207" s="13" t="s">
        <v>279</v>
      </c>
      <c r="R207" s="35">
        <v>30516</v>
      </c>
      <c r="S207" s="35">
        <v>17073</v>
      </c>
      <c r="T207" s="35">
        <v>25040</v>
      </c>
      <c r="U207" s="35">
        <v>24144</v>
      </c>
      <c r="V207" s="35">
        <v>29897</v>
      </c>
      <c r="W207" s="35"/>
      <c r="X207" s="50">
        <f t="shared" si="227"/>
        <v>8</v>
      </c>
      <c r="Y207" s="49" t="str">
        <f t="shared" si="228"/>
        <v>S</v>
      </c>
      <c r="Z207" s="49" t="str">
        <f t="shared" si="229"/>
        <v>NN</v>
      </c>
      <c r="AA207" s="1"/>
      <c r="AB207" s="120">
        <f t="shared" si="230"/>
        <v>8.4741385486663146E-3</v>
      </c>
      <c r="AC207" s="120">
        <f t="shared" si="231"/>
        <v>8.1769669405892323E-3</v>
      </c>
      <c r="AD207" s="120">
        <f t="shared" si="232"/>
        <v>8.0140719935068092E-3</v>
      </c>
      <c r="AE207" s="120">
        <f t="shared" si="233"/>
        <v>7.9975593929089237E-3</v>
      </c>
      <c r="AF207" s="120">
        <f t="shared" si="234"/>
        <v>8.4758568349335602E-3</v>
      </c>
      <c r="AH207" s="121">
        <f t="shared" si="201"/>
        <v>1.2370000000000001</v>
      </c>
      <c r="AI207" s="121">
        <f t="shared" si="201"/>
        <v>1.246</v>
      </c>
      <c r="AJ207" s="121">
        <f t="shared" si="201"/>
        <v>1.1850000000000001</v>
      </c>
      <c r="AK207" s="121">
        <f t="shared" si="201"/>
        <v>1.2889999999999999</v>
      </c>
      <c r="AL207" s="121">
        <f t="shared" si="201"/>
        <v>1.196</v>
      </c>
      <c r="AM207" s="15"/>
      <c r="AN207" s="98">
        <f t="shared" si="203"/>
        <v>1.1459933691007684</v>
      </c>
      <c r="AO207" s="98">
        <f t="shared" si="204"/>
        <v>1.1656667167089936</v>
      </c>
      <c r="AP207" s="98">
        <f t="shared" si="205"/>
        <v>1.1177065468321004</v>
      </c>
      <c r="AQ207" s="98">
        <f t="shared" si="206"/>
        <v>1.2151048410794043</v>
      </c>
      <c r="AR207" s="98">
        <f t="shared" si="207"/>
        <v>1.1376971217434484</v>
      </c>
      <c r="AS207" s="15"/>
      <c r="AT207" s="98">
        <f t="shared" si="251"/>
        <v>0.14599336910076843</v>
      </c>
      <c r="AU207" s="98">
        <f t="shared" si="252"/>
        <v>0.16566671670899358</v>
      </c>
      <c r="AV207" s="98">
        <f t="shared" si="253"/>
        <v>0.11770654683210036</v>
      </c>
      <c r="AW207" s="98">
        <f t="shared" si="254"/>
        <v>0.21510484107940431</v>
      </c>
      <c r="AX207" s="98">
        <f t="shared" si="255"/>
        <v>0.13769712174344839</v>
      </c>
      <c r="AY207" s="15"/>
      <c r="AZ207" s="98">
        <f t="shared" si="235"/>
        <v>0.14599336910076843</v>
      </c>
      <c r="BA207" s="98">
        <f t="shared" si="236"/>
        <v>0.16566671670899358</v>
      </c>
      <c r="BB207" s="98">
        <f t="shared" si="237"/>
        <v>0.11770654683210036</v>
      </c>
      <c r="BC207" s="99">
        <f t="shared" si="238"/>
        <v>0.21510484107940431</v>
      </c>
      <c r="BD207" s="98">
        <f t="shared" si="239"/>
        <v>0.13907409296088288</v>
      </c>
      <c r="BE207" s="101"/>
      <c r="BF207" s="181" t="str">
        <f t="shared" si="240"/>
        <v>8S</v>
      </c>
      <c r="BG207" s="98">
        <f t="shared" si="256"/>
        <v>1.1459933691007684</v>
      </c>
      <c r="BH207" s="98">
        <f t="shared" si="257"/>
        <v>1.1656667167089936</v>
      </c>
      <c r="BI207" s="98">
        <f t="shared" si="258"/>
        <v>1.1177065468321004</v>
      </c>
      <c r="BJ207" s="98">
        <f t="shared" si="259"/>
        <v>1.2151048410794043</v>
      </c>
      <c r="BK207" s="98">
        <f t="shared" si="260"/>
        <v>1.1390740929608829</v>
      </c>
      <c r="BL207" s="101"/>
      <c r="BM207" s="15">
        <f>IF($Y207="N",VLOOKUP("N",ylfactors,MATCH(BM$7,'Proposed Factors'!$L$3:$R$3,0),FALSE),IF('Query Result 1'!$X207&lt;49,VLOOKUP("YA",ylfactors,MATCH(BM$7,'Proposed Factors'!$L$3:$R$3,0),FALSE),VLOOKUP("YB",ylfactors,MATCH(BM$7,'Proposed Factors'!$L$3:$R$3,0),FALSE)))</f>
        <v>1</v>
      </c>
      <c r="BN207" s="15">
        <f>IF($Y207="N",VLOOKUP("N",ylfactors,MATCH(BN$7,'Proposed Factors'!$L$3:$R$3,0),FALSE),IF('Query Result 1'!$X207&lt;49,VLOOKUP("YA",ylfactors,MATCH(BN$7,'Proposed Factors'!$L$3:$R$3,0),FALSE),VLOOKUP("YB",ylfactors,MATCH(BN$7,'Proposed Factors'!$L$3:$R$3,0),FALSE)))</f>
        <v>1</v>
      </c>
      <c r="BO207" s="15">
        <f>IF($Y207="N",VLOOKUP("N",ylfactors,MATCH(BO$7,'Proposed Factors'!$L$3:$R$3,0),FALSE),IF('Query Result 1'!$X207&lt;49,VLOOKUP("YA",ylfactors,MATCH(BO$7,'Proposed Factors'!$L$3:$R$3,0),FALSE),VLOOKUP("YB",ylfactors,MATCH(BO$7,'Proposed Factors'!$L$3:$R$3,0),FALSE)))</f>
        <v>1</v>
      </c>
      <c r="BP207" s="15">
        <f>IF($Y207="N",VLOOKUP("N",ylfactors,MATCH(BP$7,'Proposed Factors'!$L$3:$R$3,0),FALSE),IF('Query Result 1'!$X207&lt;49,VLOOKUP("YA",ylfactors,MATCH(BP$7,'Proposed Factors'!$L$3:$R$3,0),FALSE),VLOOKUP("YB",ylfactors,MATCH(BP$7,'Proposed Factors'!$L$3:$R$3,0),FALSE)))</f>
        <v>1</v>
      </c>
      <c r="BQ207" s="15">
        <f>IF($Y207="N",VLOOKUP("N",ylfactors,MATCH(BQ$7,'Proposed Factors'!$L$3:$R$3,0),FALSE),IF('Query Result 1'!$X207&lt;49,VLOOKUP("YA",ylfactors,MATCH(BQ$7,'Proposed Factors'!$L$3:$R$3,0),FALSE),VLOOKUP("YB",ylfactors,MATCH(BQ$7,'Proposed Factors'!$L$3:$R$3,0),FALSE)))</f>
        <v>1</v>
      </c>
      <c r="BR207" s="15"/>
      <c r="BS207" s="15">
        <f>IF($Z207="NN",1,IF(AND($Z207="YY",$Y207="S"),VLOOKUP("YY",gsdfactors,MATCH(BS$7,'Proposed Factors'!$L$11:$R$11,0),FALSE),VLOOKUP(LEFT(CONCATENATE($Y207,$Z207),2)&amp;"N",gsdfactors,MATCH(BS$7,'Proposed Factors'!$L$11:$R$11,0),FALSE)))</f>
        <v>1</v>
      </c>
      <c r="BT207" s="15">
        <f>IF($Z207="NN",1,IF(AND($Z207="YY",$Y207="S"),VLOOKUP("YY",gsdfactors,MATCH(BT$7,'Proposed Factors'!$L$11:$R$11,0),FALSE),VLOOKUP(LEFT(CONCATENATE($Y207,$Z207),2)&amp;"N",gsdfactors,MATCH(BT$7,'Proposed Factors'!$L$11:$R$11,0),FALSE)))</f>
        <v>1</v>
      </c>
      <c r="BU207" s="15">
        <f>IF($Z207="NN",1,IF(AND($Z207="YY",$Y207="S"),VLOOKUP("YY",gsdfactors,MATCH(BU$7,'Proposed Factors'!$L$11:$R$11,0),FALSE),VLOOKUP(LEFT(CONCATENATE($Y207,$Z207),2)&amp;"N",gsdfactors,MATCH(BU$7,'Proposed Factors'!$L$11:$R$11,0),FALSE)))</f>
        <v>1</v>
      </c>
      <c r="BV207" s="15">
        <f>IF($Z207="NN",1,IF(AND($Z207="YY",$Y207="S"),VLOOKUP("YY",gsdfactors,MATCH(BV$7,'Proposed Factors'!$L$11:$R$11,0),FALSE),VLOOKUP(LEFT(CONCATENATE($Y207,$Z207),2)&amp;"N",gsdfactors,MATCH(BV$7,'Proposed Factors'!$L$11:$R$11,0),FALSE)))</f>
        <v>1</v>
      </c>
      <c r="BW207" s="15">
        <f>IF($Z207="NN",1,IF(AND($Z207="YY",$Y207="S"),VLOOKUP("YY",gsdfactors,MATCH(BW$7,'Proposed Factors'!$L$11:$R$11,0),FALSE),VLOOKUP(LEFT(CONCATENATE($Y207,$Z207),2)&amp;"N",gsdfactors,MATCH(BW$7,'Proposed Factors'!$L$11:$R$11,0),FALSE)))</f>
        <v>1</v>
      </c>
      <c r="BY207" s="52">
        <f t="shared" si="208"/>
        <v>1.1459933691007684</v>
      </c>
      <c r="BZ207" s="52">
        <f t="shared" si="209"/>
        <v>1.1656667167089936</v>
      </c>
      <c r="CA207" s="52">
        <f t="shared" si="210"/>
        <v>1.1177065468321004</v>
      </c>
      <c r="CB207" s="52">
        <f t="shared" si="211"/>
        <v>1.2151048410794043</v>
      </c>
      <c r="CC207" s="52">
        <f t="shared" si="212"/>
        <v>1.1390740929608829</v>
      </c>
      <c r="CE207" s="52">
        <f t="shared" si="213"/>
        <v>1.2015321852823104</v>
      </c>
      <c r="CF207" s="52">
        <f t="shared" si="214"/>
        <v>1.289409592288385</v>
      </c>
      <c r="CG207" s="52">
        <f t="shared" si="215"/>
        <v>1.1408789279668439</v>
      </c>
      <c r="CH207" s="52">
        <f t="shared" si="216"/>
        <v>1.2410870482336198</v>
      </c>
      <c r="CI207" s="52">
        <f t="shared" si="217"/>
        <v>1.2366571426248432</v>
      </c>
      <c r="CK207" s="52" t="str">
        <f t="shared" si="218"/>
        <v>8SNN</v>
      </c>
      <c r="CL207" s="55">
        <f t="shared" si="219"/>
        <v>8.4741385486663146E-3</v>
      </c>
      <c r="CM207" s="55">
        <f t="shared" si="220"/>
        <v>8.1769669405892323E-3</v>
      </c>
      <c r="CN207" s="55">
        <f t="shared" si="221"/>
        <v>8.0140719935068092E-3</v>
      </c>
      <c r="CO207" s="55">
        <f t="shared" si="222"/>
        <v>7.9975593929089237E-3</v>
      </c>
      <c r="CP207" s="55">
        <f t="shared" si="223"/>
        <v>8.4758568349335602E-3</v>
      </c>
      <c r="CQ207" s="5">
        <f t="shared" si="241"/>
        <v>1.2015321852823104</v>
      </c>
      <c r="CR207" s="5">
        <f t="shared" si="242"/>
        <v>1.289409592288385</v>
      </c>
      <c r="CS207" s="5">
        <f t="shared" si="243"/>
        <v>1.1408789279668439</v>
      </c>
      <c r="CT207" s="5">
        <f t="shared" si="244"/>
        <v>1.2410870482336198</v>
      </c>
      <c r="CU207" s="5">
        <f t="shared" si="245"/>
        <v>1.2366571426248432</v>
      </c>
      <c r="CW207" s="52">
        <f t="shared" si="246"/>
        <v>1.2369999999999999</v>
      </c>
      <c r="CX207" s="52">
        <f t="shared" si="247"/>
        <v>1.246</v>
      </c>
      <c r="CY207" s="52">
        <f t="shared" si="248"/>
        <v>1.1850000000000003</v>
      </c>
      <c r="CZ207" s="52">
        <f t="shared" si="249"/>
        <v>1.2889999999999999</v>
      </c>
      <c r="DA207" s="52">
        <f t="shared" si="250"/>
        <v>1.1980614993820857</v>
      </c>
    </row>
    <row r="208" spans="1:105" x14ac:dyDescent="0.35">
      <c r="A208" s="170" t="str">
        <f t="shared" si="224"/>
        <v>NNN</v>
      </c>
      <c r="B208" s="170" t="str">
        <f t="shared" si="225"/>
        <v>N</v>
      </c>
      <c r="C208" s="29" t="str">
        <f t="shared" si="226"/>
        <v>N</v>
      </c>
      <c r="D208" s="29" t="str">
        <f t="shared" si="202"/>
        <v>N</v>
      </c>
      <c r="E208" s="171" t="s">
        <v>5</v>
      </c>
      <c r="F208" s="171" t="s">
        <v>7</v>
      </c>
      <c r="G208" s="171" t="s">
        <v>7</v>
      </c>
      <c r="H208" s="172">
        <v>5</v>
      </c>
      <c r="I208" s="171" t="s">
        <v>5</v>
      </c>
      <c r="J208" s="171" t="s">
        <v>5</v>
      </c>
      <c r="K208" s="172">
        <v>922</v>
      </c>
      <c r="L208" s="172">
        <v>239</v>
      </c>
      <c r="M208" s="172">
        <v>770</v>
      </c>
      <c r="N208" s="172">
        <v>744</v>
      </c>
      <c r="O208" s="172">
        <v>878</v>
      </c>
      <c r="P208" s="1"/>
      <c r="Q208" s="13" t="s">
        <v>280</v>
      </c>
      <c r="R208" s="35">
        <v>1919</v>
      </c>
      <c r="S208" s="35">
        <v>1090</v>
      </c>
      <c r="T208" s="35">
        <v>1640</v>
      </c>
      <c r="U208" s="35">
        <v>1578</v>
      </c>
      <c r="V208" s="35">
        <v>1880</v>
      </c>
      <c r="W208" s="35"/>
      <c r="X208" s="50">
        <f t="shared" si="227"/>
        <v>8</v>
      </c>
      <c r="Y208" s="49" t="str">
        <f t="shared" si="228"/>
        <v>S</v>
      </c>
      <c r="Z208" s="49" t="str">
        <f t="shared" si="229"/>
        <v>YN</v>
      </c>
      <c r="AA208" s="1"/>
      <c r="AB208" s="120">
        <f t="shared" si="230"/>
        <v>5.3289657474409025E-4</v>
      </c>
      <c r="AC208" s="120">
        <f t="shared" si="231"/>
        <v>5.2204615271143103E-4</v>
      </c>
      <c r="AD208" s="120">
        <f t="shared" si="232"/>
        <v>5.2488330947888053E-4</v>
      </c>
      <c r="AE208" s="120">
        <f t="shared" si="233"/>
        <v>5.2270331022242719E-4</v>
      </c>
      <c r="AF208" s="120">
        <f t="shared" si="234"/>
        <v>5.329836053675985E-4</v>
      </c>
      <c r="AH208" s="121">
        <f t="shared" si="201"/>
        <v>1.2370000000000001</v>
      </c>
      <c r="AI208" s="121">
        <f t="shared" si="201"/>
        <v>1.246</v>
      </c>
      <c r="AJ208" s="121">
        <f t="shared" si="201"/>
        <v>1.1850000000000001</v>
      </c>
      <c r="AK208" s="121">
        <f t="shared" si="201"/>
        <v>1.2889999999999999</v>
      </c>
      <c r="AL208" s="121">
        <f t="shared" si="201"/>
        <v>1.196</v>
      </c>
      <c r="AM208" s="15"/>
      <c r="AN208" s="98">
        <f t="shared" si="203"/>
        <v>1.1459933691007684</v>
      </c>
      <c r="AO208" s="98">
        <f t="shared" si="204"/>
        <v>1.1656667167089936</v>
      </c>
      <c r="AP208" s="98">
        <f t="shared" si="205"/>
        <v>1.1177065468321004</v>
      </c>
      <c r="AQ208" s="98">
        <f t="shared" si="206"/>
        <v>1.2151048410794043</v>
      </c>
      <c r="AR208" s="98">
        <f t="shared" si="207"/>
        <v>1.1376971217434484</v>
      </c>
      <c r="AS208" s="15"/>
      <c r="AT208" s="98">
        <f t="shared" si="251"/>
        <v>0.14599336910076843</v>
      </c>
      <c r="AU208" s="98">
        <f t="shared" si="252"/>
        <v>0.16566671670899358</v>
      </c>
      <c r="AV208" s="98">
        <f t="shared" si="253"/>
        <v>0.11770654683210036</v>
      </c>
      <c r="AW208" s="98">
        <f t="shared" si="254"/>
        <v>0.21510484107940431</v>
      </c>
      <c r="AX208" s="98">
        <f t="shared" si="255"/>
        <v>0.13769712174344839</v>
      </c>
      <c r="AY208" s="15"/>
      <c r="AZ208" s="98">
        <f t="shared" si="235"/>
        <v>0.14599336910076843</v>
      </c>
      <c r="BA208" s="98">
        <f t="shared" si="236"/>
        <v>0.16566671670899358</v>
      </c>
      <c r="BB208" s="98">
        <f t="shared" si="237"/>
        <v>0.11770654683210036</v>
      </c>
      <c r="BC208" s="99">
        <f t="shared" si="238"/>
        <v>0.21510484107940431</v>
      </c>
      <c r="BD208" s="98">
        <f t="shared" si="239"/>
        <v>0.13907409296088288</v>
      </c>
      <c r="BE208" s="101"/>
      <c r="BF208" s="181" t="str">
        <f t="shared" si="240"/>
        <v>8S</v>
      </c>
      <c r="BG208" s="98">
        <f t="shared" si="256"/>
        <v>1.1459933691007684</v>
      </c>
      <c r="BH208" s="98">
        <f t="shared" si="257"/>
        <v>1.1656667167089936</v>
      </c>
      <c r="BI208" s="98">
        <f t="shared" si="258"/>
        <v>1.1177065468321004</v>
      </c>
      <c r="BJ208" s="98">
        <f t="shared" si="259"/>
        <v>1.2151048410794043</v>
      </c>
      <c r="BK208" s="98">
        <f t="shared" si="260"/>
        <v>1.1390740929608829</v>
      </c>
      <c r="BL208" s="101"/>
      <c r="BM208" s="15">
        <f>IF($Y208="N",VLOOKUP("N",ylfactors,MATCH(BM$7,'Proposed Factors'!$L$3:$R$3,0),FALSE),IF('Query Result 1'!$X208&lt;49,VLOOKUP("YA",ylfactors,MATCH(BM$7,'Proposed Factors'!$L$3:$R$3,0),FALSE),VLOOKUP("YB",ylfactors,MATCH(BM$7,'Proposed Factors'!$L$3:$R$3,0),FALSE)))</f>
        <v>1</v>
      </c>
      <c r="BN208" s="15">
        <f>IF($Y208="N",VLOOKUP("N",ylfactors,MATCH(BN$7,'Proposed Factors'!$L$3:$R$3,0),FALSE),IF('Query Result 1'!$X208&lt;49,VLOOKUP("YA",ylfactors,MATCH(BN$7,'Proposed Factors'!$L$3:$R$3,0),FALSE),VLOOKUP("YB",ylfactors,MATCH(BN$7,'Proposed Factors'!$L$3:$R$3,0),FALSE)))</f>
        <v>1</v>
      </c>
      <c r="BO208" s="15">
        <f>IF($Y208="N",VLOOKUP("N",ylfactors,MATCH(BO$7,'Proposed Factors'!$L$3:$R$3,0),FALSE),IF('Query Result 1'!$X208&lt;49,VLOOKUP("YA",ylfactors,MATCH(BO$7,'Proposed Factors'!$L$3:$R$3,0),FALSE),VLOOKUP("YB",ylfactors,MATCH(BO$7,'Proposed Factors'!$L$3:$R$3,0),FALSE)))</f>
        <v>1</v>
      </c>
      <c r="BP208" s="15">
        <f>IF($Y208="N",VLOOKUP("N",ylfactors,MATCH(BP$7,'Proposed Factors'!$L$3:$R$3,0),FALSE),IF('Query Result 1'!$X208&lt;49,VLOOKUP("YA",ylfactors,MATCH(BP$7,'Proposed Factors'!$L$3:$R$3,0),FALSE),VLOOKUP("YB",ylfactors,MATCH(BP$7,'Proposed Factors'!$L$3:$R$3,0),FALSE)))</f>
        <v>1</v>
      </c>
      <c r="BQ208" s="15">
        <f>IF($Y208="N",VLOOKUP("N",ylfactors,MATCH(BQ$7,'Proposed Factors'!$L$3:$R$3,0),FALSE),IF('Query Result 1'!$X208&lt;49,VLOOKUP("YA",ylfactors,MATCH(BQ$7,'Proposed Factors'!$L$3:$R$3,0),FALSE),VLOOKUP("YB",ylfactors,MATCH(BQ$7,'Proposed Factors'!$L$3:$R$3,0),FALSE)))</f>
        <v>1</v>
      </c>
      <c r="BR208" s="15"/>
      <c r="BS208" s="15">
        <f>IF($Z208="NN",1,IF(AND($Z208="YY",$Y208="S"),VLOOKUP("YY",gsdfactors,MATCH(BS$7,'Proposed Factors'!$L$11:$R$11,0),FALSE),VLOOKUP(LEFT(CONCATENATE($Y208,$Z208),2)&amp;"N",gsdfactors,MATCH(BS$7,'Proposed Factors'!$L$11:$R$11,0),FALSE)))</f>
        <v>0.98099999999999998</v>
      </c>
      <c r="BT208" s="15">
        <f>IF($Z208="NN",1,IF(AND($Z208="YY",$Y208="S"),VLOOKUP("YY",gsdfactors,MATCH(BT$7,'Proposed Factors'!$L$11:$R$11,0),FALSE),VLOOKUP(LEFT(CONCATENATE($Y208,$Z208),2)&amp;"N",gsdfactors,MATCH(BT$7,'Proposed Factors'!$L$11:$R$11,0),FALSE)))</f>
        <v>0.91004471716733326</v>
      </c>
      <c r="BU208" s="15">
        <f>IF($Z208="NN",1,IF(AND($Z208="YY",$Y208="S"),VLOOKUP("YY",gsdfactors,MATCH(BU$7,'Proposed Factors'!$L$11:$R$11,0),FALSE),VLOOKUP(LEFT(CONCATENATE($Y208,$Z208),2)&amp;"N",gsdfactors,MATCH(BU$7,'Proposed Factors'!$L$11:$R$11,0),FALSE)))</f>
        <v>0.87660624054904279</v>
      </c>
      <c r="BV208" s="15">
        <f>IF($Z208="NN",1,IF(AND($Z208="YY",$Y208="S"),VLOOKUP("YY",gsdfactors,MATCH(BV$7,'Proposed Factors'!$L$11:$R$11,0),FALSE),VLOOKUP(LEFT(CONCATENATE($Y208,$Z208),2)&amp;"N",gsdfactors,MATCH(BV$7,'Proposed Factors'!$L$11:$R$11,0),FALSE)))</f>
        <v>0.98298367912020768</v>
      </c>
      <c r="BW208" s="15">
        <f>IF($Z208="NN",1,IF(AND($Z208="YY",$Y208="S"),VLOOKUP("YY",gsdfactors,MATCH(BW$7,'Proposed Factors'!$L$11:$R$11,0),FALSE),VLOOKUP(LEFT(CONCATENATE($Y208,$Z208),2)&amp;"N",gsdfactors,MATCH(BW$7,'Proposed Factors'!$L$11:$R$11,0),FALSE)))</f>
        <v>0.90987513405369735</v>
      </c>
      <c r="BY208" s="52">
        <f t="shared" si="208"/>
        <v>1.1242194950878539</v>
      </c>
      <c r="BZ208" s="52">
        <f t="shared" si="209"/>
        <v>1.0608088375188101</v>
      </c>
      <c r="CA208" s="52">
        <f t="shared" si="210"/>
        <v>0.97978853405554012</v>
      </c>
      <c r="CB208" s="52">
        <f t="shared" si="211"/>
        <v>1.1944282272010081</v>
      </c>
      <c r="CC208" s="52">
        <f t="shared" si="212"/>
        <v>1.0364151930298771</v>
      </c>
      <c r="CE208" s="52">
        <f t="shared" si="213"/>
        <v>1.1787030737619466</v>
      </c>
      <c r="CF208" s="52">
        <f t="shared" si="214"/>
        <v>1.17342038772693</v>
      </c>
      <c r="CG208" s="52">
        <f t="shared" si="215"/>
        <v>1.0001015879666371</v>
      </c>
      <c r="CH208" s="52">
        <f t="shared" si="216"/>
        <v>1.2199683127811221</v>
      </c>
      <c r="CI208" s="52">
        <f t="shared" si="217"/>
        <v>1.1252035834242415</v>
      </c>
      <c r="CK208" s="52" t="str">
        <f t="shared" si="218"/>
        <v>8SYN</v>
      </c>
      <c r="CL208" s="55">
        <f t="shared" si="219"/>
        <v>5.3289657474409025E-4</v>
      </c>
      <c r="CM208" s="55">
        <f t="shared" si="220"/>
        <v>5.2204615271143103E-4</v>
      </c>
      <c r="CN208" s="55">
        <f t="shared" si="221"/>
        <v>5.2488330947888053E-4</v>
      </c>
      <c r="CO208" s="55">
        <f t="shared" si="222"/>
        <v>5.2270331022242719E-4</v>
      </c>
      <c r="CP208" s="55">
        <f t="shared" si="223"/>
        <v>5.329836053675985E-4</v>
      </c>
      <c r="CQ208" s="5">
        <f t="shared" si="241"/>
        <v>1.1787030737619466</v>
      </c>
      <c r="CR208" s="5">
        <f t="shared" si="242"/>
        <v>1.17342038772693</v>
      </c>
      <c r="CS208" s="5">
        <f t="shared" si="243"/>
        <v>1.0001015879666371</v>
      </c>
      <c r="CT208" s="5">
        <f t="shared" si="244"/>
        <v>1.2199683127811221</v>
      </c>
      <c r="CU208" s="5">
        <f t="shared" si="245"/>
        <v>1.1252035834242415</v>
      </c>
      <c r="CW208" s="52">
        <f t="shared" si="246"/>
        <v>1.213497</v>
      </c>
      <c r="CX208" s="52">
        <f t="shared" si="247"/>
        <v>1.1339157175904973</v>
      </c>
      <c r="CY208" s="52">
        <f t="shared" si="248"/>
        <v>1.0387783950506158</v>
      </c>
      <c r="CZ208" s="52">
        <f t="shared" si="249"/>
        <v>1.2670659623859475</v>
      </c>
      <c r="DA208" s="52">
        <f t="shared" si="250"/>
        <v>1.0900863673548489</v>
      </c>
    </row>
    <row r="209" spans="1:105" x14ac:dyDescent="0.35">
      <c r="A209" s="170" t="str">
        <f t="shared" si="224"/>
        <v>NNN</v>
      </c>
      <c r="B209" s="170" t="str">
        <f t="shared" si="225"/>
        <v>N</v>
      </c>
      <c r="C209" s="29" t="str">
        <f t="shared" si="226"/>
        <v>N</v>
      </c>
      <c r="D209" s="29" t="str">
        <f t="shared" si="202"/>
        <v>N</v>
      </c>
      <c r="E209" s="171" t="s">
        <v>5</v>
      </c>
      <c r="F209" s="171" t="s">
        <v>7</v>
      </c>
      <c r="G209" s="171" t="s">
        <v>7</v>
      </c>
      <c r="H209" s="172">
        <v>5</v>
      </c>
      <c r="I209" s="171" t="s">
        <v>5</v>
      </c>
      <c r="J209" s="171" t="s">
        <v>9</v>
      </c>
      <c r="K209" s="172">
        <v>1</v>
      </c>
      <c r="L209" s="172">
        <v>0</v>
      </c>
      <c r="M209" s="172">
        <v>1</v>
      </c>
      <c r="N209" s="172">
        <v>1</v>
      </c>
      <c r="O209" s="172">
        <v>1</v>
      </c>
      <c r="P209" s="1"/>
      <c r="Q209" s="13" t="s">
        <v>281</v>
      </c>
      <c r="R209" s="35">
        <v>255</v>
      </c>
      <c r="S209" s="35">
        <v>176</v>
      </c>
      <c r="T209" s="35">
        <v>227</v>
      </c>
      <c r="U209" s="35">
        <v>222</v>
      </c>
      <c r="V209" s="35">
        <v>252</v>
      </c>
      <c r="W209" s="35"/>
      <c r="X209" s="50">
        <f t="shared" si="227"/>
        <v>8</v>
      </c>
      <c r="Y209" s="49" t="str">
        <f t="shared" si="228"/>
        <v>S</v>
      </c>
      <c r="Z209" s="49" t="str">
        <f t="shared" si="229"/>
        <v>YY</v>
      </c>
      <c r="AA209" s="1"/>
      <c r="AB209" s="120">
        <f t="shared" si="230"/>
        <v>7.0812207691372075E-5</v>
      </c>
      <c r="AC209" s="120">
        <f t="shared" si="231"/>
        <v>8.4293690713038415E-5</v>
      </c>
      <c r="AD209" s="120">
        <f t="shared" si="232"/>
        <v>7.2651531251040168E-5</v>
      </c>
      <c r="AE209" s="120">
        <f t="shared" si="233"/>
        <v>7.3536207141558187E-5</v>
      </c>
      <c r="AF209" s="120">
        <f t="shared" si="234"/>
        <v>7.1442483272678099E-5</v>
      </c>
      <c r="AH209" s="121">
        <f t="shared" si="201"/>
        <v>1.2370000000000001</v>
      </c>
      <c r="AI209" s="121">
        <f t="shared" si="201"/>
        <v>1.246</v>
      </c>
      <c r="AJ209" s="121">
        <f t="shared" si="201"/>
        <v>1.1850000000000001</v>
      </c>
      <c r="AK209" s="121">
        <f t="shared" si="201"/>
        <v>1.2889999999999999</v>
      </c>
      <c r="AL209" s="121">
        <f t="shared" si="201"/>
        <v>1.196</v>
      </c>
      <c r="AM209" s="15"/>
      <c r="AN209" s="98">
        <f t="shared" si="203"/>
        <v>1.1459933691007684</v>
      </c>
      <c r="AO209" s="98">
        <f t="shared" si="204"/>
        <v>1.1656667167089936</v>
      </c>
      <c r="AP209" s="98">
        <f t="shared" si="205"/>
        <v>1.1177065468321004</v>
      </c>
      <c r="AQ209" s="98">
        <f t="shared" si="206"/>
        <v>1.2151048410794043</v>
      </c>
      <c r="AR209" s="98">
        <f t="shared" si="207"/>
        <v>1.1376971217434484</v>
      </c>
      <c r="AS209" s="15"/>
      <c r="AT209" s="98">
        <f t="shared" si="251"/>
        <v>0.14599336910076843</v>
      </c>
      <c r="AU209" s="98">
        <f t="shared" si="252"/>
        <v>0.16566671670899358</v>
      </c>
      <c r="AV209" s="98">
        <f t="shared" si="253"/>
        <v>0.11770654683210036</v>
      </c>
      <c r="AW209" s="98">
        <f t="shared" si="254"/>
        <v>0.21510484107940431</v>
      </c>
      <c r="AX209" s="98">
        <f t="shared" si="255"/>
        <v>0.13769712174344839</v>
      </c>
      <c r="AY209" s="15"/>
      <c r="AZ209" s="98">
        <f t="shared" si="235"/>
        <v>0.14599336910076843</v>
      </c>
      <c r="BA209" s="98">
        <f t="shared" si="236"/>
        <v>0.16566671670899358</v>
      </c>
      <c r="BB209" s="98">
        <f t="shared" si="237"/>
        <v>0.11770654683210036</v>
      </c>
      <c r="BC209" s="99">
        <f t="shared" si="238"/>
        <v>0.21510484107940431</v>
      </c>
      <c r="BD209" s="98">
        <f t="shared" si="239"/>
        <v>0.13907409296088288</v>
      </c>
      <c r="BE209" s="101"/>
      <c r="BF209" s="181" t="str">
        <f t="shared" si="240"/>
        <v>8S</v>
      </c>
      <c r="BG209" s="98">
        <f t="shared" si="256"/>
        <v>1.1459933691007684</v>
      </c>
      <c r="BH209" s="98">
        <f t="shared" si="257"/>
        <v>1.1656667167089936</v>
      </c>
      <c r="BI209" s="98">
        <f t="shared" si="258"/>
        <v>1.1177065468321004</v>
      </c>
      <c r="BJ209" s="98">
        <f t="shared" si="259"/>
        <v>1.2151048410794043</v>
      </c>
      <c r="BK209" s="98">
        <f t="shared" si="260"/>
        <v>1.1390740929608829</v>
      </c>
      <c r="BL209" s="101"/>
      <c r="BM209" s="15">
        <f>IF($Y209="N",VLOOKUP("N",ylfactors,MATCH(BM$7,'Proposed Factors'!$L$3:$R$3,0),FALSE),IF('Query Result 1'!$X209&lt;49,VLOOKUP("YA",ylfactors,MATCH(BM$7,'Proposed Factors'!$L$3:$R$3,0),FALSE),VLOOKUP("YB",ylfactors,MATCH(BM$7,'Proposed Factors'!$L$3:$R$3,0),FALSE)))</f>
        <v>1</v>
      </c>
      <c r="BN209" s="15">
        <f>IF($Y209="N",VLOOKUP("N",ylfactors,MATCH(BN$7,'Proposed Factors'!$L$3:$R$3,0),FALSE),IF('Query Result 1'!$X209&lt;49,VLOOKUP("YA",ylfactors,MATCH(BN$7,'Proposed Factors'!$L$3:$R$3,0),FALSE),VLOOKUP("YB",ylfactors,MATCH(BN$7,'Proposed Factors'!$L$3:$R$3,0),FALSE)))</f>
        <v>1</v>
      </c>
      <c r="BO209" s="15">
        <f>IF($Y209="N",VLOOKUP("N",ylfactors,MATCH(BO$7,'Proposed Factors'!$L$3:$R$3,0),FALSE),IF('Query Result 1'!$X209&lt;49,VLOOKUP("YA",ylfactors,MATCH(BO$7,'Proposed Factors'!$L$3:$R$3,0),FALSE),VLOOKUP("YB",ylfactors,MATCH(BO$7,'Proposed Factors'!$L$3:$R$3,0),FALSE)))</f>
        <v>1</v>
      </c>
      <c r="BP209" s="15">
        <f>IF($Y209="N",VLOOKUP("N",ylfactors,MATCH(BP$7,'Proposed Factors'!$L$3:$R$3,0),FALSE),IF('Query Result 1'!$X209&lt;49,VLOOKUP("YA",ylfactors,MATCH(BP$7,'Proposed Factors'!$L$3:$R$3,0),FALSE),VLOOKUP("YB",ylfactors,MATCH(BP$7,'Proposed Factors'!$L$3:$R$3,0),FALSE)))</f>
        <v>1</v>
      </c>
      <c r="BQ209" s="15">
        <f>IF($Y209="N",VLOOKUP("N",ylfactors,MATCH(BQ$7,'Proposed Factors'!$L$3:$R$3,0),FALSE),IF('Query Result 1'!$X209&lt;49,VLOOKUP("YA",ylfactors,MATCH(BQ$7,'Proposed Factors'!$L$3:$R$3,0),FALSE),VLOOKUP("YB",ylfactors,MATCH(BQ$7,'Proposed Factors'!$L$3:$R$3,0),FALSE)))</f>
        <v>1</v>
      </c>
      <c r="BR209" s="15"/>
      <c r="BS209" s="15">
        <f>IF($Z209="NN",1,IF(AND($Z209="YY",$Y209="S"),VLOOKUP("YY",gsdfactors,MATCH(BS$7,'Proposed Factors'!$L$11:$R$11,0),FALSE),VLOOKUP(LEFT(CONCATENATE($Y209,$Z209),2)&amp;"N",gsdfactors,MATCH(BS$7,'Proposed Factors'!$L$11:$R$11,0),FALSE)))</f>
        <v>0.98099999999999998</v>
      </c>
      <c r="BT209" s="15">
        <f>IF($Z209="NN",1,IF(AND($Z209="YY",$Y209="S"),VLOOKUP("YY",gsdfactors,MATCH(BT$7,'Proposed Factors'!$L$11:$R$11,0),FALSE),VLOOKUP(LEFT(CONCATENATE($Y209,$Z209),2)&amp;"N",gsdfactors,MATCH(BT$7,'Proposed Factors'!$L$11:$R$11,0),FALSE)))</f>
        <v>0.94369771010547621</v>
      </c>
      <c r="BU209" s="15">
        <f>IF($Z209="NN",1,IF(AND($Z209="YY",$Y209="S"),VLOOKUP("YY",gsdfactors,MATCH(BU$7,'Proposed Factors'!$L$11:$R$11,0),FALSE),VLOOKUP(LEFT(CONCATENATE($Y209,$Z209),2)&amp;"N",gsdfactors,MATCH(BU$7,'Proposed Factors'!$L$11:$R$11,0),FALSE)))</f>
        <v>0.97401971209569649</v>
      </c>
      <c r="BV209" s="15">
        <f>IF($Z209="NN",1,IF(AND($Z209="YY",$Y209="S"),VLOOKUP("YY",gsdfactors,MATCH(BV$7,'Proposed Factors'!$L$11:$R$11,0),FALSE),VLOOKUP(LEFT(CONCATENATE($Y209,$Z209),2)&amp;"N",gsdfactors,MATCH(BV$7,'Proposed Factors'!$L$11:$R$11,0),FALSE)))</f>
        <v>0.9440798395058082</v>
      </c>
      <c r="BW209" s="15">
        <f>IF($Z209="NN",1,IF(AND($Z209="YY",$Y209="S"),VLOOKUP("YY",gsdfactors,MATCH(BW$7,'Proposed Factors'!$L$11:$R$11,0),FALSE),VLOOKUP(LEFT(CONCATENATE($Y209,$Z209),2)&amp;"N",gsdfactors,MATCH(BW$7,'Proposed Factors'!$L$11:$R$11,0),FALSE)))</f>
        <v>0.90147548820612444</v>
      </c>
      <c r="BY209" s="52">
        <f t="shared" si="208"/>
        <v>1.1242194950878539</v>
      </c>
      <c r="BZ209" s="52">
        <f t="shared" si="209"/>
        <v>1.100037011304446</v>
      </c>
      <c r="CA209" s="52">
        <f t="shared" si="210"/>
        <v>1.0886682089528774</v>
      </c>
      <c r="CB209" s="52">
        <f t="shared" si="211"/>
        <v>1.1471559833489746</v>
      </c>
      <c r="CC209" s="52">
        <f t="shared" si="212"/>
        <v>1.0268473740548603</v>
      </c>
      <c r="CE209" s="52">
        <f t="shared" si="213"/>
        <v>1.1787030737619466</v>
      </c>
      <c r="CF209" s="52">
        <f t="shared" si="214"/>
        <v>1.2168128796305846</v>
      </c>
      <c r="CG209" s="52">
        <f t="shared" si="215"/>
        <v>1.1112385649543119</v>
      </c>
      <c r="CH209" s="52">
        <f t="shared" si="216"/>
        <v>1.1716852613091329</v>
      </c>
      <c r="CI209" s="52">
        <f t="shared" si="217"/>
        <v>1.1148161013913214</v>
      </c>
      <c r="CK209" s="52" t="str">
        <f t="shared" si="218"/>
        <v>8SYY</v>
      </c>
      <c r="CL209" s="55">
        <f t="shared" si="219"/>
        <v>7.0812207691372075E-5</v>
      </c>
      <c r="CM209" s="55">
        <f t="shared" si="220"/>
        <v>8.4293690713038415E-5</v>
      </c>
      <c r="CN209" s="55">
        <f t="shared" si="221"/>
        <v>7.2651531251040168E-5</v>
      </c>
      <c r="CO209" s="55">
        <f t="shared" si="222"/>
        <v>7.3536207141558187E-5</v>
      </c>
      <c r="CP209" s="55">
        <f t="shared" si="223"/>
        <v>7.1442483272678099E-5</v>
      </c>
      <c r="CQ209" s="5">
        <f t="shared" si="241"/>
        <v>1.1787030737619466</v>
      </c>
      <c r="CR209" s="5">
        <f t="shared" si="242"/>
        <v>1.2168128796305846</v>
      </c>
      <c r="CS209" s="5">
        <f t="shared" si="243"/>
        <v>1.1112385649543119</v>
      </c>
      <c r="CT209" s="5">
        <f t="shared" si="244"/>
        <v>1.1716852613091329</v>
      </c>
      <c r="CU209" s="5">
        <f t="shared" si="245"/>
        <v>1.1148161013913214</v>
      </c>
      <c r="CW209" s="52">
        <f t="shared" si="246"/>
        <v>1.213497</v>
      </c>
      <c r="CX209" s="52">
        <f t="shared" si="247"/>
        <v>1.1758473467914232</v>
      </c>
      <c r="CY209" s="52">
        <f t="shared" si="248"/>
        <v>1.1542133588334003</v>
      </c>
      <c r="CZ209" s="52">
        <f t="shared" si="249"/>
        <v>1.2169189131229867</v>
      </c>
      <c r="DA209" s="52">
        <f t="shared" si="250"/>
        <v>1.0800230750564273</v>
      </c>
    </row>
    <row r="210" spans="1:105" x14ac:dyDescent="0.35">
      <c r="A210" s="170" t="str">
        <f t="shared" si="224"/>
        <v>NNN</v>
      </c>
      <c r="B210" s="170" t="str">
        <f t="shared" si="225"/>
        <v>N</v>
      </c>
      <c r="C210" s="29" t="str">
        <f t="shared" si="226"/>
        <v>N</v>
      </c>
      <c r="D210" s="29" t="str">
        <f t="shared" si="202"/>
        <v>N</v>
      </c>
      <c r="E210" s="171" t="s">
        <v>5</v>
      </c>
      <c r="F210" s="171" t="s">
        <v>7</v>
      </c>
      <c r="G210" s="171" t="s">
        <v>7</v>
      </c>
      <c r="H210" s="172">
        <v>6</v>
      </c>
      <c r="I210" s="171" t="s">
        <v>5</v>
      </c>
      <c r="J210" s="171" t="s">
        <v>5</v>
      </c>
      <c r="K210" s="172">
        <v>1026</v>
      </c>
      <c r="L210" s="172">
        <v>276</v>
      </c>
      <c r="M210" s="172">
        <v>845</v>
      </c>
      <c r="N210" s="172">
        <v>826</v>
      </c>
      <c r="O210" s="172">
        <v>965</v>
      </c>
      <c r="P210" s="1"/>
      <c r="Q210" s="13" t="s">
        <v>180</v>
      </c>
      <c r="R210" s="35">
        <v>21121</v>
      </c>
      <c r="S210" s="35">
        <v>8347</v>
      </c>
      <c r="T210" s="35">
        <v>17369</v>
      </c>
      <c r="U210" s="35">
        <v>17010</v>
      </c>
      <c r="V210" s="35">
        <v>20362</v>
      </c>
      <c r="W210" s="35"/>
      <c r="X210" s="50">
        <f t="shared" si="227"/>
        <v>9</v>
      </c>
      <c r="Y210" s="49" t="str">
        <f t="shared" si="228"/>
        <v>M</v>
      </c>
      <c r="Z210" s="49" t="str">
        <f t="shared" si="229"/>
        <v>NN</v>
      </c>
      <c r="AA210" s="1"/>
      <c r="AB210" s="120">
        <f t="shared" si="230"/>
        <v>5.8651946613704686E-3</v>
      </c>
      <c r="AC210" s="120">
        <f t="shared" si="231"/>
        <v>3.997724070350748E-3</v>
      </c>
      <c r="AD210" s="120">
        <f t="shared" si="232"/>
        <v>5.5589623184991921E-3</v>
      </c>
      <c r="AE210" s="120">
        <f t="shared" si="233"/>
        <v>5.6344634390896615E-3</v>
      </c>
      <c r="AF210" s="120">
        <f t="shared" si="234"/>
        <v>5.7726660491994901E-3</v>
      </c>
      <c r="AH210" s="121">
        <f t="shared" si="201"/>
        <v>1.18</v>
      </c>
      <c r="AI210" s="121">
        <f t="shared" si="201"/>
        <v>1.141</v>
      </c>
      <c r="AJ210" s="121">
        <f t="shared" si="201"/>
        <v>1.206</v>
      </c>
      <c r="AK210" s="121">
        <f t="shared" si="201"/>
        <v>1.2310000000000001</v>
      </c>
      <c r="AL210" s="121">
        <f t="shared" si="201"/>
        <v>1.123</v>
      </c>
      <c r="AM210" s="15"/>
      <c r="AN210" s="98">
        <f t="shared" si="203"/>
        <v>1.0931868840249852</v>
      </c>
      <c r="AO210" s="98">
        <f t="shared" si="204"/>
        <v>1.0674363754132918</v>
      </c>
      <c r="AP210" s="98">
        <f t="shared" si="205"/>
        <v>1.1375140046240615</v>
      </c>
      <c r="AQ210" s="98">
        <f t="shared" si="206"/>
        <v>1.160429836593287</v>
      </c>
      <c r="AR210" s="98">
        <f t="shared" si="207"/>
        <v>1.0682557422390406</v>
      </c>
      <c r="AS210" s="15"/>
      <c r="AT210" s="98">
        <f t="shared" si="251"/>
        <v>9.3186884024985206E-2</v>
      </c>
      <c r="AU210" s="98">
        <f t="shared" si="252"/>
        <v>6.7436375413291838E-2</v>
      </c>
      <c r="AV210" s="98">
        <f t="shared" si="253"/>
        <v>0.13751400462406149</v>
      </c>
      <c r="AW210" s="98">
        <f t="shared" si="254"/>
        <v>0.16042983659328702</v>
      </c>
      <c r="AX210" s="98">
        <f t="shared" si="255"/>
        <v>6.8255742239040629E-2</v>
      </c>
      <c r="AY210" s="15"/>
      <c r="AZ210" s="98">
        <f t="shared" si="235"/>
        <v>9.3186884024985206E-2</v>
      </c>
      <c r="BA210" s="98">
        <f t="shared" si="236"/>
        <v>6.7436375413291838E-2</v>
      </c>
      <c r="BB210" s="98">
        <f t="shared" si="237"/>
        <v>0.13751400462406149</v>
      </c>
      <c r="BC210" s="99">
        <f t="shared" si="238"/>
        <v>0.16042983659328702</v>
      </c>
      <c r="BD210" s="98">
        <f t="shared" si="239"/>
        <v>6.8938299661431029E-2</v>
      </c>
      <c r="BE210" s="101"/>
      <c r="BF210" s="181" t="str">
        <f t="shared" si="240"/>
        <v>9M</v>
      </c>
      <c r="BG210" s="98">
        <f t="shared" si="256"/>
        <v>1.0931868840249852</v>
      </c>
      <c r="BH210" s="98">
        <f t="shared" si="257"/>
        <v>1.0674363754132918</v>
      </c>
      <c r="BI210" s="98">
        <f t="shared" si="258"/>
        <v>1.1375140046240615</v>
      </c>
      <c r="BJ210" s="98">
        <f t="shared" si="259"/>
        <v>1.160429836593287</v>
      </c>
      <c r="BK210" s="98">
        <f t="shared" si="260"/>
        <v>1.0689382996614309</v>
      </c>
      <c r="BL210" s="101"/>
      <c r="BM210" s="15">
        <f>IF($Y210="N",VLOOKUP("N",ylfactors,MATCH(BM$7,'Proposed Factors'!$L$3:$R$3,0),FALSE),IF('Query Result 1'!$X210&lt;49,VLOOKUP("YA",ylfactors,MATCH(BM$7,'Proposed Factors'!$L$3:$R$3,0),FALSE),VLOOKUP("YB",ylfactors,MATCH(BM$7,'Proposed Factors'!$L$3:$R$3,0),FALSE)))</f>
        <v>1</v>
      </c>
      <c r="BN210" s="15">
        <f>IF($Y210="N",VLOOKUP("N",ylfactors,MATCH(BN$7,'Proposed Factors'!$L$3:$R$3,0),FALSE),IF('Query Result 1'!$X210&lt;49,VLOOKUP("YA",ylfactors,MATCH(BN$7,'Proposed Factors'!$L$3:$R$3,0),FALSE),VLOOKUP("YB",ylfactors,MATCH(BN$7,'Proposed Factors'!$L$3:$R$3,0),FALSE)))</f>
        <v>1</v>
      </c>
      <c r="BO210" s="15">
        <f>IF($Y210="N",VLOOKUP("N",ylfactors,MATCH(BO$7,'Proposed Factors'!$L$3:$R$3,0),FALSE),IF('Query Result 1'!$X210&lt;49,VLOOKUP("YA",ylfactors,MATCH(BO$7,'Proposed Factors'!$L$3:$R$3,0),FALSE),VLOOKUP("YB",ylfactors,MATCH(BO$7,'Proposed Factors'!$L$3:$R$3,0),FALSE)))</f>
        <v>1</v>
      </c>
      <c r="BP210" s="15">
        <f>IF($Y210="N",VLOOKUP("N",ylfactors,MATCH(BP$7,'Proposed Factors'!$L$3:$R$3,0),FALSE),IF('Query Result 1'!$X210&lt;49,VLOOKUP("YA",ylfactors,MATCH(BP$7,'Proposed Factors'!$L$3:$R$3,0),FALSE),VLOOKUP("YB",ylfactors,MATCH(BP$7,'Proposed Factors'!$L$3:$R$3,0),FALSE)))</f>
        <v>1</v>
      </c>
      <c r="BQ210" s="15">
        <f>IF($Y210="N",VLOOKUP("N",ylfactors,MATCH(BQ$7,'Proposed Factors'!$L$3:$R$3,0),FALSE),IF('Query Result 1'!$X210&lt;49,VLOOKUP("YA",ylfactors,MATCH(BQ$7,'Proposed Factors'!$L$3:$R$3,0),FALSE),VLOOKUP("YB",ylfactors,MATCH(BQ$7,'Proposed Factors'!$L$3:$R$3,0),FALSE)))</f>
        <v>1</v>
      </c>
      <c r="BR210" s="15"/>
      <c r="BS210" s="15">
        <f>IF($Z210="NN",1,IF(AND($Z210="YY",$Y210="S"),VLOOKUP("YY",gsdfactors,MATCH(BS$7,'Proposed Factors'!$L$11:$R$11,0),FALSE),VLOOKUP(LEFT(CONCATENATE($Y210,$Z210),2)&amp;"N",gsdfactors,MATCH(BS$7,'Proposed Factors'!$L$11:$R$11,0),FALSE)))</f>
        <v>1</v>
      </c>
      <c r="BT210" s="15">
        <f>IF($Z210="NN",1,IF(AND($Z210="YY",$Y210="S"),VLOOKUP("YY",gsdfactors,MATCH(BT$7,'Proposed Factors'!$L$11:$R$11,0),FALSE),VLOOKUP(LEFT(CONCATENATE($Y210,$Z210),2)&amp;"N",gsdfactors,MATCH(BT$7,'Proposed Factors'!$L$11:$R$11,0),FALSE)))</f>
        <v>1</v>
      </c>
      <c r="BU210" s="15">
        <f>IF($Z210="NN",1,IF(AND($Z210="YY",$Y210="S"),VLOOKUP("YY",gsdfactors,MATCH(BU$7,'Proposed Factors'!$L$11:$R$11,0),FALSE),VLOOKUP(LEFT(CONCATENATE($Y210,$Z210),2)&amp;"N",gsdfactors,MATCH(BU$7,'Proposed Factors'!$L$11:$R$11,0),FALSE)))</f>
        <v>1</v>
      </c>
      <c r="BV210" s="15">
        <f>IF($Z210="NN",1,IF(AND($Z210="YY",$Y210="S"),VLOOKUP("YY",gsdfactors,MATCH(BV$7,'Proposed Factors'!$L$11:$R$11,0),FALSE),VLOOKUP(LEFT(CONCATENATE($Y210,$Z210),2)&amp;"N",gsdfactors,MATCH(BV$7,'Proposed Factors'!$L$11:$R$11,0),FALSE)))</f>
        <v>1</v>
      </c>
      <c r="BW210" s="15">
        <f>IF($Z210="NN",1,IF(AND($Z210="YY",$Y210="S"),VLOOKUP("YY",gsdfactors,MATCH(BW$7,'Proposed Factors'!$L$11:$R$11,0),FALSE),VLOOKUP(LEFT(CONCATENATE($Y210,$Z210),2)&amp;"N",gsdfactors,MATCH(BW$7,'Proposed Factors'!$L$11:$R$11,0),FALSE)))</f>
        <v>1</v>
      </c>
      <c r="BY210" s="52">
        <f t="shared" si="208"/>
        <v>1.0931868840249852</v>
      </c>
      <c r="BZ210" s="52">
        <f t="shared" si="209"/>
        <v>1.0674363754132918</v>
      </c>
      <c r="CA210" s="52">
        <f t="shared" si="210"/>
        <v>1.1375140046240615</v>
      </c>
      <c r="CB210" s="52">
        <f t="shared" si="211"/>
        <v>1.160429836593287</v>
      </c>
      <c r="CC210" s="52">
        <f t="shared" si="212"/>
        <v>1.0689382996614309</v>
      </c>
      <c r="CE210" s="52">
        <f t="shared" si="213"/>
        <v>1.1461665146589541</v>
      </c>
      <c r="CF210" s="52">
        <f t="shared" si="214"/>
        <v>1.1807514805786896</v>
      </c>
      <c r="CG210" s="52">
        <f t="shared" si="215"/>
        <v>1.1610970355510661</v>
      </c>
      <c r="CH210" s="52">
        <f t="shared" si="216"/>
        <v>1.1852429452099194</v>
      </c>
      <c r="CI210" s="52">
        <f t="shared" si="217"/>
        <v>1.1605129038317612</v>
      </c>
      <c r="CK210" s="52" t="str">
        <f t="shared" si="218"/>
        <v>9MNN</v>
      </c>
      <c r="CL210" s="55">
        <f t="shared" si="219"/>
        <v>5.8651946613704686E-3</v>
      </c>
      <c r="CM210" s="55">
        <f t="shared" si="220"/>
        <v>3.997724070350748E-3</v>
      </c>
      <c r="CN210" s="55">
        <f t="shared" si="221"/>
        <v>5.5589623184991921E-3</v>
      </c>
      <c r="CO210" s="55">
        <f t="shared" si="222"/>
        <v>5.6344634390896615E-3</v>
      </c>
      <c r="CP210" s="55">
        <f t="shared" si="223"/>
        <v>5.7726660491994901E-3</v>
      </c>
      <c r="CQ210" s="5">
        <f t="shared" si="241"/>
        <v>1.1461665146589541</v>
      </c>
      <c r="CR210" s="5">
        <f t="shared" si="242"/>
        <v>1.1807514805786896</v>
      </c>
      <c r="CS210" s="5">
        <f t="shared" si="243"/>
        <v>1.1610970355510661</v>
      </c>
      <c r="CT210" s="5">
        <f t="shared" si="244"/>
        <v>1.1852429452099194</v>
      </c>
      <c r="CU210" s="5">
        <f t="shared" si="245"/>
        <v>1.1605129038317612</v>
      </c>
      <c r="CW210" s="52">
        <f t="shared" si="246"/>
        <v>1.18</v>
      </c>
      <c r="CX210" s="52">
        <f t="shared" si="247"/>
        <v>1.1409999999999998</v>
      </c>
      <c r="CY210" s="52">
        <f t="shared" si="248"/>
        <v>1.206</v>
      </c>
      <c r="CZ210" s="52">
        <f t="shared" si="249"/>
        <v>1.2310000000000001</v>
      </c>
      <c r="DA210" s="52">
        <f t="shared" si="250"/>
        <v>1.1242936960407988</v>
      </c>
    </row>
    <row r="211" spans="1:105" x14ac:dyDescent="0.35">
      <c r="A211" s="170" t="str">
        <f t="shared" si="224"/>
        <v>NNN</v>
      </c>
      <c r="B211" s="170" t="str">
        <f t="shared" si="225"/>
        <v>N</v>
      </c>
      <c r="C211" s="29" t="str">
        <f t="shared" si="226"/>
        <v>N</v>
      </c>
      <c r="D211" s="29" t="str">
        <f t="shared" si="202"/>
        <v>N</v>
      </c>
      <c r="E211" s="171" t="s">
        <v>5</v>
      </c>
      <c r="F211" s="171" t="s">
        <v>7</v>
      </c>
      <c r="G211" s="171" t="s">
        <v>7</v>
      </c>
      <c r="H211" s="172">
        <v>7</v>
      </c>
      <c r="I211" s="171" t="s">
        <v>5</v>
      </c>
      <c r="J211" s="171" t="s">
        <v>5</v>
      </c>
      <c r="K211" s="172">
        <v>1286</v>
      </c>
      <c r="L211" s="172">
        <v>391</v>
      </c>
      <c r="M211" s="172">
        <v>1012</v>
      </c>
      <c r="N211" s="172">
        <v>977</v>
      </c>
      <c r="O211" s="172">
        <v>1228</v>
      </c>
      <c r="P211" s="1"/>
      <c r="Q211" s="13" t="s">
        <v>282</v>
      </c>
      <c r="R211" s="35">
        <v>35879</v>
      </c>
      <c r="S211" s="35">
        <v>19825</v>
      </c>
      <c r="T211" s="35">
        <v>30146</v>
      </c>
      <c r="U211" s="35">
        <v>29144</v>
      </c>
      <c r="V211" s="35">
        <v>35178</v>
      </c>
      <c r="W211" s="35"/>
      <c r="X211" s="50">
        <f t="shared" si="227"/>
        <v>9</v>
      </c>
      <c r="Y211" s="49" t="str">
        <f t="shared" si="228"/>
        <v>S</v>
      </c>
      <c r="Z211" s="49" t="str">
        <f t="shared" si="229"/>
        <v>NN</v>
      </c>
      <c r="AA211" s="1"/>
      <c r="AB211" s="120">
        <f t="shared" si="230"/>
        <v>9.9634164696421126E-3</v>
      </c>
      <c r="AC211" s="120">
        <f t="shared" si="231"/>
        <v>9.495013740829469E-3</v>
      </c>
      <c r="AD211" s="120">
        <f t="shared" si="232"/>
        <v>9.6482513704575189E-3</v>
      </c>
      <c r="AE211" s="120">
        <f t="shared" si="233"/>
        <v>9.6537802744755489E-3</v>
      </c>
      <c r="AF211" s="120">
        <f t="shared" si="234"/>
        <v>9.9730304625645638E-3</v>
      </c>
      <c r="AH211" s="121">
        <f t="shared" si="201"/>
        <v>1.18</v>
      </c>
      <c r="AI211" s="121">
        <f t="shared" si="201"/>
        <v>1.141</v>
      </c>
      <c r="AJ211" s="121">
        <f t="shared" si="201"/>
        <v>1.212</v>
      </c>
      <c r="AK211" s="121">
        <f t="shared" si="201"/>
        <v>1.2470000000000001</v>
      </c>
      <c r="AL211" s="121">
        <f t="shared" si="201"/>
        <v>1.1439999999999999</v>
      </c>
      <c r="AM211" s="15"/>
      <c r="AN211" s="98">
        <f t="shared" si="203"/>
        <v>1.0931868840249852</v>
      </c>
      <c r="AO211" s="98">
        <f t="shared" si="204"/>
        <v>1.0674363754132918</v>
      </c>
      <c r="AP211" s="98">
        <f t="shared" si="205"/>
        <v>1.1431732782789075</v>
      </c>
      <c r="AQ211" s="98">
        <f t="shared" si="206"/>
        <v>1.1755125964515263</v>
      </c>
      <c r="AR211" s="98">
        <f t="shared" si="207"/>
        <v>1.0882320294937331</v>
      </c>
      <c r="AS211" s="15"/>
      <c r="AT211" s="98">
        <f t="shared" si="251"/>
        <v>9.3186884024985206E-2</v>
      </c>
      <c r="AU211" s="98">
        <f t="shared" si="252"/>
        <v>6.7436375413291838E-2</v>
      </c>
      <c r="AV211" s="98">
        <f t="shared" si="253"/>
        <v>0.14317327827890747</v>
      </c>
      <c r="AW211" s="98">
        <f t="shared" si="254"/>
        <v>0.17551259645152628</v>
      </c>
      <c r="AX211" s="98">
        <f t="shared" si="255"/>
        <v>8.82320294937331E-2</v>
      </c>
      <c r="AY211" s="15"/>
      <c r="AZ211" s="98">
        <f t="shared" si="235"/>
        <v>9.3186884024985206E-2</v>
      </c>
      <c r="BA211" s="98">
        <f t="shared" si="236"/>
        <v>6.7436375413291838E-2</v>
      </c>
      <c r="BB211" s="98">
        <f t="shared" si="237"/>
        <v>0.14317327827890747</v>
      </c>
      <c r="BC211" s="99">
        <f t="shared" si="238"/>
        <v>0.17551259645152628</v>
      </c>
      <c r="BD211" s="98">
        <f t="shared" si="239"/>
        <v>8.911434978867043E-2</v>
      </c>
      <c r="BE211" s="101"/>
      <c r="BF211" s="181" t="str">
        <f t="shared" si="240"/>
        <v>9S</v>
      </c>
      <c r="BG211" s="98">
        <f t="shared" si="256"/>
        <v>1.0931868840249852</v>
      </c>
      <c r="BH211" s="98">
        <f t="shared" si="257"/>
        <v>1.0674363754132918</v>
      </c>
      <c r="BI211" s="98">
        <f t="shared" si="258"/>
        <v>1.1431732782789075</v>
      </c>
      <c r="BJ211" s="98">
        <f t="shared" si="259"/>
        <v>1.1755125964515263</v>
      </c>
      <c r="BK211" s="98">
        <f t="shared" si="260"/>
        <v>1.0891143497886704</v>
      </c>
      <c r="BL211" s="101"/>
      <c r="BM211" s="15">
        <f>IF($Y211="N",VLOOKUP("N",ylfactors,MATCH(BM$7,'Proposed Factors'!$L$3:$R$3,0),FALSE),IF('Query Result 1'!$X211&lt;49,VLOOKUP("YA",ylfactors,MATCH(BM$7,'Proposed Factors'!$L$3:$R$3,0),FALSE),VLOOKUP("YB",ylfactors,MATCH(BM$7,'Proposed Factors'!$L$3:$R$3,0),FALSE)))</f>
        <v>1</v>
      </c>
      <c r="BN211" s="15">
        <f>IF($Y211="N",VLOOKUP("N",ylfactors,MATCH(BN$7,'Proposed Factors'!$L$3:$R$3,0),FALSE),IF('Query Result 1'!$X211&lt;49,VLOOKUP("YA",ylfactors,MATCH(BN$7,'Proposed Factors'!$L$3:$R$3,0),FALSE),VLOOKUP("YB",ylfactors,MATCH(BN$7,'Proposed Factors'!$L$3:$R$3,0),FALSE)))</f>
        <v>1</v>
      </c>
      <c r="BO211" s="15">
        <f>IF($Y211="N",VLOOKUP("N",ylfactors,MATCH(BO$7,'Proposed Factors'!$L$3:$R$3,0),FALSE),IF('Query Result 1'!$X211&lt;49,VLOOKUP("YA",ylfactors,MATCH(BO$7,'Proposed Factors'!$L$3:$R$3,0),FALSE),VLOOKUP("YB",ylfactors,MATCH(BO$7,'Proposed Factors'!$L$3:$R$3,0),FALSE)))</f>
        <v>1</v>
      </c>
      <c r="BP211" s="15">
        <f>IF($Y211="N",VLOOKUP("N",ylfactors,MATCH(BP$7,'Proposed Factors'!$L$3:$R$3,0),FALSE),IF('Query Result 1'!$X211&lt;49,VLOOKUP("YA",ylfactors,MATCH(BP$7,'Proposed Factors'!$L$3:$R$3,0),FALSE),VLOOKUP("YB",ylfactors,MATCH(BP$7,'Proposed Factors'!$L$3:$R$3,0),FALSE)))</f>
        <v>1</v>
      </c>
      <c r="BQ211" s="15">
        <f>IF($Y211="N",VLOOKUP("N",ylfactors,MATCH(BQ$7,'Proposed Factors'!$L$3:$R$3,0),FALSE),IF('Query Result 1'!$X211&lt;49,VLOOKUP("YA",ylfactors,MATCH(BQ$7,'Proposed Factors'!$L$3:$R$3,0),FALSE),VLOOKUP("YB",ylfactors,MATCH(BQ$7,'Proposed Factors'!$L$3:$R$3,0),FALSE)))</f>
        <v>1</v>
      </c>
      <c r="BR211" s="15"/>
      <c r="BS211" s="15">
        <f>IF($Z211="NN",1,IF(AND($Z211="YY",$Y211="S"),VLOOKUP("YY",gsdfactors,MATCH(BS$7,'Proposed Factors'!$L$11:$R$11,0),FALSE),VLOOKUP(LEFT(CONCATENATE($Y211,$Z211),2)&amp;"N",gsdfactors,MATCH(BS$7,'Proposed Factors'!$L$11:$R$11,0),FALSE)))</f>
        <v>1</v>
      </c>
      <c r="BT211" s="15">
        <f>IF($Z211="NN",1,IF(AND($Z211="YY",$Y211="S"),VLOOKUP("YY",gsdfactors,MATCH(BT$7,'Proposed Factors'!$L$11:$R$11,0),FALSE),VLOOKUP(LEFT(CONCATENATE($Y211,$Z211),2)&amp;"N",gsdfactors,MATCH(BT$7,'Proposed Factors'!$L$11:$R$11,0),FALSE)))</f>
        <v>1</v>
      </c>
      <c r="BU211" s="15">
        <f>IF($Z211="NN",1,IF(AND($Z211="YY",$Y211="S"),VLOOKUP("YY",gsdfactors,MATCH(BU$7,'Proposed Factors'!$L$11:$R$11,0),FALSE),VLOOKUP(LEFT(CONCATENATE($Y211,$Z211),2)&amp;"N",gsdfactors,MATCH(BU$7,'Proposed Factors'!$L$11:$R$11,0),FALSE)))</f>
        <v>1</v>
      </c>
      <c r="BV211" s="15">
        <f>IF($Z211="NN",1,IF(AND($Z211="YY",$Y211="S"),VLOOKUP("YY",gsdfactors,MATCH(BV$7,'Proposed Factors'!$L$11:$R$11,0),FALSE),VLOOKUP(LEFT(CONCATENATE($Y211,$Z211),2)&amp;"N",gsdfactors,MATCH(BV$7,'Proposed Factors'!$L$11:$R$11,0),FALSE)))</f>
        <v>1</v>
      </c>
      <c r="BW211" s="15">
        <f>IF($Z211="NN",1,IF(AND($Z211="YY",$Y211="S"),VLOOKUP("YY",gsdfactors,MATCH(BW$7,'Proposed Factors'!$L$11:$R$11,0),FALSE),VLOOKUP(LEFT(CONCATENATE($Y211,$Z211),2)&amp;"N",gsdfactors,MATCH(BW$7,'Proposed Factors'!$L$11:$R$11,0),FALSE)))</f>
        <v>1</v>
      </c>
      <c r="BY211" s="52">
        <f t="shared" si="208"/>
        <v>1.0931868840249852</v>
      </c>
      <c r="BZ211" s="52">
        <f t="shared" si="209"/>
        <v>1.0674363754132918</v>
      </c>
      <c r="CA211" s="52">
        <f t="shared" si="210"/>
        <v>1.1431732782789075</v>
      </c>
      <c r="CB211" s="52">
        <f t="shared" si="211"/>
        <v>1.1755125964515263</v>
      </c>
      <c r="CC211" s="52">
        <f t="shared" si="212"/>
        <v>1.0891143497886704</v>
      </c>
      <c r="CE211" s="52">
        <f t="shared" si="213"/>
        <v>1.1461665146589541</v>
      </c>
      <c r="CF211" s="52">
        <f t="shared" si="214"/>
        <v>1.1807514805786896</v>
      </c>
      <c r="CG211" s="52">
        <f t="shared" si="215"/>
        <v>1.1668736377179869</v>
      </c>
      <c r="CH211" s="52">
        <f t="shared" si="216"/>
        <v>1.200648215009561</v>
      </c>
      <c r="CI211" s="52">
        <f t="shared" si="217"/>
        <v>1.1824174108818257</v>
      </c>
      <c r="CK211" s="52" t="str">
        <f t="shared" si="218"/>
        <v>9SNN</v>
      </c>
      <c r="CL211" s="55">
        <f t="shared" si="219"/>
        <v>9.9634164696421126E-3</v>
      </c>
      <c r="CM211" s="55">
        <f t="shared" si="220"/>
        <v>9.495013740829469E-3</v>
      </c>
      <c r="CN211" s="55">
        <f t="shared" si="221"/>
        <v>9.6482513704575189E-3</v>
      </c>
      <c r="CO211" s="55">
        <f t="shared" si="222"/>
        <v>9.6537802744755489E-3</v>
      </c>
      <c r="CP211" s="55">
        <f t="shared" si="223"/>
        <v>9.9730304625645638E-3</v>
      </c>
      <c r="CQ211" s="5">
        <f t="shared" si="241"/>
        <v>1.1461665146589541</v>
      </c>
      <c r="CR211" s="5">
        <f t="shared" si="242"/>
        <v>1.1807514805786896</v>
      </c>
      <c r="CS211" s="5">
        <f t="shared" si="243"/>
        <v>1.1668736377179869</v>
      </c>
      <c r="CT211" s="5">
        <f t="shared" si="244"/>
        <v>1.200648215009561</v>
      </c>
      <c r="CU211" s="5">
        <f t="shared" si="245"/>
        <v>1.1824174108818257</v>
      </c>
      <c r="CW211" s="52">
        <f t="shared" si="246"/>
        <v>1.18</v>
      </c>
      <c r="CX211" s="52">
        <f t="shared" si="247"/>
        <v>1.1409999999999998</v>
      </c>
      <c r="CY211" s="52">
        <f t="shared" si="248"/>
        <v>1.212</v>
      </c>
      <c r="CZ211" s="52">
        <f t="shared" si="249"/>
        <v>1.2470000000000001</v>
      </c>
      <c r="DA211" s="52">
        <f t="shared" si="250"/>
        <v>1.1455145709745935</v>
      </c>
    </row>
    <row r="212" spans="1:105" x14ac:dyDescent="0.35">
      <c r="A212" s="170" t="str">
        <f t="shared" si="224"/>
        <v>NNN</v>
      </c>
      <c r="B212" s="170" t="str">
        <f t="shared" si="225"/>
        <v>N</v>
      </c>
      <c r="C212" s="29" t="str">
        <f t="shared" si="226"/>
        <v>N</v>
      </c>
      <c r="D212" s="29" t="str">
        <f t="shared" si="202"/>
        <v>N</v>
      </c>
      <c r="E212" s="171" t="s">
        <v>5</v>
      </c>
      <c r="F212" s="171" t="s">
        <v>7</v>
      </c>
      <c r="G212" s="171" t="s">
        <v>7</v>
      </c>
      <c r="H212" s="172">
        <v>7</v>
      </c>
      <c r="I212" s="171" t="s">
        <v>9</v>
      </c>
      <c r="J212" s="171" t="s">
        <v>5</v>
      </c>
      <c r="K212" s="172">
        <v>1</v>
      </c>
      <c r="L212" s="172">
        <v>0</v>
      </c>
      <c r="M212" s="172">
        <v>1</v>
      </c>
      <c r="N212" s="172">
        <v>1</v>
      </c>
      <c r="O212" s="172">
        <v>1</v>
      </c>
      <c r="P212" s="1"/>
      <c r="Q212" s="13" t="s">
        <v>152</v>
      </c>
      <c r="R212" s="35">
        <v>699878</v>
      </c>
      <c r="S212" s="35">
        <v>377666</v>
      </c>
      <c r="T212" s="35">
        <v>585663</v>
      </c>
      <c r="U212" s="35">
        <v>548650</v>
      </c>
      <c r="V212" s="35">
        <v>681068</v>
      </c>
      <c r="W212" s="35"/>
      <c r="X212" s="50" t="e">
        <f t="shared" si="227"/>
        <v>#VALUE!</v>
      </c>
      <c r="Y212" s="49" t="str">
        <f t="shared" si="228"/>
        <v>N</v>
      </c>
      <c r="Z212" s="49" t="str">
        <f t="shared" si="229"/>
        <v>NN</v>
      </c>
      <c r="AA212" s="1"/>
      <c r="AB212" s="120">
        <f t="shared" si="230"/>
        <v>0.1943525737044004</v>
      </c>
      <c r="AC212" s="120">
        <f t="shared" si="231"/>
        <v>0.18087989202744525</v>
      </c>
      <c r="AD212" s="120">
        <f t="shared" si="232"/>
        <v>0.18744191078007902</v>
      </c>
      <c r="AE212" s="120">
        <f t="shared" si="233"/>
        <v>0.18173711733430586</v>
      </c>
      <c r="AF212" s="120">
        <f t="shared" si="234"/>
        <v>0.193084084117287</v>
      </c>
      <c r="AH212" s="121">
        <f t="shared" si="201"/>
        <v>1.123</v>
      </c>
      <c r="AI212" s="121">
        <f t="shared" si="201"/>
        <v>1.2070000000000001</v>
      </c>
      <c r="AJ212" s="121">
        <f t="shared" si="201"/>
        <v>1.22</v>
      </c>
      <c r="AK212" s="121">
        <f t="shared" si="201"/>
        <v>1.1830000000000001</v>
      </c>
      <c r="AL212" s="121">
        <f t="shared" si="201"/>
        <v>1.1519999999999999</v>
      </c>
      <c r="AM212" s="15"/>
      <c r="AN212" s="98">
        <f t="shared" si="203"/>
        <v>1.040380398949202</v>
      </c>
      <c r="AO212" s="98">
        <f t="shared" si="204"/>
        <v>1.12918116137059</v>
      </c>
      <c r="AP212" s="98">
        <f t="shared" si="205"/>
        <v>1.1507189764853689</v>
      </c>
      <c r="AQ212" s="98">
        <f t="shared" si="206"/>
        <v>1.115181557018569</v>
      </c>
      <c r="AR212" s="98">
        <f t="shared" si="207"/>
        <v>1.095842043685997</v>
      </c>
      <c r="AS212" s="15"/>
      <c r="AT212" s="98">
        <f t="shared" si="251"/>
        <v>4.0380398949201979E-2</v>
      </c>
      <c r="AU212" s="98">
        <f t="shared" si="252"/>
        <v>0.12918116137058999</v>
      </c>
      <c r="AV212" s="98">
        <f t="shared" si="253"/>
        <v>0.15071897648536892</v>
      </c>
      <c r="AW212" s="98">
        <f t="shared" si="254"/>
        <v>0.11518155701856903</v>
      </c>
      <c r="AX212" s="98">
        <f t="shared" si="255"/>
        <v>9.5842043685997025E-2</v>
      </c>
      <c r="AY212" s="15"/>
      <c r="AZ212" s="98">
        <f t="shared" si="235"/>
        <v>4.0380398949201979E-2</v>
      </c>
      <c r="BA212" s="98">
        <f t="shared" si="236"/>
        <v>0.12918116137058999</v>
      </c>
      <c r="BB212" s="98">
        <f t="shared" si="237"/>
        <v>0.15071897648536892</v>
      </c>
      <c r="BC212" s="99">
        <f t="shared" si="238"/>
        <v>0.11518155701856903</v>
      </c>
      <c r="BD212" s="98">
        <f t="shared" si="239"/>
        <v>9.6800464122856991E-2</v>
      </c>
      <c r="BE212" s="101"/>
      <c r="BF212" s="181" t="s">
        <v>372</v>
      </c>
      <c r="BG212" s="98">
        <f t="shared" ref="BG212" si="261">AZ212+1</f>
        <v>1.040380398949202</v>
      </c>
      <c r="BH212" s="98">
        <f t="shared" ref="BH212" si="262">BA212+1</f>
        <v>1.12918116137059</v>
      </c>
      <c r="BI212" s="98">
        <f t="shared" ref="BI212" si="263">BB212+1</f>
        <v>1.1507189764853689</v>
      </c>
      <c r="BJ212" s="98">
        <f t="shared" ref="BJ212" si="264">BC212+1</f>
        <v>1.115181557018569</v>
      </c>
      <c r="BK212" s="98">
        <f t="shared" ref="BK212" si="265">BD212+1</f>
        <v>1.096800464122857</v>
      </c>
      <c r="BL212" s="101"/>
      <c r="BM212" s="15">
        <f>IF($Y212="N",VLOOKUP("N",ylfactors,MATCH(BM$7,'Proposed Factors'!$L$3:$R$3,0),FALSE),IF('Query Result 1'!$X212&lt;49,VLOOKUP("YA",ylfactors,MATCH(BM$7,'Proposed Factors'!$L$3:$R$3,0),FALSE),VLOOKUP("YB",ylfactors,MATCH(BM$7,'Proposed Factors'!$L$3:$R$3,0),FALSE)))</f>
        <v>0.873</v>
      </c>
      <c r="BN212" s="15">
        <f>IF($Y212="N",VLOOKUP("N",ylfactors,MATCH(BN$7,'Proposed Factors'!$L$3:$R$3,0),FALSE),IF('Query Result 1'!$X212&lt;49,VLOOKUP("YA",ylfactors,MATCH(BN$7,'Proposed Factors'!$L$3:$R$3,0),FALSE),VLOOKUP("YB",ylfactors,MATCH(BN$7,'Proposed Factors'!$L$3:$R$3,0),FALSE)))</f>
        <v>0.76900000000000002</v>
      </c>
      <c r="BO212" s="15">
        <f>IF($Y212="N",VLOOKUP("N",ylfactors,MATCH(BO$7,'Proposed Factors'!$L$3:$R$3,0),FALSE),IF('Query Result 1'!$X212&lt;49,VLOOKUP("YA",ylfactors,MATCH(BO$7,'Proposed Factors'!$L$3:$R$3,0),FALSE),VLOOKUP("YB",ylfactors,MATCH(BO$7,'Proposed Factors'!$L$3:$R$3,0),FALSE)))</f>
        <v>0.95</v>
      </c>
      <c r="BP212" s="15">
        <f>IF($Y212="N",VLOOKUP("N",ylfactors,MATCH(BP$7,'Proposed Factors'!$L$3:$R$3,0),FALSE),IF('Query Result 1'!$X212&lt;49,VLOOKUP("YA",ylfactors,MATCH(BP$7,'Proposed Factors'!$L$3:$R$3,0),FALSE),VLOOKUP("YB",ylfactors,MATCH(BP$7,'Proposed Factors'!$L$3:$R$3,0),FALSE)))</f>
        <v>0.94299999999999995</v>
      </c>
      <c r="BQ212" s="15">
        <f>IF($Y212="N",VLOOKUP("N",ylfactors,MATCH(BQ$7,'Proposed Factors'!$L$3:$R$3,0),FALSE),IF('Query Result 1'!$X212&lt;49,VLOOKUP("YA",ylfactors,MATCH(BQ$7,'Proposed Factors'!$L$3:$R$3,0),FALSE),VLOOKUP("YB",ylfactors,MATCH(BQ$7,'Proposed Factors'!$L$3:$R$3,0),FALSE)))</f>
        <v>0.78800000000000003</v>
      </c>
      <c r="BR212" s="15"/>
      <c r="BS212" s="15">
        <f>IF($Z212="NN",1,IF(AND($Z212="YY",$Y212="S"),VLOOKUP("YY",gsdfactors,MATCH(BS$7,'Proposed Factors'!$L$11:$R$11,0),FALSE),VLOOKUP(LEFT(CONCATENATE($Y212,$Z212),2)&amp;"N",gsdfactors,MATCH(BS$7,'Proposed Factors'!$L$11:$R$11,0),FALSE)))</f>
        <v>1</v>
      </c>
      <c r="BT212" s="15">
        <f>IF($Z212="NN",1,IF(AND($Z212="YY",$Y212="S"),VLOOKUP("YY",gsdfactors,MATCH(BT$7,'Proposed Factors'!$L$11:$R$11,0),FALSE),VLOOKUP(LEFT(CONCATENATE($Y212,$Z212),2)&amp;"N",gsdfactors,MATCH(BT$7,'Proposed Factors'!$L$11:$R$11,0),FALSE)))</f>
        <v>1</v>
      </c>
      <c r="BU212" s="15">
        <f>IF($Z212="NN",1,IF(AND($Z212="YY",$Y212="S"),VLOOKUP("YY",gsdfactors,MATCH(BU$7,'Proposed Factors'!$L$11:$R$11,0),FALSE),VLOOKUP(LEFT(CONCATENATE($Y212,$Z212),2)&amp;"N",gsdfactors,MATCH(BU$7,'Proposed Factors'!$L$11:$R$11,0),FALSE)))</f>
        <v>1</v>
      </c>
      <c r="BV212" s="15">
        <f>IF($Z212="NN",1,IF(AND($Z212="YY",$Y212="S"),VLOOKUP("YY",gsdfactors,MATCH(BV$7,'Proposed Factors'!$L$11:$R$11,0),FALSE),VLOOKUP(LEFT(CONCATENATE($Y212,$Z212),2)&amp;"N",gsdfactors,MATCH(BV$7,'Proposed Factors'!$L$11:$R$11,0),FALSE)))</f>
        <v>1</v>
      </c>
      <c r="BW212" s="15">
        <f>IF($Z212="NN",1,IF(AND($Z212="YY",$Y212="S"),VLOOKUP("YY",gsdfactors,MATCH(BW$7,'Proposed Factors'!$L$11:$R$11,0),FALSE),VLOOKUP(LEFT(CONCATENATE($Y212,$Z212),2)&amp;"N",gsdfactors,MATCH(BW$7,'Proposed Factors'!$L$11:$R$11,0),FALSE)))</f>
        <v>1</v>
      </c>
      <c r="BY212" s="52">
        <f t="shared" si="208"/>
        <v>0.90825208828265336</v>
      </c>
      <c r="BZ212" s="52">
        <f t="shared" si="209"/>
        <v>0.86834031309398374</v>
      </c>
      <c r="CA212" s="52">
        <f t="shared" si="210"/>
        <v>1.0931830276611003</v>
      </c>
      <c r="CB212" s="52">
        <f t="shared" si="211"/>
        <v>1.0516162082685105</v>
      </c>
      <c r="CC212" s="52">
        <f t="shared" si="212"/>
        <v>0.86427876572881135</v>
      </c>
      <c r="CE212" s="52">
        <f t="shared" si="213"/>
        <v>0.95226913684307701</v>
      </c>
      <c r="CF212" s="52">
        <f t="shared" si="214"/>
        <v>0.96052011524800174</v>
      </c>
      <c r="CG212" s="52">
        <f t="shared" si="215"/>
        <v>1.1158469852435202</v>
      </c>
      <c r="CH212" s="52">
        <f t="shared" si="216"/>
        <v>1.074102589069768</v>
      </c>
      <c r="CI212" s="52">
        <f t="shared" si="217"/>
        <v>0.93832044417695537</v>
      </c>
      <c r="CK212" s="52" t="str">
        <f>IFERROR(CONCATENATE(X212,Y212,Z212),"NNNN")</f>
        <v>NNNN</v>
      </c>
      <c r="CL212" s="55">
        <f t="shared" si="219"/>
        <v>0.1943525737044004</v>
      </c>
      <c r="CM212" s="55">
        <f t="shared" si="220"/>
        <v>0.18087989202744525</v>
      </c>
      <c r="CN212" s="55">
        <f t="shared" si="221"/>
        <v>0.18744191078007902</v>
      </c>
      <c r="CO212" s="55">
        <f t="shared" si="222"/>
        <v>0.18173711733430586</v>
      </c>
      <c r="CP212" s="55">
        <f t="shared" si="223"/>
        <v>0.193084084117287</v>
      </c>
      <c r="CQ212" s="5">
        <f t="shared" si="241"/>
        <v>0.95226913684307701</v>
      </c>
      <c r="CR212" s="5">
        <f t="shared" si="242"/>
        <v>0.96052011524800174</v>
      </c>
      <c r="CS212" s="5">
        <f t="shared" si="243"/>
        <v>1.1158469852435202</v>
      </c>
      <c r="CT212" s="5">
        <f t="shared" si="244"/>
        <v>1.074102589069768</v>
      </c>
      <c r="CU212" s="5">
        <f t="shared" si="245"/>
        <v>0.93832044417695537</v>
      </c>
      <c r="CW212" s="52">
        <f t="shared" si="246"/>
        <v>0.98037899999999989</v>
      </c>
      <c r="CX212" s="52">
        <f t="shared" si="247"/>
        <v>0.92818299999999998</v>
      </c>
      <c r="CY212" s="52">
        <f t="shared" si="248"/>
        <v>1.1589999999999996</v>
      </c>
      <c r="CZ212" s="52">
        <f t="shared" si="249"/>
        <v>1.115569</v>
      </c>
      <c r="DA212" s="52">
        <f t="shared" si="250"/>
        <v>0.9090357864795342</v>
      </c>
    </row>
    <row r="213" spans="1:105" x14ac:dyDescent="0.35">
      <c r="A213" s="170" t="str">
        <f t="shared" si="224"/>
        <v>NNN</v>
      </c>
      <c r="B213" s="170" t="str">
        <f t="shared" si="225"/>
        <v>N</v>
      </c>
      <c r="C213" s="29" t="str">
        <f t="shared" si="226"/>
        <v>N</v>
      </c>
      <c r="D213" s="29" t="str">
        <f t="shared" si="202"/>
        <v>N</v>
      </c>
      <c r="E213" s="171" t="s">
        <v>5</v>
      </c>
      <c r="F213" s="171" t="s">
        <v>7</v>
      </c>
      <c r="G213" s="171" t="s">
        <v>7</v>
      </c>
      <c r="H213" s="172">
        <v>8</v>
      </c>
      <c r="I213" s="171" t="s">
        <v>5</v>
      </c>
      <c r="J213" s="171" t="s">
        <v>5</v>
      </c>
      <c r="K213" s="172">
        <v>1291</v>
      </c>
      <c r="L213" s="172">
        <v>391</v>
      </c>
      <c r="M213" s="172">
        <v>1039</v>
      </c>
      <c r="N213" s="172">
        <v>1000</v>
      </c>
      <c r="O213" s="172">
        <v>1224</v>
      </c>
      <c r="P213" s="1"/>
      <c r="Q213" s="13" t="s">
        <v>76</v>
      </c>
      <c r="R213" s="35">
        <v>3601074</v>
      </c>
      <c r="S213" s="35">
        <v>2087938</v>
      </c>
      <c r="T213" s="35">
        <v>3124504</v>
      </c>
      <c r="U213" s="35">
        <v>3018921</v>
      </c>
      <c r="V213" s="35">
        <v>3527313</v>
      </c>
      <c r="W213" s="35"/>
      <c r="X213" s="50"/>
      <c r="Y213" s="49"/>
      <c r="Z213" s="49"/>
      <c r="AA213" s="1"/>
      <c r="AB213"/>
      <c r="AC213"/>
      <c r="AD213"/>
      <c r="AE213"/>
      <c r="AF213"/>
      <c r="AH213" s="16" t="s">
        <v>10</v>
      </c>
      <c r="AI213" s="16" t="s">
        <v>11</v>
      </c>
      <c r="AJ213" s="16" t="s">
        <v>12</v>
      </c>
      <c r="AK213" s="16" t="s">
        <v>13</v>
      </c>
      <c r="AL213" s="16" t="s">
        <v>14</v>
      </c>
      <c r="AT213" s="16" t="s">
        <v>10</v>
      </c>
      <c r="AU213" s="16" t="s">
        <v>11</v>
      </c>
      <c r="AV213" s="16" t="s">
        <v>12</v>
      </c>
      <c r="AW213" s="16" t="s">
        <v>13</v>
      </c>
      <c r="AX213" s="16" t="s">
        <v>14</v>
      </c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Y213" s="124">
        <f>SUMPRODUCT(BY$8:BY$212,AB$8:AB$212)</f>
        <v>0.95377667210097017</v>
      </c>
      <c r="BZ213" s="124">
        <f>SUMPRODUCT(BZ$8:BZ$212,AC$8:AC$212)</f>
        <v>0.90403136728665223</v>
      </c>
      <c r="CA213" s="124">
        <f>SUMPRODUCT(CA$8:CA$212,AD$8:AD$212)</f>
        <v>0.97968900944113424</v>
      </c>
      <c r="CB213" s="124">
        <f>SUMPRODUCT(CB$8:CB$212,AE$8:AE$212)</f>
        <v>0.97906495987433384</v>
      </c>
      <c r="CC213" s="124">
        <f>SUMPRODUCT(CC$8:CC$212,AF$8:AF$212)</f>
        <v>0.92109126588082668</v>
      </c>
      <c r="CE213" s="52"/>
      <c r="CF213" s="52"/>
      <c r="CG213" s="52"/>
      <c r="CH213" s="52"/>
      <c r="CI213" s="52"/>
      <c r="CK213" s="52" t="str">
        <f t="shared" si="218"/>
        <v/>
      </c>
      <c r="CL213" s="55"/>
      <c r="CM213" s="55"/>
      <c r="CN213" s="55"/>
      <c r="CO213" s="55"/>
      <c r="CP213" s="55"/>
      <c r="CQ213" s="5"/>
      <c r="CR213" s="5"/>
      <c r="CS213" s="5"/>
      <c r="CT213" s="5"/>
      <c r="CU213" s="5"/>
    </row>
    <row r="214" spans="1:105" x14ac:dyDescent="0.35">
      <c r="A214" s="170" t="str">
        <f t="shared" si="224"/>
        <v>NNN</v>
      </c>
      <c r="B214" s="170" t="str">
        <f t="shared" si="225"/>
        <v>N</v>
      </c>
      <c r="C214" s="29" t="str">
        <f t="shared" si="226"/>
        <v>N</v>
      </c>
      <c r="D214" s="29" t="str">
        <f t="shared" si="202"/>
        <v>N</v>
      </c>
      <c r="E214" s="171" t="s">
        <v>5</v>
      </c>
      <c r="F214" s="171" t="s">
        <v>7</v>
      </c>
      <c r="G214" s="171" t="s">
        <v>7</v>
      </c>
      <c r="H214" s="172">
        <v>9</v>
      </c>
      <c r="I214" s="171" t="s">
        <v>5</v>
      </c>
      <c r="J214" s="171" t="s">
        <v>5</v>
      </c>
      <c r="K214" s="172">
        <v>1578</v>
      </c>
      <c r="L214" s="172">
        <v>537</v>
      </c>
      <c r="M214" s="172">
        <v>1272</v>
      </c>
      <c r="N214" s="172">
        <v>1227</v>
      </c>
      <c r="O214" s="172">
        <v>1522</v>
      </c>
      <c r="P214" s="1"/>
      <c r="Q214"/>
      <c r="R214"/>
      <c r="S214"/>
      <c r="T214"/>
      <c r="U214"/>
      <c r="V214"/>
      <c r="W214" s="35"/>
      <c r="X214" s="50"/>
      <c r="Y214" s="49"/>
      <c r="Z214" s="49"/>
      <c r="AA214" s="1"/>
      <c r="AB214"/>
      <c r="AC214"/>
      <c r="AD214"/>
      <c r="AE214"/>
      <c r="AF214"/>
      <c r="AH214" s="130">
        <f>SUMPRODUCT(AB8:AB212,AH8:AH212)</f>
        <v>1.0794128773804705</v>
      </c>
      <c r="AI214" s="130">
        <f t="shared" ref="AI214:AL214" si="266">SUMPRODUCT(AC8:AC212,AI8:AI212)</f>
        <v>1.0689161680088199</v>
      </c>
      <c r="AJ214" s="130">
        <f t="shared" si="266"/>
        <v>1.0602067272117432</v>
      </c>
      <c r="AK214" s="130">
        <f t="shared" si="266"/>
        <v>1.060813813279645</v>
      </c>
      <c r="AL214" s="130">
        <f t="shared" si="266"/>
        <v>1.0512463969032515</v>
      </c>
      <c r="AS214" s="14" t="s">
        <v>129</v>
      </c>
      <c r="AT214" s="182">
        <v>1</v>
      </c>
      <c r="AU214" s="182">
        <v>1</v>
      </c>
      <c r="AV214" s="182">
        <v>1</v>
      </c>
      <c r="AW214" s="182">
        <v>1</v>
      </c>
      <c r="AX214" s="182">
        <v>1.01</v>
      </c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Y214" s="5"/>
      <c r="BZ214" s="5"/>
      <c r="CA214" s="5"/>
      <c r="CB214" s="5"/>
      <c r="CC214" s="5"/>
      <c r="CE214" s="52"/>
      <c r="CF214" s="52"/>
      <c r="CG214" s="52"/>
      <c r="CH214" s="52"/>
      <c r="CI214" s="52"/>
      <c r="CK214" s="52" t="str">
        <f t="shared" si="218"/>
        <v/>
      </c>
      <c r="CL214" s="55"/>
      <c r="CM214" s="55"/>
      <c r="CN214" s="55"/>
      <c r="CO214" s="55"/>
      <c r="CP214" s="55"/>
      <c r="CQ214" s="5"/>
      <c r="CR214" s="5"/>
      <c r="CS214" s="5"/>
      <c r="CT214" s="5"/>
      <c r="CU214" s="5"/>
    </row>
    <row r="215" spans="1:105" x14ac:dyDescent="0.35">
      <c r="A215" s="170" t="str">
        <f t="shared" si="224"/>
        <v>NNN</v>
      </c>
      <c r="B215" s="170" t="str">
        <f t="shared" si="225"/>
        <v>N</v>
      </c>
      <c r="C215" s="29" t="str">
        <f t="shared" si="226"/>
        <v>N</v>
      </c>
      <c r="D215" s="29" t="str">
        <f t="shared" si="202"/>
        <v>N</v>
      </c>
      <c r="E215" s="171" t="s">
        <v>5</v>
      </c>
      <c r="F215" s="171" t="s">
        <v>7</v>
      </c>
      <c r="G215" s="171" t="s">
        <v>7</v>
      </c>
      <c r="H215" s="172">
        <v>10</v>
      </c>
      <c r="I215" s="171" t="s">
        <v>5</v>
      </c>
      <c r="J215" s="171" t="s">
        <v>5</v>
      </c>
      <c r="K215" s="172">
        <v>1642</v>
      </c>
      <c r="L215" s="172">
        <v>568</v>
      </c>
      <c r="M215" s="172">
        <v>1304</v>
      </c>
      <c r="N215" s="172">
        <v>1251</v>
      </c>
      <c r="O215" s="172">
        <v>1582</v>
      </c>
      <c r="P215" s="1"/>
      <c r="Q215"/>
      <c r="R215"/>
      <c r="S215"/>
      <c r="T215"/>
      <c r="U215"/>
      <c r="V215"/>
      <c r="W215" s="35"/>
      <c r="X215" s="50"/>
      <c r="Y215" s="49"/>
      <c r="Z215" s="49"/>
      <c r="AA215" s="1"/>
      <c r="AB215" s="7"/>
      <c r="AC215" s="7"/>
      <c r="AD215" s="7"/>
      <c r="AE215" s="7"/>
      <c r="AF215" s="7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Y215" s="5"/>
      <c r="BZ215" s="5"/>
      <c r="CA215" s="5"/>
      <c r="CB215" s="5"/>
      <c r="CC215" s="5"/>
      <c r="CE215" s="52"/>
      <c r="CF215" s="52"/>
      <c r="CG215" s="52"/>
      <c r="CH215" s="52"/>
      <c r="CI215" s="52"/>
      <c r="CK215" s="52" t="str">
        <f t="shared" si="218"/>
        <v/>
      </c>
      <c r="CL215" s="55"/>
      <c r="CM215" s="55"/>
      <c r="CN215" s="55"/>
      <c r="CO215" s="55"/>
      <c r="CP215" s="55"/>
      <c r="CQ215" s="5"/>
      <c r="CR215" s="5"/>
      <c r="CS215" s="5"/>
      <c r="CT215" s="5"/>
      <c r="CU215" s="5"/>
    </row>
    <row r="216" spans="1:105" x14ac:dyDescent="0.35">
      <c r="A216" s="170" t="str">
        <f t="shared" si="224"/>
        <v>NNN</v>
      </c>
      <c r="B216" s="170" t="str">
        <f t="shared" si="225"/>
        <v>N</v>
      </c>
      <c r="C216" s="29" t="str">
        <f t="shared" si="226"/>
        <v>N</v>
      </c>
      <c r="D216" s="29" t="str">
        <f t="shared" si="202"/>
        <v>N</v>
      </c>
      <c r="E216" s="171" t="s">
        <v>5</v>
      </c>
      <c r="F216" s="171" t="s">
        <v>7</v>
      </c>
      <c r="G216" s="171" t="s">
        <v>7</v>
      </c>
      <c r="H216" s="172">
        <v>11</v>
      </c>
      <c r="I216" s="171" t="s">
        <v>5</v>
      </c>
      <c r="J216" s="171" t="s">
        <v>5</v>
      </c>
      <c r="K216" s="172">
        <v>1917</v>
      </c>
      <c r="L216" s="172">
        <v>727</v>
      </c>
      <c r="M216" s="172">
        <v>1584</v>
      </c>
      <c r="N216" s="172">
        <v>1530</v>
      </c>
      <c r="O216" s="172">
        <v>1858</v>
      </c>
      <c r="P216" s="1"/>
      <c r="Q216"/>
      <c r="R216"/>
      <c r="S216"/>
      <c r="T216"/>
      <c r="U216"/>
      <c r="V216"/>
      <c r="W216" s="35"/>
      <c r="X216" s="50"/>
      <c r="Y216" s="49"/>
      <c r="Z216" s="49"/>
      <c r="AA216" s="1"/>
      <c r="AB216" s="7"/>
      <c r="AC216" s="7"/>
      <c r="AD216" s="7"/>
      <c r="AE216" s="7"/>
      <c r="AF216" s="7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Y216" s="5"/>
      <c r="BZ216" s="5"/>
      <c r="CA216" s="5"/>
      <c r="CB216" s="5"/>
      <c r="CC216" s="5"/>
      <c r="CE216" s="52"/>
      <c r="CF216" s="52"/>
      <c r="CG216" s="52"/>
      <c r="CH216" s="52"/>
      <c r="CI216" s="52"/>
      <c r="CK216" s="52" t="str">
        <f t="shared" si="218"/>
        <v/>
      </c>
      <c r="CL216" s="55"/>
      <c r="CM216" s="55"/>
      <c r="CN216" s="55"/>
      <c r="CO216" s="55"/>
      <c r="CP216" s="55"/>
      <c r="CQ216" s="5"/>
      <c r="CR216" s="5"/>
      <c r="CS216" s="5"/>
      <c r="CT216" s="5"/>
      <c r="CU216" s="5"/>
    </row>
    <row r="217" spans="1:105" x14ac:dyDescent="0.35">
      <c r="A217" s="170" t="str">
        <f t="shared" si="224"/>
        <v>NNN</v>
      </c>
      <c r="B217" s="170" t="str">
        <f t="shared" si="225"/>
        <v>N</v>
      </c>
      <c r="C217" s="29" t="str">
        <f t="shared" si="226"/>
        <v>N</v>
      </c>
      <c r="D217" s="29" t="str">
        <f t="shared" si="202"/>
        <v>N</v>
      </c>
      <c r="E217" s="171" t="s">
        <v>5</v>
      </c>
      <c r="F217" s="171" t="s">
        <v>7</v>
      </c>
      <c r="G217" s="171" t="s">
        <v>7</v>
      </c>
      <c r="H217" s="172">
        <v>11</v>
      </c>
      <c r="I217" s="171" t="s">
        <v>9</v>
      </c>
      <c r="J217" s="171" t="s">
        <v>5</v>
      </c>
      <c r="K217" s="172">
        <v>1</v>
      </c>
      <c r="L217" s="172">
        <v>0</v>
      </c>
      <c r="M217" s="172">
        <v>1</v>
      </c>
      <c r="N217" s="172">
        <v>1</v>
      </c>
      <c r="O217" s="172">
        <v>1</v>
      </c>
      <c r="P217" s="1"/>
      <c r="Q217"/>
      <c r="R217"/>
      <c r="S217"/>
      <c r="T217"/>
      <c r="U217"/>
      <c r="V217"/>
      <c r="W217" s="35"/>
      <c r="X217" s="50"/>
      <c r="Y217" s="49"/>
      <c r="Z217" s="49"/>
      <c r="AA217" s="1"/>
      <c r="AB217" s="7"/>
      <c r="AC217" s="7"/>
      <c r="AD217" s="7"/>
      <c r="AE217" s="7"/>
      <c r="AF217" s="7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Y217" s="5"/>
      <c r="BZ217" s="5"/>
      <c r="CA217" s="5"/>
      <c r="CB217" s="5"/>
      <c r="CC217" s="5"/>
      <c r="CE217" s="52"/>
      <c r="CF217" s="52"/>
      <c r="CG217" s="52"/>
      <c r="CH217" s="52"/>
      <c r="CI217" s="52"/>
      <c r="CK217" s="52" t="str">
        <f t="shared" si="218"/>
        <v/>
      </c>
      <c r="CL217" s="55"/>
      <c r="CM217" s="55"/>
      <c r="CN217" s="55"/>
      <c r="CO217" s="55"/>
      <c r="CP217" s="55"/>
      <c r="CQ217" s="5"/>
      <c r="CR217" s="5"/>
      <c r="CS217" s="5"/>
      <c r="CT217" s="5"/>
      <c r="CU217" s="5"/>
    </row>
    <row r="218" spans="1:105" x14ac:dyDescent="0.35">
      <c r="A218" s="170" t="str">
        <f t="shared" si="224"/>
        <v>NNN</v>
      </c>
      <c r="B218" s="170" t="str">
        <f t="shared" si="225"/>
        <v>N</v>
      </c>
      <c r="C218" s="29" t="str">
        <f t="shared" si="226"/>
        <v>N</v>
      </c>
      <c r="D218" s="29" t="str">
        <f t="shared" si="202"/>
        <v>N</v>
      </c>
      <c r="E218" s="171" t="s">
        <v>5</v>
      </c>
      <c r="F218" s="171" t="s">
        <v>7</v>
      </c>
      <c r="G218" s="171" t="s">
        <v>7</v>
      </c>
      <c r="H218" s="172">
        <v>12</v>
      </c>
      <c r="I218" s="171" t="s">
        <v>5</v>
      </c>
      <c r="J218" s="171" t="s">
        <v>5</v>
      </c>
      <c r="K218" s="172">
        <v>2096</v>
      </c>
      <c r="L218" s="172">
        <v>854</v>
      </c>
      <c r="M218" s="172">
        <v>1682</v>
      </c>
      <c r="N218" s="172">
        <v>1618</v>
      </c>
      <c r="O218" s="172">
        <v>2011</v>
      </c>
      <c r="P218" s="1"/>
      <c r="Q218"/>
      <c r="R218"/>
      <c r="S218"/>
      <c r="T218"/>
      <c r="U218"/>
      <c r="V218"/>
      <c r="W218" s="35"/>
      <c r="X218" s="50"/>
      <c r="Y218" s="49"/>
      <c r="Z218" s="49"/>
      <c r="AA218" s="1"/>
      <c r="AB218" s="7"/>
      <c r="AC218" s="7"/>
      <c r="AD218" s="7"/>
      <c r="AE218" s="7"/>
      <c r="AF218" s="7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Y218" s="5"/>
      <c r="BZ218" s="5"/>
      <c r="CA218" s="5"/>
      <c r="CB218" s="5"/>
      <c r="CC218" s="5"/>
      <c r="CE218" s="52"/>
      <c r="CF218" s="52"/>
      <c r="CG218" s="52"/>
      <c r="CH218" s="52"/>
      <c r="CI218" s="52"/>
      <c r="CK218" s="52" t="str">
        <f t="shared" si="218"/>
        <v/>
      </c>
      <c r="CL218" s="55"/>
      <c r="CM218" s="55"/>
      <c r="CN218" s="55"/>
      <c r="CO218" s="55"/>
      <c r="CP218" s="55"/>
      <c r="CQ218" s="5"/>
      <c r="CR218" s="5"/>
      <c r="CS218" s="5"/>
      <c r="CT218" s="5"/>
      <c r="CU218" s="5"/>
    </row>
    <row r="219" spans="1:105" x14ac:dyDescent="0.35">
      <c r="A219" s="170" t="str">
        <f t="shared" si="224"/>
        <v>NNN</v>
      </c>
      <c r="B219" s="170" t="str">
        <f t="shared" si="225"/>
        <v>N</v>
      </c>
      <c r="C219" s="29" t="str">
        <f t="shared" si="226"/>
        <v>N</v>
      </c>
      <c r="D219" s="29" t="str">
        <f t="shared" si="202"/>
        <v>N</v>
      </c>
      <c r="E219" s="171" t="s">
        <v>5</v>
      </c>
      <c r="F219" s="171" t="s">
        <v>7</v>
      </c>
      <c r="G219" s="171" t="s">
        <v>7</v>
      </c>
      <c r="H219" s="172">
        <v>13</v>
      </c>
      <c r="I219" s="171" t="s">
        <v>5</v>
      </c>
      <c r="J219" s="171" t="s">
        <v>5</v>
      </c>
      <c r="K219" s="172">
        <v>2304</v>
      </c>
      <c r="L219" s="172">
        <v>950</v>
      </c>
      <c r="M219" s="172">
        <v>1897</v>
      </c>
      <c r="N219" s="172">
        <v>1825</v>
      </c>
      <c r="O219" s="172">
        <v>2231</v>
      </c>
      <c r="P219" s="1"/>
      <c r="Q219"/>
      <c r="R219"/>
      <c r="S219"/>
      <c r="T219"/>
      <c r="U219"/>
      <c r="V219"/>
      <c r="W219" s="35"/>
      <c r="X219" s="50"/>
      <c r="Y219" s="49"/>
      <c r="Z219" s="49"/>
      <c r="AA219" s="1"/>
      <c r="AB219" s="7"/>
      <c r="AC219" s="7"/>
      <c r="AD219" s="7"/>
      <c r="AE219" s="7"/>
      <c r="AF219" s="7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Y219" s="5"/>
      <c r="BZ219" s="5"/>
      <c r="CA219" s="5"/>
      <c r="CB219" s="5"/>
      <c r="CC219" s="5"/>
      <c r="CE219" s="52"/>
      <c r="CF219" s="52"/>
      <c r="CG219" s="52"/>
      <c r="CH219" s="52"/>
      <c r="CI219" s="52"/>
      <c r="CK219" s="52" t="str">
        <f t="shared" si="218"/>
        <v/>
      </c>
      <c r="CL219" s="55"/>
      <c r="CM219" s="55"/>
      <c r="CN219" s="55"/>
      <c r="CO219" s="55"/>
      <c r="CP219" s="55"/>
      <c r="CQ219" s="5"/>
      <c r="CR219" s="5"/>
      <c r="CS219" s="5"/>
      <c r="CT219" s="5"/>
      <c r="CU219" s="5"/>
    </row>
    <row r="220" spans="1:105" x14ac:dyDescent="0.35">
      <c r="A220" s="170" t="str">
        <f t="shared" si="224"/>
        <v>NNN</v>
      </c>
      <c r="B220" s="170" t="str">
        <f t="shared" si="225"/>
        <v>N</v>
      </c>
      <c r="C220" s="29" t="str">
        <f t="shared" si="226"/>
        <v>N</v>
      </c>
      <c r="D220" s="29" t="str">
        <f t="shared" si="202"/>
        <v>N</v>
      </c>
      <c r="E220" s="171" t="s">
        <v>5</v>
      </c>
      <c r="F220" s="171" t="s">
        <v>7</v>
      </c>
      <c r="G220" s="171" t="s">
        <v>7</v>
      </c>
      <c r="H220" s="172">
        <v>14</v>
      </c>
      <c r="I220" s="171" t="s">
        <v>5</v>
      </c>
      <c r="J220" s="171" t="s">
        <v>5</v>
      </c>
      <c r="K220" s="172">
        <v>2700</v>
      </c>
      <c r="L220" s="172">
        <v>1139</v>
      </c>
      <c r="M220" s="172">
        <v>2146</v>
      </c>
      <c r="N220" s="172">
        <v>2073</v>
      </c>
      <c r="O220" s="172">
        <v>2611</v>
      </c>
      <c r="P220" s="1"/>
      <c r="Q220"/>
      <c r="R220"/>
      <c r="S220"/>
      <c r="T220"/>
      <c r="U220"/>
      <c r="V220"/>
      <c r="W220" s="35"/>
      <c r="X220" s="50"/>
      <c r="Y220" s="49"/>
      <c r="Z220" s="49"/>
      <c r="AA220" s="1"/>
      <c r="AB220" s="7"/>
      <c r="AC220" s="7"/>
      <c r="AD220" s="7"/>
      <c r="AE220" s="7"/>
      <c r="AF220" s="7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Y220" s="5"/>
      <c r="BZ220" s="5"/>
      <c r="CA220" s="5"/>
      <c r="CB220" s="5"/>
      <c r="CC220" s="5"/>
      <c r="CE220" s="52"/>
      <c r="CF220" s="52"/>
      <c r="CG220" s="52"/>
      <c r="CH220" s="52"/>
      <c r="CI220" s="52"/>
      <c r="CK220" s="52" t="str">
        <f t="shared" si="218"/>
        <v/>
      </c>
      <c r="CL220" s="55"/>
      <c r="CM220" s="55"/>
      <c r="CN220" s="55"/>
      <c r="CO220" s="55"/>
      <c r="CP220" s="55"/>
      <c r="CQ220" s="5"/>
      <c r="CR220" s="5"/>
      <c r="CS220" s="5"/>
      <c r="CT220" s="5"/>
      <c r="CU220" s="5"/>
    </row>
    <row r="221" spans="1:105" x14ac:dyDescent="0.35">
      <c r="A221" s="170" t="str">
        <f t="shared" si="224"/>
        <v>NNN</v>
      </c>
      <c r="B221" s="170" t="str">
        <f t="shared" si="225"/>
        <v>N</v>
      </c>
      <c r="C221" s="29" t="str">
        <f t="shared" si="226"/>
        <v>N</v>
      </c>
      <c r="D221" s="29" t="str">
        <f t="shared" si="202"/>
        <v>N</v>
      </c>
      <c r="E221" s="171" t="s">
        <v>5</v>
      </c>
      <c r="F221" s="171" t="s">
        <v>7</v>
      </c>
      <c r="G221" s="171" t="s">
        <v>7</v>
      </c>
      <c r="H221" s="172">
        <v>15</v>
      </c>
      <c r="I221" s="171" t="s">
        <v>5</v>
      </c>
      <c r="J221" s="171" t="s">
        <v>5</v>
      </c>
      <c r="K221" s="172">
        <v>3141</v>
      </c>
      <c r="L221" s="172">
        <v>1332</v>
      </c>
      <c r="M221" s="172">
        <v>2530</v>
      </c>
      <c r="N221" s="172">
        <v>2433</v>
      </c>
      <c r="O221" s="172">
        <v>3035</v>
      </c>
      <c r="P221" s="1"/>
      <c r="Q221"/>
      <c r="R221"/>
      <c r="S221"/>
      <c r="T221"/>
      <c r="U221"/>
      <c r="V221"/>
      <c r="W221" s="35"/>
      <c r="X221" s="50"/>
      <c r="Y221" s="49"/>
      <c r="Z221" s="49"/>
      <c r="AA221" s="1"/>
      <c r="AB221" s="7"/>
      <c r="AC221" s="7"/>
      <c r="AD221" s="7"/>
      <c r="AE221" s="7"/>
      <c r="AF221" s="7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Y221" s="5"/>
      <c r="BZ221" s="5"/>
      <c r="CA221" s="5"/>
      <c r="CB221" s="5"/>
      <c r="CC221" s="5"/>
      <c r="CE221" s="52"/>
      <c r="CF221" s="52"/>
      <c r="CG221" s="52"/>
      <c r="CH221" s="52"/>
      <c r="CI221" s="52"/>
      <c r="CK221" s="52" t="str">
        <f t="shared" si="218"/>
        <v/>
      </c>
      <c r="CL221" s="55"/>
      <c r="CM221" s="55"/>
      <c r="CN221" s="55"/>
      <c r="CO221" s="55"/>
      <c r="CP221" s="55"/>
      <c r="CQ221" s="5"/>
      <c r="CR221" s="5"/>
      <c r="CS221" s="5"/>
      <c r="CT221" s="5"/>
      <c r="CU221" s="5"/>
    </row>
    <row r="222" spans="1:105" x14ac:dyDescent="0.35">
      <c r="A222" s="170" t="str">
        <f t="shared" si="224"/>
        <v>NNN</v>
      </c>
      <c r="B222" s="170" t="str">
        <f t="shared" si="225"/>
        <v>N</v>
      </c>
      <c r="C222" s="29" t="str">
        <f t="shared" si="226"/>
        <v>N</v>
      </c>
      <c r="D222" s="29" t="str">
        <f t="shared" si="202"/>
        <v>N</v>
      </c>
      <c r="E222" s="171" t="s">
        <v>5</v>
      </c>
      <c r="F222" s="171" t="s">
        <v>7</v>
      </c>
      <c r="G222" s="171" t="s">
        <v>7</v>
      </c>
      <c r="H222" s="172">
        <v>16</v>
      </c>
      <c r="I222" s="171" t="s">
        <v>5</v>
      </c>
      <c r="J222" s="171" t="s">
        <v>5</v>
      </c>
      <c r="K222" s="172">
        <v>3525</v>
      </c>
      <c r="L222" s="172">
        <v>1549</v>
      </c>
      <c r="M222" s="172">
        <v>2859</v>
      </c>
      <c r="N222" s="172">
        <v>2760</v>
      </c>
      <c r="O222" s="172">
        <v>3423</v>
      </c>
      <c r="P222" s="1"/>
      <c r="Q222"/>
      <c r="R222"/>
      <c r="S222"/>
      <c r="T222"/>
      <c r="U222"/>
      <c r="V222"/>
      <c r="W222" s="35"/>
      <c r="X222" s="50"/>
      <c r="Y222" s="49"/>
      <c r="Z222" s="49"/>
      <c r="AA222" s="1"/>
      <c r="AB222" s="7"/>
      <c r="AC222" s="7"/>
      <c r="AD222" s="7"/>
      <c r="AE222" s="7"/>
      <c r="AF222" s="7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Y222" s="5"/>
      <c r="BZ222" s="5"/>
      <c r="CA222" s="5"/>
      <c r="CB222" s="5"/>
      <c r="CC222" s="5"/>
      <c r="CE222" s="52"/>
      <c r="CF222" s="52"/>
      <c r="CG222" s="52"/>
      <c r="CH222" s="52"/>
      <c r="CI222" s="52"/>
      <c r="CK222" s="52" t="str">
        <f t="shared" si="218"/>
        <v/>
      </c>
      <c r="CL222" s="55"/>
      <c r="CM222" s="55"/>
      <c r="CN222" s="55"/>
      <c r="CO222" s="55"/>
      <c r="CP222" s="55"/>
      <c r="CQ222" s="5"/>
      <c r="CR222" s="5"/>
      <c r="CS222" s="5"/>
      <c r="CT222" s="5"/>
      <c r="CU222" s="5"/>
    </row>
    <row r="223" spans="1:105" x14ac:dyDescent="0.35">
      <c r="A223" s="170" t="str">
        <f t="shared" si="224"/>
        <v>NNN</v>
      </c>
      <c r="B223" s="170" t="str">
        <f t="shared" si="225"/>
        <v>N</v>
      </c>
      <c r="C223" s="29" t="str">
        <f t="shared" si="226"/>
        <v>N</v>
      </c>
      <c r="D223" s="29" t="str">
        <f t="shared" si="202"/>
        <v>N</v>
      </c>
      <c r="E223" s="171" t="s">
        <v>5</v>
      </c>
      <c r="F223" s="171" t="s">
        <v>7</v>
      </c>
      <c r="G223" s="171" t="s">
        <v>7</v>
      </c>
      <c r="H223" s="172">
        <v>16</v>
      </c>
      <c r="I223" s="171" t="s">
        <v>5</v>
      </c>
      <c r="J223" s="171" t="s">
        <v>9</v>
      </c>
      <c r="K223" s="172">
        <v>1</v>
      </c>
      <c r="L223" s="172">
        <v>0</v>
      </c>
      <c r="M223" s="172">
        <v>1</v>
      </c>
      <c r="N223" s="172">
        <v>1</v>
      </c>
      <c r="O223" s="172">
        <v>1</v>
      </c>
      <c r="P223" s="1"/>
      <c r="Q223"/>
      <c r="R223"/>
      <c r="S223"/>
      <c r="T223"/>
      <c r="U223"/>
      <c r="V223"/>
      <c r="W223" s="35"/>
      <c r="X223" s="50"/>
      <c r="Y223" s="49"/>
      <c r="Z223" s="49"/>
      <c r="AA223" s="1"/>
      <c r="AB223" s="7"/>
      <c r="AC223" s="7"/>
      <c r="AD223" s="7"/>
      <c r="AE223" s="7"/>
      <c r="AF223" s="7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Y223" s="5"/>
      <c r="BZ223" s="5"/>
      <c r="CA223" s="5"/>
      <c r="CB223" s="5"/>
      <c r="CC223" s="5"/>
      <c r="CE223" s="52"/>
      <c r="CF223" s="52"/>
      <c r="CG223" s="52"/>
      <c r="CH223" s="52"/>
      <c r="CI223" s="52"/>
      <c r="CK223" s="52" t="str">
        <f t="shared" si="218"/>
        <v/>
      </c>
      <c r="CL223" s="55"/>
      <c r="CM223" s="55"/>
      <c r="CN223" s="55"/>
      <c r="CO223" s="55"/>
      <c r="CP223" s="55"/>
      <c r="CQ223" s="5"/>
      <c r="CR223" s="5"/>
      <c r="CS223" s="5"/>
      <c r="CT223" s="5"/>
      <c r="CU223" s="5"/>
    </row>
    <row r="224" spans="1:105" x14ac:dyDescent="0.35">
      <c r="A224" s="170" t="str">
        <f t="shared" si="224"/>
        <v>NNN</v>
      </c>
      <c r="B224" s="170" t="str">
        <f t="shared" si="225"/>
        <v>N</v>
      </c>
      <c r="C224" s="29" t="str">
        <f t="shared" si="226"/>
        <v>N</v>
      </c>
      <c r="D224" s="29" t="str">
        <f t="shared" si="202"/>
        <v>N</v>
      </c>
      <c r="E224" s="171" t="s">
        <v>5</v>
      </c>
      <c r="F224" s="171" t="s">
        <v>7</v>
      </c>
      <c r="G224" s="171" t="s">
        <v>7</v>
      </c>
      <c r="H224" s="172">
        <v>17</v>
      </c>
      <c r="I224" s="171" t="s">
        <v>5</v>
      </c>
      <c r="J224" s="171" t="s">
        <v>5</v>
      </c>
      <c r="K224" s="172">
        <v>3741</v>
      </c>
      <c r="L224" s="172">
        <v>1613</v>
      </c>
      <c r="M224" s="172">
        <v>3009</v>
      </c>
      <c r="N224" s="172">
        <v>2881</v>
      </c>
      <c r="O224" s="172">
        <v>3608</v>
      </c>
      <c r="P224" s="1"/>
      <c r="Q224"/>
      <c r="R224"/>
      <c r="S224"/>
      <c r="T224"/>
      <c r="U224"/>
      <c r="V224"/>
      <c r="W224" s="35"/>
      <c r="X224" s="50"/>
      <c r="Y224" s="49"/>
      <c r="Z224" s="49"/>
      <c r="AA224" s="1"/>
      <c r="AB224" s="7"/>
      <c r="AC224" s="7"/>
      <c r="AD224" s="7"/>
      <c r="AE224" s="7"/>
      <c r="AF224" s="7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Y224" s="5"/>
      <c r="BZ224" s="5"/>
      <c r="CA224" s="5"/>
      <c r="CB224" s="5"/>
      <c r="CC224" s="5"/>
      <c r="CE224" s="52"/>
      <c r="CF224" s="52"/>
      <c r="CG224" s="52"/>
      <c r="CH224" s="52"/>
      <c r="CI224" s="52"/>
      <c r="CK224" s="52" t="str">
        <f t="shared" si="218"/>
        <v/>
      </c>
      <c r="CL224" s="55"/>
      <c r="CM224" s="55"/>
      <c r="CN224" s="55"/>
      <c r="CO224" s="55"/>
      <c r="CP224" s="55"/>
      <c r="CQ224" s="5"/>
      <c r="CR224" s="5"/>
      <c r="CS224" s="5"/>
      <c r="CT224" s="5"/>
      <c r="CU224" s="5"/>
    </row>
    <row r="225" spans="1:99" x14ac:dyDescent="0.35">
      <c r="A225" s="170" t="str">
        <f t="shared" si="224"/>
        <v>NNN</v>
      </c>
      <c r="B225" s="170" t="str">
        <f t="shared" si="225"/>
        <v>N</v>
      </c>
      <c r="C225" s="29" t="str">
        <f t="shared" si="226"/>
        <v>N</v>
      </c>
      <c r="D225" s="29" t="str">
        <f t="shared" si="202"/>
        <v>N</v>
      </c>
      <c r="E225" s="171" t="s">
        <v>5</v>
      </c>
      <c r="F225" s="171" t="s">
        <v>7</v>
      </c>
      <c r="G225" s="171" t="s">
        <v>7</v>
      </c>
      <c r="H225" s="172">
        <v>18</v>
      </c>
      <c r="I225" s="171" t="s">
        <v>5</v>
      </c>
      <c r="J225" s="171" t="s">
        <v>5</v>
      </c>
      <c r="K225" s="172">
        <v>3677</v>
      </c>
      <c r="L225" s="172">
        <v>1636</v>
      </c>
      <c r="M225" s="172">
        <v>3008</v>
      </c>
      <c r="N225" s="172">
        <v>2884</v>
      </c>
      <c r="O225" s="172">
        <v>3584</v>
      </c>
      <c r="P225" s="1"/>
      <c r="Q225"/>
      <c r="R225"/>
      <c r="S225"/>
      <c r="T225"/>
      <c r="U225"/>
      <c r="V225"/>
      <c r="W225" s="35"/>
      <c r="X225" s="50"/>
      <c r="Y225" s="49"/>
      <c r="Z225" s="49"/>
      <c r="AA225" s="1"/>
      <c r="AB225" s="7"/>
      <c r="AC225" s="7"/>
      <c r="AD225" s="7"/>
      <c r="AE225" s="7"/>
      <c r="AF225" s="7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Y225" s="5"/>
      <c r="BZ225" s="5"/>
      <c r="CA225" s="5"/>
      <c r="CB225" s="5"/>
      <c r="CC225" s="5"/>
      <c r="CE225" s="52"/>
      <c r="CF225" s="52"/>
      <c r="CG225" s="52"/>
      <c r="CH225" s="52"/>
      <c r="CI225" s="52"/>
      <c r="CK225" s="52" t="str">
        <f t="shared" si="218"/>
        <v/>
      </c>
      <c r="CL225" s="55"/>
      <c r="CM225" s="55"/>
      <c r="CN225" s="55"/>
      <c r="CO225" s="55"/>
      <c r="CP225" s="55"/>
      <c r="CQ225" s="5"/>
      <c r="CR225" s="5"/>
      <c r="CS225" s="5"/>
      <c r="CT225" s="5"/>
      <c r="CU225" s="5"/>
    </row>
    <row r="226" spans="1:99" x14ac:dyDescent="0.35">
      <c r="A226" s="170" t="str">
        <f t="shared" si="224"/>
        <v>NNN</v>
      </c>
      <c r="B226" s="170" t="str">
        <f t="shared" si="225"/>
        <v>N</v>
      </c>
      <c r="C226" s="29" t="str">
        <f t="shared" si="226"/>
        <v>N</v>
      </c>
      <c r="D226" s="29" t="str">
        <f t="shared" si="202"/>
        <v>N</v>
      </c>
      <c r="E226" s="171" t="s">
        <v>5</v>
      </c>
      <c r="F226" s="171" t="s">
        <v>7</v>
      </c>
      <c r="G226" s="171" t="s">
        <v>7</v>
      </c>
      <c r="H226" s="172">
        <v>19</v>
      </c>
      <c r="I226" s="171" t="s">
        <v>5</v>
      </c>
      <c r="J226" s="171" t="s">
        <v>5</v>
      </c>
      <c r="K226" s="172">
        <v>4106</v>
      </c>
      <c r="L226" s="172">
        <v>1839</v>
      </c>
      <c r="M226" s="172">
        <v>3341</v>
      </c>
      <c r="N226" s="172">
        <v>3201</v>
      </c>
      <c r="O226" s="172">
        <v>3999</v>
      </c>
      <c r="P226" s="1"/>
      <c r="Q226"/>
      <c r="R226"/>
      <c r="S226"/>
      <c r="T226"/>
      <c r="U226"/>
      <c r="V226"/>
      <c r="W226" s="35"/>
      <c r="X226" s="50"/>
      <c r="Y226" s="49"/>
      <c r="Z226" s="49"/>
      <c r="AA226" s="1"/>
      <c r="AB226" s="7"/>
      <c r="AC226" s="7"/>
      <c r="AD226" s="7"/>
      <c r="AE226" s="7"/>
      <c r="AF226" s="7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Y226" s="5"/>
      <c r="BZ226" s="5"/>
      <c r="CA226" s="5"/>
      <c r="CB226" s="5"/>
      <c r="CC226" s="5"/>
      <c r="CE226" s="52"/>
      <c r="CF226" s="52"/>
      <c r="CG226" s="52"/>
      <c r="CH226" s="52"/>
      <c r="CI226" s="52"/>
      <c r="CK226" s="52" t="str">
        <f t="shared" si="218"/>
        <v/>
      </c>
      <c r="CL226" s="55"/>
      <c r="CM226" s="55"/>
      <c r="CN226" s="55"/>
      <c r="CO226" s="55"/>
      <c r="CP226" s="55"/>
      <c r="CQ226" s="5"/>
      <c r="CR226" s="5"/>
      <c r="CS226" s="5"/>
      <c r="CT226" s="5"/>
      <c r="CU226" s="5"/>
    </row>
    <row r="227" spans="1:99" x14ac:dyDescent="0.35">
      <c r="A227" s="170" t="str">
        <f t="shared" si="224"/>
        <v>NNN</v>
      </c>
      <c r="B227" s="170" t="str">
        <f t="shared" si="225"/>
        <v>N</v>
      </c>
      <c r="C227" s="29" t="str">
        <f t="shared" si="226"/>
        <v>N</v>
      </c>
      <c r="D227" s="29" t="str">
        <f t="shared" si="202"/>
        <v>N</v>
      </c>
      <c r="E227" s="171" t="s">
        <v>5</v>
      </c>
      <c r="F227" s="171" t="s">
        <v>7</v>
      </c>
      <c r="G227" s="171" t="s">
        <v>7</v>
      </c>
      <c r="H227" s="172">
        <v>20</v>
      </c>
      <c r="I227" s="171" t="s">
        <v>5</v>
      </c>
      <c r="J227" s="171" t="s">
        <v>5</v>
      </c>
      <c r="K227" s="172">
        <v>4111</v>
      </c>
      <c r="L227" s="172">
        <v>1845</v>
      </c>
      <c r="M227" s="172">
        <v>3380</v>
      </c>
      <c r="N227" s="172">
        <v>3252</v>
      </c>
      <c r="O227" s="172">
        <v>3992</v>
      </c>
      <c r="P227" s="1"/>
      <c r="Q227"/>
      <c r="R227"/>
      <c r="S227"/>
      <c r="T227"/>
      <c r="U227"/>
      <c r="V227"/>
      <c r="W227" s="35"/>
      <c r="X227" s="50"/>
      <c r="Y227" s="49"/>
      <c r="Z227" s="49"/>
      <c r="AA227" s="1"/>
      <c r="AB227" s="7"/>
      <c r="AC227" s="7"/>
      <c r="AD227" s="7"/>
      <c r="AE227" s="7"/>
      <c r="AF227" s="7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Y227" s="5"/>
      <c r="BZ227" s="5"/>
      <c r="CA227" s="5"/>
      <c r="CB227" s="5"/>
      <c r="CC227" s="5"/>
      <c r="CE227" s="52"/>
      <c r="CF227" s="52"/>
      <c r="CG227" s="52"/>
      <c r="CH227" s="52"/>
      <c r="CI227" s="52"/>
      <c r="CK227" s="52" t="str">
        <f t="shared" si="218"/>
        <v/>
      </c>
      <c r="CL227" s="55"/>
      <c r="CM227" s="55"/>
      <c r="CN227" s="55"/>
      <c r="CO227" s="55"/>
      <c r="CP227" s="55"/>
      <c r="CQ227" s="5"/>
      <c r="CR227" s="5"/>
      <c r="CS227" s="5"/>
      <c r="CT227" s="5"/>
      <c r="CU227" s="5"/>
    </row>
    <row r="228" spans="1:99" x14ac:dyDescent="0.35">
      <c r="A228" s="170" t="str">
        <f t="shared" si="224"/>
        <v>NNN</v>
      </c>
      <c r="B228" s="170" t="str">
        <f t="shared" si="225"/>
        <v>N</v>
      </c>
      <c r="C228" s="29" t="str">
        <f t="shared" si="226"/>
        <v>N</v>
      </c>
      <c r="D228" s="29" t="str">
        <f t="shared" si="202"/>
        <v>N</v>
      </c>
      <c r="E228" s="171" t="s">
        <v>5</v>
      </c>
      <c r="F228" s="171" t="s">
        <v>7</v>
      </c>
      <c r="G228" s="171" t="s">
        <v>7</v>
      </c>
      <c r="H228" s="172">
        <v>21</v>
      </c>
      <c r="I228" s="171" t="s">
        <v>5</v>
      </c>
      <c r="J228" s="171" t="s">
        <v>5</v>
      </c>
      <c r="K228" s="172">
        <v>4433</v>
      </c>
      <c r="L228" s="172">
        <v>2059</v>
      </c>
      <c r="M228" s="172">
        <v>3595</v>
      </c>
      <c r="N228" s="172">
        <v>3428</v>
      </c>
      <c r="O228" s="172">
        <v>4301</v>
      </c>
      <c r="P228" s="1"/>
      <c r="Q228"/>
      <c r="R228"/>
      <c r="S228"/>
      <c r="T228"/>
      <c r="U228"/>
      <c r="V228"/>
      <c r="W228" s="35"/>
      <c r="X228" s="50"/>
      <c r="Y228" s="49"/>
      <c r="Z228" s="49"/>
      <c r="AA228" s="1"/>
      <c r="AB228" s="7"/>
      <c r="AC228" s="7"/>
      <c r="AD228" s="7"/>
      <c r="AE228" s="7"/>
      <c r="AF228" s="7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Y228" s="5"/>
      <c r="BZ228" s="5"/>
      <c r="CA228" s="5"/>
      <c r="CB228" s="5"/>
      <c r="CC228" s="5"/>
      <c r="CE228" s="52"/>
      <c r="CF228" s="52"/>
      <c r="CG228" s="52"/>
      <c r="CH228" s="52"/>
      <c r="CI228" s="52"/>
      <c r="CK228" s="52" t="str">
        <f t="shared" si="218"/>
        <v/>
      </c>
      <c r="CL228" s="55"/>
      <c r="CM228" s="55"/>
      <c r="CN228" s="55"/>
      <c r="CO228" s="55"/>
      <c r="CP228" s="55"/>
      <c r="CQ228" s="5"/>
      <c r="CR228" s="5"/>
      <c r="CS228" s="5"/>
      <c r="CT228" s="5"/>
      <c r="CU228" s="5"/>
    </row>
    <row r="229" spans="1:99" x14ac:dyDescent="0.35">
      <c r="A229" s="170" t="str">
        <f t="shared" si="224"/>
        <v>NNN</v>
      </c>
      <c r="B229" s="170" t="str">
        <f t="shared" si="225"/>
        <v>N</v>
      </c>
      <c r="C229" s="29" t="str">
        <f t="shared" si="226"/>
        <v>N</v>
      </c>
      <c r="D229" s="29" t="str">
        <f t="shared" si="202"/>
        <v>N</v>
      </c>
      <c r="E229" s="171" t="s">
        <v>5</v>
      </c>
      <c r="F229" s="171" t="s">
        <v>7</v>
      </c>
      <c r="G229" s="171" t="s">
        <v>7</v>
      </c>
      <c r="H229" s="172">
        <v>22</v>
      </c>
      <c r="I229" s="171" t="s">
        <v>5</v>
      </c>
      <c r="J229" s="171" t="s">
        <v>5</v>
      </c>
      <c r="K229" s="172">
        <v>4566</v>
      </c>
      <c r="L229" s="172">
        <v>2117</v>
      </c>
      <c r="M229" s="172">
        <v>3707</v>
      </c>
      <c r="N229" s="172">
        <v>3562</v>
      </c>
      <c r="O229" s="172">
        <v>4415</v>
      </c>
      <c r="P229" s="1"/>
      <c r="Q229"/>
      <c r="R229"/>
      <c r="S229"/>
      <c r="T229"/>
      <c r="U229"/>
      <c r="V229"/>
      <c r="W229" s="35"/>
      <c r="X229" s="50"/>
      <c r="Y229" s="49"/>
      <c r="Z229" s="49"/>
      <c r="AA229" s="1"/>
      <c r="AB229" s="7"/>
      <c r="AC229" s="7"/>
      <c r="AD229" s="7"/>
      <c r="AE229" s="7"/>
      <c r="AF229" s="7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Y229" s="5"/>
      <c r="BZ229" s="5"/>
      <c r="CA229" s="5"/>
      <c r="CB229" s="5"/>
      <c r="CC229" s="5"/>
      <c r="CE229" s="52"/>
      <c r="CF229" s="52"/>
      <c r="CG229" s="52"/>
      <c r="CH229" s="52"/>
      <c r="CI229" s="52"/>
      <c r="CK229" s="52" t="str">
        <f t="shared" si="218"/>
        <v/>
      </c>
      <c r="CL229" s="55"/>
      <c r="CM229" s="55"/>
      <c r="CN229" s="55"/>
      <c r="CO229" s="55"/>
      <c r="CP229" s="55"/>
      <c r="CQ229" s="5"/>
      <c r="CR229" s="5"/>
      <c r="CS229" s="5"/>
      <c r="CT229" s="5"/>
      <c r="CU229" s="5"/>
    </row>
    <row r="230" spans="1:99" x14ac:dyDescent="0.35">
      <c r="A230" s="170" t="str">
        <f t="shared" si="224"/>
        <v>NNN</v>
      </c>
      <c r="B230" s="170" t="str">
        <f t="shared" si="225"/>
        <v>N</v>
      </c>
      <c r="C230" s="29" t="str">
        <f t="shared" si="226"/>
        <v>N</v>
      </c>
      <c r="D230" s="29" t="str">
        <f t="shared" si="202"/>
        <v>N</v>
      </c>
      <c r="E230" s="171" t="s">
        <v>5</v>
      </c>
      <c r="F230" s="171" t="s">
        <v>7</v>
      </c>
      <c r="G230" s="171" t="s">
        <v>7</v>
      </c>
      <c r="H230" s="172">
        <v>22</v>
      </c>
      <c r="I230" s="171" t="s">
        <v>9</v>
      </c>
      <c r="J230" s="171" t="s">
        <v>5</v>
      </c>
      <c r="K230" s="172">
        <v>1</v>
      </c>
      <c r="L230" s="172">
        <v>0</v>
      </c>
      <c r="M230" s="172">
        <v>0</v>
      </c>
      <c r="N230" s="172">
        <v>0</v>
      </c>
      <c r="O230" s="172">
        <v>0</v>
      </c>
      <c r="P230" s="1"/>
      <c r="Q230"/>
      <c r="R230"/>
      <c r="S230"/>
      <c r="T230"/>
      <c r="U230"/>
      <c r="V230"/>
      <c r="W230" s="35"/>
      <c r="X230" s="50"/>
      <c r="Y230" s="49"/>
      <c r="Z230" s="49"/>
      <c r="AA230" s="1"/>
      <c r="AB230" s="7"/>
      <c r="AC230" s="7"/>
      <c r="AD230" s="7"/>
      <c r="AE230" s="7"/>
      <c r="AF230" s="7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Y230" s="5"/>
      <c r="BZ230" s="5"/>
      <c r="CA230" s="5"/>
      <c r="CB230" s="5"/>
      <c r="CC230" s="5"/>
      <c r="CE230" s="52"/>
      <c r="CF230" s="52"/>
      <c r="CG230" s="52"/>
      <c r="CH230" s="52"/>
      <c r="CI230" s="52"/>
      <c r="CK230" s="52" t="str">
        <f t="shared" si="218"/>
        <v/>
      </c>
      <c r="CL230" s="55"/>
      <c r="CM230" s="55"/>
      <c r="CN230" s="55"/>
      <c r="CO230" s="55"/>
      <c r="CP230" s="55"/>
      <c r="CQ230" s="5"/>
      <c r="CR230" s="5"/>
      <c r="CS230" s="5"/>
      <c r="CT230" s="5"/>
      <c r="CU230" s="5"/>
    </row>
    <row r="231" spans="1:99" x14ac:dyDescent="0.35">
      <c r="A231" s="170" t="str">
        <f t="shared" si="224"/>
        <v>NNN</v>
      </c>
      <c r="B231" s="170" t="str">
        <f t="shared" si="225"/>
        <v>N</v>
      </c>
      <c r="C231" s="29" t="str">
        <f t="shared" si="226"/>
        <v>N</v>
      </c>
      <c r="D231" s="29" t="str">
        <f t="shared" si="202"/>
        <v>N</v>
      </c>
      <c r="E231" s="171" t="s">
        <v>5</v>
      </c>
      <c r="F231" s="171" t="s">
        <v>7</v>
      </c>
      <c r="G231" s="171" t="s">
        <v>7</v>
      </c>
      <c r="H231" s="172">
        <v>23</v>
      </c>
      <c r="I231" s="171" t="s">
        <v>5</v>
      </c>
      <c r="J231" s="171" t="s">
        <v>5</v>
      </c>
      <c r="K231" s="172">
        <v>4978</v>
      </c>
      <c r="L231" s="172">
        <v>2302</v>
      </c>
      <c r="M231" s="172">
        <v>4103</v>
      </c>
      <c r="N231" s="172">
        <v>3930</v>
      </c>
      <c r="O231" s="172">
        <v>4821</v>
      </c>
      <c r="P231" s="1"/>
      <c r="Q231"/>
      <c r="R231"/>
      <c r="S231"/>
      <c r="T231"/>
      <c r="U231"/>
      <c r="V231"/>
      <c r="W231" s="35"/>
      <c r="X231" s="50"/>
      <c r="Y231" s="49"/>
      <c r="Z231" s="49"/>
      <c r="AA231" s="1"/>
      <c r="AB231" s="7"/>
      <c r="AC231" s="7"/>
      <c r="AD231" s="7"/>
      <c r="AE231" s="7"/>
      <c r="AF231" s="7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Y231" s="5"/>
      <c r="BZ231" s="5"/>
      <c r="CA231" s="5"/>
      <c r="CB231" s="5"/>
      <c r="CC231" s="5"/>
      <c r="CE231" s="52"/>
      <c r="CF231" s="52"/>
      <c r="CG231" s="52"/>
      <c r="CH231" s="52"/>
      <c r="CI231" s="52"/>
      <c r="CK231" s="52" t="str">
        <f t="shared" si="218"/>
        <v/>
      </c>
      <c r="CL231" s="55"/>
      <c r="CM231" s="55"/>
      <c r="CN231" s="55"/>
      <c r="CO231" s="55"/>
      <c r="CP231" s="55"/>
      <c r="CQ231" s="5"/>
      <c r="CR231" s="5"/>
      <c r="CS231" s="5"/>
      <c r="CT231" s="5"/>
      <c r="CU231" s="5"/>
    </row>
    <row r="232" spans="1:99" x14ac:dyDescent="0.35">
      <c r="A232" s="170" t="str">
        <f t="shared" si="224"/>
        <v>NNN</v>
      </c>
      <c r="B232" s="170" t="str">
        <f t="shared" si="225"/>
        <v>N</v>
      </c>
      <c r="C232" s="29" t="str">
        <f t="shared" si="226"/>
        <v>N</v>
      </c>
      <c r="D232" s="29" t="str">
        <f t="shared" si="202"/>
        <v>N</v>
      </c>
      <c r="E232" s="171" t="s">
        <v>5</v>
      </c>
      <c r="F232" s="171" t="s">
        <v>7</v>
      </c>
      <c r="G232" s="171" t="s">
        <v>7</v>
      </c>
      <c r="H232" s="172">
        <v>24</v>
      </c>
      <c r="I232" s="171" t="s">
        <v>5</v>
      </c>
      <c r="J232" s="171" t="s">
        <v>5</v>
      </c>
      <c r="K232" s="172">
        <v>5141</v>
      </c>
      <c r="L232" s="172">
        <v>2378</v>
      </c>
      <c r="M232" s="172">
        <v>4274</v>
      </c>
      <c r="N232" s="172">
        <v>4111</v>
      </c>
      <c r="O232" s="172">
        <v>5002</v>
      </c>
      <c r="P232" s="1"/>
      <c r="Q232"/>
      <c r="R232"/>
      <c r="S232"/>
      <c r="T232"/>
      <c r="U232"/>
      <c r="V232"/>
      <c r="W232" s="35"/>
      <c r="X232" s="50"/>
      <c r="Y232" s="49"/>
      <c r="Z232" s="49"/>
      <c r="AA232" s="1"/>
      <c r="AB232" s="7"/>
      <c r="AC232" s="7"/>
      <c r="AD232" s="7"/>
      <c r="AE232" s="7"/>
      <c r="AF232" s="7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Y232" s="5"/>
      <c r="BZ232" s="5"/>
      <c r="CA232" s="5"/>
      <c r="CB232" s="5"/>
      <c r="CC232" s="5"/>
      <c r="CE232" s="52"/>
      <c r="CF232" s="52"/>
      <c r="CG232" s="52"/>
      <c r="CH232" s="52"/>
      <c r="CI232" s="52"/>
      <c r="CK232" s="52" t="str">
        <f t="shared" si="218"/>
        <v/>
      </c>
      <c r="CL232" s="55"/>
      <c r="CM232" s="55"/>
      <c r="CN232" s="55"/>
      <c r="CO232" s="55"/>
      <c r="CP232" s="55"/>
      <c r="CQ232" s="5"/>
      <c r="CR232" s="5"/>
      <c r="CS232" s="5"/>
      <c r="CT232" s="5"/>
      <c r="CU232" s="5"/>
    </row>
    <row r="233" spans="1:99" x14ac:dyDescent="0.35">
      <c r="A233" s="170" t="str">
        <f t="shared" si="224"/>
        <v>NNN</v>
      </c>
      <c r="B233" s="170" t="str">
        <f t="shared" si="225"/>
        <v>N</v>
      </c>
      <c r="C233" s="29" t="str">
        <f t="shared" si="226"/>
        <v>N</v>
      </c>
      <c r="D233" s="29" t="str">
        <f t="shared" si="202"/>
        <v>N</v>
      </c>
      <c r="E233" s="171" t="s">
        <v>5</v>
      </c>
      <c r="F233" s="171" t="s">
        <v>7</v>
      </c>
      <c r="G233" s="171" t="s">
        <v>7</v>
      </c>
      <c r="H233" s="172">
        <v>25</v>
      </c>
      <c r="I233" s="171" t="s">
        <v>5</v>
      </c>
      <c r="J233" s="171" t="s">
        <v>5</v>
      </c>
      <c r="K233" s="172">
        <v>5270</v>
      </c>
      <c r="L233" s="172">
        <v>2459</v>
      </c>
      <c r="M233" s="172">
        <v>4341</v>
      </c>
      <c r="N233" s="172">
        <v>4170</v>
      </c>
      <c r="O233" s="172">
        <v>5104</v>
      </c>
      <c r="P233" s="1"/>
      <c r="Q233"/>
      <c r="R233"/>
      <c r="S233"/>
      <c r="T233"/>
      <c r="U233"/>
      <c r="V233"/>
      <c r="W233" s="35"/>
      <c r="X233" s="50"/>
      <c r="Y233" s="49"/>
      <c r="Z233" s="49"/>
      <c r="AA233" s="1"/>
      <c r="AB233" s="7"/>
      <c r="AC233" s="7"/>
      <c r="AD233" s="7"/>
      <c r="AE233" s="7"/>
      <c r="AF233" s="7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Y233" s="5"/>
      <c r="BZ233" s="5"/>
      <c r="CA233" s="5"/>
      <c r="CB233" s="5"/>
      <c r="CC233" s="5"/>
      <c r="CE233" s="52"/>
      <c r="CF233" s="52"/>
      <c r="CG233" s="52"/>
      <c r="CH233" s="52"/>
      <c r="CI233" s="52"/>
      <c r="CK233" s="52" t="str">
        <f t="shared" si="218"/>
        <v/>
      </c>
      <c r="CL233" s="55"/>
      <c r="CM233" s="55"/>
      <c r="CN233" s="55"/>
      <c r="CO233" s="55"/>
      <c r="CP233" s="55"/>
      <c r="CQ233" s="5"/>
      <c r="CR233" s="5"/>
      <c r="CS233" s="5"/>
      <c r="CT233" s="5"/>
      <c r="CU233" s="5"/>
    </row>
    <row r="234" spans="1:99" x14ac:dyDescent="0.35">
      <c r="A234" s="170" t="str">
        <f t="shared" si="224"/>
        <v>NNN</v>
      </c>
      <c r="B234" s="170" t="str">
        <f t="shared" si="225"/>
        <v>N</v>
      </c>
      <c r="C234" s="29" t="str">
        <f t="shared" si="226"/>
        <v>N</v>
      </c>
      <c r="D234" s="29" t="str">
        <f t="shared" si="202"/>
        <v>N</v>
      </c>
      <c r="E234" s="171" t="s">
        <v>5</v>
      </c>
      <c r="F234" s="171" t="s">
        <v>7</v>
      </c>
      <c r="G234" s="171" t="s">
        <v>7</v>
      </c>
      <c r="H234" s="172">
        <v>26</v>
      </c>
      <c r="I234" s="171" t="s">
        <v>5</v>
      </c>
      <c r="J234" s="171" t="s">
        <v>5</v>
      </c>
      <c r="K234" s="172">
        <v>5784</v>
      </c>
      <c r="L234" s="172">
        <v>2719</v>
      </c>
      <c r="M234" s="172">
        <v>4690</v>
      </c>
      <c r="N234" s="172">
        <v>4518</v>
      </c>
      <c r="O234" s="172">
        <v>5605</v>
      </c>
      <c r="P234" s="1"/>
      <c r="Q234"/>
      <c r="R234"/>
      <c r="S234"/>
      <c r="T234"/>
      <c r="U234"/>
      <c r="V234"/>
      <c r="W234" s="35"/>
      <c r="X234" s="50"/>
      <c r="Y234" s="49"/>
      <c r="Z234" s="49"/>
      <c r="AA234" s="1"/>
      <c r="AB234" s="7"/>
      <c r="AC234" s="7"/>
      <c r="AD234" s="7"/>
      <c r="AE234" s="7"/>
      <c r="AF234" s="7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Y234" s="5"/>
      <c r="BZ234" s="5"/>
      <c r="CA234" s="5"/>
      <c r="CB234" s="5"/>
      <c r="CC234" s="5"/>
      <c r="CE234" s="52"/>
      <c r="CF234" s="52"/>
      <c r="CG234" s="52"/>
      <c r="CH234" s="52"/>
      <c r="CI234" s="52"/>
      <c r="CK234" s="52" t="str">
        <f t="shared" si="218"/>
        <v/>
      </c>
      <c r="CL234" s="55"/>
      <c r="CM234" s="55"/>
      <c r="CN234" s="55"/>
      <c r="CO234" s="55"/>
      <c r="CP234" s="55"/>
      <c r="CQ234" s="5"/>
      <c r="CR234" s="5"/>
      <c r="CS234" s="5"/>
      <c r="CT234" s="5"/>
      <c r="CU234" s="5"/>
    </row>
    <row r="235" spans="1:99" x14ac:dyDescent="0.35">
      <c r="A235" s="170" t="str">
        <f t="shared" si="224"/>
        <v>NNN</v>
      </c>
      <c r="B235" s="170" t="str">
        <f t="shared" si="225"/>
        <v>N</v>
      </c>
      <c r="C235" s="29" t="str">
        <f t="shared" si="226"/>
        <v>N</v>
      </c>
      <c r="D235" s="29" t="str">
        <f t="shared" si="202"/>
        <v>N</v>
      </c>
      <c r="E235" s="171" t="s">
        <v>5</v>
      </c>
      <c r="F235" s="171" t="s">
        <v>7</v>
      </c>
      <c r="G235" s="171" t="s">
        <v>7</v>
      </c>
      <c r="H235" s="172">
        <v>27</v>
      </c>
      <c r="I235" s="171" t="s">
        <v>5</v>
      </c>
      <c r="J235" s="171" t="s">
        <v>5</v>
      </c>
      <c r="K235" s="172">
        <v>6529</v>
      </c>
      <c r="L235" s="172">
        <v>2976</v>
      </c>
      <c r="M235" s="172">
        <v>5325</v>
      </c>
      <c r="N235" s="172">
        <v>5112</v>
      </c>
      <c r="O235" s="172">
        <v>6336</v>
      </c>
      <c r="P235" s="1"/>
      <c r="Q235"/>
      <c r="R235"/>
      <c r="S235"/>
      <c r="T235"/>
      <c r="U235"/>
      <c r="V235"/>
      <c r="W235" s="35"/>
      <c r="X235" s="50"/>
      <c r="Y235" s="49"/>
      <c r="Z235" s="49"/>
      <c r="AA235" s="1"/>
      <c r="AB235" s="7"/>
      <c r="AC235" s="7"/>
      <c r="AD235" s="7"/>
      <c r="AE235" s="7"/>
      <c r="AF235" s="7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Y235" s="5"/>
      <c r="BZ235" s="5"/>
      <c r="CA235" s="5"/>
      <c r="CB235" s="5"/>
      <c r="CC235" s="5"/>
      <c r="CE235" s="52"/>
      <c r="CF235" s="52"/>
      <c r="CG235" s="52"/>
      <c r="CH235" s="52"/>
      <c r="CI235" s="52"/>
      <c r="CK235" s="52" t="str">
        <f t="shared" si="218"/>
        <v/>
      </c>
      <c r="CL235" s="55"/>
      <c r="CM235" s="55"/>
      <c r="CN235" s="55"/>
      <c r="CO235" s="55"/>
      <c r="CP235" s="55"/>
      <c r="CQ235" s="5"/>
      <c r="CR235" s="5"/>
      <c r="CS235" s="5"/>
      <c r="CT235" s="5"/>
      <c r="CU235" s="5"/>
    </row>
    <row r="236" spans="1:99" x14ac:dyDescent="0.35">
      <c r="A236" s="170" t="str">
        <f t="shared" si="224"/>
        <v>NNN</v>
      </c>
      <c r="B236" s="170" t="str">
        <f t="shared" si="225"/>
        <v>N</v>
      </c>
      <c r="C236" s="29" t="str">
        <f t="shared" si="226"/>
        <v>N</v>
      </c>
      <c r="D236" s="29" t="str">
        <f t="shared" si="202"/>
        <v>N</v>
      </c>
      <c r="E236" s="171" t="s">
        <v>5</v>
      </c>
      <c r="F236" s="171" t="s">
        <v>7</v>
      </c>
      <c r="G236" s="171" t="s">
        <v>7</v>
      </c>
      <c r="H236" s="172">
        <v>27</v>
      </c>
      <c r="I236" s="171" t="s">
        <v>9</v>
      </c>
      <c r="J236" s="171" t="s">
        <v>5</v>
      </c>
      <c r="K236" s="172">
        <v>1</v>
      </c>
      <c r="L236" s="172">
        <v>1</v>
      </c>
      <c r="M236" s="172">
        <v>1</v>
      </c>
      <c r="N236" s="172">
        <v>1</v>
      </c>
      <c r="O236" s="172">
        <v>1</v>
      </c>
      <c r="P236" s="1"/>
      <c r="Q236"/>
      <c r="R236"/>
      <c r="S236"/>
      <c r="T236"/>
      <c r="U236"/>
      <c r="V236"/>
      <c r="W236" s="35"/>
      <c r="X236" s="50"/>
      <c r="Y236" s="49"/>
      <c r="Z236" s="49"/>
      <c r="AA236" s="1"/>
      <c r="AB236" s="7"/>
      <c r="AC236" s="7"/>
      <c r="AD236" s="7"/>
      <c r="AE236" s="7"/>
      <c r="AF236" s="7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Y236" s="5"/>
      <c r="BZ236" s="5"/>
      <c r="CA236" s="5"/>
      <c r="CB236" s="5"/>
      <c r="CC236" s="5"/>
      <c r="CE236" s="52"/>
      <c r="CF236" s="52"/>
      <c r="CG236" s="52"/>
      <c r="CH236" s="52"/>
      <c r="CI236" s="52"/>
      <c r="CK236" s="52" t="str">
        <f t="shared" si="218"/>
        <v/>
      </c>
      <c r="CL236" s="55"/>
      <c r="CM236" s="55"/>
      <c r="CN236" s="55"/>
      <c r="CO236" s="55"/>
      <c r="CP236" s="55"/>
      <c r="CQ236" s="5"/>
      <c r="CR236" s="5"/>
      <c r="CS236" s="5"/>
      <c r="CT236" s="5"/>
      <c r="CU236" s="5"/>
    </row>
    <row r="237" spans="1:99" x14ac:dyDescent="0.35">
      <c r="A237" s="170" t="str">
        <f t="shared" si="224"/>
        <v>NNN</v>
      </c>
      <c r="B237" s="170" t="str">
        <f t="shared" si="225"/>
        <v>N</v>
      </c>
      <c r="C237" s="29" t="str">
        <f t="shared" si="226"/>
        <v>N</v>
      </c>
      <c r="D237" s="29" t="str">
        <f t="shared" si="202"/>
        <v>N</v>
      </c>
      <c r="E237" s="171" t="s">
        <v>5</v>
      </c>
      <c r="F237" s="171" t="s">
        <v>7</v>
      </c>
      <c r="G237" s="171" t="s">
        <v>7</v>
      </c>
      <c r="H237" s="172">
        <v>28</v>
      </c>
      <c r="I237" s="171" t="s">
        <v>5</v>
      </c>
      <c r="J237" s="171" t="s">
        <v>5</v>
      </c>
      <c r="K237" s="172">
        <v>6935</v>
      </c>
      <c r="L237" s="172">
        <v>3314</v>
      </c>
      <c r="M237" s="172">
        <v>5717</v>
      </c>
      <c r="N237" s="172">
        <v>5512</v>
      </c>
      <c r="O237" s="172">
        <v>6705</v>
      </c>
      <c r="P237" s="1"/>
      <c r="Q237"/>
      <c r="R237"/>
      <c r="S237"/>
      <c r="T237"/>
      <c r="U237"/>
      <c r="V237"/>
      <c r="W237" s="35"/>
      <c r="X237" s="50"/>
      <c r="Y237" s="49"/>
      <c r="Z237" s="49"/>
      <c r="AA237" s="1"/>
      <c r="AB237" s="7"/>
      <c r="AC237" s="7"/>
      <c r="AD237" s="7"/>
      <c r="AE237" s="7"/>
      <c r="AF237" s="7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Y237" s="5"/>
      <c r="BZ237" s="5"/>
      <c r="CA237" s="5"/>
      <c r="CB237" s="5"/>
      <c r="CC237" s="5"/>
      <c r="CE237" s="52"/>
      <c r="CF237" s="52"/>
      <c r="CG237" s="52"/>
      <c r="CH237" s="52"/>
      <c r="CI237" s="52"/>
      <c r="CK237" s="52" t="str">
        <f t="shared" si="218"/>
        <v/>
      </c>
      <c r="CL237" s="55"/>
      <c r="CM237" s="55"/>
      <c r="CN237" s="55"/>
      <c r="CO237" s="55"/>
      <c r="CP237" s="55"/>
      <c r="CQ237" s="5"/>
      <c r="CR237" s="5"/>
      <c r="CS237" s="5"/>
      <c r="CT237" s="5"/>
      <c r="CU237" s="5"/>
    </row>
    <row r="238" spans="1:99" x14ac:dyDescent="0.35">
      <c r="A238" s="170" t="str">
        <f t="shared" si="224"/>
        <v>NNN</v>
      </c>
      <c r="B238" s="170" t="str">
        <f t="shared" si="225"/>
        <v>N</v>
      </c>
      <c r="C238" s="29" t="str">
        <f t="shared" si="226"/>
        <v>N</v>
      </c>
      <c r="D238" s="29" t="str">
        <f t="shared" si="202"/>
        <v>N</v>
      </c>
      <c r="E238" s="171" t="s">
        <v>5</v>
      </c>
      <c r="F238" s="171" t="s">
        <v>7</v>
      </c>
      <c r="G238" s="171" t="s">
        <v>7</v>
      </c>
      <c r="H238" s="172">
        <v>28</v>
      </c>
      <c r="I238" s="171" t="s">
        <v>9</v>
      </c>
      <c r="J238" s="171" t="s">
        <v>5</v>
      </c>
      <c r="K238" s="172">
        <v>1</v>
      </c>
      <c r="L238" s="172">
        <v>1</v>
      </c>
      <c r="M238" s="172">
        <v>0</v>
      </c>
      <c r="N238" s="172">
        <v>0</v>
      </c>
      <c r="O238" s="172">
        <v>1</v>
      </c>
      <c r="P238" s="1"/>
      <c r="Q238"/>
      <c r="R238"/>
      <c r="S238"/>
      <c r="T238"/>
      <c r="U238"/>
      <c r="V238"/>
      <c r="W238" s="35"/>
      <c r="X238" s="50"/>
      <c r="Y238" s="49"/>
      <c r="Z238" s="49"/>
      <c r="AA238" s="1"/>
      <c r="AB238" s="7"/>
      <c r="AC238" s="7"/>
      <c r="AD238" s="7"/>
      <c r="AE238" s="7"/>
      <c r="AF238" s="7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Y238" s="5"/>
      <c r="BZ238" s="5"/>
      <c r="CA238" s="5"/>
      <c r="CB238" s="5"/>
      <c r="CC238" s="5"/>
      <c r="CE238" s="52"/>
      <c r="CF238" s="52"/>
      <c r="CG238" s="52"/>
      <c r="CH238" s="52"/>
      <c r="CI238" s="52"/>
      <c r="CK238" s="52" t="str">
        <f t="shared" si="218"/>
        <v/>
      </c>
      <c r="CL238" s="55"/>
      <c r="CM238" s="55"/>
      <c r="CN238" s="55"/>
      <c r="CO238" s="55"/>
      <c r="CP238" s="55"/>
      <c r="CQ238" s="5"/>
      <c r="CR238" s="5"/>
      <c r="CS238" s="5"/>
      <c r="CT238" s="5"/>
      <c r="CU238" s="5"/>
    </row>
    <row r="239" spans="1:99" x14ac:dyDescent="0.35">
      <c r="A239" s="170" t="str">
        <f t="shared" si="224"/>
        <v>NNN</v>
      </c>
      <c r="B239" s="170" t="str">
        <f t="shared" si="225"/>
        <v>N</v>
      </c>
      <c r="C239" s="29" t="str">
        <f t="shared" si="226"/>
        <v>N</v>
      </c>
      <c r="D239" s="29" t="str">
        <f t="shared" si="202"/>
        <v>N</v>
      </c>
      <c r="E239" s="171" t="s">
        <v>5</v>
      </c>
      <c r="F239" s="171" t="s">
        <v>7</v>
      </c>
      <c r="G239" s="171" t="s">
        <v>7</v>
      </c>
      <c r="H239" s="172">
        <v>29</v>
      </c>
      <c r="I239" s="171" t="s">
        <v>5</v>
      </c>
      <c r="J239" s="171" t="s">
        <v>5</v>
      </c>
      <c r="K239" s="172">
        <v>7584</v>
      </c>
      <c r="L239" s="172">
        <v>3522</v>
      </c>
      <c r="M239" s="172">
        <v>6184</v>
      </c>
      <c r="N239" s="172">
        <v>5938</v>
      </c>
      <c r="O239" s="172">
        <v>7341</v>
      </c>
      <c r="P239" s="1"/>
      <c r="Q239"/>
      <c r="R239"/>
      <c r="S239"/>
      <c r="T239"/>
      <c r="U239"/>
      <c r="V239"/>
      <c r="W239" s="35"/>
      <c r="X239" s="50"/>
      <c r="Y239" s="49"/>
      <c r="Z239" s="49"/>
      <c r="AA239" s="1"/>
      <c r="AB239" s="7"/>
      <c r="AC239" s="7"/>
      <c r="AD239" s="7"/>
      <c r="AE239" s="7"/>
      <c r="AF239" s="7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Y239" s="5"/>
      <c r="BZ239" s="5"/>
      <c r="CA239" s="5"/>
      <c r="CB239" s="5"/>
      <c r="CC239" s="5"/>
      <c r="CE239" s="52"/>
      <c r="CF239" s="52"/>
      <c r="CG239" s="52"/>
      <c r="CH239" s="52"/>
      <c r="CI239" s="52"/>
      <c r="CK239" s="52" t="str">
        <f t="shared" si="218"/>
        <v/>
      </c>
      <c r="CL239" s="55"/>
      <c r="CM239" s="55"/>
      <c r="CN239" s="55"/>
      <c r="CO239" s="55"/>
      <c r="CP239" s="55"/>
      <c r="CQ239" s="5"/>
      <c r="CR239" s="5"/>
      <c r="CS239" s="5"/>
      <c r="CT239" s="5"/>
      <c r="CU239" s="5"/>
    </row>
    <row r="240" spans="1:99" x14ac:dyDescent="0.35">
      <c r="A240" s="170" t="str">
        <f t="shared" si="224"/>
        <v>NNN</v>
      </c>
      <c r="B240" s="170" t="str">
        <f t="shared" si="225"/>
        <v>N</v>
      </c>
      <c r="C240" s="29" t="str">
        <f t="shared" si="226"/>
        <v>N</v>
      </c>
      <c r="D240" s="29" t="str">
        <f t="shared" si="202"/>
        <v>N</v>
      </c>
      <c r="E240" s="171" t="s">
        <v>5</v>
      </c>
      <c r="F240" s="171" t="s">
        <v>7</v>
      </c>
      <c r="G240" s="171" t="s">
        <v>7</v>
      </c>
      <c r="H240" s="172">
        <v>30</v>
      </c>
      <c r="I240" s="171" t="s">
        <v>5</v>
      </c>
      <c r="J240" s="171" t="s">
        <v>5</v>
      </c>
      <c r="K240" s="172">
        <v>7805</v>
      </c>
      <c r="L240" s="172">
        <v>3885</v>
      </c>
      <c r="M240" s="172">
        <v>6446</v>
      </c>
      <c r="N240" s="172">
        <v>6194</v>
      </c>
      <c r="O240" s="172">
        <v>7587</v>
      </c>
      <c r="P240" s="1"/>
      <c r="Q240"/>
      <c r="R240"/>
      <c r="S240"/>
      <c r="T240"/>
      <c r="U240"/>
      <c r="V240"/>
      <c r="W240" s="35"/>
      <c r="X240" s="50"/>
      <c r="Y240" s="49"/>
      <c r="Z240" s="49"/>
      <c r="AA240" s="1"/>
      <c r="AB240" s="7"/>
      <c r="AC240" s="7"/>
      <c r="AD240" s="7"/>
      <c r="AE240" s="7"/>
      <c r="AF240" s="7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Y240" s="5"/>
      <c r="BZ240" s="5"/>
      <c r="CA240" s="5"/>
      <c r="CB240" s="5"/>
      <c r="CC240" s="5"/>
      <c r="CE240" s="52"/>
      <c r="CF240" s="52"/>
      <c r="CG240" s="52"/>
      <c r="CH240" s="52"/>
      <c r="CI240" s="52"/>
      <c r="CK240" s="52" t="str">
        <f t="shared" si="218"/>
        <v/>
      </c>
      <c r="CL240" s="55"/>
      <c r="CM240" s="55"/>
      <c r="CN240" s="55"/>
      <c r="CO240" s="55"/>
      <c r="CP240" s="55"/>
      <c r="CQ240" s="5"/>
      <c r="CR240" s="5"/>
      <c r="CS240" s="5"/>
      <c r="CT240" s="5"/>
      <c r="CU240" s="5"/>
    </row>
    <row r="241" spans="1:99" x14ac:dyDescent="0.35">
      <c r="A241" s="170" t="str">
        <f t="shared" si="224"/>
        <v>NNN</v>
      </c>
      <c r="B241" s="170" t="str">
        <f t="shared" si="225"/>
        <v>N</v>
      </c>
      <c r="C241" s="29" t="str">
        <f t="shared" si="226"/>
        <v>N</v>
      </c>
      <c r="D241" s="29" t="str">
        <f t="shared" si="202"/>
        <v>N</v>
      </c>
      <c r="E241" s="171" t="s">
        <v>5</v>
      </c>
      <c r="F241" s="171" t="s">
        <v>7</v>
      </c>
      <c r="G241" s="171" t="s">
        <v>7</v>
      </c>
      <c r="H241" s="172">
        <v>31</v>
      </c>
      <c r="I241" s="171" t="s">
        <v>5</v>
      </c>
      <c r="J241" s="171" t="s">
        <v>5</v>
      </c>
      <c r="K241" s="172">
        <v>8164</v>
      </c>
      <c r="L241" s="172">
        <v>3938</v>
      </c>
      <c r="M241" s="172">
        <v>6661</v>
      </c>
      <c r="N241" s="172">
        <v>6400</v>
      </c>
      <c r="O241" s="172">
        <v>7908</v>
      </c>
      <c r="P241" s="1"/>
      <c r="Q241"/>
      <c r="R241"/>
      <c r="S241"/>
      <c r="T241"/>
      <c r="U241"/>
      <c r="V241"/>
      <c r="W241" s="35"/>
      <c r="X241" s="50"/>
      <c r="Y241" s="49"/>
      <c r="Z241" s="49"/>
      <c r="AA241" s="1"/>
      <c r="AB241" s="7"/>
      <c r="AC241" s="7"/>
      <c r="AD241" s="7"/>
      <c r="AE241" s="7"/>
      <c r="AF241" s="7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Y241" s="5"/>
      <c r="BZ241" s="5"/>
      <c r="CA241" s="5"/>
      <c r="CB241" s="5"/>
      <c r="CC241" s="5"/>
      <c r="CE241" s="52"/>
      <c r="CF241" s="52"/>
      <c r="CG241" s="52"/>
      <c r="CH241" s="52"/>
      <c r="CI241" s="52"/>
      <c r="CK241" s="52" t="str">
        <f t="shared" si="218"/>
        <v/>
      </c>
      <c r="CL241" s="55"/>
      <c r="CM241" s="55"/>
      <c r="CN241" s="55"/>
      <c r="CO241" s="55"/>
      <c r="CP241" s="55"/>
      <c r="CQ241" s="5"/>
      <c r="CR241" s="5"/>
      <c r="CS241" s="5"/>
      <c r="CT241" s="5"/>
      <c r="CU241" s="5"/>
    </row>
    <row r="242" spans="1:99" x14ac:dyDescent="0.35">
      <c r="A242" s="170" t="str">
        <f t="shared" si="224"/>
        <v>NNN</v>
      </c>
      <c r="B242" s="170" t="str">
        <f t="shared" si="225"/>
        <v>N</v>
      </c>
      <c r="C242" s="29" t="str">
        <f t="shared" si="226"/>
        <v>N</v>
      </c>
      <c r="D242" s="29" t="str">
        <f t="shared" si="202"/>
        <v>N</v>
      </c>
      <c r="E242" s="171" t="s">
        <v>5</v>
      </c>
      <c r="F242" s="171" t="s">
        <v>7</v>
      </c>
      <c r="G242" s="171" t="s">
        <v>7</v>
      </c>
      <c r="H242" s="172">
        <v>31</v>
      </c>
      <c r="I242" s="171" t="s">
        <v>9</v>
      </c>
      <c r="J242" s="171" t="s">
        <v>9</v>
      </c>
      <c r="K242" s="172">
        <v>2</v>
      </c>
      <c r="L242" s="172">
        <v>2</v>
      </c>
      <c r="M242" s="172">
        <v>2</v>
      </c>
      <c r="N242" s="172">
        <v>2</v>
      </c>
      <c r="O242" s="172">
        <v>2</v>
      </c>
      <c r="P242" s="1"/>
      <c r="Q242"/>
      <c r="R242"/>
      <c r="S242"/>
      <c r="T242"/>
      <c r="U242"/>
      <c r="V242"/>
      <c r="W242" s="35"/>
      <c r="X242" s="50"/>
      <c r="Y242" s="49"/>
      <c r="Z242" s="49"/>
      <c r="AA242" s="1"/>
      <c r="AB242" s="7"/>
      <c r="AC242" s="7"/>
      <c r="AD242" s="7"/>
      <c r="AE242" s="7"/>
      <c r="AF242" s="7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Y242" s="5"/>
      <c r="BZ242" s="5"/>
      <c r="CA242" s="5"/>
      <c r="CB242" s="5"/>
      <c r="CC242" s="5"/>
      <c r="CE242" s="52"/>
      <c r="CF242" s="52"/>
      <c r="CG242" s="52"/>
      <c r="CH242" s="52"/>
      <c r="CI242" s="52"/>
      <c r="CK242" s="52" t="str">
        <f t="shared" si="218"/>
        <v/>
      </c>
      <c r="CL242" s="55"/>
      <c r="CM242" s="55"/>
      <c r="CN242" s="55"/>
      <c r="CO242" s="55"/>
      <c r="CP242" s="55"/>
      <c r="CQ242" s="5"/>
      <c r="CR242" s="5"/>
      <c r="CS242" s="5"/>
      <c r="CT242" s="5"/>
      <c r="CU242" s="5"/>
    </row>
    <row r="243" spans="1:99" x14ac:dyDescent="0.35">
      <c r="A243" s="170" t="str">
        <f t="shared" si="224"/>
        <v>NNN</v>
      </c>
      <c r="B243" s="170" t="str">
        <f t="shared" si="225"/>
        <v>N</v>
      </c>
      <c r="C243" s="29" t="str">
        <f t="shared" si="226"/>
        <v>N</v>
      </c>
      <c r="D243" s="29" t="str">
        <f t="shared" si="202"/>
        <v>N</v>
      </c>
      <c r="E243" s="171" t="s">
        <v>5</v>
      </c>
      <c r="F243" s="171" t="s">
        <v>7</v>
      </c>
      <c r="G243" s="171" t="s">
        <v>7</v>
      </c>
      <c r="H243" s="172">
        <v>32</v>
      </c>
      <c r="I243" s="171" t="s">
        <v>5</v>
      </c>
      <c r="J243" s="171" t="s">
        <v>5</v>
      </c>
      <c r="K243" s="172">
        <v>7386</v>
      </c>
      <c r="L243" s="172">
        <v>3779</v>
      </c>
      <c r="M243" s="172">
        <v>6117</v>
      </c>
      <c r="N243" s="172">
        <v>5873</v>
      </c>
      <c r="O243" s="172">
        <v>7162</v>
      </c>
      <c r="P243" s="1"/>
      <c r="Q243"/>
      <c r="R243"/>
      <c r="S243"/>
      <c r="T243"/>
      <c r="U243"/>
      <c r="V243"/>
      <c r="W243" s="35"/>
      <c r="X243" s="50"/>
      <c r="Y243" s="49"/>
      <c r="Z243" s="49"/>
      <c r="AA243" s="1"/>
      <c r="AB243" s="7"/>
      <c r="AC243" s="7"/>
      <c r="AD243" s="7"/>
      <c r="AE243" s="7"/>
      <c r="AF243" s="7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Y243" s="5"/>
      <c r="BZ243" s="5"/>
      <c r="CA243" s="5"/>
      <c r="CB243" s="5"/>
      <c r="CC243" s="5"/>
      <c r="CE243" s="52"/>
      <c r="CF243" s="52"/>
      <c r="CG243" s="52"/>
      <c r="CH243" s="52"/>
      <c r="CI243" s="52"/>
      <c r="CK243" s="52" t="str">
        <f t="shared" si="218"/>
        <v/>
      </c>
      <c r="CL243" s="55"/>
      <c r="CM243" s="55"/>
      <c r="CN243" s="55"/>
      <c r="CO243" s="55"/>
      <c r="CP243" s="55"/>
      <c r="CQ243" s="5"/>
      <c r="CR243" s="5"/>
      <c r="CS243" s="5"/>
      <c r="CT243" s="5"/>
      <c r="CU243" s="5"/>
    </row>
    <row r="244" spans="1:99" x14ac:dyDescent="0.35">
      <c r="A244" s="170" t="str">
        <f t="shared" si="224"/>
        <v>NNN</v>
      </c>
      <c r="B244" s="170" t="str">
        <f t="shared" si="225"/>
        <v>N</v>
      </c>
      <c r="C244" s="29" t="str">
        <f t="shared" si="226"/>
        <v>N</v>
      </c>
      <c r="D244" s="29" t="str">
        <f t="shared" si="202"/>
        <v>N</v>
      </c>
      <c r="E244" s="171" t="s">
        <v>5</v>
      </c>
      <c r="F244" s="171" t="s">
        <v>7</v>
      </c>
      <c r="G244" s="171" t="s">
        <v>7</v>
      </c>
      <c r="H244" s="172">
        <v>33</v>
      </c>
      <c r="I244" s="171" t="s">
        <v>5</v>
      </c>
      <c r="J244" s="171" t="s">
        <v>5</v>
      </c>
      <c r="K244" s="172">
        <v>7431</v>
      </c>
      <c r="L244" s="172">
        <v>3849</v>
      </c>
      <c r="M244" s="172">
        <v>6139</v>
      </c>
      <c r="N244" s="172">
        <v>5890</v>
      </c>
      <c r="O244" s="172">
        <v>7250</v>
      </c>
      <c r="P244" s="1"/>
      <c r="Q244"/>
      <c r="R244"/>
      <c r="S244"/>
      <c r="T244"/>
      <c r="U244"/>
      <c r="V244"/>
      <c r="W244" s="35"/>
      <c r="X244" s="50"/>
      <c r="Y244" s="49"/>
      <c r="Z244" s="49"/>
      <c r="AA244" s="1"/>
      <c r="AB244" s="7"/>
      <c r="AC244" s="7"/>
      <c r="AD244" s="7"/>
      <c r="AE244" s="7"/>
      <c r="AF244" s="7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Y244" s="5"/>
      <c r="BZ244" s="5"/>
      <c r="CA244" s="5"/>
      <c r="CB244" s="5"/>
      <c r="CC244" s="5"/>
      <c r="CE244" s="52"/>
      <c r="CF244" s="52"/>
      <c r="CG244" s="52"/>
      <c r="CH244" s="52"/>
      <c r="CI244" s="52"/>
      <c r="CK244" s="52" t="str">
        <f t="shared" si="218"/>
        <v/>
      </c>
      <c r="CL244" s="55"/>
      <c r="CM244" s="55"/>
      <c r="CN244" s="55"/>
      <c r="CO244" s="55"/>
      <c r="CP244" s="55"/>
      <c r="CQ244" s="5"/>
      <c r="CR244" s="5"/>
      <c r="CS244" s="5"/>
      <c r="CT244" s="5"/>
      <c r="CU244" s="5"/>
    </row>
    <row r="245" spans="1:99" x14ac:dyDescent="0.35">
      <c r="A245" s="170" t="str">
        <f t="shared" si="224"/>
        <v>NNN</v>
      </c>
      <c r="B245" s="170" t="str">
        <f t="shared" si="225"/>
        <v>N</v>
      </c>
      <c r="C245" s="29" t="str">
        <f t="shared" si="226"/>
        <v>N</v>
      </c>
      <c r="D245" s="29" t="str">
        <f t="shared" si="202"/>
        <v>N</v>
      </c>
      <c r="E245" s="171" t="s">
        <v>5</v>
      </c>
      <c r="F245" s="171" t="s">
        <v>7</v>
      </c>
      <c r="G245" s="171" t="s">
        <v>7</v>
      </c>
      <c r="H245" s="172">
        <v>33</v>
      </c>
      <c r="I245" s="171" t="s">
        <v>9</v>
      </c>
      <c r="J245" s="171" t="s">
        <v>5</v>
      </c>
      <c r="K245" s="172">
        <v>1</v>
      </c>
      <c r="L245" s="172">
        <v>0</v>
      </c>
      <c r="M245" s="172">
        <v>0</v>
      </c>
      <c r="N245" s="172">
        <v>1</v>
      </c>
      <c r="O245" s="172">
        <v>1</v>
      </c>
      <c r="P245" s="1"/>
      <c r="Q245"/>
      <c r="R245"/>
      <c r="S245"/>
      <c r="T245"/>
      <c r="U245"/>
      <c r="V245"/>
      <c r="W245" s="35"/>
      <c r="X245" s="50"/>
      <c r="Y245" s="49"/>
      <c r="Z245" s="49"/>
      <c r="AA245" s="1"/>
      <c r="AB245" s="7"/>
      <c r="AC245" s="7"/>
      <c r="AD245" s="7"/>
      <c r="AE245" s="7"/>
      <c r="AF245" s="7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Y245" s="5"/>
      <c r="BZ245" s="5"/>
      <c r="CA245" s="5"/>
      <c r="CB245" s="5"/>
      <c r="CC245" s="5"/>
      <c r="CE245" s="52"/>
      <c r="CF245" s="52"/>
      <c r="CG245" s="52"/>
      <c r="CH245" s="52"/>
      <c r="CI245" s="52"/>
      <c r="CK245" s="52" t="str">
        <f t="shared" si="218"/>
        <v/>
      </c>
      <c r="CL245" s="55"/>
      <c r="CM245" s="55"/>
      <c r="CN245" s="55"/>
      <c r="CO245" s="55"/>
      <c r="CP245" s="55"/>
      <c r="CQ245" s="5"/>
      <c r="CR245" s="5"/>
      <c r="CS245" s="5"/>
      <c r="CT245" s="5"/>
      <c r="CU245" s="5"/>
    </row>
    <row r="246" spans="1:99" x14ac:dyDescent="0.35">
      <c r="A246" s="170" t="str">
        <f t="shared" si="224"/>
        <v>NNN</v>
      </c>
      <c r="B246" s="170" t="str">
        <f t="shared" si="225"/>
        <v>N</v>
      </c>
      <c r="C246" s="29" t="str">
        <f t="shared" si="226"/>
        <v>N</v>
      </c>
      <c r="D246" s="29" t="str">
        <f t="shared" si="202"/>
        <v>N</v>
      </c>
      <c r="E246" s="171" t="s">
        <v>5</v>
      </c>
      <c r="F246" s="171" t="s">
        <v>7</v>
      </c>
      <c r="G246" s="171" t="s">
        <v>7</v>
      </c>
      <c r="H246" s="172">
        <v>34</v>
      </c>
      <c r="I246" s="171" t="s">
        <v>5</v>
      </c>
      <c r="J246" s="171" t="s">
        <v>5</v>
      </c>
      <c r="K246" s="172">
        <v>7362</v>
      </c>
      <c r="L246" s="172">
        <v>3702</v>
      </c>
      <c r="M246" s="172">
        <v>6169</v>
      </c>
      <c r="N246" s="172">
        <v>5855</v>
      </c>
      <c r="O246" s="172">
        <v>7168</v>
      </c>
      <c r="P246" s="1"/>
      <c r="Q246"/>
      <c r="R246"/>
      <c r="S246"/>
      <c r="T246"/>
      <c r="U246"/>
      <c r="V246"/>
      <c r="W246" s="35"/>
      <c r="X246" s="50"/>
      <c r="Y246" s="49"/>
      <c r="Z246" s="49"/>
      <c r="AA246" s="1"/>
      <c r="AB246" s="7"/>
      <c r="AC246" s="7"/>
      <c r="AD246" s="7"/>
      <c r="AE246" s="7"/>
      <c r="AF246" s="7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Y246" s="5"/>
      <c r="BZ246" s="5"/>
      <c r="CA246" s="5"/>
      <c r="CB246" s="5"/>
      <c r="CC246" s="5"/>
      <c r="CE246" s="52"/>
      <c r="CF246" s="52"/>
      <c r="CG246" s="52"/>
      <c r="CH246" s="52"/>
      <c r="CI246" s="52"/>
      <c r="CK246" s="52" t="str">
        <f t="shared" si="218"/>
        <v/>
      </c>
      <c r="CL246" s="55"/>
      <c r="CM246" s="55"/>
      <c r="CN246" s="55"/>
      <c r="CO246" s="55"/>
      <c r="CP246" s="55"/>
      <c r="CQ246" s="5"/>
      <c r="CR246" s="5"/>
      <c r="CS246" s="5"/>
      <c r="CT246" s="5"/>
      <c r="CU246" s="5"/>
    </row>
    <row r="247" spans="1:99" x14ac:dyDescent="0.35">
      <c r="A247" s="170" t="str">
        <f t="shared" si="224"/>
        <v>NNN</v>
      </c>
      <c r="B247" s="170" t="str">
        <f t="shared" si="225"/>
        <v>N</v>
      </c>
      <c r="C247" s="29" t="str">
        <f t="shared" si="226"/>
        <v>N</v>
      </c>
      <c r="D247" s="29" t="str">
        <f t="shared" si="202"/>
        <v>N</v>
      </c>
      <c r="E247" s="171" t="s">
        <v>5</v>
      </c>
      <c r="F247" s="171" t="s">
        <v>7</v>
      </c>
      <c r="G247" s="171" t="s">
        <v>7</v>
      </c>
      <c r="H247" s="172">
        <v>34</v>
      </c>
      <c r="I247" s="171" t="s">
        <v>9</v>
      </c>
      <c r="J247" s="171" t="s">
        <v>9</v>
      </c>
      <c r="K247" s="172">
        <v>1</v>
      </c>
      <c r="L247" s="172">
        <v>1</v>
      </c>
      <c r="M247" s="172">
        <v>1</v>
      </c>
      <c r="N247" s="172">
        <v>0</v>
      </c>
      <c r="O247" s="172">
        <v>1</v>
      </c>
      <c r="P247" s="1"/>
      <c r="Q247"/>
      <c r="R247"/>
      <c r="S247"/>
      <c r="T247"/>
      <c r="U247"/>
      <c r="V247"/>
      <c r="W247" s="35"/>
      <c r="X247" s="50"/>
      <c r="Y247" s="49"/>
      <c r="Z247" s="49"/>
      <c r="AA247" s="1"/>
      <c r="AB247" s="7"/>
      <c r="AC247" s="7"/>
      <c r="AD247" s="7"/>
      <c r="AE247" s="7"/>
      <c r="AF247" s="7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Y247" s="5"/>
      <c r="BZ247" s="5"/>
      <c r="CA247" s="5"/>
      <c r="CB247" s="5"/>
      <c r="CC247" s="5"/>
      <c r="CE247" s="52"/>
      <c r="CF247" s="52"/>
      <c r="CG247" s="52"/>
      <c r="CH247" s="52"/>
      <c r="CI247" s="52"/>
      <c r="CK247" s="52" t="str">
        <f t="shared" si="218"/>
        <v/>
      </c>
      <c r="CL247" s="55"/>
      <c r="CM247" s="55"/>
      <c r="CN247" s="55"/>
      <c r="CO247" s="55"/>
      <c r="CP247" s="55"/>
      <c r="CQ247" s="5"/>
      <c r="CR247" s="5"/>
      <c r="CS247" s="5"/>
      <c r="CT247" s="5"/>
      <c r="CU247" s="5"/>
    </row>
    <row r="248" spans="1:99" x14ac:dyDescent="0.35">
      <c r="A248" s="170" t="str">
        <f t="shared" si="224"/>
        <v>NNN</v>
      </c>
      <c r="B248" s="170" t="str">
        <f t="shared" si="225"/>
        <v>N</v>
      </c>
      <c r="C248" s="29" t="str">
        <f t="shared" si="226"/>
        <v>N</v>
      </c>
      <c r="D248" s="29" t="str">
        <f t="shared" si="202"/>
        <v>N</v>
      </c>
      <c r="E248" s="171" t="s">
        <v>5</v>
      </c>
      <c r="F248" s="171" t="s">
        <v>7</v>
      </c>
      <c r="G248" s="171" t="s">
        <v>7</v>
      </c>
      <c r="H248" s="172">
        <v>35</v>
      </c>
      <c r="I248" s="171" t="s">
        <v>5</v>
      </c>
      <c r="J248" s="171" t="s">
        <v>5</v>
      </c>
      <c r="K248" s="172">
        <v>7705</v>
      </c>
      <c r="L248" s="172">
        <v>3991</v>
      </c>
      <c r="M248" s="172">
        <v>6502</v>
      </c>
      <c r="N248" s="172">
        <v>6142</v>
      </c>
      <c r="O248" s="172">
        <v>7501</v>
      </c>
      <c r="P248" s="1"/>
      <c r="Q248"/>
      <c r="R248"/>
      <c r="S248"/>
      <c r="T248"/>
      <c r="U248"/>
      <c r="V248"/>
      <c r="W248" s="35"/>
      <c r="X248" s="50"/>
      <c r="Y248" s="49"/>
      <c r="Z248" s="49"/>
      <c r="AA248" s="1"/>
      <c r="AB248" s="7"/>
      <c r="AC248" s="7"/>
      <c r="AD248" s="7"/>
      <c r="AE248" s="7"/>
      <c r="AF248" s="7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Y248" s="5"/>
      <c r="BZ248" s="5"/>
      <c r="CA248" s="5"/>
      <c r="CB248" s="5"/>
      <c r="CC248" s="5"/>
      <c r="CE248" s="52"/>
      <c r="CF248" s="52"/>
      <c r="CG248" s="52"/>
      <c r="CH248" s="52"/>
      <c r="CI248" s="52"/>
      <c r="CK248" s="52" t="str">
        <f t="shared" si="218"/>
        <v/>
      </c>
      <c r="CL248" s="55"/>
      <c r="CM248" s="55"/>
      <c r="CN248" s="55"/>
      <c r="CO248" s="55"/>
      <c r="CP248" s="55"/>
      <c r="CQ248" s="5"/>
      <c r="CR248" s="5"/>
      <c r="CS248" s="5"/>
      <c r="CT248" s="5"/>
      <c r="CU248" s="5"/>
    </row>
    <row r="249" spans="1:99" x14ac:dyDescent="0.35">
      <c r="A249" s="170" t="str">
        <f t="shared" si="224"/>
        <v>NNN</v>
      </c>
      <c r="B249" s="170" t="str">
        <f t="shared" si="225"/>
        <v>N</v>
      </c>
      <c r="C249" s="29" t="str">
        <f t="shared" si="226"/>
        <v>N</v>
      </c>
      <c r="D249" s="29" t="str">
        <f t="shared" si="202"/>
        <v>N</v>
      </c>
      <c r="E249" s="171" t="s">
        <v>5</v>
      </c>
      <c r="F249" s="171" t="s">
        <v>7</v>
      </c>
      <c r="G249" s="171" t="s">
        <v>7</v>
      </c>
      <c r="H249" s="172">
        <v>35</v>
      </c>
      <c r="I249" s="171" t="s">
        <v>9</v>
      </c>
      <c r="J249" s="171" t="s">
        <v>5</v>
      </c>
      <c r="K249" s="172">
        <v>1</v>
      </c>
      <c r="L249" s="172">
        <v>1</v>
      </c>
      <c r="M249" s="172">
        <v>1</v>
      </c>
      <c r="N249" s="172">
        <v>1</v>
      </c>
      <c r="O249" s="172">
        <v>1</v>
      </c>
      <c r="P249" s="1"/>
      <c r="Q249"/>
      <c r="R249"/>
      <c r="S249"/>
      <c r="T249"/>
      <c r="U249"/>
      <c r="V249"/>
      <c r="W249" s="35"/>
      <c r="X249" s="50"/>
      <c r="Y249" s="49"/>
      <c r="Z249" s="49"/>
      <c r="AA249" s="1"/>
      <c r="AB249" s="7"/>
      <c r="AC249" s="7"/>
      <c r="AD249" s="7"/>
      <c r="AE249" s="7"/>
      <c r="AF249" s="7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Y249" s="5"/>
      <c r="BZ249" s="5"/>
      <c r="CA249" s="5"/>
      <c r="CB249" s="5"/>
      <c r="CC249" s="5"/>
      <c r="CE249" s="52"/>
      <c r="CF249" s="52"/>
      <c r="CG249" s="52"/>
      <c r="CH249" s="52"/>
      <c r="CI249" s="52"/>
      <c r="CK249" s="52" t="str">
        <f t="shared" si="218"/>
        <v/>
      </c>
      <c r="CL249" s="55"/>
      <c r="CM249" s="55"/>
      <c r="CN249" s="55"/>
      <c r="CO249" s="55"/>
      <c r="CP249" s="55"/>
      <c r="CQ249" s="5"/>
      <c r="CR249" s="5"/>
      <c r="CS249" s="5"/>
      <c r="CT249" s="5"/>
      <c r="CU249" s="5"/>
    </row>
    <row r="250" spans="1:99" x14ac:dyDescent="0.35">
      <c r="A250" s="170" t="str">
        <f t="shared" si="224"/>
        <v>NNN</v>
      </c>
      <c r="B250" s="170" t="str">
        <f t="shared" si="225"/>
        <v>N</v>
      </c>
      <c r="C250" s="29" t="str">
        <f t="shared" si="226"/>
        <v>N</v>
      </c>
      <c r="D250" s="29" t="str">
        <f t="shared" si="202"/>
        <v>N</v>
      </c>
      <c r="E250" s="171" t="s">
        <v>5</v>
      </c>
      <c r="F250" s="171" t="s">
        <v>7</v>
      </c>
      <c r="G250" s="171" t="s">
        <v>7</v>
      </c>
      <c r="H250" s="172">
        <v>35</v>
      </c>
      <c r="I250" s="171" t="s">
        <v>9</v>
      </c>
      <c r="J250" s="171" t="s">
        <v>9</v>
      </c>
      <c r="K250" s="172">
        <v>1</v>
      </c>
      <c r="L250" s="172">
        <v>0</v>
      </c>
      <c r="M250" s="172">
        <v>1</v>
      </c>
      <c r="N250" s="172">
        <v>1</v>
      </c>
      <c r="O250" s="172">
        <v>1</v>
      </c>
      <c r="P250" s="1"/>
      <c r="Q250"/>
      <c r="R250"/>
      <c r="S250"/>
      <c r="T250"/>
      <c r="U250"/>
      <c r="V250"/>
      <c r="W250" s="35"/>
      <c r="X250" s="50"/>
      <c r="Y250" s="49"/>
      <c r="Z250" s="49"/>
      <c r="AA250" s="1"/>
      <c r="AB250" s="7"/>
      <c r="AC250" s="7"/>
      <c r="AD250" s="7"/>
      <c r="AE250" s="7"/>
      <c r="AF250" s="7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Y250" s="5"/>
      <c r="BZ250" s="5"/>
      <c r="CA250" s="5"/>
      <c r="CB250" s="5"/>
      <c r="CC250" s="5"/>
      <c r="CE250" s="52"/>
      <c r="CF250" s="52"/>
      <c r="CG250" s="52"/>
      <c r="CH250" s="52"/>
      <c r="CI250" s="52"/>
      <c r="CK250" s="52" t="str">
        <f t="shared" si="218"/>
        <v/>
      </c>
      <c r="CL250" s="55"/>
      <c r="CM250" s="55"/>
      <c r="CN250" s="55"/>
      <c r="CO250" s="55"/>
      <c r="CP250" s="55"/>
      <c r="CQ250" s="5"/>
      <c r="CR250" s="5"/>
      <c r="CS250" s="5"/>
      <c r="CT250" s="5"/>
      <c r="CU250" s="5"/>
    </row>
    <row r="251" spans="1:99" x14ac:dyDescent="0.35">
      <c r="A251" s="170" t="str">
        <f t="shared" si="224"/>
        <v>NNN</v>
      </c>
      <c r="B251" s="170" t="str">
        <f t="shared" si="225"/>
        <v>N</v>
      </c>
      <c r="C251" s="29" t="str">
        <f t="shared" si="226"/>
        <v>N</v>
      </c>
      <c r="D251" s="29" t="str">
        <f t="shared" si="202"/>
        <v>N</v>
      </c>
      <c r="E251" s="171" t="s">
        <v>5</v>
      </c>
      <c r="F251" s="171" t="s">
        <v>7</v>
      </c>
      <c r="G251" s="171" t="s">
        <v>7</v>
      </c>
      <c r="H251" s="172">
        <v>36</v>
      </c>
      <c r="I251" s="171" t="s">
        <v>5</v>
      </c>
      <c r="J251" s="171" t="s">
        <v>5</v>
      </c>
      <c r="K251" s="172">
        <v>8206</v>
      </c>
      <c r="L251" s="172">
        <v>4442</v>
      </c>
      <c r="M251" s="172">
        <v>6840</v>
      </c>
      <c r="N251" s="172">
        <v>6493</v>
      </c>
      <c r="O251" s="172">
        <v>8010</v>
      </c>
      <c r="P251" s="1"/>
      <c r="Q251"/>
      <c r="R251"/>
      <c r="S251"/>
      <c r="T251"/>
      <c r="U251"/>
      <c r="V251"/>
      <c r="W251" s="35"/>
      <c r="X251" s="50"/>
      <c r="Y251" s="49"/>
      <c r="Z251" s="49"/>
      <c r="AA251" s="1"/>
      <c r="AB251" s="7"/>
      <c r="AC251" s="7"/>
      <c r="AD251" s="7"/>
      <c r="AE251" s="7"/>
      <c r="AF251" s="7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Y251" s="5"/>
      <c r="BZ251" s="5"/>
      <c r="CA251" s="5"/>
      <c r="CB251" s="5"/>
      <c r="CC251" s="5"/>
      <c r="CE251" s="52"/>
      <c r="CF251" s="52"/>
      <c r="CG251" s="52"/>
      <c r="CH251" s="52"/>
      <c r="CI251" s="52"/>
      <c r="CK251" s="52" t="str">
        <f t="shared" si="218"/>
        <v/>
      </c>
      <c r="CL251" s="55"/>
      <c r="CM251" s="55"/>
      <c r="CN251" s="55"/>
      <c r="CO251" s="55"/>
      <c r="CP251" s="55"/>
      <c r="CQ251" s="5"/>
      <c r="CR251" s="5"/>
      <c r="CS251" s="5"/>
      <c r="CT251" s="5"/>
      <c r="CU251" s="5"/>
    </row>
    <row r="252" spans="1:99" x14ac:dyDescent="0.35">
      <c r="A252" s="170" t="str">
        <f t="shared" si="224"/>
        <v>NNN</v>
      </c>
      <c r="B252" s="170" t="str">
        <f t="shared" si="225"/>
        <v>N</v>
      </c>
      <c r="C252" s="29" t="str">
        <f t="shared" si="226"/>
        <v>N</v>
      </c>
      <c r="D252" s="29" t="str">
        <f t="shared" si="202"/>
        <v>N</v>
      </c>
      <c r="E252" s="171" t="s">
        <v>5</v>
      </c>
      <c r="F252" s="171" t="s">
        <v>7</v>
      </c>
      <c r="G252" s="171" t="s">
        <v>7</v>
      </c>
      <c r="H252" s="172">
        <v>37</v>
      </c>
      <c r="I252" s="171" t="s">
        <v>5</v>
      </c>
      <c r="J252" s="171" t="s">
        <v>5</v>
      </c>
      <c r="K252" s="172">
        <v>8430</v>
      </c>
      <c r="L252" s="172">
        <v>4695</v>
      </c>
      <c r="M252" s="172">
        <v>7025</v>
      </c>
      <c r="N252" s="172">
        <v>6702</v>
      </c>
      <c r="O252" s="172">
        <v>8232</v>
      </c>
      <c r="P252" s="1"/>
      <c r="Q252"/>
      <c r="R252"/>
      <c r="S252"/>
      <c r="T252"/>
      <c r="U252"/>
      <c r="V252"/>
      <c r="W252" s="35"/>
      <c r="X252" s="50"/>
      <c r="Y252" s="49"/>
      <c r="Z252" s="49"/>
      <c r="AA252" s="1"/>
      <c r="AB252" s="7"/>
      <c r="AC252" s="7"/>
      <c r="AD252" s="7"/>
      <c r="AE252" s="7"/>
      <c r="AF252" s="7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Y252" s="5"/>
      <c r="BZ252" s="5"/>
      <c r="CA252" s="5"/>
      <c r="CB252" s="5"/>
      <c r="CC252" s="5"/>
      <c r="CE252" s="52"/>
      <c r="CF252" s="52"/>
      <c r="CG252" s="52"/>
      <c r="CH252" s="52"/>
      <c r="CI252" s="52"/>
      <c r="CK252" s="52" t="str">
        <f t="shared" si="218"/>
        <v/>
      </c>
      <c r="CL252" s="55"/>
      <c r="CM252" s="55"/>
      <c r="CN252" s="55"/>
      <c r="CO252" s="55"/>
      <c r="CP252" s="55"/>
      <c r="CQ252" s="5"/>
      <c r="CR252" s="5"/>
      <c r="CS252" s="5"/>
      <c r="CT252" s="5"/>
      <c r="CU252" s="5"/>
    </row>
    <row r="253" spans="1:99" x14ac:dyDescent="0.35">
      <c r="A253" s="170" t="str">
        <f t="shared" si="224"/>
        <v>NNN</v>
      </c>
      <c r="B253" s="170" t="str">
        <f t="shared" si="225"/>
        <v>N</v>
      </c>
      <c r="C253" s="29" t="str">
        <f t="shared" si="226"/>
        <v>N</v>
      </c>
      <c r="D253" s="29" t="str">
        <f t="shared" si="202"/>
        <v>N</v>
      </c>
      <c r="E253" s="171" t="s">
        <v>5</v>
      </c>
      <c r="F253" s="171" t="s">
        <v>7</v>
      </c>
      <c r="G253" s="171" t="s">
        <v>7</v>
      </c>
      <c r="H253" s="172">
        <v>37</v>
      </c>
      <c r="I253" s="171" t="s">
        <v>9</v>
      </c>
      <c r="J253" s="171" t="s">
        <v>5</v>
      </c>
      <c r="K253" s="172">
        <v>2</v>
      </c>
      <c r="L253" s="172">
        <v>0</v>
      </c>
      <c r="M253" s="172">
        <v>2</v>
      </c>
      <c r="N253" s="172">
        <v>2</v>
      </c>
      <c r="O253" s="172">
        <v>2</v>
      </c>
      <c r="P253" s="1"/>
      <c r="Q253"/>
      <c r="R253"/>
      <c r="S253"/>
      <c r="T253"/>
      <c r="U253"/>
      <c r="V253"/>
      <c r="W253" s="35"/>
      <c r="X253" s="50"/>
      <c r="Y253" s="49"/>
      <c r="Z253" s="49"/>
      <c r="AA253" s="1"/>
      <c r="AB253" s="7"/>
      <c r="AC253" s="7"/>
      <c r="AD253" s="7"/>
      <c r="AE253" s="7"/>
      <c r="AF253" s="7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Y253" s="5"/>
      <c r="BZ253" s="5"/>
      <c r="CA253" s="5"/>
      <c r="CB253" s="5"/>
      <c r="CC253" s="5"/>
      <c r="CE253" s="52"/>
      <c r="CF253" s="52"/>
      <c r="CG253" s="52"/>
      <c r="CH253" s="52"/>
      <c r="CI253" s="52"/>
      <c r="CK253" s="52" t="str">
        <f t="shared" si="218"/>
        <v/>
      </c>
      <c r="CL253" s="55"/>
      <c r="CM253" s="55"/>
      <c r="CN253" s="55"/>
      <c r="CO253" s="55"/>
      <c r="CP253" s="55"/>
      <c r="CQ253" s="5"/>
      <c r="CR253" s="5"/>
      <c r="CS253" s="5"/>
      <c r="CT253" s="5"/>
      <c r="CU253" s="5"/>
    </row>
    <row r="254" spans="1:99" x14ac:dyDescent="0.35">
      <c r="A254" s="170" t="str">
        <f t="shared" si="224"/>
        <v>NNN</v>
      </c>
      <c r="B254" s="170" t="str">
        <f t="shared" si="225"/>
        <v>N</v>
      </c>
      <c r="C254" s="29" t="str">
        <f t="shared" si="226"/>
        <v>N</v>
      </c>
      <c r="D254" s="29" t="str">
        <f t="shared" si="202"/>
        <v>N</v>
      </c>
      <c r="E254" s="171" t="s">
        <v>5</v>
      </c>
      <c r="F254" s="171" t="s">
        <v>7</v>
      </c>
      <c r="G254" s="171" t="s">
        <v>7</v>
      </c>
      <c r="H254" s="172">
        <v>38</v>
      </c>
      <c r="I254" s="171" t="s">
        <v>5</v>
      </c>
      <c r="J254" s="171" t="s">
        <v>5</v>
      </c>
      <c r="K254" s="172">
        <v>8017</v>
      </c>
      <c r="L254" s="172">
        <v>4508</v>
      </c>
      <c r="M254" s="172">
        <v>6672</v>
      </c>
      <c r="N254" s="172">
        <v>6301</v>
      </c>
      <c r="O254" s="172">
        <v>7807</v>
      </c>
      <c r="P254" s="1"/>
      <c r="Q254"/>
      <c r="R254"/>
      <c r="S254"/>
      <c r="T254"/>
      <c r="U254"/>
      <c r="V254"/>
      <c r="W254" s="35"/>
      <c r="X254" s="50"/>
      <c r="Y254" s="49"/>
      <c r="Z254" s="49"/>
      <c r="AA254" s="1"/>
      <c r="AB254" s="7"/>
      <c r="AC254" s="7"/>
      <c r="AD254" s="7"/>
      <c r="AE254" s="7"/>
      <c r="AF254" s="7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Y254" s="5"/>
      <c r="BZ254" s="5"/>
      <c r="CA254" s="5"/>
      <c r="CB254" s="5"/>
      <c r="CC254" s="5"/>
      <c r="CE254" s="52"/>
      <c r="CF254" s="52"/>
      <c r="CG254" s="52"/>
      <c r="CH254" s="52"/>
      <c r="CI254" s="52"/>
      <c r="CK254" s="52" t="str">
        <f t="shared" si="218"/>
        <v/>
      </c>
      <c r="CL254" s="55"/>
      <c r="CM254" s="55"/>
      <c r="CN254" s="55"/>
      <c r="CO254" s="55"/>
      <c r="CP254" s="55"/>
      <c r="CQ254" s="5"/>
      <c r="CR254" s="5"/>
      <c r="CS254" s="5"/>
      <c r="CT254" s="5"/>
      <c r="CU254" s="5"/>
    </row>
    <row r="255" spans="1:99" x14ac:dyDescent="0.35">
      <c r="A255" s="170" t="str">
        <f t="shared" si="224"/>
        <v>NNN</v>
      </c>
      <c r="B255" s="170" t="str">
        <f t="shared" si="225"/>
        <v>N</v>
      </c>
      <c r="C255" s="29" t="str">
        <f t="shared" si="226"/>
        <v>N</v>
      </c>
      <c r="D255" s="29" t="str">
        <f t="shared" si="202"/>
        <v>N</v>
      </c>
      <c r="E255" s="171" t="s">
        <v>5</v>
      </c>
      <c r="F255" s="171" t="s">
        <v>7</v>
      </c>
      <c r="G255" s="171" t="s">
        <v>7</v>
      </c>
      <c r="H255" s="172">
        <v>38</v>
      </c>
      <c r="I255" s="171" t="s">
        <v>5</v>
      </c>
      <c r="J255" s="171" t="s">
        <v>9</v>
      </c>
      <c r="K255" s="172">
        <v>1</v>
      </c>
      <c r="L255" s="172">
        <v>0</v>
      </c>
      <c r="M255" s="172">
        <v>1</v>
      </c>
      <c r="N255" s="172">
        <v>1</v>
      </c>
      <c r="O255" s="172">
        <v>1</v>
      </c>
      <c r="P255" s="1"/>
      <c r="Q255"/>
      <c r="R255"/>
      <c r="S255"/>
      <c r="T255"/>
      <c r="U255"/>
      <c r="V255"/>
      <c r="W255" s="35"/>
      <c r="X255" s="50"/>
      <c r="Y255" s="49"/>
      <c r="Z255" s="49"/>
      <c r="AA255" s="1"/>
      <c r="AB255" s="7"/>
      <c r="AC255" s="7"/>
      <c r="AD255" s="7"/>
      <c r="AE255" s="7"/>
      <c r="AF255" s="7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Y255" s="5"/>
      <c r="BZ255" s="5"/>
      <c r="CA255" s="5"/>
      <c r="CB255" s="5"/>
      <c r="CC255" s="5"/>
      <c r="CE255" s="52"/>
      <c r="CF255" s="52"/>
      <c r="CG255" s="52"/>
      <c r="CH255" s="52"/>
      <c r="CI255" s="52"/>
      <c r="CK255" s="52" t="str">
        <f t="shared" si="218"/>
        <v/>
      </c>
      <c r="CL255" s="55"/>
      <c r="CM255" s="55"/>
      <c r="CN255" s="55"/>
      <c r="CO255" s="55"/>
      <c r="CP255" s="55"/>
      <c r="CQ255" s="5"/>
      <c r="CR255" s="5"/>
      <c r="CS255" s="5"/>
      <c r="CT255" s="5"/>
      <c r="CU255" s="5"/>
    </row>
    <row r="256" spans="1:99" x14ac:dyDescent="0.35">
      <c r="A256" s="170" t="str">
        <f t="shared" si="224"/>
        <v>NNN</v>
      </c>
      <c r="B256" s="170" t="str">
        <f t="shared" si="225"/>
        <v>N</v>
      </c>
      <c r="C256" s="29" t="str">
        <f t="shared" si="226"/>
        <v>N</v>
      </c>
      <c r="D256" s="29" t="str">
        <f t="shared" si="202"/>
        <v>N</v>
      </c>
      <c r="E256" s="171" t="s">
        <v>5</v>
      </c>
      <c r="F256" s="171" t="s">
        <v>7</v>
      </c>
      <c r="G256" s="171" t="s">
        <v>7</v>
      </c>
      <c r="H256" s="172">
        <v>38</v>
      </c>
      <c r="I256" s="171" t="s">
        <v>9</v>
      </c>
      <c r="J256" s="171" t="s">
        <v>5</v>
      </c>
      <c r="K256" s="172">
        <v>1</v>
      </c>
      <c r="L256" s="172">
        <v>1</v>
      </c>
      <c r="M256" s="172">
        <v>1</v>
      </c>
      <c r="N256" s="172">
        <v>1</v>
      </c>
      <c r="O256" s="172">
        <v>1</v>
      </c>
      <c r="P256" s="1"/>
      <c r="Q256"/>
      <c r="R256"/>
      <c r="S256"/>
      <c r="T256"/>
      <c r="U256"/>
      <c r="V256"/>
      <c r="W256" s="35"/>
      <c r="X256" s="50"/>
      <c r="Y256" s="49"/>
      <c r="Z256" s="49"/>
      <c r="AA256" s="1"/>
      <c r="AB256" s="7"/>
      <c r="AC256" s="7"/>
      <c r="AD256" s="7"/>
      <c r="AE256" s="7"/>
      <c r="AF256" s="7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Y256" s="5"/>
      <c r="BZ256" s="5"/>
      <c r="CA256" s="5"/>
      <c r="CB256" s="5"/>
      <c r="CC256" s="5"/>
      <c r="CE256" s="52"/>
      <c r="CF256" s="52"/>
      <c r="CG256" s="52"/>
      <c r="CH256" s="52"/>
      <c r="CI256" s="52"/>
      <c r="CK256" s="52" t="str">
        <f t="shared" si="218"/>
        <v/>
      </c>
      <c r="CL256" s="55"/>
      <c r="CM256" s="55"/>
      <c r="CN256" s="55"/>
      <c r="CO256" s="55"/>
      <c r="CP256" s="55"/>
      <c r="CQ256" s="5"/>
      <c r="CR256" s="5"/>
      <c r="CS256" s="5"/>
      <c r="CT256" s="5"/>
      <c r="CU256" s="5"/>
    </row>
    <row r="257" spans="1:99" x14ac:dyDescent="0.35">
      <c r="A257" s="170" t="str">
        <f t="shared" si="224"/>
        <v>NNN</v>
      </c>
      <c r="B257" s="170" t="str">
        <f t="shared" si="225"/>
        <v>N</v>
      </c>
      <c r="C257" s="29" t="str">
        <f t="shared" si="226"/>
        <v>N</v>
      </c>
      <c r="D257" s="29" t="str">
        <f t="shared" si="202"/>
        <v>N</v>
      </c>
      <c r="E257" s="171" t="s">
        <v>5</v>
      </c>
      <c r="F257" s="171" t="s">
        <v>7</v>
      </c>
      <c r="G257" s="171" t="s">
        <v>7</v>
      </c>
      <c r="H257" s="172">
        <v>38</v>
      </c>
      <c r="I257" s="171" t="s">
        <v>9</v>
      </c>
      <c r="J257" s="171" t="s">
        <v>9</v>
      </c>
      <c r="K257" s="172">
        <v>1</v>
      </c>
      <c r="L257" s="172">
        <v>0</v>
      </c>
      <c r="M257" s="172">
        <v>1</v>
      </c>
      <c r="N257" s="172">
        <v>1</v>
      </c>
      <c r="O257" s="172">
        <v>1</v>
      </c>
      <c r="P257" s="1"/>
      <c r="Q257"/>
      <c r="R257"/>
      <c r="S257"/>
      <c r="T257"/>
      <c r="U257"/>
      <c r="V257"/>
      <c r="W257" s="35"/>
      <c r="X257" s="50"/>
      <c r="Y257" s="49"/>
      <c r="Z257" s="49"/>
      <c r="AA257" s="1"/>
      <c r="AB257" s="7"/>
      <c r="AC257" s="7"/>
      <c r="AD257" s="7"/>
      <c r="AE257" s="7"/>
      <c r="AF257" s="7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Y257" s="5"/>
      <c r="BZ257" s="5"/>
      <c r="CA257" s="5"/>
      <c r="CB257" s="5"/>
      <c r="CC257" s="5"/>
      <c r="CE257" s="52"/>
      <c r="CF257" s="52"/>
      <c r="CG257" s="52"/>
      <c r="CH257" s="52"/>
      <c r="CI257" s="52"/>
      <c r="CK257" s="52" t="str">
        <f t="shared" si="218"/>
        <v/>
      </c>
      <c r="CL257" s="55"/>
      <c r="CM257" s="55"/>
      <c r="CN257" s="55"/>
      <c r="CO257" s="55"/>
      <c r="CP257" s="55"/>
      <c r="CQ257" s="5"/>
      <c r="CR257" s="5"/>
      <c r="CS257" s="5"/>
      <c r="CT257" s="5"/>
      <c r="CU257" s="5"/>
    </row>
    <row r="258" spans="1:99" x14ac:dyDescent="0.35">
      <c r="A258" s="170" t="str">
        <f t="shared" si="224"/>
        <v>NNN</v>
      </c>
      <c r="B258" s="170" t="str">
        <f t="shared" si="225"/>
        <v>N</v>
      </c>
      <c r="C258" s="29" t="str">
        <f t="shared" si="226"/>
        <v>N</v>
      </c>
      <c r="D258" s="29" t="str">
        <f t="shared" si="202"/>
        <v>N</v>
      </c>
      <c r="E258" s="171" t="s">
        <v>5</v>
      </c>
      <c r="F258" s="171" t="s">
        <v>7</v>
      </c>
      <c r="G258" s="171" t="s">
        <v>7</v>
      </c>
      <c r="H258" s="172">
        <v>39</v>
      </c>
      <c r="I258" s="171" t="s">
        <v>5</v>
      </c>
      <c r="J258" s="171" t="s">
        <v>5</v>
      </c>
      <c r="K258" s="172">
        <v>8111</v>
      </c>
      <c r="L258" s="172">
        <v>4529</v>
      </c>
      <c r="M258" s="172">
        <v>6786</v>
      </c>
      <c r="N258" s="172">
        <v>6358</v>
      </c>
      <c r="O258" s="172">
        <v>7918</v>
      </c>
      <c r="P258" s="1"/>
      <c r="Q258"/>
      <c r="R258"/>
      <c r="S258"/>
      <c r="T258"/>
      <c r="U258"/>
      <c r="V258"/>
      <c r="W258" s="35"/>
      <c r="X258" s="50"/>
      <c r="Y258" s="49"/>
      <c r="Z258" s="49"/>
      <c r="AA258" s="1"/>
      <c r="AB258" s="7"/>
      <c r="AC258" s="7"/>
      <c r="AD258" s="7"/>
      <c r="AE258" s="7"/>
      <c r="AF258" s="7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Y258" s="5"/>
      <c r="BZ258" s="5"/>
      <c r="CA258" s="5"/>
      <c r="CB258" s="5"/>
      <c r="CC258" s="5"/>
      <c r="CE258" s="52"/>
      <c r="CF258" s="52"/>
      <c r="CG258" s="52"/>
      <c r="CH258" s="52"/>
      <c r="CI258" s="52"/>
      <c r="CK258" s="52" t="str">
        <f t="shared" si="218"/>
        <v/>
      </c>
      <c r="CL258" s="55"/>
      <c r="CM258" s="55"/>
      <c r="CN258" s="55"/>
      <c r="CO258" s="55"/>
      <c r="CP258" s="55"/>
      <c r="CQ258" s="5"/>
      <c r="CR258" s="5"/>
      <c r="CS258" s="5"/>
      <c r="CT258" s="5"/>
      <c r="CU258" s="5"/>
    </row>
    <row r="259" spans="1:99" x14ac:dyDescent="0.35">
      <c r="A259" s="170" t="str">
        <f t="shared" si="224"/>
        <v>NNN</v>
      </c>
      <c r="B259" s="170" t="str">
        <f t="shared" si="225"/>
        <v>N</v>
      </c>
      <c r="C259" s="29" t="str">
        <f t="shared" si="226"/>
        <v>N</v>
      </c>
      <c r="D259" s="29" t="str">
        <f t="shared" si="202"/>
        <v>N</v>
      </c>
      <c r="E259" s="171" t="s">
        <v>5</v>
      </c>
      <c r="F259" s="171" t="s">
        <v>7</v>
      </c>
      <c r="G259" s="171" t="s">
        <v>7</v>
      </c>
      <c r="H259" s="172">
        <v>40</v>
      </c>
      <c r="I259" s="171" t="s">
        <v>5</v>
      </c>
      <c r="J259" s="171" t="s">
        <v>5</v>
      </c>
      <c r="K259" s="172">
        <v>7974</v>
      </c>
      <c r="L259" s="172">
        <v>4496</v>
      </c>
      <c r="M259" s="172">
        <v>6625</v>
      </c>
      <c r="N259" s="172">
        <v>6218</v>
      </c>
      <c r="O259" s="172">
        <v>7774</v>
      </c>
      <c r="P259" s="1"/>
      <c r="Q259"/>
      <c r="R259"/>
      <c r="S259"/>
      <c r="T259"/>
      <c r="U259"/>
      <c r="V259"/>
      <c r="W259" s="35"/>
      <c r="X259" s="50"/>
      <c r="Y259" s="49"/>
      <c r="Z259" s="49"/>
      <c r="AA259" s="1"/>
      <c r="AB259" s="7"/>
      <c r="AC259" s="7"/>
      <c r="AD259" s="7"/>
      <c r="AE259" s="7"/>
      <c r="AF259" s="7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Y259" s="5"/>
      <c r="BZ259" s="5"/>
      <c r="CA259" s="5"/>
      <c r="CB259" s="5"/>
      <c r="CC259" s="5"/>
      <c r="CE259" s="52"/>
      <c r="CF259" s="52"/>
      <c r="CG259" s="52"/>
      <c r="CH259" s="52"/>
      <c r="CI259" s="52"/>
      <c r="CK259" s="52" t="str">
        <f t="shared" si="218"/>
        <v/>
      </c>
      <c r="CL259" s="55"/>
      <c r="CM259" s="55"/>
      <c r="CN259" s="55"/>
      <c r="CO259" s="55"/>
      <c r="CP259" s="55"/>
      <c r="CQ259" s="5"/>
      <c r="CR259" s="5"/>
      <c r="CS259" s="5"/>
      <c r="CT259" s="5"/>
      <c r="CU259" s="5"/>
    </row>
    <row r="260" spans="1:99" x14ac:dyDescent="0.35">
      <c r="A260" s="170" t="str">
        <f t="shared" si="224"/>
        <v>NNN</v>
      </c>
      <c r="B260" s="170" t="str">
        <f t="shared" si="225"/>
        <v>N</v>
      </c>
      <c r="C260" s="29" t="str">
        <f t="shared" si="226"/>
        <v>N</v>
      </c>
      <c r="D260" s="29" t="str">
        <f t="shared" si="202"/>
        <v>N</v>
      </c>
      <c r="E260" s="171" t="s">
        <v>5</v>
      </c>
      <c r="F260" s="171" t="s">
        <v>7</v>
      </c>
      <c r="G260" s="171" t="s">
        <v>7</v>
      </c>
      <c r="H260" s="172">
        <v>41</v>
      </c>
      <c r="I260" s="171" t="s">
        <v>5</v>
      </c>
      <c r="J260" s="171" t="s">
        <v>5</v>
      </c>
      <c r="K260" s="172">
        <v>7932</v>
      </c>
      <c r="L260" s="172">
        <v>4631</v>
      </c>
      <c r="M260" s="172">
        <v>6707</v>
      </c>
      <c r="N260" s="172">
        <v>6269</v>
      </c>
      <c r="O260" s="172">
        <v>7748</v>
      </c>
      <c r="P260" s="1"/>
      <c r="Q260"/>
      <c r="R260"/>
      <c r="S260"/>
      <c r="T260"/>
      <c r="U260"/>
      <c r="V260"/>
      <c r="W260" s="35"/>
      <c r="X260" s="50"/>
      <c r="Y260" s="49"/>
      <c r="Z260" s="49"/>
      <c r="AA260" s="1"/>
      <c r="AB260" s="7"/>
      <c r="AC260" s="7"/>
      <c r="AD260" s="7"/>
      <c r="AE260" s="7"/>
      <c r="AF260" s="7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Y260" s="5"/>
      <c r="BZ260" s="5"/>
      <c r="CA260" s="5"/>
      <c r="CB260" s="5"/>
      <c r="CC260" s="5"/>
      <c r="CE260" s="52"/>
      <c r="CF260" s="52"/>
      <c r="CG260" s="52"/>
      <c r="CH260" s="52"/>
      <c r="CI260" s="52"/>
      <c r="CK260" s="52" t="str">
        <f t="shared" si="218"/>
        <v/>
      </c>
      <c r="CL260" s="55"/>
      <c r="CM260" s="55"/>
      <c r="CN260" s="55"/>
      <c r="CO260" s="55"/>
      <c r="CP260" s="55"/>
      <c r="CQ260" s="5"/>
      <c r="CR260" s="5"/>
      <c r="CS260" s="5"/>
      <c r="CT260" s="5"/>
      <c r="CU260" s="5"/>
    </row>
    <row r="261" spans="1:99" x14ac:dyDescent="0.35">
      <c r="A261" s="170" t="str">
        <f t="shared" si="224"/>
        <v>NNN</v>
      </c>
      <c r="B261" s="170" t="str">
        <f t="shared" si="225"/>
        <v>N</v>
      </c>
      <c r="C261" s="29" t="str">
        <f t="shared" si="226"/>
        <v>N</v>
      </c>
      <c r="D261" s="29" t="str">
        <f t="shared" si="202"/>
        <v>N</v>
      </c>
      <c r="E261" s="171" t="s">
        <v>5</v>
      </c>
      <c r="F261" s="171" t="s">
        <v>7</v>
      </c>
      <c r="G261" s="171" t="s">
        <v>7</v>
      </c>
      <c r="H261" s="172">
        <v>41</v>
      </c>
      <c r="I261" s="171" t="s">
        <v>9</v>
      </c>
      <c r="J261" s="171" t="s">
        <v>5</v>
      </c>
      <c r="K261" s="172">
        <v>1</v>
      </c>
      <c r="L261" s="172">
        <v>1</v>
      </c>
      <c r="M261" s="172">
        <v>1</v>
      </c>
      <c r="N261" s="172">
        <v>1</v>
      </c>
      <c r="O261" s="172">
        <v>1</v>
      </c>
      <c r="P261" s="1"/>
      <c r="Q261"/>
      <c r="R261"/>
      <c r="S261"/>
      <c r="T261"/>
      <c r="U261"/>
      <c r="V261"/>
      <c r="W261" s="35"/>
      <c r="X261" s="50"/>
      <c r="Y261" s="49"/>
      <c r="Z261" s="49"/>
      <c r="AA261" s="1"/>
      <c r="AB261" s="7"/>
      <c r="AC261" s="7"/>
      <c r="AD261" s="7"/>
      <c r="AE261" s="7"/>
      <c r="AF261" s="7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Y261" s="5"/>
      <c r="BZ261" s="5"/>
      <c r="CA261" s="5"/>
      <c r="CB261" s="5"/>
      <c r="CC261" s="5"/>
      <c r="CE261" s="52"/>
      <c r="CF261" s="52"/>
      <c r="CG261" s="52"/>
      <c r="CH261" s="52"/>
      <c r="CI261" s="52"/>
      <c r="CK261" s="52" t="str">
        <f t="shared" si="218"/>
        <v/>
      </c>
      <c r="CL261" s="55"/>
      <c r="CM261" s="55"/>
      <c r="CN261" s="55"/>
      <c r="CO261" s="55"/>
      <c r="CP261" s="55"/>
      <c r="CQ261" s="5"/>
      <c r="CR261" s="5"/>
      <c r="CS261" s="5"/>
      <c r="CT261" s="5"/>
      <c r="CU261" s="5"/>
    </row>
    <row r="262" spans="1:99" x14ac:dyDescent="0.35">
      <c r="A262" s="170" t="str">
        <f t="shared" si="224"/>
        <v>NNN</v>
      </c>
      <c r="B262" s="170" t="str">
        <f t="shared" si="225"/>
        <v>N</v>
      </c>
      <c r="C262" s="29" t="str">
        <f t="shared" si="226"/>
        <v>N</v>
      </c>
      <c r="D262" s="29" t="str">
        <f t="shared" si="202"/>
        <v>N</v>
      </c>
      <c r="E262" s="171" t="s">
        <v>5</v>
      </c>
      <c r="F262" s="171" t="s">
        <v>7</v>
      </c>
      <c r="G262" s="171" t="s">
        <v>7</v>
      </c>
      <c r="H262" s="172">
        <v>42</v>
      </c>
      <c r="I262" s="171" t="s">
        <v>5</v>
      </c>
      <c r="J262" s="171" t="s">
        <v>5</v>
      </c>
      <c r="K262" s="172">
        <v>7548</v>
      </c>
      <c r="L262" s="172">
        <v>4503</v>
      </c>
      <c r="M262" s="172">
        <v>6303</v>
      </c>
      <c r="N262" s="172">
        <v>5898</v>
      </c>
      <c r="O262" s="172">
        <v>7389</v>
      </c>
      <c r="P262" s="1"/>
      <c r="Q262"/>
      <c r="R262"/>
      <c r="S262"/>
      <c r="T262"/>
      <c r="U262"/>
      <c r="V262"/>
      <c r="W262" s="35"/>
      <c r="X262" s="50"/>
      <c r="Y262" s="49"/>
      <c r="Z262" s="49"/>
      <c r="AA262" s="1"/>
      <c r="AB262" s="7"/>
      <c r="AC262" s="7"/>
      <c r="AD262" s="7"/>
      <c r="AE262" s="7"/>
      <c r="AF262" s="7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Y262" s="5"/>
      <c r="BZ262" s="5"/>
      <c r="CA262" s="5"/>
      <c r="CB262" s="5"/>
      <c r="CC262" s="5"/>
      <c r="CE262" s="52"/>
      <c r="CF262" s="52"/>
      <c r="CG262" s="52"/>
      <c r="CH262" s="52"/>
      <c r="CI262" s="52"/>
      <c r="CK262" s="52" t="str">
        <f t="shared" si="218"/>
        <v/>
      </c>
      <c r="CL262" s="55"/>
      <c r="CM262" s="55"/>
      <c r="CN262" s="55"/>
      <c r="CO262" s="55"/>
      <c r="CP262" s="55"/>
      <c r="CQ262" s="5"/>
      <c r="CR262" s="5"/>
      <c r="CS262" s="5"/>
      <c r="CT262" s="5"/>
      <c r="CU262" s="5"/>
    </row>
    <row r="263" spans="1:99" x14ac:dyDescent="0.35">
      <c r="A263" s="170" t="str">
        <f t="shared" si="224"/>
        <v>NNN</v>
      </c>
      <c r="B263" s="170" t="str">
        <f t="shared" si="225"/>
        <v>N</v>
      </c>
      <c r="C263" s="29" t="str">
        <f t="shared" si="226"/>
        <v>N</v>
      </c>
      <c r="D263" s="29" t="str">
        <f t="shared" si="202"/>
        <v>N</v>
      </c>
      <c r="E263" s="171" t="s">
        <v>5</v>
      </c>
      <c r="F263" s="171" t="s">
        <v>7</v>
      </c>
      <c r="G263" s="171" t="s">
        <v>7</v>
      </c>
      <c r="H263" s="172">
        <v>43</v>
      </c>
      <c r="I263" s="171" t="s">
        <v>5</v>
      </c>
      <c r="J263" s="171" t="s">
        <v>5</v>
      </c>
      <c r="K263" s="172">
        <v>7317</v>
      </c>
      <c r="L263" s="172">
        <v>4492</v>
      </c>
      <c r="M263" s="172">
        <v>6189</v>
      </c>
      <c r="N263" s="172">
        <v>5784</v>
      </c>
      <c r="O263" s="172">
        <v>7146</v>
      </c>
      <c r="P263" s="1"/>
      <c r="Q263"/>
      <c r="R263"/>
      <c r="S263"/>
      <c r="T263"/>
      <c r="U263"/>
      <c r="V263"/>
      <c r="W263" s="35"/>
      <c r="X263" s="50"/>
      <c r="Y263" s="49"/>
      <c r="Z263" s="49"/>
      <c r="AA263" s="1"/>
      <c r="AB263" s="7"/>
      <c r="AC263" s="7"/>
      <c r="AD263" s="7"/>
      <c r="AE263" s="7"/>
      <c r="AF263" s="7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Y263" s="5"/>
      <c r="BZ263" s="5"/>
      <c r="CA263" s="5"/>
      <c r="CB263" s="5"/>
      <c r="CC263" s="5"/>
      <c r="CE263" s="52"/>
      <c r="CF263" s="52"/>
      <c r="CG263" s="52"/>
      <c r="CH263" s="52"/>
      <c r="CI263" s="52"/>
      <c r="CK263" s="52" t="str">
        <f t="shared" si="218"/>
        <v/>
      </c>
      <c r="CL263" s="55"/>
      <c r="CM263" s="55"/>
      <c r="CN263" s="55"/>
      <c r="CO263" s="55"/>
      <c r="CP263" s="55"/>
      <c r="CQ263" s="5"/>
      <c r="CR263" s="5"/>
      <c r="CS263" s="5"/>
      <c r="CT263" s="5"/>
      <c r="CU263" s="5"/>
    </row>
    <row r="264" spans="1:99" x14ac:dyDescent="0.35">
      <c r="A264" s="170" t="str">
        <f t="shared" si="224"/>
        <v>NNN</v>
      </c>
      <c r="B264" s="170" t="str">
        <f t="shared" si="225"/>
        <v>N</v>
      </c>
      <c r="C264" s="29" t="str">
        <f t="shared" si="226"/>
        <v>N</v>
      </c>
      <c r="D264" s="29" t="str">
        <f t="shared" ref="D264:D327" si="267">IF(AND(C264="Y",J264="Y"),"Y","N")</f>
        <v>N</v>
      </c>
      <c r="E264" s="171" t="s">
        <v>5</v>
      </c>
      <c r="F264" s="171" t="s">
        <v>7</v>
      </c>
      <c r="G264" s="171" t="s">
        <v>7</v>
      </c>
      <c r="H264" s="172">
        <v>44</v>
      </c>
      <c r="I264" s="171" t="s">
        <v>5</v>
      </c>
      <c r="J264" s="171" t="s">
        <v>5</v>
      </c>
      <c r="K264" s="172">
        <v>7218</v>
      </c>
      <c r="L264" s="172">
        <v>4447</v>
      </c>
      <c r="M264" s="172">
        <v>6017</v>
      </c>
      <c r="N264" s="172">
        <v>5558</v>
      </c>
      <c r="O264" s="172">
        <v>7066</v>
      </c>
      <c r="P264" s="1"/>
      <c r="Q264"/>
      <c r="R264"/>
      <c r="S264"/>
      <c r="T264"/>
      <c r="U264"/>
      <c r="V264"/>
      <c r="W264" s="35"/>
      <c r="X264" s="50"/>
      <c r="Y264" s="49"/>
      <c r="Z264" s="49"/>
      <c r="AA264" s="1"/>
      <c r="AB264" s="7"/>
      <c r="AC264" s="7"/>
      <c r="AD264" s="7"/>
      <c r="AE264" s="7"/>
      <c r="AF264" s="7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Y264" s="5"/>
      <c r="BZ264" s="5"/>
      <c r="CA264" s="5"/>
      <c r="CB264" s="5"/>
      <c r="CC264" s="5"/>
      <c r="CE264" s="52"/>
      <c r="CF264" s="52"/>
      <c r="CG264" s="52"/>
      <c r="CH264" s="52"/>
      <c r="CI264" s="52"/>
      <c r="CK264" s="52" t="str">
        <f t="shared" ref="CK264:CK327" si="268">CONCATENATE(X264,Y264,Z264)</f>
        <v/>
      </c>
      <c r="CL264" s="55"/>
      <c r="CM264" s="55"/>
      <c r="CN264" s="55"/>
      <c r="CO264" s="55"/>
      <c r="CP264" s="55"/>
      <c r="CQ264" s="5"/>
      <c r="CR264" s="5"/>
      <c r="CS264" s="5"/>
      <c r="CT264" s="5"/>
      <c r="CU264" s="5"/>
    </row>
    <row r="265" spans="1:99" x14ac:dyDescent="0.35">
      <c r="A265" s="170" t="str">
        <f t="shared" ref="A265:A328" si="269">IF(B265="N","NNN",CONCATENATE(IF(H265&gt;82,"83",H265),B265,C265,D265))</f>
        <v>NNN</v>
      </c>
      <c r="B265" s="170" t="str">
        <f t="shared" ref="B265:B328" si="270">IF(E265="Y",G265,"N")</f>
        <v>N</v>
      </c>
      <c r="C265" s="29" t="str">
        <f t="shared" ref="C265:C328" si="271">IF(AND(E265="Y",I265="Y",H265&lt;9),I265,"N")</f>
        <v>N</v>
      </c>
      <c r="D265" s="29" t="str">
        <f t="shared" si="267"/>
        <v>N</v>
      </c>
      <c r="E265" s="171" t="s">
        <v>5</v>
      </c>
      <c r="F265" s="171" t="s">
        <v>7</v>
      </c>
      <c r="G265" s="171" t="s">
        <v>7</v>
      </c>
      <c r="H265" s="172">
        <v>45</v>
      </c>
      <c r="I265" s="171" t="s">
        <v>5</v>
      </c>
      <c r="J265" s="171" t="s">
        <v>5</v>
      </c>
      <c r="K265" s="172">
        <v>6725</v>
      </c>
      <c r="L265" s="172">
        <v>4238</v>
      </c>
      <c r="M265" s="172">
        <v>5685</v>
      </c>
      <c r="N265" s="172">
        <v>5279</v>
      </c>
      <c r="O265" s="172">
        <v>6583</v>
      </c>
      <c r="P265" s="1"/>
      <c r="Q265"/>
      <c r="R265"/>
      <c r="S265"/>
      <c r="T265"/>
      <c r="U265"/>
      <c r="V265"/>
      <c r="W265" s="35"/>
      <c r="X265" s="50"/>
      <c r="Y265" s="49"/>
      <c r="Z265" s="49"/>
      <c r="AA265" s="1"/>
      <c r="AB265" s="7"/>
      <c r="AC265" s="7"/>
      <c r="AD265" s="7"/>
      <c r="AE265" s="7"/>
      <c r="AF265" s="7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Y265" s="5"/>
      <c r="BZ265" s="5"/>
      <c r="CA265" s="5"/>
      <c r="CB265" s="5"/>
      <c r="CC265" s="5"/>
      <c r="CE265" s="52"/>
      <c r="CF265" s="52"/>
      <c r="CG265" s="52"/>
      <c r="CH265" s="52"/>
      <c r="CI265" s="52"/>
      <c r="CK265" s="52" t="str">
        <f t="shared" si="268"/>
        <v/>
      </c>
      <c r="CL265" s="55"/>
      <c r="CM265" s="55"/>
      <c r="CN265" s="55"/>
      <c r="CO265" s="55"/>
      <c r="CP265" s="55"/>
      <c r="CQ265" s="5"/>
      <c r="CR265" s="5"/>
      <c r="CS265" s="5"/>
      <c r="CT265" s="5"/>
      <c r="CU265" s="5"/>
    </row>
    <row r="266" spans="1:99" x14ac:dyDescent="0.35">
      <c r="A266" s="170" t="str">
        <f t="shared" si="269"/>
        <v>NNN</v>
      </c>
      <c r="B266" s="170" t="str">
        <f t="shared" si="270"/>
        <v>N</v>
      </c>
      <c r="C266" s="29" t="str">
        <f t="shared" si="271"/>
        <v>N</v>
      </c>
      <c r="D266" s="29" t="str">
        <f t="shared" si="267"/>
        <v>N</v>
      </c>
      <c r="E266" s="171" t="s">
        <v>5</v>
      </c>
      <c r="F266" s="171" t="s">
        <v>7</v>
      </c>
      <c r="G266" s="171" t="s">
        <v>7</v>
      </c>
      <c r="H266" s="172">
        <v>46</v>
      </c>
      <c r="I266" s="171" t="s">
        <v>5</v>
      </c>
      <c r="J266" s="171" t="s">
        <v>5</v>
      </c>
      <c r="K266" s="172">
        <v>6597</v>
      </c>
      <c r="L266" s="172">
        <v>4291</v>
      </c>
      <c r="M266" s="172">
        <v>5498</v>
      </c>
      <c r="N266" s="172">
        <v>5080</v>
      </c>
      <c r="O266" s="172">
        <v>6454</v>
      </c>
      <c r="P266" s="1"/>
      <c r="Q266"/>
      <c r="R266"/>
      <c r="S266"/>
      <c r="T266"/>
      <c r="U266"/>
      <c r="V266"/>
      <c r="W266" s="35"/>
      <c r="X266" s="50"/>
      <c r="Y266" s="49"/>
      <c r="Z266" s="49"/>
      <c r="AA266" s="1"/>
      <c r="AB266" s="7"/>
      <c r="AC266" s="7"/>
      <c r="AD266" s="7"/>
      <c r="AE266" s="7"/>
      <c r="AF266" s="7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Y266" s="5"/>
      <c r="BZ266" s="5"/>
      <c r="CA266" s="5"/>
      <c r="CB266" s="5"/>
      <c r="CC266" s="5"/>
      <c r="CE266" s="52"/>
      <c r="CF266" s="52"/>
      <c r="CG266" s="52"/>
      <c r="CH266" s="52"/>
      <c r="CI266" s="52"/>
      <c r="CK266" s="52" t="str">
        <f t="shared" si="268"/>
        <v/>
      </c>
      <c r="CL266" s="55"/>
      <c r="CM266" s="55"/>
      <c r="CN266" s="55"/>
      <c r="CO266" s="55"/>
      <c r="CP266" s="55"/>
      <c r="CQ266" s="5"/>
      <c r="CR266" s="5"/>
      <c r="CS266" s="5"/>
      <c r="CT266" s="5"/>
      <c r="CU266" s="5"/>
    </row>
    <row r="267" spans="1:99" x14ac:dyDescent="0.35">
      <c r="A267" s="170" t="str">
        <f t="shared" si="269"/>
        <v>NNN</v>
      </c>
      <c r="B267" s="170" t="str">
        <f t="shared" si="270"/>
        <v>N</v>
      </c>
      <c r="C267" s="29" t="str">
        <f t="shared" si="271"/>
        <v>N</v>
      </c>
      <c r="D267" s="29" t="str">
        <f t="shared" si="267"/>
        <v>N</v>
      </c>
      <c r="E267" s="171" t="s">
        <v>5</v>
      </c>
      <c r="F267" s="171" t="s">
        <v>7</v>
      </c>
      <c r="G267" s="171" t="s">
        <v>7</v>
      </c>
      <c r="H267" s="172">
        <v>46</v>
      </c>
      <c r="I267" s="171" t="s">
        <v>5</v>
      </c>
      <c r="J267" s="171" t="s">
        <v>9</v>
      </c>
      <c r="K267" s="172">
        <v>1</v>
      </c>
      <c r="L267" s="172">
        <v>1</v>
      </c>
      <c r="M267" s="172">
        <v>1</v>
      </c>
      <c r="N267" s="172">
        <v>1</v>
      </c>
      <c r="O267" s="172">
        <v>1</v>
      </c>
      <c r="P267" s="1"/>
      <c r="Q267"/>
      <c r="R267"/>
      <c r="S267"/>
      <c r="T267"/>
      <c r="U267"/>
      <c r="V267"/>
      <c r="W267" s="35"/>
      <c r="X267" s="50"/>
      <c r="Y267" s="49"/>
      <c r="Z267" s="49"/>
      <c r="AA267" s="1"/>
      <c r="AB267" s="7"/>
      <c r="AC267" s="7"/>
      <c r="AD267" s="7"/>
      <c r="AE267" s="7"/>
      <c r="AF267" s="7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Y267" s="5"/>
      <c r="BZ267" s="5"/>
      <c r="CA267" s="5"/>
      <c r="CB267" s="5"/>
      <c r="CC267" s="5"/>
      <c r="CE267" s="52"/>
      <c r="CF267" s="52"/>
      <c r="CG267" s="52"/>
      <c r="CH267" s="52"/>
      <c r="CI267" s="52"/>
      <c r="CK267" s="52" t="str">
        <f t="shared" si="268"/>
        <v/>
      </c>
      <c r="CL267" s="55"/>
      <c r="CM267" s="55"/>
      <c r="CN267" s="55"/>
      <c r="CO267" s="55"/>
      <c r="CP267" s="55"/>
      <c r="CQ267" s="5"/>
      <c r="CR267" s="5"/>
      <c r="CS267" s="5"/>
      <c r="CT267" s="5"/>
      <c r="CU267" s="5"/>
    </row>
    <row r="268" spans="1:99" x14ac:dyDescent="0.35">
      <c r="A268" s="170" t="str">
        <f t="shared" si="269"/>
        <v>NNN</v>
      </c>
      <c r="B268" s="170" t="str">
        <f t="shared" si="270"/>
        <v>N</v>
      </c>
      <c r="C268" s="29" t="str">
        <f t="shared" si="271"/>
        <v>N</v>
      </c>
      <c r="D268" s="29" t="str">
        <f t="shared" si="267"/>
        <v>N</v>
      </c>
      <c r="E268" s="171" t="s">
        <v>5</v>
      </c>
      <c r="F268" s="171" t="s">
        <v>7</v>
      </c>
      <c r="G268" s="171" t="s">
        <v>7</v>
      </c>
      <c r="H268" s="172">
        <v>47</v>
      </c>
      <c r="I268" s="171" t="s">
        <v>5</v>
      </c>
      <c r="J268" s="171" t="s">
        <v>5</v>
      </c>
      <c r="K268" s="172">
        <v>6566</v>
      </c>
      <c r="L268" s="172">
        <v>4335</v>
      </c>
      <c r="M268" s="172">
        <v>5500</v>
      </c>
      <c r="N268" s="172">
        <v>5076</v>
      </c>
      <c r="O268" s="172">
        <v>6411</v>
      </c>
      <c r="P268" s="1"/>
      <c r="Q268"/>
      <c r="R268"/>
      <c r="S268"/>
      <c r="T268"/>
      <c r="U268"/>
      <c r="V268"/>
      <c r="W268" s="35"/>
      <c r="X268" s="50"/>
      <c r="Y268" s="49"/>
      <c r="Z268" s="49"/>
      <c r="AA268" s="1"/>
      <c r="AB268" s="7"/>
      <c r="AC268" s="7"/>
      <c r="AD268" s="7"/>
      <c r="AE268" s="7"/>
      <c r="AF268" s="7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Y268" s="5"/>
      <c r="BZ268" s="5"/>
      <c r="CA268" s="5"/>
      <c r="CB268" s="5"/>
      <c r="CC268" s="5"/>
      <c r="CE268" s="52"/>
      <c r="CF268" s="52"/>
      <c r="CG268" s="52"/>
      <c r="CH268" s="52"/>
      <c r="CI268" s="52"/>
      <c r="CK268" s="52" t="str">
        <f t="shared" si="268"/>
        <v/>
      </c>
      <c r="CL268" s="55"/>
      <c r="CM268" s="55"/>
      <c r="CN268" s="55"/>
      <c r="CO268" s="55"/>
      <c r="CP268" s="55"/>
      <c r="CQ268" s="5"/>
      <c r="CR268" s="5"/>
      <c r="CS268" s="5"/>
      <c r="CT268" s="5"/>
      <c r="CU268" s="5"/>
    </row>
    <row r="269" spans="1:99" x14ac:dyDescent="0.35">
      <c r="A269" s="170" t="str">
        <f t="shared" si="269"/>
        <v>NNN</v>
      </c>
      <c r="B269" s="170" t="str">
        <f t="shared" si="270"/>
        <v>N</v>
      </c>
      <c r="C269" s="29" t="str">
        <f t="shared" si="271"/>
        <v>N</v>
      </c>
      <c r="D269" s="29" t="str">
        <f t="shared" si="267"/>
        <v>N</v>
      </c>
      <c r="E269" s="171" t="s">
        <v>5</v>
      </c>
      <c r="F269" s="171" t="s">
        <v>7</v>
      </c>
      <c r="G269" s="171" t="s">
        <v>7</v>
      </c>
      <c r="H269" s="172">
        <v>47</v>
      </c>
      <c r="I269" s="171" t="s">
        <v>9</v>
      </c>
      <c r="J269" s="171" t="s">
        <v>5</v>
      </c>
      <c r="K269" s="172">
        <v>1</v>
      </c>
      <c r="L269" s="172">
        <v>0</v>
      </c>
      <c r="M269" s="172">
        <v>0</v>
      </c>
      <c r="N269" s="172">
        <v>0</v>
      </c>
      <c r="O269" s="172">
        <v>1</v>
      </c>
      <c r="P269" s="1"/>
      <c r="Q269"/>
      <c r="R269"/>
      <c r="S269"/>
      <c r="T269"/>
      <c r="U269"/>
      <c r="V269"/>
      <c r="W269" s="35"/>
      <c r="X269" s="50"/>
      <c r="Y269" s="49"/>
      <c r="Z269" s="49"/>
      <c r="AA269" s="1"/>
      <c r="AB269" s="7"/>
      <c r="AC269" s="7"/>
      <c r="AD269" s="7"/>
      <c r="AE269" s="7"/>
      <c r="AF269" s="7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Y269" s="5"/>
      <c r="BZ269" s="5"/>
      <c r="CA269" s="5"/>
      <c r="CB269" s="5"/>
      <c r="CC269" s="5"/>
      <c r="CE269" s="52"/>
      <c r="CF269" s="52"/>
      <c r="CG269" s="52"/>
      <c r="CH269" s="52"/>
      <c r="CI269" s="52"/>
      <c r="CK269" s="52" t="str">
        <f t="shared" si="268"/>
        <v/>
      </c>
      <c r="CL269" s="55"/>
      <c r="CM269" s="55"/>
      <c r="CN269" s="55"/>
      <c r="CO269" s="55"/>
      <c r="CP269" s="55"/>
      <c r="CQ269" s="5"/>
      <c r="CR269" s="5"/>
      <c r="CS269" s="5"/>
      <c r="CT269" s="5"/>
      <c r="CU269" s="5"/>
    </row>
    <row r="270" spans="1:99" x14ac:dyDescent="0.35">
      <c r="A270" s="170" t="str">
        <f t="shared" si="269"/>
        <v>NNN</v>
      </c>
      <c r="B270" s="170" t="str">
        <f t="shared" si="270"/>
        <v>N</v>
      </c>
      <c r="C270" s="29" t="str">
        <f t="shared" si="271"/>
        <v>N</v>
      </c>
      <c r="D270" s="29" t="str">
        <f t="shared" si="267"/>
        <v>N</v>
      </c>
      <c r="E270" s="171" t="s">
        <v>5</v>
      </c>
      <c r="F270" s="171" t="s">
        <v>7</v>
      </c>
      <c r="G270" s="171" t="s">
        <v>7</v>
      </c>
      <c r="H270" s="172">
        <v>48</v>
      </c>
      <c r="I270" s="171" t="s">
        <v>5</v>
      </c>
      <c r="J270" s="171" t="s">
        <v>5</v>
      </c>
      <c r="K270" s="172">
        <v>5900</v>
      </c>
      <c r="L270" s="172">
        <v>3938</v>
      </c>
      <c r="M270" s="172">
        <v>5013</v>
      </c>
      <c r="N270" s="172">
        <v>4605</v>
      </c>
      <c r="O270" s="172">
        <v>5777</v>
      </c>
      <c r="P270" s="1"/>
      <c r="Q270"/>
      <c r="R270"/>
      <c r="S270"/>
      <c r="T270"/>
      <c r="U270"/>
      <c r="V270"/>
      <c r="W270" s="35"/>
      <c r="X270" s="50"/>
      <c r="Y270" s="49"/>
      <c r="Z270" s="49"/>
      <c r="AA270" s="1"/>
      <c r="AB270" s="7"/>
      <c r="AC270" s="7"/>
      <c r="AD270" s="7"/>
      <c r="AE270" s="7"/>
      <c r="AF270" s="7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Y270" s="5"/>
      <c r="BZ270" s="5"/>
      <c r="CA270" s="5"/>
      <c r="CB270" s="5"/>
      <c r="CC270" s="5"/>
      <c r="CE270" s="52"/>
      <c r="CF270" s="52"/>
      <c r="CG270" s="52"/>
      <c r="CH270" s="52"/>
      <c r="CI270" s="52"/>
      <c r="CK270" s="52" t="str">
        <f t="shared" si="268"/>
        <v/>
      </c>
      <c r="CL270" s="55"/>
      <c r="CM270" s="55"/>
      <c r="CN270" s="55"/>
      <c r="CO270" s="55"/>
      <c r="CP270" s="55"/>
      <c r="CQ270" s="5"/>
      <c r="CR270" s="5"/>
      <c r="CS270" s="5"/>
      <c r="CT270" s="5"/>
      <c r="CU270" s="5"/>
    </row>
    <row r="271" spans="1:99" x14ac:dyDescent="0.35">
      <c r="A271" s="170" t="str">
        <f t="shared" si="269"/>
        <v>NNN</v>
      </c>
      <c r="B271" s="170" t="str">
        <f t="shared" si="270"/>
        <v>N</v>
      </c>
      <c r="C271" s="29" t="str">
        <f t="shared" si="271"/>
        <v>N</v>
      </c>
      <c r="D271" s="29" t="str">
        <f t="shared" si="267"/>
        <v>N</v>
      </c>
      <c r="E271" s="171" t="s">
        <v>5</v>
      </c>
      <c r="F271" s="171" t="s">
        <v>7</v>
      </c>
      <c r="G271" s="171" t="s">
        <v>7</v>
      </c>
      <c r="H271" s="172">
        <v>49</v>
      </c>
      <c r="I271" s="171" t="s">
        <v>5</v>
      </c>
      <c r="J271" s="171" t="s">
        <v>5</v>
      </c>
      <c r="K271" s="172">
        <v>5693</v>
      </c>
      <c r="L271" s="172">
        <v>3784</v>
      </c>
      <c r="M271" s="172">
        <v>4854</v>
      </c>
      <c r="N271" s="172">
        <v>4430</v>
      </c>
      <c r="O271" s="172">
        <v>5580</v>
      </c>
      <c r="P271" s="1"/>
      <c r="Q271"/>
      <c r="R271"/>
      <c r="S271"/>
      <c r="T271"/>
      <c r="U271"/>
      <c r="V271"/>
      <c r="W271" s="35"/>
      <c r="X271" s="50"/>
      <c r="Y271" s="49"/>
      <c r="Z271" s="49"/>
      <c r="AA271" s="1"/>
      <c r="AB271" s="7"/>
      <c r="AC271" s="7"/>
      <c r="AD271" s="7"/>
      <c r="AE271" s="7"/>
      <c r="AF271" s="7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Y271" s="5"/>
      <c r="BZ271" s="5"/>
      <c r="CA271" s="5"/>
      <c r="CB271" s="5"/>
      <c r="CC271" s="5"/>
      <c r="CE271" s="52"/>
      <c r="CF271" s="52"/>
      <c r="CG271" s="52"/>
      <c r="CH271" s="52"/>
      <c r="CI271" s="52"/>
      <c r="CK271" s="52" t="str">
        <f t="shared" si="268"/>
        <v/>
      </c>
      <c r="CL271" s="55"/>
      <c r="CM271" s="55"/>
      <c r="CN271" s="55"/>
      <c r="CO271" s="55"/>
      <c r="CP271" s="55"/>
      <c r="CQ271" s="5"/>
      <c r="CR271" s="5"/>
      <c r="CS271" s="5"/>
      <c r="CT271" s="5"/>
      <c r="CU271" s="5"/>
    </row>
    <row r="272" spans="1:99" x14ac:dyDescent="0.35">
      <c r="A272" s="170" t="str">
        <f t="shared" si="269"/>
        <v>NNN</v>
      </c>
      <c r="B272" s="170" t="str">
        <f t="shared" si="270"/>
        <v>N</v>
      </c>
      <c r="C272" s="29" t="str">
        <f t="shared" si="271"/>
        <v>N</v>
      </c>
      <c r="D272" s="29" t="str">
        <f t="shared" si="267"/>
        <v>N</v>
      </c>
      <c r="E272" s="171" t="s">
        <v>5</v>
      </c>
      <c r="F272" s="171" t="s">
        <v>7</v>
      </c>
      <c r="G272" s="171" t="s">
        <v>7</v>
      </c>
      <c r="H272" s="172">
        <v>50</v>
      </c>
      <c r="I272" s="171" t="s">
        <v>5</v>
      </c>
      <c r="J272" s="171" t="s">
        <v>5</v>
      </c>
      <c r="K272" s="172">
        <v>5476</v>
      </c>
      <c r="L272" s="172">
        <v>3703</v>
      </c>
      <c r="M272" s="172">
        <v>4653</v>
      </c>
      <c r="N272" s="172">
        <v>4269</v>
      </c>
      <c r="O272" s="172">
        <v>5367</v>
      </c>
      <c r="P272" s="1"/>
      <c r="Q272"/>
      <c r="R272"/>
      <c r="S272"/>
      <c r="T272"/>
      <c r="U272"/>
      <c r="V272"/>
      <c r="W272" s="35"/>
      <c r="X272" s="50"/>
      <c r="Y272" s="49"/>
      <c r="Z272" s="49"/>
      <c r="AA272" s="1"/>
      <c r="AB272" s="7"/>
      <c r="AC272" s="7"/>
      <c r="AD272" s="7"/>
      <c r="AE272" s="7"/>
      <c r="AF272" s="7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Y272" s="5"/>
      <c r="BZ272" s="5"/>
      <c r="CA272" s="5"/>
      <c r="CB272" s="5"/>
      <c r="CC272" s="5"/>
      <c r="CE272" s="52"/>
      <c r="CF272" s="52"/>
      <c r="CG272" s="52"/>
      <c r="CH272" s="52"/>
      <c r="CI272" s="52"/>
      <c r="CK272" s="52" t="str">
        <f t="shared" si="268"/>
        <v/>
      </c>
      <c r="CL272" s="55"/>
      <c r="CM272" s="55"/>
      <c r="CN272" s="55"/>
      <c r="CO272" s="55"/>
      <c r="CP272" s="55"/>
      <c r="CQ272" s="5"/>
      <c r="CR272" s="5"/>
      <c r="CS272" s="5"/>
      <c r="CT272" s="5"/>
      <c r="CU272" s="5"/>
    </row>
    <row r="273" spans="1:99" x14ac:dyDescent="0.35">
      <c r="A273" s="170" t="str">
        <f t="shared" si="269"/>
        <v>NNN</v>
      </c>
      <c r="B273" s="170" t="str">
        <f t="shared" si="270"/>
        <v>N</v>
      </c>
      <c r="C273" s="29" t="str">
        <f t="shared" si="271"/>
        <v>N</v>
      </c>
      <c r="D273" s="29" t="str">
        <f t="shared" si="267"/>
        <v>N</v>
      </c>
      <c r="E273" s="171" t="s">
        <v>5</v>
      </c>
      <c r="F273" s="171" t="s">
        <v>7</v>
      </c>
      <c r="G273" s="171" t="s">
        <v>7</v>
      </c>
      <c r="H273" s="172">
        <v>51</v>
      </c>
      <c r="I273" s="171" t="s">
        <v>5</v>
      </c>
      <c r="J273" s="171" t="s">
        <v>5</v>
      </c>
      <c r="K273" s="172">
        <v>5421</v>
      </c>
      <c r="L273" s="172">
        <v>3704</v>
      </c>
      <c r="M273" s="172">
        <v>4627</v>
      </c>
      <c r="N273" s="172">
        <v>4184</v>
      </c>
      <c r="O273" s="172">
        <v>5298</v>
      </c>
      <c r="P273" s="1"/>
      <c r="Q273"/>
      <c r="R273"/>
      <c r="S273"/>
      <c r="T273"/>
      <c r="U273"/>
      <c r="V273"/>
      <c r="W273" s="35"/>
      <c r="X273" s="50"/>
      <c r="Y273" s="49"/>
      <c r="Z273" s="49"/>
      <c r="AA273" s="1"/>
      <c r="AB273" s="7"/>
      <c r="AC273" s="7"/>
      <c r="AD273" s="7"/>
      <c r="AE273" s="7"/>
      <c r="AF273" s="7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Y273" s="5"/>
      <c r="BZ273" s="5"/>
      <c r="CA273" s="5"/>
      <c r="CB273" s="5"/>
      <c r="CC273" s="5"/>
      <c r="CE273" s="52"/>
      <c r="CF273" s="52"/>
      <c r="CG273" s="52"/>
      <c r="CH273" s="52"/>
      <c r="CI273" s="52"/>
      <c r="CK273" s="52" t="str">
        <f t="shared" si="268"/>
        <v/>
      </c>
      <c r="CL273" s="55"/>
      <c r="CM273" s="55"/>
      <c r="CN273" s="55"/>
      <c r="CO273" s="55"/>
      <c r="CP273" s="55"/>
      <c r="CQ273" s="5"/>
      <c r="CR273" s="5"/>
      <c r="CS273" s="5"/>
      <c r="CT273" s="5"/>
      <c r="CU273" s="5"/>
    </row>
    <row r="274" spans="1:99" x14ac:dyDescent="0.35">
      <c r="A274" s="170" t="str">
        <f t="shared" si="269"/>
        <v>NNN</v>
      </c>
      <c r="B274" s="170" t="str">
        <f t="shared" si="270"/>
        <v>N</v>
      </c>
      <c r="C274" s="29" t="str">
        <f t="shared" si="271"/>
        <v>N</v>
      </c>
      <c r="D274" s="29" t="str">
        <f t="shared" si="267"/>
        <v>N</v>
      </c>
      <c r="E274" s="171" t="s">
        <v>5</v>
      </c>
      <c r="F274" s="171" t="s">
        <v>7</v>
      </c>
      <c r="G274" s="171" t="s">
        <v>7</v>
      </c>
      <c r="H274" s="172">
        <v>52</v>
      </c>
      <c r="I274" s="171" t="s">
        <v>5</v>
      </c>
      <c r="J274" s="171" t="s">
        <v>5</v>
      </c>
      <c r="K274" s="172">
        <v>5378</v>
      </c>
      <c r="L274" s="172">
        <v>3690</v>
      </c>
      <c r="M274" s="172">
        <v>4575</v>
      </c>
      <c r="N274" s="172">
        <v>4127</v>
      </c>
      <c r="O274" s="172">
        <v>5252</v>
      </c>
      <c r="P274" s="1"/>
      <c r="Q274"/>
      <c r="R274"/>
      <c r="S274"/>
      <c r="T274"/>
      <c r="U274"/>
      <c r="V274"/>
      <c r="W274" s="35"/>
      <c r="X274" s="50"/>
      <c r="Y274" s="49"/>
      <c r="Z274" s="49"/>
      <c r="AA274" s="1"/>
      <c r="AB274" s="7"/>
      <c r="AC274" s="7"/>
      <c r="AD274" s="7"/>
      <c r="AE274" s="7"/>
      <c r="AF274" s="7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Y274" s="5"/>
      <c r="BZ274" s="5"/>
      <c r="CA274" s="5"/>
      <c r="CB274" s="5"/>
      <c r="CC274" s="5"/>
      <c r="CE274" s="52"/>
      <c r="CF274" s="52"/>
      <c r="CG274" s="52"/>
      <c r="CH274" s="52"/>
      <c r="CI274" s="52"/>
      <c r="CK274" s="52" t="str">
        <f t="shared" si="268"/>
        <v/>
      </c>
      <c r="CL274" s="55"/>
      <c r="CM274" s="55"/>
      <c r="CN274" s="55"/>
      <c r="CO274" s="55"/>
      <c r="CP274" s="55"/>
      <c r="CQ274" s="5"/>
      <c r="CR274" s="5"/>
      <c r="CS274" s="5"/>
      <c r="CT274" s="5"/>
      <c r="CU274" s="5"/>
    </row>
    <row r="275" spans="1:99" x14ac:dyDescent="0.35">
      <c r="A275" s="170" t="str">
        <f t="shared" si="269"/>
        <v>NNN</v>
      </c>
      <c r="B275" s="170" t="str">
        <f t="shared" si="270"/>
        <v>N</v>
      </c>
      <c r="C275" s="29" t="str">
        <f t="shared" si="271"/>
        <v>N</v>
      </c>
      <c r="D275" s="29" t="str">
        <f t="shared" si="267"/>
        <v>N</v>
      </c>
      <c r="E275" s="171" t="s">
        <v>5</v>
      </c>
      <c r="F275" s="171" t="s">
        <v>7</v>
      </c>
      <c r="G275" s="171" t="s">
        <v>7</v>
      </c>
      <c r="H275" s="172">
        <v>53</v>
      </c>
      <c r="I275" s="171" t="s">
        <v>5</v>
      </c>
      <c r="J275" s="171" t="s">
        <v>5</v>
      </c>
      <c r="K275" s="172">
        <v>5234</v>
      </c>
      <c r="L275" s="172">
        <v>3672</v>
      </c>
      <c r="M275" s="172">
        <v>4594</v>
      </c>
      <c r="N275" s="172">
        <v>4142</v>
      </c>
      <c r="O275" s="172">
        <v>5117</v>
      </c>
      <c r="P275" s="1"/>
      <c r="Q275"/>
      <c r="R275"/>
      <c r="S275"/>
      <c r="T275"/>
      <c r="U275"/>
      <c r="V275"/>
      <c r="W275" s="35"/>
      <c r="X275" s="50"/>
      <c r="Y275" s="49"/>
      <c r="Z275" s="49"/>
      <c r="AA275" s="1"/>
      <c r="AB275" s="7"/>
      <c r="AC275" s="7"/>
      <c r="AD275" s="7"/>
      <c r="AE275" s="7"/>
      <c r="AF275" s="7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Y275" s="5"/>
      <c r="BZ275" s="5"/>
      <c r="CA275" s="5"/>
      <c r="CB275" s="5"/>
      <c r="CC275" s="5"/>
      <c r="CE275" s="52"/>
      <c r="CF275" s="52"/>
      <c r="CG275" s="52"/>
      <c r="CH275" s="52"/>
      <c r="CI275" s="52"/>
      <c r="CK275" s="52" t="str">
        <f t="shared" si="268"/>
        <v/>
      </c>
      <c r="CL275" s="55"/>
      <c r="CM275" s="55"/>
      <c r="CN275" s="55"/>
      <c r="CO275" s="55"/>
      <c r="CP275" s="55"/>
      <c r="CQ275" s="5"/>
      <c r="CR275" s="5"/>
      <c r="CS275" s="5"/>
      <c r="CT275" s="5"/>
      <c r="CU275" s="5"/>
    </row>
    <row r="276" spans="1:99" x14ac:dyDescent="0.35">
      <c r="A276" s="170" t="str">
        <f t="shared" si="269"/>
        <v>NNN</v>
      </c>
      <c r="B276" s="170" t="str">
        <f t="shared" si="270"/>
        <v>N</v>
      </c>
      <c r="C276" s="29" t="str">
        <f t="shared" si="271"/>
        <v>N</v>
      </c>
      <c r="D276" s="29" t="str">
        <f t="shared" si="267"/>
        <v>N</v>
      </c>
      <c r="E276" s="171" t="s">
        <v>5</v>
      </c>
      <c r="F276" s="171" t="s">
        <v>7</v>
      </c>
      <c r="G276" s="171" t="s">
        <v>7</v>
      </c>
      <c r="H276" s="172">
        <v>54</v>
      </c>
      <c r="I276" s="171" t="s">
        <v>5</v>
      </c>
      <c r="J276" s="171" t="s">
        <v>5</v>
      </c>
      <c r="K276" s="172">
        <v>5346</v>
      </c>
      <c r="L276" s="172">
        <v>3754</v>
      </c>
      <c r="M276" s="172">
        <v>4609</v>
      </c>
      <c r="N276" s="172">
        <v>4141</v>
      </c>
      <c r="O276" s="172">
        <v>5211</v>
      </c>
      <c r="P276" s="1"/>
      <c r="Q276"/>
      <c r="R276"/>
      <c r="S276"/>
      <c r="T276"/>
      <c r="U276"/>
      <c r="V276"/>
      <c r="W276" s="35"/>
      <c r="X276" s="50"/>
      <c r="Y276" s="49"/>
      <c r="Z276" s="49"/>
      <c r="AA276" s="1"/>
      <c r="AB276" s="7"/>
      <c r="AC276" s="7"/>
      <c r="AD276" s="7"/>
      <c r="AE276" s="7"/>
      <c r="AF276" s="7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Y276" s="5"/>
      <c r="BZ276" s="5"/>
      <c r="CA276" s="5"/>
      <c r="CB276" s="5"/>
      <c r="CC276" s="5"/>
      <c r="CE276" s="52"/>
      <c r="CF276" s="52"/>
      <c r="CG276" s="52"/>
      <c r="CH276" s="52"/>
      <c r="CI276" s="52"/>
      <c r="CK276" s="52" t="str">
        <f t="shared" si="268"/>
        <v/>
      </c>
      <c r="CL276" s="55"/>
      <c r="CM276" s="55"/>
      <c r="CN276" s="55"/>
      <c r="CO276" s="55"/>
      <c r="CP276" s="55"/>
      <c r="CQ276" s="5"/>
      <c r="CR276" s="5"/>
      <c r="CS276" s="5"/>
      <c r="CT276" s="5"/>
      <c r="CU276" s="5"/>
    </row>
    <row r="277" spans="1:99" x14ac:dyDescent="0.35">
      <c r="A277" s="170" t="str">
        <f t="shared" si="269"/>
        <v>NNN</v>
      </c>
      <c r="B277" s="170" t="str">
        <f t="shared" si="270"/>
        <v>N</v>
      </c>
      <c r="C277" s="29" t="str">
        <f t="shared" si="271"/>
        <v>N</v>
      </c>
      <c r="D277" s="29" t="str">
        <f t="shared" si="267"/>
        <v>N</v>
      </c>
      <c r="E277" s="171" t="s">
        <v>5</v>
      </c>
      <c r="F277" s="171" t="s">
        <v>7</v>
      </c>
      <c r="G277" s="171" t="s">
        <v>7</v>
      </c>
      <c r="H277" s="172">
        <v>55</v>
      </c>
      <c r="I277" s="171" t="s">
        <v>5</v>
      </c>
      <c r="J277" s="171" t="s">
        <v>5</v>
      </c>
      <c r="K277" s="172">
        <v>4146</v>
      </c>
      <c r="L277" s="172">
        <v>2943</v>
      </c>
      <c r="M277" s="172">
        <v>3599</v>
      </c>
      <c r="N277" s="172">
        <v>3228</v>
      </c>
      <c r="O277" s="172">
        <v>4057</v>
      </c>
      <c r="P277" s="1"/>
      <c r="Q277"/>
      <c r="R277"/>
      <c r="S277"/>
      <c r="T277"/>
      <c r="U277"/>
      <c r="V277"/>
      <c r="W277" s="35"/>
      <c r="X277" s="50"/>
      <c r="Y277" s="49"/>
      <c r="Z277" s="49"/>
      <c r="AA277" s="1"/>
      <c r="AB277" s="7"/>
      <c r="AC277" s="7"/>
      <c r="AD277" s="7"/>
      <c r="AE277" s="7"/>
      <c r="AF277" s="7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Y277" s="5"/>
      <c r="BZ277" s="5"/>
      <c r="CA277" s="5"/>
      <c r="CB277" s="5"/>
      <c r="CC277" s="5"/>
      <c r="CE277" s="52"/>
      <c r="CF277" s="52"/>
      <c r="CG277" s="52"/>
      <c r="CH277" s="52"/>
      <c r="CI277" s="52"/>
      <c r="CK277" s="52" t="str">
        <f t="shared" si="268"/>
        <v/>
      </c>
      <c r="CL277" s="55"/>
      <c r="CM277" s="55"/>
      <c r="CN277" s="55"/>
      <c r="CO277" s="55"/>
      <c r="CP277" s="55"/>
      <c r="CQ277" s="5"/>
      <c r="CR277" s="5"/>
      <c r="CS277" s="5"/>
      <c r="CT277" s="5"/>
      <c r="CU277" s="5"/>
    </row>
    <row r="278" spans="1:99" x14ac:dyDescent="0.35">
      <c r="A278" s="170" t="str">
        <f t="shared" si="269"/>
        <v>NNN</v>
      </c>
      <c r="B278" s="170" t="str">
        <f t="shared" si="270"/>
        <v>N</v>
      </c>
      <c r="C278" s="29" t="str">
        <f t="shared" si="271"/>
        <v>N</v>
      </c>
      <c r="D278" s="29" t="str">
        <f t="shared" si="267"/>
        <v>N</v>
      </c>
      <c r="E278" s="171" t="s">
        <v>5</v>
      </c>
      <c r="F278" s="171" t="s">
        <v>7</v>
      </c>
      <c r="G278" s="171" t="s">
        <v>7</v>
      </c>
      <c r="H278" s="172">
        <v>56</v>
      </c>
      <c r="I278" s="171" t="s">
        <v>5</v>
      </c>
      <c r="J278" s="171" t="s">
        <v>5</v>
      </c>
      <c r="K278" s="172">
        <v>3912</v>
      </c>
      <c r="L278" s="172">
        <v>2750</v>
      </c>
      <c r="M278" s="172">
        <v>3396</v>
      </c>
      <c r="N278" s="172">
        <v>2994</v>
      </c>
      <c r="O278" s="172">
        <v>3801</v>
      </c>
      <c r="P278" s="1"/>
      <c r="Q278"/>
      <c r="R278"/>
      <c r="S278"/>
      <c r="T278"/>
      <c r="U278"/>
      <c r="V278"/>
      <c r="W278" s="35"/>
      <c r="X278" s="50"/>
      <c r="Y278" s="49"/>
      <c r="Z278" s="49"/>
      <c r="AA278" s="1"/>
      <c r="AB278" s="7"/>
      <c r="AC278" s="7"/>
      <c r="AD278" s="7"/>
      <c r="AE278" s="7"/>
      <c r="AF278" s="7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Y278" s="5"/>
      <c r="BZ278" s="5"/>
      <c r="CA278" s="5"/>
      <c r="CB278" s="5"/>
      <c r="CC278" s="5"/>
      <c r="CE278" s="52"/>
      <c r="CF278" s="52"/>
      <c r="CG278" s="52"/>
      <c r="CH278" s="52"/>
      <c r="CI278" s="52"/>
      <c r="CK278" s="52" t="str">
        <f t="shared" si="268"/>
        <v/>
      </c>
      <c r="CL278" s="55"/>
      <c r="CM278" s="55"/>
      <c r="CN278" s="55"/>
      <c r="CO278" s="55"/>
      <c r="CP278" s="55"/>
      <c r="CQ278" s="5"/>
      <c r="CR278" s="5"/>
      <c r="CS278" s="5"/>
      <c r="CT278" s="5"/>
      <c r="CU278" s="5"/>
    </row>
    <row r="279" spans="1:99" x14ac:dyDescent="0.35">
      <c r="A279" s="170" t="str">
        <f t="shared" si="269"/>
        <v>NNN</v>
      </c>
      <c r="B279" s="170" t="str">
        <f t="shared" si="270"/>
        <v>N</v>
      </c>
      <c r="C279" s="29" t="str">
        <f t="shared" si="271"/>
        <v>N</v>
      </c>
      <c r="D279" s="29" t="str">
        <f t="shared" si="267"/>
        <v>N</v>
      </c>
      <c r="E279" s="171" t="s">
        <v>5</v>
      </c>
      <c r="F279" s="171" t="s">
        <v>7</v>
      </c>
      <c r="G279" s="171" t="s">
        <v>7</v>
      </c>
      <c r="H279" s="172">
        <v>57</v>
      </c>
      <c r="I279" s="171" t="s">
        <v>5</v>
      </c>
      <c r="J279" s="171" t="s">
        <v>5</v>
      </c>
      <c r="K279" s="172">
        <v>3761</v>
      </c>
      <c r="L279" s="172">
        <v>2651</v>
      </c>
      <c r="M279" s="172">
        <v>3314</v>
      </c>
      <c r="N279" s="172">
        <v>2921</v>
      </c>
      <c r="O279" s="172">
        <v>3678</v>
      </c>
      <c r="P279" s="1"/>
      <c r="Q279"/>
      <c r="R279"/>
      <c r="S279"/>
      <c r="T279"/>
      <c r="U279"/>
      <c r="V279"/>
      <c r="W279" s="35"/>
      <c r="X279" s="50"/>
      <c r="Y279" s="49"/>
      <c r="Z279" s="49"/>
      <c r="AA279" s="1"/>
      <c r="AB279" s="7"/>
      <c r="AC279" s="7"/>
      <c r="AD279" s="7"/>
      <c r="AE279" s="7"/>
      <c r="AF279" s="7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Y279" s="5"/>
      <c r="BZ279" s="5"/>
      <c r="CA279" s="5"/>
      <c r="CB279" s="5"/>
      <c r="CC279" s="5"/>
      <c r="CE279" s="52"/>
      <c r="CF279" s="52"/>
      <c r="CG279" s="52"/>
      <c r="CH279" s="52"/>
      <c r="CI279" s="52"/>
      <c r="CK279" s="52" t="str">
        <f t="shared" si="268"/>
        <v/>
      </c>
      <c r="CL279" s="55"/>
      <c r="CM279" s="55"/>
      <c r="CN279" s="55"/>
      <c r="CO279" s="55"/>
      <c r="CP279" s="55"/>
      <c r="CQ279" s="5"/>
      <c r="CR279" s="5"/>
      <c r="CS279" s="5"/>
      <c r="CT279" s="5"/>
      <c r="CU279" s="5"/>
    </row>
    <row r="280" spans="1:99" x14ac:dyDescent="0.35">
      <c r="A280" s="170" t="str">
        <f t="shared" si="269"/>
        <v>NNN</v>
      </c>
      <c r="B280" s="170" t="str">
        <f t="shared" si="270"/>
        <v>N</v>
      </c>
      <c r="C280" s="29" t="str">
        <f t="shared" si="271"/>
        <v>N</v>
      </c>
      <c r="D280" s="29" t="str">
        <f t="shared" si="267"/>
        <v>N</v>
      </c>
      <c r="E280" s="171" t="s">
        <v>5</v>
      </c>
      <c r="F280" s="171" t="s">
        <v>7</v>
      </c>
      <c r="G280" s="171" t="s">
        <v>7</v>
      </c>
      <c r="H280" s="172">
        <v>58</v>
      </c>
      <c r="I280" s="171" t="s">
        <v>5</v>
      </c>
      <c r="J280" s="171" t="s">
        <v>5</v>
      </c>
      <c r="K280" s="172">
        <v>3735</v>
      </c>
      <c r="L280" s="172">
        <v>2705</v>
      </c>
      <c r="M280" s="172">
        <v>3257</v>
      </c>
      <c r="N280" s="172">
        <v>2905</v>
      </c>
      <c r="O280" s="172">
        <v>3653</v>
      </c>
      <c r="P280" s="1"/>
      <c r="Q280"/>
      <c r="R280"/>
      <c r="S280"/>
      <c r="T280"/>
      <c r="U280"/>
      <c r="V280"/>
      <c r="W280" s="35"/>
      <c r="X280" s="50"/>
      <c r="Y280" s="49"/>
      <c r="Z280" s="49"/>
      <c r="AA280" s="1"/>
      <c r="AB280" s="7"/>
      <c r="AC280" s="7"/>
      <c r="AD280" s="7"/>
      <c r="AE280" s="7"/>
      <c r="AF280" s="7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Y280" s="5"/>
      <c r="BZ280" s="5"/>
      <c r="CA280" s="5"/>
      <c r="CB280" s="5"/>
      <c r="CC280" s="5"/>
      <c r="CE280" s="52"/>
      <c r="CF280" s="52"/>
      <c r="CG280" s="52"/>
      <c r="CH280" s="52"/>
      <c r="CI280" s="52"/>
      <c r="CK280" s="52" t="str">
        <f t="shared" si="268"/>
        <v/>
      </c>
      <c r="CL280" s="55"/>
      <c r="CM280" s="55"/>
      <c r="CN280" s="55"/>
      <c r="CO280" s="55"/>
      <c r="CP280" s="55"/>
      <c r="CQ280" s="5"/>
      <c r="CR280" s="5"/>
      <c r="CS280" s="5"/>
      <c r="CT280" s="5"/>
      <c r="CU280" s="5"/>
    </row>
    <row r="281" spans="1:99" x14ac:dyDescent="0.35">
      <c r="A281" s="170" t="str">
        <f t="shared" si="269"/>
        <v>NNN</v>
      </c>
      <c r="B281" s="170" t="str">
        <f t="shared" si="270"/>
        <v>N</v>
      </c>
      <c r="C281" s="29" t="str">
        <f t="shared" si="271"/>
        <v>N</v>
      </c>
      <c r="D281" s="29" t="str">
        <f t="shared" si="267"/>
        <v>N</v>
      </c>
      <c r="E281" s="171" t="s">
        <v>5</v>
      </c>
      <c r="F281" s="171" t="s">
        <v>7</v>
      </c>
      <c r="G281" s="171" t="s">
        <v>7</v>
      </c>
      <c r="H281" s="172">
        <v>59</v>
      </c>
      <c r="I281" s="171" t="s">
        <v>5</v>
      </c>
      <c r="J281" s="171" t="s">
        <v>5</v>
      </c>
      <c r="K281" s="172">
        <v>3072</v>
      </c>
      <c r="L281" s="172">
        <v>2176</v>
      </c>
      <c r="M281" s="172">
        <v>2681</v>
      </c>
      <c r="N281" s="172">
        <v>2333</v>
      </c>
      <c r="O281" s="172">
        <v>2999</v>
      </c>
      <c r="P281" s="1"/>
      <c r="Q281"/>
      <c r="R281"/>
      <c r="S281"/>
      <c r="T281"/>
      <c r="U281"/>
      <c r="V281"/>
      <c r="W281" s="35"/>
      <c r="X281" s="50"/>
      <c r="Y281" s="49"/>
      <c r="Z281" s="49"/>
      <c r="AA281" s="1"/>
      <c r="AB281" s="7"/>
      <c r="AC281" s="7"/>
      <c r="AD281" s="7"/>
      <c r="AE281" s="7"/>
      <c r="AF281" s="7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5"/>
      <c r="BQ281" s="15"/>
      <c r="BR281" s="15"/>
      <c r="BS281" s="15"/>
      <c r="BT281" s="15"/>
      <c r="BU281" s="15"/>
      <c r="BV281" s="15"/>
      <c r="BW281" s="15"/>
      <c r="BY281" s="5"/>
      <c r="BZ281" s="5"/>
      <c r="CA281" s="5"/>
      <c r="CB281" s="5"/>
      <c r="CC281" s="5"/>
      <c r="CE281" s="52"/>
      <c r="CF281" s="52"/>
      <c r="CG281" s="52"/>
      <c r="CH281" s="52"/>
      <c r="CI281" s="52"/>
      <c r="CK281" s="52" t="str">
        <f t="shared" si="268"/>
        <v/>
      </c>
      <c r="CL281" s="55"/>
      <c r="CM281" s="55"/>
      <c r="CN281" s="55"/>
      <c r="CO281" s="55"/>
      <c r="CP281" s="55"/>
      <c r="CQ281" s="5"/>
      <c r="CR281" s="5"/>
      <c r="CS281" s="5"/>
      <c r="CT281" s="5"/>
      <c r="CU281" s="5"/>
    </row>
    <row r="282" spans="1:99" x14ac:dyDescent="0.35">
      <c r="A282" s="170" t="str">
        <f t="shared" si="269"/>
        <v>NNN</v>
      </c>
      <c r="B282" s="170" t="str">
        <f t="shared" si="270"/>
        <v>N</v>
      </c>
      <c r="C282" s="29" t="str">
        <f t="shared" si="271"/>
        <v>N</v>
      </c>
      <c r="D282" s="29" t="str">
        <f t="shared" si="267"/>
        <v>N</v>
      </c>
      <c r="E282" s="171" t="s">
        <v>5</v>
      </c>
      <c r="F282" s="171" t="s">
        <v>7</v>
      </c>
      <c r="G282" s="171" t="s">
        <v>7</v>
      </c>
      <c r="H282" s="172">
        <v>60</v>
      </c>
      <c r="I282" s="171" t="s">
        <v>5</v>
      </c>
      <c r="J282" s="171" t="s">
        <v>5</v>
      </c>
      <c r="K282" s="172">
        <v>2670</v>
      </c>
      <c r="L282" s="172">
        <v>1921</v>
      </c>
      <c r="M282" s="172">
        <v>2334</v>
      </c>
      <c r="N282" s="172">
        <v>2051</v>
      </c>
      <c r="O282" s="172">
        <v>2598</v>
      </c>
      <c r="P282" s="1"/>
      <c r="Q282"/>
      <c r="R282"/>
      <c r="S282"/>
      <c r="T282"/>
      <c r="U282"/>
      <c r="V282"/>
      <c r="W282" s="35"/>
      <c r="X282" s="50"/>
      <c r="Y282" s="49"/>
      <c r="Z282" s="49"/>
      <c r="AA282" s="1"/>
      <c r="AB282" s="7"/>
      <c r="AC282" s="7"/>
      <c r="AD282" s="7"/>
      <c r="AE282" s="7"/>
      <c r="AF282" s="7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5"/>
      <c r="BQ282" s="15"/>
      <c r="BR282" s="15"/>
      <c r="BS282" s="15"/>
      <c r="BT282" s="15"/>
      <c r="BU282" s="15"/>
      <c r="BV282" s="15"/>
      <c r="BW282" s="15"/>
      <c r="BY282" s="5"/>
      <c r="BZ282" s="5"/>
      <c r="CA282" s="5"/>
      <c r="CB282" s="5"/>
      <c r="CC282" s="5"/>
      <c r="CE282" s="52"/>
      <c r="CF282" s="52"/>
      <c r="CG282" s="52"/>
      <c r="CH282" s="52"/>
      <c r="CI282" s="52"/>
      <c r="CK282" s="52" t="str">
        <f t="shared" si="268"/>
        <v/>
      </c>
      <c r="CL282" s="55"/>
      <c r="CM282" s="55"/>
      <c r="CN282" s="55"/>
      <c r="CO282" s="55"/>
      <c r="CP282" s="55"/>
      <c r="CQ282" s="5"/>
      <c r="CR282" s="5"/>
      <c r="CS282" s="5"/>
      <c r="CT282" s="5"/>
      <c r="CU282" s="5"/>
    </row>
    <row r="283" spans="1:99" x14ac:dyDescent="0.35">
      <c r="A283" s="170" t="str">
        <f t="shared" si="269"/>
        <v>NNN</v>
      </c>
      <c r="B283" s="170" t="str">
        <f t="shared" si="270"/>
        <v>N</v>
      </c>
      <c r="C283" s="29" t="str">
        <f t="shared" si="271"/>
        <v>N</v>
      </c>
      <c r="D283" s="29" t="str">
        <f t="shared" si="267"/>
        <v>N</v>
      </c>
      <c r="E283" s="171" t="s">
        <v>5</v>
      </c>
      <c r="F283" s="171" t="s">
        <v>7</v>
      </c>
      <c r="G283" s="171" t="s">
        <v>7</v>
      </c>
      <c r="H283" s="172">
        <v>61</v>
      </c>
      <c r="I283" s="171" t="s">
        <v>5</v>
      </c>
      <c r="J283" s="171" t="s">
        <v>5</v>
      </c>
      <c r="K283" s="172">
        <v>2364</v>
      </c>
      <c r="L283" s="172">
        <v>1711</v>
      </c>
      <c r="M283" s="172">
        <v>2041</v>
      </c>
      <c r="N283" s="172">
        <v>1796</v>
      </c>
      <c r="O283" s="172">
        <v>2313</v>
      </c>
      <c r="P283" s="1"/>
      <c r="Q283"/>
      <c r="R283"/>
      <c r="S283"/>
      <c r="T283"/>
      <c r="U283"/>
      <c r="V283"/>
      <c r="W283" s="35"/>
      <c r="X283" s="50"/>
      <c r="Y283" s="49"/>
      <c r="Z283" s="49"/>
      <c r="AA283" s="1"/>
      <c r="AB283" s="7"/>
      <c r="AC283" s="7"/>
      <c r="AD283" s="7"/>
      <c r="AE283" s="7"/>
      <c r="AF283" s="7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5"/>
      <c r="BQ283" s="15"/>
      <c r="BR283" s="15"/>
      <c r="BS283" s="15"/>
      <c r="BT283" s="15"/>
      <c r="BU283" s="15"/>
      <c r="BV283" s="15"/>
      <c r="BW283" s="15"/>
      <c r="BY283" s="5"/>
      <c r="BZ283" s="5"/>
      <c r="CA283" s="5"/>
      <c r="CB283" s="5"/>
      <c r="CC283" s="5"/>
      <c r="CE283" s="52"/>
      <c r="CF283" s="52"/>
      <c r="CG283" s="52"/>
      <c r="CH283" s="52"/>
      <c r="CI283" s="52"/>
      <c r="CK283" s="52" t="str">
        <f t="shared" si="268"/>
        <v/>
      </c>
      <c r="CL283" s="55"/>
      <c r="CM283" s="55"/>
      <c r="CN283" s="55"/>
      <c r="CO283" s="55"/>
      <c r="CP283" s="55"/>
      <c r="CQ283" s="5"/>
      <c r="CR283" s="5"/>
      <c r="CS283" s="5"/>
      <c r="CT283" s="5"/>
      <c r="CU283" s="5"/>
    </row>
    <row r="284" spans="1:99" x14ac:dyDescent="0.35">
      <c r="A284" s="170" t="str">
        <f t="shared" si="269"/>
        <v>NNN</v>
      </c>
      <c r="B284" s="170" t="str">
        <f t="shared" si="270"/>
        <v>N</v>
      </c>
      <c r="C284" s="29" t="str">
        <f t="shared" si="271"/>
        <v>N</v>
      </c>
      <c r="D284" s="29" t="str">
        <f t="shared" si="267"/>
        <v>N</v>
      </c>
      <c r="E284" s="171" t="s">
        <v>5</v>
      </c>
      <c r="F284" s="171" t="s">
        <v>7</v>
      </c>
      <c r="G284" s="171" t="s">
        <v>7</v>
      </c>
      <c r="H284" s="172">
        <v>62</v>
      </c>
      <c r="I284" s="171" t="s">
        <v>5</v>
      </c>
      <c r="J284" s="171" t="s">
        <v>5</v>
      </c>
      <c r="K284" s="172">
        <v>2121</v>
      </c>
      <c r="L284" s="172">
        <v>1549</v>
      </c>
      <c r="M284" s="172">
        <v>1864</v>
      </c>
      <c r="N284" s="172">
        <v>1610</v>
      </c>
      <c r="O284" s="172">
        <v>2063</v>
      </c>
      <c r="P284" s="1"/>
      <c r="Q284"/>
      <c r="R284"/>
      <c r="S284"/>
      <c r="T284"/>
      <c r="U284"/>
      <c r="V284"/>
      <c r="W284" s="35"/>
      <c r="X284" s="50"/>
      <c r="Y284" s="49"/>
      <c r="Z284" s="49"/>
      <c r="AA284" s="1"/>
      <c r="AB284" s="7"/>
      <c r="AC284" s="7"/>
      <c r="AD284" s="7"/>
      <c r="AE284" s="7"/>
      <c r="AF284" s="7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5"/>
      <c r="BQ284" s="15"/>
      <c r="BR284" s="15"/>
      <c r="BS284" s="15"/>
      <c r="BT284" s="15"/>
      <c r="BU284" s="15"/>
      <c r="BV284" s="15"/>
      <c r="BW284" s="15"/>
      <c r="BY284" s="5"/>
      <c r="BZ284" s="5"/>
      <c r="CA284" s="5"/>
      <c r="CB284" s="5"/>
      <c r="CC284" s="5"/>
      <c r="CE284" s="52"/>
      <c r="CF284" s="52"/>
      <c r="CG284" s="52"/>
      <c r="CH284" s="52"/>
      <c r="CI284" s="52"/>
      <c r="CK284" s="52" t="str">
        <f t="shared" si="268"/>
        <v/>
      </c>
      <c r="CL284" s="55"/>
      <c r="CM284" s="55"/>
      <c r="CN284" s="55"/>
      <c r="CO284" s="55"/>
      <c r="CP284" s="55"/>
      <c r="CQ284" s="5"/>
      <c r="CR284" s="5"/>
      <c r="CS284" s="5"/>
      <c r="CT284" s="5"/>
      <c r="CU284" s="5"/>
    </row>
    <row r="285" spans="1:99" x14ac:dyDescent="0.35">
      <c r="A285" s="170" t="str">
        <f t="shared" si="269"/>
        <v>NNN</v>
      </c>
      <c r="B285" s="170" t="str">
        <f t="shared" si="270"/>
        <v>N</v>
      </c>
      <c r="C285" s="29" t="str">
        <f t="shared" si="271"/>
        <v>N</v>
      </c>
      <c r="D285" s="29" t="str">
        <f t="shared" si="267"/>
        <v>N</v>
      </c>
      <c r="E285" s="171" t="s">
        <v>5</v>
      </c>
      <c r="F285" s="171" t="s">
        <v>7</v>
      </c>
      <c r="G285" s="171" t="s">
        <v>7</v>
      </c>
      <c r="H285" s="172">
        <v>63</v>
      </c>
      <c r="I285" s="171" t="s">
        <v>5</v>
      </c>
      <c r="J285" s="171" t="s">
        <v>5</v>
      </c>
      <c r="K285" s="172">
        <v>1915</v>
      </c>
      <c r="L285" s="172">
        <v>1417</v>
      </c>
      <c r="M285" s="172">
        <v>1668</v>
      </c>
      <c r="N285" s="172">
        <v>1474</v>
      </c>
      <c r="O285" s="172">
        <v>1869</v>
      </c>
      <c r="P285" s="1"/>
      <c r="Q285"/>
      <c r="R285"/>
      <c r="S285"/>
      <c r="T285"/>
      <c r="U285"/>
      <c r="V285"/>
      <c r="W285" s="35"/>
      <c r="X285" s="50"/>
      <c r="Y285" s="49"/>
      <c r="Z285" s="49"/>
      <c r="AA285" s="1"/>
      <c r="AB285" s="7"/>
      <c r="AC285" s="7"/>
      <c r="AD285" s="7"/>
      <c r="AE285" s="7"/>
      <c r="AF285" s="7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5"/>
      <c r="BQ285" s="15"/>
      <c r="BR285" s="15"/>
      <c r="BS285" s="15"/>
      <c r="BT285" s="15"/>
      <c r="BU285" s="15"/>
      <c r="BV285" s="15"/>
      <c r="BW285" s="15"/>
      <c r="BY285" s="5"/>
      <c r="BZ285" s="5"/>
      <c r="CA285" s="5"/>
      <c r="CB285" s="5"/>
      <c r="CC285" s="5"/>
      <c r="CE285" s="52"/>
      <c r="CF285" s="52"/>
      <c r="CG285" s="52"/>
      <c r="CH285" s="52"/>
      <c r="CI285" s="52"/>
      <c r="CK285" s="52" t="str">
        <f t="shared" si="268"/>
        <v/>
      </c>
      <c r="CL285" s="55"/>
      <c r="CM285" s="55"/>
      <c r="CN285" s="55"/>
      <c r="CO285" s="55"/>
      <c r="CP285" s="55"/>
      <c r="CQ285" s="5"/>
      <c r="CR285" s="5"/>
      <c r="CS285" s="5"/>
      <c r="CT285" s="5"/>
      <c r="CU285" s="5"/>
    </row>
    <row r="286" spans="1:99" x14ac:dyDescent="0.35">
      <c r="A286" s="170" t="str">
        <f t="shared" si="269"/>
        <v>NNN</v>
      </c>
      <c r="B286" s="170" t="str">
        <f t="shared" si="270"/>
        <v>N</v>
      </c>
      <c r="C286" s="29" t="str">
        <f t="shared" si="271"/>
        <v>N</v>
      </c>
      <c r="D286" s="29" t="str">
        <f t="shared" si="267"/>
        <v>N</v>
      </c>
      <c r="E286" s="171" t="s">
        <v>5</v>
      </c>
      <c r="F286" s="171" t="s">
        <v>7</v>
      </c>
      <c r="G286" s="171" t="s">
        <v>7</v>
      </c>
      <c r="H286" s="172">
        <v>64</v>
      </c>
      <c r="I286" s="171" t="s">
        <v>5</v>
      </c>
      <c r="J286" s="171" t="s">
        <v>5</v>
      </c>
      <c r="K286" s="172">
        <v>1538</v>
      </c>
      <c r="L286" s="172">
        <v>1072</v>
      </c>
      <c r="M286" s="172">
        <v>1416</v>
      </c>
      <c r="N286" s="172">
        <v>1178</v>
      </c>
      <c r="O286" s="172">
        <v>1488</v>
      </c>
      <c r="P286" s="1"/>
      <c r="Q286"/>
      <c r="R286"/>
      <c r="S286"/>
      <c r="T286"/>
      <c r="U286"/>
      <c r="V286"/>
      <c r="W286" s="35"/>
      <c r="X286" s="50"/>
      <c r="Y286" s="49"/>
      <c r="Z286" s="49"/>
      <c r="AA286" s="1"/>
      <c r="AB286" s="7"/>
      <c r="AC286" s="7"/>
      <c r="AD286" s="7"/>
      <c r="AE286" s="7"/>
      <c r="AF286" s="7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5"/>
      <c r="BQ286" s="15"/>
      <c r="BR286" s="15"/>
      <c r="BS286" s="15"/>
      <c r="BT286" s="15"/>
      <c r="BU286" s="15"/>
      <c r="BV286" s="15"/>
      <c r="BW286" s="15"/>
      <c r="BY286" s="5"/>
      <c r="BZ286" s="5"/>
      <c r="CA286" s="5"/>
      <c r="CB286" s="5"/>
      <c r="CC286" s="5"/>
      <c r="CE286" s="52"/>
      <c r="CF286" s="52"/>
      <c r="CG286" s="52"/>
      <c r="CH286" s="52"/>
      <c r="CI286" s="52"/>
      <c r="CK286" s="52" t="str">
        <f t="shared" si="268"/>
        <v/>
      </c>
      <c r="CL286" s="55"/>
      <c r="CM286" s="55"/>
      <c r="CN286" s="55"/>
      <c r="CO286" s="55"/>
      <c r="CP286" s="55"/>
      <c r="CQ286" s="5"/>
      <c r="CR286" s="5"/>
      <c r="CS286" s="5"/>
      <c r="CT286" s="5"/>
      <c r="CU286" s="5"/>
    </row>
    <row r="287" spans="1:99" x14ac:dyDescent="0.35">
      <c r="A287" s="170" t="str">
        <f t="shared" si="269"/>
        <v>NNN</v>
      </c>
      <c r="B287" s="170" t="str">
        <f t="shared" si="270"/>
        <v>N</v>
      </c>
      <c r="C287" s="29" t="str">
        <f t="shared" si="271"/>
        <v>N</v>
      </c>
      <c r="D287" s="29" t="str">
        <f t="shared" si="267"/>
        <v>N</v>
      </c>
      <c r="E287" s="171" t="s">
        <v>5</v>
      </c>
      <c r="F287" s="171" t="s">
        <v>7</v>
      </c>
      <c r="G287" s="171" t="s">
        <v>7</v>
      </c>
      <c r="H287" s="172">
        <v>65</v>
      </c>
      <c r="I287" s="171" t="s">
        <v>5</v>
      </c>
      <c r="J287" s="171" t="s">
        <v>5</v>
      </c>
      <c r="K287" s="172">
        <v>1476</v>
      </c>
      <c r="L287" s="172">
        <v>1046</v>
      </c>
      <c r="M287" s="172">
        <v>1276</v>
      </c>
      <c r="N287" s="172">
        <v>1132</v>
      </c>
      <c r="O287" s="172">
        <v>1433</v>
      </c>
      <c r="P287" s="1"/>
      <c r="Q287"/>
      <c r="R287"/>
      <c r="S287"/>
      <c r="T287"/>
      <c r="U287"/>
      <c r="V287"/>
      <c r="W287" s="35"/>
      <c r="X287" s="50"/>
      <c r="Y287" s="49"/>
      <c r="Z287" s="49"/>
      <c r="AA287" s="1"/>
      <c r="AB287" s="7"/>
      <c r="AC287" s="7"/>
      <c r="AD287" s="7"/>
      <c r="AE287" s="7"/>
      <c r="AF287" s="7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5"/>
      <c r="BQ287" s="15"/>
      <c r="BR287" s="15"/>
      <c r="BS287" s="15"/>
      <c r="BT287" s="15"/>
      <c r="BU287" s="15"/>
      <c r="BV287" s="15"/>
      <c r="BW287" s="15"/>
      <c r="BY287" s="5"/>
      <c r="BZ287" s="5"/>
      <c r="CA287" s="5"/>
      <c r="CB287" s="5"/>
      <c r="CC287" s="5"/>
      <c r="CE287" s="52"/>
      <c r="CF287" s="52"/>
      <c r="CG287" s="52"/>
      <c r="CH287" s="52"/>
      <c r="CI287" s="52"/>
      <c r="CK287" s="52" t="str">
        <f t="shared" si="268"/>
        <v/>
      </c>
      <c r="CL287" s="55"/>
      <c r="CM287" s="55"/>
      <c r="CN287" s="55"/>
      <c r="CO287" s="55"/>
      <c r="CP287" s="55"/>
      <c r="CQ287" s="5"/>
      <c r="CR287" s="5"/>
      <c r="CS287" s="5"/>
      <c r="CT287" s="5"/>
      <c r="CU287" s="5"/>
    </row>
    <row r="288" spans="1:99" x14ac:dyDescent="0.35">
      <c r="A288" s="170" t="str">
        <f t="shared" si="269"/>
        <v>NNN</v>
      </c>
      <c r="B288" s="170" t="str">
        <f t="shared" si="270"/>
        <v>N</v>
      </c>
      <c r="C288" s="29" t="str">
        <f t="shared" si="271"/>
        <v>N</v>
      </c>
      <c r="D288" s="29" t="str">
        <f t="shared" si="267"/>
        <v>N</v>
      </c>
      <c r="E288" s="171" t="s">
        <v>5</v>
      </c>
      <c r="F288" s="171" t="s">
        <v>7</v>
      </c>
      <c r="G288" s="171" t="s">
        <v>7</v>
      </c>
      <c r="H288" s="172">
        <v>66</v>
      </c>
      <c r="I288" s="171" t="s">
        <v>5</v>
      </c>
      <c r="J288" s="171" t="s">
        <v>5</v>
      </c>
      <c r="K288" s="172">
        <v>1245</v>
      </c>
      <c r="L288" s="172">
        <v>893</v>
      </c>
      <c r="M288" s="172">
        <v>1071</v>
      </c>
      <c r="N288" s="172">
        <v>947</v>
      </c>
      <c r="O288" s="172">
        <v>1213</v>
      </c>
      <c r="P288" s="1"/>
      <c r="Q288"/>
      <c r="R288"/>
      <c r="S288"/>
      <c r="T288"/>
      <c r="U288"/>
      <c r="V288"/>
      <c r="W288" s="35"/>
      <c r="X288" s="50"/>
      <c r="Y288" s="49"/>
      <c r="Z288" s="49"/>
      <c r="AA288" s="1"/>
      <c r="AB288" s="7"/>
      <c r="AC288" s="7"/>
      <c r="AD288" s="7"/>
      <c r="AE288" s="7"/>
      <c r="AF288" s="7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5"/>
      <c r="BQ288" s="15"/>
      <c r="BR288" s="15"/>
      <c r="BS288" s="15"/>
      <c r="BT288" s="15"/>
      <c r="BU288" s="15"/>
      <c r="BV288" s="15"/>
      <c r="BW288" s="15"/>
      <c r="BY288" s="5"/>
      <c r="BZ288" s="5"/>
      <c r="CA288" s="5"/>
      <c r="CB288" s="5"/>
      <c r="CC288" s="5"/>
      <c r="CE288" s="52"/>
      <c r="CF288" s="52"/>
      <c r="CG288" s="52"/>
      <c r="CH288" s="52"/>
      <c r="CI288" s="52"/>
      <c r="CK288" s="52" t="str">
        <f t="shared" si="268"/>
        <v/>
      </c>
      <c r="CL288" s="55"/>
      <c r="CM288" s="55"/>
      <c r="CN288" s="55"/>
      <c r="CO288" s="55"/>
      <c r="CP288" s="55"/>
      <c r="CQ288" s="5"/>
      <c r="CR288" s="5"/>
      <c r="CS288" s="5"/>
      <c r="CT288" s="5"/>
      <c r="CU288" s="5"/>
    </row>
    <row r="289" spans="1:99" x14ac:dyDescent="0.35">
      <c r="A289" s="170" t="str">
        <f t="shared" si="269"/>
        <v>NNN</v>
      </c>
      <c r="B289" s="170" t="str">
        <f t="shared" si="270"/>
        <v>N</v>
      </c>
      <c r="C289" s="29" t="str">
        <f t="shared" si="271"/>
        <v>N</v>
      </c>
      <c r="D289" s="29" t="str">
        <f t="shared" si="267"/>
        <v>N</v>
      </c>
      <c r="E289" s="171" t="s">
        <v>5</v>
      </c>
      <c r="F289" s="171" t="s">
        <v>7</v>
      </c>
      <c r="G289" s="171" t="s">
        <v>7</v>
      </c>
      <c r="H289" s="172">
        <v>67</v>
      </c>
      <c r="I289" s="171" t="s">
        <v>5</v>
      </c>
      <c r="J289" s="171" t="s">
        <v>5</v>
      </c>
      <c r="K289" s="172">
        <v>1114</v>
      </c>
      <c r="L289" s="172">
        <v>823</v>
      </c>
      <c r="M289" s="172">
        <v>982</v>
      </c>
      <c r="N289" s="172">
        <v>828</v>
      </c>
      <c r="O289" s="172">
        <v>1077</v>
      </c>
      <c r="P289" s="1"/>
      <c r="Q289"/>
      <c r="R289"/>
      <c r="S289"/>
      <c r="T289"/>
      <c r="U289"/>
      <c r="V289"/>
      <c r="W289" s="35"/>
      <c r="X289" s="50"/>
      <c r="Y289" s="49"/>
      <c r="Z289" s="49"/>
      <c r="AA289" s="1"/>
      <c r="AB289" s="7"/>
      <c r="AC289" s="7"/>
      <c r="AD289" s="7"/>
      <c r="AE289" s="7"/>
      <c r="AF289" s="7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5"/>
      <c r="BQ289" s="15"/>
      <c r="BR289" s="15"/>
      <c r="BS289" s="15"/>
      <c r="BT289" s="15"/>
      <c r="BU289" s="15"/>
      <c r="BV289" s="15"/>
      <c r="BW289" s="15"/>
      <c r="BY289" s="5"/>
      <c r="BZ289" s="5"/>
      <c r="CA289" s="5"/>
      <c r="CB289" s="5"/>
      <c r="CC289" s="5"/>
      <c r="CE289" s="52"/>
      <c r="CF289" s="52"/>
      <c r="CG289" s="52"/>
      <c r="CH289" s="52"/>
      <c r="CI289" s="52"/>
      <c r="CK289" s="52" t="str">
        <f t="shared" si="268"/>
        <v/>
      </c>
      <c r="CL289" s="55"/>
      <c r="CM289" s="55"/>
      <c r="CN289" s="55"/>
      <c r="CO289" s="55"/>
      <c r="CP289" s="55"/>
      <c r="CQ289" s="5"/>
      <c r="CR289" s="5"/>
      <c r="CS289" s="5"/>
      <c r="CT289" s="5"/>
      <c r="CU289" s="5"/>
    </row>
    <row r="290" spans="1:99" x14ac:dyDescent="0.35">
      <c r="A290" s="170" t="str">
        <f t="shared" si="269"/>
        <v>NNN</v>
      </c>
      <c r="B290" s="170" t="str">
        <f t="shared" si="270"/>
        <v>N</v>
      </c>
      <c r="C290" s="29" t="str">
        <f t="shared" si="271"/>
        <v>N</v>
      </c>
      <c r="D290" s="29" t="str">
        <f t="shared" si="267"/>
        <v>N</v>
      </c>
      <c r="E290" s="171" t="s">
        <v>5</v>
      </c>
      <c r="F290" s="171" t="s">
        <v>7</v>
      </c>
      <c r="G290" s="171" t="s">
        <v>7</v>
      </c>
      <c r="H290" s="172">
        <v>68</v>
      </c>
      <c r="I290" s="171" t="s">
        <v>5</v>
      </c>
      <c r="J290" s="171" t="s">
        <v>5</v>
      </c>
      <c r="K290" s="172">
        <v>915</v>
      </c>
      <c r="L290" s="172">
        <v>668</v>
      </c>
      <c r="M290" s="172">
        <v>803</v>
      </c>
      <c r="N290" s="172">
        <v>681</v>
      </c>
      <c r="O290" s="172">
        <v>892</v>
      </c>
      <c r="P290" s="1"/>
      <c r="Q290"/>
      <c r="R290"/>
      <c r="S290"/>
      <c r="T290"/>
      <c r="U290"/>
      <c r="V290"/>
      <c r="W290" s="35"/>
      <c r="X290" s="50"/>
      <c r="Y290" s="49"/>
      <c r="Z290" s="49"/>
      <c r="AA290" s="1"/>
      <c r="AB290" s="7"/>
      <c r="AC290" s="7"/>
      <c r="AD290" s="7"/>
      <c r="AE290" s="7"/>
      <c r="AF290" s="7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5"/>
      <c r="BQ290" s="15"/>
      <c r="BR290" s="15"/>
      <c r="BS290" s="15"/>
      <c r="BT290" s="15"/>
      <c r="BU290" s="15"/>
      <c r="BV290" s="15"/>
      <c r="BW290" s="15"/>
      <c r="BY290" s="5"/>
      <c r="BZ290" s="5"/>
      <c r="CA290" s="5"/>
      <c r="CB290" s="5"/>
      <c r="CC290" s="5"/>
      <c r="CE290" s="52"/>
      <c r="CF290" s="52"/>
      <c r="CG290" s="52"/>
      <c r="CH290" s="52"/>
      <c r="CI290" s="52"/>
      <c r="CK290" s="52" t="str">
        <f t="shared" si="268"/>
        <v/>
      </c>
      <c r="CL290" s="55"/>
      <c r="CM290" s="55"/>
      <c r="CN290" s="55"/>
      <c r="CO290" s="55"/>
      <c r="CP290" s="55"/>
      <c r="CQ290" s="5"/>
      <c r="CR290" s="5"/>
      <c r="CS290" s="5"/>
      <c r="CT290" s="5"/>
      <c r="CU290" s="5"/>
    </row>
    <row r="291" spans="1:99" x14ac:dyDescent="0.35">
      <c r="A291" s="170" t="str">
        <f t="shared" si="269"/>
        <v>NNN</v>
      </c>
      <c r="B291" s="170" t="str">
        <f t="shared" si="270"/>
        <v>N</v>
      </c>
      <c r="C291" s="29" t="str">
        <f t="shared" si="271"/>
        <v>N</v>
      </c>
      <c r="D291" s="29" t="str">
        <f t="shared" si="267"/>
        <v>N</v>
      </c>
      <c r="E291" s="171" t="s">
        <v>5</v>
      </c>
      <c r="F291" s="171" t="s">
        <v>7</v>
      </c>
      <c r="G291" s="171" t="s">
        <v>7</v>
      </c>
      <c r="H291" s="172">
        <v>69</v>
      </c>
      <c r="I291" s="171" t="s">
        <v>5</v>
      </c>
      <c r="J291" s="171" t="s">
        <v>5</v>
      </c>
      <c r="K291" s="172">
        <v>805</v>
      </c>
      <c r="L291" s="172">
        <v>577</v>
      </c>
      <c r="M291" s="172">
        <v>685</v>
      </c>
      <c r="N291" s="172">
        <v>600</v>
      </c>
      <c r="O291" s="172">
        <v>780</v>
      </c>
      <c r="P291" s="1"/>
      <c r="Q291"/>
      <c r="R291"/>
      <c r="S291"/>
      <c r="T291"/>
      <c r="U291"/>
      <c r="V291"/>
      <c r="W291" s="35"/>
      <c r="X291" s="50"/>
      <c r="Y291" s="49"/>
      <c r="Z291" s="49"/>
      <c r="AA291" s="1"/>
      <c r="AB291" s="7"/>
      <c r="AC291" s="7"/>
      <c r="AD291" s="7"/>
      <c r="AE291" s="7"/>
      <c r="AF291" s="7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5"/>
      <c r="BQ291" s="15"/>
      <c r="BR291" s="15"/>
      <c r="BS291" s="15"/>
      <c r="BT291" s="15"/>
      <c r="BU291" s="15"/>
      <c r="BV291" s="15"/>
      <c r="BW291" s="15"/>
      <c r="BY291" s="5"/>
      <c r="BZ291" s="5"/>
      <c r="CA291" s="5"/>
      <c r="CB291" s="5"/>
      <c r="CC291" s="5"/>
      <c r="CE291" s="52"/>
      <c r="CF291" s="52"/>
      <c r="CG291" s="52"/>
      <c r="CH291" s="52"/>
      <c r="CI291" s="52"/>
      <c r="CK291" s="52" t="str">
        <f t="shared" si="268"/>
        <v/>
      </c>
      <c r="CL291" s="55"/>
      <c r="CM291" s="55"/>
      <c r="CN291" s="55"/>
      <c r="CO291" s="55"/>
      <c r="CP291" s="55"/>
      <c r="CQ291" s="5"/>
      <c r="CR291" s="5"/>
      <c r="CS291" s="5"/>
      <c r="CT291" s="5"/>
      <c r="CU291" s="5"/>
    </row>
    <row r="292" spans="1:99" x14ac:dyDescent="0.35">
      <c r="A292" s="170" t="str">
        <f t="shared" si="269"/>
        <v>NNN</v>
      </c>
      <c r="B292" s="170" t="str">
        <f t="shared" si="270"/>
        <v>N</v>
      </c>
      <c r="C292" s="29" t="str">
        <f t="shared" si="271"/>
        <v>N</v>
      </c>
      <c r="D292" s="29" t="str">
        <f t="shared" si="267"/>
        <v>N</v>
      </c>
      <c r="E292" s="171" t="s">
        <v>5</v>
      </c>
      <c r="F292" s="171" t="s">
        <v>7</v>
      </c>
      <c r="G292" s="171" t="s">
        <v>7</v>
      </c>
      <c r="H292" s="172">
        <v>70</v>
      </c>
      <c r="I292" s="171" t="s">
        <v>5</v>
      </c>
      <c r="J292" s="171" t="s">
        <v>5</v>
      </c>
      <c r="K292" s="172">
        <v>742</v>
      </c>
      <c r="L292" s="172">
        <v>542</v>
      </c>
      <c r="M292" s="172">
        <v>643</v>
      </c>
      <c r="N292" s="172">
        <v>555</v>
      </c>
      <c r="O292" s="172">
        <v>713</v>
      </c>
      <c r="P292" s="1"/>
      <c r="Q292"/>
      <c r="R292"/>
      <c r="S292"/>
      <c r="T292"/>
      <c r="U292"/>
      <c r="V292"/>
      <c r="W292" s="35"/>
      <c r="X292" s="50"/>
      <c r="Y292" s="49"/>
      <c r="Z292" s="49"/>
      <c r="AA292" s="1"/>
      <c r="AB292" s="7"/>
      <c r="AC292" s="7"/>
      <c r="AD292" s="7"/>
      <c r="AE292" s="7"/>
      <c r="AF292" s="7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5"/>
      <c r="BQ292" s="15"/>
      <c r="BR292" s="15"/>
      <c r="BS292" s="15"/>
      <c r="BT292" s="15"/>
      <c r="BU292" s="15"/>
      <c r="BV292" s="15"/>
      <c r="BW292" s="15"/>
      <c r="BY292" s="5"/>
      <c r="BZ292" s="5"/>
      <c r="CA292" s="5"/>
      <c r="CB292" s="5"/>
      <c r="CC292" s="5"/>
      <c r="CE292" s="52"/>
      <c r="CF292" s="52"/>
      <c r="CG292" s="52"/>
      <c r="CH292" s="52"/>
      <c r="CI292" s="52"/>
      <c r="CK292" s="52" t="str">
        <f t="shared" si="268"/>
        <v/>
      </c>
      <c r="CL292" s="55"/>
      <c r="CM292" s="55"/>
      <c r="CN292" s="55"/>
      <c r="CO292" s="55"/>
      <c r="CP292" s="55"/>
      <c r="CQ292" s="5"/>
      <c r="CR292" s="5"/>
      <c r="CS292" s="5"/>
      <c r="CT292" s="5"/>
      <c r="CU292" s="5"/>
    </row>
    <row r="293" spans="1:99" x14ac:dyDescent="0.35">
      <c r="A293" s="170" t="str">
        <f t="shared" si="269"/>
        <v>NNN</v>
      </c>
      <c r="B293" s="170" t="str">
        <f t="shared" si="270"/>
        <v>N</v>
      </c>
      <c r="C293" s="29" t="str">
        <f t="shared" si="271"/>
        <v>N</v>
      </c>
      <c r="D293" s="29" t="str">
        <f t="shared" si="267"/>
        <v>N</v>
      </c>
      <c r="E293" s="171" t="s">
        <v>5</v>
      </c>
      <c r="F293" s="171" t="s">
        <v>7</v>
      </c>
      <c r="G293" s="171" t="s">
        <v>7</v>
      </c>
      <c r="H293" s="172">
        <v>71</v>
      </c>
      <c r="I293" s="171" t="s">
        <v>5</v>
      </c>
      <c r="J293" s="171" t="s">
        <v>5</v>
      </c>
      <c r="K293" s="172">
        <v>609</v>
      </c>
      <c r="L293" s="172">
        <v>426</v>
      </c>
      <c r="M293" s="172">
        <v>525</v>
      </c>
      <c r="N293" s="172">
        <v>445</v>
      </c>
      <c r="O293" s="172">
        <v>587</v>
      </c>
      <c r="P293" s="1"/>
      <c r="Q293"/>
      <c r="R293"/>
      <c r="S293"/>
      <c r="T293"/>
      <c r="U293"/>
      <c r="V293"/>
      <c r="W293" s="35"/>
      <c r="X293" s="50"/>
      <c r="Y293" s="49"/>
      <c r="Z293" s="49"/>
      <c r="AA293" s="1"/>
      <c r="AB293" s="7"/>
      <c r="AC293" s="7"/>
      <c r="AD293" s="7"/>
      <c r="AE293" s="7"/>
      <c r="AF293" s="7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5"/>
      <c r="BQ293" s="15"/>
      <c r="BR293" s="15"/>
      <c r="BS293" s="15"/>
      <c r="BT293" s="15"/>
      <c r="BU293" s="15"/>
      <c r="BV293" s="15"/>
      <c r="BW293" s="15"/>
      <c r="BY293" s="5"/>
      <c r="BZ293" s="5"/>
      <c r="CA293" s="5"/>
      <c r="CB293" s="5"/>
      <c r="CC293" s="5"/>
      <c r="CE293" s="52"/>
      <c r="CF293" s="52"/>
      <c r="CG293" s="52"/>
      <c r="CH293" s="52"/>
      <c r="CI293" s="52"/>
      <c r="CK293" s="52" t="str">
        <f t="shared" si="268"/>
        <v/>
      </c>
      <c r="CL293" s="55"/>
      <c r="CM293" s="55"/>
      <c r="CN293" s="55"/>
      <c r="CO293" s="55"/>
      <c r="CP293" s="55"/>
      <c r="CQ293" s="5"/>
      <c r="CR293" s="5"/>
      <c r="CS293" s="5"/>
      <c r="CT293" s="5"/>
      <c r="CU293" s="5"/>
    </row>
    <row r="294" spans="1:99" x14ac:dyDescent="0.35">
      <c r="A294" s="170" t="str">
        <f t="shared" si="269"/>
        <v>NNN</v>
      </c>
      <c r="B294" s="170" t="str">
        <f t="shared" si="270"/>
        <v>N</v>
      </c>
      <c r="C294" s="29" t="str">
        <f t="shared" si="271"/>
        <v>N</v>
      </c>
      <c r="D294" s="29" t="str">
        <f t="shared" si="267"/>
        <v>N</v>
      </c>
      <c r="E294" s="171" t="s">
        <v>5</v>
      </c>
      <c r="F294" s="171" t="s">
        <v>7</v>
      </c>
      <c r="G294" s="171" t="s">
        <v>7</v>
      </c>
      <c r="H294" s="172">
        <v>72</v>
      </c>
      <c r="I294" s="171" t="s">
        <v>5</v>
      </c>
      <c r="J294" s="171" t="s">
        <v>5</v>
      </c>
      <c r="K294" s="172">
        <v>477</v>
      </c>
      <c r="L294" s="172">
        <v>358</v>
      </c>
      <c r="M294" s="172">
        <v>422</v>
      </c>
      <c r="N294" s="172">
        <v>353</v>
      </c>
      <c r="O294" s="172">
        <v>465</v>
      </c>
      <c r="P294" s="1"/>
      <c r="Q294"/>
      <c r="R294"/>
      <c r="S294"/>
      <c r="T294"/>
      <c r="U294"/>
      <c r="V294"/>
      <c r="W294" s="35"/>
      <c r="X294" s="50"/>
      <c r="Y294" s="49"/>
      <c r="Z294" s="49"/>
      <c r="AA294" s="1"/>
      <c r="AB294" s="7"/>
      <c r="AC294" s="7"/>
      <c r="AD294" s="7"/>
      <c r="AE294" s="7"/>
      <c r="AF294" s="7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5"/>
      <c r="BQ294" s="15"/>
      <c r="BR294" s="15"/>
      <c r="BS294" s="15"/>
      <c r="BT294" s="15"/>
      <c r="BU294" s="15"/>
      <c r="BV294" s="15"/>
      <c r="BW294" s="15"/>
      <c r="BY294" s="5"/>
      <c r="BZ294" s="5"/>
      <c r="CA294" s="5"/>
      <c r="CB294" s="5"/>
      <c r="CC294" s="5"/>
      <c r="CE294" s="52"/>
      <c r="CF294" s="52"/>
      <c r="CG294" s="52"/>
      <c r="CH294" s="52"/>
      <c r="CI294" s="52"/>
      <c r="CK294" s="52" t="str">
        <f t="shared" si="268"/>
        <v/>
      </c>
      <c r="CL294" s="55"/>
      <c r="CM294" s="55"/>
      <c r="CN294" s="55"/>
      <c r="CO294" s="55"/>
      <c r="CP294" s="55"/>
      <c r="CQ294" s="5"/>
      <c r="CR294" s="5"/>
      <c r="CS294" s="5"/>
      <c r="CT294" s="5"/>
      <c r="CU294" s="5"/>
    </row>
    <row r="295" spans="1:99" x14ac:dyDescent="0.35">
      <c r="A295" s="170" t="str">
        <f t="shared" si="269"/>
        <v>NNN</v>
      </c>
      <c r="B295" s="170" t="str">
        <f t="shared" si="270"/>
        <v>N</v>
      </c>
      <c r="C295" s="29" t="str">
        <f t="shared" si="271"/>
        <v>N</v>
      </c>
      <c r="D295" s="29" t="str">
        <f t="shared" si="267"/>
        <v>N</v>
      </c>
      <c r="E295" s="171" t="s">
        <v>5</v>
      </c>
      <c r="F295" s="171" t="s">
        <v>7</v>
      </c>
      <c r="G295" s="171" t="s">
        <v>7</v>
      </c>
      <c r="H295" s="172">
        <v>73</v>
      </c>
      <c r="I295" s="171" t="s">
        <v>5</v>
      </c>
      <c r="J295" s="171" t="s">
        <v>5</v>
      </c>
      <c r="K295" s="172">
        <v>373</v>
      </c>
      <c r="L295" s="172">
        <v>277</v>
      </c>
      <c r="M295" s="172">
        <v>315</v>
      </c>
      <c r="N295" s="172">
        <v>275</v>
      </c>
      <c r="O295" s="172">
        <v>353</v>
      </c>
      <c r="P295" s="1"/>
      <c r="Q295"/>
      <c r="R295"/>
      <c r="S295"/>
      <c r="T295"/>
      <c r="U295"/>
      <c r="V295"/>
      <c r="W295" s="35"/>
      <c r="X295" s="50"/>
      <c r="Y295" s="49"/>
      <c r="Z295" s="49"/>
      <c r="AA295" s="1"/>
      <c r="AB295" s="7"/>
      <c r="AC295" s="7"/>
      <c r="AD295" s="7"/>
      <c r="AE295" s="7"/>
      <c r="AF295" s="7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5"/>
      <c r="BQ295" s="15"/>
      <c r="BR295" s="15"/>
      <c r="BS295" s="15"/>
      <c r="BT295" s="15"/>
      <c r="BU295" s="15"/>
      <c r="BV295" s="15"/>
      <c r="BW295" s="15"/>
      <c r="BY295" s="5"/>
      <c r="BZ295" s="5"/>
      <c r="CA295" s="5"/>
      <c r="CB295" s="5"/>
      <c r="CC295" s="5"/>
      <c r="CE295" s="52"/>
      <c r="CF295" s="52"/>
      <c r="CG295" s="52"/>
      <c r="CH295" s="52"/>
      <c r="CI295" s="52"/>
      <c r="CK295" s="52" t="str">
        <f t="shared" si="268"/>
        <v/>
      </c>
      <c r="CL295" s="55"/>
      <c r="CM295" s="55"/>
      <c r="CN295" s="55"/>
      <c r="CO295" s="55"/>
      <c r="CP295" s="55"/>
      <c r="CQ295" s="5"/>
      <c r="CR295" s="5"/>
      <c r="CS295" s="5"/>
      <c r="CT295" s="5"/>
      <c r="CU295" s="5"/>
    </row>
    <row r="296" spans="1:99" x14ac:dyDescent="0.35">
      <c r="A296" s="170" t="str">
        <f t="shared" si="269"/>
        <v>NNN</v>
      </c>
      <c r="B296" s="170" t="str">
        <f t="shared" si="270"/>
        <v>N</v>
      </c>
      <c r="C296" s="29" t="str">
        <f t="shared" si="271"/>
        <v>N</v>
      </c>
      <c r="D296" s="29" t="str">
        <f t="shared" si="267"/>
        <v>N</v>
      </c>
      <c r="E296" s="171" t="s">
        <v>5</v>
      </c>
      <c r="F296" s="171" t="s">
        <v>7</v>
      </c>
      <c r="G296" s="171" t="s">
        <v>7</v>
      </c>
      <c r="H296" s="172">
        <v>74</v>
      </c>
      <c r="I296" s="171" t="s">
        <v>5</v>
      </c>
      <c r="J296" s="171" t="s">
        <v>5</v>
      </c>
      <c r="K296" s="172">
        <v>262</v>
      </c>
      <c r="L296" s="172">
        <v>214</v>
      </c>
      <c r="M296" s="172">
        <v>243</v>
      </c>
      <c r="N296" s="172">
        <v>205</v>
      </c>
      <c r="O296" s="172">
        <v>254</v>
      </c>
      <c r="P296" s="1"/>
      <c r="Q296"/>
      <c r="R296"/>
      <c r="S296"/>
      <c r="T296"/>
      <c r="U296"/>
      <c r="V296"/>
      <c r="W296" s="35"/>
      <c r="X296" s="50"/>
      <c r="Y296" s="49"/>
      <c r="Z296" s="49"/>
      <c r="AA296" s="1"/>
      <c r="AB296" s="7"/>
      <c r="AC296" s="7"/>
      <c r="AD296" s="7"/>
      <c r="AE296" s="7"/>
      <c r="AF296" s="7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CE296" s="52"/>
      <c r="CF296" s="52"/>
      <c r="CG296" s="52"/>
      <c r="CH296" s="52"/>
      <c r="CI296" s="52"/>
      <c r="CK296" s="52" t="str">
        <f t="shared" si="268"/>
        <v/>
      </c>
      <c r="CL296" s="55"/>
      <c r="CM296" s="55"/>
      <c r="CN296" s="55"/>
      <c r="CO296" s="55"/>
      <c r="CP296" s="55"/>
      <c r="CQ296" s="5"/>
      <c r="CR296" s="5"/>
      <c r="CS296" s="5"/>
      <c r="CT296" s="5"/>
      <c r="CU296" s="5"/>
    </row>
    <row r="297" spans="1:99" x14ac:dyDescent="0.35">
      <c r="A297" s="170" t="str">
        <f t="shared" si="269"/>
        <v>NNN</v>
      </c>
      <c r="B297" s="170" t="str">
        <f t="shared" si="270"/>
        <v>N</v>
      </c>
      <c r="C297" s="29" t="str">
        <f t="shared" si="271"/>
        <v>N</v>
      </c>
      <c r="D297" s="29" t="str">
        <f t="shared" si="267"/>
        <v>N</v>
      </c>
      <c r="E297" s="171" t="s">
        <v>5</v>
      </c>
      <c r="F297" s="171" t="s">
        <v>7</v>
      </c>
      <c r="G297" s="171" t="s">
        <v>7</v>
      </c>
      <c r="H297" s="172">
        <v>75</v>
      </c>
      <c r="I297" s="171" t="s">
        <v>5</v>
      </c>
      <c r="J297" s="171" t="s">
        <v>5</v>
      </c>
      <c r="K297" s="172">
        <v>176</v>
      </c>
      <c r="L297" s="172">
        <v>121</v>
      </c>
      <c r="M297" s="172">
        <v>155</v>
      </c>
      <c r="N297" s="172">
        <v>131</v>
      </c>
      <c r="O297" s="172">
        <v>167</v>
      </c>
      <c r="P297" s="1"/>
      <c r="Q297"/>
      <c r="R297"/>
      <c r="S297"/>
      <c r="T297"/>
      <c r="U297"/>
      <c r="V297"/>
      <c r="W297" s="35"/>
      <c r="X297" s="50"/>
      <c r="Y297" s="49"/>
      <c r="Z297" s="49"/>
      <c r="AA297" s="1"/>
      <c r="AB297" s="7"/>
      <c r="AC297" s="7"/>
      <c r="AD297" s="7"/>
      <c r="AE297" s="7"/>
      <c r="AF297" s="7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5"/>
      <c r="BQ297" s="15"/>
      <c r="BR297" s="15"/>
      <c r="BS297" s="15"/>
      <c r="BT297" s="15"/>
      <c r="BU297" s="15"/>
      <c r="BV297" s="15"/>
      <c r="BW297" s="15"/>
      <c r="CE297" s="52"/>
      <c r="CF297" s="52"/>
      <c r="CG297" s="52"/>
      <c r="CH297" s="52"/>
      <c r="CI297" s="52"/>
      <c r="CK297" s="52" t="str">
        <f t="shared" si="268"/>
        <v/>
      </c>
      <c r="CL297" s="55"/>
      <c r="CM297" s="55"/>
      <c r="CN297" s="55"/>
      <c r="CO297" s="55"/>
      <c r="CP297" s="55"/>
      <c r="CQ297" s="5"/>
      <c r="CR297" s="5"/>
      <c r="CS297" s="5"/>
      <c r="CT297" s="5"/>
      <c r="CU297" s="5"/>
    </row>
    <row r="298" spans="1:99" x14ac:dyDescent="0.35">
      <c r="A298" s="170" t="str">
        <f t="shared" si="269"/>
        <v>NNN</v>
      </c>
      <c r="B298" s="170" t="str">
        <f t="shared" si="270"/>
        <v>N</v>
      </c>
      <c r="C298" s="29" t="str">
        <f t="shared" si="271"/>
        <v>N</v>
      </c>
      <c r="D298" s="29" t="str">
        <f t="shared" si="267"/>
        <v>N</v>
      </c>
      <c r="E298" s="171" t="s">
        <v>5</v>
      </c>
      <c r="F298" s="171" t="s">
        <v>7</v>
      </c>
      <c r="G298" s="171" t="s">
        <v>7</v>
      </c>
      <c r="H298" s="172">
        <v>76</v>
      </c>
      <c r="I298" s="171" t="s">
        <v>5</v>
      </c>
      <c r="J298" s="171" t="s">
        <v>5</v>
      </c>
      <c r="K298" s="172">
        <v>139</v>
      </c>
      <c r="L298" s="172">
        <v>104</v>
      </c>
      <c r="M298" s="172">
        <v>122</v>
      </c>
      <c r="N298" s="172">
        <v>104</v>
      </c>
      <c r="O298" s="172">
        <v>134</v>
      </c>
      <c r="P298" s="1"/>
      <c r="Q298"/>
      <c r="R298"/>
      <c r="S298"/>
      <c r="T298"/>
      <c r="U298"/>
      <c r="V298"/>
      <c r="W298" s="35"/>
      <c r="X298" s="50"/>
      <c r="Y298" s="49"/>
      <c r="Z298" s="49"/>
      <c r="AA298" s="1"/>
      <c r="AB298" s="7"/>
      <c r="AC298" s="7"/>
      <c r="AD298" s="7"/>
      <c r="AE298" s="7"/>
      <c r="AF298" s="7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5"/>
      <c r="BQ298" s="15"/>
      <c r="BR298" s="15"/>
      <c r="BS298" s="15"/>
      <c r="BT298" s="15"/>
      <c r="BU298" s="15"/>
      <c r="BV298" s="15"/>
      <c r="BW298" s="15"/>
      <c r="BY298" s="5"/>
      <c r="BZ298" s="5"/>
      <c r="CA298" s="5"/>
      <c r="CB298" s="5"/>
      <c r="CC298" s="5"/>
      <c r="CE298" s="52"/>
      <c r="CF298" s="52"/>
      <c r="CG298" s="52"/>
      <c r="CH298" s="52"/>
      <c r="CI298" s="52"/>
      <c r="CK298" s="52" t="str">
        <f t="shared" si="268"/>
        <v/>
      </c>
      <c r="CL298" s="55"/>
      <c r="CM298" s="55"/>
      <c r="CN298" s="55"/>
      <c r="CO298" s="55"/>
      <c r="CP298" s="55"/>
      <c r="CQ298" s="5"/>
      <c r="CR298" s="5"/>
      <c r="CS298" s="5"/>
      <c r="CT298" s="5"/>
      <c r="CU298" s="5"/>
    </row>
    <row r="299" spans="1:99" x14ac:dyDescent="0.35">
      <c r="A299" s="170" t="str">
        <f t="shared" si="269"/>
        <v>NNN</v>
      </c>
      <c r="B299" s="170" t="str">
        <f t="shared" si="270"/>
        <v>N</v>
      </c>
      <c r="C299" s="29" t="str">
        <f t="shared" si="271"/>
        <v>N</v>
      </c>
      <c r="D299" s="29" t="str">
        <f t="shared" si="267"/>
        <v>N</v>
      </c>
      <c r="E299" s="171" t="s">
        <v>5</v>
      </c>
      <c r="F299" s="171" t="s">
        <v>7</v>
      </c>
      <c r="G299" s="171" t="s">
        <v>7</v>
      </c>
      <c r="H299" s="172">
        <v>77</v>
      </c>
      <c r="I299" s="171" t="s">
        <v>5</v>
      </c>
      <c r="J299" s="171" t="s">
        <v>5</v>
      </c>
      <c r="K299" s="172">
        <v>98</v>
      </c>
      <c r="L299" s="172">
        <v>80</v>
      </c>
      <c r="M299" s="172">
        <v>90</v>
      </c>
      <c r="N299" s="172">
        <v>75</v>
      </c>
      <c r="O299" s="172">
        <v>96</v>
      </c>
      <c r="P299" s="1"/>
      <c r="Q299"/>
      <c r="R299"/>
      <c r="S299"/>
      <c r="T299"/>
      <c r="U299"/>
      <c r="V299"/>
      <c r="W299" s="35"/>
      <c r="X299" s="50"/>
      <c r="Y299" s="49"/>
      <c r="Z299" s="49"/>
      <c r="AA299" s="1"/>
      <c r="AB299" s="7"/>
      <c r="AC299" s="7"/>
      <c r="AD299" s="7"/>
      <c r="AE299" s="7"/>
      <c r="AF299" s="7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5"/>
      <c r="BQ299" s="15"/>
      <c r="BR299" s="15"/>
      <c r="BS299" s="15"/>
      <c r="BT299" s="15"/>
      <c r="BU299" s="15"/>
      <c r="BV299" s="15"/>
      <c r="BW299" s="15"/>
      <c r="BY299" s="5"/>
      <c r="BZ299" s="5"/>
      <c r="CA299" s="5"/>
      <c r="CB299" s="5"/>
      <c r="CC299" s="5"/>
      <c r="CE299" s="52"/>
      <c r="CF299" s="52"/>
      <c r="CG299" s="52"/>
      <c r="CH299" s="52"/>
      <c r="CI299" s="52"/>
      <c r="CK299" s="52" t="str">
        <f t="shared" si="268"/>
        <v/>
      </c>
      <c r="CL299" s="55"/>
      <c r="CM299" s="55"/>
      <c r="CN299" s="55"/>
      <c r="CO299" s="55"/>
      <c r="CP299" s="55"/>
      <c r="CQ299" s="5"/>
      <c r="CR299" s="5"/>
      <c r="CS299" s="5"/>
      <c r="CT299" s="5"/>
      <c r="CU299" s="5"/>
    </row>
    <row r="300" spans="1:99" x14ac:dyDescent="0.35">
      <c r="A300" s="170" t="str">
        <f t="shared" si="269"/>
        <v>NNN</v>
      </c>
      <c r="B300" s="170" t="str">
        <f t="shared" si="270"/>
        <v>N</v>
      </c>
      <c r="C300" s="29" t="str">
        <f t="shared" si="271"/>
        <v>N</v>
      </c>
      <c r="D300" s="29" t="str">
        <f t="shared" si="267"/>
        <v>N</v>
      </c>
      <c r="E300" s="171" t="s">
        <v>5</v>
      </c>
      <c r="F300" s="171" t="s">
        <v>7</v>
      </c>
      <c r="G300" s="171" t="s">
        <v>7</v>
      </c>
      <c r="H300" s="172">
        <v>78</v>
      </c>
      <c r="I300" s="171" t="s">
        <v>5</v>
      </c>
      <c r="J300" s="171" t="s">
        <v>5</v>
      </c>
      <c r="K300" s="172">
        <v>60</v>
      </c>
      <c r="L300" s="172">
        <v>43</v>
      </c>
      <c r="M300" s="172">
        <v>59</v>
      </c>
      <c r="N300" s="172">
        <v>47</v>
      </c>
      <c r="O300" s="172">
        <v>60</v>
      </c>
      <c r="P300" s="1"/>
      <c r="Q300"/>
      <c r="R300"/>
      <c r="S300"/>
      <c r="T300"/>
      <c r="U300"/>
      <c r="V300"/>
      <c r="W300" s="35"/>
      <c r="X300" s="50"/>
      <c r="Y300" s="49"/>
      <c r="Z300" s="49"/>
      <c r="AA300" s="1"/>
      <c r="AB300" s="7"/>
      <c r="AC300" s="7"/>
      <c r="AD300" s="7"/>
      <c r="AE300" s="7"/>
      <c r="AF300" s="7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5"/>
      <c r="BQ300" s="15"/>
      <c r="BR300" s="15"/>
      <c r="BS300" s="15"/>
      <c r="BT300" s="15"/>
      <c r="BU300" s="15"/>
      <c r="BV300" s="15"/>
      <c r="BW300" s="15"/>
      <c r="BY300" s="5"/>
      <c r="BZ300" s="5"/>
      <c r="CA300" s="5"/>
      <c r="CB300" s="5"/>
      <c r="CC300" s="5"/>
      <c r="CE300" s="52"/>
      <c r="CF300" s="52"/>
      <c r="CG300" s="52"/>
      <c r="CH300" s="52"/>
      <c r="CI300" s="52"/>
      <c r="CK300" s="52" t="str">
        <f t="shared" si="268"/>
        <v/>
      </c>
      <c r="CL300" s="55"/>
      <c r="CM300" s="55"/>
      <c r="CN300" s="55"/>
      <c r="CO300" s="55"/>
      <c r="CP300" s="55"/>
      <c r="CQ300" s="5"/>
      <c r="CR300" s="5"/>
      <c r="CS300" s="5"/>
      <c r="CT300" s="5"/>
      <c r="CU300" s="5"/>
    </row>
    <row r="301" spans="1:99" x14ac:dyDescent="0.35">
      <c r="A301" s="170" t="str">
        <f t="shared" si="269"/>
        <v>NNN</v>
      </c>
      <c r="B301" s="170" t="str">
        <f t="shared" si="270"/>
        <v>N</v>
      </c>
      <c r="C301" s="29" t="str">
        <f t="shared" si="271"/>
        <v>N</v>
      </c>
      <c r="D301" s="29" t="str">
        <f t="shared" si="267"/>
        <v>N</v>
      </c>
      <c r="E301" s="171" t="s">
        <v>5</v>
      </c>
      <c r="F301" s="171" t="s">
        <v>7</v>
      </c>
      <c r="G301" s="171" t="s">
        <v>7</v>
      </c>
      <c r="H301" s="172">
        <v>79</v>
      </c>
      <c r="I301" s="171" t="s">
        <v>5</v>
      </c>
      <c r="J301" s="171" t="s">
        <v>5</v>
      </c>
      <c r="K301" s="172">
        <v>44</v>
      </c>
      <c r="L301" s="172">
        <v>32</v>
      </c>
      <c r="M301" s="172">
        <v>43</v>
      </c>
      <c r="N301" s="172">
        <v>36</v>
      </c>
      <c r="O301" s="172">
        <v>42</v>
      </c>
      <c r="P301" s="1"/>
      <c r="Q301"/>
      <c r="R301"/>
      <c r="S301"/>
      <c r="T301"/>
      <c r="U301"/>
      <c r="V301"/>
      <c r="W301" s="35"/>
      <c r="X301" s="50"/>
      <c r="Y301" s="49"/>
      <c r="Z301" s="49"/>
      <c r="AA301" s="1"/>
      <c r="AB301" s="7"/>
      <c r="AC301" s="7"/>
      <c r="AD301" s="7"/>
      <c r="AE301" s="7"/>
      <c r="AF301" s="7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5"/>
      <c r="BQ301" s="15"/>
      <c r="BR301" s="15"/>
      <c r="BS301" s="15"/>
      <c r="BT301" s="15"/>
      <c r="BU301" s="15"/>
      <c r="BV301" s="15"/>
      <c r="BW301" s="15"/>
      <c r="BY301" s="5"/>
      <c r="BZ301" s="5"/>
      <c r="CA301" s="5"/>
      <c r="CB301" s="5"/>
      <c r="CC301" s="5"/>
      <c r="CE301" s="52"/>
      <c r="CF301" s="52"/>
      <c r="CG301" s="52"/>
      <c r="CH301" s="52"/>
      <c r="CI301" s="52"/>
      <c r="CK301" s="52" t="str">
        <f t="shared" si="268"/>
        <v/>
      </c>
      <c r="CL301" s="55"/>
      <c r="CM301" s="55"/>
      <c r="CN301" s="55"/>
      <c r="CO301" s="55"/>
      <c r="CP301" s="55"/>
      <c r="CQ301" s="5"/>
      <c r="CR301" s="5"/>
      <c r="CS301" s="5"/>
      <c r="CT301" s="5"/>
      <c r="CU301" s="5"/>
    </row>
    <row r="302" spans="1:99" x14ac:dyDescent="0.35">
      <c r="A302" s="170" t="str">
        <f t="shared" si="269"/>
        <v>NNN</v>
      </c>
      <c r="B302" s="170" t="str">
        <f t="shared" si="270"/>
        <v>N</v>
      </c>
      <c r="C302" s="29" t="str">
        <f t="shared" si="271"/>
        <v>N</v>
      </c>
      <c r="D302" s="29" t="str">
        <f t="shared" si="267"/>
        <v>N</v>
      </c>
      <c r="E302" s="171" t="s">
        <v>5</v>
      </c>
      <c r="F302" s="171" t="s">
        <v>7</v>
      </c>
      <c r="G302" s="171" t="s">
        <v>7</v>
      </c>
      <c r="H302" s="172">
        <v>80</v>
      </c>
      <c r="I302" s="171" t="s">
        <v>5</v>
      </c>
      <c r="J302" s="171" t="s">
        <v>5</v>
      </c>
      <c r="K302" s="172">
        <v>23</v>
      </c>
      <c r="L302" s="172">
        <v>17</v>
      </c>
      <c r="M302" s="172">
        <v>23</v>
      </c>
      <c r="N302" s="172">
        <v>18</v>
      </c>
      <c r="O302" s="172">
        <v>23</v>
      </c>
      <c r="P302" s="1"/>
      <c r="Q302"/>
      <c r="R302"/>
      <c r="S302"/>
      <c r="T302"/>
      <c r="U302"/>
      <c r="V302"/>
      <c r="W302" s="35"/>
      <c r="X302" s="50"/>
      <c r="Y302" s="49"/>
      <c r="Z302" s="49"/>
      <c r="AA302" s="1"/>
      <c r="AB302" s="7"/>
      <c r="AC302" s="7"/>
      <c r="AD302" s="7"/>
      <c r="AE302" s="7"/>
      <c r="AF302" s="7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5"/>
      <c r="BQ302" s="15"/>
      <c r="BR302" s="15"/>
      <c r="BS302" s="15"/>
      <c r="BT302" s="15"/>
      <c r="BU302" s="15"/>
      <c r="BV302" s="15"/>
      <c r="BW302" s="15"/>
      <c r="BY302" s="5"/>
      <c r="BZ302" s="5"/>
      <c r="CA302" s="5"/>
      <c r="CB302" s="5"/>
      <c r="CC302" s="5"/>
      <c r="CE302" s="52"/>
      <c r="CF302" s="52"/>
      <c r="CG302" s="52"/>
      <c r="CH302" s="52"/>
      <c r="CI302" s="52"/>
      <c r="CK302" s="52" t="str">
        <f t="shared" si="268"/>
        <v/>
      </c>
      <c r="CL302" s="55"/>
      <c r="CM302" s="55"/>
      <c r="CN302" s="55"/>
      <c r="CO302" s="55"/>
      <c r="CP302" s="55"/>
      <c r="CQ302" s="5"/>
      <c r="CR302" s="5"/>
      <c r="CS302" s="5"/>
      <c r="CT302" s="5"/>
      <c r="CU302" s="5"/>
    </row>
    <row r="303" spans="1:99" x14ac:dyDescent="0.35">
      <c r="A303" s="170" t="str">
        <f t="shared" si="269"/>
        <v>NNN</v>
      </c>
      <c r="B303" s="170" t="str">
        <f t="shared" si="270"/>
        <v>N</v>
      </c>
      <c r="C303" s="29" t="str">
        <f t="shared" si="271"/>
        <v>N</v>
      </c>
      <c r="D303" s="29" t="str">
        <f t="shared" si="267"/>
        <v>N</v>
      </c>
      <c r="E303" s="171" t="s">
        <v>5</v>
      </c>
      <c r="F303" s="171" t="s">
        <v>7</v>
      </c>
      <c r="G303" s="171" t="s">
        <v>7</v>
      </c>
      <c r="H303" s="172">
        <v>81</v>
      </c>
      <c r="I303" s="171" t="s">
        <v>5</v>
      </c>
      <c r="J303" s="171" t="s">
        <v>5</v>
      </c>
      <c r="K303" s="172">
        <v>17</v>
      </c>
      <c r="L303" s="172">
        <v>12</v>
      </c>
      <c r="M303" s="172">
        <v>14</v>
      </c>
      <c r="N303" s="172">
        <v>11</v>
      </c>
      <c r="O303" s="172">
        <v>16</v>
      </c>
      <c r="P303" s="1"/>
      <c r="Q303"/>
      <c r="R303"/>
      <c r="S303"/>
      <c r="T303"/>
      <c r="U303"/>
      <c r="V303"/>
      <c r="W303" s="35"/>
      <c r="X303" s="50"/>
      <c r="Y303" s="49"/>
      <c r="Z303" s="49"/>
      <c r="AA303" s="1"/>
      <c r="AB303" s="7"/>
      <c r="AC303" s="7"/>
      <c r="AD303" s="7"/>
      <c r="AE303" s="7"/>
      <c r="AF303" s="7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5"/>
      <c r="BQ303" s="15"/>
      <c r="BR303" s="15"/>
      <c r="BS303" s="15"/>
      <c r="BT303" s="15"/>
      <c r="BU303" s="15"/>
      <c r="BV303" s="15"/>
      <c r="BW303" s="15"/>
      <c r="BY303" s="5"/>
      <c r="BZ303" s="5"/>
      <c r="CA303" s="5"/>
      <c r="CB303" s="5"/>
      <c r="CC303" s="5"/>
      <c r="CE303" s="52"/>
      <c r="CF303" s="52"/>
      <c r="CG303" s="52"/>
      <c r="CH303" s="52"/>
      <c r="CI303" s="52"/>
      <c r="CK303" s="52" t="str">
        <f t="shared" si="268"/>
        <v/>
      </c>
      <c r="CL303" s="55"/>
      <c r="CM303" s="55"/>
      <c r="CN303" s="55"/>
      <c r="CO303" s="55"/>
      <c r="CP303" s="55"/>
      <c r="CQ303" s="5"/>
      <c r="CR303" s="5"/>
      <c r="CS303" s="5"/>
      <c r="CT303" s="5"/>
      <c r="CU303" s="5"/>
    </row>
    <row r="304" spans="1:99" x14ac:dyDescent="0.35">
      <c r="A304" s="170" t="str">
        <f t="shared" si="269"/>
        <v>NNN</v>
      </c>
      <c r="B304" s="170" t="str">
        <f t="shared" si="270"/>
        <v>N</v>
      </c>
      <c r="C304" s="29" t="str">
        <f t="shared" si="271"/>
        <v>N</v>
      </c>
      <c r="D304" s="29" t="str">
        <f t="shared" si="267"/>
        <v>N</v>
      </c>
      <c r="E304" s="171" t="s">
        <v>5</v>
      </c>
      <c r="F304" s="171" t="s">
        <v>7</v>
      </c>
      <c r="G304" s="171" t="s">
        <v>7</v>
      </c>
      <c r="H304" s="172">
        <v>82</v>
      </c>
      <c r="I304" s="171" t="s">
        <v>5</v>
      </c>
      <c r="J304" s="171" t="s">
        <v>5</v>
      </c>
      <c r="K304" s="172">
        <v>4</v>
      </c>
      <c r="L304" s="172">
        <v>4</v>
      </c>
      <c r="M304" s="172">
        <v>3</v>
      </c>
      <c r="N304" s="172">
        <v>3</v>
      </c>
      <c r="O304" s="172">
        <v>3</v>
      </c>
      <c r="P304" s="1"/>
      <c r="Q304"/>
      <c r="R304"/>
      <c r="S304"/>
      <c r="T304"/>
      <c r="U304"/>
      <c r="V304"/>
      <c r="W304" s="35"/>
      <c r="X304" s="50"/>
      <c r="Y304" s="49"/>
      <c r="Z304" s="49"/>
      <c r="AA304" s="1"/>
      <c r="AB304" s="7"/>
      <c r="AC304" s="7"/>
      <c r="AD304" s="7"/>
      <c r="AE304" s="7"/>
      <c r="AF304" s="7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5"/>
      <c r="BQ304" s="15"/>
      <c r="BR304" s="15"/>
      <c r="BS304" s="15"/>
      <c r="BT304" s="15"/>
      <c r="BU304" s="15"/>
      <c r="BV304" s="15"/>
      <c r="BW304" s="15"/>
      <c r="BY304" s="5"/>
      <c r="BZ304" s="5"/>
      <c r="CA304" s="5"/>
      <c r="CB304" s="5"/>
      <c r="CC304" s="5"/>
      <c r="CE304" s="52"/>
      <c r="CF304" s="52"/>
      <c r="CG304" s="52"/>
      <c r="CH304" s="52"/>
      <c r="CI304" s="52"/>
      <c r="CK304" s="52" t="str">
        <f t="shared" si="268"/>
        <v/>
      </c>
      <c r="CL304" s="55"/>
      <c r="CM304" s="55"/>
      <c r="CN304" s="55"/>
      <c r="CO304" s="55"/>
      <c r="CP304" s="55"/>
      <c r="CQ304" s="5"/>
      <c r="CR304" s="5"/>
      <c r="CS304" s="5"/>
      <c r="CT304" s="5"/>
      <c r="CU304" s="5"/>
    </row>
    <row r="305" spans="1:99" x14ac:dyDescent="0.35">
      <c r="A305" s="170" t="str">
        <f t="shared" si="269"/>
        <v>NNN</v>
      </c>
      <c r="B305" s="170" t="str">
        <f t="shared" si="270"/>
        <v>N</v>
      </c>
      <c r="C305" s="29" t="str">
        <f t="shared" si="271"/>
        <v>N</v>
      </c>
      <c r="D305" s="29" t="str">
        <f t="shared" si="267"/>
        <v>N</v>
      </c>
      <c r="E305" s="171" t="s">
        <v>5</v>
      </c>
      <c r="F305" s="171" t="s">
        <v>7</v>
      </c>
      <c r="G305" s="171" t="s">
        <v>7</v>
      </c>
      <c r="H305" s="172">
        <v>83</v>
      </c>
      <c r="I305" s="171" t="s">
        <v>5</v>
      </c>
      <c r="J305" s="171" t="s">
        <v>5</v>
      </c>
      <c r="K305" s="172">
        <v>18</v>
      </c>
      <c r="L305" s="172">
        <v>6</v>
      </c>
      <c r="M305" s="172">
        <v>17</v>
      </c>
      <c r="N305" s="172">
        <v>11</v>
      </c>
      <c r="O305" s="172">
        <v>15</v>
      </c>
      <c r="P305" s="1"/>
      <c r="Q305"/>
      <c r="R305"/>
      <c r="S305"/>
      <c r="T305"/>
      <c r="U305"/>
      <c r="V305"/>
      <c r="W305" s="35"/>
      <c r="X305" s="50"/>
      <c r="Y305" s="49"/>
      <c r="Z305" s="49"/>
      <c r="AA305" s="1"/>
      <c r="AB305" s="7"/>
      <c r="AC305" s="7"/>
      <c r="AD305" s="7"/>
      <c r="AE305" s="7"/>
      <c r="AF305" s="7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5"/>
      <c r="BQ305" s="15"/>
      <c r="BR305" s="15"/>
      <c r="BS305" s="15"/>
      <c r="BT305" s="15"/>
      <c r="BU305" s="15"/>
      <c r="BV305" s="15"/>
      <c r="BW305" s="15"/>
      <c r="BY305" s="5"/>
      <c r="BZ305" s="5"/>
      <c r="CA305" s="5"/>
      <c r="CB305" s="5"/>
      <c r="CC305" s="5"/>
      <c r="CE305" s="52"/>
      <c r="CF305" s="52"/>
      <c r="CG305" s="52"/>
      <c r="CH305" s="52"/>
      <c r="CI305" s="52"/>
      <c r="CK305" s="52" t="str">
        <f t="shared" si="268"/>
        <v/>
      </c>
      <c r="CL305" s="55"/>
      <c r="CM305" s="55"/>
      <c r="CN305" s="55"/>
      <c r="CO305" s="55"/>
      <c r="CP305" s="55"/>
      <c r="CQ305" s="5"/>
      <c r="CR305" s="5"/>
      <c r="CS305" s="5"/>
      <c r="CT305" s="5"/>
      <c r="CU305" s="5"/>
    </row>
    <row r="306" spans="1:99" x14ac:dyDescent="0.35">
      <c r="A306" s="170" t="str">
        <f t="shared" si="269"/>
        <v>NNN</v>
      </c>
      <c r="B306" s="170" t="str">
        <f t="shared" si="270"/>
        <v>N</v>
      </c>
      <c r="C306" s="29" t="str">
        <f t="shared" si="271"/>
        <v>N</v>
      </c>
      <c r="D306" s="29" t="str">
        <f t="shared" si="267"/>
        <v>N</v>
      </c>
      <c r="E306" s="171" t="s">
        <v>5</v>
      </c>
      <c r="F306" s="171" t="s">
        <v>7</v>
      </c>
      <c r="G306" s="171" t="s">
        <v>8</v>
      </c>
      <c r="H306" s="172">
        <v>0</v>
      </c>
      <c r="I306" s="171" t="s">
        <v>5</v>
      </c>
      <c r="J306" s="171" t="s">
        <v>5</v>
      </c>
      <c r="K306" s="172">
        <v>172</v>
      </c>
      <c r="L306" s="172">
        <v>77</v>
      </c>
      <c r="M306" s="172">
        <v>131</v>
      </c>
      <c r="N306" s="172">
        <v>126</v>
      </c>
      <c r="O306" s="172">
        <v>166</v>
      </c>
      <c r="P306" s="1"/>
      <c r="Q306"/>
      <c r="R306"/>
      <c r="S306"/>
      <c r="T306"/>
      <c r="U306"/>
      <c r="V306"/>
      <c r="W306" s="35"/>
      <c r="X306" s="50"/>
      <c r="Y306" s="49"/>
      <c r="Z306" s="49"/>
      <c r="AA306" s="1"/>
      <c r="AB306" s="7"/>
      <c r="AC306" s="7"/>
      <c r="AD306" s="7"/>
      <c r="AE306" s="7"/>
      <c r="AF306" s="7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5"/>
      <c r="BQ306" s="15"/>
      <c r="BR306" s="15"/>
      <c r="BS306" s="15"/>
      <c r="BT306" s="15"/>
      <c r="BU306" s="15"/>
      <c r="BV306" s="15"/>
      <c r="BW306" s="15"/>
      <c r="BY306" s="5"/>
      <c r="BZ306" s="5"/>
      <c r="CA306" s="5"/>
      <c r="CB306" s="5"/>
      <c r="CC306" s="5"/>
      <c r="CE306" s="52"/>
      <c r="CF306" s="52"/>
      <c r="CG306" s="52"/>
      <c r="CH306" s="52"/>
      <c r="CI306" s="52"/>
      <c r="CK306" s="52" t="str">
        <f t="shared" si="268"/>
        <v/>
      </c>
      <c r="CL306" s="55"/>
      <c r="CM306" s="55"/>
      <c r="CN306" s="55"/>
      <c r="CO306" s="55"/>
      <c r="CP306" s="55"/>
      <c r="CQ306" s="5"/>
      <c r="CR306" s="5"/>
      <c r="CS306" s="5"/>
      <c r="CT306" s="5"/>
      <c r="CU306" s="5"/>
    </row>
    <row r="307" spans="1:99" x14ac:dyDescent="0.35">
      <c r="A307" s="170" t="str">
        <f t="shared" si="269"/>
        <v>NNN</v>
      </c>
      <c r="B307" s="170" t="str">
        <f t="shared" si="270"/>
        <v>N</v>
      </c>
      <c r="C307" s="29" t="str">
        <f t="shared" si="271"/>
        <v>N</v>
      </c>
      <c r="D307" s="29" t="str">
        <f t="shared" si="267"/>
        <v>N</v>
      </c>
      <c r="E307" s="171" t="s">
        <v>5</v>
      </c>
      <c r="F307" s="171" t="s">
        <v>7</v>
      </c>
      <c r="G307" s="171" t="s">
        <v>8</v>
      </c>
      <c r="H307" s="172">
        <v>0</v>
      </c>
      <c r="I307" s="171" t="s">
        <v>9</v>
      </c>
      <c r="J307" s="171" t="s">
        <v>5</v>
      </c>
      <c r="K307" s="172">
        <v>2</v>
      </c>
      <c r="L307" s="172">
        <v>2</v>
      </c>
      <c r="M307" s="172">
        <v>2</v>
      </c>
      <c r="N307" s="172">
        <v>0</v>
      </c>
      <c r="O307" s="172">
        <v>2</v>
      </c>
      <c r="P307" s="1"/>
      <c r="Q307"/>
      <c r="R307"/>
      <c r="S307"/>
      <c r="T307"/>
      <c r="U307"/>
      <c r="V307"/>
      <c r="W307" s="35"/>
      <c r="X307" s="50"/>
      <c r="Y307" s="49"/>
      <c r="Z307" s="49"/>
      <c r="AA307" s="1"/>
      <c r="AB307" s="7"/>
      <c r="AC307" s="7"/>
      <c r="AD307" s="7"/>
      <c r="AE307" s="7"/>
      <c r="AF307" s="7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5"/>
      <c r="BQ307" s="15"/>
      <c r="BR307" s="15"/>
      <c r="BS307" s="15"/>
      <c r="BT307" s="15"/>
      <c r="BU307" s="15"/>
      <c r="BV307" s="15"/>
      <c r="BW307" s="15"/>
      <c r="BY307" s="5"/>
      <c r="BZ307" s="5"/>
      <c r="CA307" s="5"/>
      <c r="CB307" s="5"/>
      <c r="CC307" s="5"/>
      <c r="CE307" s="52"/>
      <c r="CF307" s="52"/>
      <c r="CG307" s="52"/>
      <c r="CH307" s="52"/>
      <c r="CI307" s="52"/>
      <c r="CK307" s="52" t="str">
        <f t="shared" si="268"/>
        <v/>
      </c>
      <c r="CL307" s="55"/>
      <c r="CM307" s="55"/>
      <c r="CN307" s="55"/>
      <c r="CO307" s="55"/>
      <c r="CP307" s="55"/>
      <c r="CQ307" s="5"/>
      <c r="CR307" s="5"/>
      <c r="CS307" s="5"/>
      <c r="CT307" s="5"/>
      <c r="CU307" s="5"/>
    </row>
    <row r="308" spans="1:99" x14ac:dyDescent="0.35">
      <c r="A308" s="170" t="str">
        <f t="shared" si="269"/>
        <v>NNN</v>
      </c>
      <c r="B308" s="170" t="str">
        <f t="shared" si="270"/>
        <v>N</v>
      </c>
      <c r="C308" s="29" t="str">
        <f t="shared" si="271"/>
        <v>N</v>
      </c>
      <c r="D308" s="29" t="str">
        <f t="shared" si="267"/>
        <v>N</v>
      </c>
      <c r="E308" s="171" t="s">
        <v>5</v>
      </c>
      <c r="F308" s="171" t="s">
        <v>7</v>
      </c>
      <c r="G308" s="171" t="s">
        <v>8</v>
      </c>
      <c r="H308" s="172">
        <v>1</v>
      </c>
      <c r="I308" s="171" t="s">
        <v>5</v>
      </c>
      <c r="J308" s="171" t="s">
        <v>5</v>
      </c>
      <c r="K308" s="172">
        <v>421</v>
      </c>
      <c r="L308" s="172">
        <v>182</v>
      </c>
      <c r="M308" s="172">
        <v>293</v>
      </c>
      <c r="N308" s="172">
        <v>276</v>
      </c>
      <c r="O308" s="172">
        <v>407</v>
      </c>
      <c r="P308" s="1"/>
      <c r="Q308"/>
      <c r="R308"/>
      <c r="S308"/>
      <c r="T308"/>
      <c r="U308"/>
      <c r="V308"/>
      <c r="W308" s="35"/>
      <c r="X308" s="50"/>
      <c r="Y308" s="49"/>
      <c r="Z308" s="49"/>
      <c r="AA308" s="1"/>
      <c r="AB308" s="7"/>
      <c r="AC308" s="7"/>
      <c r="AD308" s="7"/>
      <c r="AE308" s="7"/>
      <c r="AF308" s="7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5"/>
      <c r="BQ308" s="15"/>
      <c r="BR308" s="15"/>
      <c r="BS308" s="15"/>
      <c r="BT308" s="15"/>
      <c r="BU308" s="15"/>
      <c r="BV308" s="15"/>
      <c r="BW308" s="15"/>
      <c r="BY308" s="5"/>
      <c r="BZ308" s="5"/>
      <c r="CA308" s="5"/>
      <c r="CB308" s="5"/>
      <c r="CC308" s="5"/>
      <c r="CE308" s="52"/>
      <c r="CF308" s="52"/>
      <c r="CG308" s="52"/>
      <c r="CH308" s="52"/>
      <c r="CI308" s="52"/>
      <c r="CK308" s="52" t="str">
        <f t="shared" si="268"/>
        <v/>
      </c>
      <c r="CL308" s="55"/>
      <c r="CM308" s="55"/>
      <c r="CN308" s="55"/>
      <c r="CO308" s="55"/>
      <c r="CP308" s="55"/>
      <c r="CQ308" s="5"/>
      <c r="CR308" s="5"/>
      <c r="CS308" s="5"/>
      <c r="CT308" s="5"/>
      <c r="CU308" s="5"/>
    </row>
    <row r="309" spans="1:99" x14ac:dyDescent="0.35">
      <c r="A309" s="170" t="str">
        <f t="shared" si="269"/>
        <v>NNN</v>
      </c>
      <c r="B309" s="170" t="str">
        <f t="shared" si="270"/>
        <v>N</v>
      </c>
      <c r="C309" s="29" t="str">
        <f t="shared" si="271"/>
        <v>N</v>
      </c>
      <c r="D309" s="29" t="str">
        <f t="shared" si="267"/>
        <v>N</v>
      </c>
      <c r="E309" s="171" t="s">
        <v>5</v>
      </c>
      <c r="F309" s="171" t="s">
        <v>7</v>
      </c>
      <c r="G309" s="171" t="s">
        <v>8</v>
      </c>
      <c r="H309" s="172">
        <v>1</v>
      </c>
      <c r="I309" s="171" t="s">
        <v>9</v>
      </c>
      <c r="J309" s="171" t="s">
        <v>5</v>
      </c>
      <c r="K309" s="172">
        <v>1</v>
      </c>
      <c r="L309" s="172">
        <v>0</v>
      </c>
      <c r="M309" s="172">
        <v>1</v>
      </c>
      <c r="N309" s="172">
        <v>1</v>
      </c>
      <c r="O309" s="172">
        <v>1</v>
      </c>
      <c r="P309" s="1"/>
      <c r="Q309"/>
      <c r="R309"/>
      <c r="S309"/>
      <c r="T309"/>
      <c r="U309"/>
      <c r="V309"/>
      <c r="W309" s="35"/>
      <c r="X309" s="50"/>
      <c r="Y309" s="49"/>
      <c r="Z309" s="49"/>
      <c r="AA309" s="1"/>
      <c r="AB309" s="7"/>
      <c r="AC309" s="7"/>
      <c r="AD309" s="7"/>
      <c r="AE309" s="7"/>
      <c r="AF309" s="7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5"/>
      <c r="BQ309" s="15"/>
      <c r="BR309" s="15"/>
      <c r="BS309" s="15"/>
      <c r="BT309" s="15"/>
      <c r="BU309" s="15"/>
      <c r="BV309" s="15"/>
      <c r="BW309" s="15"/>
      <c r="BY309" s="5"/>
      <c r="BZ309" s="5"/>
      <c r="CA309" s="5"/>
      <c r="CB309" s="5"/>
      <c r="CC309" s="5"/>
      <c r="CE309" s="52"/>
      <c r="CF309" s="52"/>
      <c r="CG309" s="52"/>
      <c r="CH309" s="52"/>
      <c r="CI309" s="52"/>
      <c r="CK309" s="52" t="str">
        <f t="shared" si="268"/>
        <v/>
      </c>
      <c r="CL309" s="55"/>
      <c r="CM309" s="55"/>
      <c r="CN309" s="55"/>
      <c r="CO309" s="55"/>
      <c r="CP309" s="55"/>
      <c r="CQ309" s="5"/>
      <c r="CR309" s="5"/>
      <c r="CS309" s="5"/>
      <c r="CT309" s="5"/>
      <c r="CU309" s="5"/>
    </row>
    <row r="310" spans="1:99" x14ac:dyDescent="0.35">
      <c r="A310" s="170" t="str">
        <f t="shared" si="269"/>
        <v>NNN</v>
      </c>
      <c r="B310" s="170" t="str">
        <f t="shared" si="270"/>
        <v>N</v>
      </c>
      <c r="C310" s="29" t="str">
        <f t="shared" si="271"/>
        <v>N</v>
      </c>
      <c r="D310" s="29" t="str">
        <f t="shared" si="267"/>
        <v>N</v>
      </c>
      <c r="E310" s="171" t="s">
        <v>5</v>
      </c>
      <c r="F310" s="171" t="s">
        <v>7</v>
      </c>
      <c r="G310" s="171" t="s">
        <v>8</v>
      </c>
      <c r="H310" s="172">
        <v>2</v>
      </c>
      <c r="I310" s="171" t="s">
        <v>5</v>
      </c>
      <c r="J310" s="171" t="s">
        <v>5</v>
      </c>
      <c r="K310" s="172">
        <v>536</v>
      </c>
      <c r="L310" s="172">
        <v>239</v>
      </c>
      <c r="M310" s="172">
        <v>424</v>
      </c>
      <c r="N310" s="172">
        <v>408</v>
      </c>
      <c r="O310" s="172">
        <v>523</v>
      </c>
      <c r="P310" s="1"/>
      <c r="Q310"/>
      <c r="R310"/>
      <c r="S310"/>
      <c r="T310"/>
      <c r="U310"/>
      <c r="V310"/>
      <c r="W310" s="35"/>
      <c r="X310" s="50"/>
      <c r="Y310" s="49"/>
      <c r="Z310" s="49"/>
      <c r="AA310" s="1"/>
      <c r="AB310" s="7"/>
      <c r="AC310" s="7"/>
      <c r="AD310" s="7"/>
      <c r="AE310" s="7"/>
      <c r="AF310" s="7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5"/>
      <c r="BQ310" s="15"/>
      <c r="BR310" s="15"/>
      <c r="BS310" s="15"/>
      <c r="BT310" s="15"/>
      <c r="BU310" s="15"/>
      <c r="BV310" s="15"/>
      <c r="BW310" s="15"/>
      <c r="BY310" s="5"/>
      <c r="BZ310" s="5"/>
      <c r="CA310" s="5"/>
      <c r="CB310" s="5"/>
      <c r="CC310" s="5"/>
      <c r="CE310" s="52"/>
      <c r="CF310" s="52"/>
      <c r="CG310" s="52"/>
      <c r="CH310" s="52"/>
      <c r="CI310" s="52"/>
      <c r="CK310" s="52" t="str">
        <f t="shared" si="268"/>
        <v/>
      </c>
      <c r="CL310" s="55"/>
      <c r="CM310" s="55"/>
      <c r="CN310" s="55"/>
      <c r="CO310" s="55"/>
      <c r="CP310" s="55"/>
      <c r="CQ310" s="5"/>
      <c r="CR310" s="5"/>
      <c r="CS310" s="5"/>
      <c r="CT310" s="5"/>
      <c r="CU310" s="5"/>
    </row>
    <row r="311" spans="1:99" x14ac:dyDescent="0.35">
      <c r="A311" s="170" t="str">
        <f t="shared" si="269"/>
        <v>NNN</v>
      </c>
      <c r="B311" s="170" t="str">
        <f t="shared" si="270"/>
        <v>N</v>
      </c>
      <c r="C311" s="29" t="str">
        <f t="shared" si="271"/>
        <v>N</v>
      </c>
      <c r="D311" s="29" t="str">
        <f t="shared" si="267"/>
        <v>N</v>
      </c>
      <c r="E311" s="171" t="s">
        <v>5</v>
      </c>
      <c r="F311" s="171" t="s">
        <v>7</v>
      </c>
      <c r="G311" s="171" t="s">
        <v>8</v>
      </c>
      <c r="H311" s="172">
        <v>2</v>
      </c>
      <c r="I311" s="171" t="s">
        <v>9</v>
      </c>
      <c r="J311" s="171" t="s">
        <v>5</v>
      </c>
      <c r="K311" s="172">
        <v>2</v>
      </c>
      <c r="L311" s="172">
        <v>0</v>
      </c>
      <c r="M311" s="172">
        <v>1</v>
      </c>
      <c r="N311" s="172">
        <v>0</v>
      </c>
      <c r="O311" s="172">
        <v>2</v>
      </c>
      <c r="P311" s="1"/>
      <c r="Q311"/>
      <c r="R311"/>
      <c r="S311"/>
      <c r="T311"/>
      <c r="U311"/>
      <c r="V311"/>
      <c r="W311" s="35"/>
      <c r="X311" s="50"/>
      <c r="Y311" s="49"/>
      <c r="Z311" s="49"/>
      <c r="AA311" s="1"/>
      <c r="AB311" s="7"/>
      <c r="AC311" s="7"/>
      <c r="AD311" s="7"/>
      <c r="AE311" s="7"/>
      <c r="AF311" s="7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5"/>
      <c r="BQ311" s="15"/>
      <c r="BR311" s="15"/>
      <c r="BS311" s="15"/>
      <c r="BT311" s="15"/>
      <c r="BU311" s="15"/>
      <c r="BV311" s="15"/>
      <c r="BW311" s="15"/>
      <c r="BY311" s="5"/>
      <c r="BZ311" s="5"/>
      <c r="CA311" s="5"/>
      <c r="CB311" s="5"/>
      <c r="CC311" s="5"/>
      <c r="CE311" s="52"/>
      <c r="CF311" s="52"/>
      <c r="CG311" s="52"/>
      <c r="CH311" s="52"/>
      <c r="CI311" s="52"/>
      <c r="CK311" s="52" t="str">
        <f t="shared" si="268"/>
        <v/>
      </c>
      <c r="CL311" s="55"/>
      <c r="CM311" s="55"/>
      <c r="CN311" s="55"/>
      <c r="CO311" s="55"/>
      <c r="CP311" s="55"/>
      <c r="CQ311" s="5"/>
      <c r="CR311" s="5"/>
      <c r="CS311" s="5"/>
      <c r="CT311" s="5"/>
      <c r="CU311" s="5"/>
    </row>
    <row r="312" spans="1:99" x14ac:dyDescent="0.35">
      <c r="A312" s="170" t="str">
        <f t="shared" si="269"/>
        <v>NNN</v>
      </c>
      <c r="B312" s="170" t="str">
        <f t="shared" si="270"/>
        <v>N</v>
      </c>
      <c r="C312" s="29" t="str">
        <f t="shared" si="271"/>
        <v>N</v>
      </c>
      <c r="D312" s="29" t="str">
        <f t="shared" si="267"/>
        <v>N</v>
      </c>
      <c r="E312" s="171" t="s">
        <v>5</v>
      </c>
      <c r="F312" s="171" t="s">
        <v>7</v>
      </c>
      <c r="G312" s="171" t="s">
        <v>8</v>
      </c>
      <c r="H312" s="172">
        <v>3</v>
      </c>
      <c r="I312" s="171" t="s">
        <v>5</v>
      </c>
      <c r="J312" s="171" t="s">
        <v>5</v>
      </c>
      <c r="K312" s="172">
        <v>729</v>
      </c>
      <c r="L312" s="172">
        <v>322</v>
      </c>
      <c r="M312" s="172">
        <v>555</v>
      </c>
      <c r="N312" s="172">
        <v>527</v>
      </c>
      <c r="O312" s="172">
        <v>718</v>
      </c>
      <c r="P312" s="1"/>
      <c r="Q312"/>
      <c r="R312"/>
      <c r="S312"/>
      <c r="T312"/>
      <c r="U312"/>
      <c r="V312"/>
      <c r="W312" s="35"/>
      <c r="X312" s="50"/>
      <c r="Y312" s="49"/>
      <c r="Z312" s="49"/>
      <c r="AA312" s="1"/>
      <c r="AB312" s="7"/>
      <c r="AC312" s="7"/>
      <c r="AD312" s="7"/>
      <c r="AE312" s="7"/>
      <c r="AF312" s="7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5"/>
      <c r="BQ312" s="15"/>
      <c r="BR312" s="15"/>
      <c r="BS312" s="15"/>
      <c r="BT312" s="15"/>
      <c r="BU312" s="15"/>
      <c r="BV312" s="15"/>
      <c r="BW312" s="15"/>
      <c r="BY312" s="5"/>
      <c r="BZ312" s="5"/>
      <c r="CA312" s="5"/>
      <c r="CB312" s="5"/>
      <c r="CC312" s="5"/>
      <c r="CE312" s="52"/>
      <c r="CF312" s="52"/>
      <c r="CG312" s="52"/>
      <c r="CH312" s="52"/>
      <c r="CI312" s="52"/>
      <c r="CK312" s="52" t="str">
        <f t="shared" si="268"/>
        <v/>
      </c>
      <c r="CL312" s="55"/>
      <c r="CM312" s="55"/>
      <c r="CN312" s="55"/>
      <c r="CO312" s="55"/>
      <c r="CP312" s="55"/>
      <c r="CQ312" s="5"/>
      <c r="CR312" s="5"/>
      <c r="CS312" s="5"/>
      <c r="CT312" s="5"/>
      <c r="CU312" s="5"/>
    </row>
    <row r="313" spans="1:99" x14ac:dyDescent="0.35">
      <c r="A313" s="170" t="str">
        <f t="shared" si="269"/>
        <v>NNN</v>
      </c>
      <c r="B313" s="170" t="str">
        <f t="shared" si="270"/>
        <v>N</v>
      </c>
      <c r="C313" s="29" t="str">
        <f t="shared" si="271"/>
        <v>N</v>
      </c>
      <c r="D313" s="29" t="str">
        <f t="shared" si="267"/>
        <v>N</v>
      </c>
      <c r="E313" s="171" t="s">
        <v>5</v>
      </c>
      <c r="F313" s="171" t="s">
        <v>7</v>
      </c>
      <c r="G313" s="171" t="s">
        <v>8</v>
      </c>
      <c r="H313" s="172">
        <v>3</v>
      </c>
      <c r="I313" s="171" t="s">
        <v>9</v>
      </c>
      <c r="J313" s="171" t="s">
        <v>5</v>
      </c>
      <c r="K313" s="172">
        <v>1</v>
      </c>
      <c r="L313" s="172">
        <v>0</v>
      </c>
      <c r="M313" s="172">
        <v>1</v>
      </c>
      <c r="N313" s="172">
        <v>1</v>
      </c>
      <c r="O313" s="172">
        <v>1</v>
      </c>
      <c r="P313" s="1"/>
      <c r="Q313"/>
      <c r="R313"/>
      <c r="S313"/>
      <c r="T313"/>
      <c r="U313"/>
      <c r="V313"/>
      <c r="W313" s="35"/>
      <c r="X313" s="50"/>
      <c r="Y313" s="49"/>
      <c r="Z313" s="49"/>
      <c r="AA313" s="1"/>
      <c r="AB313" s="7"/>
      <c r="AC313" s="7"/>
      <c r="AD313" s="7"/>
      <c r="AE313" s="7"/>
      <c r="AF313" s="7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5"/>
      <c r="BQ313" s="15"/>
      <c r="BR313" s="15"/>
      <c r="BS313" s="15"/>
      <c r="BT313" s="15"/>
      <c r="BU313" s="15"/>
      <c r="BV313" s="15"/>
      <c r="BW313" s="15"/>
      <c r="BY313" s="5"/>
      <c r="BZ313" s="5"/>
      <c r="CA313" s="5"/>
      <c r="CB313" s="5"/>
      <c r="CC313" s="5"/>
      <c r="CE313" s="52"/>
      <c r="CF313" s="52"/>
      <c r="CG313" s="52"/>
      <c r="CH313" s="52"/>
      <c r="CI313" s="52"/>
      <c r="CK313" s="52" t="str">
        <f t="shared" si="268"/>
        <v/>
      </c>
      <c r="CL313" s="55"/>
      <c r="CM313" s="55"/>
      <c r="CN313" s="55"/>
      <c r="CO313" s="55"/>
      <c r="CP313" s="55"/>
      <c r="CQ313" s="5"/>
      <c r="CR313" s="5"/>
      <c r="CS313" s="5"/>
      <c r="CT313" s="5"/>
      <c r="CU313" s="5"/>
    </row>
    <row r="314" spans="1:99" x14ac:dyDescent="0.35">
      <c r="A314" s="170" t="str">
        <f t="shared" si="269"/>
        <v>NNN</v>
      </c>
      <c r="B314" s="170" t="str">
        <f t="shared" si="270"/>
        <v>N</v>
      </c>
      <c r="C314" s="29" t="str">
        <f t="shared" si="271"/>
        <v>N</v>
      </c>
      <c r="D314" s="29" t="str">
        <f t="shared" si="267"/>
        <v>N</v>
      </c>
      <c r="E314" s="171" t="s">
        <v>5</v>
      </c>
      <c r="F314" s="171" t="s">
        <v>7</v>
      </c>
      <c r="G314" s="171" t="s">
        <v>8</v>
      </c>
      <c r="H314" s="172">
        <v>4</v>
      </c>
      <c r="I314" s="171" t="s">
        <v>5</v>
      </c>
      <c r="J314" s="171" t="s">
        <v>5</v>
      </c>
      <c r="K314" s="172">
        <v>707</v>
      </c>
      <c r="L314" s="172">
        <v>334</v>
      </c>
      <c r="M314" s="172">
        <v>546</v>
      </c>
      <c r="N314" s="172">
        <v>514</v>
      </c>
      <c r="O314" s="172">
        <v>685</v>
      </c>
      <c r="P314" s="1"/>
      <c r="Q314"/>
      <c r="R314"/>
      <c r="S314"/>
      <c r="T314"/>
      <c r="U314"/>
      <c r="V314"/>
      <c r="W314" s="35"/>
      <c r="X314" s="50"/>
      <c r="Y314" s="49"/>
      <c r="Z314" s="49"/>
      <c r="AA314" s="1"/>
      <c r="AB314" s="7"/>
      <c r="AC314" s="7"/>
      <c r="AD314" s="7"/>
      <c r="AE314" s="7"/>
      <c r="AF314" s="7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5"/>
      <c r="BQ314" s="15"/>
      <c r="BR314" s="15"/>
      <c r="BS314" s="15"/>
      <c r="BT314" s="15"/>
      <c r="BU314" s="15"/>
      <c r="BV314" s="15"/>
      <c r="BW314" s="15"/>
      <c r="BY314" s="5"/>
      <c r="BZ314" s="5"/>
      <c r="CA314" s="5"/>
      <c r="CB314" s="5"/>
      <c r="CC314" s="5"/>
      <c r="CE314" s="52"/>
      <c r="CF314" s="52"/>
      <c r="CG314" s="52"/>
      <c r="CH314" s="52"/>
      <c r="CI314" s="52"/>
      <c r="CK314" s="52" t="str">
        <f t="shared" si="268"/>
        <v/>
      </c>
      <c r="CL314" s="55"/>
      <c r="CM314" s="55"/>
      <c r="CN314" s="55"/>
      <c r="CO314" s="55"/>
      <c r="CP314" s="55"/>
      <c r="CQ314" s="5"/>
      <c r="CR314" s="5"/>
      <c r="CS314" s="5"/>
      <c r="CT314" s="5"/>
      <c r="CU314" s="5"/>
    </row>
    <row r="315" spans="1:99" x14ac:dyDescent="0.35">
      <c r="A315" s="170" t="str">
        <f t="shared" si="269"/>
        <v>NNN</v>
      </c>
      <c r="B315" s="170" t="str">
        <f t="shared" si="270"/>
        <v>N</v>
      </c>
      <c r="C315" s="29" t="str">
        <f t="shared" si="271"/>
        <v>N</v>
      </c>
      <c r="D315" s="29" t="str">
        <f t="shared" si="267"/>
        <v>N</v>
      </c>
      <c r="E315" s="171" t="s">
        <v>5</v>
      </c>
      <c r="F315" s="171" t="s">
        <v>7</v>
      </c>
      <c r="G315" s="171" t="s">
        <v>8</v>
      </c>
      <c r="H315" s="172">
        <v>4</v>
      </c>
      <c r="I315" s="171" t="s">
        <v>9</v>
      </c>
      <c r="J315" s="171" t="s">
        <v>5</v>
      </c>
      <c r="K315" s="172">
        <v>1</v>
      </c>
      <c r="L315" s="172">
        <v>0</v>
      </c>
      <c r="M315" s="172">
        <v>0</v>
      </c>
      <c r="N315" s="172">
        <v>0</v>
      </c>
      <c r="O315" s="172">
        <v>1</v>
      </c>
      <c r="P315" s="1"/>
      <c r="Q315"/>
      <c r="R315"/>
      <c r="S315"/>
      <c r="T315"/>
      <c r="U315"/>
      <c r="V315"/>
      <c r="W315" s="35"/>
      <c r="X315" s="50"/>
      <c r="Y315" s="49"/>
      <c r="Z315" s="49"/>
      <c r="AA315" s="1"/>
      <c r="AB315" s="7"/>
      <c r="AC315" s="7"/>
      <c r="AD315" s="7"/>
      <c r="AE315" s="7"/>
      <c r="AF315" s="7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5"/>
      <c r="BQ315" s="15"/>
      <c r="BR315" s="15"/>
      <c r="BS315" s="15"/>
      <c r="BT315" s="15"/>
      <c r="BU315" s="15"/>
      <c r="BV315" s="15"/>
      <c r="BW315" s="15"/>
      <c r="BY315" s="5"/>
      <c r="BZ315" s="5"/>
      <c r="CA315" s="5"/>
      <c r="CB315" s="5"/>
      <c r="CC315" s="5"/>
      <c r="CE315" s="52"/>
      <c r="CF315" s="52"/>
      <c r="CG315" s="52"/>
      <c r="CH315" s="52"/>
      <c r="CI315" s="52"/>
      <c r="CK315" s="52" t="str">
        <f t="shared" si="268"/>
        <v/>
      </c>
      <c r="CL315" s="55"/>
      <c r="CM315" s="55"/>
      <c r="CN315" s="55"/>
      <c r="CO315" s="55"/>
      <c r="CP315" s="55"/>
      <c r="CQ315" s="5"/>
      <c r="CR315" s="5"/>
      <c r="CS315" s="5"/>
      <c r="CT315" s="5"/>
      <c r="CU315" s="5"/>
    </row>
    <row r="316" spans="1:99" x14ac:dyDescent="0.35">
      <c r="A316" s="170" t="str">
        <f t="shared" si="269"/>
        <v>NNN</v>
      </c>
      <c r="B316" s="170" t="str">
        <f t="shared" si="270"/>
        <v>N</v>
      </c>
      <c r="C316" s="29" t="str">
        <f t="shared" si="271"/>
        <v>N</v>
      </c>
      <c r="D316" s="29" t="str">
        <f t="shared" si="267"/>
        <v>N</v>
      </c>
      <c r="E316" s="171" t="s">
        <v>5</v>
      </c>
      <c r="F316" s="171" t="s">
        <v>7</v>
      </c>
      <c r="G316" s="171" t="s">
        <v>8</v>
      </c>
      <c r="H316" s="172">
        <v>5</v>
      </c>
      <c r="I316" s="171" t="s">
        <v>5</v>
      </c>
      <c r="J316" s="171" t="s">
        <v>5</v>
      </c>
      <c r="K316" s="172">
        <v>978</v>
      </c>
      <c r="L316" s="172">
        <v>476</v>
      </c>
      <c r="M316" s="172">
        <v>775</v>
      </c>
      <c r="N316" s="172">
        <v>726</v>
      </c>
      <c r="O316" s="172">
        <v>951</v>
      </c>
      <c r="P316" s="1"/>
      <c r="Q316"/>
      <c r="R316"/>
      <c r="S316"/>
      <c r="T316"/>
      <c r="U316"/>
      <c r="V316"/>
      <c r="W316" s="35"/>
      <c r="X316" s="50"/>
      <c r="Y316" s="49"/>
      <c r="Z316" s="49"/>
      <c r="AA316" s="1"/>
      <c r="AB316" s="7"/>
      <c r="AC316" s="7"/>
      <c r="AD316" s="7"/>
      <c r="AE316" s="7"/>
      <c r="AF316" s="7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5"/>
      <c r="BQ316" s="15"/>
      <c r="BR316" s="15"/>
      <c r="BS316" s="15"/>
      <c r="BT316" s="15"/>
      <c r="BU316" s="15"/>
      <c r="BV316" s="15"/>
      <c r="BW316" s="15"/>
      <c r="BY316" s="5"/>
      <c r="BZ316" s="5"/>
      <c r="CA316" s="5"/>
      <c r="CB316" s="5"/>
      <c r="CC316" s="5"/>
      <c r="CE316" s="52"/>
      <c r="CF316" s="52"/>
      <c r="CG316" s="52"/>
      <c r="CH316" s="52"/>
      <c r="CI316" s="52"/>
      <c r="CK316" s="52" t="str">
        <f t="shared" si="268"/>
        <v/>
      </c>
      <c r="CL316" s="55"/>
      <c r="CM316" s="55"/>
      <c r="CN316" s="55"/>
      <c r="CO316" s="55"/>
      <c r="CP316" s="55"/>
      <c r="CQ316" s="5"/>
      <c r="CR316" s="5"/>
      <c r="CS316" s="5"/>
      <c r="CT316" s="5"/>
      <c r="CU316" s="5"/>
    </row>
    <row r="317" spans="1:99" x14ac:dyDescent="0.35">
      <c r="A317" s="170" t="str">
        <f t="shared" si="269"/>
        <v>NNN</v>
      </c>
      <c r="B317" s="170" t="str">
        <f t="shared" si="270"/>
        <v>N</v>
      </c>
      <c r="C317" s="29" t="str">
        <f t="shared" si="271"/>
        <v>N</v>
      </c>
      <c r="D317" s="29" t="str">
        <f t="shared" si="267"/>
        <v>N</v>
      </c>
      <c r="E317" s="171" t="s">
        <v>5</v>
      </c>
      <c r="F317" s="171" t="s">
        <v>7</v>
      </c>
      <c r="G317" s="171" t="s">
        <v>8</v>
      </c>
      <c r="H317" s="172">
        <v>6</v>
      </c>
      <c r="I317" s="171" t="s">
        <v>5</v>
      </c>
      <c r="J317" s="171" t="s">
        <v>5</v>
      </c>
      <c r="K317" s="172">
        <v>1119</v>
      </c>
      <c r="L317" s="172">
        <v>540</v>
      </c>
      <c r="M317" s="172">
        <v>862</v>
      </c>
      <c r="N317" s="172">
        <v>813</v>
      </c>
      <c r="O317" s="172">
        <v>1095</v>
      </c>
      <c r="P317" s="1"/>
      <c r="Q317"/>
      <c r="R317"/>
      <c r="S317"/>
      <c r="T317"/>
      <c r="U317"/>
      <c r="V317"/>
      <c r="W317" s="35"/>
      <c r="X317" s="50"/>
      <c r="Y317" s="49"/>
      <c r="Z317" s="49"/>
      <c r="AA317" s="1"/>
      <c r="AB317" s="7"/>
      <c r="AC317" s="7"/>
      <c r="AD317" s="7"/>
      <c r="AE317" s="7"/>
      <c r="AF317" s="7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5"/>
      <c r="BQ317" s="15"/>
      <c r="BR317" s="15"/>
      <c r="BS317" s="15"/>
      <c r="BT317" s="15"/>
      <c r="BU317" s="15"/>
      <c r="BV317" s="15"/>
      <c r="BW317" s="15"/>
      <c r="BY317" s="5"/>
      <c r="BZ317" s="5"/>
      <c r="CA317" s="5"/>
      <c r="CB317" s="5"/>
      <c r="CC317" s="5"/>
      <c r="CE317" s="52"/>
      <c r="CF317" s="52"/>
      <c r="CG317" s="52"/>
      <c r="CH317" s="52"/>
      <c r="CI317" s="52"/>
      <c r="CK317" s="52" t="str">
        <f t="shared" si="268"/>
        <v/>
      </c>
      <c r="CL317" s="55"/>
      <c r="CM317" s="55"/>
      <c r="CN317" s="55"/>
      <c r="CO317" s="55"/>
      <c r="CP317" s="55"/>
      <c r="CQ317" s="5"/>
      <c r="CR317" s="5"/>
      <c r="CS317" s="5"/>
      <c r="CT317" s="5"/>
      <c r="CU317" s="5"/>
    </row>
    <row r="318" spans="1:99" x14ac:dyDescent="0.35">
      <c r="A318" s="170" t="str">
        <f t="shared" si="269"/>
        <v>NNN</v>
      </c>
      <c r="B318" s="170" t="str">
        <f t="shared" si="270"/>
        <v>N</v>
      </c>
      <c r="C318" s="29" t="str">
        <f t="shared" si="271"/>
        <v>N</v>
      </c>
      <c r="D318" s="29" t="str">
        <f t="shared" si="267"/>
        <v>N</v>
      </c>
      <c r="E318" s="171" t="s">
        <v>5</v>
      </c>
      <c r="F318" s="171" t="s">
        <v>7</v>
      </c>
      <c r="G318" s="171" t="s">
        <v>8</v>
      </c>
      <c r="H318" s="172">
        <v>7</v>
      </c>
      <c r="I318" s="171" t="s">
        <v>5</v>
      </c>
      <c r="J318" s="171" t="s">
        <v>5</v>
      </c>
      <c r="K318" s="172">
        <v>1403</v>
      </c>
      <c r="L318" s="172">
        <v>634</v>
      </c>
      <c r="M318" s="172">
        <v>1126</v>
      </c>
      <c r="N318" s="172">
        <v>1064</v>
      </c>
      <c r="O318" s="172">
        <v>1372</v>
      </c>
      <c r="P318" s="1"/>
      <c r="Q318"/>
      <c r="R318"/>
      <c r="S318"/>
      <c r="T318"/>
      <c r="U318"/>
      <c r="V318"/>
      <c r="W318" s="35"/>
      <c r="X318" s="50"/>
      <c r="Y318" s="49"/>
      <c r="Z318" s="49"/>
      <c r="AA318" s="1"/>
      <c r="AB318" s="7"/>
      <c r="AC318" s="7"/>
      <c r="AD318" s="7"/>
      <c r="AE318" s="7"/>
      <c r="AF318" s="7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5"/>
      <c r="BQ318" s="15"/>
      <c r="BR318" s="15"/>
      <c r="BS318" s="15"/>
      <c r="BT318" s="15"/>
      <c r="BU318" s="15"/>
      <c r="BV318" s="15"/>
      <c r="BW318" s="15"/>
      <c r="BY318" s="5"/>
      <c r="BZ318" s="5"/>
      <c r="CA318" s="5"/>
      <c r="CB318" s="5"/>
      <c r="CC318" s="5"/>
      <c r="CE318" s="52"/>
      <c r="CF318" s="52"/>
      <c r="CG318" s="52"/>
      <c r="CH318" s="52"/>
      <c r="CI318" s="52"/>
      <c r="CK318" s="52" t="str">
        <f t="shared" si="268"/>
        <v/>
      </c>
      <c r="CL318" s="55"/>
      <c r="CM318" s="55"/>
      <c r="CN318" s="55"/>
      <c r="CO318" s="55"/>
      <c r="CP318" s="55"/>
      <c r="CQ318" s="5"/>
      <c r="CR318" s="5"/>
      <c r="CS318" s="5"/>
      <c r="CT318" s="5"/>
      <c r="CU318" s="5"/>
    </row>
    <row r="319" spans="1:99" x14ac:dyDescent="0.35">
      <c r="A319" s="170" t="str">
        <f t="shared" si="269"/>
        <v>NNN</v>
      </c>
      <c r="B319" s="170" t="str">
        <f t="shared" si="270"/>
        <v>N</v>
      </c>
      <c r="C319" s="29" t="str">
        <f t="shared" si="271"/>
        <v>N</v>
      </c>
      <c r="D319" s="29" t="str">
        <f t="shared" si="267"/>
        <v>N</v>
      </c>
      <c r="E319" s="171" t="s">
        <v>5</v>
      </c>
      <c r="F319" s="171" t="s">
        <v>7</v>
      </c>
      <c r="G319" s="171" t="s">
        <v>8</v>
      </c>
      <c r="H319" s="172">
        <v>7</v>
      </c>
      <c r="I319" s="171" t="s">
        <v>5</v>
      </c>
      <c r="J319" s="171" t="s">
        <v>9</v>
      </c>
      <c r="K319" s="172">
        <v>2</v>
      </c>
      <c r="L319" s="172">
        <v>1</v>
      </c>
      <c r="M319" s="172">
        <v>1</v>
      </c>
      <c r="N319" s="172">
        <v>1</v>
      </c>
      <c r="O319" s="172">
        <v>2</v>
      </c>
      <c r="P319" s="1"/>
      <c r="Q319"/>
      <c r="R319"/>
      <c r="S319"/>
      <c r="T319"/>
      <c r="U319"/>
      <c r="V319"/>
      <c r="W319" s="35"/>
      <c r="X319" s="50"/>
      <c r="Y319" s="49"/>
      <c r="Z319" s="49"/>
      <c r="AA319" s="1"/>
      <c r="AB319" s="7"/>
      <c r="AC319" s="7"/>
      <c r="AD319" s="7"/>
      <c r="AE319" s="7"/>
      <c r="AF319" s="7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5"/>
      <c r="BQ319" s="15"/>
      <c r="BR319" s="15"/>
      <c r="BS319" s="15"/>
      <c r="BT319" s="15"/>
      <c r="BU319" s="15"/>
      <c r="BV319" s="15"/>
      <c r="BW319" s="15"/>
      <c r="BY319" s="5"/>
      <c r="BZ319" s="5"/>
      <c r="CA319" s="5"/>
      <c r="CB319" s="5"/>
      <c r="CC319" s="5"/>
      <c r="CE319" s="52"/>
      <c r="CF319" s="52"/>
      <c r="CG319" s="52"/>
      <c r="CH319" s="52"/>
      <c r="CI319" s="52"/>
      <c r="CK319" s="52" t="str">
        <f t="shared" si="268"/>
        <v/>
      </c>
      <c r="CL319" s="55"/>
      <c r="CM319" s="55"/>
      <c r="CN319" s="55"/>
      <c r="CO319" s="55"/>
      <c r="CP319" s="55"/>
      <c r="CQ319" s="5"/>
      <c r="CR319" s="5"/>
      <c r="CS319" s="5"/>
      <c r="CT319" s="5"/>
      <c r="CU319" s="5"/>
    </row>
    <row r="320" spans="1:99" x14ac:dyDescent="0.35">
      <c r="A320" s="170" t="str">
        <f t="shared" si="269"/>
        <v>NNN</v>
      </c>
      <c r="B320" s="170" t="str">
        <f t="shared" si="270"/>
        <v>N</v>
      </c>
      <c r="C320" s="29" t="str">
        <f t="shared" si="271"/>
        <v>N</v>
      </c>
      <c r="D320" s="29" t="str">
        <f t="shared" si="267"/>
        <v>N</v>
      </c>
      <c r="E320" s="171" t="s">
        <v>5</v>
      </c>
      <c r="F320" s="171" t="s">
        <v>7</v>
      </c>
      <c r="G320" s="171" t="s">
        <v>8</v>
      </c>
      <c r="H320" s="172">
        <v>7</v>
      </c>
      <c r="I320" s="171" t="s">
        <v>9</v>
      </c>
      <c r="J320" s="171" t="s">
        <v>5</v>
      </c>
      <c r="K320" s="172">
        <v>1</v>
      </c>
      <c r="L320" s="172">
        <v>0</v>
      </c>
      <c r="M320" s="172">
        <v>0</v>
      </c>
      <c r="N320" s="172">
        <v>0</v>
      </c>
      <c r="O320" s="172">
        <v>1</v>
      </c>
      <c r="P320" s="1"/>
      <c r="Q320"/>
      <c r="R320"/>
      <c r="S320"/>
      <c r="T320"/>
      <c r="U320"/>
      <c r="V320"/>
      <c r="W320" s="35"/>
      <c r="X320" s="50"/>
      <c r="Y320" s="49"/>
      <c r="Z320" s="49"/>
      <c r="AA320" s="1"/>
      <c r="AB320" s="7"/>
      <c r="AC320" s="7"/>
      <c r="AD320" s="7"/>
      <c r="AE320" s="7"/>
      <c r="AF320" s="7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5"/>
      <c r="BQ320" s="15"/>
      <c r="BR320" s="15"/>
      <c r="BS320" s="15"/>
      <c r="BT320" s="15"/>
      <c r="BU320" s="15"/>
      <c r="BV320" s="15"/>
      <c r="BW320" s="15"/>
      <c r="BY320" s="5"/>
      <c r="BZ320" s="5"/>
      <c r="CA320" s="5"/>
      <c r="CB320" s="5"/>
      <c r="CC320" s="5"/>
      <c r="CE320" s="52"/>
      <c r="CF320" s="52"/>
      <c r="CG320" s="52"/>
      <c r="CH320" s="52"/>
      <c r="CI320" s="52"/>
      <c r="CK320" s="52" t="str">
        <f t="shared" si="268"/>
        <v/>
      </c>
      <c r="CL320" s="55"/>
      <c r="CM320" s="55"/>
      <c r="CN320" s="55"/>
      <c r="CO320" s="55"/>
      <c r="CP320" s="55"/>
      <c r="CQ320" s="5"/>
      <c r="CR320" s="5"/>
      <c r="CS320" s="5"/>
      <c r="CT320" s="5"/>
      <c r="CU320" s="5"/>
    </row>
    <row r="321" spans="1:99" x14ac:dyDescent="0.35">
      <c r="A321" s="170" t="str">
        <f t="shared" si="269"/>
        <v>NNN</v>
      </c>
      <c r="B321" s="170" t="str">
        <f t="shared" si="270"/>
        <v>N</v>
      </c>
      <c r="C321" s="29" t="str">
        <f t="shared" si="271"/>
        <v>N</v>
      </c>
      <c r="D321" s="29" t="str">
        <f t="shared" si="267"/>
        <v>N</v>
      </c>
      <c r="E321" s="171" t="s">
        <v>5</v>
      </c>
      <c r="F321" s="171" t="s">
        <v>7</v>
      </c>
      <c r="G321" s="171" t="s">
        <v>8</v>
      </c>
      <c r="H321" s="172">
        <v>8</v>
      </c>
      <c r="I321" s="171" t="s">
        <v>5</v>
      </c>
      <c r="J321" s="171" t="s">
        <v>5</v>
      </c>
      <c r="K321" s="172">
        <v>1585</v>
      </c>
      <c r="L321" s="172">
        <v>738</v>
      </c>
      <c r="M321" s="172">
        <v>1264</v>
      </c>
      <c r="N321" s="172">
        <v>1197</v>
      </c>
      <c r="O321" s="172">
        <v>1543</v>
      </c>
      <c r="P321" s="1"/>
      <c r="Q321"/>
      <c r="R321"/>
      <c r="S321"/>
      <c r="T321"/>
      <c r="U321"/>
      <c r="V321"/>
      <c r="W321" s="35"/>
      <c r="X321" s="50"/>
      <c r="Y321" s="49"/>
      <c r="Z321" s="49"/>
      <c r="AA321" s="1"/>
      <c r="AB321" s="7"/>
      <c r="AC321" s="7"/>
      <c r="AD321" s="7"/>
      <c r="AE321" s="7"/>
      <c r="AF321" s="7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5"/>
      <c r="BQ321" s="15"/>
      <c r="BR321" s="15"/>
      <c r="BS321" s="15"/>
      <c r="BT321" s="15"/>
      <c r="BU321" s="15"/>
      <c r="BV321" s="15"/>
      <c r="BW321" s="15"/>
      <c r="BY321" s="5"/>
      <c r="BZ321" s="5"/>
      <c r="CA321" s="5"/>
      <c r="CB321" s="5"/>
      <c r="CC321" s="5"/>
      <c r="CE321" s="52"/>
      <c r="CF321" s="52"/>
      <c r="CG321" s="52"/>
      <c r="CH321" s="52"/>
      <c r="CI321" s="52"/>
      <c r="CK321" s="52" t="str">
        <f t="shared" si="268"/>
        <v/>
      </c>
      <c r="CL321" s="55"/>
      <c r="CM321" s="55"/>
      <c r="CN321" s="55"/>
      <c r="CO321" s="55"/>
      <c r="CP321" s="55"/>
      <c r="CQ321" s="5"/>
      <c r="CR321" s="5"/>
      <c r="CS321" s="5"/>
      <c r="CT321" s="5"/>
      <c r="CU321" s="5"/>
    </row>
    <row r="322" spans="1:99" x14ac:dyDescent="0.35">
      <c r="A322" s="170" t="str">
        <f t="shared" si="269"/>
        <v>NNN</v>
      </c>
      <c r="B322" s="170" t="str">
        <f t="shared" si="270"/>
        <v>N</v>
      </c>
      <c r="C322" s="29" t="str">
        <f t="shared" si="271"/>
        <v>N</v>
      </c>
      <c r="D322" s="29" t="str">
        <f t="shared" si="267"/>
        <v>N</v>
      </c>
      <c r="E322" s="171" t="s">
        <v>5</v>
      </c>
      <c r="F322" s="171" t="s">
        <v>7</v>
      </c>
      <c r="G322" s="171" t="s">
        <v>8</v>
      </c>
      <c r="H322" s="172">
        <v>8</v>
      </c>
      <c r="I322" s="171" t="s">
        <v>5</v>
      </c>
      <c r="J322" s="171" t="s">
        <v>9</v>
      </c>
      <c r="K322" s="172">
        <v>1</v>
      </c>
      <c r="L322" s="172">
        <v>1</v>
      </c>
      <c r="M322" s="172">
        <v>1</v>
      </c>
      <c r="N322" s="172">
        <v>1</v>
      </c>
      <c r="O322" s="172">
        <v>1</v>
      </c>
      <c r="P322" s="1"/>
      <c r="Q322"/>
      <c r="R322"/>
      <c r="S322"/>
      <c r="T322"/>
      <c r="U322"/>
      <c r="V322"/>
      <c r="W322" s="35"/>
      <c r="X322" s="50"/>
      <c r="Y322" s="49"/>
      <c r="Z322" s="49"/>
      <c r="AA322" s="1"/>
      <c r="AB322" s="7"/>
      <c r="AC322" s="7"/>
      <c r="AD322" s="7"/>
      <c r="AE322" s="7"/>
      <c r="AF322" s="7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5"/>
      <c r="BQ322" s="15"/>
      <c r="BR322" s="15"/>
      <c r="BS322" s="15"/>
      <c r="BT322" s="15"/>
      <c r="BU322" s="15"/>
      <c r="BV322" s="15"/>
      <c r="BW322" s="15"/>
      <c r="BY322" s="5"/>
      <c r="BZ322" s="5"/>
      <c r="CA322" s="5"/>
      <c r="CB322" s="5"/>
      <c r="CC322" s="5"/>
      <c r="CE322" s="52"/>
      <c r="CF322" s="52"/>
      <c r="CG322" s="52"/>
      <c r="CH322" s="52"/>
      <c r="CI322" s="52"/>
      <c r="CK322" s="52" t="str">
        <f t="shared" si="268"/>
        <v/>
      </c>
      <c r="CL322" s="55"/>
      <c r="CM322" s="55"/>
      <c r="CN322" s="55"/>
      <c r="CO322" s="55"/>
      <c r="CP322" s="55"/>
      <c r="CQ322" s="5"/>
      <c r="CR322" s="5"/>
      <c r="CS322" s="5"/>
      <c r="CT322" s="5"/>
      <c r="CU322" s="5"/>
    </row>
    <row r="323" spans="1:99" x14ac:dyDescent="0.35">
      <c r="A323" s="170" t="str">
        <f t="shared" si="269"/>
        <v>NNN</v>
      </c>
      <c r="B323" s="170" t="str">
        <f t="shared" si="270"/>
        <v>N</v>
      </c>
      <c r="C323" s="29" t="str">
        <f t="shared" si="271"/>
        <v>N</v>
      </c>
      <c r="D323" s="29" t="str">
        <f t="shared" si="267"/>
        <v>N</v>
      </c>
      <c r="E323" s="171" t="s">
        <v>5</v>
      </c>
      <c r="F323" s="171" t="s">
        <v>7</v>
      </c>
      <c r="G323" s="171" t="s">
        <v>8</v>
      </c>
      <c r="H323" s="172">
        <v>8</v>
      </c>
      <c r="I323" s="171" t="s">
        <v>9</v>
      </c>
      <c r="J323" s="171" t="s">
        <v>5</v>
      </c>
      <c r="K323" s="172">
        <v>2</v>
      </c>
      <c r="L323" s="172">
        <v>1</v>
      </c>
      <c r="M323" s="172">
        <v>1</v>
      </c>
      <c r="N323" s="172">
        <v>1</v>
      </c>
      <c r="O323" s="172">
        <v>2</v>
      </c>
      <c r="P323" s="1"/>
      <c r="Q323"/>
      <c r="R323"/>
      <c r="S323"/>
      <c r="T323"/>
      <c r="U323"/>
      <c r="V323"/>
      <c r="W323" s="35"/>
      <c r="X323" s="50"/>
      <c r="Y323" s="49"/>
      <c r="Z323" s="49"/>
      <c r="AA323" s="1"/>
      <c r="AB323" s="7"/>
      <c r="AC323" s="7"/>
      <c r="AD323" s="7"/>
      <c r="AE323" s="7"/>
      <c r="AF323" s="7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5"/>
      <c r="BQ323" s="15"/>
      <c r="BR323" s="15"/>
      <c r="BS323" s="15"/>
      <c r="BT323" s="15"/>
      <c r="BU323" s="15"/>
      <c r="BV323" s="15"/>
      <c r="BW323" s="15"/>
      <c r="BY323" s="5"/>
      <c r="BZ323" s="5"/>
      <c r="CA323" s="5"/>
      <c r="CB323" s="5"/>
      <c r="CC323" s="5"/>
      <c r="CE323" s="52"/>
      <c r="CF323" s="52"/>
      <c r="CG323" s="52"/>
      <c r="CH323" s="52"/>
      <c r="CI323" s="52"/>
      <c r="CK323" s="52" t="str">
        <f t="shared" si="268"/>
        <v/>
      </c>
      <c r="CL323" s="55"/>
      <c r="CM323" s="55"/>
      <c r="CN323" s="55"/>
      <c r="CO323" s="55"/>
      <c r="CP323" s="55"/>
      <c r="CQ323" s="5"/>
      <c r="CR323" s="5"/>
      <c r="CS323" s="5"/>
      <c r="CT323" s="5"/>
      <c r="CU323" s="5"/>
    </row>
    <row r="324" spans="1:99" x14ac:dyDescent="0.35">
      <c r="A324" s="170" t="str">
        <f t="shared" si="269"/>
        <v>NNN</v>
      </c>
      <c r="B324" s="170" t="str">
        <f t="shared" si="270"/>
        <v>N</v>
      </c>
      <c r="C324" s="29" t="str">
        <f t="shared" si="271"/>
        <v>N</v>
      </c>
      <c r="D324" s="29" t="str">
        <f t="shared" si="267"/>
        <v>N</v>
      </c>
      <c r="E324" s="171" t="s">
        <v>5</v>
      </c>
      <c r="F324" s="171" t="s">
        <v>7</v>
      </c>
      <c r="G324" s="171" t="s">
        <v>8</v>
      </c>
      <c r="H324" s="172">
        <v>9</v>
      </c>
      <c r="I324" s="171" t="s">
        <v>5</v>
      </c>
      <c r="J324" s="171" t="s">
        <v>5</v>
      </c>
      <c r="K324" s="172">
        <v>1583</v>
      </c>
      <c r="L324" s="172">
        <v>757</v>
      </c>
      <c r="M324" s="172">
        <v>1274</v>
      </c>
      <c r="N324" s="172">
        <v>1188</v>
      </c>
      <c r="O324" s="172">
        <v>1550</v>
      </c>
      <c r="P324" s="1"/>
      <c r="Q324"/>
      <c r="R324"/>
      <c r="S324"/>
      <c r="T324"/>
      <c r="U324"/>
      <c r="V324"/>
      <c r="W324" s="35"/>
      <c r="X324" s="50"/>
      <c r="Y324" s="49"/>
      <c r="Z324" s="49"/>
      <c r="AA324" s="1"/>
      <c r="AB324" s="7"/>
      <c r="AC324" s="7"/>
      <c r="AD324" s="7"/>
      <c r="AE324" s="7"/>
      <c r="AF324" s="7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5"/>
      <c r="BQ324" s="15"/>
      <c r="BR324" s="15"/>
      <c r="BS324" s="15"/>
      <c r="BT324" s="15"/>
      <c r="BU324" s="15"/>
      <c r="BV324" s="15"/>
      <c r="BW324" s="15"/>
      <c r="BY324" s="5"/>
      <c r="BZ324" s="5"/>
      <c r="CA324" s="5"/>
      <c r="CB324" s="5"/>
      <c r="CC324" s="5"/>
      <c r="CE324" s="52"/>
      <c r="CF324" s="52"/>
      <c r="CG324" s="52"/>
      <c r="CH324" s="52"/>
      <c r="CI324" s="52"/>
      <c r="CK324" s="52" t="str">
        <f t="shared" si="268"/>
        <v/>
      </c>
      <c r="CL324" s="55"/>
      <c r="CM324" s="55"/>
      <c r="CN324" s="55"/>
      <c r="CO324" s="55"/>
      <c r="CP324" s="55"/>
      <c r="CQ324" s="5"/>
      <c r="CR324" s="5"/>
      <c r="CS324" s="5"/>
      <c r="CT324" s="5"/>
      <c r="CU324" s="5"/>
    </row>
    <row r="325" spans="1:99" x14ac:dyDescent="0.35">
      <c r="A325" s="170" t="str">
        <f t="shared" si="269"/>
        <v>NNN</v>
      </c>
      <c r="B325" s="170" t="str">
        <f t="shared" si="270"/>
        <v>N</v>
      </c>
      <c r="C325" s="29" t="str">
        <f t="shared" si="271"/>
        <v>N</v>
      </c>
      <c r="D325" s="29" t="str">
        <f t="shared" si="267"/>
        <v>N</v>
      </c>
      <c r="E325" s="171" t="s">
        <v>5</v>
      </c>
      <c r="F325" s="171" t="s">
        <v>7</v>
      </c>
      <c r="G325" s="171" t="s">
        <v>8</v>
      </c>
      <c r="H325" s="172">
        <v>10</v>
      </c>
      <c r="I325" s="171" t="s">
        <v>5</v>
      </c>
      <c r="J325" s="171" t="s">
        <v>5</v>
      </c>
      <c r="K325" s="172">
        <v>1738</v>
      </c>
      <c r="L325" s="172">
        <v>810</v>
      </c>
      <c r="M325" s="172">
        <v>1404</v>
      </c>
      <c r="N325" s="172">
        <v>1305</v>
      </c>
      <c r="O325" s="172">
        <v>1706</v>
      </c>
      <c r="P325" s="1"/>
      <c r="Q325"/>
      <c r="R325"/>
      <c r="S325"/>
      <c r="T325"/>
      <c r="U325"/>
      <c r="V325"/>
      <c r="W325" s="35"/>
      <c r="X325" s="50"/>
      <c r="Y325" s="49"/>
      <c r="Z325" s="49"/>
      <c r="AA325" s="1"/>
      <c r="AB325" s="7"/>
      <c r="AC325" s="7"/>
      <c r="AD325" s="7"/>
      <c r="AE325" s="7"/>
      <c r="AF325" s="7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5"/>
      <c r="BQ325" s="15"/>
      <c r="BR325" s="15"/>
      <c r="BS325" s="15"/>
      <c r="BT325" s="15"/>
      <c r="BU325" s="15"/>
      <c r="BV325" s="15"/>
      <c r="BW325" s="15"/>
      <c r="BY325" s="5"/>
      <c r="BZ325" s="5"/>
      <c r="CA325" s="5"/>
      <c r="CB325" s="5"/>
      <c r="CC325" s="5"/>
      <c r="CE325" s="52"/>
      <c r="CF325" s="52"/>
      <c r="CG325" s="52"/>
      <c r="CH325" s="52"/>
      <c r="CI325" s="52"/>
      <c r="CK325" s="52" t="str">
        <f t="shared" si="268"/>
        <v/>
      </c>
      <c r="CL325" s="55"/>
      <c r="CM325" s="55"/>
      <c r="CN325" s="55"/>
      <c r="CO325" s="55"/>
      <c r="CP325" s="55"/>
      <c r="CQ325" s="5"/>
      <c r="CR325" s="5"/>
      <c r="CS325" s="5"/>
      <c r="CT325" s="5"/>
      <c r="CU325" s="5"/>
    </row>
    <row r="326" spans="1:99" x14ac:dyDescent="0.35">
      <c r="A326" s="170" t="str">
        <f t="shared" si="269"/>
        <v>NNN</v>
      </c>
      <c r="B326" s="170" t="str">
        <f t="shared" si="270"/>
        <v>N</v>
      </c>
      <c r="C326" s="29" t="str">
        <f t="shared" si="271"/>
        <v>N</v>
      </c>
      <c r="D326" s="29" t="str">
        <f t="shared" si="267"/>
        <v>N</v>
      </c>
      <c r="E326" s="171" t="s">
        <v>5</v>
      </c>
      <c r="F326" s="171" t="s">
        <v>7</v>
      </c>
      <c r="G326" s="171" t="s">
        <v>8</v>
      </c>
      <c r="H326" s="172">
        <v>11</v>
      </c>
      <c r="I326" s="171" t="s">
        <v>5</v>
      </c>
      <c r="J326" s="171" t="s">
        <v>5</v>
      </c>
      <c r="K326" s="172">
        <v>1871</v>
      </c>
      <c r="L326" s="172">
        <v>831</v>
      </c>
      <c r="M326" s="172">
        <v>1516</v>
      </c>
      <c r="N326" s="172">
        <v>1428</v>
      </c>
      <c r="O326" s="172">
        <v>1829</v>
      </c>
      <c r="P326" s="1"/>
      <c r="Q326"/>
      <c r="R326"/>
      <c r="S326"/>
      <c r="T326"/>
      <c r="U326"/>
      <c r="V326"/>
      <c r="W326" s="35"/>
      <c r="X326" s="50"/>
      <c r="Y326" s="49"/>
      <c r="Z326" s="49"/>
      <c r="AA326" s="1"/>
      <c r="AB326" s="7"/>
      <c r="AC326" s="7"/>
      <c r="AD326" s="7"/>
      <c r="AE326" s="7"/>
      <c r="AF326" s="7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5"/>
      <c r="BQ326" s="15"/>
      <c r="BR326" s="15"/>
      <c r="BS326" s="15"/>
      <c r="BT326" s="15"/>
      <c r="BU326" s="15"/>
      <c r="BV326" s="15"/>
      <c r="BW326" s="15"/>
      <c r="BY326" s="5"/>
      <c r="BZ326" s="5"/>
      <c r="CA326" s="5"/>
      <c r="CB326" s="5"/>
      <c r="CC326" s="5"/>
      <c r="CE326" s="52"/>
      <c r="CF326" s="52"/>
      <c r="CG326" s="52"/>
      <c r="CH326" s="52"/>
      <c r="CI326" s="52"/>
      <c r="CK326" s="52" t="str">
        <f t="shared" si="268"/>
        <v/>
      </c>
      <c r="CL326" s="55"/>
      <c r="CM326" s="55"/>
      <c r="CN326" s="55"/>
      <c r="CO326" s="55"/>
      <c r="CP326" s="55"/>
      <c r="CQ326" s="5"/>
      <c r="CR326" s="5"/>
      <c r="CS326" s="5"/>
      <c r="CT326" s="5"/>
      <c r="CU326" s="5"/>
    </row>
    <row r="327" spans="1:99" x14ac:dyDescent="0.35">
      <c r="A327" s="170" t="str">
        <f t="shared" si="269"/>
        <v>NNN</v>
      </c>
      <c r="B327" s="170" t="str">
        <f t="shared" si="270"/>
        <v>N</v>
      </c>
      <c r="C327" s="29" t="str">
        <f t="shared" si="271"/>
        <v>N</v>
      </c>
      <c r="D327" s="29" t="str">
        <f t="shared" si="267"/>
        <v>N</v>
      </c>
      <c r="E327" s="171" t="s">
        <v>5</v>
      </c>
      <c r="F327" s="171" t="s">
        <v>7</v>
      </c>
      <c r="G327" s="171" t="s">
        <v>8</v>
      </c>
      <c r="H327" s="172">
        <v>12</v>
      </c>
      <c r="I327" s="171" t="s">
        <v>5</v>
      </c>
      <c r="J327" s="171" t="s">
        <v>5</v>
      </c>
      <c r="K327" s="172">
        <v>2002</v>
      </c>
      <c r="L327" s="172">
        <v>893</v>
      </c>
      <c r="M327" s="172">
        <v>1581</v>
      </c>
      <c r="N327" s="172">
        <v>1482</v>
      </c>
      <c r="O327" s="172">
        <v>1970</v>
      </c>
      <c r="P327" s="1"/>
      <c r="Q327"/>
      <c r="R327"/>
      <c r="S327"/>
      <c r="T327"/>
      <c r="U327"/>
      <c r="V327"/>
      <c r="W327" s="35"/>
      <c r="X327" s="50"/>
      <c r="Y327" s="49"/>
      <c r="Z327" s="49"/>
      <c r="AA327" s="1"/>
      <c r="AB327" s="7"/>
      <c r="AC327" s="7"/>
      <c r="AD327" s="7"/>
      <c r="AE327" s="7"/>
      <c r="AF327" s="7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5"/>
      <c r="BQ327" s="15"/>
      <c r="BR327" s="15"/>
      <c r="BS327" s="15"/>
      <c r="BT327" s="15"/>
      <c r="BU327" s="15"/>
      <c r="BV327" s="15"/>
      <c r="BW327" s="15"/>
      <c r="BY327" s="5"/>
      <c r="BZ327" s="5"/>
      <c r="CA327" s="5"/>
      <c r="CB327" s="5"/>
      <c r="CC327" s="5"/>
      <c r="CE327" s="52"/>
      <c r="CF327" s="52"/>
      <c r="CG327" s="52"/>
      <c r="CH327" s="52"/>
      <c r="CI327" s="52"/>
      <c r="CK327" s="52" t="str">
        <f t="shared" si="268"/>
        <v/>
      </c>
      <c r="CL327" s="55"/>
      <c r="CM327" s="55"/>
      <c r="CN327" s="55"/>
      <c r="CO327" s="55"/>
      <c r="CP327" s="55"/>
      <c r="CQ327" s="5"/>
      <c r="CR327" s="5"/>
      <c r="CS327" s="5"/>
      <c r="CT327" s="5"/>
      <c r="CU327" s="5"/>
    </row>
    <row r="328" spans="1:99" x14ac:dyDescent="0.35">
      <c r="A328" s="170" t="str">
        <f t="shared" si="269"/>
        <v>NNN</v>
      </c>
      <c r="B328" s="170" t="str">
        <f t="shared" si="270"/>
        <v>N</v>
      </c>
      <c r="C328" s="29" t="str">
        <f t="shared" si="271"/>
        <v>N</v>
      </c>
      <c r="D328" s="29" t="str">
        <f t="shared" ref="D328:D391" si="272">IF(AND(C328="Y",J328="Y"),"Y","N")</f>
        <v>N</v>
      </c>
      <c r="E328" s="171" t="s">
        <v>5</v>
      </c>
      <c r="F328" s="171" t="s">
        <v>7</v>
      </c>
      <c r="G328" s="171" t="s">
        <v>8</v>
      </c>
      <c r="H328" s="172">
        <v>13</v>
      </c>
      <c r="I328" s="171" t="s">
        <v>5</v>
      </c>
      <c r="J328" s="171" t="s">
        <v>5</v>
      </c>
      <c r="K328" s="172">
        <v>1949</v>
      </c>
      <c r="L328" s="172">
        <v>882</v>
      </c>
      <c r="M328" s="172">
        <v>1593</v>
      </c>
      <c r="N328" s="172">
        <v>1504</v>
      </c>
      <c r="O328" s="172">
        <v>1910</v>
      </c>
      <c r="P328" s="1"/>
      <c r="Q328"/>
      <c r="R328"/>
      <c r="S328"/>
      <c r="T328"/>
      <c r="U328"/>
      <c r="V328"/>
      <c r="W328" s="35"/>
      <c r="X328" s="50"/>
      <c r="Y328" s="49"/>
      <c r="Z328" s="49"/>
      <c r="AA328" s="1"/>
      <c r="AB328" s="7"/>
      <c r="AC328" s="7"/>
      <c r="AD328" s="7"/>
      <c r="AE328" s="7"/>
      <c r="AF328" s="7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5"/>
      <c r="BQ328" s="15"/>
      <c r="BR328" s="15"/>
      <c r="BS328" s="15"/>
      <c r="BT328" s="15"/>
      <c r="BU328" s="15"/>
      <c r="BV328" s="15"/>
      <c r="BW328" s="15"/>
      <c r="BY328" s="5"/>
      <c r="BZ328" s="5"/>
      <c r="CA328" s="5"/>
      <c r="CB328" s="5"/>
      <c r="CC328" s="5"/>
      <c r="CE328" s="52"/>
      <c r="CF328" s="52"/>
      <c r="CG328" s="52"/>
      <c r="CH328" s="52"/>
      <c r="CI328" s="52"/>
      <c r="CK328" s="52" t="str">
        <f t="shared" ref="CK328:CK391" si="273">CONCATENATE(X328,Y328,Z328)</f>
        <v/>
      </c>
      <c r="CL328" s="55"/>
      <c r="CM328" s="55"/>
      <c r="CN328" s="55"/>
      <c r="CO328" s="55"/>
      <c r="CP328" s="55"/>
      <c r="CQ328" s="5"/>
      <c r="CR328" s="5"/>
      <c r="CS328" s="5"/>
      <c r="CT328" s="5"/>
      <c r="CU328" s="5"/>
    </row>
    <row r="329" spans="1:99" x14ac:dyDescent="0.35">
      <c r="A329" s="170" t="str">
        <f t="shared" ref="A329:A392" si="274">IF(B329="N","NNN",CONCATENATE(IF(H329&gt;82,"83",H329),B329,C329,D329))</f>
        <v>NNN</v>
      </c>
      <c r="B329" s="170" t="str">
        <f t="shared" ref="B329:B392" si="275">IF(E329="Y",G329,"N")</f>
        <v>N</v>
      </c>
      <c r="C329" s="29" t="str">
        <f t="shared" ref="C329:C392" si="276">IF(AND(E329="Y",I329="Y",H329&lt;9),I329,"N")</f>
        <v>N</v>
      </c>
      <c r="D329" s="29" t="str">
        <f t="shared" si="272"/>
        <v>N</v>
      </c>
      <c r="E329" s="171" t="s">
        <v>5</v>
      </c>
      <c r="F329" s="171" t="s">
        <v>7</v>
      </c>
      <c r="G329" s="171" t="s">
        <v>8</v>
      </c>
      <c r="H329" s="172">
        <v>14</v>
      </c>
      <c r="I329" s="171" t="s">
        <v>5</v>
      </c>
      <c r="J329" s="171" t="s">
        <v>5</v>
      </c>
      <c r="K329" s="172">
        <v>2200</v>
      </c>
      <c r="L329" s="172">
        <v>992</v>
      </c>
      <c r="M329" s="172">
        <v>1785</v>
      </c>
      <c r="N329" s="172">
        <v>1651</v>
      </c>
      <c r="O329" s="172">
        <v>2154</v>
      </c>
      <c r="P329" s="1"/>
      <c r="Q329"/>
      <c r="R329"/>
      <c r="S329"/>
      <c r="T329"/>
      <c r="U329"/>
      <c r="V329"/>
      <c r="W329" s="35"/>
      <c r="X329" s="50"/>
      <c r="Y329" s="49"/>
      <c r="Z329" s="49"/>
      <c r="AA329" s="1"/>
      <c r="AB329" s="7"/>
      <c r="AC329" s="7"/>
      <c r="AD329" s="7"/>
      <c r="AE329" s="7"/>
      <c r="AF329" s="7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Y329" s="5"/>
      <c r="BZ329" s="5"/>
      <c r="CA329" s="5"/>
      <c r="CB329" s="5"/>
      <c r="CC329" s="5"/>
      <c r="CE329" s="52"/>
      <c r="CF329" s="52"/>
      <c r="CG329" s="52"/>
      <c r="CH329" s="52"/>
      <c r="CI329" s="52"/>
      <c r="CK329" s="52" t="str">
        <f t="shared" si="273"/>
        <v/>
      </c>
      <c r="CL329" s="55"/>
      <c r="CM329" s="55"/>
      <c r="CN329" s="55"/>
      <c r="CO329" s="55"/>
      <c r="CP329" s="55"/>
      <c r="CQ329" s="5"/>
      <c r="CR329" s="5"/>
      <c r="CS329" s="5"/>
      <c r="CT329" s="5"/>
      <c r="CU329" s="5"/>
    </row>
    <row r="330" spans="1:99" x14ac:dyDescent="0.35">
      <c r="A330" s="170" t="str">
        <f t="shared" si="274"/>
        <v>NNN</v>
      </c>
      <c r="B330" s="170" t="str">
        <f t="shared" si="275"/>
        <v>N</v>
      </c>
      <c r="C330" s="29" t="str">
        <f t="shared" si="276"/>
        <v>N</v>
      </c>
      <c r="D330" s="29" t="str">
        <f t="shared" si="272"/>
        <v>N</v>
      </c>
      <c r="E330" s="171" t="s">
        <v>5</v>
      </c>
      <c r="F330" s="171" t="s">
        <v>7</v>
      </c>
      <c r="G330" s="171" t="s">
        <v>8</v>
      </c>
      <c r="H330" s="172">
        <v>15</v>
      </c>
      <c r="I330" s="171" t="s">
        <v>5</v>
      </c>
      <c r="J330" s="171" t="s">
        <v>5</v>
      </c>
      <c r="K330" s="172">
        <v>2391</v>
      </c>
      <c r="L330" s="172">
        <v>1055</v>
      </c>
      <c r="M330" s="172">
        <v>1907</v>
      </c>
      <c r="N330" s="172">
        <v>1829</v>
      </c>
      <c r="O330" s="172">
        <v>2332</v>
      </c>
      <c r="P330" s="1"/>
      <c r="Q330"/>
      <c r="R330"/>
      <c r="S330"/>
      <c r="T330"/>
      <c r="U330"/>
      <c r="V330"/>
      <c r="W330" s="35"/>
      <c r="X330" s="50"/>
      <c r="Y330" s="49"/>
      <c r="Z330" s="49"/>
      <c r="AA330" s="1"/>
      <c r="AB330" s="7"/>
      <c r="AC330" s="7"/>
      <c r="AD330" s="7"/>
      <c r="AE330" s="7"/>
      <c r="AF330" s="7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Y330" s="5"/>
      <c r="BZ330" s="5"/>
      <c r="CA330" s="5"/>
      <c r="CB330" s="5"/>
      <c r="CC330" s="5"/>
      <c r="CE330" s="52"/>
      <c r="CF330" s="52"/>
      <c r="CG330" s="52"/>
      <c r="CH330" s="52"/>
      <c r="CI330" s="52"/>
      <c r="CK330" s="52" t="str">
        <f t="shared" si="273"/>
        <v/>
      </c>
      <c r="CL330" s="55"/>
      <c r="CM330" s="55"/>
      <c r="CN330" s="55"/>
      <c r="CO330" s="55"/>
      <c r="CP330" s="55"/>
      <c r="CQ330" s="5"/>
      <c r="CR330" s="5"/>
      <c r="CS330" s="5"/>
      <c r="CT330" s="5"/>
      <c r="CU330" s="5"/>
    </row>
    <row r="331" spans="1:99" x14ac:dyDescent="0.35">
      <c r="A331" s="170" t="str">
        <f t="shared" si="274"/>
        <v>NNN</v>
      </c>
      <c r="B331" s="170" t="str">
        <f t="shared" si="275"/>
        <v>N</v>
      </c>
      <c r="C331" s="29" t="str">
        <f t="shared" si="276"/>
        <v>N</v>
      </c>
      <c r="D331" s="29" t="str">
        <f t="shared" si="272"/>
        <v>N</v>
      </c>
      <c r="E331" s="171" t="s">
        <v>5</v>
      </c>
      <c r="F331" s="171" t="s">
        <v>7</v>
      </c>
      <c r="G331" s="171" t="s">
        <v>8</v>
      </c>
      <c r="H331" s="172">
        <v>16</v>
      </c>
      <c r="I331" s="171" t="s">
        <v>5</v>
      </c>
      <c r="J331" s="171" t="s">
        <v>5</v>
      </c>
      <c r="K331" s="172">
        <v>2473</v>
      </c>
      <c r="L331" s="172">
        <v>1071</v>
      </c>
      <c r="M331" s="172">
        <v>1989</v>
      </c>
      <c r="N331" s="172">
        <v>1893</v>
      </c>
      <c r="O331" s="172">
        <v>2388</v>
      </c>
      <c r="P331" s="1"/>
      <c r="Q331"/>
      <c r="R331"/>
      <c r="S331"/>
      <c r="T331"/>
      <c r="U331"/>
      <c r="V331"/>
      <c r="W331" s="35"/>
      <c r="X331" s="50"/>
      <c r="Y331" s="49"/>
      <c r="Z331" s="49"/>
      <c r="AA331" s="1"/>
      <c r="AB331" s="7"/>
      <c r="AC331" s="7"/>
      <c r="AD331" s="7"/>
      <c r="AE331" s="7"/>
      <c r="AF331" s="7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5"/>
      <c r="BQ331" s="15"/>
      <c r="BR331" s="15"/>
      <c r="BS331" s="15"/>
      <c r="BT331" s="15"/>
      <c r="BU331" s="15"/>
      <c r="BV331" s="15"/>
      <c r="BW331" s="15"/>
      <c r="BY331" s="5"/>
      <c r="BZ331" s="5"/>
      <c r="CA331" s="5"/>
      <c r="CB331" s="5"/>
      <c r="CC331" s="5"/>
      <c r="CE331" s="52"/>
      <c r="CF331" s="52"/>
      <c r="CG331" s="52"/>
      <c r="CH331" s="52"/>
      <c r="CI331" s="52"/>
      <c r="CK331" s="52" t="str">
        <f t="shared" si="273"/>
        <v/>
      </c>
      <c r="CL331" s="55"/>
      <c r="CM331" s="55"/>
      <c r="CN331" s="55"/>
      <c r="CO331" s="55"/>
      <c r="CP331" s="55"/>
      <c r="CQ331" s="5"/>
      <c r="CR331" s="5"/>
      <c r="CS331" s="5"/>
      <c r="CT331" s="5"/>
      <c r="CU331" s="5"/>
    </row>
    <row r="332" spans="1:99" x14ac:dyDescent="0.35">
      <c r="A332" s="170" t="str">
        <f t="shared" si="274"/>
        <v>NNN</v>
      </c>
      <c r="B332" s="170" t="str">
        <f t="shared" si="275"/>
        <v>N</v>
      </c>
      <c r="C332" s="29" t="str">
        <f t="shared" si="276"/>
        <v>N</v>
      </c>
      <c r="D332" s="29" t="str">
        <f t="shared" si="272"/>
        <v>N</v>
      </c>
      <c r="E332" s="171" t="s">
        <v>5</v>
      </c>
      <c r="F332" s="171" t="s">
        <v>7</v>
      </c>
      <c r="G332" s="171" t="s">
        <v>8</v>
      </c>
      <c r="H332" s="172">
        <v>17</v>
      </c>
      <c r="I332" s="171" t="s">
        <v>5</v>
      </c>
      <c r="J332" s="171" t="s">
        <v>5</v>
      </c>
      <c r="K332" s="172">
        <v>2413</v>
      </c>
      <c r="L332" s="172">
        <v>1011</v>
      </c>
      <c r="M332" s="172">
        <v>1961</v>
      </c>
      <c r="N332" s="172">
        <v>1852</v>
      </c>
      <c r="O332" s="172">
        <v>2346</v>
      </c>
      <c r="P332" s="1"/>
      <c r="Q332"/>
      <c r="R332"/>
      <c r="S332"/>
      <c r="T332"/>
      <c r="U332"/>
      <c r="V332"/>
      <c r="W332" s="35"/>
      <c r="X332" s="50"/>
      <c r="Y332" s="49"/>
      <c r="Z332" s="49"/>
      <c r="AA332" s="1"/>
      <c r="AB332" s="7"/>
      <c r="AC332" s="7"/>
      <c r="AD332" s="7"/>
      <c r="AE332" s="7"/>
      <c r="AF332" s="7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5"/>
      <c r="BQ332" s="15"/>
      <c r="BR332" s="15"/>
      <c r="BS332" s="15"/>
      <c r="BT332" s="15"/>
      <c r="BU332" s="15"/>
      <c r="BV332" s="15"/>
      <c r="BW332" s="15"/>
      <c r="BY332" s="5"/>
      <c r="BZ332" s="5"/>
      <c r="CA332" s="5"/>
      <c r="CB332" s="5"/>
      <c r="CC332" s="5"/>
      <c r="CE332" s="52"/>
      <c r="CF332" s="52"/>
      <c r="CG332" s="52"/>
      <c r="CH332" s="52"/>
      <c r="CI332" s="52"/>
      <c r="CK332" s="52" t="str">
        <f t="shared" si="273"/>
        <v/>
      </c>
      <c r="CL332" s="55"/>
      <c r="CM332" s="55"/>
      <c r="CN332" s="55"/>
      <c r="CO332" s="55"/>
      <c r="CP332" s="55"/>
      <c r="CQ332" s="5"/>
      <c r="CR332" s="5"/>
      <c r="CS332" s="5"/>
      <c r="CT332" s="5"/>
      <c r="CU332" s="5"/>
    </row>
    <row r="333" spans="1:99" x14ac:dyDescent="0.35">
      <c r="A333" s="170" t="str">
        <f t="shared" si="274"/>
        <v>NNN</v>
      </c>
      <c r="B333" s="170" t="str">
        <f t="shared" si="275"/>
        <v>N</v>
      </c>
      <c r="C333" s="29" t="str">
        <f t="shared" si="276"/>
        <v>N</v>
      </c>
      <c r="D333" s="29" t="str">
        <f t="shared" si="272"/>
        <v>N</v>
      </c>
      <c r="E333" s="171" t="s">
        <v>5</v>
      </c>
      <c r="F333" s="171" t="s">
        <v>7</v>
      </c>
      <c r="G333" s="171" t="s">
        <v>8</v>
      </c>
      <c r="H333" s="172">
        <v>18</v>
      </c>
      <c r="I333" s="171" t="s">
        <v>5</v>
      </c>
      <c r="J333" s="171" t="s">
        <v>5</v>
      </c>
      <c r="K333" s="172">
        <v>2340</v>
      </c>
      <c r="L333" s="172">
        <v>1002</v>
      </c>
      <c r="M333" s="172">
        <v>1855</v>
      </c>
      <c r="N333" s="172">
        <v>1747</v>
      </c>
      <c r="O333" s="172">
        <v>2280</v>
      </c>
      <c r="P333" s="1"/>
      <c r="Q333"/>
      <c r="R333"/>
      <c r="S333"/>
      <c r="T333"/>
      <c r="U333"/>
      <c r="V333"/>
      <c r="W333" s="35"/>
      <c r="X333" s="50"/>
      <c r="Y333" s="49"/>
      <c r="Z333" s="49"/>
      <c r="AA333" s="1"/>
      <c r="AB333" s="7"/>
      <c r="AC333" s="7"/>
      <c r="AD333" s="7"/>
      <c r="AE333" s="7"/>
      <c r="AF333" s="7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5"/>
      <c r="BQ333" s="15"/>
      <c r="BR333" s="15"/>
      <c r="BS333" s="15"/>
      <c r="BT333" s="15"/>
      <c r="BU333" s="15"/>
      <c r="BV333" s="15"/>
      <c r="BW333" s="15"/>
      <c r="BY333" s="5"/>
      <c r="BZ333" s="5"/>
      <c r="CA333" s="5"/>
      <c r="CB333" s="5"/>
      <c r="CC333" s="5"/>
      <c r="CE333" s="52"/>
      <c r="CF333" s="52"/>
      <c r="CG333" s="52"/>
      <c r="CH333" s="52"/>
      <c r="CI333" s="52"/>
      <c r="CK333" s="52" t="str">
        <f t="shared" si="273"/>
        <v/>
      </c>
      <c r="CL333" s="55"/>
      <c r="CM333" s="55"/>
      <c r="CN333" s="55"/>
      <c r="CO333" s="55"/>
      <c r="CP333" s="55"/>
      <c r="CQ333" s="5"/>
      <c r="CR333" s="5"/>
      <c r="CS333" s="5"/>
      <c r="CT333" s="5"/>
      <c r="CU333" s="5"/>
    </row>
    <row r="334" spans="1:99" x14ac:dyDescent="0.35">
      <c r="A334" s="170" t="str">
        <f t="shared" si="274"/>
        <v>NNN</v>
      </c>
      <c r="B334" s="170" t="str">
        <f t="shared" si="275"/>
        <v>N</v>
      </c>
      <c r="C334" s="29" t="str">
        <f t="shared" si="276"/>
        <v>N</v>
      </c>
      <c r="D334" s="29" t="str">
        <f t="shared" si="272"/>
        <v>N</v>
      </c>
      <c r="E334" s="171" t="s">
        <v>5</v>
      </c>
      <c r="F334" s="171" t="s">
        <v>7</v>
      </c>
      <c r="G334" s="171" t="s">
        <v>8</v>
      </c>
      <c r="H334" s="172">
        <v>19</v>
      </c>
      <c r="I334" s="171" t="s">
        <v>5</v>
      </c>
      <c r="J334" s="171" t="s">
        <v>5</v>
      </c>
      <c r="K334" s="172">
        <v>2333</v>
      </c>
      <c r="L334" s="172">
        <v>1058</v>
      </c>
      <c r="M334" s="172">
        <v>1905</v>
      </c>
      <c r="N334" s="172">
        <v>1792</v>
      </c>
      <c r="O334" s="172">
        <v>2266</v>
      </c>
      <c r="P334" s="1"/>
      <c r="Q334"/>
      <c r="R334"/>
      <c r="S334"/>
      <c r="T334"/>
      <c r="U334"/>
      <c r="V334"/>
      <c r="W334" s="35"/>
      <c r="X334" s="50"/>
      <c r="Y334" s="49"/>
      <c r="Z334" s="49"/>
      <c r="AA334" s="1"/>
      <c r="AB334" s="7"/>
      <c r="AC334" s="7"/>
      <c r="AD334" s="7"/>
      <c r="AE334" s="7"/>
      <c r="AF334" s="7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5"/>
      <c r="BQ334" s="15"/>
      <c r="BR334" s="15"/>
      <c r="BS334" s="15"/>
      <c r="BT334" s="15"/>
      <c r="BU334" s="15"/>
      <c r="BV334" s="15"/>
      <c r="BW334" s="15"/>
      <c r="BY334" s="5"/>
      <c r="BZ334" s="5"/>
      <c r="CA334" s="5"/>
      <c r="CB334" s="5"/>
      <c r="CC334" s="5"/>
      <c r="CE334" s="52"/>
      <c r="CF334" s="52"/>
      <c r="CG334" s="52"/>
      <c r="CH334" s="52"/>
      <c r="CI334" s="52"/>
      <c r="CK334" s="52" t="str">
        <f t="shared" si="273"/>
        <v/>
      </c>
      <c r="CL334" s="55"/>
      <c r="CM334" s="55"/>
      <c r="CN334" s="55"/>
      <c r="CO334" s="55"/>
      <c r="CP334" s="55"/>
      <c r="CQ334" s="5"/>
      <c r="CR334" s="5"/>
      <c r="CS334" s="5"/>
      <c r="CT334" s="5"/>
      <c r="CU334" s="5"/>
    </row>
    <row r="335" spans="1:99" x14ac:dyDescent="0.35">
      <c r="A335" s="170" t="str">
        <f t="shared" si="274"/>
        <v>NNN</v>
      </c>
      <c r="B335" s="170" t="str">
        <f t="shared" si="275"/>
        <v>N</v>
      </c>
      <c r="C335" s="29" t="str">
        <f t="shared" si="276"/>
        <v>N</v>
      </c>
      <c r="D335" s="29" t="str">
        <f t="shared" si="272"/>
        <v>N</v>
      </c>
      <c r="E335" s="171" t="s">
        <v>5</v>
      </c>
      <c r="F335" s="171" t="s">
        <v>7</v>
      </c>
      <c r="G335" s="171" t="s">
        <v>8</v>
      </c>
      <c r="H335" s="172">
        <v>20</v>
      </c>
      <c r="I335" s="171" t="s">
        <v>5</v>
      </c>
      <c r="J335" s="171" t="s">
        <v>5</v>
      </c>
      <c r="K335" s="172">
        <v>2376</v>
      </c>
      <c r="L335" s="172">
        <v>1074</v>
      </c>
      <c r="M335" s="172">
        <v>1918</v>
      </c>
      <c r="N335" s="172">
        <v>1806</v>
      </c>
      <c r="O335" s="172">
        <v>2304</v>
      </c>
      <c r="P335" s="1"/>
      <c r="Q335"/>
      <c r="R335"/>
      <c r="S335"/>
      <c r="T335"/>
      <c r="U335"/>
      <c r="V335"/>
      <c r="W335" s="35"/>
      <c r="X335" s="50"/>
      <c r="Y335" s="49"/>
      <c r="Z335" s="49"/>
      <c r="AA335" s="1"/>
      <c r="AB335" s="7"/>
      <c r="AC335" s="7"/>
      <c r="AD335" s="7"/>
      <c r="AE335" s="7"/>
      <c r="AF335" s="7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5"/>
      <c r="BV335" s="15"/>
      <c r="BW335" s="15"/>
      <c r="BY335" s="5"/>
      <c r="BZ335" s="5"/>
      <c r="CA335" s="5"/>
      <c r="CB335" s="5"/>
      <c r="CC335" s="5"/>
      <c r="CE335" s="52"/>
      <c r="CF335" s="52"/>
      <c r="CG335" s="52"/>
      <c r="CH335" s="52"/>
      <c r="CI335" s="52"/>
      <c r="CK335" s="52" t="str">
        <f t="shared" si="273"/>
        <v/>
      </c>
      <c r="CL335" s="55"/>
      <c r="CM335" s="55"/>
      <c r="CN335" s="55"/>
      <c r="CO335" s="55"/>
      <c r="CP335" s="55"/>
      <c r="CQ335" s="5"/>
      <c r="CR335" s="5"/>
      <c r="CS335" s="5"/>
      <c r="CT335" s="5"/>
      <c r="CU335" s="5"/>
    </row>
    <row r="336" spans="1:99" x14ac:dyDescent="0.35">
      <c r="A336" s="170" t="str">
        <f t="shared" si="274"/>
        <v>NNN</v>
      </c>
      <c r="B336" s="170" t="str">
        <f t="shared" si="275"/>
        <v>N</v>
      </c>
      <c r="C336" s="29" t="str">
        <f t="shared" si="276"/>
        <v>N</v>
      </c>
      <c r="D336" s="29" t="str">
        <f t="shared" si="272"/>
        <v>N</v>
      </c>
      <c r="E336" s="171" t="s">
        <v>5</v>
      </c>
      <c r="F336" s="171" t="s">
        <v>7</v>
      </c>
      <c r="G336" s="171" t="s">
        <v>8</v>
      </c>
      <c r="H336" s="172">
        <v>21</v>
      </c>
      <c r="I336" s="171" t="s">
        <v>5</v>
      </c>
      <c r="J336" s="171" t="s">
        <v>5</v>
      </c>
      <c r="K336" s="172">
        <v>2344</v>
      </c>
      <c r="L336" s="172">
        <v>1017</v>
      </c>
      <c r="M336" s="172">
        <v>1838</v>
      </c>
      <c r="N336" s="172">
        <v>1745</v>
      </c>
      <c r="O336" s="172">
        <v>2270</v>
      </c>
      <c r="P336" s="1"/>
      <c r="Q336"/>
      <c r="R336"/>
      <c r="S336"/>
      <c r="T336"/>
      <c r="U336"/>
      <c r="V336"/>
      <c r="W336" s="35"/>
      <c r="X336" s="50"/>
      <c r="Y336" s="49"/>
      <c r="Z336" s="49"/>
      <c r="AA336" s="1"/>
      <c r="AB336" s="7"/>
      <c r="AC336" s="7"/>
      <c r="AD336" s="7"/>
      <c r="AE336" s="7"/>
      <c r="AF336" s="7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5"/>
      <c r="BQ336" s="15"/>
      <c r="BR336" s="15"/>
      <c r="BS336" s="15"/>
      <c r="BT336" s="15"/>
      <c r="BU336" s="15"/>
      <c r="BV336" s="15"/>
      <c r="BW336" s="15"/>
      <c r="BY336" s="5"/>
      <c r="BZ336" s="5"/>
      <c r="CA336" s="5"/>
      <c r="CB336" s="5"/>
      <c r="CC336" s="5"/>
      <c r="CE336" s="52"/>
      <c r="CF336" s="52"/>
      <c r="CG336" s="52"/>
      <c r="CH336" s="52"/>
      <c r="CI336" s="52"/>
      <c r="CK336" s="52" t="str">
        <f t="shared" si="273"/>
        <v/>
      </c>
      <c r="CL336" s="55"/>
      <c r="CM336" s="55"/>
      <c r="CN336" s="55"/>
      <c r="CO336" s="55"/>
      <c r="CP336" s="55"/>
      <c r="CQ336" s="5"/>
      <c r="CR336" s="5"/>
      <c r="CS336" s="5"/>
      <c r="CT336" s="5"/>
      <c r="CU336" s="5"/>
    </row>
    <row r="337" spans="1:99" x14ac:dyDescent="0.35">
      <c r="A337" s="170" t="str">
        <f t="shared" si="274"/>
        <v>NNN</v>
      </c>
      <c r="B337" s="170" t="str">
        <f t="shared" si="275"/>
        <v>N</v>
      </c>
      <c r="C337" s="29" t="str">
        <f t="shared" si="276"/>
        <v>N</v>
      </c>
      <c r="D337" s="29" t="str">
        <f t="shared" si="272"/>
        <v>N</v>
      </c>
      <c r="E337" s="171" t="s">
        <v>5</v>
      </c>
      <c r="F337" s="171" t="s">
        <v>7</v>
      </c>
      <c r="G337" s="171" t="s">
        <v>8</v>
      </c>
      <c r="H337" s="172">
        <v>22</v>
      </c>
      <c r="I337" s="171" t="s">
        <v>5</v>
      </c>
      <c r="J337" s="171" t="s">
        <v>5</v>
      </c>
      <c r="K337" s="172">
        <v>2378</v>
      </c>
      <c r="L337" s="172">
        <v>969</v>
      </c>
      <c r="M337" s="172">
        <v>1899</v>
      </c>
      <c r="N337" s="172">
        <v>1806</v>
      </c>
      <c r="O337" s="172">
        <v>2314</v>
      </c>
      <c r="P337" s="1"/>
      <c r="Q337"/>
      <c r="R337"/>
      <c r="S337"/>
      <c r="T337"/>
      <c r="U337"/>
      <c r="V337"/>
      <c r="W337" s="35"/>
      <c r="X337" s="50"/>
      <c r="Y337" s="49"/>
      <c r="Z337" s="49"/>
      <c r="AA337" s="1"/>
      <c r="AB337" s="7"/>
      <c r="AC337" s="7"/>
      <c r="AD337" s="7"/>
      <c r="AE337" s="7"/>
      <c r="AF337" s="7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5"/>
      <c r="BQ337" s="15"/>
      <c r="BR337" s="15"/>
      <c r="BS337" s="15"/>
      <c r="BT337" s="15"/>
      <c r="BU337" s="15"/>
      <c r="BV337" s="15"/>
      <c r="BW337" s="15"/>
      <c r="BY337" s="5"/>
      <c r="BZ337" s="5"/>
      <c r="CA337" s="5"/>
      <c r="CB337" s="5"/>
      <c r="CC337" s="5"/>
      <c r="CE337" s="52"/>
      <c r="CF337" s="52"/>
      <c r="CG337" s="52"/>
      <c r="CH337" s="52"/>
      <c r="CI337" s="52"/>
      <c r="CK337" s="52" t="str">
        <f t="shared" si="273"/>
        <v/>
      </c>
      <c r="CL337" s="55"/>
      <c r="CM337" s="55"/>
      <c r="CN337" s="55"/>
      <c r="CO337" s="55"/>
      <c r="CP337" s="55"/>
      <c r="CQ337" s="5"/>
      <c r="CR337" s="5"/>
      <c r="CS337" s="5"/>
      <c r="CT337" s="5"/>
      <c r="CU337" s="5"/>
    </row>
    <row r="338" spans="1:99" x14ac:dyDescent="0.35">
      <c r="A338" s="170" t="str">
        <f t="shared" si="274"/>
        <v>NNN</v>
      </c>
      <c r="B338" s="170" t="str">
        <f t="shared" si="275"/>
        <v>N</v>
      </c>
      <c r="C338" s="29" t="str">
        <f t="shared" si="276"/>
        <v>N</v>
      </c>
      <c r="D338" s="29" t="str">
        <f t="shared" si="272"/>
        <v>N</v>
      </c>
      <c r="E338" s="171" t="s">
        <v>5</v>
      </c>
      <c r="F338" s="171" t="s">
        <v>7</v>
      </c>
      <c r="G338" s="171" t="s">
        <v>8</v>
      </c>
      <c r="H338" s="172">
        <v>23</v>
      </c>
      <c r="I338" s="171" t="s">
        <v>5</v>
      </c>
      <c r="J338" s="171" t="s">
        <v>5</v>
      </c>
      <c r="K338" s="172">
        <v>2428</v>
      </c>
      <c r="L338" s="172">
        <v>1015</v>
      </c>
      <c r="M338" s="172">
        <v>1958</v>
      </c>
      <c r="N338" s="172">
        <v>1836</v>
      </c>
      <c r="O338" s="172">
        <v>2350</v>
      </c>
      <c r="P338" s="1"/>
      <c r="Q338"/>
      <c r="R338"/>
      <c r="S338"/>
      <c r="T338"/>
      <c r="U338"/>
      <c r="V338"/>
      <c r="W338" s="35"/>
      <c r="X338" s="50"/>
      <c r="Y338" s="49"/>
      <c r="Z338" s="49"/>
      <c r="AA338" s="1"/>
      <c r="AB338" s="7"/>
      <c r="AC338" s="7"/>
      <c r="AD338" s="7"/>
      <c r="AE338" s="7"/>
      <c r="AF338" s="7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5"/>
      <c r="BQ338" s="15"/>
      <c r="BR338" s="15"/>
      <c r="BS338" s="15"/>
      <c r="BT338" s="15"/>
      <c r="BU338" s="15"/>
      <c r="BV338" s="15"/>
      <c r="BW338" s="15"/>
      <c r="BY338" s="5"/>
      <c r="BZ338" s="5"/>
      <c r="CA338" s="5"/>
      <c r="CB338" s="5"/>
      <c r="CC338" s="5"/>
      <c r="CE338" s="52"/>
      <c r="CF338" s="52"/>
      <c r="CG338" s="52"/>
      <c r="CH338" s="52"/>
      <c r="CI338" s="52"/>
      <c r="CK338" s="52" t="str">
        <f t="shared" si="273"/>
        <v/>
      </c>
      <c r="CL338" s="55"/>
      <c r="CM338" s="55"/>
      <c r="CN338" s="55"/>
      <c r="CO338" s="55"/>
      <c r="CP338" s="55"/>
      <c r="CQ338" s="5"/>
      <c r="CR338" s="5"/>
      <c r="CS338" s="5"/>
      <c r="CT338" s="5"/>
      <c r="CU338" s="5"/>
    </row>
    <row r="339" spans="1:99" x14ac:dyDescent="0.35">
      <c r="A339" s="170" t="str">
        <f t="shared" si="274"/>
        <v>NNN</v>
      </c>
      <c r="B339" s="170" t="str">
        <f t="shared" si="275"/>
        <v>N</v>
      </c>
      <c r="C339" s="29" t="str">
        <f t="shared" si="276"/>
        <v>N</v>
      </c>
      <c r="D339" s="29" t="str">
        <f t="shared" si="272"/>
        <v>N</v>
      </c>
      <c r="E339" s="171" t="s">
        <v>5</v>
      </c>
      <c r="F339" s="171" t="s">
        <v>7</v>
      </c>
      <c r="G339" s="171" t="s">
        <v>8</v>
      </c>
      <c r="H339" s="172">
        <v>24</v>
      </c>
      <c r="I339" s="171" t="s">
        <v>5</v>
      </c>
      <c r="J339" s="171" t="s">
        <v>5</v>
      </c>
      <c r="K339" s="172">
        <v>2380</v>
      </c>
      <c r="L339" s="172">
        <v>978</v>
      </c>
      <c r="M339" s="172">
        <v>1874</v>
      </c>
      <c r="N339" s="172">
        <v>1787</v>
      </c>
      <c r="O339" s="172">
        <v>2303</v>
      </c>
      <c r="P339" s="1"/>
      <c r="Q339"/>
      <c r="R339"/>
      <c r="S339"/>
      <c r="T339"/>
      <c r="U339"/>
      <c r="V339"/>
      <c r="W339" s="35"/>
      <c r="X339" s="50"/>
      <c r="Y339" s="49"/>
      <c r="Z339" s="49"/>
      <c r="AA339" s="1"/>
      <c r="AB339" s="7"/>
      <c r="AC339" s="7"/>
      <c r="AD339" s="7"/>
      <c r="AE339" s="7"/>
      <c r="AF339" s="7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5"/>
      <c r="BQ339" s="15"/>
      <c r="BR339" s="15"/>
      <c r="BS339" s="15"/>
      <c r="BT339" s="15"/>
      <c r="BU339" s="15"/>
      <c r="BV339" s="15"/>
      <c r="BW339" s="15"/>
      <c r="BY339" s="5"/>
      <c r="BZ339" s="5"/>
      <c r="CA339" s="5"/>
      <c r="CB339" s="5"/>
      <c r="CC339" s="5"/>
      <c r="CE339" s="52"/>
      <c r="CF339" s="52"/>
      <c r="CG339" s="52"/>
      <c r="CH339" s="52"/>
      <c r="CI339" s="52"/>
      <c r="CK339" s="52" t="str">
        <f t="shared" si="273"/>
        <v/>
      </c>
      <c r="CL339" s="55"/>
      <c r="CM339" s="55"/>
      <c r="CN339" s="55"/>
      <c r="CO339" s="55"/>
      <c r="CP339" s="55"/>
      <c r="CQ339" s="5"/>
      <c r="CR339" s="5"/>
      <c r="CS339" s="5"/>
      <c r="CT339" s="5"/>
      <c r="CU339" s="5"/>
    </row>
    <row r="340" spans="1:99" x14ac:dyDescent="0.35">
      <c r="A340" s="170" t="str">
        <f t="shared" si="274"/>
        <v>NNN</v>
      </c>
      <c r="B340" s="170" t="str">
        <f t="shared" si="275"/>
        <v>N</v>
      </c>
      <c r="C340" s="29" t="str">
        <f t="shared" si="276"/>
        <v>N</v>
      </c>
      <c r="D340" s="29" t="str">
        <f t="shared" si="272"/>
        <v>N</v>
      </c>
      <c r="E340" s="171" t="s">
        <v>5</v>
      </c>
      <c r="F340" s="171" t="s">
        <v>7</v>
      </c>
      <c r="G340" s="171" t="s">
        <v>8</v>
      </c>
      <c r="H340" s="172">
        <v>25</v>
      </c>
      <c r="I340" s="171" t="s">
        <v>5</v>
      </c>
      <c r="J340" s="171" t="s">
        <v>5</v>
      </c>
      <c r="K340" s="172">
        <v>2364</v>
      </c>
      <c r="L340" s="172">
        <v>966</v>
      </c>
      <c r="M340" s="172">
        <v>1856</v>
      </c>
      <c r="N340" s="172">
        <v>1783</v>
      </c>
      <c r="O340" s="172">
        <v>2262</v>
      </c>
      <c r="P340" s="1"/>
      <c r="Q340"/>
      <c r="R340"/>
      <c r="S340"/>
      <c r="T340"/>
      <c r="U340"/>
      <c r="V340"/>
      <c r="W340" s="35"/>
      <c r="X340" s="50"/>
      <c r="Y340" s="49"/>
      <c r="Z340" s="49"/>
      <c r="AA340" s="1"/>
      <c r="AB340" s="7"/>
      <c r="AC340" s="7"/>
      <c r="AD340" s="7"/>
      <c r="AE340" s="7"/>
      <c r="AF340" s="7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5"/>
      <c r="BQ340" s="15"/>
      <c r="BR340" s="15"/>
      <c r="BS340" s="15"/>
      <c r="BT340" s="15"/>
      <c r="BU340" s="15"/>
      <c r="BV340" s="15"/>
      <c r="BW340" s="15"/>
      <c r="BY340" s="5"/>
      <c r="BZ340" s="5"/>
      <c r="CA340" s="5"/>
      <c r="CB340" s="5"/>
      <c r="CC340" s="5"/>
      <c r="CE340" s="52"/>
      <c r="CF340" s="52"/>
      <c r="CG340" s="52"/>
      <c r="CH340" s="52"/>
      <c r="CI340" s="52"/>
      <c r="CK340" s="52" t="str">
        <f t="shared" si="273"/>
        <v/>
      </c>
      <c r="CL340" s="55"/>
      <c r="CM340" s="55"/>
      <c r="CN340" s="55"/>
      <c r="CO340" s="55"/>
      <c r="CP340" s="55"/>
      <c r="CQ340" s="5"/>
      <c r="CR340" s="5"/>
      <c r="CS340" s="5"/>
      <c r="CT340" s="5"/>
      <c r="CU340" s="5"/>
    </row>
    <row r="341" spans="1:99" x14ac:dyDescent="0.35">
      <c r="A341" s="170" t="str">
        <f t="shared" si="274"/>
        <v>NNN</v>
      </c>
      <c r="B341" s="170" t="str">
        <f t="shared" si="275"/>
        <v>N</v>
      </c>
      <c r="C341" s="29" t="str">
        <f t="shared" si="276"/>
        <v>N</v>
      </c>
      <c r="D341" s="29" t="str">
        <f t="shared" si="272"/>
        <v>N</v>
      </c>
      <c r="E341" s="171" t="s">
        <v>5</v>
      </c>
      <c r="F341" s="171" t="s">
        <v>7</v>
      </c>
      <c r="G341" s="171" t="s">
        <v>8</v>
      </c>
      <c r="H341" s="172">
        <v>26</v>
      </c>
      <c r="I341" s="171" t="s">
        <v>5</v>
      </c>
      <c r="J341" s="171" t="s">
        <v>5</v>
      </c>
      <c r="K341" s="172">
        <v>2588</v>
      </c>
      <c r="L341" s="172">
        <v>1044</v>
      </c>
      <c r="M341" s="172">
        <v>2004</v>
      </c>
      <c r="N341" s="172">
        <v>1904</v>
      </c>
      <c r="O341" s="172">
        <v>2490</v>
      </c>
      <c r="P341" s="1"/>
      <c r="Q341"/>
      <c r="R341"/>
      <c r="S341"/>
      <c r="T341"/>
      <c r="U341"/>
      <c r="V341"/>
      <c r="W341" s="35"/>
      <c r="X341" s="50"/>
      <c r="Y341" s="49"/>
      <c r="Z341" s="49"/>
      <c r="AA341" s="1"/>
      <c r="AB341" s="7"/>
      <c r="AC341" s="7"/>
      <c r="AD341" s="7"/>
      <c r="AE341" s="7"/>
      <c r="AF341" s="7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5"/>
      <c r="BQ341" s="15"/>
      <c r="BR341" s="15"/>
      <c r="BS341" s="15"/>
      <c r="BT341" s="15"/>
      <c r="BU341" s="15"/>
      <c r="BV341" s="15"/>
      <c r="BW341" s="15"/>
      <c r="BY341" s="5"/>
      <c r="BZ341" s="5"/>
      <c r="CA341" s="5"/>
      <c r="CB341" s="5"/>
      <c r="CC341" s="5"/>
      <c r="CE341" s="52"/>
      <c r="CF341" s="52"/>
      <c r="CG341" s="52"/>
      <c r="CH341" s="52"/>
      <c r="CI341" s="52"/>
      <c r="CK341" s="52" t="str">
        <f t="shared" si="273"/>
        <v/>
      </c>
      <c r="CL341" s="55"/>
      <c r="CM341" s="55"/>
      <c r="CN341" s="55"/>
      <c r="CO341" s="55"/>
      <c r="CP341" s="55"/>
      <c r="CQ341" s="5"/>
      <c r="CR341" s="5"/>
      <c r="CS341" s="5"/>
      <c r="CT341" s="5"/>
      <c r="CU341" s="5"/>
    </row>
    <row r="342" spans="1:99" x14ac:dyDescent="0.35">
      <c r="A342" s="170" t="str">
        <f t="shared" si="274"/>
        <v>NNN</v>
      </c>
      <c r="B342" s="170" t="str">
        <f t="shared" si="275"/>
        <v>N</v>
      </c>
      <c r="C342" s="29" t="str">
        <f t="shared" si="276"/>
        <v>N</v>
      </c>
      <c r="D342" s="29" t="str">
        <f t="shared" si="272"/>
        <v>N</v>
      </c>
      <c r="E342" s="171" t="s">
        <v>5</v>
      </c>
      <c r="F342" s="171" t="s">
        <v>7</v>
      </c>
      <c r="G342" s="171" t="s">
        <v>8</v>
      </c>
      <c r="H342" s="172">
        <v>27</v>
      </c>
      <c r="I342" s="171" t="s">
        <v>5</v>
      </c>
      <c r="J342" s="171" t="s">
        <v>5</v>
      </c>
      <c r="K342" s="172">
        <v>2762</v>
      </c>
      <c r="L342" s="172">
        <v>1099</v>
      </c>
      <c r="M342" s="172">
        <v>2096</v>
      </c>
      <c r="N342" s="172">
        <v>1978</v>
      </c>
      <c r="O342" s="172">
        <v>2624</v>
      </c>
      <c r="P342" s="1"/>
      <c r="Q342"/>
      <c r="R342"/>
      <c r="S342"/>
      <c r="T342"/>
      <c r="U342"/>
      <c r="V342"/>
      <c r="W342" s="35"/>
      <c r="X342" s="50"/>
      <c r="Y342" s="49"/>
      <c r="Z342" s="49"/>
      <c r="AA342" s="1"/>
      <c r="AB342" s="7"/>
      <c r="AC342" s="7"/>
      <c r="AD342" s="7"/>
      <c r="AE342" s="7"/>
      <c r="AF342" s="7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5"/>
      <c r="BQ342" s="15"/>
      <c r="BR342" s="15"/>
      <c r="BS342" s="15"/>
      <c r="BT342" s="15"/>
      <c r="BU342" s="15"/>
      <c r="BV342" s="15"/>
      <c r="BW342" s="15"/>
      <c r="BY342" s="5"/>
      <c r="BZ342" s="5"/>
      <c r="CA342" s="5"/>
      <c r="CB342" s="5"/>
      <c r="CC342" s="5"/>
      <c r="CE342" s="52"/>
      <c r="CF342" s="52"/>
      <c r="CG342" s="52"/>
      <c r="CH342" s="52"/>
      <c r="CI342" s="52"/>
      <c r="CK342" s="52" t="str">
        <f t="shared" si="273"/>
        <v/>
      </c>
      <c r="CL342" s="55"/>
      <c r="CM342" s="55"/>
      <c r="CN342" s="55"/>
      <c r="CO342" s="55"/>
      <c r="CP342" s="55"/>
      <c r="CQ342" s="5"/>
      <c r="CR342" s="5"/>
      <c r="CS342" s="5"/>
      <c r="CT342" s="5"/>
      <c r="CU342" s="5"/>
    </row>
    <row r="343" spans="1:99" x14ac:dyDescent="0.35">
      <c r="A343" s="170" t="str">
        <f t="shared" si="274"/>
        <v>NNN</v>
      </c>
      <c r="B343" s="170" t="str">
        <f t="shared" si="275"/>
        <v>N</v>
      </c>
      <c r="C343" s="29" t="str">
        <f t="shared" si="276"/>
        <v>N</v>
      </c>
      <c r="D343" s="29" t="str">
        <f t="shared" si="272"/>
        <v>N</v>
      </c>
      <c r="E343" s="171" t="s">
        <v>5</v>
      </c>
      <c r="F343" s="171" t="s">
        <v>7</v>
      </c>
      <c r="G343" s="171" t="s">
        <v>8</v>
      </c>
      <c r="H343" s="172">
        <v>27</v>
      </c>
      <c r="I343" s="171" t="s">
        <v>9</v>
      </c>
      <c r="J343" s="171" t="s">
        <v>5</v>
      </c>
      <c r="K343" s="172">
        <v>1</v>
      </c>
      <c r="L343" s="172">
        <v>0</v>
      </c>
      <c r="M343" s="172">
        <v>0</v>
      </c>
      <c r="N343" s="172">
        <v>0</v>
      </c>
      <c r="O343" s="172">
        <v>0</v>
      </c>
      <c r="P343" s="1"/>
      <c r="Q343"/>
      <c r="R343"/>
      <c r="S343"/>
      <c r="T343"/>
      <c r="U343"/>
      <c r="V343"/>
      <c r="W343" s="35"/>
      <c r="X343" s="50"/>
      <c r="Y343" s="49"/>
      <c r="Z343" s="49"/>
      <c r="AA343" s="1"/>
      <c r="AB343" s="7"/>
      <c r="AC343" s="7"/>
      <c r="AD343" s="7"/>
      <c r="AE343" s="7"/>
      <c r="AF343" s="7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5"/>
      <c r="BQ343" s="15"/>
      <c r="BR343" s="15"/>
      <c r="BS343" s="15"/>
      <c r="BT343" s="15"/>
      <c r="BU343" s="15"/>
      <c r="BV343" s="15"/>
      <c r="BW343" s="15"/>
      <c r="BY343" s="5"/>
      <c r="BZ343" s="5"/>
      <c r="CA343" s="5"/>
      <c r="CB343" s="5"/>
      <c r="CC343" s="5"/>
      <c r="CE343" s="52"/>
      <c r="CF343" s="52"/>
      <c r="CG343" s="52"/>
      <c r="CH343" s="52"/>
      <c r="CI343" s="52"/>
      <c r="CK343" s="52" t="str">
        <f t="shared" si="273"/>
        <v/>
      </c>
      <c r="CL343" s="55"/>
      <c r="CM343" s="55"/>
      <c r="CN343" s="55"/>
      <c r="CO343" s="55"/>
      <c r="CP343" s="55"/>
      <c r="CQ343" s="5"/>
      <c r="CR343" s="5"/>
      <c r="CS343" s="5"/>
      <c r="CT343" s="5"/>
      <c r="CU343" s="5"/>
    </row>
    <row r="344" spans="1:99" x14ac:dyDescent="0.35">
      <c r="A344" s="170" t="str">
        <f t="shared" si="274"/>
        <v>NNN</v>
      </c>
      <c r="B344" s="170" t="str">
        <f t="shared" si="275"/>
        <v>N</v>
      </c>
      <c r="C344" s="29" t="str">
        <f t="shared" si="276"/>
        <v>N</v>
      </c>
      <c r="D344" s="29" t="str">
        <f t="shared" si="272"/>
        <v>N</v>
      </c>
      <c r="E344" s="171" t="s">
        <v>5</v>
      </c>
      <c r="F344" s="171" t="s">
        <v>7</v>
      </c>
      <c r="G344" s="171" t="s">
        <v>8</v>
      </c>
      <c r="H344" s="172">
        <v>28</v>
      </c>
      <c r="I344" s="171" t="s">
        <v>5</v>
      </c>
      <c r="J344" s="171" t="s">
        <v>5</v>
      </c>
      <c r="K344" s="172">
        <v>2833</v>
      </c>
      <c r="L344" s="172">
        <v>1176</v>
      </c>
      <c r="M344" s="172">
        <v>2201</v>
      </c>
      <c r="N344" s="172">
        <v>2068</v>
      </c>
      <c r="O344" s="172">
        <v>2719</v>
      </c>
      <c r="P344" s="1"/>
      <c r="Q344"/>
      <c r="R344"/>
      <c r="S344"/>
      <c r="T344"/>
      <c r="U344"/>
      <c r="V344"/>
      <c r="W344" s="35"/>
      <c r="X344" s="50"/>
      <c r="Y344" s="49"/>
      <c r="Z344" s="49"/>
      <c r="AA344" s="1"/>
      <c r="AB344" s="7"/>
      <c r="AC344" s="7"/>
      <c r="AD344" s="7"/>
      <c r="AE344" s="7"/>
      <c r="AF344" s="7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5"/>
      <c r="BQ344" s="15"/>
      <c r="BR344" s="15"/>
      <c r="BS344" s="15"/>
      <c r="BT344" s="15"/>
      <c r="BU344" s="15"/>
      <c r="BV344" s="15"/>
      <c r="BW344" s="15"/>
      <c r="BY344" s="5"/>
      <c r="BZ344" s="5"/>
      <c r="CA344" s="5"/>
      <c r="CB344" s="5"/>
      <c r="CC344" s="5"/>
      <c r="CE344" s="52"/>
      <c r="CF344" s="52"/>
      <c r="CG344" s="52"/>
      <c r="CH344" s="52"/>
      <c r="CI344" s="52"/>
      <c r="CK344" s="52" t="str">
        <f t="shared" si="273"/>
        <v/>
      </c>
      <c r="CL344" s="55"/>
      <c r="CM344" s="55"/>
      <c r="CN344" s="55"/>
      <c r="CO344" s="55"/>
      <c r="CP344" s="55"/>
      <c r="CQ344" s="5"/>
      <c r="CR344" s="5"/>
      <c r="CS344" s="5"/>
      <c r="CT344" s="5"/>
      <c r="CU344" s="5"/>
    </row>
    <row r="345" spans="1:99" x14ac:dyDescent="0.35">
      <c r="A345" s="170" t="str">
        <f t="shared" si="274"/>
        <v>NNN</v>
      </c>
      <c r="B345" s="170" t="str">
        <f t="shared" si="275"/>
        <v>N</v>
      </c>
      <c r="C345" s="29" t="str">
        <f t="shared" si="276"/>
        <v>N</v>
      </c>
      <c r="D345" s="29" t="str">
        <f t="shared" si="272"/>
        <v>N</v>
      </c>
      <c r="E345" s="171" t="s">
        <v>5</v>
      </c>
      <c r="F345" s="171" t="s">
        <v>7</v>
      </c>
      <c r="G345" s="171" t="s">
        <v>8</v>
      </c>
      <c r="H345" s="172">
        <v>29</v>
      </c>
      <c r="I345" s="171" t="s">
        <v>5</v>
      </c>
      <c r="J345" s="171" t="s">
        <v>5</v>
      </c>
      <c r="K345" s="172">
        <v>3148</v>
      </c>
      <c r="L345" s="172">
        <v>1340</v>
      </c>
      <c r="M345" s="172">
        <v>2407</v>
      </c>
      <c r="N345" s="172">
        <v>2266</v>
      </c>
      <c r="O345" s="172">
        <v>3009</v>
      </c>
      <c r="P345" s="1"/>
      <c r="Q345"/>
      <c r="R345"/>
      <c r="S345"/>
      <c r="T345"/>
      <c r="U345"/>
      <c r="V345"/>
      <c r="W345" s="35"/>
      <c r="X345" s="50"/>
      <c r="Y345" s="49"/>
      <c r="Z345" s="49"/>
      <c r="AA345" s="1"/>
      <c r="AB345" s="7"/>
      <c r="AC345" s="7"/>
      <c r="AD345" s="7"/>
      <c r="AE345" s="7"/>
      <c r="AF345" s="7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Y345" s="5"/>
      <c r="BZ345" s="5"/>
      <c r="CA345" s="5"/>
      <c r="CB345" s="5"/>
      <c r="CC345" s="5"/>
      <c r="CE345" s="52"/>
      <c r="CF345" s="52"/>
      <c r="CG345" s="52"/>
      <c r="CH345" s="52"/>
      <c r="CI345" s="52"/>
      <c r="CK345" s="52" t="str">
        <f t="shared" si="273"/>
        <v/>
      </c>
      <c r="CL345" s="55"/>
      <c r="CM345" s="55"/>
      <c r="CN345" s="55"/>
      <c r="CO345" s="55"/>
      <c r="CP345" s="55"/>
      <c r="CQ345" s="5"/>
      <c r="CR345" s="5"/>
      <c r="CS345" s="5"/>
      <c r="CT345" s="5"/>
      <c r="CU345" s="5"/>
    </row>
    <row r="346" spans="1:99" x14ac:dyDescent="0.35">
      <c r="A346" s="170" t="str">
        <f t="shared" si="274"/>
        <v>NNN</v>
      </c>
      <c r="B346" s="170" t="str">
        <f t="shared" si="275"/>
        <v>N</v>
      </c>
      <c r="C346" s="29" t="str">
        <f t="shared" si="276"/>
        <v>N</v>
      </c>
      <c r="D346" s="29" t="str">
        <f t="shared" si="272"/>
        <v>N</v>
      </c>
      <c r="E346" s="171" t="s">
        <v>5</v>
      </c>
      <c r="F346" s="171" t="s">
        <v>7</v>
      </c>
      <c r="G346" s="171" t="s">
        <v>8</v>
      </c>
      <c r="H346" s="172">
        <v>30</v>
      </c>
      <c r="I346" s="171" t="s">
        <v>5</v>
      </c>
      <c r="J346" s="171" t="s">
        <v>5</v>
      </c>
      <c r="K346" s="172">
        <v>3193</v>
      </c>
      <c r="L346" s="172">
        <v>1367</v>
      </c>
      <c r="M346" s="172">
        <v>2468</v>
      </c>
      <c r="N346" s="172">
        <v>2342</v>
      </c>
      <c r="O346" s="172">
        <v>3058</v>
      </c>
      <c r="P346" s="1"/>
      <c r="Q346"/>
      <c r="R346"/>
      <c r="S346"/>
      <c r="T346"/>
      <c r="U346"/>
      <c r="V346"/>
      <c r="W346" s="35"/>
      <c r="X346" s="50"/>
      <c r="Y346" s="49"/>
      <c r="Z346" s="49"/>
      <c r="AA346" s="1"/>
      <c r="AB346" s="7"/>
      <c r="AC346" s="7"/>
      <c r="AD346" s="7"/>
      <c r="AE346" s="7"/>
      <c r="AF346" s="7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5"/>
      <c r="BQ346" s="15"/>
      <c r="BR346" s="15"/>
      <c r="BS346" s="15"/>
      <c r="BT346" s="15"/>
      <c r="BU346" s="15"/>
      <c r="BV346" s="15"/>
      <c r="BW346" s="15"/>
      <c r="BY346" s="5"/>
      <c r="BZ346" s="5"/>
      <c r="CA346" s="5"/>
      <c r="CB346" s="5"/>
      <c r="CC346" s="5"/>
      <c r="CE346" s="52"/>
      <c r="CF346" s="52"/>
      <c r="CG346" s="52"/>
      <c r="CH346" s="52"/>
      <c r="CI346" s="52"/>
      <c r="CK346" s="52" t="str">
        <f t="shared" si="273"/>
        <v/>
      </c>
      <c r="CL346" s="55"/>
      <c r="CM346" s="55"/>
      <c r="CN346" s="55"/>
      <c r="CO346" s="55"/>
      <c r="CP346" s="55"/>
      <c r="CQ346" s="5"/>
      <c r="CR346" s="5"/>
      <c r="CS346" s="5"/>
      <c r="CT346" s="5"/>
      <c r="CU346" s="5"/>
    </row>
    <row r="347" spans="1:99" x14ac:dyDescent="0.35">
      <c r="A347" s="170" t="str">
        <f t="shared" si="274"/>
        <v>NNN</v>
      </c>
      <c r="B347" s="170" t="str">
        <f t="shared" si="275"/>
        <v>N</v>
      </c>
      <c r="C347" s="29" t="str">
        <f t="shared" si="276"/>
        <v>N</v>
      </c>
      <c r="D347" s="29" t="str">
        <f t="shared" si="272"/>
        <v>N</v>
      </c>
      <c r="E347" s="171" t="s">
        <v>5</v>
      </c>
      <c r="F347" s="171" t="s">
        <v>7</v>
      </c>
      <c r="G347" s="171" t="s">
        <v>8</v>
      </c>
      <c r="H347" s="172">
        <v>31</v>
      </c>
      <c r="I347" s="171" t="s">
        <v>5</v>
      </c>
      <c r="J347" s="171" t="s">
        <v>5</v>
      </c>
      <c r="K347" s="172">
        <v>3396</v>
      </c>
      <c r="L347" s="172">
        <v>1401</v>
      </c>
      <c r="M347" s="172">
        <v>2639</v>
      </c>
      <c r="N347" s="172">
        <v>2482</v>
      </c>
      <c r="O347" s="172">
        <v>3251</v>
      </c>
      <c r="P347" s="1"/>
      <c r="Q347"/>
      <c r="R347"/>
      <c r="S347"/>
      <c r="T347"/>
      <c r="U347"/>
      <c r="V347"/>
      <c r="W347" s="35"/>
      <c r="X347" s="50"/>
      <c r="Y347" s="49"/>
      <c r="Z347" s="49"/>
      <c r="AA347" s="1"/>
      <c r="AB347" s="7"/>
      <c r="AC347" s="7"/>
      <c r="AD347" s="7"/>
      <c r="AE347" s="7"/>
      <c r="AF347" s="7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Y347" s="5"/>
      <c r="BZ347" s="5"/>
      <c r="CA347" s="5"/>
      <c r="CB347" s="5"/>
      <c r="CC347" s="5"/>
      <c r="CE347" s="52"/>
      <c r="CF347" s="52"/>
      <c r="CG347" s="52"/>
      <c r="CH347" s="52"/>
      <c r="CI347" s="52"/>
      <c r="CK347" s="52" t="str">
        <f t="shared" si="273"/>
        <v/>
      </c>
      <c r="CL347" s="55"/>
      <c r="CM347" s="55"/>
      <c r="CN347" s="55"/>
      <c r="CO347" s="55"/>
      <c r="CP347" s="55"/>
      <c r="CQ347" s="5"/>
      <c r="CR347" s="5"/>
      <c r="CS347" s="5"/>
      <c r="CT347" s="5"/>
      <c r="CU347" s="5"/>
    </row>
    <row r="348" spans="1:99" x14ac:dyDescent="0.35">
      <c r="A348" s="170" t="str">
        <f t="shared" si="274"/>
        <v>NNN</v>
      </c>
      <c r="B348" s="170" t="str">
        <f t="shared" si="275"/>
        <v>N</v>
      </c>
      <c r="C348" s="29" t="str">
        <f t="shared" si="276"/>
        <v>N</v>
      </c>
      <c r="D348" s="29" t="str">
        <f t="shared" si="272"/>
        <v>N</v>
      </c>
      <c r="E348" s="171" t="s">
        <v>5</v>
      </c>
      <c r="F348" s="171" t="s">
        <v>7</v>
      </c>
      <c r="G348" s="171" t="s">
        <v>8</v>
      </c>
      <c r="H348" s="172">
        <v>32</v>
      </c>
      <c r="I348" s="171" t="s">
        <v>5</v>
      </c>
      <c r="J348" s="171" t="s">
        <v>5</v>
      </c>
      <c r="K348" s="172">
        <v>3112</v>
      </c>
      <c r="L348" s="172">
        <v>1378</v>
      </c>
      <c r="M348" s="172">
        <v>2418</v>
      </c>
      <c r="N348" s="172">
        <v>2280</v>
      </c>
      <c r="O348" s="172">
        <v>2982</v>
      </c>
      <c r="P348" s="1"/>
      <c r="Q348"/>
      <c r="R348"/>
      <c r="S348"/>
      <c r="T348"/>
      <c r="U348"/>
      <c r="V348"/>
      <c r="W348" s="35"/>
      <c r="X348" s="50"/>
      <c r="Y348" s="49"/>
      <c r="Z348" s="49"/>
      <c r="AA348" s="1"/>
      <c r="AB348" s="7"/>
      <c r="AC348" s="7"/>
      <c r="AD348" s="7"/>
      <c r="AE348" s="7"/>
      <c r="AF348" s="7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5"/>
      <c r="BQ348" s="15"/>
      <c r="BR348" s="15"/>
      <c r="BS348" s="15"/>
      <c r="BT348" s="15"/>
      <c r="BU348" s="15"/>
      <c r="BV348" s="15"/>
      <c r="BW348" s="15"/>
      <c r="BY348" s="5"/>
      <c r="BZ348" s="5"/>
      <c r="CA348" s="5"/>
      <c r="CB348" s="5"/>
      <c r="CC348" s="5"/>
      <c r="CE348" s="52"/>
      <c r="CF348" s="52"/>
      <c r="CG348" s="52"/>
      <c r="CH348" s="52"/>
      <c r="CI348" s="52"/>
      <c r="CK348" s="52" t="str">
        <f t="shared" si="273"/>
        <v/>
      </c>
      <c r="CL348" s="55"/>
      <c r="CM348" s="55"/>
      <c r="CN348" s="55"/>
      <c r="CO348" s="55"/>
      <c r="CP348" s="55"/>
      <c r="CQ348" s="5"/>
      <c r="CR348" s="5"/>
      <c r="CS348" s="5"/>
      <c r="CT348" s="5"/>
      <c r="CU348" s="5"/>
    </row>
    <row r="349" spans="1:99" x14ac:dyDescent="0.35">
      <c r="A349" s="170" t="str">
        <f t="shared" si="274"/>
        <v>NNN</v>
      </c>
      <c r="B349" s="170" t="str">
        <f t="shared" si="275"/>
        <v>N</v>
      </c>
      <c r="C349" s="29" t="str">
        <f t="shared" si="276"/>
        <v>N</v>
      </c>
      <c r="D349" s="29" t="str">
        <f t="shared" si="272"/>
        <v>N</v>
      </c>
      <c r="E349" s="171" t="s">
        <v>5</v>
      </c>
      <c r="F349" s="171" t="s">
        <v>7</v>
      </c>
      <c r="G349" s="171" t="s">
        <v>8</v>
      </c>
      <c r="H349" s="172">
        <v>33</v>
      </c>
      <c r="I349" s="171" t="s">
        <v>5</v>
      </c>
      <c r="J349" s="171" t="s">
        <v>5</v>
      </c>
      <c r="K349" s="172">
        <v>3073</v>
      </c>
      <c r="L349" s="172">
        <v>1360</v>
      </c>
      <c r="M349" s="172">
        <v>2399</v>
      </c>
      <c r="N349" s="172">
        <v>2227</v>
      </c>
      <c r="O349" s="172">
        <v>2973</v>
      </c>
      <c r="P349" s="1"/>
      <c r="Q349"/>
      <c r="R349"/>
      <c r="S349"/>
      <c r="T349"/>
      <c r="U349"/>
      <c r="V349"/>
      <c r="W349" s="35"/>
      <c r="X349" s="50"/>
      <c r="Y349" s="49"/>
      <c r="Z349" s="49"/>
      <c r="AA349" s="1"/>
      <c r="AB349" s="7"/>
      <c r="AC349" s="7"/>
      <c r="AD349" s="7"/>
      <c r="AE349" s="7"/>
      <c r="AF349" s="7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5"/>
      <c r="BQ349" s="15"/>
      <c r="BR349" s="15"/>
      <c r="BS349" s="15"/>
      <c r="BT349" s="15"/>
      <c r="BU349" s="15"/>
      <c r="BV349" s="15"/>
      <c r="BW349" s="15"/>
      <c r="BY349" s="5"/>
      <c r="BZ349" s="5"/>
      <c r="CA349" s="5"/>
      <c r="CB349" s="5"/>
      <c r="CC349" s="5"/>
      <c r="CE349" s="52"/>
      <c r="CF349" s="52"/>
      <c r="CG349" s="52"/>
      <c r="CH349" s="52"/>
      <c r="CI349" s="52"/>
      <c r="CK349" s="52" t="str">
        <f t="shared" si="273"/>
        <v/>
      </c>
      <c r="CL349" s="55"/>
      <c r="CM349" s="55"/>
      <c r="CN349" s="55"/>
      <c r="CO349" s="55"/>
      <c r="CP349" s="55"/>
      <c r="CQ349" s="5"/>
      <c r="CR349" s="5"/>
      <c r="CS349" s="5"/>
      <c r="CT349" s="5"/>
      <c r="CU349" s="5"/>
    </row>
    <row r="350" spans="1:99" x14ac:dyDescent="0.35">
      <c r="A350" s="170" t="str">
        <f t="shared" si="274"/>
        <v>NNN</v>
      </c>
      <c r="B350" s="170" t="str">
        <f t="shared" si="275"/>
        <v>N</v>
      </c>
      <c r="C350" s="29" t="str">
        <f t="shared" si="276"/>
        <v>N</v>
      </c>
      <c r="D350" s="29" t="str">
        <f t="shared" si="272"/>
        <v>N</v>
      </c>
      <c r="E350" s="171" t="s">
        <v>5</v>
      </c>
      <c r="F350" s="171" t="s">
        <v>7</v>
      </c>
      <c r="G350" s="171" t="s">
        <v>8</v>
      </c>
      <c r="H350" s="172">
        <v>34</v>
      </c>
      <c r="I350" s="171" t="s">
        <v>5</v>
      </c>
      <c r="J350" s="171" t="s">
        <v>5</v>
      </c>
      <c r="K350" s="172">
        <v>3207</v>
      </c>
      <c r="L350" s="172">
        <v>1514</v>
      </c>
      <c r="M350" s="172">
        <v>2563</v>
      </c>
      <c r="N350" s="172">
        <v>2393</v>
      </c>
      <c r="O350" s="172">
        <v>3091</v>
      </c>
      <c r="P350" s="1"/>
      <c r="Q350"/>
      <c r="R350"/>
      <c r="S350"/>
      <c r="T350"/>
      <c r="U350"/>
      <c r="V350"/>
      <c r="W350" s="35"/>
      <c r="X350" s="50"/>
      <c r="Y350" s="49"/>
      <c r="Z350" s="49"/>
      <c r="AA350" s="1"/>
      <c r="AB350" s="7"/>
      <c r="AC350" s="7"/>
      <c r="AD350" s="7"/>
      <c r="AE350" s="7"/>
      <c r="AF350" s="7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5"/>
      <c r="BQ350" s="15"/>
      <c r="BR350" s="15"/>
      <c r="BS350" s="15"/>
      <c r="BT350" s="15"/>
      <c r="BU350" s="15"/>
      <c r="BV350" s="15"/>
      <c r="BW350" s="15"/>
      <c r="BY350" s="5"/>
      <c r="BZ350" s="5"/>
      <c r="CA350" s="5"/>
      <c r="CB350" s="5"/>
      <c r="CC350" s="5"/>
      <c r="CE350" s="52"/>
      <c r="CF350" s="52"/>
      <c r="CG350" s="52"/>
      <c r="CH350" s="52"/>
      <c r="CI350" s="52"/>
      <c r="CK350" s="52" t="str">
        <f t="shared" si="273"/>
        <v/>
      </c>
      <c r="CL350" s="55"/>
      <c r="CM350" s="55"/>
      <c r="CN350" s="55"/>
      <c r="CO350" s="55"/>
      <c r="CP350" s="55"/>
      <c r="CQ350" s="5"/>
      <c r="CR350" s="5"/>
      <c r="CS350" s="5"/>
      <c r="CT350" s="5"/>
      <c r="CU350" s="5"/>
    </row>
    <row r="351" spans="1:99" x14ac:dyDescent="0.35">
      <c r="A351" s="170" t="str">
        <f t="shared" si="274"/>
        <v>NNN</v>
      </c>
      <c r="B351" s="170" t="str">
        <f t="shared" si="275"/>
        <v>N</v>
      </c>
      <c r="C351" s="29" t="str">
        <f t="shared" si="276"/>
        <v>N</v>
      </c>
      <c r="D351" s="29" t="str">
        <f t="shared" si="272"/>
        <v>N</v>
      </c>
      <c r="E351" s="171" t="s">
        <v>5</v>
      </c>
      <c r="F351" s="171" t="s">
        <v>7</v>
      </c>
      <c r="G351" s="171" t="s">
        <v>8</v>
      </c>
      <c r="H351" s="172">
        <v>35</v>
      </c>
      <c r="I351" s="171" t="s">
        <v>5</v>
      </c>
      <c r="J351" s="171" t="s">
        <v>5</v>
      </c>
      <c r="K351" s="172">
        <v>3279</v>
      </c>
      <c r="L351" s="172">
        <v>1496</v>
      </c>
      <c r="M351" s="172">
        <v>2541</v>
      </c>
      <c r="N351" s="172">
        <v>2370</v>
      </c>
      <c r="O351" s="172">
        <v>3157</v>
      </c>
      <c r="P351" s="1"/>
      <c r="Q351"/>
      <c r="R351"/>
      <c r="S351"/>
      <c r="T351"/>
      <c r="U351"/>
      <c r="V351"/>
      <c r="W351" s="35"/>
      <c r="X351" s="50"/>
      <c r="Y351" s="49"/>
      <c r="Z351" s="49"/>
      <c r="AA351" s="1"/>
      <c r="AB351" s="7"/>
      <c r="AC351" s="7"/>
      <c r="AD351" s="7"/>
      <c r="AE351" s="7"/>
      <c r="AF351" s="7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5"/>
      <c r="BQ351" s="15"/>
      <c r="BR351" s="15"/>
      <c r="BS351" s="15"/>
      <c r="BT351" s="15"/>
      <c r="BU351" s="15"/>
      <c r="BV351" s="15"/>
      <c r="BW351" s="15"/>
      <c r="BY351" s="5"/>
      <c r="BZ351" s="5"/>
      <c r="CA351" s="5"/>
      <c r="CB351" s="5"/>
      <c r="CC351" s="5"/>
      <c r="CE351" s="52"/>
      <c r="CF351" s="52"/>
      <c r="CG351" s="52"/>
      <c r="CH351" s="52"/>
      <c r="CI351" s="52"/>
      <c r="CK351" s="52" t="str">
        <f t="shared" si="273"/>
        <v/>
      </c>
      <c r="CL351" s="55"/>
      <c r="CM351" s="55"/>
      <c r="CN351" s="55"/>
      <c r="CO351" s="55"/>
      <c r="CP351" s="55"/>
      <c r="CQ351" s="5"/>
      <c r="CR351" s="5"/>
      <c r="CS351" s="5"/>
      <c r="CT351" s="5"/>
      <c r="CU351" s="5"/>
    </row>
    <row r="352" spans="1:99" x14ac:dyDescent="0.35">
      <c r="A352" s="170" t="str">
        <f t="shared" si="274"/>
        <v>NNN</v>
      </c>
      <c r="B352" s="170" t="str">
        <f t="shared" si="275"/>
        <v>N</v>
      </c>
      <c r="C352" s="29" t="str">
        <f t="shared" si="276"/>
        <v>N</v>
      </c>
      <c r="D352" s="29" t="str">
        <f t="shared" si="272"/>
        <v>N</v>
      </c>
      <c r="E352" s="171" t="s">
        <v>5</v>
      </c>
      <c r="F352" s="171" t="s">
        <v>7</v>
      </c>
      <c r="G352" s="171" t="s">
        <v>8</v>
      </c>
      <c r="H352" s="172">
        <v>36</v>
      </c>
      <c r="I352" s="171" t="s">
        <v>5</v>
      </c>
      <c r="J352" s="171" t="s">
        <v>5</v>
      </c>
      <c r="K352" s="172">
        <v>3441</v>
      </c>
      <c r="L352" s="172">
        <v>1634</v>
      </c>
      <c r="M352" s="172">
        <v>2673</v>
      </c>
      <c r="N352" s="172">
        <v>2485</v>
      </c>
      <c r="O352" s="172">
        <v>3331</v>
      </c>
      <c r="P352" s="1"/>
      <c r="Q352"/>
      <c r="R352"/>
      <c r="S352"/>
      <c r="T352"/>
      <c r="U352"/>
      <c r="V352"/>
      <c r="W352" s="35"/>
      <c r="X352" s="50"/>
      <c r="Y352" s="49"/>
      <c r="Z352" s="49"/>
      <c r="AA352" s="1"/>
      <c r="AB352" s="7"/>
      <c r="AC352" s="7"/>
      <c r="AD352" s="7"/>
      <c r="AE352" s="7"/>
      <c r="AF352" s="7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5"/>
      <c r="BQ352" s="15"/>
      <c r="BR352" s="15"/>
      <c r="BS352" s="15"/>
      <c r="BT352" s="15"/>
      <c r="BU352" s="15"/>
      <c r="BV352" s="15"/>
      <c r="BW352" s="15"/>
      <c r="BY352" s="5"/>
      <c r="BZ352" s="5"/>
      <c r="CA352" s="5"/>
      <c r="CB352" s="5"/>
      <c r="CC352" s="5"/>
      <c r="CE352" s="52"/>
      <c r="CF352" s="52"/>
      <c r="CG352" s="52"/>
      <c r="CH352" s="52"/>
      <c r="CI352" s="52"/>
      <c r="CK352" s="52" t="str">
        <f t="shared" si="273"/>
        <v/>
      </c>
      <c r="CL352" s="55"/>
      <c r="CM352" s="55"/>
      <c r="CN352" s="55"/>
      <c r="CO352" s="55"/>
      <c r="CP352" s="55"/>
      <c r="CQ352" s="5"/>
      <c r="CR352" s="5"/>
      <c r="CS352" s="5"/>
      <c r="CT352" s="5"/>
      <c r="CU352" s="5"/>
    </row>
    <row r="353" spans="1:99" x14ac:dyDescent="0.35">
      <c r="A353" s="170" t="str">
        <f t="shared" si="274"/>
        <v>NNN</v>
      </c>
      <c r="B353" s="170" t="str">
        <f t="shared" si="275"/>
        <v>N</v>
      </c>
      <c r="C353" s="29" t="str">
        <f t="shared" si="276"/>
        <v>N</v>
      </c>
      <c r="D353" s="29" t="str">
        <f t="shared" si="272"/>
        <v>N</v>
      </c>
      <c r="E353" s="171" t="s">
        <v>5</v>
      </c>
      <c r="F353" s="171" t="s">
        <v>7</v>
      </c>
      <c r="G353" s="171" t="s">
        <v>8</v>
      </c>
      <c r="H353" s="172">
        <v>37</v>
      </c>
      <c r="I353" s="171" t="s">
        <v>5</v>
      </c>
      <c r="J353" s="171" t="s">
        <v>5</v>
      </c>
      <c r="K353" s="172">
        <v>3666</v>
      </c>
      <c r="L353" s="172">
        <v>1746</v>
      </c>
      <c r="M353" s="172">
        <v>2813</v>
      </c>
      <c r="N353" s="172">
        <v>2642</v>
      </c>
      <c r="O353" s="172">
        <v>3516</v>
      </c>
      <c r="P353" s="1"/>
      <c r="Q353"/>
      <c r="R353"/>
      <c r="S353"/>
      <c r="T353"/>
      <c r="U353"/>
      <c r="V353"/>
      <c r="W353" s="35"/>
      <c r="X353" s="50"/>
      <c r="Y353" s="49"/>
      <c r="Z353" s="49"/>
      <c r="AA353" s="1"/>
      <c r="AB353" s="7"/>
      <c r="AC353" s="7"/>
      <c r="AD353" s="7"/>
      <c r="AE353" s="7"/>
      <c r="AF353" s="7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5"/>
      <c r="BQ353" s="15"/>
      <c r="BR353" s="15"/>
      <c r="BS353" s="15"/>
      <c r="BT353" s="15"/>
      <c r="BU353" s="15"/>
      <c r="BV353" s="15"/>
      <c r="BW353" s="15"/>
      <c r="BY353" s="5"/>
      <c r="BZ353" s="5"/>
      <c r="CA353" s="5"/>
      <c r="CB353" s="5"/>
      <c r="CC353" s="5"/>
      <c r="CE353" s="52"/>
      <c r="CF353" s="52"/>
      <c r="CG353" s="52"/>
      <c r="CH353" s="52"/>
      <c r="CI353" s="52"/>
      <c r="CK353" s="52" t="str">
        <f t="shared" si="273"/>
        <v/>
      </c>
      <c r="CL353" s="55"/>
      <c r="CM353" s="55"/>
      <c r="CN353" s="55"/>
      <c r="CO353" s="55"/>
      <c r="CP353" s="55"/>
      <c r="CQ353" s="5"/>
      <c r="CR353" s="5"/>
      <c r="CS353" s="5"/>
      <c r="CT353" s="5"/>
      <c r="CU353" s="5"/>
    </row>
    <row r="354" spans="1:99" x14ac:dyDescent="0.35">
      <c r="A354" s="170" t="str">
        <f t="shared" si="274"/>
        <v>NNN</v>
      </c>
      <c r="B354" s="170" t="str">
        <f t="shared" si="275"/>
        <v>N</v>
      </c>
      <c r="C354" s="29" t="str">
        <f t="shared" si="276"/>
        <v>N</v>
      </c>
      <c r="D354" s="29" t="str">
        <f t="shared" si="272"/>
        <v>N</v>
      </c>
      <c r="E354" s="171" t="s">
        <v>5</v>
      </c>
      <c r="F354" s="171" t="s">
        <v>7</v>
      </c>
      <c r="G354" s="171" t="s">
        <v>8</v>
      </c>
      <c r="H354" s="172">
        <v>38</v>
      </c>
      <c r="I354" s="171" t="s">
        <v>5</v>
      </c>
      <c r="J354" s="171" t="s">
        <v>5</v>
      </c>
      <c r="K354" s="172">
        <v>3711</v>
      </c>
      <c r="L354" s="172">
        <v>1747</v>
      </c>
      <c r="M354" s="172">
        <v>2876</v>
      </c>
      <c r="N354" s="172">
        <v>2630</v>
      </c>
      <c r="O354" s="172">
        <v>3593</v>
      </c>
      <c r="P354" s="1"/>
      <c r="Q354"/>
      <c r="R354"/>
      <c r="S354"/>
      <c r="T354"/>
      <c r="U354"/>
      <c r="V354"/>
      <c r="W354" s="35"/>
      <c r="X354" s="50"/>
      <c r="Y354" s="49"/>
      <c r="Z354" s="49"/>
      <c r="AA354" s="1"/>
      <c r="AB354" s="7"/>
      <c r="AC354" s="7"/>
      <c r="AD354" s="7"/>
      <c r="AE354" s="7"/>
      <c r="AF354" s="7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5"/>
      <c r="BQ354" s="15"/>
      <c r="BR354" s="15"/>
      <c r="BS354" s="15"/>
      <c r="BT354" s="15"/>
      <c r="BU354" s="15"/>
      <c r="BV354" s="15"/>
      <c r="BW354" s="15"/>
      <c r="BY354" s="5"/>
      <c r="BZ354" s="5"/>
      <c r="CA354" s="5"/>
      <c r="CB354" s="5"/>
      <c r="CC354" s="5"/>
      <c r="CE354" s="52"/>
      <c r="CF354" s="52"/>
      <c r="CG354" s="52"/>
      <c r="CH354" s="52"/>
      <c r="CI354" s="52"/>
      <c r="CK354" s="52" t="str">
        <f t="shared" si="273"/>
        <v/>
      </c>
      <c r="CL354" s="55"/>
      <c r="CM354" s="55"/>
      <c r="CN354" s="55"/>
      <c r="CO354" s="55"/>
      <c r="CP354" s="55"/>
      <c r="CQ354" s="5"/>
      <c r="CR354" s="5"/>
      <c r="CS354" s="5"/>
      <c r="CT354" s="5"/>
      <c r="CU354" s="5"/>
    </row>
    <row r="355" spans="1:99" x14ac:dyDescent="0.35">
      <c r="A355" s="170" t="str">
        <f t="shared" si="274"/>
        <v>NNN</v>
      </c>
      <c r="B355" s="170" t="str">
        <f t="shared" si="275"/>
        <v>N</v>
      </c>
      <c r="C355" s="29" t="str">
        <f t="shared" si="276"/>
        <v>N</v>
      </c>
      <c r="D355" s="29" t="str">
        <f t="shared" si="272"/>
        <v>N</v>
      </c>
      <c r="E355" s="171" t="s">
        <v>5</v>
      </c>
      <c r="F355" s="171" t="s">
        <v>7</v>
      </c>
      <c r="G355" s="171" t="s">
        <v>8</v>
      </c>
      <c r="H355" s="172">
        <v>39</v>
      </c>
      <c r="I355" s="171" t="s">
        <v>5</v>
      </c>
      <c r="J355" s="171" t="s">
        <v>5</v>
      </c>
      <c r="K355" s="172">
        <v>3612</v>
      </c>
      <c r="L355" s="172">
        <v>1758</v>
      </c>
      <c r="M355" s="172">
        <v>2806</v>
      </c>
      <c r="N355" s="172">
        <v>2573</v>
      </c>
      <c r="O355" s="172">
        <v>3506</v>
      </c>
      <c r="P355" s="1"/>
      <c r="Q355"/>
      <c r="R355"/>
      <c r="S355"/>
      <c r="T355"/>
      <c r="U355"/>
      <c r="V355"/>
      <c r="W355" s="35"/>
      <c r="X355" s="50"/>
      <c r="Y355" s="49"/>
      <c r="Z355" s="49"/>
      <c r="AA355" s="1"/>
      <c r="AB355" s="7"/>
      <c r="AC355" s="7"/>
      <c r="AD355" s="7"/>
      <c r="AE355" s="7"/>
      <c r="AF355" s="7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5"/>
      <c r="BQ355" s="15"/>
      <c r="BR355" s="15"/>
      <c r="BS355" s="15"/>
      <c r="BT355" s="15"/>
      <c r="BU355" s="15"/>
      <c r="BV355" s="15"/>
      <c r="BW355" s="15"/>
      <c r="BY355" s="5"/>
      <c r="BZ355" s="5"/>
      <c r="CA355" s="5"/>
      <c r="CB355" s="5"/>
      <c r="CC355" s="5"/>
      <c r="CE355" s="52"/>
      <c r="CF355" s="52"/>
      <c r="CG355" s="52"/>
      <c r="CH355" s="52"/>
      <c r="CI355" s="52"/>
      <c r="CK355" s="52" t="str">
        <f t="shared" si="273"/>
        <v/>
      </c>
      <c r="CL355" s="55"/>
      <c r="CM355" s="55"/>
      <c r="CN355" s="55"/>
      <c r="CO355" s="55"/>
      <c r="CP355" s="55"/>
      <c r="CQ355" s="5"/>
      <c r="CR355" s="5"/>
      <c r="CS355" s="5"/>
      <c r="CT355" s="5"/>
      <c r="CU355" s="5"/>
    </row>
    <row r="356" spans="1:99" x14ac:dyDescent="0.35">
      <c r="A356" s="170" t="str">
        <f t="shared" si="274"/>
        <v>NNN</v>
      </c>
      <c r="B356" s="170" t="str">
        <f t="shared" si="275"/>
        <v>N</v>
      </c>
      <c r="C356" s="29" t="str">
        <f t="shared" si="276"/>
        <v>N</v>
      </c>
      <c r="D356" s="29" t="str">
        <f t="shared" si="272"/>
        <v>N</v>
      </c>
      <c r="E356" s="171" t="s">
        <v>5</v>
      </c>
      <c r="F356" s="171" t="s">
        <v>7</v>
      </c>
      <c r="G356" s="171" t="s">
        <v>8</v>
      </c>
      <c r="H356" s="172">
        <v>40</v>
      </c>
      <c r="I356" s="171" t="s">
        <v>5</v>
      </c>
      <c r="J356" s="171" t="s">
        <v>5</v>
      </c>
      <c r="K356" s="172">
        <v>3661</v>
      </c>
      <c r="L356" s="172">
        <v>1851</v>
      </c>
      <c r="M356" s="172">
        <v>2933</v>
      </c>
      <c r="N356" s="172">
        <v>2648</v>
      </c>
      <c r="O356" s="172">
        <v>3542</v>
      </c>
      <c r="P356" s="1"/>
      <c r="Q356"/>
      <c r="R356"/>
      <c r="S356"/>
      <c r="T356"/>
      <c r="U356"/>
      <c r="V356"/>
      <c r="W356" s="35"/>
      <c r="X356" s="50"/>
      <c r="Y356" s="49"/>
      <c r="Z356" s="49"/>
      <c r="AA356" s="1"/>
      <c r="AB356" s="7"/>
      <c r="AC356" s="7"/>
      <c r="AD356" s="7"/>
      <c r="AE356" s="7"/>
      <c r="AF356" s="7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5"/>
      <c r="BQ356" s="15"/>
      <c r="BR356" s="15"/>
      <c r="BS356" s="15"/>
      <c r="BT356" s="15"/>
      <c r="BU356" s="15"/>
      <c r="BV356" s="15"/>
      <c r="BW356" s="15"/>
      <c r="BY356" s="5"/>
      <c r="BZ356" s="5"/>
      <c r="CA356" s="5"/>
      <c r="CB356" s="5"/>
      <c r="CC356" s="5"/>
      <c r="CE356" s="52"/>
      <c r="CF356" s="52"/>
      <c r="CG356" s="52"/>
      <c r="CH356" s="52"/>
      <c r="CI356" s="52"/>
      <c r="CK356" s="52" t="str">
        <f t="shared" si="273"/>
        <v/>
      </c>
      <c r="CL356" s="55"/>
      <c r="CM356" s="55"/>
      <c r="CN356" s="55"/>
      <c r="CO356" s="55"/>
      <c r="CP356" s="55"/>
      <c r="CQ356" s="5"/>
      <c r="CR356" s="5"/>
      <c r="CS356" s="5"/>
      <c r="CT356" s="5"/>
      <c r="CU356" s="5"/>
    </row>
    <row r="357" spans="1:99" x14ac:dyDescent="0.35">
      <c r="A357" s="170" t="str">
        <f t="shared" si="274"/>
        <v>NNN</v>
      </c>
      <c r="B357" s="170" t="str">
        <f t="shared" si="275"/>
        <v>N</v>
      </c>
      <c r="C357" s="29" t="str">
        <f t="shared" si="276"/>
        <v>N</v>
      </c>
      <c r="D357" s="29" t="str">
        <f t="shared" si="272"/>
        <v>N</v>
      </c>
      <c r="E357" s="171" t="s">
        <v>5</v>
      </c>
      <c r="F357" s="171" t="s">
        <v>7</v>
      </c>
      <c r="G357" s="171" t="s">
        <v>8</v>
      </c>
      <c r="H357" s="172">
        <v>40</v>
      </c>
      <c r="I357" s="171" t="s">
        <v>9</v>
      </c>
      <c r="J357" s="171" t="s">
        <v>9</v>
      </c>
      <c r="K357" s="172">
        <v>1</v>
      </c>
      <c r="L357" s="172">
        <v>1</v>
      </c>
      <c r="M357" s="172">
        <v>1</v>
      </c>
      <c r="N357" s="172">
        <v>1</v>
      </c>
      <c r="O357" s="172">
        <v>1</v>
      </c>
      <c r="P357" s="1"/>
      <c r="Q357"/>
      <c r="R357"/>
      <c r="S357"/>
      <c r="T357"/>
      <c r="U357"/>
      <c r="V357"/>
      <c r="W357" s="35"/>
      <c r="X357" s="50"/>
      <c r="Y357" s="49"/>
      <c r="Z357" s="49"/>
      <c r="AA357" s="1"/>
      <c r="AB357" s="7"/>
      <c r="AC357" s="7"/>
      <c r="AD357" s="7"/>
      <c r="AE357" s="7"/>
      <c r="AF357" s="7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5"/>
      <c r="BQ357" s="15"/>
      <c r="BR357" s="15"/>
      <c r="BS357" s="15"/>
      <c r="BT357" s="15"/>
      <c r="BU357" s="15"/>
      <c r="BV357" s="15"/>
      <c r="BW357" s="15"/>
      <c r="BY357" s="5"/>
      <c r="BZ357" s="5"/>
      <c r="CA357" s="5"/>
      <c r="CB357" s="5"/>
      <c r="CC357" s="5"/>
      <c r="CE357" s="52"/>
      <c r="CF357" s="52"/>
      <c r="CG357" s="52"/>
      <c r="CH357" s="52"/>
      <c r="CI357" s="52"/>
      <c r="CK357" s="52" t="str">
        <f t="shared" si="273"/>
        <v/>
      </c>
      <c r="CL357" s="55"/>
      <c r="CM357" s="55"/>
      <c r="CN357" s="55"/>
      <c r="CO357" s="55"/>
      <c r="CP357" s="55"/>
      <c r="CQ357" s="5"/>
      <c r="CR357" s="5"/>
      <c r="CS357" s="5"/>
      <c r="CT357" s="5"/>
      <c r="CU357" s="5"/>
    </row>
    <row r="358" spans="1:99" x14ac:dyDescent="0.35">
      <c r="A358" s="170" t="str">
        <f t="shared" si="274"/>
        <v>NNN</v>
      </c>
      <c r="B358" s="170" t="str">
        <f t="shared" si="275"/>
        <v>N</v>
      </c>
      <c r="C358" s="29" t="str">
        <f t="shared" si="276"/>
        <v>N</v>
      </c>
      <c r="D358" s="29" t="str">
        <f t="shared" si="272"/>
        <v>N</v>
      </c>
      <c r="E358" s="171" t="s">
        <v>5</v>
      </c>
      <c r="F358" s="171" t="s">
        <v>7</v>
      </c>
      <c r="G358" s="171" t="s">
        <v>8</v>
      </c>
      <c r="H358" s="172">
        <v>41</v>
      </c>
      <c r="I358" s="171" t="s">
        <v>5</v>
      </c>
      <c r="J358" s="171" t="s">
        <v>5</v>
      </c>
      <c r="K358" s="172">
        <v>3577</v>
      </c>
      <c r="L358" s="172">
        <v>1774</v>
      </c>
      <c r="M358" s="172">
        <v>2749</v>
      </c>
      <c r="N358" s="172">
        <v>2504</v>
      </c>
      <c r="O358" s="172">
        <v>3434</v>
      </c>
      <c r="P358" s="1"/>
      <c r="Q358"/>
      <c r="R358"/>
      <c r="S358"/>
      <c r="T358"/>
      <c r="U358"/>
      <c r="V358"/>
      <c r="W358" s="35"/>
      <c r="X358" s="50"/>
      <c r="Y358" s="49"/>
      <c r="Z358" s="49"/>
      <c r="AA358" s="1"/>
      <c r="AB358" s="7"/>
      <c r="AC358" s="7"/>
      <c r="AD358" s="7"/>
      <c r="AE358" s="7"/>
      <c r="AF358" s="7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5"/>
      <c r="BQ358" s="15"/>
      <c r="BR358" s="15"/>
      <c r="BS358" s="15"/>
      <c r="BT358" s="15"/>
      <c r="BU358" s="15"/>
      <c r="BV358" s="15"/>
      <c r="BW358" s="15"/>
      <c r="BY358" s="5"/>
      <c r="BZ358" s="5"/>
      <c r="CA358" s="5"/>
      <c r="CB358" s="5"/>
      <c r="CC358" s="5"/>
      <c r="CE358" s="52"/>
      <c r="CF358" s="52"/>
      <c r="CG358" s="52"/>
      <c r="CH358" s="52"/>
      <c r="CI358" s="52"/>
      <c r="CK358" s="52" t="str">
        <f t="shared" si="273"/>
        <v/>
      </c>
      <c r="CL358" s="55"/>
      <c r="CM358" s="55"/>
      <c r="CN358" s="55"/>
      <c r="CO358" s="55"/>
      <c r="CP358" s="55"/>
      <c r="CQ358" s="5"/>
      <c r="CR358" s="5"/>
      <c r="CS358" s="5"/>
      <c r="CT358" s="5"/>
      <c r="CU358" s="5"/>
    </row>
    <row r="359" spans="1:99" x14ac:dyDescent="0.35">
      <c r="A359" s="170" t="str">
        <f t="shared" si="274"/>
        <v>NNN</v>
      </c>
      <c r="B359" s="170" t="str">
        <f t="shared" si="275"/>
        <v>N</v>
      </c>
      <c r="C359" s="29" t="str">
        <f t="shared" si="276"/>
        <v>N</v>
      </c>
      <c r="D359" s="29" t="str">
        <f t="shared" si="272"/>
        <v>N</v>
      </c>
      <c r="E359" s="171" t="s">
        <v>5</v>
      </c>
      <c r="F359" s="171" t="s">
        <v>7</v>
      </c>
      <c r="G359" s="171" t="s">
        <v>8</v>
      </c>
      <c r="H359" s="172">
        <v>42</v>
      </c>
      <c r="I359" s="171" t="s">
        <v>5</v>
      </c>
      <c r="J359" s="171" t="s">
        <v>5</v>
      </c>
      <c r="K359" s="172">
        <v>3513</v>
      </c>
      <c r="L359" s="172">
        <v>1812</v>
      </c>
      <c r="M359" s="172">
        <v>2721</v>
      </c>
      <c r="N359" s="172">
        <v>2459</v>
      </c>
      <c r="O359" s="172">
        <v>3388</v>
      </c>
      <c r="P359" s="1"/>
      <c r="Q359"/>
      <c r="R359"/>
      <c r="S359"/>
      <c r="T359"/>
      <c r="U359"/>
      <c r="V359"/>
      <c r="W359" s="35"/>
      <c r="X359" s="50"/>
      <c r="Y359" s="49"/>
      <c r="Z359" s="49"/>
      <c r="AA359" s="1"/>
      <c r="AB359" s="7"/>
      <c r="AC359" s="7"/>
      <c r="AD359" s="7"/>
      <c r="AE359" s="7"/>
      <c r="AF359" s="7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5"/>
      <c r="BQ359" s="15"/>
      <c r="BR359" s="15"/>
      <c r="BS359" s="15"/>
      <c r="BT359" s="15"/>
      <c r="BU359" s="15"/>
      <c r="BV359" s="15"/>
      <c r="BW359" s="15"/>
      <c r="BY359" s="5"/>
      <c r="BZ359" s="5"/>
      <c r="CA359" s="5"/>
      <c r="CB359" s="5"/>
      <c r="CC359" s="5"/>
      <c r="CE359" s="52"/>
      <c r="CF359" s="52"/>
      <c r="CG359" s="52"/>
      <c r="CH359" s="52"/>
      <c r="CI359" s="52"/>
      <c r="CK359" s="52" t="str">
        <f t="shared" si="273"/>
        <v/>
      </c>
      <c r="CL359" s="55"/>
      <c r="CM359" s="55"/>
      <c r="CN359" s="55"/>
      <c r="CO359" s="55"/>
      <c r="CP359" s="55"/>
      <c r="CQ359" s="5"/>
      <c r="CR359" s="5"/>
      <c r="CS359" s="5"/>
      <c r="CT359" s="5"/>
      <c r="CU359" s="5"/>
    </row>
    <row r="360" spans="1:99" x14ac:dyDescent="0.35">
      <c r="A360" s="170" t="str">
        <f t="shared" si="274"/>
        <v>NNN</v>
      </c>
      <c r="B360" s="170" t="str">
        <f t="shared" si="275"/>
        <v>N</v>
      </c>
      <c r="C360" s="29" t="str">
        <f t="shared" si="276"/>
        <v>N</v>
      </c>
      <c r="D360" s="29" t="str">
        <f t="shared" si="272"/>
        <v>N</v>
      </c>
      <c r="E360" s="171" t="s">
        <v>5</v>
      </c>
      <c r="F360" s="171" t="s">
        <v>7</v>
      </c>
      <c r="G360" s="171" t="s">
        <v>8</v>
      </c>
      <c r="H360" s="172">
        <v>43</v>
      </c>
      <c r="I360" s="171" t="s">
        <v>5</v>
      </c>
      <c r="J360" s="171" t="s">
        <v>5</v>
      </c>
      <c r="K360" s="172">
        <v>3270</v>
      </c>
      <c r="L360" s="172">
        <v>1777</v>
      </c>
      <c r="M360" s="172">
        <v>2574</v>
      </c>
      <c r="N360" s="172">
        <v>2303</v>
      </c>
      <c r="O360" s="172">
        <v>3165</v>
      </c>
      <c r="P360" s="1"/>
      <c r="Q360"/>
      <c r="R360"/>
      <c r="S360"/>
      <c r="T360"/>
      <c r="U360"/>
      <c r="V360"/>
      <c r="W360" s="35"/>
      <c r="X360" s="50"/>
      <c r="Y360" s="49"/>
      <c r="Z360" s="49"/>
      <c r="AA360" s="1"/>
      <c r="AB360" s="7"/>
      <c r="AC360" s="7"/>
      <c r="AD360" s="7"/>
      <c r="AE360" s="7"/>
      <c r="AF360" s="7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15"/>
      <c r="AZ360" s="15"/>
      <c r="BA360" s="15"/>
      <c r="BB360" s="15"/>
      <c r="BC360" s="15"/>
      <c r="BD360" s="15"/>
      <c r="BE360" s="15"/>
      <c r="BF360" s="15"/>
      <c r="BG360" s="15"/>
      <c r="BH360" s="15"/>
      <c r="BI360" s="15"/>
      <c r="BJ360" s="15"/>
      <c r="BK360" s="15"/>
      <c r="BL360" s="15"/>
      <c r="BM360" s="15"/>
      <c r="BN360" s="15"/>
      <c r="BO360" s="15"/>
      <c r="BP360" s="15"/>
      <c r="BQ360" s="15"/>
      <c r="BR360" s="15"/>
      <c r="BS360" s="15"/>
      <c r="BT360" s="15"/>
      <c r="BU360" s="15"/>
      <c r="BV360" s="15"/>
      <c r="BW360" s="15"/>
      <c r="BY360" s="5"/>
      <c r="BZ360" s="5"/>
      <c r="CA360" s="5"/>
      <c r="CB360" s="5"/>
      <c r="CC360" s="5"/>
      <c r="CE360" s="52"/>
      <c r="CF360" s="52"/>
      <c r="CG360" s="52"/>
      <c r="CH360" s="52"/>
      <c r="CI360" s="52"/>
      <c r="CK360" s="52" t="str">
        <f t="shared" si="273"/>
        <v/>
      </c>
      <c r="CL360" s="55"/>
      <c r="CM360" s="55"/>
      <c r="CN360" s="55"/>
      <c r="CO360" s="55"/>
      <c r="CP360" s="55"/>
      <c r="CQ360" s="5"/>
      <c r="CR360" s="5"/>
      <c r="CS360" s="5"/>
      <c r="CT360" s="5"/>
      <c r="CU360" s="5"/>
    </row>
    <row r="361" spans="1:99" x14ac:dyDescent="0.35">
      <c r="A361" s="170" t="str">
        <f t="shared" si="274"/>
        <v>NNN</v>
      </c>
      <c r="B361" s="170" t="str">
        <f t="shared" si="275"/>
        <v>N</v>
      </c>
      <c r="C361" s="29" t="str">
        <f t="shared" si="276"/>
        <v>N</v>
      </c>
      <c r="D361" s="29" t="str">
        <f t="shared" si="272"/>
        <v>N</v>
      </c>
      <c r="E361" s="171" t="s">
        <v>5</v>
      </c>
      <c r="F361" s="171" t="s">
        <v>7</v>
      </c>
      <c r="G361" s="171" t="s">
        <v>8</v>
      </c>
      <c r="H361" s="172">
        <v>44</v>
      </c>
      <c r="I361" s="171" t="s">
        <v>5</v>
      </c>
      <c r="J361" s="171" t="s">
        <v>5</v>
      </c>
      <c r="K361" s="172">
        <v>3169</v>
      </c>
      <c r="L361" s="172">
        <v>1784</v>
      </c>
      <c r="M361" s="172">
        <v>2519</v>
      </c>
      <c r="N361" s="172">
        <v>2253</v>
      </c>
      <c r="O361" s="172">
        <v>3062</v>
      </c>
      <c r="P361" s="1"/>
      <c r="Q361"/>
      <c r="R361"/>
      <c r="S361"/>
      <c r="T361"/>
      <c r="U361"/>
      <c r="V361"/>
      <c r="W361" s="35"/>
      <c r="X361" s="50"/>
      <c r="Y361" s="49"/>
      <c r="Z361" s="49"/>
      <c r="AA361" s="1"/>
      <c r="AB361" s="7"/>
      <c r="AC361" s="7"/>
      <c r="AD361" s="7"/>
      <c r="AE361" s="7"/>
      <c r="AF361" s="7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15"/>
      <c r="AZ361" s="15"/>
      <c r="BA361" s="15"/>
      <c r="BB361" s="15"/>
      <c r="BC361" s="15"/>
      <c r="BD361" s="15"/>
      <c r="BE361" s="15"/>
      <c r="BF361" s="15"/>
      <c r="BG361" s="15"/>
      <c r="BH361" s="15"/>
      <c r="BI361" s="15"/>
      <c r="BJ361" s="15"/>
      <c r="BK361" s="15"/>
      <c r="BL361" s="15"/>
      <c r="BM361" s="15"/>
      <c r="BN361" s="15"/>
      <c r="BO361" s="15"/>
      <c r="BP361" s="15"/>
      <c r="BQ361" s="15"/>
      <c r="BR361" s="15"/>
      <c r="BS361" s="15"/>
      <c r="BT361" s="15"/>
      <c r="BU361" s="15"/>
      <c r="BV361" s="15"/>
      <c r="BW361" s="15"/>
      <c r="BY361" s="5"/>
      <c r="BZ361" s="5"/>
      <c r="CA361" s="5"/>
      <c r="CB361" s="5"/>
      <c r="CC361" s="5"/>
      <c r="CE361" s="52"/>
      <c r="CF361" s="52"/>
      <c r="CG361" s="52"/>
      <c r="CH361" s="52"/>
      <c r="CI361" s="52"/>
      <c r="CK361" s="52" t="str">
        <f t="shared" si="273"/>
        <v/>
      </c>
      <c r="CL361" s="55"/>
      <c r="CM361" s="55"/>
      <c r="CN361" s="55"/>
      <c r="CO361" s="55"/>
      <c r="CP361" s="55"/>
      <c r="CQ361" s="5"/>
      <c r="CR361" s="5"/>
      <c r="CS361" s="5"/>
      <c r="CT361" s="5"/>
      <c r="CU361" s="5"/>
    </row>
    <row r="362" spans="1:99" x14ac:dyDescent="0.35">
      <c r="A362" s="170" t="str">
        <f t="shared" si="274"/>
        <v>NNN</v>
      </c>
      <c r="B362" s="170" t="str">
        <f t="shared" si="275"/>
        <v>N</v>
      </c>
      <c r="C362" s="29" t="str">
        <f t="shared" si="276"/>
        <v>N</v>
      </c>
      <c r="D362" s="29" t="str">
        <f t="shared" si="272"/>
        <v>N</v>
      </c>
      <c r="E362" s="171" t="s">
        <v>5</v>
      </c>
      <c r="F362" s="171" t="s">
        <v>7</v>
      </c>
      <c r="G362" s="171" t="s">
        <v>8</v>
      </c>
      <c r="H362" s="172">
        <v>45</v>
      </c>
      <c r="I362" s="171" t="s">
        <v>5</v>
      </c>
      <c r="J362" s="171" t="s">
        <v>5</v>
      </c>
      <c r="K362" s="172">
        <v>2956</v>
      </c>
      <c r="L362" s="172">
        <v>1617</v>
      </c>
      <c r="M362" s="172">
        <v>2298</v>
      </c>
      <c r="N362" s="172">
        <v>2069</v>
      </c>
      <c r="O362" s="172">
        <v>2870</v>
      </c>
      <c r="P362" s="1"/>
      <c r="Q362"/>
      <c r="R362"/>
      <c r="S362"/>
      <c r="T362"/>
      <c r="U362"/>
      <c r="V362"/>
      <c r="W362" s="35"/>
      <c r="X362" s="50"/>
      <c r="Y362" s="49"/>
      <c r="Z362" s="49"/>
      <c r="AA362" s="1"/>
      <c r="AB362" s="7"/>
      <c r="AC362" s="7"/>
      <c r="AD362" s="7"/>
      <c r="AE362" s="7"/>
      <c r="AF362" s="7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15"/>
      <c r="AZ362" s="15"/>
      <c r="BA362" s="15"/>
      <c r="BB362" s="15"/>
      <c r="BC362" s="15"/>
      <c r="BD362" s="15"/>
      <c r="BE362" s="15"/>
      <c r="BF362" s="15"/>
      <c r="BG362" s="15"/>
      <c r="BH362" s="15"/>
      <c r="BI362" s="15"/>
      <c r="BJ362" s="15"/>
      <c r="BK362" s="15"/>
      <c r="BL362" s="15"/>
      <c r="BM362" s="15"/>
      <c r="BN362" s="15"/>
      <c r="BO362" s="15"/>
      <c r="BP362" s="15"/>
      <c r="BQ362" s="15"/>
      <c r="BR362" s="15"/>
      <c r="BS362" s="15"/>
      <c r="BT362" s="15"/>
      <c r="BU362" s="15"/>
      <c r="BV362" s="15"/>
      <c r="BW362" s="15"/>
      <c r="BY362" s="5"/>
      <c r="BZ362" s="5"/>
      <c r="CA362" s="5"/>
      <c r="CB362" s="5"/>
      <c r="CC362" s="5"/>
      <c r="CE362" s="52"/>
      <c r="CF362" s="52"/>
      <c r="CG362" s="52"/>
      <c r="CH362" s="52"/>
      <c r="CI362" s="52"/>
      <c r="CK362" s="52" t="str">
        <f t="shared" si="273"/>
        <v/>
      </c>
      <c r="CL362" s="55"/>
      <c r="CM362" s="55"/>
      <c r="CN362" s="55"/>
      <c r="CO362" s="55"/>
      <c r="CP362" s="55"/>
      <c r="CQ362" s="5"/>
      <c r="CR362" s="5"/>
      <c r="CS362" s="5"/>
      <c r="CT362" s="5"/>
      <c r="CU362" s="5"/>
    </row>
    <row r="363" spans="1:99" x14ac:dyDescent="0.35">
      <c r="A363" s="170" t="str">
        <f t="shared" si="274"/>
        <v>NNN</v>
      </c>
      <c r="B363" s="170" t="str">
        <f t="shared" si="275"/>
        <v>N</v>
      </c>
      <c r="C363" s="29" t="str">
        <f t="shared" si="276"/>
        <v>N</v>
      </c>
      <c r="D363" s="29" t="str">
        <f t="shared" si="272"/>
        <v>N</v>
      </c>
      <c r="E363" s="171" t="s">
        <v>5</v>
      </c>
      <c r="F363" s="171" t="s">
        <v>7</v>
      </c>
      <c r="G363" s="171" t="s">
        <v>8</v>
      </c>
      <c r="H363" s="172">
        <v>46</v>
      </c>
      <c r="I363" s="171" t="s">
        <v>5</v>
      </c>
      <c r="J363" s="171" t="s">
        <v>5</v>
      </c>
      <c r="K363" s="172">
        <v>2830</v>
      </c>
      <c r="L363" s="172">
        <v>1571</v>
      </c>
      <c r="M363" s="172">
        <v>2166</v>
      </c>
      <c r="N363" s="172">
        <v>1908</v>
      </c>
      <c r="O363" s="172">
        <v>2739</v>
      </c>
      <c r="P363" s="1"/>
      <c r="Q363"/>
      <c r="R363"/>
      <c r="S363"/>
      <c r="T363"/>
      <c r="U363"/>
      <c r="V363"/>
      <c r="W363" s="35"/>
      <c r="X363" s="50"/>
      <c r="Y363" s="49"/>
      <c r="Z363" s="49"/>
      <c r="AA363" s="1"/>
      <c r="AB363" s="7"/>
      <c r="AC363" s="7"/>
      <c r="AD363" s="7"/>
      <c r="AE363" s="7"/>
      <c r="AF363" s="7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15"/>
      <c r="AZ363" s="15"/>
      <c r="BA363" s="15"/>
      <c r="BB363" s="15"/>
      <c r="BC363" s="15"/>
      <c r="BD363" s="15"/>
      <c r="BE363" s="15"/>
      <c r="BF363" s="15"/>
      <c r="BG363" s="15"/>
      <c r="BH363" s="15"/>
      <c r="BI363" s="15"/>
      <c r="BJ363" s="15"/>
      <c r="BK363" s="15"/>
      <c r="BL363" s="15"/>
      <c r="BM363" s="15"/>
      <c r="BN363" s="15"/>
      <c r="BO363" s="15"/>
      <c r="BP363" s="15"/>
      <c r="BQ363" s="15"/>
      <c r="BR363" s="15"/>
      <c r="BS363" s="15"/>
      <c r="BT363" s="15"/>
      <c r="BU363" s="15"/>
      <c r="BV363" s="15"/>
      <c r="BW363" s="15"/>
      <c r="BY363" s="5"/>
      <c r="BZ363" s="5"/>
      <c r="CA363" s="5"/>
      <c r="CB363" s="5"/>
      <c r="CC363" s="5"/>
      <c r="CE363" s="52"/>
      <c r="CF363" s="52"/>
      <c r="CG363" s="52"/>
      <c r="CH363" s="52"/>
      <c r="CI363" s="52"/>
      <c r="CK363" s="52" t="str">
        <f t="shared" si="273"/>
        <v/>
      </c>
      <c r="CL363" s="55"/>
      <c r="CM363" s="55"/>
      <c r="CN363" s="55"/>
      <c r="CO363" s="55"/>
      <c r="CP363" s="55"/>
      <c r="CQ363" s="5"/>
      <c r="CR363" s="5"/>
      <c r="CS363" s="5"/>
      <c r="CT363" s="5"/>
      <c r="CU363" s="5"/>
    </row>
    <row r="364" spans="1:99" x14ac:dyDescent="0.35">
      <c r="A364" s="170" t="str">
        <f t="shared" si="274"/>
        <v>NNN</v>
      </c>
      <c r="B364" s="170" t="str">
        <f t="shared" si="275"/>
        <v>N</v>
      </c>
      <c r="C364" s="29" t="str">
        <f t="shared" si="276"/>
        <v>N</v>
      </c>
      <c r="D364" s="29" t="str">
        <f t="shared" si="272"/>
        <v>N</v>
      </c>
      <c r="E364" s="171" t="s">
        <v>5</v>
      </c>
      <c r="F364" s="171" t="s">
        <v>7</v>
      </c>
      <c r="G364" s="171" t="s">
        <v>8</v>
      </c>
      <c r="H364" s="172">
        <v>47</v>
      </c>
      <c r="I364" s="171" t="s">
        <v>5</v>
      </c>
      <c r="J364" s="171" t="s">
        <v>5</v>
      </c>
      <c r="K364" s="172">
        <v>2649</v>
      </c>
      <c r="L364" s="172">
        <v>1494</v>
      </c>
      <c r="M364" s="172">
        <v>2075</v>
      </c>
      <c r="N364" s="172">
        <v>1845</v>
      </c>
      <c r="O364" s="172">
        <v>2548</v>
      </c>
      <c r="P364" s="1"/>
      <c r="Q364"/>
      <c r="R364"/>
      <c r="S364"/>
      <c r="T364"/>
      <c r="U364"/>
      <c r="V364"/>
      <c r="W364" s="35"/>
      <c r="X364" s="50"/>
      <c r="Y364" s="49"/>
      <c r="Z364" s="49"/>
      <c r="AA364" s="1"/>
      <c r="AB364" s="7"/>
      <c r="AC364" s="7"/>
      <c r="AD364" s="7"/>
      <c r="AE364" s="7"/>
      <c r="AF364" s="7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5"/>
      <c r="BF364" s="15"/>
      <c r="BG364" s="15"/>
      <c r="BH364" s="15"/>
      <c r="BI364" s="15"/>
      <c r="BJ364" s="15"/>
      <c r="BK364" s="15"/>
      <c r="BL364" s="15"/>
      <c r="BM364" s="15"/>
      <c r="BN364" s="15"/>
      <c r="BO364" s="15"/>
      <c r="BP364" s="15"/>
      <c r="BQ364" s="15"/>
      <c r="BR364" s="15"/>
      <c r="BS364" s="15"/>
      <c r="BT364" s="15"/>
      <c r="BU364" s="15"/>
      <c r="BV364" s="15"/>
      <c r="BW364" s="15"/>
      <c r="BY364" s="5"/>
      <c r="BZ364" s="5"/>
      <c r="CA364" s="5"/>
      <c r="CB364" s="5"/>
      <c r="CC364" s="5"/>
      <c r="CE364" s="52"/>
      <c r="CF364" s="52"/>
      <c r="CG364" s="52"/>
      <c r="CH364" s="52"/>
      <c r="CI364" s="52"/>
      <c r="CK364" s="52" t="str">
        <f t="shared" si="273"/>
        <v/>
      </c>
      <c r="CL364" s="55"/>
      <c r="CM364" s="55"/>
      <c r="CN364" s="55"/>
      <c r="CO364" s="55"/>
      <c r="CP364" s="55"/>
      <c r="CQ364" s="5"/>
      <c r="CR364" s="5"/>
      <c r="CS364" s="5"/>
      <c r="CT364" s="5"/>
      <c r="CU364" s="5"/>
    </row>
    <row r="365" spans="1:99" x14ac:dyDescent="0.35">
      <c r="A365" s="170" t="str">
        <f t="shared" si="274"/>
        <v>NNN</v>
      </c>
      <c r="B365" s="170" t="str">
        <f t="shared" si="275"/>
        <v>N</v>
      </c>
      <c r="C365" s="29" t="str">
        <f t="shared" si="276"/>
        <v>N</v>
      </c>
      <c r="D365" s="29" t="str">
        <f t="shared" si="272"/>
        <v>N</v>
      </c>
      <c r="E365" s="171" t="s">
        <v>5</v>
      </c>
      <c r="F365" s="171" t="s">
        <v>7</v>
      </c>
      <c r="G365" s="171" t="s">
        <v>8</v>
      </c>
      <c r="H365" s="172">
        <v>48</v>
      </c>
      <c r="I365" s="171" t="s">
        <v>5</v>
      </c>
      <c r="J365" s="171" t="s">
        <v>5</v>
      </c>
      <c r="K365" s="172">
        <v>2384</v>
      </c>
      <c r="L365" s="172">
        <v>1391</v>
      </c>
      <c r="M365" s="172">
        <v>1880</v>
      </c>
      <c r="N365" s="172">
        <v>1671</v>
      </c>
      <c r="O365" s="172">
        <v>2282</v>
      </c>
      <c r="P365" s="1"/>
      <c r="Q365"/>
      <c r="R365"/>
      <c r="S365"/>
      <c r="T365"/>
      <c r="U365"/>
      <c r="V365"/>
      <c r="W365" s="35"/>
      <c r="X365" s="50"/>
      <c r="Y365" s="49"/>
      <c r="Z365" s="49"/>
      <c r="AA365" s="1"/>
      <c r="AB365" s="7"/>
      <c r="AC365" s="7"/>
      <c r="AD365" s="7"/>
      <c r="AE365" s="7"/>
      <c r="AF365" s="7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15"/>
      <c r="AZ365" s="15"/>
      <c r="BA365" s="15"/>
      <c r="BB365" s="15"/>
      <c r="BC365" s="15"/>
      <c r="BD365" s="15"/>
      <c r="BE365" s="15"/>
      <c r="BF365" s="15"/>
      <c r="BG365" s="15"/>
      <c r="BH365" s="15"/>
      <c r="BI365" s="15"/>
      <c r="BJ365" s="15"/>
      <c r="BK365" s="15"/>
      <c r="BL365" s="15"/>
      <c r="BM365" s="15"/>
      <c r="BN365" s="15"/>
      <c r="BO365" s="15"/>
      <c r="BP365" s="15"/>
      <c r="BQ365" s="15"/>
      <c r="BR365" s="15"/>
      <c r="BS365" s="15"/>
      <c r="BT365" s="15"/>
      <c r="BU365" s="15"/>
      <c r="BV365" s="15"/>
      <c r="BW365" s="15"/>
      <c r="BY365" s="5"/>
      <c r="BZ365" s="5"/>
      <c r="CA365" s="5"/>
      <c r="CB365" s="5"/>
      <c r="CC365" s="5"/>
      <c r="CE365" s="52"/>
      <c r="CF365" s="52"/>
      <c r="CG365" s="52"/>
      <c r="CH365" s="52"/>
      <c r="CI365" s="52"/>
      <c r="CK365" s="52" t="str">
        <f t="shared" si="273"/>
        <v/>
      </c>
      <c r="CL365" s="55"/>
      <c r="CM365" s="55"/>
      <c r="CN365" s="55"/>
      <c r="CO365" s="55"/>
      <c r="CP365" s="55"/>
      <c r="CQ365" s="5"/>
      <c r="CR365" s="5"/>
      <c r="CS365" s="5"/>
      <c r="CT365" s="5"/>
      <c r="CU365" s="5"/>
    </row>
    <row r="366" spans="1:99" x14ac:dyDescent="0.35">
      <c r="A366" s="170" t="str">
        <f t="shared" si="274"/>
        <v>NNN</v>
      </c>
      <c r="B366" s="170" t="str">
        <f t="shared" si="275"/>
        <v>N</v>
      </c>
      <c r="C366" s="29" t="str">
        <f t="shared" si="276"/>
        <v>N</v>
      </c>
      <c r="D366" s="29" t="str">
        <f t="shared" si="272"/>
        <v>N</v>
      </c>
      <c r="E366" s="171" t="s">
        <v>5</v>
      </c>
      <c r="F366" s="171" t="s">
        <v>7</v>
      </c>
      <c r="G366" s="171" t="s">
        <v>8</v>
      </c>
      <c r="H366" s="172">
        <v>49</v>
      </c>
      <c r="I366" s="171" t="s">
        <v>5</v>
      </c>
      <c r="J366" s="171" t="s">
        <v>5</v>
      </c>
      <c r="K366" s="172">
        <v>2260</v>
      </c>
      <c r="L366" s="172">
        <v>1296</v>
      </c>
      <c r="M366" s="172">
        <v>1793</v>
      </c>
      <c r="N366" s="172">
        <v>1578</v>
      </c>
      <c r="O366" s="172">
        <v>2193</v>
      </c>
      <c r="P366" s="1"/>
      <c r="Q366"/>
      <c r="R366"/>
      <c r="S366"/>
      <c r="T366"/>
      <c r="U366"/>
      <c r="V366"/>
      <c r="W366" s="35"/>
      <c r="X366" s="50"/>
      <c r="Y366" s="49"/>
      <c r="Z366" s="49"/>
      <c r="AA366" s="1"/>
      <c r="AB366" s="7"/>
      <c r="AC366" s="7"/>
      <c r="AD366" s="7"/>
      <c r="AE366" s="7"/>
      <c r="AF366" s="7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15"/>
      <c r="AZ366" s="15"/>
      <c r="BA366" s="15"/>
      <c r="BB366" s="15"/>
      <c r="BC366" s="15"/>
      <c r="BD366" s="15"/>
      <c r="BE366" s="15"/>
      <c r="BF366" s="15"/>
      <c r="BG366" s="15"/>
      <c r="BH366" s="15"/>
      <c r="BI366" s="15"/>
      <c r="BJ366" s="15"/>
      <c r="BK366" s="15"/>
      <c r="BL366" s="15"/>
      <c r="BM366" s="15"/>
      <c r="BN366" s="15"/>
      <c r="BO366" s="15"/>
      <c r="BP366" s="15"/>
      <c r="BQ366" s="15"/>
      <c r="BR366" s="15"/>
      <c r="BS366" s="15"/>
      <c r="BT366" s="15"/>
      <c r="BU366" s="15"/>
      <c r="BV366" s="15"/>
      <c r="BW366" s="15"/>
      <c r="BY366" s="5"/>
      <c r="BZ366" s="5"/>
      <c r="CA366" s="5"/>
      <c r="CB366" s="5"/>
      <c r="CC366" s="5"/>
      <c r="CE366" s="52"/>
      <c r="CF366" s="52"/>
      <c r="CG366" s="52"/>
      <c r="CH366" s="52"/>
      <c r="CI366" s="52"/>
      <c r="CK366" s="52" t="str">
        <f t="shared" si="273"/>
        <v/>
      </c>
      <c r="CL366" s="55"/>
      <c r="CM366" s="55"/>
      <c r="CN366" s="55"/>
      <c r="CO366" s="55"/>
      <c r="CP366" s="55"/>
      <c r="CQ366" s="5"/>
      <c r="CR366" s="5"/>
      <c r="CS366" s="5"/>
      <c r="CT366" s="5"/>
      <c r="CU366" s="5"/>
    </row>
    <row r="367" spans="1:99" x14ac:dyDescent="0.35">
      <c r="A367" s="170" t="str">
        <f t="shared" si="274"/>
        <v>NNN</v>
      </c>
      <c r="B367" s="170" t="str">
        <f t="shared" si="275"/>
        <v>N</v>
      </c>
      <c r="C367" s="29" t="str">
        <f t="shared" si="276"/>
        <v>N</v>
      </c>
      <c r="D367" s="29" t="str">
        <f t="shared" si="272"/>
        <v>N</v>
      </c>
      <c r="E367" s="171" t="s">
        <v>5</v>
      </c>
      <c r="F367" s="171" t="s">
        <v>7</v>
      </c>
      <c r="G367" s="171" t="s">
        <v>8</v>
      </c>
      <c r="H367" s="172">
        <v>50</v>
      </c>
      <c r="I367" s="171" t="s">
        <v>5</v>
      </c>
      <c r="J367" s="171" t="s">
        <v>5</v>
      </c>
      <c r="K367" s="172">
        <v>2228</v>
      </c>
      <c r="L367" s="172">
        <v>1317</v>
      </c>
      <c r="M367" s="172">
        <v>1780</v>
      </c>
      <c r="N367" s="172">
        <v>1542</v>
      </c>
      <c r="O367" s="172">
        <v>2138</v>
      </c>
      <c r="P367" s="1"/>
      <c r="Q367"/>
      <c r="R367"/>
      <c r="S367"/>
      <c r="T367"/>
      <c r="U367"/>
      <c r="V367"/>
      <c r="W367" s="35"/>
      <c r="X367" s="50"/>
      <c r="Y367" s="49"/>
      <c r="Z367" s="49"/>
      <c r="AA367" s="1"/>
      <c r="AB367" s="7"/>
      <c r="AC367" s="7"/>
      <c r="AD367" s="7"/>
      <c r="AE367" s="7"/>
      <c r="AF367" s="7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15"/>
      <c r="AZ367" s="15"/>
      <c r="BA367" s="15"/>
      <c r="BB367" s="15"/>
      <c r="BC367" s="15"/>
      <c r="BD367" s="15"/>
      <c r="BE367" s="15"/>
      <c r="BF367" s="15"/>
      <c r="BG367" s="15"/>
      <c r="BH367" s="15"/>
      <c r="BI367" s="15"/>
      <c r="BJ367" s="15"/>
      <c r="BK367" s="15"/>
      <c r="BL367" s="15"/>
      <c r="BM367" s="15"/>
      <c r="BN367" s="15"/>
      <c r="BO367" s="15"/>
      <c r="BP367" s="15"/>
      <c r="BQ367" s="15"/>
      <c r="BR367" s="15"/>
      <c r="BS367" s="15"/>
      <c r="BT367" s="15"/>
      <c r="BU367" s="15"/>
      <c r="BV367" s="15"/>
      <c r="BW367" s="15"/>
      <c r="BY367" s="5"/>
      <c r="BZ367" s="5"/>
      <c r="CA367" s="5"/>
      <c r="CB367" s="5"/>
      <c r="CC367" s="5"/>
      <c r="CE367" s="52"/>
      <c r="CF367" s="52"/>
      <c r="CG367" s="52"/>
      <c r="CH367" s="52"/>
      <c r="CI367" s="52"/>
      <c r="CK367" s="52" t="str">
        <f t="shared" si="273"/>
        <v/>
      </c>
      <c r="CL367" s="55"/>
      <c r="CM367" s="55"/>
      <c r="CN367" s="55"/>
      <c r="CO367" s="55"/>
      <c r="CP367" s="55"/>
      <c r="CQ367" s="5"/>
      <c r="CR367" s="5"/>
      <c r="CS367" s="5"/>
      <c r="CT367" s="5"/>
      <c r="CU367" s="5"/>
    </row>
    <row r="368" spans="1:99" x14ac:dyDescent="0.35">
      <c r="A368" s="170" t="str">
        <f t="shared" si="274"/>
        <v>NNN</v>
      </c>
      <c r="B368" s="170" t="str">
        <f t="shared" si="275"/>
        <v>N</v>
      </c>
      <c r="C368" s="29" t="str">
        <f t="shared" si="276"/>
        <v>N</v>
      </c>
      <c r="D368" s="29" t="str">
        <f t="shared" si="272"/>
        <v>N</v>
      </c>
      <c r="E368" s="171" t="s">
        <v>5</v>
      </c>
      <c r="F368" s="171" t="s">
        <v>7</v>
      </c>
      <c r="G368" s="171" t="s">
        <v>8</v>
      </c>
      <c r="H368" s="172">
        <v>50</v>
      </c>
      <c r="I368" s="171" t="s">
        <v>9</v>
      </c>
      <c r="J368" s="171" t="s">
        <v>5</v>
      </c>
      <c r="K368" s="172">
        <v>1</v>
      </c>
      <c r="L368" s="172">
        <v>0</v>
      </c>
      <c r="M368" s="172">
        <v>1</v>
      </c>
      <c r="N368" s="172">
        <v>1</v>
      </c>
      <c r="O368" s="172">
        <v>1</v>
      </c>
      <c r="P368" s="1"/>
      <c r="Q368"/>
      <c r="R368"/>
      <c r="S368"/>
      <c r="T368"/>
      <c r="U368"/>
      <c r="V368"/>
      <c r="W368" s="35"/>
      <c r="X368" s="50"/>
      <c r="Y368" s="49"/>
      <c r="Z368" s="49"/>
      <c r="AA368" s="1"/>
      <c r="AB368" s="7"/>
      <c r="AC368" s="7"/>
      <c r="AD368" s="7"/>
      <c r="AE368" s="7"/>
      <c r="AF368" s="7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15"/>
      <c r="AZ368" s="15"/>
      <c r="BA368" s="15"/>
      <c r="BB368" s="15"/>
      <c r="BC368" s="15"/>
      <c r="BD368" s="15"/>
      <c r="BE368" s="15"/>
      <c r="BF368" s="15"/>
      <c r="BG368" s="15"/>
      <c r="BH368" s="15"/>
      <c r="BI368" s="15"/>
      <c r="BJ368" s="15"/>
      <c r="BK368" s="15"/>
      <c r="BL368" s="15"/>
      <c r="BM368" s="15"/>
      <c r="BN368" s="15"/>
      <c r="BO368" s="15"/>
      <c r="BP368" s="15"/>
      <c r="BQ368" s="15"/>
      <c r="BR368" s="15"/>
      <c r="BS368" s="15"/>
      <c r="BT368" s="15"/>
      <c r="BU368" s="15"/>
      <c r="BV368" s="15"/>
      <c r="BW368" s="15"/>
      <c r="BY368" s="5"/>
      <c r="BZ368" s="5"/>
      <c r="CA368" s="5"/>
      <c r="CB368" s="5"/>
      <c r="CC368" s="5"/>
      <c r="CE368" s="52"/>
      <c r="CF368" s="52"/>
      <c r="CG368" s="52"/>
      <c r="CH368" s="52"/>
      <c r="CI368" s="52"/>
      <c r="CK368" s="52" t="str">
        <f t="shared" si="273"/>
        <v/>
      </c>
      <c r="CL368" s="55"/>
      <c r="CM368" s="55"/>
      <c r="CN368" s="55"/>
      <c r="CO368" s="55"/>
      <c r="CP368" s="55"/>
      <c r="CQ368" s="5"/>
      <c r="CR368" s="5"/>
      <c r="CS368" s="5"/>
      <c r="CT368" s="5"/>
      <c r="CU368" s="5"/>
    </row>
    <row r="369" spans="1:99" x14ac:dyDescent="0.35">
      <c r="A369" s="170" t="str">
        <f t="shared" si="274"/>
        <v>NNN</v>
      </c>
      <c r="B369" s="170" t="str">
        <f t="shared" si="275"/>
        <v>N</v>
      </c>
      <c r="C369" s="29" t="str">
        <f t="shared" si="276"/>
        <v>N</v>
      </c>
      <c r="D369" s="29" t="str">
        <f t="shared" si="272"/>
        <v>N</v>
      </c>
      <c r="E369" s="171" t="s">
        <v>5</v>
      </c>
      <c r="F369" s="171" t="s">
        <v>7</v>
      </c>
      <c r="G369" s="171" t="s">
        <v>8</v>
      </c>
      <c r="H369" s="172">
        <v>51</v>
      </c>
      <c r="I369" s="171" t="s">
        <v>5</v>
      </c>
      <c r="J369" s="171" t="s">
        <v>5</v>
      </c>
      <c r="K369" s="172">
        <v>2127</v>
      </c>
      <c r="L369" s="172">
        <v>1222</v>
      </c>
      <c r="M369" s="172">
        <v>1688</v>
      </c>
      <c r="N369" s="172">
        <v>1459</v>
      </c>
      <c r="O369" s="172">
        <v>2035</v>
      </c>
      <c r="P369" s="1"/>
      <c r="Q369"/>
      <c r="R369"/>
      <c r="S369"/>
      <c r="T369"/>
      <c r="U369"/>
      <c r="V369"/>
      <c r="W369" s="35"/>
      <c r="X369" s="50"/>
      <c r="Y369" s="49"/>
      <c r="Z369" s="49"/>
      <c r="AA369" s="1"/>
      <c r="AB369" s="7"/>
      <c r="AC369" s="7"/>
      <c r="AD369" s="7"/>
      <c r="AE369" s="7"/>
      <c r="AF369" s="7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15"/>
      <c r="AZ369" s="15"/>
      <c r="BA369" s="15"/>
      <c r="BB369" s="15"/>
      <c r="BC369" s="15"/>
      <c r="BD369" s="15"/>
      <c r="BE369" s="15"/>
      <c r="BF369" s="15"/>
      <c r="BG369" s="15"/>
      <c r="BH369" s="15"/>
      <c r="BI369" s="15"/>
      <c r="BJ369" s="15"/>
      <c r="BK369" s="15"/>
      <c r="BL369" s="15"/>
      <c r="BM369" s="15"/>
      <c r="BN369" s="15"/>
      <c r="BO369" s="15"/>
      <c r="BP369" s="15"/>
      <c r="BQ369" s="15"/>
      <c r="BR369" s="15"/>
      <c r="BS369" s="15"/>
      <c r="BT369" s="15"/>
      <c r="BU369" s="15"/>
      <c r="BV369" s="15"/>
      <c r="BW369" s="15"/>
      <c r="BY369" s="5"/>
      <c r="BZ369" s="5"/>
      <c r="CA369" s="5"/>
      <c r="CB369" s="5"/>
      <c r="CC369" s="5"/>
      <c r="CE369" s="52"/>
      <c r="CF369" s="52"/>
      <c r="CG369" s="52"/>
      <c r="CH369" s="52"/>
      <c r="CI369" s="52"/>
      <c r="CK369" s="52" t="str">
        <f t="shared" si="273"/>
        <v/>
      </c>
      <c r="CL369" s="55"/>
      <c r="CM369" s="55"/>
      <c r="CN369" s="55"/>
      <c r="CO369" s="55"/>
      <c r="CP369" s="55"/>
      <c r="CQ369" s="5"/>
      <c r="CR369" s="5"/>
      <c r="CS369" s="5"/>
      <c r="CT369" s="5"/>
      <c r="CU369" s="5"/>
    </row>
    <row r="370" spans="1:99" x14ac:dyDescent="0.35">
      <c r="A370" s="170" t="str">
        <f t="shared" si="274"/>
        <v>NNN</v>
      </c>
      <c r="B370" s="170" t="str">
        <f t="shared" si="275"/>
        <v>N</v>
      </c>
      <c r="C370" s="29" t="str">
        <f t="shared" si="276"/>
        <v>N</v>
      </c>
      <c r="D370" s="29" t="str">
        <f t="shared" si="272"/>
        <v>N</v>
      </c>
      <c r="E370" s="171" t="s">
        <v>5</v>
      </c>
      <c r="F370" s="171" t="s">
        <v>7</v>
      </c>
      <c r="G370" s="171" t="s">
        <v>8</v>
      </c>
      <c r="H370" s="172">
        <v>52</v>
      </c>
      <c r="I370" s="171" t="s">
        <v>5</v>
      </c>
      <c r="J370" s="171" t="s">
        <v>5</v>
      </c>
      <c r="K370" s="172">
        <v>1942</v>
      </c>
      <c r="L370" s="172">
        <v>1141</v>
      </c>
      <c r="M370" s="172">
        <v>1502</v>
      </c>
      <c r="N370" s="172">
        <v>1309</v>
      </c>
      <c r="O370" s="172">
        <v>1866</v>
      </c>
      <c r="P370" s="1"/>
      <c r="Q370"/>
      <c r="R370"/>
      <c r="S370"/>
      <c r="T370"/>
      <c r="U370"/>
      <c r="V370"/>
      <c r="W370" s="35"/>
      <c r="X370" s="50"/>
      <c r="Y370" s="49"/>
      <c r="Z370" s="49"/>
      <c r="AA370" s="1"/>
      <c r="AB370" s="7"/>
      <c r="AC370" s="7"/>
      <c r="AD370" s="7"/>
      <c r="AE370" s="7"/>
      <c r="AF370" s="7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15"/>
      <c r="AZ370" s="15"/>
      <c r="BA370" s="15"/>
      <c r="BB370" s="15"/>
      <c r="BC370" s="15"/>
      <c r="BD370" s="15"/>
      <c r="BE370" s="15"/>
      <c r="BF370" s="15"/>
      <c r="BG370" s="15"/>
      <c r="BH370" s="15"/>
      <c r="BI370" s="15"/>
      <c r="BJ370" s="15"/>
      <c r="BK370" s="15"/>
      <c r="BL370" s="15"/>
      <c r="BM370" s="15"/>
      <c r="BN370" s="15"/>
      <c r="BO370" s="15"/>
      <c r="BP370" s="15"/>
      <c r="BQ370" s="15"/>
      <c r="BR370" s="15"/>
      <c r="BS370" s="15"/>
      <c r="BT370" s="15"/>
      <c r="BU370" s="15"/>
      <c r="BV370" s="15"/>
      <c r="BW370" s="15"/>
      <c r="BY370" s="5"/>
      <c r="BZ370" s="5"/>
      <c r="CA370" s="5"/>
      <c r="CB370" s="5"/>
      <c r="CC370" s="5"/>
      <c r="CE370" s="52"/>
      <c r="CF370" s="52"/>
      <c r="CG370" s="52"/>
      <c r="CH370" s="52"/>
      <c r="CI370" s="52"/>
      <c r="CK370" s="52" t="str">
        <f t="shared" si="273"/>
        <v/>
      </c>
      <c r="CL370" s="55"/>
      <c r="CM370" s="55"/>
      <c r="CN370" s="55"/>
      <c r="CO370" s="55"/>
      <c r="CP370" s="55"/>
      <c r="CQ370" s="5"/>
      <c r="CR370" s="5"/>
      <c r="CS370" s="5"/>
      <c r="CT370" s="5"/>
      <c r="CU370" s="5"/>
    </row>
    <row r="371" spans="1:99" x14ac:dyDescent="0.35">
      <c r="A371" s="170" t="str">
        <f t="shared" si="274"/>
        <v>NNN</v>
      </c>
      <c r="B371" s="170" t="str">
        <f t="shared" si="275"/>
        <v>N</v>
      </c>
      <c r="C371" s="29" t="str">
        <f t="shared" si="276"/>
        <v>N</v>
      </c>
      <c r="D371" s="29" t="str">
        <f t="shared" si="272"/>
        <v>N</v>
      </c>
      <c r="E371" s="171" t="s">
        <v>5</v>
      </c>
      <c r="F371" s="171" t="s">
        <v>7</v>
      </c>
      <c r="G371" s="171" t="s">
        <v>8</v>
      </c>
      <c r="H371" s="172">
        <v>53</v>
      </c>
      <c r="I371" s="171" t="s">
        <v>5</v>
      </c>
      <c r="J371" s="171" t="s">
        <v>5</v>
      </c>
      <c r="K371" s="172">
        <v>1894</v>
      </c>
      <c r="L371" s="172">
        <v>1140</v>
      </c>
      <c r="M371" s="172">
        <v>1494</v>
      </c>
      <c r="N371" s="172">
        <v>1288</v>
      </c>
      <c r="O371" s="172">
        <v>1828</v>
      </c>
      <c r="P371" s="1"/>
      <c r="Q371"/>
      <c r="R371"/>
      <c r="S371"/>
      <c r="T371"/>
      <c r="U371"/>
      <c r="V371"/>
      <c r="W371" s="35"/>
      <c r="X371" s="50"/>
      <c r="Y371" s="49"/>
      <c r="Z371" s="49"/>
      <c r="AA371" s="1"/>
      <c r="AB371" s="7"/>
      <c r="AC371" s="7"/>
      <c r="AD371" s="7"/>
      <c r="AE371" s="7"/>
      <c r="AF371" s="7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15"/>
      <c r="AZ371" s="15"/>
      <c r="BA371" s="15"/>
      <c r="BB371" s="15"/>
      <c r="BC371" s="15"/>
      <c r="BD371" s="15"/>
      <c r="BE371" s="15"/>
      <c r="BF371" s="15"/>
      <c r="BG371" s="15"/>
      <c r="BH371" s="15"/>
      <c r="BI371" s="15"/>
      <c r="BJ371" s="15"/>
      <c r="BK371" s="15"/>
      <c r="BL371" s="15"/>
      <c r="BM371" s="15"/>
      <c r="BN371" s="15"/>
      <c r="BO371" s="15"/>
      <c r="BP371" s="15"/>
      <c r="BQ371" s="15"/>
      <c r="BR371" s="15"/>
      <c r="BS371" s="15"/>
      <c r="BT371" s="15"/>
      <c r="BU371" s="15"/>
      <c r="BV371" s="15"/>
      <c r="BW371" s="15"/>
      <c r="BY371" s="5"/>
      <c r="BZ371" s="5"/>
      <c r="CA371" s="5"/>
      <c r="CB371" s="5"/>
      <c r="CC371" s="5"/>
      <c r="CE371" s="52"/>
      <c r="CF371" s="52"/>
      <c r="CG371" s="52"/>
      <c r="CH371" s="52"/>
      <c r="CI371" s="52"/>
      <c r="CK371" s="52" t="str">
        <f t="shared" si="273"/>
        <v/>
      </c>
      <c r="CL371" s="55"/>
      <c r="CM371" s="55"/>
      <c r="CN371" s="55"/>
      <c r="CO371" s="55"/>
      <c r="CP371" s="55"/>
      <c r="CQ371" s="5"/>
      <c r="CR371" s="5"/>
      <c r="CS371" s="5"/>
      <c r="CT371" s="5"/>
      <c r="CU371" s="5"/>
    </row>
    <row r="372" spans="1:99" x14ac:dyDescent="0.35">
      <c r="A372" s="170" t="str">
        <f t="shared" si="274"/>
        <v>NNN</v>
      </c>
      <c r="B372" s="170" t="str">
        <f t="shared" si="275"/>
        <v>N</v>
      </c>
      <c r="C372" s="29" t="str">
        <f t="shared" si="276"/>
        <v>N</v>
      </c>
      <c r="D372" s="29" t="str">
        <f t="shared" si="272"/>
        <v>N</v>
      </c>
      <c r="E372" s="171" t="s">
        <v>5</v>
      </c>
      <c r="F372" s="171" t="s">
        <v>7</v>
      </c>
      <c r="G372" s="171" t="s">
        <v>8</v>
      </c>
      <c r="H372" s="172">
        <v>54</v>
      </c>
      <c r="I372" s="171" t="s">
        <v>5</v>
      </c>
      <c r="J372" s="171" t="s">
        <v>5</v>
      </c>
      <c r="K372" s="172">
        <v>1927</v>
      </c>
      <c r="L372" s="172">
        <v>1201</v>
      </c>
      <c r="M372" s="172">
        <v>1517</v>
      </c>
      <c r="N372" s="172">
        <v>1319</v>
      </c>
      <c r="O372" s="172">
        <v>1859</v>
      </c>
      <c r="P372" s="1"/>
      <c r="Q372"/>
      <c r="R372"/>
      <c r="S372"/>
      <c r="T372"/>
      <c r="U372"/>
      <c r="V372"/>
      <c r="W372" s="35"/>
      <c r="X372" s="50"/>
      <c r="Y372" s="49"/>
      <c r="Z372" s="49"/>
      <c r="AA372" s="1"/>
      <c r="AB372" s="7"/>
      <c r="AC372" s="7"/>
      <c r="AD372" s="7"/>
      <c r="AE372" s="7"/>
      <c r="AF372" s="7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15"/>
      <c r="AZ372" s="15"/>
      <c r="BA372" s="15"/>
      <c r="BB372" s="15"/>
      <c r="BC372" s="15"/>
      <c r="BD372" s="15"/>
      <c r="BE372" s="15"/>
      <c r="BF372" s="15"/>
      <c r="BG372" s="15"/>
      <c r="BH372" s="15"/>
      <c r="BI372" s="15"/>
      <c r="BJ372" s="15"/>
      <c r="BK372" s="15"/>
      <c r="BL372" s="15"/>
      <c r="BM372" s="15"/>
      <c r="BN372" s="15"/>
      <c r="BO372" s="15"/>
      <c r="BP372" s="15"/>
      <c r="BQ372" s="15"/>
      <c r="BR372" s="15"/>
      <c r="BS372" s="15"/>
      <c r="BT372" s="15"/>
      <c r="BU372" s="15"/>
      <c r="BV372" s="15"/>
      <c r="BW372" s="15"/>
      <c r="BY372" s="5"/>
      <c r="BZ372" s="5"/>
      <c r="CA372" s="5"/>
      <c r="CB372" s="5"/>
      <c r="CC372" s="5"/>
      <c r="CE372" s="52"/>
      <c r="CF372" s="52"/>
      <c r="CG372" s="52"/>
      <c r="CH372" s="52"/>
      <c r="CI372" s="52"/>
      <c r="CK372" s="52" t="str">
        <f t="shared" si="273"/>
        <v/>
      </c>
      <c r="CL372" s="55"/>
      <c r="CM372" s="55"/>
      <c r="CN372" s="55"/>
      <c r="CO372" s="55"/>
      <c r="CP372" s="55"/>
      <c r="CQ372" s="5"/>
      <c r="CR372" s="5"/>
      <c r="CS372" s="5"/>
      <c r="CT372" s="5"/>
      <c r="CU372" s="5"/>
    </row>
    <row r="373" spans="1:99" x14ac:dyDescent="0.35">
      <c r="A373" s="170" t="str">
        <f t="shared" si="274"/>
        <v>NNN</v>
      </c>
      <c r="B373" s="170" t="str">
        <f t="shared" si="275"/>
        <v>N</v>
      </c>
      <c r="C373" s="29" t="str">
        <f t="shared" si="276"/>
        <v>N</v>
      </c>
      <c r="D373" s="29" t="str">
        <f t="shared" si="272"/>
        <v>N</v>
      </c>
      <c r="E373" s="171" t="s">
        <v>5</v>
      </c>
      <c r="F373" s="171" t="s">
        <v>7</v>
      </c>
      <c r="G373" s="171" t="s">
        <v>8</v>
      </c>
      <c r="H373" s="172">
        <v>55</v>
      </c>
      <c r="I373" s="171" t="s">
        <v>5</v>
      </c>
      <c r="J373" s="171" t="s">
        <v>5</v>
      </c>
      <c r="K373" s="172">
        <v>1479</v>
      </c>
      <c r="L373" s="172">
        <v>880</v>
      </c>
      <c r="M373" s="172">
        <v>1176</v>
      </c>
      <c r="N373" s="172">
        <v>1011</v>
      </c>
      <c r="O373" s="172">
        <v>1410</v>
      </c>
      <c r="P373" s="1"/>
      <c r="Q373"/>
      <c r="R373"/>
      <c r="S373"/>
      <c r="T373"/>
      <c r="U373"/>
      <c r="V373"/>
      <c r="W373" s="35"/>
      <c r="X373" s="50"/>
      <c r="Y373" s="49"/>
      <c r="Z373" s="49"/>
      <c r="AA373" s="1"/>
      <c r="AB373" s="7"/>
      <c r="AC373" s="7"/>
      <c r="AD373" s="7"/>
      <c r="AE373" s="7"/>
      <c r="AF373" s="7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15"/>
      <c r="AZ373" s="15"/>
      <c r="BA373" s="15"/>
      <c r="BB373" s="15"/>
      <c r="BC373" s="15"/>
      <c r="BD373" s="15"/>
      <c r="BE373" s="15"/>
      <c r="BF373" s="15"/>
      <c r="BG373" s="15"/>
      <c r="BH373" s="15"/>
      <c r="BI373" s="15"/>
      <c r="BJ373" s="15"/>
      <c r="BK373" s="15"/>
      <c r="BL373" s="15"/>
      <c r="BM373" s="15"/>
      <c r="BN373" s="15"/>
      <c r="BO373" s="15"/>
      <c r="BP373" s="15"/>
      <c r="BQ373" s="15"/>
      <c r="BR373" s="15"/>
      <c r="BS373" s="15"/>
      <c r="BT373" s="15"/>
      <c r="BU373" s="15"/>
      <c r="BV373" s="15"/>
      <c r="BW373" s="15"/>
      <c r="BY373" s="5"/>
      <c r="BZ373" s="5"/>
      <c r="CA373" s="5"/>
      <c r="CB373" s="5"/>
      <c r="CC373" s="5"/>
      <c r="CE373" s="52"/>
      <c r="CF373" s="52"/>
      <c r="CG373" s="52"/>
      <c r="CH373" s="52"/>
      <c r="CI373" s="52"/>
      <c r="CK373" s="52" t="str">
        <f t="shared" si="273"/>
        <v/>
      </c>
      <c r="CL373" s="55"/>
      <c r="CM373" s="55"/>
      <c r="CN373" s="55"/>
      <c r="CO373" s="55"/>
      <c r="CP373" s="55"/>
      <c r="CQ373" s="5"/>
      <c r="CR373" s="5"/>
      <c r="CS373" s="5"/>
      <c r="CT373" s="5"/>
      <c r="CU373" s="5"/>
    </row>
    <row r="374" spans="1:99" x14ac:dyDescent="0.35">
      <c r="A374" s="170" t="str">
        <f t="shared" si="274"/>
        <v>NNN</v>
      </c>
      <c r="B374" s="170" t="str">
        <f t="shared" si="275"/>
        <v>N</v>
      </c>
      <c r="C374" s="29" t="str">
        <f t="shared" si="276"/>
        <v>N</v>
      </c>
      <c r="D374" s="29" t="str">
        <f t="shared" si="272"/>
        <v>N</v>
      </c>
      <c r="E374" s="171" t="s">
        <v>5</v>
      </c>
      <c r="F374" s="171" t="s">
        <v>7</v>
      </c>
      <c r="G374" s="171" t="s">
        <v>8</v>
      </c>
      <c r="H374" s="172">
        <v>56</v>
      </c>
      <c r="I374" s="171" t="s">
        <v>5</v>
      </c>
      <c r="J374" s="171" t="s">
        <v>5</v>
      </c>
      <c r="K374" s="172">
        <v>1259</v>
      </c>
      <c r="L374" s="172">
        <v>760</v>
      </c>
      <c r="M374" s="172">
        <v>1034</v>
      </c>
      <c r="N374" s="172">
        <v>876</v>
      </c>
      <c r="O374" s="172">
        <v>1206</v>
      </c>
      <c r="P374" s="1"/>
      <c r="Q374"/>
      <c r="R374"/>
      <c r="S374"/>
      <c r="T374"/>
      <c r="U374"/>
      <c r="V374"/>
      <c r="W374" s="35"/>
      <c r="X374" s="50"/>
      <c r="Y374" s="49"/>
      <c r="Z374" s="49"/>
      <c r="AA374" s="1"/>
      <c r="AB374" s="7"/>
      <c r="AC374" s="7"/>
      <c r="AD374" s="7"/>
      <c r="AE374" s="7"/>
      <c r="AF374" s="7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  <c r="BM374" s="15"/>
      <c r="BN374" s="15"/>
      <c r="BO374" s="15"/>
      <c r="BP374" s="15"/>
      <c r="BQ374" s="15"/>
      <c r="BR374" s="15"/>
      <c r="BS374" s="15"/>
      <c r="BT374" s="15"/>
      <c r="BU374" s="15"/>
      <c r="BV374" s="15"/>
      <c r="BW374" s="15"/>
      <c r="BY374" s="5"/>
      <c r="BZ374" s="5"/>
      <c r="CA374" s="5"/>
      <c r="CB374" s="5"/>
      <c r="CC374" s="5"/>
      <c r="CE374" s="52"/>
      <c r="CF374" s="52"/>
      <c r="CG374" s="52"/>
      <c r="CH374" s="52"/>
      <c r="CI374" s="52"/>
      <c r="CK374" s="52" t="str">
        <f t="shared" si="273"/>
        <v/>
      </c>
      <c r="CL374" s="55"/>
      <c r="CM374" s="55"/>
      <c r="CN374" s="55"/>
      <c r="CO374" s="55"/>
      <c r="CP374" s="55"/>
      <c r="CQ374" s="5"/>
      <c r="CR374" s="5"/>
      <c r="CS374" s="5"/>
      <c r="CT374" s="5"/>
      <c r="CU374" s="5"/>
    </row>
    <row r="375" spans="1:99" x14ac:dyDescent="0.35">
      <c r="A375" s="170" t="str">
        <f t="shared" si="274"/>
        <v>NNN</v>
      </c>
      <c r="B375" s="170" t="str">
        <f t="shared" si="275"/>
        <v>N</v>
      </c>
      <c r="C375" s="29" t="str">
        <f t="shared" si="276"/>
        <v>N</v>
      </c>
      <c r="D375" s="29" t="str">
        <f t="shared" si="272"/>
        <v>N</v>
      </c>
      <c r="E375" s="171" t="s">
        <v>5</v>
      </c>
      <c r="F375" s="171" t="s">
        <v>7</v>
      </c>
      <c r="G375" s="171" t="s">
        <v>8</v>
      </c>
      <c r="H375" s="172">
        <v>56</v>
      </c>
      <c r="I375" s="171" t="s">
        <v>9</v>
      </c>
      <c r="J375" s="171" t="s">
        <v>5</v>
      </c>
      <c r="K375" s="172">
        <v>0</v>
      </c>
      <c r="L375" s="172">
        <v>0</v>
      </c>
      <c r="M375" s="172">
        <v>1</v>
      </c>
      <c r="N375" s="172">
        <v>0</v>
      </c>
      <c r="O375" s="172">
        <v>0</v>
      </c>
      <c r="P375" s="1"/>
      <c r="Q375"/>
      <c r="R375"/>
      <c r="S375"/>
      <c r="T375"/>
      <c r="U375"/>
      <c r="V375"/>
      <c r="W375" s="35"/>
      <c r="X375" s="50"/>
      <c r="Y375" s="49"/>
      <c r="Z375" s="49"/>
      <c r="AA375" s="1"/>
      <c r="AB375" s="7"/>
      <c r="AC375" s="7"/>
      <c r="AD375" s="7"/>
      <c r="AE375" s="7"/>
      <c r="AF375" s="7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15"/>
      <c r="AZ375" s="15"/>
      <c r="BA375" s="15"/>
      <c r="BB375" s="15"/>
      <c r="BC375" s="15"/>
      <c r="BD375" s="15"/>
      <c r="BE375" s="15"/>
      <c r="BF375" s="15"/>
      <c r="BG375" s="15"/>
      <c r="BH375" s="15"/>
      <c r="BI375" s="15"/>
      <c r="BJ375" s="15"/>
      <c r="BK375" s="15"/>
      <c r="BL375" s="15"/>
      <c r="BM375" s="15"/>
      <c r="BN375" s="15"/>
      <c r="BO375" s="15"/>
      <c r="BP375" s="15"/>
      <c r="BQ375" s="15"/>
      <c r="BR375" s="15"/>
      <c r="BS375" s="15"/>
      <c r="BT375" s="15"/>
      <c r="BU375" s="15"/>
      <c r="BV375" s="15"/>
      <c r="BW375" s="15"/>
      <c r="BY375" s="5"/>
      <c r="BZ375" s="5"/>
      <c r="CA375" s="5"/>
      <c r="CB375" s="5"/>
      <c r="CC375" s="5"/>
      <c r="CE375" s="52"/>
      <c r="CF375" s="52"/>
      <c r="CG375" s="52"/>
      <c r="CH375" s="52"/>
      <c r="CI375" s="52"/>
      <c r="CK375" s="52" t="str">
        <f t="shared" si="273"/>
        <v/>
      </c>
      <c r="CL375" s="55"/>
      <c r="CM375" s="55"/>
      <c r="CN375" s="55"/>
      <c r="CO375" s="55"/>
      <c r="CP375" s="55"/>
      <c r="CQ375" s="5"/>
      <c r="CR375" s="5"/>
      <c r="CS375" s="5"/>
      <c r="CT375" s="5"/>
      <c r="CU375" s="5"/>
    </row>
    <row r="376" spans="1:99" x14ac:dyDescent="0.35">
      <c r="A376" s="170" t="str">
        <f t="shared" si="274"/>
        <v>NNN</v>
      </c>
      <c r="B376" s="170" t="str">
        <f t="shared" si="275"/>
        <v>N</v>
      </c>
      <c r="C376" s="29" t="str">
        <f t="shared" si="276"/>
        <v>N</v>
      </c>
      <c r="D376" s="29" t="str">
        <f t="shared" si="272"/>
        <v>N</v>
      </c>
      <c r="E376" s="171" t="s">
        <v>5</v>
      </c>
      <c r="F376" s="171" t="s">
        <v>7</v>
      </c>
      <c r="G376" s="171" t="s">
        <v>8</v>
      </c>
      <c r="H376" s="172">
        <v>57</v>
      </c>
      <c r="I376" s="171" t="s">
        <v>5</v>
      </c>
      <c r="J376" s="171" t="s">
        <v>5</v>
      </c>
      <c r="K376" s="172">
        <v>1104</v>
      </c>
      <c r="L376" s="172">
        <v>673</v>
      </c>
      <c r="M376" s="172">
        <v>896</v>
      </c>
      <c r="N376" s="172">
        <v>770</v>
      </c>
      <c r="O376" s="172">
        <v>1064</v>
      </c>
      <c r="P376" s="1"/>
      <c r="Q376"/>
      <c r="R376"/>
      <c r="S376"/>
      <c r="T376"/>
      <c r="U376"/>
      <c r="V376"/>
      <c r="W376" s="35"/>
      <c r="X376" s="50"/>
      <c r="Y376" s="49"/>
      <c r="Z376" s="49"/>
      <c r="AA376" s="1"/>
      <c r="AB376" s="7"/>
      <c r="AC376" s="7"/>
      <c r="AD376" s="7"/>
      <c r="AE376" s="7"/>
      <c r="AF376" s="7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15"/>
      <c r="AZ376" s="15"/>
      <c r="BA376" s="15"/>
      <c r="BB376" s="15"/>
      <c r="BC376" s="15"/>
      <c r="BD376" s="15"/>
      <c r="BE376" s="15"/>
      <c r="BF376" s="15"/>
      <c r="BG376" s="15"/>
      <c r="BH376" s="15"/>
      <c r="BI376" s="15"/>
      <c r="BJ376" s="15"/>
      <c r="BK376" s="15"/>
      <c r="BL376" s="15"/>
      <c r="BM376" s="15"/>
      <c r="BN376" s="15"/>
      <c r="BO376" s="15"/>
      <c r="BP376" s="15"/>
      <c r="BQ376" s="15"/>
      <c r="BR376" s="15"/>
      <c r="BS376" s="15"/>
      <c r="BT376" s="15"/>
      <c r="BU376" s="15"/>
      <c r="BV376" s="15"/>
      <c r="BW376" s="15"/>
      <c r="BY376" s="5"/>
      <c r="BZ376" s="5"/>
      <c r="CA376" s="5"/>
      <c r="CB376" s="5"/>
      <c r="CC376" s="5"/>
      <c r="CE376" s="52"/>
      <c r="CF376" s="52"/>
      <c r="CG376" s="52"/>
      <c r="CH376" s="52"/>
      <c r="CI376" s="52"/>
      <c r="CK376" s="52" t="str">
        <f t="shared" si="273"/>
        <v/>
      </c>
      <c r="CL376" s="55"/>
      <c r="CM376" s="55"/>
      <c r="CN376" s="55"/>
      <c r="CO376" s="55"/>
      <c r="CP376" s="55"/>
      <c r="CQ376" s="5"/>
      <c r="CR376" s="5"/>
      <c r="CS376" s="5"/>
      <c r="CT376" s="5"/>
      <c r="CU376" s="5"/>
    </row>
    <row r="377" spans="1:99" x14ac:dyDescent="0.35">
      <c r="A377" s="170" t="str">
        <f t="shared" si="274"/>
        <v>NNN</v>
      </c>
      <c r="B377" s="170" t="str">
        <f t="shared" si="275"/>
        <v>N</v>
      </c>
      <c r="C377" s="29" t="str">
        <f t="shared" si="276"/>
        <v>N</v>
      </c>
      <c r="D377" s="29" t="str">
        <f t="shared" si="272"/>
        <v>N</v>
      </c>
      <c r="E377" s="171" t="s">
        <v>5</v>
      </c>
      <c r="F377" s="171" t="s">
        <v>7</v>
      </c>
      <c r="G377" s="171" t="s">
        <v>8</v>
      </c>
      <c r="H377" s="172">
        <v>58</v>
      </c>
      <c r="I377" s="171" t="s">
        <v>5</v>
      </c>
      <c r="J377" s="171" t="s">
        <v>5</v>
      </c>
      <c r="K377" s="172">
        <v>1044</v>
      </c>
      <c r="L377" s="172">
        <v>657</v>
      </c>
      <c r="M377" s="172">
        <v>855</v>
      </c>
      <c r="N377" s="172">
        <v>723</v>
      </c>
      <c r="O377" s="172">
        <v>1004</v>
      </c>
      <c r="P377" s="1"/>
      <c r="Q377"/>
      <c r="R377"/>
      <c r="S377"/>
      <c r="T377"/>
      <c r="U377"/>
      <c r="V377"/>
      <c r="W377" s="35"/>
      <c r="X377" s="50"/>
      <c r="Y377" s="49"/>
      <c r="Z377" s="49"/>
      <c r="AA377" s="1"/>
      <c r="AB377" s="7"/>
      <c r="AC377" s="7"/>
      <c r="AD377" s="7"/>
      <c r="AE377" s="7"/>
      <c r="AF377" s="7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15"/>
      <c r="AZ377" s="15"/>
      <c r="BA377" s="15"/>
      <c r="BB377" s="15"/>
      <c r="BC377" s="15"/>
      <c r="BD377" s="15"/>
      <c r="BE377" s="15"/>
      <c r="BF377" s="15"/>
      <c r="BG377" s="15"/>
      <c r="BH377" s="15"/>
      <c r="BI377" s="15"/>
      <c r="BJ377" s="15"/>
      <c r="BK377" s="15"/>
      <c r="BL377" s="15"/>
      <c r="BM377" s="15"/>
      <c r="BN377" s="15"/>
      <c r="BO377" s="15"/>
      <c r="BP377" s="15"/>
      <c r="BQ377" s="15"/>
      <c r="BR377" s="15"/>
      <c r="BS377" s="15"/>
      <c r="BT377" s="15"/>
      <c r="BU377" s="15"/>
      <c r="BV377" s="15"/>
      <c r="BW377" s="15"/>
      <c r="BY377" s="5"/>
      <c r="BZ377" s="5"/>
      <c r="CA377" s="5"/>
      <c r="CB377" s="5"/>
      <c r="CC377" s="5"/>
      <c r="CE377" s="52"/>
      <c r="CF377" s="52"/>
      <c r="CG377" s="52"/>
      <c r="CH377" s="52"/>
      <c r="CI377" s="52"/>
      <c r="CK377" s="52" t="str">
        <f t="shared" si="273"/>
        <v/>
      </c>
      <c r="CL377" s="55"/>
      <c r="CM377" s="55"/>
      <c r="CN377" s="55"/>
      <c r="CO377" s="55"/>
      <c r="CP377" s="55"/>
      <c r="CQ377" s="5"/>
      <c r="CR377" s="5"/>
      <c r="CS377" s="5"/>
      <c r="CT377" s="5"/>
      <c r="CU377" s="5"/>
    </row>
    <row r="378" spans="1:99" x14ac:dyDescent="0.35">
      <c r="A378" s="170" t="str">
        <f t="shared" si="274"/>
        <v>NNN</v>
      </c>
      <c r="B378" s="170" t="str">
        <f t="shared" si="275"/>
        <v>N</v>
      </c>
      <c r="C378" s="29" t="str">
        <f t="shared" si="276"/>
        <v>N</v>
      </c>
      <c r="D378" s="29" t="str">
        <f t="shared" si="272"/>
        <v>N</v>
      </c>
      <c r="E378" s="171" t="s">
        <v>5</v>
      </c>
      <c r="F378" s="171" t="s">
        <v>7</v>
      </c>
      <c r="G378" s="171" t="s">
        <v>8</v>
      </c>
      <c r="H378" s="172">
        <v>59</v>
      </c>
      <c r="I378" s="171" t="s">
        <v>5</v>
      </c>
      <c r="J378" s="171" t="s">
        <v>5</v>
      </c>
      <c r="K378" s="172">
        <v>897</v>
      </c>
      <c r="L378" s="172">
        <v>557</v>
      </c>
      <c r="M378" s="172">
        <v>731</v>
      </c>
      <c r="N378" s="172">
        <v>618</v>
      </c>
      <c r="O378" s="172">
        <v>864</v>
      </c>
      <c r="P378" s="1"/>
      <c r="Q378"/>
      <c r="R378"/>
      <c r="S378"/>
      <c r="T378"/>
      <c r="U378"/>
      <c r="V378"/>
      <c r="W378" s="35"/>
      <c r="X378" s="50"/>
      <c r="Y378" s="49"/>
      <c r="Z378" s="49"/>
      <c r="AA378" s="1"/>
      <c r="AB378" s="7"/>
      <c r="AC378" s="7"/>
      <c r="AD378" s="7"/>
      <c r="AE378" s="7"/>
      <c r="AF378" s="7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15"/>
      <c r="AZ378" s="15"/>
      <c r="BA378" s="15"/>
      <c r="BB378" s="15"/>
      <c r="BC378" s="15"/>
      <c r="BD378" s="15"/>
      <c r="BE378" s="15"/>
      <c r="BF378" s="15"/>
      <c r="BG378" s="15"/>
      <c r="BH378" s="15"/>
      <c r="BI378" s="15"/>
      <c r="BJ378" s="15"/>
      <c r="BK378" s="15"/>
      <c r="BL378" s="15"/>
      <c r="BM378" s="15"/>
      <c r="BN378" s="15"/>
      <c r="BO378" s="15"/>
      <c r="BP378" s="15"/>
      <c r="BQ378" s="15"/>
      <c r="BR378" s="15"/>
      <c r="BS378" s="15"/>
      <c r="BT378" s="15"/>
      <c r="BU378" s="15"/>
      <c r="BV378" s="15"/>
      <c r="BW378" s="15"/>
      <c r="BY378" s="5"/>
      <c r="BZ378" s="5"/>
      <c r="CA378" s="5"/>
      <c r="CB378" s="5"/>
      <c r="CC378" s="5"/>
      <c r="CE378" s="52"/>
      <c r="CF378" s="52"/>
      <c r="CG378" s="52"/>
      <c r="CH378" s="52"/>
      <c r="CI378" s="52"/>
      <c r="CK378" s="52" t="str">
        <f t="shared" si="273"/>
        <v/>
      </c>
      <c r="CL378" s="55"/>
      <c r="CM378" s="55"/>
      <c r="CN378" s="55"/>
      <c r="CO378" s="55"/>
      <c r="CP378" s="55"/>
      <c r="CQ378" s="5"/>
      <c r="CR378" s="5"/>
      <c r="CS378" s="5"/>
      <c r="CT378" s="5"/>
      <c r="CU378" s="5"/>
    </row>
    <row r="379" spans="1:99" x14ac:dyDescent="0.35">
      <c r="A379" s="170" t="str">
        <f t="shared" si="274"/>
        <v>NNN</v>
      </c>
      <c r="B379" s="170" t="str">
        <f t="shared" si="275"/>
        <v>N</v>
      </c>
      <c r="C379" s="29" t="str">
        <f t="shared" si="276"/>
        <v>N</v>
      </c>
      <c r="D379" s="29" t="str">
        <f t="shared" si="272"/>
        <v>N</v>
      </c>
      <c r="E379" s="171" t="s">
        <v>5</v>
      </c>
      <c r="F379" s="171" t="s">
        <v>7</v>
      </c>
      <c r="G379" s="171" t="s">
        <v>8</v>
      </c>
      <c r="H379" s="172">
        <v>60</v>
      </c>
      <c r="I379" s="171" t="s">
        <v>5</v>
      </c>
      <c r="J379" s="171" t="s">
        <v>5</v>
      </c>
      <c r="K379" s="172">
        <v>681</v>
      </c>
      <c r="L379" s="172">
        <v>422</v>
      </c>
      <c r="M379" s="172">
        <v>550</v>
      </c>
      <c r="N379" s="172">
        <v>428</v>
      </c>
      <c r="O379" s="172">
        <v>649</v>
      </c>
      <c r="P379" s="1"/>
      <c r="Q379"/>
      <c r="R379"/>
      <c r="S379"/>
      <c r="T379"/>
      <c r="U379"/>
      <c r="V379"/>
      <c r="W379" s="35"/>
      <c r="X379" s="50"/>
      <c r="Y379" s="49"/>
      <c r="Z379" s="49"/>
      <c r="AA379" s="1"/>
      <c r="AB379" s="7"/>
      <c r="AC379" s="7"/>
      <c r="AD379" s="7"/>
      <c r="AE379" s="7"/>
      <c r="AF379" s="7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15"/>
      <c r="AZ379" s="15"/>
      <c r="BA379" s="15"/>
      <c r="BB379" s="15"/>
      <c r="BC379" s="15"/>
      <c r="BD379" s="15"/>
      <c r="BE379" s="15"/>
      <c r="BF379" s="15"/>
      <c r="BG379" s="15"/>
      <c r="BH379" s="15"/>
      <c r="BI379" s="15"/>
      <c r="BJ379" s="15"/>
      <c r="BK379" s="15"/>
      <c r="BL379" s="15"/>
      <c r="BM379" s="15"/>
      <c r="BN379" s="15"/>
      <c r="BO379" s="15"/>
      <c r="BP379" s="15"/>
      <c r="BQ379" s="15"/>
      <c r="BR379" s="15"/>
      <c r="BS379" s="15"/>
      <c r="BT379" s="15"/>
      <c r="BU379" s="15"/>
      <c r="BV379" s="15"/>
      <c r="BW379" s="15"/>
      <c r="BY379" s="5"/>
      <c r="BZ379" s="5"/>
      <c r="CA379" s="5"/>
      <c r="CB379" s="5"/>
      <c r="CC379" s="5"/>
      <c r="CE379" s="52"/>
      <c r="CF379" s="52"/>
      <c r="CG379" s="52"/>
      <c r="CH379" s="52"/>
      <c r="CI379" s="52"/>
      <c r="CK379" s="52" t="str">
        <f t="shared" si="273"/>
        <v/>
      </c>
      <c r="CL379" s="55"/>
      <c r="CM379" s="55"/>
      <c r="CN379" s="55"/>
      <c r="CO379" s="55"/>
      <c r="CP379" s="55"/>
      <c r="CQ379" s="5"/>
      <c r="CR379" s="5"/>
      <c r="CS379" s="5"/>
      <c r="CT379" s="5"/>
      <c r="CU379" s="5"/>
    </row>
    <row r="380" spans="1:99" x14ac:dyDescent="0.35">
      <c r="A380" s="170" t="str">
        <f t="shared" si="274"/>
        <v>NNN</v>
      </c>
      <c r="B380" s="170" t="str">
        <f t="shared" si="275"/>
        <v>N</v>
      </c>
      <c r="C380" s="29" t="str">
        <f t="shared" si="276"/>
        <v>N</v>
      </c>
      <c r="D380" s="29" t="str">
        <f t="shared" si="272"/>
        <v>N</v>
      </c>
      <c r="E380" s="171" t="s">
        <v>5</v>
      </c>
      <c r="F380" s="171" t="s">
        <v>7</v>
      </c>
      <c r="G380" s="171" t="s">
        <v>8</v>
      </c>
      <c r="H380" s="172">
        <v>61</v>
      </c>
      <c r="I380" s="171" t="s">
        <v>5</v>
      </c>
      <c r="J380" s="171" t="s">
        <v>5</v>
      </c>
      <c r="K380" s="172">
        <v>643</v>
      </c>
      <c r="L380" s="172">
        <v>402</v>
      </c>
      <c r="M380" s="172">
        <v>525</v>
      </c>
      <c r="N380" s="172">
        <v>434</v>
      </c>
      <c r="O380" s="172">
        <v>617</v>
      </c>
      <c r="P380" s="1"/>
      <c r="Q380"/>
      <c r="R380"/>
      <c r="S380"/>
      <c r="T380"/>
      <c r="U380"/>
      <c r="V380"/>
      <c r="W380" s="35"/>
      <c r="X380" s="50"/>
      <c r="Y380" s="49"/>
      <c r="Z380" s="49"/>
      <c r="AA380" s="1"/>
      <c r="AB380" s="7"/>
      <c r="AC380" s="7"/>
      <c r="AD380" s="7"/>
      <c r="AE380" s="7"/>
      <c r="AF380" s="7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15"/>
      <c r="AZ380" s="15"/>
      <c r="BA380" s="15"/>
      <c r="BB380" s="15"/>
      <c r="BC380" s="15"/>
      <c r="BD380" s="15"/>
      <c r="BE380" s="15"/>
      <c r="BF380" s="15"/>
      <c r="BG380" s="15"/>
      <c r="BH380" s="15"/>
      <c r="BI380" s="15"/>
      <c r="BJ380" s="15"/>
      <c r="BK380" s="15"/>
      <c r="BL380" s="15"/>
      <c r="BM380" s="15"/>
      <c r="BN380" s="15"/>
      <c r="BO380" s="15"/>
      <c r="BP380" s="15"/>
      <c r="BQ380" s="15"/>
      <c r="BR380" s="15"/>
      <c r="BS380" s="15"/>
      <c r="BT380" s="15"/>
      <c r="BU380" s="15"/>
      <c r="BV380" s="15"/>
      <c r="BW380" s="15"/>
      <c r="BY380" s="5"/>
      <c r="BZ380" s="5"/>
      <c r="CA380" s="5"/>
      <c r="CB380" s="5"/>
      <c r="CC380" s="5"/>
      <c r="CE380" s="52"/>
      <c r="CF380" s="52"/>
      <c r="CG380" s="52"/>
      <c r="CH380" s="52"/>
      <c r="CI380" s="52"/>
      <c r="CK380" s="52" t="str">
        <f t="shared" si="273"/>
        <v/>
      </c>
      <c r="CL380" s="55"/>
      <c r="CM380" s="55"/>
      <c r="CN380" s="55"/>
      <c r="CO380" s="55"/>
      <c r="CP380" s="55"/>
      <c r="CQ380" s="5"/>
      <c r="CR380" s="5"/>
      <c r="CS380" s="5"/>
      <c r="CT380" s="5"/>
      <c r="CU380" s="5"/>
    </row>
    <row r="381" spans="1:99" x14ac:dyDescent="0.35">
      <c r="A381" s="170" t="str">
        <f t="shared" si="274"/>
        <v>NNN</v>
      </c>
      <c r="B381" s="170" t="str">
        <f t="shared" si="275"/>
        <v>N</v>
      </c>
      <c r="C381" s="29" t="str">
        <f t="shared" si="276"/>
        <v>N</v>
      </c>
      <c r="D381" s="29" t="str">
        <f t="shared" si="272"/>
        <v>N</v>
      </c>
      <c r="E381" s="171" t="s">
        <v>5</v>
      </c>
      <c r="F381" s="171" t="s">
        <v>7</v>
      </c>
      <c r="G381" s="171" t="s">
        <v>8</v>
      </c>
      <c r="H381" s="172">
        <v>62</v>
      </c>
      <c r="I381" s="171" t="s">
        <v>5</v>
      </c>
      <c r="J381" s="171" t="s">
        <v>5</v>
      </c>
      <c r="K381" s="172">
        <v>538</v>
      </c>
      <c r="L381" s="172">
        <v>338</v>
      </c>
      <c r="M381" s="172">
        <v>399</v>
      </c>
      <c r="N381" s="172">
        <v>341</v>
      </c>
      <c r="O381" s="172">
        <v>510</v>
      </c>
      <c r="P381" s="1"/>
      <c r="Q381"/>
      <c r="R381"/>
      <c r="S381"/>
      <c r="T381"/>
      <c r="U381"/>
      <c r="V381"/>
      <c r="W381" s="35"/>
      <c r="X381" s="50"/>
      <c r="Y381" s="49"/>
      <c r="Z381" s="49"/>
      <c r="AA381" s="1"/>
      <c r="AB381" s="7"/>
      <c r="AC381" s="7"/>
      <c r="AD381" s="7"/>
      <c r="AE381" s="7"/>
      <c r="AF381" s="7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15"/>
      <c r="AZ381" s="15"/>
      <c r="BA381" s="15"/>
      <c r="BB381" s="15"/>
      <c r="BC381" s="15"/>
      <c r="BD381" s="15"/>
      <c r="BE381" s="15"/>
      <c r="BF381" s="15"/>
      <c r="BG381" s="15"/>
      <c r="BH381" s="15"/>
      <c r="BI381" s="15"/>
      <c r="BJ381" s="15"/>
      <c r="BK381" s="15"/>
      <c r="BL381" s="15"/>
      <c r="BM381" s="15"/>
      <c r="BN381" s="15"/>
      <c r="BO381" s="15"/>
      <c r="BP381" s="15"/>
      <c r="BQ381" s="15"/>
      <c r="BR381" s="15"/>
      <c r="BS381" s="15"/>
      <c r="BT381" s="15"/>
      <c r="BU381" s="15"/>
      <c r="BV381" s="15"/>
      <c r="BW381" s="15"/>
      <c r="BY381" s="5"/>
      <c r="BZ381" s="5"/>
      <c r="CA381" s="5"/>
      <c r="CB381" s="5"/>
      <c r="CC381" s="5"/>
      <c r="CE381" s="52"/>
      <c r="CF381" s="52"/>
      <c r="CG381" s="52"/>
      <c r="CH381" s="52"/>
      <c r="CI381" s="52"/>
      <c r="CK381" s="52" t="str">
        <f t="shared" si="273"/>
        <v/>
      </c>
      <c r="CL381" s="55"/>
      <c r="CM381" s="55"/>
      <c r="CN381" s="55"/>
      <c r="CO381" s="55"/>
      <c r="CP381" s="55"/>
      <c r="CQ381" s="5"/>
      <c r="CR381" s="5"/>
      <c r="CS381" s="5"/>
      <c r="CT381" s="5"/>
      <c r="CU381" s="5"/>
    </row>
    <row r="382" spans="1:99" x14ac:dyDescent="0.35">
      <c r="A382" s="170" t="str">
        <f t="shared" si="274"/>
        <v>NNN</v>
      </c>
      <c r="B382" s="170" t="str">
        <f t="shared" si="275"/>
        <v>N</v>
      </c>
      <c r="C382" s="29" t="str">
        <f t="shared" si="276"/>
        <v>N</v>
      </c>
      <c r="D382" s="29" t="str">
        <f t="shared" si="272"/>
        <v>N</v>
      </c>
      <c r="E382" s="171" t="s">
        <v>5</v>
      </c>
      <c r="F382" s="171" t="s">
        <v>7</v>
      </c>
      <c r="G382" s="171" t="s">
        <v>8</v>
      </c>
      <c r="H382" s="172">
        <v>63</v>
      </c>
      <c r="I382" s="171" t="s">
        <v>5</v>
      </c>
      <c r="J382" s="171" t="s">
        <v>5</v>
      </c>
      <c r="K382" s="172">
        <v>463</v>
      </c>
      <c r="L382" s="172">
        <v>280</v>
      </c>
      <c r="M382" s="172">
        <v>374</v>
      </c>
      <c r="N382" s="172">
        <v>315</v>
      </c>
      <c r="O382" s="172">
        <v>436</v>
      </c>
      <c r="P382" s="1"/>
      <c r="Q382"/>
      <c r="R382"/>
      <c r="S382"/>
      <c r="T382"/>
      <c r="U382"/>
      <c r="V382"/>
      <c r="W382" s="35"/>
      <c r="X382" s="50"/>
      <c r="Y382" s="49"/>
      <c r="Z382" s="49"/>
      <c r="AA382" s="1"/>
      <c r="AB382" s="7"/>
      <c r="AC382" s="7"/>
      <c r="AD382" s="7"/>
      <c r="AE382" s="7"/>
      <c r="AF382" s="7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15"/>
      <c r="AZ382" s="15"/>
      <c r="BA382" s="15"/>
      <c r="BB382" s="15"/>
      <c r="BC382" s="15"/>
      <c r="BD382" s="15"/>
      <c r="BE382" s="15"/>
      <c r="BF382" s="15"/>
      <c r="BG382" s="15"/>
      <c r="BH382" s="15"/>
      <c r="BI382" s="15"/>
      <c r="BJ382" s="15"/>
      <c r="BK382" s="15"/>
      <c r="BL382" s="15"/>
      <c r="BM382" s="15"/>
      <c r="BN382" s="15"/>
      <c r="BO382" s="15"/>
      <c r="BP382" s="15"/>
      <c r="BQ382" s="15"/>
      <c r="BR382" s="15"/>
      <c r="BS382" s="15"/>
      <c r="BT382" s="15"/>
      <c r="BU382" s="15"/>
      <c r="BV382" s="15"/>
      <c r="BW382" s="15"/>
      <c r="BY382" s="5"/>
      <c r="BZ382" s="5"/>
      <c r="CA382" s="5"/>
      <c r="CB382" s="5"/>
      <c r="CC382" s="5"/>
      <c r="CE382" s="52"/>
      <c r="CF382" s="52"/>
      <c r="CG382" s="52"/>
      <c r="CH382" s="52"/>
      <c r="CI382" s="52"/>
      <c r="CK382" s="52" t="str">
        <f t="shared" si="273"/>
        <v/>
      </c>
      <c r="CL382" s="55"/>
      <c r="CM382" s="55"/>
      <c r="CN382" s="55"/>
      <c r="CO382" s="55"/>
      <c r="CP382" s="55"/>
      <c r="CQ382" s="5"/>
      <c r="CR382" s="5"/>
      <c r="CS382" s="5"/>
      <c r="CT382" s="5"/>
      <c r="CU382" s="5"/>
    </row>
    <row r="383" spans="1:99" x14ac:dyDescent="0.35">
      <c r="A383" s="170" t="str">
        <f t="shared" si="274"/>
        <v>NNN</v>
      </c>
      <c r="B383" s="170" t="str">
        <f t="shared" si="275"/>
        <v>N</v>
      </c>
      <c r="C383" s="29" t="str">
        <f t="shared" si="276"/>
        <v>N</v>
      </c>
      <c r="D383" s="29" t="str">
        <f t="shared" si="272"/>
        <v>N</v>
      </c>
      <c r="E383" s="171" t="s">
        <v>5</v>
      </c>
      <c r="F383" s="171" t="s">
        <v>7</v>
      </c>
      <c r="G383" s="171" t="s">
        <v>8</v>
      </c>
      <c r="H383" s="172">
        <v>64</v>
      </c>
      <c r="I383" s="171" t="s">
        <v>5</v>
      </c>
      <c r="J383" s="171" t="s">
        <v>5</v>
      </c>
      <c r="K383" s="172">
        <v>371</v>
      </c>
      <c r="L383" s="172">
        <v>229</v>
      </c>
      <c r="M383" s="172">
        <v>297</v>
      </c>
      <c r="N383" s="172">
        <v>249</v>
      </c>
      <c r="O383" s="172">
        <v>350</v>
      </c>
      <c r="P383" s="1"/>
      <c r="Q383"/>
      <c r="R383"/>
      <c r="S383"/>
      <c r="T383"/>
      <c r="U383"/>
      <c r="V383"/>
      <c r="W383" s="35"/>
      <c r="X383" s="50"/>
      <c r="Y383" s="49"/>
      <c r="Z383" s="49"/>
      <c r="AA383" s="1"/>
      <c r="AB383" s="7"/>
      <c r="AC383" s="7"/>
      <c r="AD383" s="7"/>
      <c r="AE383" s="7"/>
      <c r="AF383" s="7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15"/>
      <c r="AZ383" s="15"/>
      <c r="BA383" s="15"/>
      <c r="BB383" s="15"/>
      <c r="BC383" s="15"/>
      <c r="BD383" s="15"/>
      <c r="BE383" s="15"/>
      <c r="BF383" s="15"/>
      <c r="BG383" s="15"/>
      <c r="BH383" s="15"/>
      <c r="BI383" s="15"/>
      <c r="BJ383" s="15"/>
      <c r="BK383" s="15"/>
      <c r="BL383" s="15"/>
      <c r="BM383" s="15"/>
      <c r="BN383" s="15"/>
      <c r="BO383" s="15"/>
      <c r="BP383" s="15"/>
      <c r="BQ383" s="15"/>
      <c r="BR383" s="15"/>
      <c r="BS383" s="15"/>
      <c r="BT383" s="15"/>
      <c r="BU383" s="15"/>
      <c r="BV383" s="15"/>
      <c r="BW383" s="15"/>
      <c r="BY383" s="5"/>
      <c r="BZ383" s="5"/>
      <c r="CA383" s="5"/>
      <c r="CB383" s="5"/>
      <c r="CC383" s="5"/>
      <c r="CE383" s="52"/>
      <c r="CF383" s="52"/>
      <c r="CG383" s="52"/>
      <c r="CH383" s="52"/>
      <c r="CI383" s="52"/>
      <c r="CK383" s="52" t="str">
        <f t="shared" si="273"/>
        <v/>
      </c>
      <c r="CL383" s="55"/>
      <c r="CM383" s="55"/>
      <c r="CN383" s="55"/>
      <c r="CO383" s="55"/>
      <c r="CP383" s="55"/>
      <c r="CQ383" s="5"/>
      <c r="CR383" s="5"/>
      <c r="CS383" s="5"/>
      <c r="CT383" s="5"/>
      <c r="CU383" s="5"/>
    </row>
    <row r="384" spans="1:99" x14ac:dyDescent="0.35">
      <c r="A384" s="170" t="str">
        <f t="shared" si="274"/>
        <v>NNN</v>
      </c>
      <c r="B384" s="170" t="str">
        <f t="shared" si="275"/>
        <v>N</v>
      </c>
      <c r="C384" s="29" t="str">
        <f t="shared" si="276"/>
        <v>N</v>
      </c>
      <c r="D384" s="29" t="str">
        <f t="shared" si="272"/>
        <v>N</v>
      </c>
      <c r="E384" s="171" t="s">
        <v>5</v>
      </c>
      <c r="F384" s="171" t="s">
        <v>7</v>
      </c>
      <c r="G384" s="171" t="s">
        <v>8</v>
      </c>
      <c r="H384" s="172">
        <v>65</v>
      </c>
      <c r="I384" s="171" t="s">
        <v>5</v>
      </c>
      <c r="J384" s="171" t="s">
        <v>5</v>
      </c>
      <c r="K384" s="172">
        <v>313</v>
      </c>
      <c r="L384" s="172">
        <v>213</v>
      </c>
      <c r="M384" s="172">
        <v>233</v>
      </c>
      <c r="N384" s="172">
        <v>205</v>
      </c>
      <c r="O384" s="172">
        <v>292</v>
      </c>
      <c r="P384" s="1"/>
      <c r="Q384"/>
      <c r="R384"/>
      <c r="S384"/>
      <c r="T384"/>
      <c r="U384"/>
      <c r="V384"/>
      <c r="W384" s="35"/>
      <c r="X384" s="50"/>
      <c r="Y384" s="49"/>
      <c r="Z384" s="49"/>
      <c r="AA384" s="1"/>
      <c r="AB384" s="7"/>
      <c r="AC384" s="7"/>
      <c r="AD384" s="7"/>
      <c r="AE384" s="7"/>
      <c r="AF384" s="7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15"/>
      <c r="AZ384" s="15"/>
      <c r="BA384" s="15"/>
      <c r="BB384" s="15"/>
      <c r="BC384" s="15"/>
      <c r="BD384" s="15"/>
      <c r="BE384" s="15"/>
      <c r="BF384" s="15"/>
      <c r="BG384" s="15"/>
      <c r="BH384" s="15"/>
      <c r="BI384" s="15"/>
      <c r="BJ384" s="15"/>
      <c r="BK384" s="15"/>
      <c r="BL384" s="15"/>
      <c r="BM384" s="15"/>
      <c r="BN384" s="15"/>
      <c r="BO384" s="15"/>
      <c r="BP384" s="15"/>
      <c r="BQ384" s="15"/>
      <c r="BR384" s="15"/>
      <c r="BS384" s="15"/>
      <c r="BT384" s="15"/>
      <c r="BU384" s="15"/>
      <c r="BV384" s="15"/>
      <c r="BW384" s="15"/>
      <c r="BY384" s="5"/>
      <c r="BZ384" s="5"/>
      <c r="CA384" s="5"/>
      <c r="CB384" s="5"/>
      <c r="CC384" s="5"/>
      <c r="CE384" s="52"/>
      <c r="CF384" s="52"/>
      <c r="CG384" s="52"/>
      <c r="CH384" s="52"/>
      <c r="CI384" s="52"/>
      <c r="CK384" s="52" t="str">
        <f t="shared" si="273"/>
        <v/>
      </c>
      <c r="CL384" s="55"/>
      <c r="CM384" s="55"/>
      <c r="CN384" s="55"/>
      <c r="CO384" s="55"/>
      <c r="CP384" s="55"/>
      <c r="CQ384" s="5"/>
      <c r="CR384" s="5"/>
      <c r="CS384" s="5"/>
      <c r="CT384" s="5"/>
      <c r="CU384" s="5"/>
    </row>
    <row r="385" spans="1:99" x14ac:dyDescent="0.35">
      <c r="A385" s="170" t="str">
        <f t="shared" si="274"/>
        <v>NNN</v>
      </c>
      <c r="B385" s="170" t="str">
        <f t="shared" si="275"/>
        <v>N</v>
      </c>
      <c r="C385" s="29" t="str">
        <f t="shared" si="276"/>
        <v>N</v>
      </c>
      <c r="D385" s="29" t="str">
        <f t="shared" si="272"/>
        <v>N</v>
      </c>
      <c r="E385" s="171" t="s">
        <v>5</v>
      </c>
      <c r="F385" s="171" t="s">
        <v>7</v>
      </c>
      <c r="G385" s="171" t="s">
        <v>8</v>
      </c>
      <c r="H385" s="172">
        <v>66</v>
      </c>
      <c r="I385" s="171" t="s">
        <v>5</v>
      </c>
      <c r="J385" s="171" t="s">
        <v>5</v>
      </c>
      <c r="K385" s="172">
        <v>243</v>
      </c>
      <c r="L385" s="172">
        <v>155</v>
      </c>
      <c r="M385" s="172">
        <v>200</v>
      </c>
      <c r="N385" s="172">
        <v>168</v>
      </c>
      <c r="O385" s="172">
        <v>236</v>
      </c>
      <c r="P385" s="1"/>
      <c r="Q385"/>
      <c r="R385"/>
      <c r="S385"/>
      <c r="T385"/>
      <c r="U385"/>
      <c r="V385"/>
      <c r="W385" s="35"/>
      <c r="X385" s="50"/>
      <c r="Y385" s="49"/>
      <c r="Z385" s="49"/>
      <c r="AA385" s="1"/>
      <c r="AB385" s="7"/>
      <c r="AC385" s="7"/>
      <c r="AD385" s="7"/>
      <c r="AE385" s="7"/>
      <c r="AF385" s="7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15"/>
      <c r="AZ385" s="15"/>
      <c r="BA385" s="15"/>
      <c r="BB385" s="15"/>
      <c r="BC385" s="15"/>
      <c r="BD385" s="15"/>
      <c r="BE385" s="15"/>
      <c r="BF385" s="15"/>
      <c r="BG385" s="15"/>
      <c r="BH385" s="15"/>
      <c r="BI385" s="15"/>
      <c r="BJ385" s="15"/>
      <c r="BK385" s="15"/>
      <c r="BL385" s="15"/>
      <c r="BM385" s="15"/>
      <c r="BN385" s="15"/>
      <c r="BO385" s="15"/>
      <c r="BP385" s="15"/>
      <c r="BQ385" s="15"/>
      <c r="BR385" s="15"/>
      <c r="BS385" s="15"/>
      <c r="BT385" s="15"/>
      <c r="BU385" s="15"/>
      <c r="BV385" s="15"/>
      <c r="BW385" s="15"/>
      <c r="BY385" s="5"/>
      <c r="BZ385" s="5"/>
      <c r="CA385" s="5"/>
      <c r="CB385" s="5"/>
      <c r="CC385" s="5"/>
      <c r="CE385" s="52"/>
      <c r="CF385" s="52"/>
      <c r="CG385" s="52"/>
      <c r="CH385" s="52"/>
      <c r="CI385" s="52"/>
      <c r="CK385" s="52" t="str">
        <f t="shared" si="273"/>
        <v/>
      </c>
      <c r="CL385" s="55"/>
      <c r="CM385" s="55"/>
      <c r="CN385" s="55"/>
      <c r="CO385" s="55"/>
      <c r="CP385" s="55"/>
      <c r="CQ385" s="5"/>
      <c r="CR385" s="5"/>
      <c r="CS385" s="5"/>
      <c r="CT385" s="5"/>
      <c r="CU385" s="5"/>
    </row>
    <row r="386" spans="1:99" x14ac:dyDescent="0.35">
      <c r="A386" s="170" t="str">
        <f t="shared" si="274"/>
        <v>NNN</v>
      </c>
      <c r="B386" s="170" t="str">
        <f t="shared" si="275"/>
        <v>N</v>
      </c>
      <c r="C386" s="29" t="str">
        <f t="shared" si="276"/>
        <v>N</v>
      </c>
      <c r="D386" s="29" t="str">
        <f t="shared" si="272"/>
        <v>N</v>
      </c>
      <c r="E386" s="171" t="s">
        <v>5</v>
      </c>
      <c r="F386" s="171" t="s">
        <v>7</v>
      </c>
      <c r="G386" s="171" t="s">
        <v>8</v>
      </c>
      <c r="H386" s="172">
        <v>67</v>
      </c>
      <c r="I386" s="171" t="s">
        <v>5</v>
      </c>
      <c r="J386" s="171" t="s">
        <v>5</v>
      </c>
      <c r="K386" s="172">
        <v>217</v>
      </c>
      <c r="L386" s="172">
        <v>141</v>
      </c>
      <c r="M386" s="172">
        <v>164</v>
      </c>
      <c r="N386" s="172">
        <v>141</v>
      </c>
      <c r="O386" s="172">
        <v>202</v>
      </c>
      <c r="P386" s="1"/>
      <c r="Q386"/>
      <c r="R386"/>
      <c r="S386"/>
      <c r="T386"/>
      <c r="U386"/>
      <c r="V386"/>
      <c r="W386" s="35"/>
      <c r="X386" s="50"/>
      <c r="Y386" s="49"/>
      <c r="Z386" s="49"/>
      <c r="AA386" s="1"/>
      <c r="AB386" s="7"/>
      <c r="AC386" s="7"/>
      <c r="AD386" s="7"/>
      <c r="AE386" s="7"/>
      <c r="AF386" s="7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15"/>
      <c r="AZ386" s="15"/>
      <c r="BA386" s="15"/>
      <c r="BB386" s="15"/>
      <c r="BC386" s="15"/>
      <c r="BD386" s="15"/>
      <c r="BE386" s="15"/>
      <c r="BF386" s="15"/>
      <c r="BG386" s="15"/>
      <c r="BH386" s="15"/>
      <c r="BI386" s="15"/>
      <c r="BJ386" s="15"/>
      <c r="BK386" s="15"/>
      <c r="BL386" s="15"/>
      <c r="BM386" s="15"/>
      <c r="BN386" s="15"/>
      <c r="BO386" s="15"/>
      <c r="BP386" s="15"/>
      <c r="BQ386" s="15"/>
      <c r="BR386" s="15"/>
      <c r="BS386" s="15"/>
      <c r="BT386" s="15"/>
      <c r="BU386" s="15"/>
      <c r="BV386" s="15"/>
      <c r="BW386" s="15"/>
      <c r="BY386" s="5"/>
      <c r="BZ386" s="5"/>
      <c r="CA386" s="5"/>
      <c r="CB386" s="5"/>
      <c r="CC386" s="5"/>
      <c r="CE386" s="52"/>
      <c r="CF386" s="52"/>
      <c r="CG386" s="52"/>
      <c r="CH386" s="52"/>
      <c r="CI386" s="52"/>
      <c r="CK386" s="52" t="str">
        <f t="shared" si="273"/>
        <v/>
      </c>
      <c r="CL386" s="55"/>
      <c r="CM386" s="55"/>
      <c r="CN386" s="55"/>
      <c r="CO386" s="55"/>
      <c r="CP386" s="55"/>
      <c r="CQ386" s="5"/>
      <c r="CR386" s="5"/>
      <c r="CS386" s="5"/>
      <c r="CT386" s="5"/>
      <c r="CU386" s="5"/>
    </row>
    <row r="387" spans="1:99" x14ac:dyDescent="0.35">
      <c r="A387" s="170" t="str">
        <f t="shared" si="274"/>
        <v>NNN</v>
      </c>
      <c r="B387" s="170" t="str">
        <f t="shared" si="275"/>
        <v>N</v>
      </c>
      <c r="C387" s="29" t="str">
        <f t="shared" si="276"/>
        <v>N</v>
      </c>
      <c r="D387" s="29" t="str">
        <f t="shared" si="272"/>
        <v>N</v>
      </c>
      <c r="E387" s="171" t="s">
        <v>5</v>
      </c>
      <c r="F387" s="171" t="s">
        <v>7</v>
      </c>
      <c r="G387" s="171" t="s">
        <v>8</v>
      </c>
      <c r="H387" s="172">
        <v>68</v>
      </c>
      <c r="I387" s="171" t="s">
        <v>5</v>
      </c>
      <c r="J387" s="171" t="s">
        <v>5</v>
      </c>
      <c r="K387" s="172">
        <v>177</v>
      </c>
      <c r="L387" s="172">
        <v>118</v>
      </c>
      <c r="M387" s="172">
        <v>132</v>
      </c>
      <c r="N387" s="172">
        <v>110</v>
      </c>
      <c r="O387" s="172">
        <v>166</v>
      </c>
      <c r="P387" s="1"/>
      <c r="Q387"/>
      <c r="R387"/>
      <c r="S387"/>
      <c r="T387"/>
      <c r="U387"/>
      <c r="V387"/>
      <c r="W387" s="35"/>
      <c r="X387" s="50"/>
      <c r="Y387" s="49"/>
      <c r="Z387" s="49"/>
      <c r="AA387" s="1"/>
      <c r="AB387" s="7"/>
      <c r="AC387" s="7"/>
      <c r="AD387" s="7"/>
      <c r="AE387" s="7"/>
      <c r="AF387" s="7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15"/>
      <c r="AZ387" s="15"/>
      <c r="BA387" s="15"/>
      <c r="BB387" s="15"/>
      <c r="BC387" s="15"/>
      <c r="BD387" s="15"/>
      <c r="BE387" s="15"/>
      <c r="BF387" s="15"/>
      <c r="BG387" s="15"/>
      <c r="BH387" s="15"/>
      <c r="BI387" s="15"/>
      <c r="BJ387" s="15"/>
      <c r="BK387" s="15"/>
      <c r="BL387" s="15"/>
      <c r="BM387" s="15"/>
      <c r="BN387" s="15"/>
      <c r="BO387" s="15"/>
      <c r="BP387" s="15"/>
      <c r="BQ387" s="15"/>
      <c r="BR387" s="15"/>
      <c r="BS387" s="15"/>
      <c r="BT387" s="15"/>
      <c r="BU387" s="15"/>
      <c r="BV387" s="15"/>
      <c r="BW387" s="15"/>
      <c r="BY387" s="5"/>
      <c r="BZ387" s="5"/>
      <c r="CA387" s="5"/>
      <c r="CB387" s="5"/>
      <c r="CC387" s="5"/>
      <c r="CE387" s="52"/>
      <c r="CF387" s="52"/>
      <c r="CG387" s="52"/>
      <c r="CH387" s="52"/>
      <c r="CI387" s="52"/>
      <c r="CK387" s="52" t="str">
        <f t="shared" si="273"/>
        <v/>
      </c>
      <c r="CL387" s="55"/>
      <c r="CM387" s="55"/>
      <c r="CN387" s="55"/>
      <c r="CO387" s="55"/>
      <c r="CP387" s="55"/>
      <c r="CQ387" s="5"/>
      <c r="CR387" s="5"/>
      <c r="CS387" s="5"/>
      <c r="CT387" s="5"/>
      <c r="CU387" s="5"/>
    </row>
    <row r="388" spans="1:99" x14ac:dyDescent="0.35">
      <c r="A388" s="170" t="str">
        <f t="shared" si="274"/>
        <v>NNN</v>
      </c>
      <c r="B388" s="170" t="str">
        <f t="shared" si="275"/>
        <v>N</v>
      </c>
      <c r="C388" s="29" t="str">
        <f t="shared" si="276"/>
        <v>N</v>
      </c>
      <c r="D388" s="29" t="str">
        <f t="shared" si="272"/>
        <v>N</v>
      </c>
      <c r="E388" s="171" t="s">
        <v>5</v>
      </c>
      <c r="F388" s="171" t="s">
        <v>7</v>
      </c>
      <c r="G388" s="171" t="s">
        <v>8</v>
      </c>
      <c r="H388" s="172">
        <v>69</v>
      </c>
      <c r="I388" s="171" t="s">
        <v>5</v>
      </c>
      <c r="J388" s="171" t="s">
        <v>5</v>
      </c>
      <c r="K388" s="172">
        <v>144</v>
      </c>
      <c r="L388" s="172">
        <v>97</v>
      </c>
      <c r="M388" s="172">
        <v>108</v>
      </c>
      <c r="N388" s="172">
        <v>92</v>
      </c>
      <c r="O388" s="172">
        <v>136</v>
      </c>
      <c r="P388" s="1"/>
      <c r="Q388"/>
      <c r="R388"/>
      <c r="S388"/>
      <c r="T388"/>
      <c r="U388"/>
      <c r="V388"/>
      <c r="W388" s="35"/>
      <c r="X388" s="50"/>
      <c r="Y388" s="49"/>
      <c r="Z388" s="49"/>
      <c r="AA388" s="1"/>
      <c r="AB388" s="7"/>
      <c r="AC388" s="7"/>
      <c r="AD388" s="7"/>
      <c r="AE388" s="7"/>
      <c r="AF388" s="7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15"/>
      <c r="AZ388" s="15"/>
      <c r="BA388" s="15"/>
      <c r="BB388" s="15"/>
      <c r="BC388" s="15"/>
      <c r="BD388" s="15"/>
      <c r="BE388" s="15"/>
      <c r="BF388" s="15"/>
      <c r="BG388" s="15"/>
      <c r="BH388" s="15"/>
      <c r="BI388" s="15"/>
      <c r="BJ388" s="15"/>
      <c r="BK388" s="15"/>
      <c r="BL388" s="15"/>
      <c r="BM388" s="15"/>
      <c r="BN388" s="15"/>
      <c r="BO388" s="15"/>
      <c r="BP388" s="15"/>
      <c r="BQ388" s="15"/>
      <c r="BR388" s="15"/>
      <c r="BS388" s="15"/>
      <c r="BT388" s="15"/>
      <c r="BU388" s="15"/>
      <c r="BV388" s="15"/>
      <c r="BW388" s="15"/>
      <c r="BY388" s="5"/>
      <c r="BZ388" s="5"/>
      <c r="CA388" s="5"/>
      <c r="CB388" s="5"/>
      <c r="CC388" s="5"/>
      <c r="CE388" s="52"/>
      <c r="CF388" s="52"/>
      <c r="CG388" s="52"/>
      <c r="CH388" s="52"/>
      <c r="CI388" s="52"/>
      <c r="CK388" s="52" t="str">
        <f t="shared" si="273"/>
        <v/>
      </c>
      <c r="CL388" s="55"/>
      <c r="CM388" s="55"/>
      <c r="CN388" s="55"/>
      <c r="CO388" s="55"/>
      <c r="CP388" s="55"/>
      <c r="CQ388" s="5"/>
      <c r="CR388" s="5"/>
      <c r="CS388" s="5"/>
      <c r="CT388" s="5"/>
      <c r="CU388" s="5"/>
    </row>
    <row r="389" spans="1:99" x14ac:dyDescent="0.35">
      <c r="A389" s="170" t="str">
        <f t="shared" si="274"/>
        <v>NNN</v>
      </c>
      <c r="B389" s="170" t="str">
        <f t="shared" si="275"/>
        <v>N</v>
      </c>
      <c r="C389" s="29" t="str">
        <f t="shared" si="276"/>
        <v>N</v>
      </c>
      <c r="D389" s="29" t="str">
        <f t="shared" si="272"/>
        <v>N</v>
      </c>
      <c r="E389" s="171" t="s">
        <v>5</v>
      </c>
      <c r="F389" s="171" t="s">
        <v>7</v>
      </c>
      <c r="G389" s="171" t="s">
        <v>8</v>
      </c>
      <c r="H389" s="172">
        <v>70</v>
      </c>
      <c r="I389" s="171" t="s">
        <v>5</v>
      </c>
      <c r="J389" s="171" t="s">
        <v>5</v>
      </c>
      <c r="K389" s="172">
        <v>125</v>
      </c>
      <c r="L389" s="172">
        <v>82</v>
      </c>
      <c r="M389" s="172">
        <v>101</v>
      </c>
      <c r="N389" s="172">
        <v>83</v>
      </c>
      <c r="O389" s="172">
        <v>119</v>
      </c>
      <c r="P389" s="1"/>
      <c r="Q389"/>
      <c r="R389"/>
      <c r="S389"/>
      <c r="T389"/>
      <c r="U389"/>
      <c r="V389"/>
      <c r="W389" s="35"/>
      <c r="X389" s="50"/>
      <c r="Y389" s="49"/>
      <c r="Z389" s="49"/>
      <c r="AA389" s="1"/>
      <c r="AB389" s="7"/>
      <c r="AC389" s="7"/>
      <c r="AD389" s="7"/>
      <c r="AE389" s="7"/>
      <c r="AF389" s="7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15"/>
      <c r="AZ389" s="15"/>
      <c r="BA389" s="15"/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  <c r="BL389" s="15"/>
      <c r="BM389" s="15"/>
      <c r="BN389" s="15"/>
      <c r="BO389" s="15"/>
      <c r="BP389" s="15"/>
      <c r="BQ389" s="15"/>
      <c r="BR389" s="15"/>
      <c r="BS389" s="15"/>
      <c r="BT389" s="15"/>
      <c r="BU389" s="15"/>
      <c r="BV389" s="15"/>
      <c r="BW389" s="15"/>
      <c r="BY389" s="5"/>
      <c r="BZ389" s="5"/>
      <c r="CA389" s="5"/>
      <c r="CB389" s="5"/>
      <c r="CC389" s="5"/>
      <c r="CE389" s="52"/>
      <c r="CF389" s="52"/>
      <c r="CG389" s="52"/>
      <c r="CH389" s="52"/>
      <c r="CI389" s="52"/>
      <c r="CK389" s="52" t="str">
        <f t="shared" si="273"/>
        <v/>
      </c>
      <c r="CL389" s="55"/>
      <c r="CM389" s="55"/>
      <c r="CN389" s="55"/>
      <c r="CO389" s="55"/>
      <c r="CP389" s="55"/>
      <c r="CQ389" s="5"/>
      <c r="CR389" s="5"/>
      <c r="CS389" s="5"/>
      <c r="CT389" s="5"/>
      <c r="CU389" s="5"/>
    </row>
    <row r="390" spans="1:99" x14ac:dyDescent="0.35">
      <c r="A390" s="170" t="str">
        <f t="shared" si="274"/>
        <v>NNN</v>
      </c>
      <c r="B390" s="170" t="str">
        <f t="shared" si="275"/>
        <v>N</v>
      </c>
      <c r="C390" s="29" t="str">
        <f t="shared" si="276"/>
        <v>N</v>
      </c>
      <c r="D390" s="29" t="str">
        <f t="shared" si="272"/>
        <v>N</v>
      </c>
      <c r="E390" s="171" t="s">
        <v>5</v>
      </c>
      <c r="F390" s="171" t="s">
        <v>7</v>
      </c>
      <c r="G390" s="171" t="s">
        <v>8</v>
      </c>
      <c r="H390" s="172">
        <v>71</v>
      </c>
      <c r="I390" s="171" t="s">
        <v>5</v>
      </c>
      <c r="J390" s="171" t="s">
        <v>5</v>
      </c>
      <c r="K390" s="172">
        <v>104</v>
      </c>
      <c r="L390" s="172">
        <v>67</v>
      </c>
      <c r="M390" s="172">
        <v>74</v>
      </c>
      <c r="N390" s="172">
        <v>65</v>
      </c>
      <c r="O390" s="172">
        <v>97</v>
      </c>
      <c r="P390" s="1"/>
      <c r="Q390"/>
      <c r="R390"/>
      <c r="S390"/>
      <c r="T390"/>
      <c r="U390"/>
      <c r="V390"/>
      <c r="W390" s="35"/>
      <c r="X390" s="50"/>
      <c r="Y390" s="49"/>
      <c r="Z390" s="49"/>
      <c r="AA390" s="1"/>
      <c r="AB390" s="7"/>
      <c r="AC390" s="7"/>
      <c r="AD390" s="7"/>
      <c r="AE390" s="7"/>
      <c r="AF390" s="7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15"/>
      <c r="AZ390" s="15"/>
      <c r="BA390" s="15"/>
      <c r="BB390" s="15"/>
      <c r="BC390" s="15"/>
      <c r="BD390" s="15"/>
      <c r="BE390" s="15"/>
      <c r="BF390" s="15"/>
      <c r="BG390" s="15"/>
      <c r="BH390" s="15"/>
      <c r="BI390" s="15"/>
      <c r="BJ390" s="15"/>
      <c r="BK390" s="15"/>
      <c r="BL390" s="15"/>
      <c r="BM390" s="15"/>
      <c r="BN390" s="15"/>
      <c r="BO390" s="15"/>
      <c r="BP390" s="15"/>
      <c r="BQ390" s="15"/>
      <c r="BR390" s="15"/>
      <c r="BS390" s="15"/>
      <c r="BT390" s="15"/>
      <c r="BU390" s="15"/>
      <c r="BV390" s="15"/>
      <c r="BW390" s="15"/>
      <c r="BY390" s="5"/>
      <c r="BZ390" s="5"/>
      <c r="CA390" s="5"/>
      <c r="CB390" s="5"/>
      <c r="CC390" s="5"/>
      <c r="CE390" s="52"/>
      <c r="CF390" s="52"/>
      <c r="CG390" s="52"/>
      <c r="CH390" s="52"/>
      <c r="CI390" s="52"/>
      <c r="CK390" s="52" t="str">
        <f t="shared" si="273"/>
        <v/>
      </c>
      <c r="CL390" s="55"/>
      <c r="CM390" s="55"/>
      <c r="CN390" s="55"/>
      <c r="CO390" s="55"/>
      <c r="CP390" s="55"/>
      <c r="CQ390" s="5"/>
      <c r="CR390" s="5"/>
      <c r="CS390" s="5"/>
      <c r="CT390" s="5"/>
      <c r="CU390" s="5"/>
    </row>
    <row r="391" spans="1:99" x14ac:dyDescent="0.35">
      <c r="A391" s="170" t="str">
        <f t="shared" si="274"/>
        <v>NNN</v>
      </c>
      <c r="B391" s="170" t="str">
        <f t="shared" si="275"/>
        <v>N</v>
      </c>
      <c r="C391" s="29" t="str">
        <f t="shared" si="276"/>
        <v>N</v>
      </c>
      <c r="D391" s="29" t="str">
        <f t="shared" si="272"/>
        <v>N</v>
      </c>
      <c r="E391" s="171" t="s">
        <v>5</v>
      </c>
      <c r="F391" s="171" t="s">
        <v>7</v>
      </c>
      <c r="G391" s="171" t="s">
        <v>8</v>
      </c>
      <c r="H391" s="172">
        <v>72</v>
      </c>
      <c r="I391" s="171" t="s">
        <v>5</v>
      </c>
      <c r="J391" s="171" t="s">
        <v>5</v>
      </c>
      <c r="K391" s="172">
        <v>68</v>
      </c>
      <c r="L391" s="172">
        <v>49</v>
      </c>
      <c r="M391" s="172">
        <v>57</v>
      </c>
      <c r="N391" s="172">
        <v>52</v>
      </c>
      <c r="O391" s="172">
        <v>66</v>
      </c>
      <c r="P391" s="1"/>
      <c r="Q391"/>
      <c r="R391"/>
      <c r="S391"/>
      <c r="T391"/>
      <c r="U391"/>
      <c r="V391"/>
      <c r="W391" s="35"/>
      <c r="X391" s="50"/>
      <c r="Y391" s="49"/>
      <c r="Z391" s="49"/>
      <c r="AA391" s="1"/>
      <c r="AB391" s="7"/>
      <c r="AC391" s="7"/>
      <c r="AD391" s="7"/>
      <c r="AE391" s="7"/>
      <c r="AF391" s="7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15"/>
      <c r="AZ391" s="15"/>
      <c r="BA391" s="15"/>
      <c r="BB391" s="15"/>
      <c r="BC391" s="15"/>
      <c r="BD391" s="15"/>
      <c r="BE391" s="15"/>
      <c r="BF391" s="15"/>
      <c r="BG391" s="15"/>
      <c r="BH391" s="15"/>
      <c r="BI391" s="15"/>
      <c r="BJ391" s="15"/>
      <c r="BK391" s="15"/>
      <c r="BL391" s="15"/>
      <c r="BM391" s="15"/>
      <c r="BN391" s="15"/>
      <c r="BO391" s="15"/>
      <c r="BP391" s="15"/>
      <c r="BQ391" s="15"/>
      <c r="BR391" s="15"/>
      <c r="BS391" s="15"/>
      <c r="BT391" s="15"/>
      <c r="BU391" s="15"/>
      <c r="BV391" s="15"/>
      <c r="BW391" s="15"/>
      <c r="BY391" s="5"/>
      <c r="BZ391" s="5"/>
      <c r="CA391" s="5"/>
      <c r="CB391" s="5"/>
      <c r="CC391" s="5"/>
      <c r="CE391" s="52"/>
      <c r="CF391" s="52"/>
      <c r="CG391" s="52"/>
      <c r="CH391" s="52"/>
      <c r="CI391" s="52"/>
      <c r="CK391" s="52" t="str">
        <f t="shared" si="273"/>
        <v/>
      </c>
      <c r="CL391" s="55"/>
      <c r="CM391" s="55"/>
      <c r="CN391" s="55"/>
      <c r="CO391" s="55"/>
      <c r="CP391" s="55"/>
      <c r="CQ391" s="5"/>
      <c r="CR391" s="5"/>
      <c r="CS391" s="5"/>
      <c r="CT391" s="5"/>
      <c r="CU391" s="5"/>
    </row>
    <row r="392" spans="1:99" x14ac:dyDescent="0.35">
      <c r="A392" s="170" t="str">
        <f t="shared" si="274"/>
        <v>NNN</v>
      </c>
      <c r="B392" s="170" t="str">
        <f t="shared" si="275"/>
        <v>N</v>
      </c>
      <c r="C392" s="29" t="str">
        <f t="shared" si="276"/>
        <v>N</v>
      </c>
      <c r="D392" s="29" t="str">
        <f t="shared" ref="D392:D455" si="277">IF(AND(C392="Y",J392="Y"),"Y","N")</f>
        <v>N</v>
      </c>
      <c r="E392" s="171" t="s">
        <v>5</v>
      </c>
      <c r="F392" s="171" t="s">
        <v>7</v>
      </c>
      <c r="G392" s="171" t="s">
        <v>8</v>
      </c>
      <c r="H392" s="172">
        <v>73</v>
      </c>
      <c r="I392" s="171" t="s">
        <v>5</v>
      </c>
      <c r="J392" s="171" t="s">
        <v>5</v>
      </c>
      <c r="K392" s="172">
        <v>50</v>
      </c>
      <c r="L392" s="172">
        <v>29</v>
      </c>
      <c r="M392" s="172">
        <v>40</v>
      </c>
      <c r="N392" s="172">
        <v>30</v>
      </c>
      <c r="O392" s="172">
        <v>47</v>
      </c>
      <c r="P392" s="1"/>
      <c r="Q392"/>
      <c r="R392"/>
      <c r="S392"/>
      <c r="T392"/>
      <c r="U392"/>
      <c r="V392"/>
      <c r="W392" s="35"/>
      <c r="X392" s="50"/>
      <c r="Y392" s="49"/>
      <c r="Z392" s="49"/>
      <c r="AA392" s="1"/>
      <c r="AB392" s="7"/>
      <c r="AC392" s="7"/>
      <c r="AD392" s="7"/>
      <c r="AE392" s="7"/>
      <c r="AF392" s="7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  <c r="BM392" s="15"/>
      <c r="BN392" s="15"/>
      <c r="BO392" s="15"/>
      <c r="BP392" s="15"/>
      <c r="BQ392" s="15"/>
      <c r="BR392" s="15"/>
      <c r="BS392" s="15"/>
      <c r="BT392" s="15"/>
      <c r="BU392" s="15"/>
      <c r="BV392" s="15"/>
      <c r="BW392" s="15"/>
      <c r="BY392" s="5"/>
      <c r="BZ392" s="5"/>
      <c r="CA392" s="5"/>
      <c r="CB392" s="5"/>
      <c r="CC392" s="5"/>
      <c r="CE392" s="52"/>
      <c r="CF392" s="52"/>
      <c r="CG392" s="52"/>
      <c r="CH392" s="52"/>
      <c r="CI392" s="52"/>
      <c r="CK392" s="52" t="str">
        <f t="shared" ref="CK392:CK415" si="278">CONCATENATE(X392,Y392,Z392)</f>
        <v/>
      </c>
      <c r="CL392" s="55"/>
      <c r="CM392" s="55"/>
      <c r="CN392" s="55"/>
      <c r="CO392" s="55"/>
      <c r="CP392" s="55"/>
      <c r="CQ392" s="5"/>
      <c r="CR392" s="5"/>
      <c r="CS392" s="5"/>
      <c r="CT392" s="5"/>
      <c r="CU392" s="5"/>
    </row>
    <row r="393" spans="1:99" x14ac:dyDescent="0.35">
      <c r="A393" s="170" t="str">
        <f t="shared" ref="A393:A456" si="279">IF(B393="N","NNN",CONCATENATE(IF(H393&gt;82,"83",H393),B393,C393,D393))</f>
        <v>NNN</v>
      </c>
      <c r="B393" s="170" t="str">
        <f t="shared" ref="B393:B456" si="280">IF(E393="Y",G393,"N")</f>
        <v>N</v>
      </c>
      <c r="C393" s="29" t="str">
        <f t="shared" ref="C393:C456" si="281">IF(AND(E393="Y",I393="Y",H393&lt;9),I393,"N")</f>
        <v>N</v>
      </c>
      <c r="D393" s="29" t="str">
        <f t="shared" si="277"/>
        <v>N</v>
      </c>
      <c r="E393" s="171" t="s">
        <v>5</v>
      </c>
      <c r="F393" s="171" t="s">
        <v>7</v>
      </c>
      <c r="G393" s="171" t="s">
        <v>8</v>
      </c>
      <c r="H393" s="172">
        <v>74</v>
      </c>
      <c r="I393" s="171" t="s">
        <v>5</v>
      </c>
      <c r="J393" s="171" t="s">
        <v>5</v>
      </c>
      <c r="K393" s="172">
        <v>48</v>
      </c>
      <c r="L393" s="172">
        <v>25</v>
      </c>
      <c r="M393" s="172">
        <v>37</v>
      </c>
      <c r="N393" s="172">
        <v>33</v>
      </c>
      <c r="O393" s="172">
        <v>46</v>
      </c>
      <c r="P393" s="1"/>
      <c r="Q393"/>
      <c r="R393"/>
      <c r="S393"/>
      <c r="T393"/>
      <c r="U393"/>
      <c r="V393"/>
      <c r="W393" s="35"/>
      <c r="X393" s="50"/>
      <c r="Y393" s="49"/>
      <c r="Z393" s="49"/>
      <c r="AA393" s="1"/>
      <c r="AB393" s="7"/>
      <c r="AC393" s="7"/>
      <c r="AD393" s="7"/>
      <c r="AE393" s="7"/>
      <c r="AF393" s="7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15"/>
      <c r="AZ393" s="15"/>
      <c r="BA393" s="15"/>
      <c r="BB393" s="15"/>
      <c r="BC393" s="15"/>
      <c r="BD393" s="15"/>
      <c r="BE393" s="15"/>
      <c r="BF393" s="15"/>
      <c r="BG393" s="15"/>
      <c r="BH393" s="15"/>
      <c r="BI393" s="15"/>
      <c r="BJ393" s="15"/>
      <c r="BK393" s="15"/>
      <c r="BL393" s="15"/>
      <c r="BM393" s="15"/>
      <c r="BN393" s="15"/>
      <c r="BO393" s="15"/>
      <c r="BP393" s="15"/>
      <c r="BQ393" s="15"/>
      <c r="BR393" s="15"/>
      <c r="BS393" s="15"/>
      <c r="BT393" s="15"/>
      <c r="BU393" s="15"/>
      <c r="BV393" s="15"/>
      <c r="BW393" s="15"/>
      <c r="BY393" s="5"/>
      <c r="BZ393" s="5"/>
      <c r="CA393" s="5"/>
      <c r="CB393" s="5"/>
      <c r="CC393" s="5"/>
      <c r="CE393" s="52"/>
      <c r="CF393" s="52"/>
      <c r="CG393" s="52"/>
      <c r="CH393" s="52"/>
      <c r="CI393" s="52"/>
      <c r="CK393" s="52" t="str">
        <f t="shared" si="278"/>
        <v/>
      </c>
      <c r="CL393" s="55"/>
      <c r="CM393" s="55"/>
      <c r="CN393" s="55"/>
      <c r="CO393" s="55"/>
      <c r="CP393" s="55"/>
      <c r="CQ393" s="5"/>
      <c r="CR393" s="5"/>
      <c r="CS393" s="5"/>
      <c r="CT393" s="5"/>
      <c r="CU393" s="5"/>
    </row>
    <row r="394" spans="1:99" x14ac:dyDescent="0.35">
      <c r="A394" s="170" t="str">
        <f t="shared" si="279"/>
        <v>NNN</v>
      </c>
      <c r="B394" s="170" t="str">
        <f t="shared" si="280"/>
        <v>N</v>
      </c>
      <c r="C394" s="29" t="str">
        <f t="shared" si="281"/>
        <v>N</v>
      </c>
      <c r="D394" s="29" t="str">
        <f t="shared" si="277"/>
        <v>N</v>
      </c>
      <c r="E394" s="171" t="s">
        <v>5</v>
      </c>
      <c r="F394" s="171" t="s">
        <v>7</v>
      </c>
      <c r="G394" s="171" t="s">
        <v>8</v>
      </c>
      <c r="H394" s="172">
        <v>75</v>
      </c>
      <c r="I394" s="171" t="s">
        <v>5</v>
      </c>
      <c r="J394" s="171" t="s">
        <v>5</v>
      </c>
      <c r="K394" s="172">
        <v>22</v>
      </c>
      <c r="L394" s="172">
        <v>11</v>
      </c>
      <c r="M394" s="172">
        <v>14</v>
      </c>
      <c r="N394" s="172">
        <v>11</v>
      </c>
      <c r="O394" s="172">
        <v>18</v>
      </c>
      <c r="P394" s="1"/>
      <c r="Q394"/>
      <c r="R394"/>
      <c r="S394"/>
      <c r="T394"/>
      <c r="U394"/>
      <c r="V394"/>
      <c r="W394" s="35"/>
      <c r="X394" s="50"/>
      <c r="Y394" s="49"/>
      <c r="Z394" s="49"/>
      <c r="AA394" s="1"/>
      <c r="AB394" s="7"/>
      <c r="AC394" s="7"/>
      <c r="AD394" s="7"/>
      <c r="AE394" s="7"/>
      <c r="AF394" s="7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15"/>
      <c r="AZ394" s="15"/>
      <c r="BA394" s="15"/>
      <c r="BB394" s="15"/>
      <c r="BC394" s="15"/>
      <c r="BD394" s="15"/>
      <c r="BE394" s="15"/>
      <c r="BF394" s="15"/>
      <c r="BG394" s="15"/>
      <c r="BH394" s="15"/>
      <c r="BI394" s="15"/>
      <c r="BJ394" s="15"/>
      <c r="BK394" s="15"/>
      <c r="BL394" s="15"/>
      <c r="BM394" s="15"/>
      <c r="BN394" s="15"/>
      <c r="BO394" s="15"/>
      <c r="BP394" s="15"/>
      <c r="BQ394" s="15"/>
      <c r="BR394" s="15"/>
      <c r="BS394" s="15"/>
      <c r="BT394" s="15"/>
      <c r="BU394" s="15"/>
      <c r="BV394" s="15"/>
      <c r="BW394" s="15"/>
      <c r="BY394" s="5"/>
      <c r="BZ394" s="5"/>
      <c r="CA394" s="5"/>
      <c r="CB394" s="5"/>
      <c r="CC394" s="5"/>
      <c r="CE394" s="52"/>
      <c r="CF394" s="52"/>
      <c r="CG394" s="52"/>
      <c r="CH394" s="52"/>
      <c r="CI394" s="52"/>
      <c r="CK394" s="52" t="str">
        <f t="shared" si="278"/>
        <v/>
      </c>
      <c r="CL394" s="55"/>
      <c r="CM394" s="55"/>
      <c r="CN394" s="55"/>
      <c r="CO394" s="55"/>
      <c r="CP394" s="55"/>
      <c r="CQ394" s="5"/>
      <c r="CR394" s="5"/>
      <c r="CS394" s="5"/>
      <c r="CT394" s="5"/>
      <c r="CU394" s="5"/>
    </row>
    <row r="395" spans="1:99" x14ac:dyDescent="0.35">
      <c r="A395" s="170" t="str">
        <f t="shared" si="279"/>
        <v>NNN</v>
      </c>
      <c r="B395" s="170" t="str">
        <f t="shared" si="280"/>
        <v>N</v>
      </c>
      <c r="C395" s="29" t="str">
        <f t="shared" si="281"/>
        <v>N</v>
      </c>
      <c r="D395" s="29" t="str">
        <f t="shared" si="277"/>
        <v>N</v>
      </c>
      <c r="E395" s="171" t="s">
        <v>5</v>
      </c>
      <c r="F395" s="171" t="s">
        <v>7</v>
      </c>
      <c r="G395" s="171" t="s">
        <v>8</v>
      </c>
      <c r="H395" s="172">
        <v>76</v>
      </c>
      <c r="I395" s="171" t="s">
        <v>5</v>
      </c>
      <c r="J395" s="171" t="s">
        <v>5</v>
      </c>
      <c r="K395" s="172">
        <v>13</v>
      </c>
      <c r="L395" s="172">
        <v>9</v>
      </c>
      <c r="M395" s="172">
        <v>10</v>
      </c>
      <c r="N395" s="172">
        <v>7</v>
      </c>
      <c r="O395" s="172">
        <v>13</v>
      </c>
      <c r="P395" s="1"/>
      <c r="Q395"/>
      <c r="R395"/>
      <c r="S395"/>
      <c r="T395"/>
      <c r="U395"/>
      <c r="V395"/>
      <c r="W395" s="35"/>
      <c r="X395" s="50"/>
      <c r="Y395" s="49"/>
      <c r="Z395" s="49"/>
      <c r="AA395" s="1"/>
      <c r="AB395" s="7"/>
      <c r="AC395" s="7"/>
      <c r="AD395" s="7"/>
      <c r="AE395" s="7"/>
      <c r="AF395" s="7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15"/>
      <c r="AZ395" s="15"/>
      <c r="BA395" s="15"/>
      <c r="BB395" s="15"/>
      <c r="BC395" s="15"/>
      <c r="BD395" s="15"/>
      <c r="BE395" s="15"/>
      <c r="BF395" s="15"/>
      <c r="BG395" s="15"/>
      <c r="BH395" s="15"/>
      <c r="BI395" s="15"/>
      <c r="BJ395" s="15"/>
      <c r="BK395" s="15"/>
      <c r="BL395" s="15"/>
      <c r="BM395" s="15"/>
      <c r="BN395" s="15"/>
      <c r="BO395" s="15"/>
      <c r="BP395" s="15"/>
      <c r="BQ395" s="15"/>
      <c r="BR395" s="15"/>
      <c r="BS395" s="15"/>
      <c r="BT395" s="15"/>
      <c r="BU395" s="15"/>
      <c r="BV395" s="15"/>
      <c r="BW395" s="15"/>
      <c r="BY395" s="5"/>
      <c r="BZ395" s="5"/>
      <c r="CA395" s="5"/>
      <c r="CB395" s="5"/>
      <c r="CC395" s="5"/>
      <c r="CE395" s="52"/>
      <c r="CF395" s="52"/>
      <c r="CG395" s="52"/>
      <c r="CH395" s="52"/>
      <c r="CI395" s="52"/>
      <c r="CK395" s="52" t="str">
        <f t="shared" si="278"/>
        <v/>
      </c>
      <c r="CL395" s="55"/>
      <c r="CM395" s="55"/>
      <c r="CN395" s="55"/>
      <c r="CO395" s="55"/>
      <c r="CP395" s="55"/>
      <c r="CQ395" s="5"/>
      <c r="CR395" s="5"/>
      <c r="CS395" s="5"/>
      <c r="CT395" s="5"/>
      <c r="CU395" s="5"/>
    </row>
    <row r="396" spans="1:99" x14ac:dyDescent="0.35">
      <c r="A396" s="170" t="str">
        <f t="shared" si="279"/>
        <v>NNN</v>
      </c>
      <c r="B396" s="170" t="str">
        <f t="shared" si="280"/>
        <v>N</v>
      </c>
      <c r="C396" s="29" t="str">
        <f t="shared" si="281"/>
        <v>N</v>
      </c>
      <c r="D396" s="29" t="str">
        <f t="shared" si="277"/>
        <v>N</v>
      </c>
      <c r="E396" s="171" t="s">
        <v>5</v>
      </c>
      <c r="F396" s="171" t="s">
        <v>7</v>
      </c>
      <c r="G396" s="171" t="s">
        <v>8</v>
      </c>
      <c r="H396" s="172">
        <v>77</v>
      </c>
      <c r="I396" s="171" t="s">
        <v>5</v>
      </c>
      <c r="J396" s="171" t="s">
        <v>5</v>
      </c>
      <c r="K396" s="172">
        <v>9</v>
      </c>
      <c r="L396" s="172">
        <v>6</v>
      </c>
      <c r="M396" s="172">
        <v>6</v>
      </c>
      <c r="N396" s="172">
        <v>6</v>
      </c>
      <c r="O396" s="172">
        <v>7</v>
      </c>
      <c r="P396" s="1"/>
      <c r="Q396"/>
      <c r="R396"/>
      <c r="S396"/>
      <c r="T396"/>
      <c r="U396"/>
      <c r="V396"/>
      <c r="W396" s="35"/>
      <c r="X396" s="50"/>
      <c r="Y396" s="49"/>
      <c r="Z396" s="49"/>
      <c r="AA396" s="1"/>
      <c r="AB396" s="7"/>
      <c r="AC396" s="7"/>
      <c r="AD396" s="7"/>
      <c r="AE396" s="7"/>
      <c r="AF396" s="7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Y396" s="5"/>
      <c r="BZ396" s="5"/>
      <c r="CA396" s="5"/>
      <c r="CB396" s="5"/>
      <c r="CC396" s="5"/>
      <c r="CE396" s="52"/>
      <c r="CF396" s="52"/>
      <c r="CG396" s="52"/>
      <c r="CH396" s="52"/>
      <c r="CI396" s="52"/>
      <c r="CK396" s="52" t="str">
        <f t="shared" si="278"/>
        <v/>
      </c>
      <c r="CL396" s="55"/>
      <c r="CM396" s="55"/>
      <c r="CN396" s="55"/>
      <c r="CO396" s="55"/>
      <c r="CP396" s="55"/>
      <c r="CQ396" s="5"/>
      <c r="CR396" s="5"/>
      <c r="CS396" s="5"/>
      <c r="CT396" s="5"/>
      <c r="CU396" s="5"/>
    </row>
    <row r="397" spans="1:99" x14ac:dyDescent="0.35">
      <c r="A397" s="170" t="str">
        <f t="shared" si="279"/>
        <v>NNN</v>
      </c>
      <c r="B397" s="170" t="str">
        <f t="shared" si="280"/>
        <v>N</v>
      </c>
      <c r="C397" s="29" t="str">
        <f t="shared" si="281"/>
        <v>N</v>
      </c>
      <c r="D397" s="29" t="str">
        <f t="shared" si="277"/>
        <v>N</v>
      </c>
      <c r="E397" s="171" t="s">
        <v>5</v>
      </c>
      <c r="F397" s="171" t="s">
        <v>7</v>
      </c>
      <c r="G397" s="171" t="s">
        <v>8</v>
      </c>
      <c r="H397" s="172">
        <v>78</v>
      </c>
      <c r="I397" s="171" t="s">
        <v>5</v>
      </c>
      <c r="J397" s="171" t="s">
        <v>5</v>
      </c>
      <c r="K397" s="172">
        <v>10</v>
      </c>
      <c r="L397" s="172">
        <v>7</v>
      </c>
      <c r="M397" s="172">
        <v>10</v>
      </c>
      <c r="N397" s="172">
        <v>9</v>
      </c>
      <c r="O397" s="172">
        <v>9</v>
      </c>
      <c r="P397" s="1"/>
      <c r="Q397"/>
      <c r="R397"/>
      <c r="S397"/>
      <c r="T397"/>
      <c r="U397"/>
      <c r="V397"/>
      <c r="W397" s="35"/>
      <c r="X397" s="50"/>
      <c r="Y397" s="49"/>
      <c r="Z397" s="49"/>
      <c r="AA397" s="1"/>
      <c r="AB397" s="7"/>
      <c r="AC397" s="7"/>
      <c r="AD397" s="7"/>
      <c r="AE397" s="7"/>
      <c r="AF397" s="7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15"/>
      <c r="AZ397" s="15"/>
      <c r="BA397" s="15"/>
      <c r="BB397" s="15"/>
      <c r="BC397" s="15"/>
      <c r="BD397" s="15"/>
      <c r="BE397" s="15"/>
      <c r="BF397" s="15"/>
      <c r="BG397" s="15"/>
      <c r="BH397" s="15"/>
      <c r="BI397" s="15"/>
      <c r="BJ397" s="15"/>
      <c r="BK397" s="15"/>
      <c r="BL397" s="15"/>
      <c r="BM397" s="15"/>
      <c r="BN397" s="15"/>
      <c r="BO397" s="15"/>
      <c r="BP397" s="15"/>
      <c r="BQ397" s="15"/>
      <c r="BR397" s="15"/>
      <c r="BS397" s="15"/>
      <c r="BT397" s="15"/>
      <c r="BU397" s="15"/>
      <c r="BV397" s="15"/>
      <c r="BW397" s="15"/>
      <c r="BY397" s="5"/>
      <c r="BZ397" s="5"/>
      <c r="CA397" s="5"/>
      <c r="CB397" s="5"/>
      <c r="CC397" s="5"/>
      <c r="CE397" s="52"/>
      <c r="CF397" s="52"/>
      <c r="CG397" s="52"/>
      <c r="CH397" s="52"/>
      <c r="CI397" s="52"/>
      <c r="CK397" s="52" t="str">
        <f t="shared" si="278"/>
        <v/>
      </c>
      <c r="CL397" s="55"/>
      <c r="CM397" s="55"/>
      <c r="CN397" s="55"/>
      <c r="CO397" s="55"/>
      <c r="CP397" s="55"/>
      <c r="CQ397" s="5"/>
      <c r="CR397" s="5"/>
      <c r="CS397" s="5"/>
      <c r="CT397" s="5"/>
      <c r="CU397" s="5"/>
    </row>
    <row r="398" spans="1:99" x14ac:dyDescent="0.35">
      <c r="A398" s="170" t="str">
        <f t="shared" si="279"/>
        <v>NNN</v>
      </c>
      <c r="B398" s="170" t="str">
        <f t="shared" si="280"/>
        <v>N</v>
      </c>
      <c r="C398" s="29" t="str">
        <f t="shared" si="281"/>
        <v>N</v>
      </c>
      <c r="D398" s="29" t="str">
        <f t="shared" si="277"/>
        <v>N</v>
      </c>
      <c r="E398" s="171" t="s">
        <v>5</v>
      </c>
      <c r="F398" s="171" t="s">
        <v>7</v>
      </c>
      <c r="G398" s="171" t="s">
        <v>8</v>
      </c>
      <c r="H398" s="172">
        <v>79</v>
      </c>
      <c r="I398" s="171" t="s">
        <v>5</v>
      </c>
      <c r="J398" s="171" t="s">
        <v>5</v>
      </c>
      <c r="K398" s="172">
        <v>14</v>
      </c>
      <c r="L398" s="172">
        <v>3</v>
      </c>
      <c r="M398" s="172">
        <v>8</v>
      </c>
      <c r="N398" s="172">
        <v>3</v>
      </c>
      <c r="O398" s="172">
        <v>6</v>
      </c>
      <c r="P398" s="1"/>
      <c r="Q398"/>
      <c r="R398"/>
      <c r="S398"/>
      <c r="T398"/>
      <c r="U398"/>
      <c r="V398"/>
      <c r="W398" s="35"/>
      <c r="X398" s="50"/>
      <c r="Y398" s="49"/>
      <c r="Z398" s="49"/>
      <c r="AA398" s="1"/>
      <c r="AB398" s="7"/>
      <c r="AC398" s="7"/>
      <c r="AD398" s="7"/>
      <c r="AE398" s="7"/>
      <c r="AF398" s="7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15"/>
      <c r="AZ398" s="15"/>
      <c r="BA398" s="15"/>
      <c r="BB398" s="15"/>
      <c r="BC398" s="15"/>
      <c r="BD398" s="15"/>
      <c r="BE398" s="15"/>
      <c r="BF398" s="15"/>
      <c r="BG398" s="15"/>
      <c r="BH398" s="15"/>
      <c r="BI398" s="15"/>
      <c r="BJ398" s="15"/>
      <c r="BK398" s="15"/>
      <c r="BL398" s="15"/>
      <c r="BM398" s="15"/>
      <c r="BN398" s="15"/>
      <c r="BO398" s="15"/>
      <c r="BP398" s="15"/>
      <c r="BQ398" s="15"/>
      <c r="BR398" s="15"/>
      <c r="BS398" s="15"/>
      <c r="BT398" s="15"/>
      <c r="BU398" s="15"/>
      <c r="BV398" s="15"/>
      <c r="BW398" s="15"/>
      <c r="BY398" s="5"/>
      <c r="BZ398" s="5"/>
      <c r="CA398" s="5"/>
      <c r="CB398" s="5"/>
      <c r="CC398" s="5"/>
      <c r="CE398" s="52"/>
      <c r="CF398" s="52"/>
      <c r="CG398" s="52"/>
      <c r="CH398" s="52"/>
      <c r="CI398" s="52"/>
      <c r="CK398" s="52" t="str">
        <f t="shared" si="278"/>
        <v/>
      </c>
      <c r="CL398" s="55"/>
      <c r="CM398" s="55"/>
      <c r="CN398" s="55"/>
      <c r="CO398" s="55"/>
      <c r="CP398" s="55"/>
      <c r="CQ398" s="5"/>
      <c r="CR398" s="5"/>
      <c r="CS398" s="5"/>
      <c r="CT398" s="5"/>
      <c r="CU398" s="5"/>
    </row>
    <row r="399" spans="1:99" x14ac:dyDescent="0.35">
      <c r="A399" s="170" t="str">
        <f t="shared" si="279"/>
        <v>NNN</v>
      </c>
      <c r="B399" s="170" t="str">
        <f t="shared" si="280"/>
        <v>N</v>
      </c>
      <c r="C399" s="29" t="str">
        <f t="shared" si="281"/>
        <v>N</v>
      </c>
      <c r="D399" s="29" t="str">
        <f t="shared" si="277"/>
        <v>N</v>
      </c>
      <c r="E399" s="171" t="s">
        <v>5</v>
      </c>
      <c r="F399" s="171" t="s">
        <v>7</v>
      </c>
      <c r="G399" s="171" t="s">
        <v>8</v>
      </c>
      <c r="H399" s="172">
        <v>80</v>
      </c>
      <c r="I399" s="171" t="s">
        <v>5</v>
      </c>
      <c r="J399" s="171" t="s">
        <v>5</v>
      </c>
      <c r="K399" s="172">
        <v>1</v>
      </c>
      <c r="L399" s="172">
        <v>1</v>
      </c>
      <c r="M399" s="172">
        <v>1</v>
      </c>
      <c r="N399" s="172">
        <v>1</v>
      </c>
      <c r="O399" s="172">
        <v>1</v>
      </c>
      <c r="P399" s="1"/>
      <c r="Q399"/>
      <c r="R399"/>
      <c r="S399"/>
      <c r="T399"/>
      <c r="U399"/>
      <c r="V399"/>
      <c r="W399" s="35"/>
      <c r="X399" s="50"/>
      <c r="Y399" s="49"/>
      <c r="Z399" s="49"/>
      <c r="AA399" s="1"/>
      <c r="AB399" s="7"/>
      <c r="AC399" s="7"/>
      <c r="AD399" s="7"/>
      <c r="AE399" s="7"/>
      <c r="AF399" s="7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  <c r="BM399" s="15"/>
      <c r="BN399" s="15"/>
      <c r="BO399" s="15"/>
      <c r="BP399" s="15"/>
      <c r="BQ399" s="15"/>
      <c r="BR399" s="15"/>
      <c r="BS399" s="15"/>
      <c r="BT399" s="15"/>
      <c r="BU399" s="15"/>
      <c r="BV399" s="15"/>
      <c r="BW399" s="15"/>
      <c r="BY399" s="5"/>
      <c r="BZ399" s="5"/>
      <c r="CA399" s="5"/>
      <c r="CB399" s="5"/>
      <c r="CC399" s="5"/>
      <c r="CE399" s="52"/>
      <c r="CF399" s="52"/>
      <c r="CG399" s="52"/>
      <c r="CH399" s="52"/>
      <c r="CI399" s="52"/>
      <c r="CK399" s="52" t="str">
        <f t="shared" si="278"/>
        <v/>
      </c>
      <c r="CL399" s="55"/>
      <c r="CM399" s="55"/>
      <c r="CN399" s="55"/>
      <c r="CO399" s="55"/>
      <c r="CP399" s="55"/>
      <c r="CQ399" s="5"/>
      <c r="CR399" s="5"/>
      <c r="CS399" s="5"/>
      <c r="CT399" s="5"/>
      <c r="CU399" s="5"/>
    </row>
    <row r="400" spans="1:99" x14ac:dyDescent="0.35">
      <c r="A400" s="170" t="str">
        <f t="shared" si="279"/>
        <v>NNN</v>
      </c>
      <c r="B400" s="170" t="str">
        <f t="shared" si="280"/>
        <v>N</v>
      </c>
      <c r="C400" s="29" t="str">
        <f t="shared" si="281"/>
        <v>N</v>
      </c>
      <c r="D400" s="29" t="str">
        <f t="shared" si="277"/>
        <v>N</v>
      </c>
      <c r="E400" s="171" t="s">
        <v>5</v>
      </c>
      <c r="F400" s="171" t="s">
        <v>7</v>
      </c>
      <c r="G400" s="171" t="s">
        <v>8</v>
      </c>
      <c r="H400" s="172">
        <v>81</v>
      </c>
      <c r="I400" s="171" t="s">
        <v>5</v>
      </c>
      <c r="J400" s="171" t="s">
        <v>5</v>
      </c>
      <c r="K400" s="172">
        <v>3</v>
      </c>
      <c r="L400" s="172">
        <v>3</v>
      </c>
      <c r="M400" s="172">
        <v>1</v>
      </c>
      <c r="N400" s="172">
        <v>1</v>
      </c>
      <c r="O400" s="172">
        <v>3</v>
      </c>
      <c r="P400" s="1"/>
      <c r="Q400"/>
      <c r="R400"/>
      <c r="S400"/>
      <c r="T400"/>
      <c r="U400"/>
      <c r="V400"/>
      <c r="W400" s="35"/>
      <c r="X400" s="50"/>
      <c r="Y400" s="49"/>
      <c r="Z400" s="49"/>
      <c r="AA400" s="1"/>
      <c r="AB400" s="7"/>
      <c r="AC400" s="7"/>
      <c r="AD400" s="7"/>
      <c r="AE400" s="7"/>
      <c r="AF400" s="7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  <c r="BM400" s="15"/>
      <c r="BN400" s="15"/>
      <c r="BO400" s="15"/>
      <c r="BP400" s="15"/>
      <c r="BQ400" s="15"/>
      <c r="BR400" s="15"/>
      <c r="BS400" s="15"/>
      <c r="BT400" s="15"/>
      <c r="BU400" s="15"/>
      <c r="BV400" s="15"/>
      <c r="BW400" s="15"/>
      <c r="BY400" s="5"/>
      <c r="BZ400" s="5"/>
      <c r="CA400" s="5"/>
      <c r="CB400" s="5"/>
      <c r="CC400" s="5"/>
      <c r="CE400" s="52"/>
      <c r="CF400" s="52"/>
      <c r="CG400" s="52"/>
      <c r="CH400" s="52"/>
      <c r="CI400" s="52"/>
      <c r="CK400" s="52" t="str">
        <f t="shared" si="278"/>
        <v/>
      </c>
      <c r="CL400" s="55"/>
      <c r="CM400" s="55"/>
      <c r="CN400" s="55"/>
      <c r="CO400" s="55"/>
      <c r="CP400" s="55"/>
      <c r="CQ400" s="5"/>
      <c r="CR400" s="5"/>
      <c r="CS400" s="5"/>
      <c r="CT400" s="5"/>
      <c r="CU400" s="5"/>
    </row>
    <row r="401" spans="1:99" x14ac:dyDescent="0.35">
      <c r="A401" s="170" t="str">
        <f t="shared" si="279"/>
        <v>0MNN</v>
      </c>
      <c r="B401" s="170" t="str">
        <f t="shared" si="280"/>
        <v>M</v>
      </c>
      <c r="C401" s="29" t="str">
        <f t="shared" si="281"/>
        <v>N</v>
      </c>
      <c r="D401" s="29" t="str">
        <f t="shared" si="277"/>
        <v>N</v>
      </c>
      <c r="E401" s="171" t="s">
        <v>9</v>
      </c>
      <c r="F401" s="171" t="s">
        <v>6</v>
      </c>
      <c r="G401" s="171" t="s">
        <v>7</v>
      </c>
      <c r="H401" s="172">
        <v>0</v>
      </c>
      <c r="I401" s="171" t="s">
        <v>5</v>
      </c>
      <c r="J401" s="171" t="s">
        <v>5</v>
      </c>
      <c r="K401" s="172">
        <v>2040</v>
      </c>
      <c r="L401" s="172">
        <v>662</v>
      </c>
      <c r="M401" s="172">
        <v>1372</v>
      </c>
      <c r="N401" s="172">
        <v>1321</v>
      </c>
      <c r="O401" s="172">
        <v>1934</v>
      </c>
      <c r="P401" s="1"/>
      <c r="Q401"/>
      <c r="R401"/>
      <c r="S401"/>
      <c r="T401"/>
      <c r="U401"/>
      <c r="V401"/>
      <c r="W401" s="35"/>
      <c r="X401" s="50"/>
      <c r="Y401" s="49"/>
      <c r="Z401" s="49"/>
      <c r="AA401" s="1"/>
      <c r="AB401" s="7"/>
      <c r="AC401" s="7"/>
      <c r="AD401" s="7"/>
      <c r="AE401" s="7"/>
      <c r="AF401" s="7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15"/>
      <c r="AZ401" s="15"/>
      <c r="BA401" s="15"/>
      <c r="BB401" s="15"/>
      <c r="BC401" s="15"/>
      <c r="BD401" s="15"/>
      <c r="BE401" s="15"/>
      <c r="BF401" s="15"/>
      <c r="BG401" s="15"/>
      <c r="BH401" s="15"/>
      <c r="BI401" s="15"/>
      <c r="BJ401" s="15"/>
      <c r="BK401" s="15"/>
      <c r="BL401" s="15"/>
      <c r="BM401" s="15"/>
      <c r="BN401" s="15"/>
      <c r="BO401" s="15"/>
      <c r="BP401" s="15"/>
      <c r="BQ401" s="15"/>
      <c r="BR401" s="15"/>
      <c r="BS401" s="15"/>
      <c r="BT401" s="15"/>
      <c r="BU401" s="15"/>
      <c r="BV401" s="15"/>
      <c r="BW401" s="15"/>
      <c r="BY401" s="5"/>
      <c r="BZ401" s="5"/>
      <c r="CA401" s="5"/>
      <c r="CB401" s="5"/>
      <c r="CC401" s="5"/>
      <c r="CE401" s="52"/>
      <c r="CF401" s="52"/>
      <c r="CG401" s="52"/>
      <c r="CH401" s="52"/>
      <c r="CI401" s="52"/>
      <c r="CK401" s="52" t="str">
        <f t="shared" si="278"/>
        <v/>
      </c>
      <c r="CL401" s="55"/>
      <c r="CM401" s="55"/>
      <c r="CN401" s="55"/>
      <c r="CO401" s="55"/>
      <c r="CP401" s="55"/>
      <c r="CQ401" s="5"/>
      <c r="CR401" s="5"/>
      <c r="CS401" s="5"/>
      <c r="CT401" s="5"/>
      <c r="CU401" s="5"/>
    </row>
    <row r="402" spans="1:99" x14ac:dyDescent="0.35">
      <c r="A402" s="170" t="str">
        <f t="shared" si="279"/>
        <v>0MNN</v>
      </c>
      <c r="B402" s="170" t="str">
        <f t="shared" si="280"/>
        <v>M</v>
      </c>
      <c r="C402" s="29" t="str">
        <f t="shared" si="281"/>
        <v>N</v>
      </c>
      <c r="D402" s="29" t="str">
        <f t="shared" si="277"/>
        <v>N</v>
      </c>
      <c r="E402" s="171" t="s">
        <v>9</v>
      </c>
      <c r="F402" s="171" t="s">
        <v>6</v>
      </c>
      <c r="G402" s="171" t="s">
        <v>7</v>
      </c>
      <c r="H402" s="172">
        <v>0</v>
      </c>
      <c r="I402" s="171" t="s">
        <v>5</v>
      </c>
      <c r="J402" s="171" t="s">
        <v>9</v>
      </c>
      <c r="K402" s="172">
        <v>23</v>
      </c>
      <c r="L402" s="172">
        <v>6</v>
      </c>
      <c r="M402" s="172">
        <v>17</v>
      </c>
      <c r="N402" s="172">
        <v>17</v>
      </c>
      <c r="O402" s="172">
        <v>21</v>
      </c>
      <c r="P402" s="1"/>
      <c r="Q402"/>
      <c r="R402"/>
      <c r="S402"/>
      <c r="T402"/>
      <c r="U402"/>
      <c r="V402"/>
      <c r="W402" s="35"/>
      <c r="X402" s="50"/>
      <c r="Y402" s="49"/>
      <c r="Z402" s="49"/>
      <c r="AA402" s="1"/>
      <c r="AB402" s="7"/>
      <c r="AC402" s="7"/>
      <c r="AD402" s="7"/>
      <c r="AE402" s="7"/>
      <c r="AF402" s="7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15"/>
      <c r="AZ402" s="15"/>
      <c r="BA402" s="15"/>
      <c r="BB402" s="15"/>
      <c r="BC402" s="15"/>
      <c r="BD402" s="15"/>
      <c r="BE402" s="15"/>
      <c r="BF402" s="15"/>
      <c r="BG402" s="15"/>
      <c r="BH402" s="15"/>
      <c r="BI402" s="15"/>
      <c r="BJ402" s="15"/>
      <c r="BK402" s="15"/>
      <c r="BL402" s="15"/>
      <c r="BM402" s="15"/>
      <c r="BN402" s="15"/>
      <c r="BO402" s="15"/>
      <c r="BP402" s="15"/>
      <c r="BQ402" s="15"/>
      <c r="BR402" s="15"/>
      <c r="BS402" s="15"/>
      <c r="BT402" s="15"/>
      <c r="BU402" s="15"/>
      <c r="BV402" s="15"/>
      <c r="BW402" s="15"/>
      <c r="BY402" s="5"/>
      <c r="BZ402" s="5"/>
      <c r="CA402" s="5"/>
      <c r="CB402" s="5"/>
      <c r="CC402" s="5"/>
      <c r="CE402" s="52"/>
      <c r="CF402" s="52"/>
      <c r="CG402" s="52"/>
      <c r="CH402" s="52"/>
      <c r="CI402" s="52"/>
      <c r="CK402" s="52" t="str">
        <f t="shared" si="278"/>
        <v/>
      </c>
      <c r="CL402" s="55"/>
      <c r="CM402" s="55"/>
      <c r="CN402" s="55"/>
      <c r="CO402" s="55"/>
      <c r="CP402" s="55"/>
      <c r="CQ402" s="5"/>
      <c r="CR402" s="5"/>
      <c r="CS402" s="5"/>
      <c r="CT402" s="5"/>
      <c r="CU402" s="5"/>
    </row>
    <row r="403" spans="1:99" x14ac:dyDescent="0.35">
      <c r="A403" s="170" t="str">
        <f t="shared" si="279"/>
        <v>0MYN</v>
      </c>
      <c r="B403" s="170" t="str">
        <f t="shared" si="280"/>
        <v>M</v>
      </c>
      <c r="C403" s="29" t="str">
        <f t="shared" si="281"/>
        <v>Y</v>
      </c>
      <c r="D403" s="29" t="str">
        <f t="shared" si="277"/>
        <v>N</v>
      </c>
      <c r="E403" s="171" t="s">
        <v>9</v>
      </c>
      <c r="F403" s="171" t="s">
        <v>6</v>
      </c>
      <c r="G403" s="171" t="s">
        <v>7</v>
      </c>
      <c r="H403" s="172">
        <v>0</v>
      </c>
      <c r="I403" s="171" t="s">
        <v>9</v>
      </c>
      <c r="J403" s="171" t="s">
        <v>5</v>
      </c>
      <c r="K403" s="172">
        <v>209</v>
      </c>
      <c r="L403" s="172">
        <v>64</v>
      </c>
      <c r="M403" s="172">
        <v>142</v>
      </c>
      <c r="N403" s="172">
        <v>140</v>
      </c>
      <c r="O403" s="172">
        <v>203</v>
      </c>
      <c r="P403" s="1"/>
      <c r="Q403"/>
      <c r="R403"/>
      <c r="S403"/>
      <c r="T403"/>
      <c r="U403"/>
      <c r="V403"/>
      <c r="W403" s="35"/>
      <c r="X403" s="50"/>
      <c r="Y403" s="49"/>
      <c r="Z403" s="49"/>
      <c r="AA403" s="1"/>
      <c r="AB403" s="7"/>
      <c r="AC403" s="7"/>
      <c r="AD403" s="7"/>
      <c r="AE403" s="7"/>
      <c r="AF403" s="7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15"/>
      <c r="AZ403" s="15"/>
      <c r="BA403" s="15"/>
      <c r="BB403" s="15"/>
      <c r="BC403" s="15"/>
      <c r="BD403" s="15"/>
      <c r="BE403" s="15"/>
      <c r="BF403" s="15"/>
      <c r="BG403" s="15"/>
      <c r="BH403" s="15"/>
      <c r="BI403" s="15"/>
      <c r="BJ403" s="15"/>
      <c r="BK403" s="15"/>
      <c r="BL403" s="15"/>
      <c r="BM403" s="15"/>
      <c r="BN403" s="15"/>
      <c r="BO403" s="15"/>
      <c r="BP403" s="15"/>
      <c r="BQ403" s="15"/>
      <c r="BR403" s="15"/>
      <c r="BS403" s="15"/>
      <c r="BT403" s="15"/>
      <c r="BU403" s="15"/>
      <c r="BV403" s="15"/>
      <c r="BW403" s="15"/>
      <c r="BY403" s="5"/>
      <c r="BZ403" s="5"/>
      <c r="CA403" s="5"/>
      <c r="CB403" s="5"/>
      <c r="CC403" s="5"/>
      <c r="CE403" s="52"/>
      <c r="CF403" s="52"/>
      <c r="CG403" s="52"/>
      <c r="CH403" s="52"/>
      <c r="CI403" s="52"/>
      <c r="CK403" s="52" t="str">
        <f t="shared" si="278"/>
        <v/>
      </c>
      <c r="CL403" s="55"/>
      <c r="CM403" s="55"/>
      <c r="CN403" s="55"/>
      <c r="CO403" s="55"/>
      <c r="CP403" s="55"/>
      <c r="CQ403" s="5"/>
      <c r="CR403" s="5"/>
      <c r="CS403" s="5"/>
      <c r="CT403" s="5"/>
      <c r="CU403" s="5"/>
    </row>
    <row r="404" spans="1:99" x14ac:dyDescent="0.35">
      <c r="A404" s="170" t="str">
        <f t="shared" si="279"/>
        <v>0MYY</v>
      </c>
      <c r="B404" s="170" t="str">
        <f t="shared" si="280"/>
        <v>M</v>
      </c>
      <c r="C404" s="29" t="str">
        <f t="shared" si="281"/>
        <v>Y</v>
      </c>
      <c r="D404" s="29" t="str">
        <f t="shared" si="277"/>
        <v>Y</v>
      </c>
      <c r="E404" s="171" t="s">
        <v>9</v>
      </c>
      <c r="F404" s="171" t="s">
        <v>6</v>
      </c>
      <c r="G404" s="171" t="s">
        <v>7</v>
      </c>
      <c r="H404" s="172">
        <v>0</v>
      </c>
      <c r="I404" s="171" t="s">
        <v>9</v>
      </c>
      <c r="J404" s="171" t="s">
        <v>9</v>
      </c>
      <c r="K404" s="172">
        <v>11</v>
      </c>
      <c r="L404" s="172">
        <v>5</v>
      </c>
      <c r="M404" s="172">
        <v>8</v>
      </c>
      <c r="N404" s="172">
        <v>8</v>
      </c>
      <c r="O404" s="172">
        <v>11</v>
      </c>
      <c r="P404" s="1"/>
      <c r="Q404"/>
      <c r="R404"/>
      <c r="S404"/>
      <c r="T404"/>
      <c r="U404"/>
      <c r="V404"/>
      <c r="W404" s="35"/>
      <c r="X404" s="50"/>
      <c r="Y404" s="49"/>
      <c r="Z404" s="49"/>
      <c r="AA404" s="1"/>
      <c r="AB404" s="7"/>
      <c r="AC404" s="7"/>
      <c r="AD404" s="7"/>
      <c r="AE404" s="7"/>
      <c r="AF404" s="7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15"/>
      <c r="AZ404" s="15"/>
      <c r="BA404" s="15"/>
      <c r="BB404" s="15"/>
      <c r="BC404" s="15"/>
      <c r="BD404" s="15"/>
      <c r="BE404" s="15"/>
      <c r="BF404" s="15"/>
      <c r="BG404" s="15"/>
      <c r="BH404" s="15"/>
      <c r="BI404" s="15"/>
      <c r="BJ404" s="15"/>
      <c r="BK404" s="15"/>
      <c r="BL404" s="15"/>
      <c r="BM404" s="15"/>
      <c r="BN404" s="15"/>
      <c r="BO404" s="15"/>
      <c r="BP404" s="15"/>
      <c r="BQ404" s="15"/>
      <c r="BR404" s="15"/>
      <c r="BS404" s="15"/>
      <c r="BT404" s="15"/>
      <c r="BU404" s="15"/>
      <c r="BV404" s="15"/>
      <c r="BW404" s="15"/>
      <c r="BY404" s="5"/>
      <c r="BZ404" s="5"/>
      <c r="CA404" s="5"/>
      <c r="CB404" s="5"/>
      <c r="CC404" s="5"/>
      <c r="CE404" s="52"/>
      <c r="CF404" s="52"/>
      <c r="CG404" s="52"/>
      <c r="CH404" s="52"/>
      <c r="CI404" s="52"/>
      <c r="CK404" s="52" t="str">
        <f t="shared" si="278"/>
        <v/>
      </c>
      <c r="CL404" s="55"/>
      <c r="CM404" s="55"/>
      <c r="CN404" s="55"/>
      <c r="CO404" s="55"/>
      <c r="CP404" s="55"/>
      <c r="CQ404" s="5"/>
      <c r="CR404" s="5"/>
      <c r="CS404" s="5"/>
      <c r="CT404" s="5"/>
      <c r="CU404" s="5"/>
    </row>
    <row r="405" spans="1:99" x14ac:dyDescent="0.35">
      <c r="A405" s="170" t="str">
        <f t="shared" si="279"/>
        <v>1MNN</v>
      </c>
      <c r="B405" s="170" t="str">
        <f t="shared" si="280"/>
        <v>M</v>
      </c>
      <c r="C405" s="29" t="str">
        <f t="shared" si="281"/>
        <v>N</v>
      </c>
      <c r="D405" s="29" t="str">
        <f t="shared" si="277"/>
        <v>N</v>
      </c>
      <c r="E405" s="171" t="s">
        <v>9</v>
      </c>
      <c r="F405" s="171" t="s">
        <v>6</v>
      </c>
      <c r="G405" s="171" t="s">
        <v>7</v>
      </c>
      <c r="H405" s="172">
        <v>1</v>
      </c>
      <c r="I405" s="171" t="s">
        <v>5</v>
      </c>
      <c r="J405" s="171" t="s">
        <v>5</v>
      </c>
      <c r="K405" s="172">
        <v>4625</v>
      </c>
      <c r="L405" s="172">
        <v>1521</v>
      </c>
      <c r="M405" s="172">
        <v>3148</v>
      </c>
      <c r="N405" s="172">
        <v>3059</v>
      </c>
      <c r="O405" s="172">
        <v>4368</v>
      </c>
      <c r="P405" s="1"/>
      <c r="Q405"/>
      <c r="R405"/>
      <c r="S405"/>
      <c r="T405"/>
      <c r="U405"/>
      <c r="V405"/>
      <c r="W405" s="35"/>
      <c r="X405" s="50"/>
      <c r="Y405" s="49"/>
      <c r="Z405" s="49"/>
      <c r="AA405" s="1"/>
      <c r="AB405" s="7"/>
      <c r="AC405" s="7"/>
      <c r="AD405" s="7"/>
      <c r="AE405" s="7"/>
      <c r="AF405" s="7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15"/>
      <c r="AZ405" s="15"/>
      <c r="BA405" s="15"/>
      <c r="BB405" s="15"/>
      <c r="BC405" s="15"/>
      <c r="BD405" s="15"/>
      <c r="BE405" s="15"/>
      <c r="BF405" s="15"/>
      <c r="BG405" s="15"/>
      <c r="BH405" s="15"/>
      <c r="BI405" s="15"/>
      <c r="BJ405" s="15"/>
      <c r="BK405" s="15"/>
      <c r="BL405" s="15"/>
      <c r="BM405" s="15"/>
      <c r="BN405" s="15"/>
      <c r="BO405" s="15"/>
      <c r="BP405" s="15"/>
      <c r="BQ405" s="15"/>
      <c r="BR405" s="15"/>
      <c r="BS405" s="15"/>
      <c r="BT405" s="15"/>
      <c r="BU405" s="15"/>
      <c r="BV405" s="15"/>
      <c r="BW405" s="15"/>
      <c r="BY405" s="5"/>
      <c r="BZ405" s="5"/>
      <c r="CA405" s="5"/>
      <c r="CB405" s="5"/>
      <c r="CC405" s="5"/>
      <c r="CE405" s="52"/>
      <c r="CF405" s="52"/>
      <c r="CG405" s="52"/>
      <c r="CH405" s="52"/>
      <c r="CI405" s="52"/>
      <c r="CK405" s="52" t="str">
        <f t="shared" si="278"/>
        <v/>
      </c>
      <c r="CL405" s="55"/>
      <c r="CM405" s="55"/>
      <c r="CN405" s="55"/>
      <c r="CO405" s="55"/>
      <c r="CP405" s="55"/>
      <c r="CQ405" s="5"/>
      <c r="CR405" s="5"/>
      <c r="CS405" s="5"/>
      <c r="CT405" s="5"/>
      <c r="CU405" s="5"/>
    </row>
    <row r="406" spans="1:99" x14ac:dyDescent="0.35">
      <c r="A406" s="170" t="str">
        <f t="shared" si="279"/>
        <v>1MNN</v>
      </c>
      <c r="B406" s="170" t="str">
        <f t="shared" si="280"/>
        <v>M</v>
      </c>
      <c r="C406" s="29" t="str">
        <f t="shared" si="281"/>
        <v>N</v>
      </c>
      <c r="D406" s="29" t="str">
        <f t="shared" si="277"/>
        <v>N</v>
      </c>
      <c r="E406" s="171" t="s">
        <v>9</v>
      </c>
      <c r="F406" s="171" t="s">
        <v>6</v>
      </c>
      <c r="G406" s="171" t="s">
        <v>7</v>
      </c>
      <c r="H406" s="172">
        <v>1</v>
      </c>
      <c r="I406" s="171" t="s">
        <v>5</v>
      </c>
      <c r="J406" s="171" t="s">
        <v>9</v>
      </c>
      <c r="K406" s="172">
        <v>44</v>
      </c>
      <c r="L406" s="172">
        <v>16</v>
      </c>
      <c r="M406" s="172">
        <v>37</v>
      </c>
      <c r="N406" s="172">
        <v>37</v>
      </c>
      <c r="O406" s="172">
        <v>42</v>
      </c>
      <c r="P406" s="1"/>
      <c r="Q406"/>
      <c r="R406"/>
      <c r="S406"/>
      <c r="T406"/>
      <c r="U406"/>
      <c r="V406"/>
      <c r="W406" s="35"/>
      <c r="X406" s="50"/>
      <c r="Y406" s="49"/>
      <c r="Z406" s="49"/>
      <c r="AA406" s="1"/>
      <c r="AB406" s="7"/>
      <c r="AC406" s="7"/>
      <c r="AD406" s="7"/>
      <c r="AE406" s="7"/>
      <c r="AF406" s="7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15"/>
      <c r="AZ406" s="15"/>
      <c r="BA406" s="15"/>
      <c r="BB406" s="15"/>
      <c r="BC406" s="15"/>
      <c r="BD406" s="15"/>
      <c r="BE406" s="15"/>
      <c r="BF406" s="15"/>
      <c r="BG406" s="15"/>
      <c r="BH406" s="15"/>
      <c r="BI406" s="15"/>
      <c r="BJ406" s="15"/>
      <c r="BK406" s="15"/>
      <c r="BL406" s="15"/>
      <c r="BM406" s="15"/>
      <c r="BN406" s="15"/>
      <c r="BO406" s="15"/>
      <c r="BP406" s="15"/>
      <c r="BQ406" s="15"/>
      <c r="BR406" s="15"/>
      <c r="BS406" s="15"/>
      <c r="BT406" s="15"/>
      <c r="BU406" s="15"/>
      <c r="BV406" s="15"/>
      <c r="BW406" s="15"/>
      <c r="BY406" s="5"/>
      <c r="BZ406" s="5"/>
      <c r="CA406" s="5"/>
      <c r="CB406" s="5"/>
      <c r="CC406" s="5"/>
      <c r="CE406" s="52"/>
      <c r="CF406" s="52"/>
      <c r="CG406" s="52"/>
      <c r="CH406" s="52"/>
      <c r="CI406" s="52"/>
      <c r="CK406" s="52" t="str">
        <f t="shared" si="278"/>
        <v/>
      </c>
      <c r="CL406" s="55"/>
      <c r="CM406" s="55"/>
      <c r="CN406" s="55"/>
      <c r="CO406" s="55"/>
      <c r="CP406" s="55"/>
      <c r="CQ406" s="5"/>
      <c r="CR406" s="5"/>
      <c r="CS406" s="5"/>
      <c r="CT406" s="5"/>
      <c r="CU406" s="5"/>
    </row>
    <row r="407" spans="1:99" x14ac:dyDescent="0.35">
      <c r="A407" s="170" t="str">
        <f t="shared" si="279"/>
        <v>1MYN</v>
      </c>
      <c r="B407" s="170" t="str">
        <f t="shared" si="280"/>
        <v>M</v>
      </c>
      <c r="C407" s="29" t="str">
        <f t="shared" si="281"/>
        <v>Y</v>
      </c>
      <c r="D407" s="29" t="str">
        <f t="shared" si="277"/>
        <v>N</v>
      </c>
      <c r="E407" s="171" t="s">
        <v>9</v>
      </c>
      <c r="F407" s="171" t="s">
        <v>6</v>
      </c>
      <c r="G407" s="171" t="s">
        <v>7</v>
      </c>
      <c r="H407" s="172">
        <v>1</v>
      </c>
      <c r="I407" s="171" t="s">
        <v>9</v>
      </c>
      <c r="J407" s="171" t="s">
        <v>5</v>
      </c>
      <c r="K407" s="172">
        <v>375</v>
      </c>
      <c r="L407" s="172">
        <v>108</v>
      </c>
      <c r="M407" s="172">
        <v>256</v>
      </c>
      <c r="N407" s="172">
        <v>248</v>
      </c>
      <c r="O407" s="172">
        <v>353</v>
      </c>
      <c r="P407" s="1"/>
      <c r="Q407"/>
      <c r="R407"/>
      <c r="S407"/>
      <c r="T407"/>
      <c r="U407"/>
      <c r="V407"/>
      <c r="W407" s="35"/>
      <c r="X407" s="50"/>
      <c r="Y407" s="49"/>
      <c r="Z407" s="49"/>
      <c r="AA407" s="1"/>
      <c r="AB407" s="7"/>
      <c r="AC407" s="7"/>
      <c r="AD407" s="7"/>
      <c r="AE407" s="7"/>
      <c r="AF407" s="7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15"/>
      <c r="AZ407" s="15"/>
      <c r="BA407" s="15"/>
      <c r="BB407" s="15"/>
      <c r="BC407" s="15"/>
      <c r="BD407" s="15"/>
      <c r="BE407" s="15"/>
      <c r="BF407" s="15"/>
      <c r="BG407" s="15"/>
      <c r="BH407" s="15"/>
      <c r="BI407" s="15"/>
      <c r="BJ407" s="15"/>
      <c r="BK407" s="15"/>
      <c r="BL407" s="15"/>
      <c r="BM407" s="15"/>
      <c r="BN407" s="15"/>
      <c r="BO407" s="15"/>
      <c r="BP407" s="15"/>
      <c r="BQ407" s="15"/>
      <c r="BR407" s="15"/>
      <c r="BS407" s="15"/>
      <c r="BT407" s="15"/>
      <c r="BU407" s="15"/>
      <c r="BV407" s="15"/>
      <c r="BW407" s="15"/>
      <c r="BY407" s="5"/>
      <c r="BZ407" s="5"/>
      <c r="CA407" s="5"/>
      <c r="CB407" s="5"/>
      <c r="CC407" s="5"/>
      <c r="CE407" s="52"/>
      <c r="CF407" s="52"/>
      <c r="CG407" s="52"/>
      <c r="CH407" s="52"/>
      <c r="CI407" s="52"/>
      <c r="CK407" s="52" t="str">
        <f t="shared" si="278"/>
        <v/>
      </c>
      <c r="CL407" s="55"/>
      <c r="CM407" s="55"/>
      <c r="CN407" s="55"/>
      <c r="CO407" s="55"/>
      <c r="CP407" s="55"/>
      <c r="CQ407" s="5"/>
      <c r="CR407" s="5"/>
      <c r="CS407" s="5"/>
      <c r="CT407" s="5"/>
      <c r="CU407" s="5"/>
    </row>
    <row r="408" spans="1:99" x14ac:dyDescent="0.35">
      <c r="A408" s="170" t="str">
        <f t="shared" si="279"/>
        <v>1MYY</v>
      </c>
      <c r="B408" s="170" t="str">
        <f t="shared" si="280"/>
        <v>M</v>
      </c>
      <c r="C408" s="29" t="str">
        <f t="shared" si="281"/>
        <v>Y</v>
      </c>
      <c r="D408" s="29" t="str">
        <f t="shared" si="277"/>
        <v>Y</v>
      </c>
      <c r="E408" s="171" t="s">
        <v>9</v>
      </c>
      <c r="F408" s="171" t="s">
        <v>6</v>
      </c>
      <c r="G408" s="171" t="s">
        <v>7</v>
      </c>
      <c r="H408" s="172">
        <v>1</v>
      </c>
      <c r="I408" s="171" t="s">
        <v>9</v>
      </c>
      <c r="J408" s="171" t="s">
        <v>9</v>
      </c>
      <c r="K408" s="172">
        <v>23</v>
      </c>
      <c r="L408" s="172">
        <v>8</v>
      </c>
      <c r="M408" s="172">
        <v>17</v>
      </c>
      <c r="N408" s="172">
        <v>17</v>
      </c>
      <c r="O408" s="172">
        <v>23</v>
      </c>
      <c r="P408" s="1"/>
      <c r="Q408"/>
      <c r="R408"/>
      <c r="S408"/>
      <c r="T408"/>
      <c r="U408"/>
      <c r="V408"/>
      <c r="W408" s="35"/>
      <c r="X408" s="50"/>
      <c r="Y408" s="49"/>
      <c r="Z408" s="49"/>
      <c r="AA408" s="1"/>
      <c r="AB408" s="7"/>
      <c r="AC408" s="7"/>
      <c r="AD408" s="7"/>
      <c r="AE408" s="7"/>
      <c r="AF408" s="7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15"/>
      <c r="AZ408" s="15"/>
      <c r="BA408" s="15"/>
      <c r="BB408" s="15"/>
      <c r="BC408" s="15"/>
      <c r="BD408" s="15"/>
      <c r="BE408" s="15"/>
      <c r="BF408" s="15"/>
      <c r="BG408" s="15"/>
      <c r="BH408" s="15"/>
      <c r="BI408" s="15"/>
      <c r="BJ408" s="15"/>
      <c r="BK408" s="15"/>
      <c r="BL408" s="15"/>
      <c r="BM408" s="15"/>
      <c r="BN408" s="15"/>
      <c r="BO408" s="15"/>
      <c r="BP408" s="15"/>
      <c r="BQ408" s="15"/>
      <c r="BR408" s="15"/>
      <c r="BS408" s="15"/>
      <c r="BT408" s="15"/>
      <c r="BU408" s="15"/>
      <c r="BV408" s="15"/>
      <c r="BW408" s="15"/>
      <c r="BY408" s="5"/>
      <c r="BZ408" s="5"/>
      <c r="CA408" s="5"/>
      <c r="CB408" s="5"/>
      <c r="CC408" s="5"/>
      <c r="CE408" s="52"/>
      <c r="CF408" s="52"/>
      <c r="CG408" s="52"/>
      <c r="CH408" s="52"/>
      <c r="CI408" s="52"/>
      <c r="CK408" s="52" t="str">
        <f t="shared" si="278"/>
        <v/>
      </c>
      <c r="CL408" s="55"/>
      <c r="CM408" s="55"/>
      <c r="CN408" s="55"/>
      <c r="CO408" s="55"/>
      <c r="CP408" s="55"/>
      <c r="CQ408" s="5"/>
      <c r="CR408" s="5"/>
      <c r="CS408" s="5"/>
      <c r="CT408" s="5"/>
      <c r="CU408" s="5"/>
    </row>
    <row r="409" spans="1:99" x14ac:dyDescent="0.35">
      <c r="A409" s="170" t="str">
        <f t="shared" si="279"/>
        <v>2MNN</v>
      </c>
      <c r="B409" s="170" t="str">
        <f t="shared" si="280"/>
        <v>M</v>
      </c>
      <c r="C409" s="29" t="str">
        <f t="shared" si="281"/>
        <v>N</v>
      </c>
      <c r="D409" s="29" t="str">
        <f t="shared" si="277"/>
        <v>N</v>
      </c>
      <c r="E409" s="171" t="s">
        <v>9</v>
      </c>
      <c r="F409" s="171" t="s">
        <v>6</v>
      </c>
      <c r="G409" s="171" t="s">
        <v>7</v>
      </c>
      <c r="H409" s="172">
        <v>2</v>
      </c>
      <c r="I409" s="171" t="s">
        <v>5</v>
      </c>
      <c r="J409" s="171" t="s">
        <v>5</v>
      </c>
      <c r="K409" s="172">
        <v>7388</v>
      </c>
      <c r="L409" s="172">
        <v>2464</v>
      </c>
      <c r="M409" s="172">
        <v>4972</v>
      </c>
      <c r="N409" s="172">
        <v>4813</v>
      </c>
      <c r="O409" s="172">
        <v>6913</v>
      </c>
      <c r="P409" s="1"/>
      <c r="Q409"/>
      <c r="R409"/>
      <c r="S409"/>
      <c r="T409"/>
      <c r="U409"/>
      <c r="V409"/>
      <c r="W409" s="35"/>
      <c r="X409" s="50"/>
      <c r="Y409" s="49"/>
      <c r="Z409" s="49"/>
      <c r="AA409" s="1"/>
      <c r="AB409" s="7"/>
      <c r="AC409" s="7"/>
      <c r="AD409" s="7"/>
      <c r="AE409" s="7"/>
      <c r="AF409" s="7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15"/>
      <c r="AZ409" s="15"/>
      <c r="BA409" s="15"/>
      <c r="BB409" s="15"/>
      <c r="BC409" s="15"/>
      <c r="BD409" s="15"/>
      <c r="BE409" s="15"/>
      <c r="BF409" s="15"/>
      <c r="BG409" s="15"/>
      <c r="BH409" s="15"/>
      <c r="BI409" s="15"/>
      <c r="BJ409" s="15"/>
      <c r="BK409" s="15"/>
      <c r="BL409" s="15"/>
      <c r="BM409" s="15"/>
      <c r="BN409" s="15"/>
      <c r="BO409" s="15"/>
      <c r="BP409" s="15"/>
      <c r="BQ409" s="15"/>
      <c r="BR409" s="15"/>
      <c r="BS409" s="15"/>
      <c r="BT409" s="15"/>
      <c r="BU409" s="15"/>
      <c r="BV409" s="15"/>
      <c r="BW409" s="15"/>
      <c r="BY409" s="5"/>
      <c r="BZ409" s="5"/>
      <c r="CA409" s="5"/>
      <c r="CB409" s="5"/>
      <c r="CC409" s="5"/>
      <c r="CE409" s="52"/>
      <c r="CF409" s="52"/>
      <c r="CG409" s="52"/>
      <c r="CH409" s="52"/>
      <c r="CI409" s="52"/>
      <c r="CK409" s="52" t="str">
        <f t="shared" si="278"/>
        <v/>
      </c>
      <c r="CL409" s="55"/>
      <c r="CM409" s="55"/>
      <c r="CN409" s="55"/>
      <c r="CO409" s="55"/>
      <c r="CP409" s="55"/>
      <c r="CQ409" s="5"/>
      <c r="CR409" s="5"/>
      <c r="CS409" s="5"/>
      <c r="CT409" s="5"/>
      <c r="CU409" s="5"/>
    </row>
    <row r="410" spans="1:99" x14ac:dyDescent="0.35">
      <c r="A410" s="170" t="str">
        <f t="shared" si="279"/>
        <v>2MNN</v>
      </c>
      <c r="B410" s="170" t="str">
        <f t="shared" si="280"/>
        <v>M</v>
      </c>
      <c r="C410" s="29" t="str">
        <f t="shared" si="281"/>
        <v>N</v>
      </c>
      <c r="D410" s="29" t="str">
        <f t="shared" si="277"/>
        <v>N</v>
      </c>
      <c r="E410" s="171" t="s">
        <v>9</v>
      </c>
      <c r="F410" s="171" t="s">
        <v>6</v>
      </c>
      <c r="G410" s="171" t="s">
        <v>7</v>
      </c>
      <c r="H410" s="172">
        <v>2</v>
      </c>
      <c r="I410" s="171" t="s">
        <v>5</v>
      </c>
      <c r="J410" s="171" t="s">
        <v>9</v>
      </c>
      <c r="K410" s="172">
        <v>92</v>
      </c>
      <c r="L410" s="172">
        <v>21</v>
      </c>
      <c r="M410" s="172">
        <v>77</v>
      </c>
      <c r="N410" s="172">
        <v>73</v>
      </c>
      <c r="O410" s="172">
        <v>85</v>
      </c>
      <c r="P410" s="1"/>
      <c r="Q410"/>
      <c r="R410"/>
      <c r="S410"/>
      <c r="T410"/>
      <c r="U410"/>
      <c r="V410"/>
      <c r="W410" s="35"/>
      <c r="X410" s="50"/>
      <c r="Y410" s="49"/>
      <c r="Z410" s="49"/>
      <c r="AA410" s="1"/>
      <c r="AB410" s="7"/>
      <c r="AC410" s="7"/>
      <c r="AD410" s="7"/>
      <c r="AE410" s="7"/>
      <c r="AF410" s="7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15"/>
      <c r="AZ410" s="15"/>
      <c r="BA410" s="15"/>
      <c r="BB410" s="15"/>
      <c r="BC410" s="15"/>
      <c r="BD410" s="15"/>
      <c r="BE410" s="15"/>
      <c r="BF410" s="15"/>
      <c r="BG410" s="15"/>
      <c r="BH410" s="15"/>
      <c r="BI410" s="15"/>
      <c r="BJ410" s="15"/>
      <c r="BK410" s="15"/>
      <c r="BL410" s="15"/>
      <c r="BM410" s="15"/>
      <c r="BN410" s="15"/>
      <c r="BO410" s="15"/>
      <c r="BP410" s="15"/>
      <c r="BQ410" s="15"/>
      <c r="BR410" s="15"/>
      <c r="BS410" s="15"/>
      <c r="BT410" s="15"/>
      <c r="BU410" s="15"/>
      <c r="BV410" s="15"/>
      <c r="BW410" s="15"/>
      <c r="BY410" s="5"/>
      <c r="BZ410" s="5"/>
      <c r="CA410" s="5"/>
      <c r="CB410" s="5"/>
      <c r="CC410" s="5"/>
      <c r="CE410" s="52"/>
      <c r="CF410" s="52"/>
      <c r="CG410" s="52"/>
      <c r="CH410" s="52"/>
      <c r="CI410" s="52"/>
      <c r="CK410" s="52" t="str">
        <f t="shared" si="278"/>
        <v/>
      </c>
      <c r="CL410" s="55"/>
      <c r="CM410" s="55"/>
      <c r="CN410" s="55"/>
      <c r="CO410" s="55"/>
      <c r="CP410" s="55"/>
      <c r="CQ410" s="5"/>
      <c r="CR410" s="5"/>
      <c r="CS410" s="5"/>
      <c r="CT410" s="5"/>
      <c r="CU410" s="5"/>
    </row>
    <row r="411" spans="1:99" x14ac:dyDescent="0.35">
      <c r="A411" s="170" t="str">
        <f t="shared" si="279"/>
        <v>2MYN</v>
      </c>
      <c r="B411" s="170" t="str">
        <f t="shared" si="280"/>
        <v>M</v>
      </c>
      <c r="C411" s="29" t="str">
        <f t="shared" si="281"/>
        <v>Y</v>
      </c>
      <c r="D411" s="29" t="str">
        <f t="shared" si="277"/>
        <v>N</v>
      </c>
      <c r="E411" s="171" t="s">
        <v>9</v>
      </c>
      <c r="F411" s="171" t="s">
        <v>6</v>
      </c>
      <c r="G411" s="171" t="s">
        <v>7</v>
      </c>
      <c r="H411" s="172">
        <v>2</v>
      </c>
      <c r="I411" s="171" t="s">
        <v>9</v>
      </c>
      <c r="J411" s="171" t="s">
        <v>5</v>
      </c>
      <c r="K411" s="172">
        <v>368</v>
      </c>
      <c r="L411" s="172">
        <v>101</v>
      </c>
      <c r="M411" s="172">
        <v>275</v>
      </c>
      <c r="N411" s="172">
        <v>268</v>
      </c>
      <c r="O411" s="172">
        <v>349</v>
      </c>
      <c r="P411" s="1"/>
      <c r="Q411"/>
      <c r="R411"/>
      <c r="S411"/>
      <c r="T411"/>
      <c r="U411"/>
      <c r="V411"/>
      <c r="W411" s="35"/>
      <c r="X411" s="50"/>
      <c r="Y411" s="49"/>
      <c r="Z411" s="49"/>
      <c r="AA411" s="1"/>
      <c r="AB411" s="7"/>
      <c r="AC411" s="7"/>
      <c r="AD411" s="7"/>
      <c r="AE411" s="7"/>
      <c r="AF411" s="7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15"/>
      <c r="AZ411" s="15"/>
      <c r="BA411" s="15"/>
      <c r="BB411" s="15"/>
      <c r="BC411" s="15"/>
      <c r="BD411" s="15"/>
      <c r="BE411" s="15"/>
      <c r="BF411" s="15"/>
      <c r="BG411" s="15"/>
      <c r="BH411" s="15"/>
      <c r="BI411" s="15"/>
      <c r="BJ411" s="15"/>
      <c r="BK411" s="15"/>
      <c r="BL411" s="15"/>
      <c r="BM411" s="15"/>
      <c r="BN411" s="15"/>
      <c r="BO411" s="15"/>
      <c r="BP411" s="15"/>
      <c r="BQ411" s="15"/>
      <c r="BR411" s="15"/>
      <c r="BS411" s="15"/>
      <c r="BT411" s="15"/>
      <c r="BU411" s="15"/>
      <c r="BV411" s="15"/>
      <c r="BW411" s="15"/>
      <c r="BY411" s="5"/>
      <c r="BZ411" s="5"/>
      <c r="CA411" s="5"/>
      <c r="CB411" s="5"/>
      <c r="CC411" s="5"/>
      <c r="CE411" s="52"/>
      <c r="CF411" s="52"/>
      <c r="CG411" s="52"/>
      <c r="CH411" s="52"/>
      <c r="CI411" s="52"/>
      <c r="CK411" s="52" t="str">
        <f t="shared" si="278"/>
        <v/>
      </c>
      <c r="CL411" s="55"/>
      <c r="CM411" s="55"/>
      <c r="CN411" s="55"/>
      <c r="CO411" s="55"/>
      <c r="CP411" s="55"/>
      <c r="CQ411" s="5"/>
      <c r="CR411" s="5"/>
      <c r="CS411" s="5"/>
      <c r="CT411" s="5"/>
      <c r="CU411" s="5"/>
    </row>
    <row r="412" spans="1:99" x14ac:dyDescent="0.35">
      <c r="A412" s="170" t="str">
        <f t="shared" si="279"/>
        <v>2MYY</v>
      </c>
      <c r="B412" s="170" t="str">
        <f t="shared" si="280"/>
        <v>M</v>
      </c>
      <c r="C412" s="29" t="str">
        <f t="shared" si="281"/>
        <v>Y</v>
      </c>
      <c r="D412" s="29" t="str">
        <f t="shared" si="277"/>
        <v>Y</v>
      </c>
      <c r="E412" s="171" t="s">
        <v>9</v>
      </c>
      <c r="F412" s="171" t="s">
        <v>6</v>
      </c>
      <c r="G412" s="171" t="s">
        <v>7</v>
      </c>
      <c r="H412" s="172">
        <v>2</v>
      </c>
      <c r="I412" s="171" t="s">
        <v>9</v>
      </c>
      <c r="J412" s="171" t="s">
        <v>9</v>
      </c>
      <c r="K412" s="172">
        <v>26</v>
      </c>
      <c r="L412" s="172">
        <v>9</v>
      </c>
      <c r="M412" s="172">
        <v>19</v>
      </c>
      <c r="N412" s="172">
        <v>18</v>
      </c>
      <c r="O412" s="172">
        <v>24</v>
      </c>
      <c r="P412" s="1"/>
      <c r="Q412"/>
      <c r="R412"/>
      <c r="S412"/>
      <c r="T412"/>
      <c r="U412"/>
      <c r="V412"/>
      <c r="W412" s="35"/>
      <c r="X412" s="50"/>
      <c r="Y412" s="49"/>
      <c r="Z412" s="49"/>
      <c r="AA412" s="1"/>
      <c r="AB412" s="7"/>
      <c r="AC412" s="7"/>
      <c r="AD412" s="7"/>
      <c r="AE412" s="7"/>
      <c r="AF412" s="7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15"/>
      <c r="AZ412" s="15"/>
      <c r="BA412" s="15"/>
      <c r="BB412" s="15"/>
      <c r="BC412" s="15"/>
      <c r="BD412" s="15"/>
      <c r="BE412" s="15"/>
      <c r="BF412" s="15"/>
      <c r="BG412" s="15"/>
      <c r="BH412" s="15"/>
      <c r="BI412" s="15"/>
      <c r="BJ412" s="15"/>
      <c r="BK412" s="15"/>
      <c r="BL412" s="15"/>
      <c r="BM412" s="15"/>
      <c r="BN412" s="15"/>
      <c r="BO412" s="15"/>
      <c r="BP412" s="15"/>
      <c r="BQ412" s="15"/>
      <c r="BR412" s="15"/>
      <c r="BS412" s="15"/>
      <c r="BT412" s="15"/>
      <c r="BU412" s="15"/>
      <c r="BV412" s="15"/>
      <c r="BW412" s="15"/>
      <c r="BY412" s="5"/>
      <c r="BZ412" s="5"/>
      <c r="CA412" s="5"/>
      <c r="CB412" s="5"/>
      <c r="CC412" s="5"/>
      <c r="CE412" s="52"/>
      <c r="CF412" s="52"/>
      <c r="CG412" s="52"/>
      <c r="CH412" s="52"/>
      <c r="CI412" s="52"/>
      <c r="CK412" s="52" t="str">
        <f t="shared" si="278"/>
        <v/>
      </c>
      <c r="CL412" s="55"/>
      <c r="CM412" s="55"/>
      <c r="CN412" s="55"/>
      <c r="CO412" s="55"/>
      <c r="CP412" s="55"/>
      <c r="CQ412" s="5"/>
      <c r="CR412" s="5"/>
      <c r="CS412" s="5"/>
      <c r="CT412" s="5"/>
      <c r="CU412" s="5"/>
    </row>
    <row r="413" spans="1:99" x14ac:dyDescent="0.35">
      <c r="A413" s="170" t="str">
        <f t="shared" si="279"/>
        <v>3MNN</v>
      </c>
      <c r="B413" s="170" t="str">
        <f t="shared" si="280"/>
        <v>M</v>
      </c>
      <c r="C413" s="29" t="str">
        <f t="shared" si="281"/>
        <v>N</v>
      </c>
      <c r="D413" s="29" t="str">
        <f t="shared" si="277"/>
        <v>N</v>
      </c>
      <c r="E413" s="171" t="s">
        <v>9</v>
      </c>
      <c r="F413" s="171" t="s">
        <v>6</v>
      </c>
      <c r="G413" s="171" t="s">
        <v>7</v>
      </c>
      <c r="H413" s="172">
        <v>3</v>
      </c>
      <c r="I413" s="171" t="s">
        <v>5</v>
      </c>
      <c r="J413" s="171" t="s">
        <v>5</v>
      </c>
      <c r="K413" s="172">
        <v>5744</v>
      </c>
      <c r="L413" s="172">
        <v>1952</v>
      </c>
      <c r="M413" s="172">
        <v>4282</v>
      </c>
      <c r="N413" s="172">
        <v>4156</v>
      </c>
      <c r="O413" s="172">
        <v>5475</v>
      </c>
      <c r="P413" s="1"/>
      <c r="Q413"/>
      <c r="R413"/>
      <c r="S413"/>
      <c r="T413"/>
      <c r="U413"/>
      <c r="V413"/>
      <c r="W413" s="35"/>
      <c r="X413" s="50"/>
      <c r="Y413" s="49"/>
      <c r="Z413" s="49"/>
      <c r="AA413" s="1"/>
      <c r="AB413" s="7"/>
      <c r="AC413" s="7"/>
      <c r="AD413" s="7"/>
      <c r="AE413" s="7"/>
      <c r="AF413" s="7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15"/>
      <c r="AZ413" s="15"/>
      <c r="BA413" s="15"/>
      <c r="BB413" s="15"/>
      <c r="BC413" s="15"/>
      <c r="BD413" s="15"/>
      <c r="BE413" s="15"/>
      <c r="BF413" s="15"/>
      <c r="BG413" s="15"/>
      <c r="BH413" s="15"/>
      <c r="BI413" s="15"/>
      <c r="BJ413" s="15"/>
      <c r="BK413" s="15"/>
      <c r="BL413" s="15"/>
      <c r="BM413" s="15"/>
      <c r="BN413" s="15"/>
      <c r="BO413" s="15"/>
      <c r="BP413" s="15"/>
      <c r="BQ413" s="15"/>
      <c r="BR413" s="15"/>
      <c r="BS413" s="15"/>
      <c r="BT413" s="15"/>
      <c r="BU413" s="15"/>
      <c r="BV413" s="15"/>
      <c r="BW413" s="15"/>
      <c r="BY413" s="5"/>
      <c r="BZ413" s="5"/>
      <c r="CA413" s="5"/>
      <c r="CB413" s="5"/>
      <c r="CC413" s="5"/>
      <c r="CE413" s="52"/>
      <c r="CF413" s="52"/>
      <c r="CG413" s="52"/>
      <c r="CH413" s="52"/>
      <c r="CI413" s="52"/>
      <c r="CK413" s="52" t="str">
        <f t="shared" si="278"/>
        <v/>
      </c>
      <c r="CL413" s="55"/>
      <c r="CM413" s="55"/>
      <c r="CN413" s="55"/>
      <c r="CO413" s="55"/>
      <c r="CP413" s="55"/>
      <c r="CQ413" s="5"/>
      <c r="CR413" s="5"/>
      <c r="CS413" s="5"/>
      <c r="CT413" s="5"/>
      <c r="CU413" s="5"/>
    </row>
    <row r="414" spans="1:99" x14ac:dyDescent="0.35">
      <c r="A414" s="170" t="str">
        <f t="shared" si="279"/>
        <v>3MNN</v>
      </c>
      <c r="B414" s="170" t="str">
        <f t="shared" si="280"/>
        <v>M</v>
      </c>
      <c r="C414" s="29" t="str">
        <f t="shared" si="281"/>
        <v>N</v>
      </c>
      <c r="D414" s="29" t="str">
        <f t="shared" si="277"/>
        <v>N</v>
      </c>
      <c r="E414" s="171" t="s">
        <v>9</v>
      </c>
      <c r="F414" s="171" t="s">
        <v>6</v>
      </c>
      <c r="G414" s="171" t="s">
        <v>7</v>
      </c>
      <c r="H414" s="172">
        <v>3</v>
      </c>
      <c r="I414" s="171" t="s">
        <v>5</v>
      </c>
      <c r="J414" s="171" t="s">
        <v>9</v>
      </c>
      <c r="K414" s="172">
        <v>98</v>
      </c>
      <c r="L414" s="172">
        <v>36</v>
      </c>
      <c r="M414" s="172">
        <v>82</v>
      </c>
      <c r="N414" s="172">
        <v>83</v>
      </c>
      <c r="O414" s="172">
        <v>94</v>
      </c>
      <c r="P414" s="1"/>
      <c r="Q414"/>
      <c r="R414"/>
      <c r="S414"/>
      <c r="T414"/>
      <c r="U414"/>
      <c r="V414"/>
      <c r="W414" s="35"/>
      <c r="X414" s="50"/>
      <c r="Y414" s="49"/>
      <c r="Z414" s="49"/>
      <c r="AA414" s="1"/>
      <c r="AB414" s="7"/>
      <c r="AC414" s="7"/>
      <c r="AD414" s="7"/>
      <c r="AE414" s="7"/>
      <c r="AF414" s="7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15"/>
      <c r="AZ414" s="15"/>
      <c r="BA414" s="15"/>
      <c r="BB414" s="15"/>
      <c r="BC414" s="15"/>
      <c r="BD414" s="15"/>
      <c r="BE414" s="15"/>
      <c r="BF414" s="15"/>
      <c r="BG414" s="15"/>
      <c r="BH414" s="15"/>
      <c r="BI414" s="15"/>
      <c r="BJ414" s="15"/>
      <c r="BK414" s="15"/>
      <c r="BL414" s="15"/>
      <c r="BM414" s="15"/>
      <c r="BN414" s="15"/>
      <c r="BO414" s="15"/>
      <c r="BP414" s="15"/>
      <c r="BQ414" s="15"/>
      <c r="BR414" s="15"/>
      <c r="BS414" s="15"/>
      <c r="BT414" s="15"/>
      <c r="BU414" s="15"/>
      <c r="BV414" s="15"/>
      <c r="BW414" s="15"/>
      <c r="BY414" s="5"/>
      <c r="BZ414" s="5"/>
      <c r="CA414" s="5"/>
      <c r="CB414" s="5"/>
      <c r="CC414" s="5"/>
      <c r="CE414" s="52"/>
      <c r="CF414" s="52"/>
      <c r="CG414" s="52"/>
      <c r="CH414" s="52"/>
      <c r="CI414" s="52"/>
      <c r="CK414" s="52" t="str">
        <f t="shared" si="278"/>
        <v/>
      </c>
      <c r="CL414" s="55"/>
      <c r="CM414" s="55"/>
      <c r="CN414" s="55"/>
      <c r="CO414" s="55"/>
      <c r="CP414" s="55"/>
      <c r="CQ414" s="5"/>
      <c r="CR414" s="5"/>
      <c r="CS414" s="5"/>
      <c r="CT414" s="5"/>
      <c r="CU414" s="5"/>
    </row>
    <row r="415" spans="1:99" x14ac:dyDescent="0.35">
      <c r="A415" s="170" t="str">
        <f t="shared" si="279"/>
        <v>3MYN</v>
      </c>
      <c r="B415" s="170" t="str">
        <f t="shared" si="280"/>
        <v>M</v>
      </c>
      <c r="C415" s="29" t="str">
        <f t="shared" si="281"/>
        <v>Y</v>
      </c>
      <c r="D415" s="29" t="str">
        <f t="shared" si="277"/>
        <v>N</v>
      </c>
      <c r="E415" s="171" t="s">
        <v>9</v>
      </c>
      <c r="F415" s="171" t="s">
        <v>6</v>
      </c>
      <c r="G415" s="171" t="s">
        <v>7</v>
      </c>
      <c r="H415" s="172">
        <v>3</v>
      </c>
      <c r="I415" s="171" t="s">
        <v>9</v>
      </c>
      <c r="J415" s="171" t="s">
        <v>5</v>
      </c>
      <c r="K415" s="172">
        <v>303</v>
      </c>
      <c r="L415" s="172">
        <v>83</v>
      </c>
      <c r="M415" s="172">
        <v>232</v>
      </c>
      <c r="N415" s="172">
        <v>228</v>
      </c>
      <c r="O415" s="172">
        <v>293</v>
      </c>
      <c r="P415" s="1"/>
      <c r="Q415"/>
      <c r="R415"/>
      <c r="S415"/>
      <c r="T415"/>
      <c r="U415"/>
      <c r="V415"/>
      <c r="W415" s="35"/>
      <c r="X415" s="50"/>
      <c r="Y415" s="49"/>
      <c r="Z415" s="49"/>
      <c r="AA415" s="1"/>
      <c r="AB415" s="7"/>
      <c r="AC415" s="7"/>
      <c r="AD415" s="7"/>
      <c r="AE415" s="7"/>
      <c r="AF415" s="7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15"/>
      <c r="AZ415" s="15"/>
      <c r="BA415" s="15"/>
      <c r="BB415" s="15"/>
      <c r="BC415" s="15"/>
      <c r="BD415" s="15"/>
      <c r="BE415" s="15"/>
      <c r="BF415" s="15"/>
      <c r="BG415" s="15"/>
      <c r="BH415" s="15"/>
      <c r="BI415" s="15"/>
      <c r="BJ415" s="15"/>
      <c r="BK415" s="15"/>
      <c r="BL415" s="15"/>
      <c r="BM415" s="15"/>
      <c r="BN415" s="15"/>
      <c r="BO415" s="15"/>
      <c r="BP415" s="15"/>
      <c r="BQ415" s="15"/>
      <c r="BR415" s="15"/>
      <c r="BS415" s="15"/>
      <c r="BT415" s="15"/>
      <c r="BU415" s="15"/>
      <c r="BV415" s="15"/>
      <c r="BW415" s="15"/>
      <c r="BY415" s="5"/>
      <c r="BZ415" s="5"/>
      <c r="CA415" s="5"/>
      <c r="CB415" s="5"/>
      <c r="CC415" s="5"/>
      <c r="CE415" s="52"/>
      <c r="CF415" s="52"/>
      <c r="CG415" s="52"/>
      <c r="CH415" s="52"/>
      <c r="CI415" s="52"/>
      <c r="CK415" s="52" t="str">
        <f t="shared" si="278"/>
        <v/>
      </c>
      <c r="CL415" s="55"/>
      <c r="CM415" s="55"/>
      <c r="CN415" s="55"/>
      <c r="CO415" s="55"/>
      <c r="CP415" s="55"/>
      <c r="CQ415" s="5"/>
      <c r="CR415" s="5"/>
      <c r="CS415" s="5"/>
      <c r="CT415" s="5"/>
      <c r="CU415" s="5"/>
    </row>
    <row r="416" spans="1:99" x14ac:dyDescent="0.35">
      <c r="A416" s="170" t="str">
        <f t="shared" si="279"/>
        <v>3MYY</v>
      </c>
      <c r="B416" s="170" t="str">
        <f t="shared" si="280"/>
        <v>M</v>
      </c>
      <c r="C416" s="29" t="str">
        <f t="shared" si="281"/>
        <v>Y</v>
      </c>
      <c r="D416" s="29" t="str">
        <f t="shared" si="277"/>
        <v>Y</v>
      </c>
      <c r="E416" s="171" t="s">
        <v>9</v>
      </c>
      <c r="F416" s="171" t="s">
        <v>6</v>
      </c>
      <c r="G416" s="171" t="s">
        <v>7</v>
      </c>
      <c r="H416" s="172">
        <v>3</v>
      </c>
      <c r="I416" s="171" t="s">
        <v>9</v>
      </c>
      <c r="J416" s="171" t="s">
        <v>9</v>
      </c>
      <c r="K416" s="172">
        <v>25</v>
      </c>
      <c r="L416" s="172">
        <v>16</v>
      </c>
      <c r="M416" s="172">
        <v>24</v>
      </c>
      <c r="N416" s="172">
        <v>23</v>
      </c>
      <c r="O416" s="172">
        <v>25</v>
      </c>
      <c r="P416" s="1"/>
      <c r="Q416"/>
      <c r="R416"/>
      <c r="S416"/>
      <c r="T416"/>
      <c r="U416"/>
      <c r="V416"/>
      <c r="W416" s="35"/>
      <c r="X416" s="50"/>
      <c r="Y416" s="49"/>
      <c r="Z416" s="49"/>
      <c r="AA416" s="1"/>
      <c r="AB416" s="7"/>
      <c r="AC416" s="7"/>
      <c r="AD416" s="7"/>
      <c r="AE416" s="7"/>
      <c r="AF416" s="7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15"/>
      <c r="AZ416" s="15"/>
      <c r="BA416" s="15"/>
      <c r="BB416" s="15"/>
      <c r="BC416" s="15"/>
      <c r="BD416" s="15"/>
      <c r="BE416" s="15"/>
      <c r="BF416" s="15"/>
      <c r="BG416" s="15"/>
      <c r="BH416" s="15"/>
      <c r="BI416" s="15"/>
      <c r="BJ416" s="15"/>
      <c r="BK416" s="15"/>
      <c r="BL416" s="15"/>
      <c r="BM416" s="15"/>
      <c r="BN416" s="15"/>
      <c r="BO416" s="15"/>
      <c r="BP416" s="15"/>
      <c r="BQ416" s="15"/>
      <c r="BR416" s="15"/>
      <c r="BS416" s="15"/>
      <c r="BT416" s="15"/>
      <c r="BU416" s="15"/>
      <c r="BV416" s="15"/>
      <c r="BW416" s="15"/>
      <c r="BY416" s="5"/>
      <c r="BZ416" s="5"/>
      <c r="CA416" s="5"/>
      <c r="CB416" s="5"/>
      <c r="CC416" s="5"/>
      <c r="CE416" s="52"/>
      <c r="CF416" s="52"/>
      <c r="CG416" s="52"/>
      <c r="CH416" s="52"/>
      <c r="CI416" s="52"/>
      <c r="CK416" s="52" t="str">
        <f>IFERROR(CONCATENATE(X416,Y416,Z416),"NNNN")</f>
        <v/>
      </c>
      <c r="CL416" s="55"/>
      <c r="CM416" s="55"/>
      <c r="CN416" s="55"/>
      <c r="CO416" s="55"/>
      <c r="CP416" s="55"/>
      <c r="CQ416" s="5"/>
      <c r="CR416" s="5"/>
      <c r="CS416" s="5"/>
      <c r="CT416" s="5"/>
      <c r="CU416" s="5"/>
    </row>
    <row r="417" spans="1:99" x14ac:dyDescent="0.35">
      <c r="A417" s="170" t="str">
        <f t="shared" si="279"/>
        <v>4MNN</v>
      </c>
      <c r="B417" s="170" t="str">
        <f t="shared" si="280"/>
        <v>M</v>
      </c>
      <c r="C417" s="29" t="str">
        <f t="shared" si="281"/>
        <v>N</v>
      </c>
      <c r="D417" s="29" t="str">
        <f t="shared" si="277"/>
        <v>N</v>
      </c>
      <c r="E417" s="171" t="s">
        <v>9</v>
      </c>
      <c r="F417" s="171" t="s">
        <v>6</v>
      </c>
      <c r="G417" s="171" t="s">
        <v>7</v>
      </c>
      <c r="H417" s="172">
        <v>4</v>
      </c>
      <c r="I417" s="171" t="s">
        <v>5</v>
      </c>
      <c r="J417" s="171" t="s">
        <v>5</v>
      </c>
      <c r="K417" s="172">
        <v>6150</v>
      </c>
      <c r="L417" s="172">
        <v>2104</v>
      </c>
      <c r="M417" s="172">
        <v>4774</v>
      </c>
      <c r="N417" s="172">
        <v>4656</v>
      </c>
      <c r="O417" s="172">
        <v>5842</v>
      </c>
      <c r="P417" s="1"/>
      <c r="Q417"/>
      <c r="R417"/>
      <c r="S417"/>
      <c r="T417"/>
      <c r="U417"/>
      <c r="V417"/>
      <c r="W417" s="35"/>
      <c r="X417" s="50"/>
      <c r="Y417" s="49"/>
      <c r="Z417" s="49"/>
      <c r="AA417" s="1"/>
      <c r="AB417" s="7"/>
      <c r="AC417" s="7"/>
      <c r="AD417" s="7"/>
      <c r="AE417" s="7"/>
      <c r="AF417" s="7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15"/>
      <c r="AZ417" s="15"/>
      <c r="BA417" s="15"/>
      <c r="BB417" s="15"/>
      <c r="BC417" s="15"/>
      <c r="BD417" s="15"/>
      <c r="BE417" s="15"/>
      <c r="BF417" s="15"/>
      <c r="BG417" s="15"/>
      <c r="BH417" s="15"/>
      <c r="BI417" s="15"/>
      <c r="BJ417" s="15"/>
      <c r="BK417" s="15"/>
      <c r="BL417" s="15"/>
      <c r="BM417" s="15"/>
      <c r="BN417" s="15"/>
      <c r="BO417" s="15"/>
      <c r="BP417" s="15"/>
      <c r="BQ417" s="15"/>
      <c r="BR417" s="15"/>
      <c r="BS417" s="15"/>
      <c r="BT417" s="15"/>
      <c r="BU417" s="15"/>
      <c r="BV417" s="15"/>
      <c r="BW417" s="15"/>
      <c r="BY417" s="5"/>
      <c r="BZ417" s="5"/>
      <c r="CA417" s="5"/>
      <c r="CB417" s="5"/>
      <c r="CC417" s="5"/>
      <c r="CE417" s="52"/>
      <c r="CF417" s="52"/>
      <c r="CG417" s="52"/>
      <c r="CH417" s="52"/>
      <c r="CI417" s="52"/>
      <c r="CK417" s="52"/>
      <c r="CL417" s="55"/>
      <c r="CM417" s="55"/>
      <c r="CN417" s="55"/>
      <c r="CO417" s="55"/>
      <c r="CP417" s="55"/>
      <c r="CQ417" s="5"/>
      <c r="CR417" s="5"/>
      <c r="CS417" s="5"/>
      <c r="CT417" s="5"/>
      <c r="CU417" s="5"/>
    </row>
    <row r="418" spans="1:99" x14ac:dyDescent="0.35">
      <c r="A418" s="170" t="str">
        <f t="shared" si="279"/>
        <v>4MNN</v>
      </c>
      <c r="B418" s="170" t="str">
        <f t="shared" si="280"/>
        <v>M</v>
      </c>
      <c r="C418" s="29" t="str">
        <f t="shared" si="281"/>
        <v>N</v>
      </c>
      <c r="D418" s="29" t="str">
        <f t="shared" si="277"/>
        <v>N</v>
      </c>
      <c r="E418" s="171" t="s">
        <v>9</v>
      </c>
      <c r="F418" s="171" t="s">
        <v>6</v>
      </c>
      <c r="G418" s="171" t="s">
        <v>7</v>
      </c>
      <c r="H418" s="172">
        <v>4</v>
      </c>
      <c r="I418" s="171" t="s">
        <v>5</v>
      </c>
      <c r="J418" s="171" t="s">
        <v>9</v>
      </c>
      <c r="K418" s="172">
        <v>85</v>
      </c>
      <c r="L418" s="172">
        <v>20</v>
      </c>
      <c r="M418" s="172">
        <v>66</v>
      </c>
      <c r="N418" s="172">
        <v>65</v>
      </c>
      <c r="O418" s="172">
        <v>81</v>
      </c>
      <c r="P418" s="1"/>
      <c r="Q418"/>
      <c r="R418"/>
      <c r="S418"/>
      <c r="T418"/>
      <c r="U418"/>
      <c r="V418"/>
      <c r="W418" s="35"/>
      <c r="X418" s="50"/>
      <c r="Y418" s="49"/>
      <c r="Z418" s="49"/>
      <c r="AA418" s="1"/>
      <c r="AB418" s="7"/>
      <c r="AC418" s="7"/>
      <c r="AD418" s="7"/>
      <c r="AE418" s="7"/>
      <c r="AF418" s="7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15"/>
      <c r="AZ418" s="15"/>
      <c r="BA418" s="15"/>
      <c r="BB418" s="15"/>
      <c r="BC418" s="15"/>
      <c r="BD418" s="15"/>
      <c r="BE418" s="15"/>
      <c r="BF418" s="15"/>
      <c r="BG418" s="15"/>
      <c r="BH418" s="15"/>
      <c r="BI418" s="15"/>
      <c r="BJ418" s="15"/>
      <c r="BK418" s="15"/>
      <c r="BL418" s="15"/>
      <c r="BM418" s="15"/>
      <c r="BN418" s="15"/>
      <c r="BO418" s="15"/>
      <c r="BP418" s="15"/>
      <c r="BQ418" s="15"/>
      <c r="BR418" s="15"/>
      <c r="BS418" s="15"/>
      <c r="BT418" s="15"/>
      <c r="BU418" s="15"/>
      <c r="BV418" s="15"/>
      <c r="BW418" s="15"/>
      <c r="BY418" s="5"/>
      <c r="BZ418" s="5"/>
      <c r="CA418" s="5"/>
      <c r="CB418" s="5"/>
      <c r="CC418" s="5"/>
      <c r="CE418" s="52"/>
      <c r="CF418" s="52"/>
      <c r="CG418" s="52"/>
      <c r="CH418" s="52"/>
      <c r="CI418" s="52"/>
      <c r="CK418" s="52"/>
      <c r="CL418" s="55"/>
      <c r="CM418" s="55"/>
      <c r="CN418" s="55"/>
      <c r="CO418" s="55"/>
      <c r="CP418" s="55"/>
      <c r="CQ418" s="5"/>
      <c r="CR418" s="5"/>
      <c r="CS418" s="5"/>
      <c r="CT418" s="5"/>
      <c r="CU418" s="5"/>
    </row>
    <row r="419" spans="1:99" x14ac:dyDescent="0.35">
      <c r="A419" s="170" t="str">
        <f t="shared" si="279"/>
        <v>4MYN</v>
      </c>
      <c r="B419" s="170" t="str">
        <f t="shared" si="280"/>
        <v>M</v>
      </c>
      <c r="C419" s="29" t="str">
        <f t="shared" si="281"/>
        <v>Y</v>
      </c>
      <c r="D419" s="29" t="str">
        <f t="shared" si="277"/>
        <v>N</v>
      </c>
      <c r="E419" s="171" t="s">
        <v>9</v>
      </c>
      <c r="F419" s="171" t="s">
        <v>6</v>
      </c>
      <c r="G419" s="171" t="s">
        <v>7</v>
      </c>
      <c r="H419" s="172">
        <v>4</v>
      </c>
      <c r="I419" s="171" t="s">
        <v>9</v>
      </c>
      <c r="J419" s="171" t="s">
        <v>5</v>
      </c>
      <c r="K419" s="172">
        <v>291</v>
      </c>
      <c r="L419" s="172">
        <v>84</v>
      </c>
      <c r="M419" s="172">
        <v>219</v>
      </c>
      <c r="N419" s="172">
        <v>212</v>
      </c>
      <c r="O419" s="172">
        <v>275</v>
      </c>
      <c r="P419" s="1"/>
      <c r="Q419"/>
      <c r="R419"/>
      <c r="S419"/>
      <c r="T419"/>
      <c r="U419"/>
      <c r="V419"/>
      <c r="W419" s="35"/>
      <c r="X419" s="50"/>
      <c r="Y419" s="49"/>
      <c r="Z419" s="49"/>
      <c r="AA419" s="1"/>
      <c r="AB419" s="7"/>
      <c r="AC419" s="7"/>
      <c r="AD419" s="7"/>
      <c r="AE419" s="7"/>
      <c r="AF419" s="7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15"/>
      <c r="AZ419" s="15"/>
      <c r="BA419" s="15"/>
      <c r="BB419" s="15"/>
      <c r="BC419" s="15"/>
      <c r="BD419" s="15"/>
      <c r="BE419" s="15"/>
      <c r="BF419" s="15"/>
      <c r="BG419" s="15"/>
      <c r="BH419" s="15"/>
      <c r="BI419" s="15"/>
      <c r="BJ419" s="15"/>
      <c r="BK419" s="15"/>
      <c r="BL419" s="15"/>
      <c r="BM419" s="15"/>
      <c r="BN419" s="15"/>
      <c r="BO419" s="15"/>
      <c r="BP419" s="15"/>
      <c r="BQ419" s="15"/>
      <c r="BR419" s="15"/>
      <c r="BS419" s="15"/>
      <c r="BT419" s="15"/>
      <c r="BU419" s="15"/>
      <c r="BV419" s="15"/>
      <c r="BW419" s="15"/>
      <c r="BY419" s="5"/>
      <c r="BZ419" s="5"/>
      <c r="CA419" s="5"/>
      <c r="CB419" s="5"/>
      <c r="CC419" s="5"/>
      <c r="CE419" s="52"/>
      <c r="CF419" s="52"/>
      <c r="CG419" s="52"/>
      <c r="CH419" s="52"/>
      <c r="CI419" s="52"/>
      <c r="CK419" s="52"/>
      <c r="CL419" s="55"/>
      <c r="CM419" s="55"/>
      <c r="CN419" s="55"/>
      <c r="CO419" s="55"/>
      <c r="CP419" s="55"/>
      <c r="CQ419" s="5"/>
      <c r="CR419" s="5"/>
      <c r="CS419" s="5"/>
      <c r="CT419" s="5"/>
      <c r="CU419" s="5"/>
    </row>
    <row r="420" spans="1:99" x14ac:dyDescent="0.35">
      <c r="A420" s="170" t="str">
        <f t="shared" si="279"/>
        <v>4MYY</v>
      </c>
      <c r="B420" s="170" t="str">
        <f t="shared" si="280"/>
        <v>M</v>
      </c>
      <c r="C420" s="29" t="str">
        <f t="shared" si="281"/>
        <v>Y</v>
      </c>
      <c r="D420" s="29" t="str">
        <f t="shared" si="277"/>
        <v>Y</v>
      </c>
      <c r="E420" s="171" t="s">
        <v>9</v>
      </c>
      <c r="F420" s="171" t="s">
        <v>6</v>
      </c>
      <c r="G420" s="171" t="s">
        <v>7</v>
      </c>
      <c r="H420" s="172">
        <v>4</v>
      </c>
      <c r="I420" s="171" t="s">
        <v>9</v>
      </c>
      <c r="J420" s="171" t="s">
        <v>9</v>
      </c>
      <c r="K420" s="172">
        <v>13</v>
      </c>
      <c r="L420" s="172">
        <v>4</v>
      </c>
      <c r="M420" s="172">
        <v>9</v>
      </c>
      <c r="N420" s="172">
        <v>8</v>
      </c>
      <c r="O420" s="172">
        <v>12</v>
      </c>
      <c r="P420" s="1"/>
      <c r="Q420"/>
      <c r="R420"/>
      <c r="S420"/>
      <c r="T420"/>
      <c r="U420"/>
      <c r="V420"/>
      <c r="W420" s="35"/>
      <c r="X420" s="50"/>
      <c r="Y420" s="49"/>
      <c r="Z420" s="49"/>
      <c r="AA420" s="1"/>
      <c r="AB420" s="7"/>
      <c r="AC420" s="7"/>
      <c r="AD420" s="7"/>
      <c r="AE420" s="7"/>
      <c r="AF420" s="7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15"/>
      <c r="AZ420" s="15"/>
      <c r="BA420" s="15"/>
      <c r="BB420" s="15"/>
      <c r="BC420" s="15"/>
      <c r="BD420" s="15"/>
      <c r="BE420" s="15"/>
      <c r="BF420" s="15"/>
      <c r="BG420" s="15"/>
      <c r="BH420" s="15"/>
      <c r="BI420" s="15"/>
      <c r="BJ420" s="15"/>
      <c r="BK420" s="15"/>
      <c r="BL420" s="15"/>
      <c r="BM420" s="15"/>
      <c r="BN420" s="15"/>
      <c r="BO420" s="15"/>
      <c r="BP420" s="15"/>
      <c r="BQ420" s="15"/>
      <c r="BR420" s="15"/>
      <c r="BS420" s="15"/>
      <c r="BT420" s="15"/>
      <c r="BU420" s="15"/>
      <c r="BV420" s="15"/>
      <c r="BW420" s="15"/>
      <c r="BY420" s="5"/>
      <c r="BZ420" s="5"/>
      <c r="CA420" s="5"/>
      <c r="CB420" s="5"/>
      <c r="CC420" s="5"/>
      <c r="CE420" s="52"/>
      <c r="CF420" s="52"/>
      <c r="CG420" s="52"/>
      <c r="CH420" s="52"/>
      <c r="CI420" s="52"/>
      <c r="CK420" s="52"/>
      <c r="CL420" s="55"/>
      <c r="CM420" s="55"/>
      <c r="CN420" s="55"/>
      <c r="CO420" s="55"/>
      <c r="CP420" s="55"/>
      <c r="CQ420" s="5"/>
      <c r="CR420" s="5"/>
      <c r="CS420" s="5"/>
      <c r="CT420" s="5"/>
      <c r="CU420" s="5"/>
    </row>
    <row r="421" spans="1:99" x14ac:dyDescent="0.35">
      <c r="A421" s="170" t="str">
        <f t="shared" si="279"/>
        <v>5MNN</v>
      </c>
      <c r="B421" s="170" t="str">
        <f t="shared" si="280"/>
        <v>M</v>
      </c>
      <c r="C421" s="29" t="str">
        <f t="shared" si="281"/>
        <v>N</v>
      </c>
      <c r="D421" s="29" t="str">
        <f t="shared" si="277"/>
        <v>N</v>
      </c>
      <c r="E421" s="171" t="s">
        <v>9</v>
      </c>
      <c r="F421" s="171" t="s">
        <v>6</v>
      </c>
      <c r="G421" s="171" t="s">
        <v>7</v>
      </c>
      <c r="H421" s="172">
        <v>5</v>
      </c>
      <c r="I421" s="171" t="s">
        <v>5</v>
      </c>
      <c r="J421" s="171" t="s">
        <v>5</v>
      </c>
      <c r="K421" s="172">
        <v>6678</v>
      </c>
      <c r="L421" s="172">
        <v>2307</v>
      </c>
      <c r="M421" s="172">
        <v>5253</v>
      </c>
      <c r="N421" s="172">
        <v>5142</v>
      </c>
      <c r="O421" s="172">
        <v>6359</v>
      </c>
      <c r="P421" s="1"/>
      <c r="Q421"/>
      <c r="R421"/>
      <c r="S421"/>
      <c r="T421"/>
      <c r="U421"/>
      <c r="V421"/>
      <c r="W421" s="35"/>
      <c r="X421" s="50"/>
      <c r="Y421" s="49"/>
      <c r="Z421" s="49"/>
      <c r="AA421" s="1"/>
      <c r="AB421" s="7"/>
      <c r="AC421" s="7"/>
      <c r="AD421" s="7"/>
      <c r="AE421" s="7"/>
      <c r="AF421" s="7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15"/>
      <c r="AZ421" s="15"/>
      <c r="BA421" s="15"/>
      <c r="BB421" s="15"/>
      <c r="BC421" s="15"/>
      <c r="BD421" s="15"/>
      <c r="BE421" s="15"/>
      <c r="BF421" s="15"/>
      <c r="BG421" s="15"/>
      <c r="BH421" s="15"/>
      <c r="BI421" s="15"/>
      <c r="BJ421" s="15"/>
      <c r="BK421" s="15"/>
      <c r="BL421" s="15"/>
      <c r="BM421" s="15"/>
      <c r="BN421" s="15"/>
      <c r="BO421" s="15"/>
      <c r="BP421" s="15"/>
      <c r="BQ421" s="15"/>
      <c r="BR421" s="15"/>
      <c r="BS421" s="15"/>
      <c r="BT421" s="15"/>
      <c r="BU421" s="15"/>
      <c r="BV421" s="15"/>
      <c r="BW421" s="15"/>
      <c r="BY421" s="5"/>
      <c r="BZ421" s="5"/>
      <c r="CA421" s="5"/>
      <c r="CB421" s="5"/>
      <c r="CC421" s="5"/>
      <c r="CE421" s="52"/>
      <c r="CF421" s="52"/>
      <c r="CG421" s="52"/>
      <c r="CH421" s="52"/>
      <c r="CI421" s="52"/>
      <c r="CK421" s="52"/>
      <c r="CL421" s="55"/>
      <c r="CM421" s="55"/>
      <c r="CN421" s="55"/>
      <c r="CO421" s="55"/>
      <c r="CP421" s="55"/>
      <c r="CQ421" s="5"/>
      <c r="CR421" s="5"/>
      <c r="CS421" s="5"/>
      <c r="CT421" s="5"/>
      <c r="CU421" s="5"/>
    </row>
    <row r="422" spans="1:99" x14ac:dyDescent="0.35">
      <c r="A422" s="170" t="str">
        <f t="shared" si="279"/>
        <v>5MNN</v>
      </c>
      <c r="B422" s="170" t="str">
        <f t="shared" si="280"/>
        <v>M</v>
      </c>
      <c r="C422" s="29" t="str">
        <f t="shared" si="281"/>
        <v>N</v>
      </c>
      <c r="D422" s="29" t="str">
        <f t="shared" si="277"/>
        <v>N</v>
      </c>
      <c r="E422" s="171" t="s">
        <v>9</v>
      </c>
      <c r="F422" s="171" t="s">
        <v>6</v>
      </c>
      <c r="G422" s="171" t="s">
        <v>7</v>
      </c>
      <c r="H422" s="172">
        <v>5</v>
      </c>
      <c r="I422" s="171" t="s">
        <v>5</v>
      </c>
      <c r="J422" s="171" t="s">
        <v>9</v>
      </c>
      <c r="K422" s="172">
        <v>93</v>
      </c>
      <c r="L422" s="172">
        <v>32</v>
      </c>
      <c r="M422" s="172">
        <v>75</v>
      </c>
      <c r="N422" s="172">
        <v>75</v>
      </c>
      <c r="O422" s="172">
        <v>91</v>
      </c>
      <c r="P422" s="1"/>
      <c r="Q422"/>
      <c r="R422"/>
      <c r="S422"/>
      <c r="T422"/>
      <c r="U422"/>
      <c r="V422"/>
      <c r="W422" s="35"/>
      <c r="X422" s="50"/>
      <c r="Y422" s="49"/>
      <c r="Z422" s="49"/>
      <c r="AA422" s="1"/>
      <c r="AB422" s="7"/>
      <c r="AC422" s="7"/>
      <c r="AD422" s="7"/>
      <c r="AE422" s="7"/>
      <c r="AF422" s="7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15"/>
      <c r="AZ422" s="15"/>
      <c r="BA422" s="15"/>
      <c r="BB422" s="15"/>
      <c r="BC422" s="15"/>
      <c r="BD422" s="15"/>
      <c r="BE422" s="15"/>
      <c r="BF422" s="15"/>
      <c r="BG422" s="15"/>
      <c r="BH422" s="15"/>
      <c r="BI422" s="15"/>
      <c r="BJ422" s="15"/>
      <c r="BK422" s="15"/>
      <c r="BL422" s="15"/>
      <c r="BM422" s="15"/>
      <c r="BN422" s="15"/>
      <c r="BO422" s="15"/>
      <c r="BP422" s="15"/>
      <c r="BQ422" s="15"/>
      <c r="BR422" s="15"/>
      <c r="BS422" s="15"/>
      <c r="BT422" s="15"/>
      <c r="BU422" s="15"/>
      <c r="BV422" s="15"/>
      <c r="BW422" s="15"/>
      <c r="BY422" s="5"/>
      <c r="BZ422" s="5"/>
      <c r="CA422" s="5"/>
      <c r="CB422" s="5"/>
      <c r="CC422" s="5"/>
      <c r="CE422" s="52"/>
      <c r="CF422" s="52"/>
      <c r="CG422" s="52"/>
      <c r="CH422" s="52"/>
      <c r="CI422" s="52"/>
      <c r="CK422" s="52"/>
      <c r="CL422" s="55"/>
      <c r="CM422" s="55"/>
      <c r="CN422" s="55"/>
      <c r="CO422" s="55"/>
      <c r="CP422" s="55"/>
      <c r="CQ422" s="5"/>
      <c r="CR422" s="5"/>
      <c r="CS422" s="5"/>
      <c r="CT422" s="5"/>
      <c r="CU422" s="5"/>
    </row>
    <row r="423" spans="1:99" x14ac:dyDescent="0.35">
      <c r="A423" s="170" t="str">
        <f t="shared" si="279"/>
        <v>5MYN</v>
      </c>
      <c r="B423" s="170" t="str">
        <f t="shared" si="280"/>
        <v>M</v>
      </c>
      <c r="C423" s="29" t="str">
        <f t="shared" si="281"/>
        <v>Y</v>
      </c>
      <c r="D423" s="29" t="str">
        <f t="shared" si="277"/>
        <v>N</v>
      </c>
      <c r="E423" s="171" t="s">
        <v>9</v>
      </c>
      <c r="F423" s="171" t="s">
        <v>6</v>
      </c>
      <c r="G423" s="171" t="s">
        <v>7</v>
      </c>
      <c r="H423" s="172">
        <v>5</v>
      </c>
      <c r="I423" s="171" t="s">
        <v>9</v>
      </c>
      <c r="J423" s="171" t="s">
        <v>5</v>
      </c>
      <c r="K423" s="172">
        <v>269</v>
      </c>
      <c r="L423" s="172">
        <v>77</v>
      </c>
      <c r="M423" s="172">
        <v>222</v>
      </c>
      <c r="N423" s="172">
        <v>216</v>
      </c>
      <c r="O423" s="172">
        <v>261</v>
      </c>
      <c r="P423" s="1"/>
      <c r="Q423"/>
      <c r="R423"/>
      <c r="S423"/>
      <c r="T423"/>
      <c r="U423"/>
      <c r="V423"/>
      <c r="W423" s="35"/>
      <c r="X423" s="50"/>
      <c r="Y423" s="49"/>
      <c r="Z423" s="49"/>
      <c r="AA423" s="1"/>
      <c r="AB423" s="7"/>
      <c r="AC423" s="7"/>
      <c r="AD423" s="7"/>
      <c r="AE423" s="7"/>
      <c r="AF423" s="7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15"/>
      <c r="AZ423" s="15"/>
      <c r="BA423" s="15"/>
      <c r="BB423" s="15"/>
      <c r="BC423" s="15"/>
      <c r="BD423" s="15"/>
      <c r="BE423" s="15"/>
      <c r="BF423" s="15"/>
      <c r="BG423" s="15"/>
      <c r="BH423" s="15"/>
      <c r="BI423" s="15"/>
      <c r="BJ423" s="15"/>
      <c r="BK423" s="15"/>
      <c r="BL423" s="15"/>
      <c r="BM423" s="15"/>
      <c r="BN423" s="15"/>
      <c r="BO423" s="15"/>
      <c r="BP423" s="15"/>
      <c r="BQ423" s="15"/>
      <c r="BR423" s="15"/>
      <c r="BS423" s="15"/>
      <c r="BT423" s="15"/>
      <c r="BU423" s="15"/>
      <c r="BV423" s="15"/>
      <c r="BW423" s="15"/>
      <c r="BY423" s="5"/>
      <c r="BZ423" s="5"/>
      <c r="CA423" s="5"/>
      <c r="CB423" s="5"/>
      <c r="CC423" s="5"/>
      <c r="CE423" s="52"/>
      <c r="CF423" s="52"/>
      <c r="CG423" s="52"/>
      <c r="CH423" s="52"/>
      <c r="CI423" s="52"/>
      <c r="CK423" s="52"/>
      <c r="CL423" s="55"/>
      <c r="CM423" s="55"/>
      <c r="CN423" s="55"/>
      <c r="CO423" s="55"/>
      <c r="CP423" s="55"/>
      <c r="CQ423" s="5"/>
      <c r="CR423" s="5"/>
      <c r="CS423" s="5"/>
      <c r="CT423" s="5"/>
      <c r="CU423" s="5"/>
    </row>
    <row r="424" spans="1:99" x14ac:dyDescent="0.35">
      <c r="A424" s="170" t="str">
        <f t="shared" si="279"/>
        <v>5MYY</v>
      </c>
      <c r="B424" s="170" t="str">
        <f t="shared" si="280"/>
        <v>M</v>
      </c>
      <c r="C424" s="29" t="str">
        <f t="shared" si="281"/>
        <v>Y</v>
      </c>
      <c r="D424" s="29" t="str">
        <f t="shared" si="277"/>
        <v>Y</v>
      </c>
      <c r="E424" s="171" t="s">
        <v>9</v>
      </c>
      <c r="F424" s="171" t="s">
        <v>6</v>
      </c>
      <c r="G424" s="171" t="s">
        <v>7</v>
      </c>
      <c r="H424" s="172">
        <v>5</v>
      </c>
      <c r="I424" s="171" t="s">
        <v>9</v>
      </c>
      <c r="J424" s="171" t="s">
        <v>9</v>
      </c>
      <c r="K424" s="172">
        <v>20</v>
      </c>
      <c r="L424" s="172">
        <v>6</v>
      </c>
      <c r="M424" s="172">
        <v>19</v>
      </c>
      <c r="N424" s="172">
        <v>19</v>
      </c>
      <c r="O424" s="172">
        <v>20</v>
      </c>
      <c r="P424" s="1"/>
      <c r="Q424"/>
      <c r="R424"/>
      <c r="S424"/>
      <c r="T424"/>
      <c r="U424"/>
      <c r="V424"/>
      <c r="W424" s="35"/>
      <c r="X424" s="50"/>
      <c r="Y424" s="49"/>
      <c r="Z424" s="49"/>
      <c r="AA424" s="1"/>
      <c r="AB424" s="7"/>
      <c r="AC424" s="7"/>
      <c r="AD424" s="7"/>
      <c r="AE424" s="7"/>
      <c r="AF424" s="7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15"/>
      <c r="AZ424" s="15"/>
      <c r="BA424" s="15"/>
      <c r="BB424" s="15"/>
      <c r="BC424" s="15"/>
      <c r="BD424" s="15"/>
      <c r="BE424" s="15"/>
      <c r="BF424" s="15"/>
      <c r="BG424" s="15"/>
      <c r="BH424" s="15"/>
      <c r="BI424" s="15"/>
      <c r="BJ424" s="15"/>
      <c r="BK424" s="15"/>
      <c r="BL424" s="15"/>
      <c r="BM424" s="15"/>
      <c r="BN424" s="15"/>
      <c r="BO424" s="15"/>
      <c r="BP424" s="15"/>
      <c r="BQ424" s="15"/>
      <c r="BR424" s="15"/>
      <c r="BS424" s="15"/>
      <c r="BT424" s="15"/>
      <c r="BU424" s="15"/>
      <c r="BV424" s="15"/>
      <c r="BW424" s="15"/>
      <c r="BY424" s="5"/>
      <c r="BZ424" s="5"/>
      <c r="CA424" s="5"/>
      <c r="CB424" s="5"/>
      <c r="CC424" s="5"/>
      <c r="CE424" s="52"/>
      <c r="CF424" s="52"/>
      <c r="CG424" s="52"/>
      <c r="CH424" s="52"/>
      <c r="CI424" s="52"/>
      <c r="CK424" s="52"/>
      <c r="CL424" s="55"/>
      <c r="CM424" s="55"/>
      <c r="CN424" s="55"/>
      <c r="CO424" s="55"/>
      <c r="CP424" s="55"/>
      <c r="CQ424" s="5"/>
      <c r="CR424" s="5"/>
      <c r="CS424" s="5"/>
      <c r="CT424" s="5"/>
      <c r="CU424" s="5"/>
    </row>
    <row r="425" spans="1:99" x14ac:dyDescent="0.35">
      <c r="A425" s="170" t="str">
        <f t="shared" si="279"/>
        <v>6MNN</v>
      </c>
      <c r="B425" s="170" t="str">
        <f t="shared" si="280"/>
        <v>M</v>
      </c>
      <c r="C425" s="29" t="str">
        <f t="shared" si="281"/>
        <v>N</v>
      </c>
      <c r="D425" s="29" t="str">
        <f t="shared" si="277"/>
        <v>N</v>
      </c>
      <c r="E425" s="171" t="s">
        <v>9</v>
      </c>
      <c r="F425" s="171" t="s">
        <v>6</v>
      </c>
      <c r="G425" s="171" t="s">
        <v>7</v>
      </c>
      <c r="H425" s="172">
        <v>6</v>
      </c>
      <c r="I425" s="171" t="s">
        <v>5</v>
      </c>
      <c r="J425" s="171" t="s">
        <v>5</v>
      </c>
      <c r="K425" s="172">
        <v>7724</v>
      </c>
      <c r="L425" s="172">
        <v>2777</v>
      </c>
      <c r="M425" s="172">
        <v>6235</v>
      </c>
      <c r="N425" s="172">
        <v>6087</v>
      </c>
      <c r="O425" s="172">
        <v>7401</v>
      </c>
      <c r="P425" s="1"/>
      <c r="Q425"/>
      <c r="R425"/>
      <c r="S425"/>
      <c r="T425"/>
      <c r="U425"/>
      <c r="V425"/>
      <c r="W425" s="35"/>
      <c r="X425" s="50"/>
      <c r="Y425" s="49"/>
      <c r="Z425" s="49"/>
      <c r="AA425" s="1"/>
      <c r="AB425" s="7"/>
      <c r="AC425" s="7"/>
      <c r="AD425" s="7"/>
      <c r="AE425" s="7"/>
      <c r="AF425" s="7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15"/>
      <c r="AZ425" s="15"/>
      <c r="BA425" s="15"/>
      <c r="BB425" s="15"/>
      <c r="BC425" s="15"/>
      <c r="BD425" s="15"/>
      <c r="BE425" s="15"/>
      <c r="BF425" s="15"/>
      <c r="BG425" s="15"/>
      <c r="BH425" s="15"/>
      <c r="BI425" s="15"/>
      <c r="BJ425" s="15"/>
      <c r="BK425" s="15"/>
      <c r="BL425" s="15"/>
      <c r="BM425" s="15"/>
      <c r="BN425" s="15"/>
      <c r="BO425" s="15"/>
      <c r="BP425" s="15"/>
      <c r="BQ425" s="15"/>
      <c r="BR425" s="15"/>
      <c r="BS425" s="15"/>
      <c r="BT425" s="15"/>
      <c r="BU425" s="15"/>
      <c r="BV425" s="15"/>
      <c r="BW425" s="15"/>
      <c r="BY425" s="5"/>
      <c r="BZ425" s="5"/>
      <c r="CA425" s="5"/>
      <c r="CB425" s="5"/>
      <c r="CC425" s="5"/>
      <c r="CE425" s="52"/>
      <c r="CF425" s="52"/>
      <c r="CG425" s="52"/>
      <c r="CH425" s="52"/>
      <c r="CI425" s="52"/>
      <c r="CK425" s="52"/>
      <c r="CL425" s="55"/>
      <c r="CM425" s="55"/>
      <c r="CN425" s="55"/>
      <c r="CO425" s="55"/>
      <c r="CP425" s="55"/>
      <c r="CQ425" s="5"/>
      <c r="CR425" s="5"/>
      <c r="CS425" s="5"/>
      <c r="CT425" s="5"/>
      <c r="CU425" s="5"/>
    </row>
    <row r="426" spans="1:99" x14ac:dyDescent="0.35">
      <c r="A426" s="170" t="str">
        <f t="shared" si="279"/>
        <v>6MNN</v>
      </c>
      <c r="B426" s="170" t="str">
        <f t="shared" si="280"/>
        <v>M</v>
      </c>
      <c r="C426" s="29" t="str">
        <f t="shared" si="281"/>
        <v>N</v>
      </c>
      <c r="D426" s="29" t="str">
        <f t="shared" si="277"/>
        <v>N</v>
      </c>
      <c r="E426" s="171" t="s">
        <v>9</v>
      </c>
      <c r="F426" s="171" t="s">
        <v>6</v>
      </c>
      <c r="G426" s="171" t="s">
        <v>7</v>
      </c>
      <c r="H426" s="172">
        <v>6</v>
      </c>
      <c r="I426" s="171" t="s">
        <v>5</v>
      </c>
      <c r="J426" s="171" t="s">
        <v>9</v>
      </c>
      <c r="K426" s="172">
        <v>90</v>
      </c>
      <c r="L426" s="172">
        <v>34</v>
      </c>
      <c r="M426" s="172">
        <v>78</v>
      </c>
      <c r="N426" s="172">
        <v>77</v>
      </c>
      <c r="O426" s="172">
        <v>87</v>
      </c>
      <c r="P426" s="1"/>
      <c r="Q426"/>
      <c r="R426"/>
      <c r="S426"/>
      <c r="T426"/>
      <c r="U426"/>
      <c r="V426"/>
      <c r="W426" s="35"/>
      <c r="X426" s="50"/>
      <c r="Y426" s="49"/>
      <c r="Z426" s="49"/>
      <c r="AA426" s="1"/>
      <c r="AB426" s="7"/>
      <c r="AC426" s="7"/>
      <c r="AD426" s="7"/>
      <c r="AE426" s="7"/>
      <c r="AF426" s="7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15"/>
      <c r="AZ426" s="15"/>
      <c r="BA426" s="15"/>
      <c r="BB426" s="15"/>
      <c r="BC426" s="15"/>
      <c r="BD426" s="15"/>
      <c r="BE426" s="15"/>
      <c r="BF426" s="15"/>
      <c r="BG426" s="15"/>
      <c r="BH426" s="15"/>
      <c r="BI426" s="15"/>
      <c r="BJ426" s="15"/>
      <c r="BK426" s="15"/>
      <c r="BL426" s="15"/>
      <c r="BM426" s="15"/>
      <c r="BN426" s="15"/>
      <c r="BO426" s="15"/>
      <c r="BP426" s="15"/>
      <c r="BQ426" s="15"/>
      <c r="BR426" s="15"/>
      <c r="BS426" s="15"/>
      <c r="BT426" s="15"/>
      <c r="BU426" s="15"/>
      <c r="BV426" s="15"/>
      <c r="BW426" s="15"/>
      <c r="BY426" s="5"/>
      <c r="BZ426" s="5"/>
      <c r="CA426" s="5"/>
      <c r="CB426" s="5"/>
      <c r="CC426" s="5"/>
      <c r="CE426" s="52"/>
      <c r="CF426" s="52"/>
      <c r="CG426" s="52"/>
      <c r="CH426" s="52"/>
      <c r="CI426" s="52"/>
      <c r="CK426" s="52"/>
      <c r="CL426" s="55"/>
      <c r="CM426" s="55"/>
      <c r="CN426" s="55"/>
      <c r="CO426" s="55"/>
      <c r="CP426" s="55"/>
      <c r="CQ426" s="5"/>
      <c r="CR426" s="5"/>
      <c r="CS426" s="5"/>
      <c r="CT426" s="5"/>
      <c r="CU426" s="5"/>
    </row>
    <row r="427" spans="1:99" x14ac:dyDescent="0.35">
      <c r="A427" s="170" t="str">
        <f t="shared" si="279"/>
        <v>6MYN</v>
      </c>
      <c r="B427" s="170" t="str">
        <f t="shared" si="280"/>
        <v>M</v>
      </c>
      <c r="C427" s="29" t="str">
        <f t="shared" si="281"/>
        <v>Y</v>
      </c>
      <c r="D427" s="29" t="str">
        <f t="shared" si="277"/>
        <v>N</v>
      </c>
      <c r="E427" s="171" t="s">
        <v>9</v>
      </c>
      <c r="F427" s="171" t="s">
        <v>6</v>
      </c>
      <c r="G427" s="171" t="s">
        <v>7</v>
      </c>
      <c r="H427" s="172">
        <v>6</v>
      </c>
      <c r="I427" s="171" t="s">
        <v>9</v>
      </c>
      <c r="J427" s="171" t="s">
        <v>5</v>
      </c>
      <c r="K427" s="172">
        <v>253</v>
      </c>
      <c r="L427" s="172">
        <v>81</v>
      </c>
      <c r="M427" s="172">
        <v>215</v>
      </c>
      <c r="N427" s="172">
        <v>212</v>
      </c>
      <c r="O427" s="172">
        <v>243</v>
      </c>
      <c r="P427" s="1"/>
      <c r="Q427"/>
      <c r="R427"/>
      <c r="S427"/>
      <c r="T427"/>
      <c r="U427"/>
      <c r="V427"/>
      <c r="W427" s="35"/>
      <c r="X427" s="50"/>
      <c r="Y427" s="49"/>
      <c r="Z427" s="49"/>
      <c r="AA427" s="1"/>
      <c r="AB427" s="7"/>
      <c r="AC427" s="7"/>
      <c r="AD427" s="7"/>
      <c r="AE427" s="7"/>
      <c r="AF427" s="7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15"/>
      <c r="AZ427" s="15"/>
      <c r="BA427" s="15"/>
      <c r="BB427" s="15"/>
      <c r="BC427" s="15"/>
      <c r="BD427" s="15"/>
      <c r="BE427" s="15"/>
      <c r="BF427" s="15"/>
      <c r="BG427" s="15"/>
      <c r="BH427" s="15"/>
      <c r="BI427" s="15"/>
      <c r="BJ427" s="15"/>
      <c r="BK427" s="15"/>
      <c r="BL427" s="15"/>
      <c r="BM427" s="15"/>
      <c r="BN427" s="15"/>
      <c r="BO427" s="15"/>
      <c r="BP427" s="15"/>
      <c r="BQ427" s="15"/>
      <c r="BR427" s="15"/>
      <c r="BS427" s="15"/>
      <c r="BT427" s="15"/>
      <c r="BU427" s="15"/>
      <c r="BV427" s="15"/>
      <c r="BW427" s="15"/>
      <c r="BY427" s="5"/>
      <c r="BZ427" s="5"/>
      <c r="CA427" s="5"/>
      <c r="CB427" s="5"/>
      <c r="CC427" s="5"/>
      <c r="CE427" s="52"/>
      <c r="CF427" s="52"/>
      <c r="CG427" s="52"/>
      <c r="CH427" s="52"/>
      <c r="CI427" s="52"/>
      <c r="CK427" s="52"/>
      <c r="CL427" s="55"/>
      <c r="CM427" s="55"/>
      <c r="CN427" s="55"/>
      <c r="CO427" s="55"/>
      <c r="CP427" s="55"/>
      <c r="CQ427" s="5"/>
      <c r="CR427" s="5"/>
      <c r="CS427" s="5"/>
      <c r="CT427" s="5"/>
      <c r="CU427" s="5"/>
    </row>
    <row r="428" spans="1:99" x14ac:dyDescent="0.35">
      <c r="A428" s="170" t="str">
        <f t="shared" si="279"/>
        <v>6MYY</v>
      </c>
      <c r="B428" s="170" t="str">
        <f t="shared" si="280"/>
        <v>M</v>
      </c>
      <c r="C428" s="29" t="str">
        <f t="shared" si="281"/>
        <v>Y</v>
      </c>
      <c r="D428" s="29" t="str">
        <f t="shared" si="277"/>
        <v>Y</v>
      </c>
      <c r="E428" s="171" t="s">
        <v>9</v>
      </c>
      <c r="F428" s="171" t="s">
        <v>6</v>
      </c>
      <c r="G428" s="171" t="s">
        <v>7</v>
      </c>
      <c r="H428" s="172">
        <v>6</v>
      </c>
      <c r="I428" s="171" t="s">
        <v>9</v>
      </c>
      <c r="J428" s="171" t="s">
        <v>9</v>
      </c>
      <c r="K428" s="172">
        <v>14</v>
      </c>
      <c r="L428" s="172">
        <v>5</v>
      </c>
      <c r="M428" s="172">
        <v>10</v>
      </c>
      <c r="N428" s="172">
        <v>10</v>
      </c>
      <c r="O428" s="172">
        <v>14</v>
      </c>
      <c r="P428" s="1"/>
      <c r="Q428"/>
      <c r="R428"/>
      <c r="S428"/>
      <c r="T428"/>
      <c r="U428"/>
      <c r="V428"/>
      <c r="W428" s="35"/>
      <c r="X428" s="50"/>
      <c r="Y428" s="49"/>
      <c r="Z428" s="49"/>
      <c r="AA428" s="1"/>
      <c r="AB428" s="7"/>
      <c r="AC428" s="7"/>
      <c r="AD428" s="7"/>
      <c r="AE428" s="7"/>
      <c r="AF428" s="7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15"/>
      <c r="AZ428" s="15"/>
      <c r="BA428" s="15"/>
      <c r="BB428" s="15"/>
      <c r="BC428" s="15"/>
      <c r="BD428" s="15"/>
      <c r="BE428" s="15"/>
      <c r="BF428" s="15"/>
      <c r="BG428" s="15"/>
      <c r="BH428" s="15"/>
      <c r="BI428" s="15"/>
      <c r="BJ428" s="15"/>
      <c r="BK428" s="15"/>
      <c r="BL428" s="15"/>
      <c r="BM428" s="15"/>
      <c r="BN428" s="15"/>
      <c r="BO428" s="15"/>
      <c r="BP428" s="15"/>
      <c r="BQ428" s="15"/>
      <c r="BR428" s="15"/>
      <c r="BS428" s="15"/>
      <c r="BT428" s="15"/>
      <c r="BU428" s="15"/>
      <c r="BV428" s="15"/>
      <c r="BW428" s="15"/>
      <c r="BY428" s="5"/>
      <c r="BZ428" s="5"/>
      <c r="CA428" s="5"/>
      <c r="CB428" s="5"/>
      <c r="CC428" s="5"/>
      <c r="CE428" s="52"/>
      <c r="CF428" s="52"/>
      <c r="CG428" s="52"/>
      <c r="CH428" s="52"/>
      <c r="CI428" s="52"/>
      <c r="CK428" s="52"/>
      <c r="CL428" s="55"/>
      <c r="CM428" s="55"/>
      <c r="CN428" s="55"/>
      <c r="CO428" s="55"/>
      <c r="CP428" s="55"/>
      <c r="CQ428" s="5"/>
      <c r="CR428" s="5"/>
      <c r="CS428" s="5"/>
      <c r="CT428" s="5"/>
      <c r="CU428" s="5"/>
    </row>
    <row r="429" spans="1:99" x14ac:dyDescent="0.35">
      <c r="A429" s="170" t="str">
        <f t="shared" si="279"/>
        <v>7MNN</v>
      </c>
      <c r="B429" s="170" t="str">
        <f t="shared" si="280"/>
        <v>M</v>
      </c>
      <c r="C429" s="29" t="str">
        <f t="shared" si="281"/>
        <v>N</v>
      </c>
      <c r="D429" s="29" t="str">
        <f t="shared" si="277"/>
        <v>N</v>
      </c>
      <c r="E429" s="171" t="s">
        <v>9</v>
      </c>
      <c r="F429" s="171" t="s">
        <v>6</v>
      </c>
      <c r="G429" s="171" t="s">
        <v>7</v>
      </c>
      <c r="H429" s="172">
        <v>7</v>
      </c>
      <c r="I429" s="171" t="s">
        <v>5</v>
      </c>
      <c r="J429" s="171" t="s">
        <v>5</v>
      </c>
      <c r="K429" s="172">
        <v>9010</v>
      </c>
      <c r="L429" s="172">
        <v>3404</v>
      </c>
      <c r="M429" s="172">
        <v>7309</v>
      </c>
      <c r="N429" s="172">
        <v>7187</v>
      </c>
      <c r="O429" s="172">
        <v>8686</v>
      </c>
      <c r="P429" s="1"/>
      <c r="Q429"/>
      <c r="R429"/>
      <c r="S429"/>
      <c r="T429"/>
      <c r="U429"/>
      <c r="V429"/>
      <c r="W429" s="35"/>
      <c r="X429" s="50"/>
      <c r="Y429" s="49"/>
      <c r="Z429" s="49"/>
      <c r="AA429" s="1"/>
      <c r="AB429" s="7"/>
      <c r="AC429" s="7"/>
      <c r="AD429" s="7"/>
      <c r="AE429" s="7"/>
      <c r="AF429" s="7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15"/>
      <c r="AZ429" s="15"/>
      <c r="BA429" s="15"/>
      <c r="BB429" s="15"/>
      <c r="BC429" s="15"/>
      <c r="BD429" s="15"/>
      <c r="BE429" s="15"/>
      <c r="BF429" s="15"/>
      <c r="BG429" s="15"/>
      <c r="BH429" s="15"/>
      <c r="BI429" s="15"/>
      <c r="BJ429" s="15"/>
      <c r="BK429" s="15"/>
      <c r="BL429" s="15"/>
      <c r="BM429" s="15"/>
      <c r="BN429" s="15"/>
      <c r="BO429" s="15"/>
      <c r="BP429" s="15"/>
      <c r="BQ429" s="15"/>
      <c r="BR429" s="15"/>
      <c r="BS429" s="15"/>
      <c r="BT429" s="15"/>
      <c r="BU429" s="15"/>
      <c r="BV429" s="15"/>
      <c r="BW429" s="15"/>
      <c r="BY429" s="5"/>
      <c r="BZ429" s="5"/>
      <c r="CA429" s="5"/>
      <c r="CB429" s="5"/>
      <c r="CC429" s="5"/>
      <c r="CE429" s="52"/>
      <c r="CF429" s="52"/>
      <c r="CG429" s="52"/>
      <c r="CH429" s="52"/>
      <c r="CI429" s="52"/>
      <c r="CK429" s="52"/>
      <c r="CL429" s="55"/>
      <c r="CM429" s="55"/>
      <c r="CN429" s="55"/>
      <c r="CO429" s="55"/>
      <c r="CP429" s="55"/>
      <c r="CQ429" s="5"/>
      <c r="CR429" s="5"/>
      <c r="CS429" s="5"/>
      <c r="CT429" s="5"/>
      <c r="CU429" s="5"/>
    </row>
    <row r="430" spans="1:99" x14ac:dyDescent="0.35">
      <c r="A430" s="170" t="str">
        <f t="shared" si="279"/>
        <v>7MNN</v>
      </c>
      <c r="B430" s="170" t="str">
        <f t="shared" si="280"/>
        <v>M</v>
      </c>
      <c r="C430" s="29" t="str">
        <f t="shared" si="281"/>
        <v>N</v>
      </c>
      <c r="D430" s="29" t="str">
        <f t="shared" si="277"/>
        <v>N</v>
      </c>
      <c r="E430" s="171" t="s">
        <v>9</v>
      </c>
      <c r="F430" s="171" t="s">
        <v>6</v>
      </c>
      <c r="G430" s="171" t="s">
        <v>7</v>
      </c>
      <c r="H430" s="172">
        <v>7</v>
      </c>
      <c r="I430" s="171" t="s">
        <v>5</v>
      </c>
      <c r="J430" s="171" t="s">
        <v>9</v>
      </c>
      <c r="K430" s="172">
        <v>87</v>
      </c>
      <c r="L430" s="172">
        <v>34</v>
      </c>
      <c r="M430" s="172">
        <v>80</v>
      </c>
      <c r="N430" s="172">
        <v>80</v>
      </c>
      <c r="O430" s="172">
        <v>86</v>
      </c>
      <c r="P430" s="1"/>
      <c r="Q430"/>
      <c r="R430"/>
      <c r="S430"/>
      <c r="T430"/>
      <c r="U430"/>
      <c r="V430"/>
      <c r="W430" s="35"/>
      <c r="X430" s="50"/>
      <c r="Y430" s="49"/>
      <c r="Z430" s="49"/>
      <c r="AA430" s="1"/>
      <c r="AB430" s="7"/>
      <c r="AC430" s="7"/>
      <c r="AD430" s="7"/>
      <c r="AE430" s="7"/>
      <c r="AF430" s="7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15"/>
      <c r="AZ430" s="15"/>
      <c r="BA430" s="15"/>
      <c r="BB430" s="15"/>
      <c r="BC430" s="15"/>
      <c r="BD430" s="15"/>
      <c r="BE430" s="15"/>
      <c r="BF430" s="15"/>
      <c r="BG430" s="15"/>
      <c r="BH430" s="15"/>
      <c r="BI430" s="15"/>
      <c r="BJ430" s="15"/>
      <c r="BK430" s="15"/>
      <c r="BL430" s="15"/>
      <c r="BM430" s="15"/>
      <c r="BN430" s="15"/>
      <c r="BO430" s="15"/>
      <c r="BP430" s="15"/>
      <c r="BQ430" s="15"/>
      <c r="BR430" s="15"/>
      <c r="BS430" s="15"/>
      <c r="BT430" s="15"/>
      <c r="BU430" s="15"/>
      <c r="BV430" s="15"/>
      <c r="BW430" s="15"/>
      <c r="BY430" s="5"/>
      <c r="BZ430" s="5"/>
      <c r="CA430" s="5"/>
      <c r="CB430" s="5"/>
      <c r="CC430" s="5"/>
      <c r="CE430" s="52"/>
      <c r="CF430" s="52"/>
      <c r="CG430" s="52"/>
      <c r="CH430" s="52"/>
      <c r="CI430" s="52"/>
      <c r="CK430" s="52"/>
      <c r="CL430" s="55"/>
      <c r="CM430" s="55"/>
      <c r="CN430" s="55"/>
      <c r="CO430" s="55"/>
      <c r="CP430" s="55"/>
      <c r="CQ430" s="5"/>
      <c r="CR430" s="5"/>
      <c r="CS430" s="5"/>
      <c r="CT430" s="5"/>
      <c r="CU430" s="5"/>
    </row>
    <row r="431" spans="1:99" x14ac:dyDescent="0.35">
      <c r="A431" s="170" t="str">
        <f t="shared" si="279"/>
        <v>7MYN</v>
      </c>
      <c r="B431" s="170" t="str">
        <f t="shared" si="280"/>
        <v>M</v>
      </c>
      <c r="C431" s="29" t="str">
        <f t="shared" si="281"/>
        <v>Y</v>
      </c>
      <c r="D431" s="29" t="str">
        <f t="shared" si="277"/>
        <v>N</v>
      </c>
      <c r="E431" s="171" t="s">
        <v>9</v>
      </c>
      <c r="F431" s="171" t="s">
        <v>6</v>
      </c>
      <c r="G431" s="171" t="s">
        <v>7</v>
      </c>
      <c r="H431" s="172">
        <v>7</v>
      </c>
      <c r="I431" s="171" t="s">
        <v>9</v>
      </c>
      <c r="J431" s="171" t="s">
        <v>5</v>
      </c>
      <c r="K431" s="172">
        <v>183</v>
      </c>
      <c r="L431" s="172">
        <v>64</v>
      </c>
      <c r="M431" s="172">
        <v>157</v>
      </c>
      <c r="N431" s="172">
        <v>152</v>
      </c>
      <c r="O431" s="172">
        <v>173</v>
      </c>
      <c r="P431" s="1"/>
      <c r="Q431"/>
      <c r="R431"/>
      <c r="S431"/>
      <c r="T431"/>
      <c r="U431"/>
      <c r="V431"/>
      <c r="W431" s="35"/>
      <c r="X431" s="50"/>
      <c r="Y431" s="49"/>
      <c r="Z431" s="49"/>
      <c r="AA431" s="1"/>
      <c r="AB431" s="7"/>
      <c r="AC431" s="7"/>
      <c r="AD431" s="7"/>
      <c r="AE431" s="7"/>
      <c r="AF431" s="7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15"/>
      <c r="AZ431" s="15"/>
      <c r="BA431" s="15"/>
      <c r="BB431" s="15"/>
      <c r="BC431" s="15"/>
      <c r="BD431" s="15"/>
      <c r="BE431" s="15"/>
      <c r="BF431" s="15"/>
      <c r="BG431" s="15"/>
      <c r="BH431" s="15"/>
      <c r="BI431" s="15"/>
      <c r="BJ431" s="15"/>
      <c r="BK431" s="15"/>
      <c r="BL431" s="15"/>
      <c r="BM431" s="15"/>
      <c r="BN431" s="15"/>
      <c r="BO431" s="15"/>
      <c r="BP431" s="15"/>
      <c r="BQ431" s="15"/>
      <c r="BR431" s="15"/>
      <c r="BS431" s="15"/>
      <c r="BT431" s="15"/>
      <c r="BU431" s="15"/>
      <c r="BV431" s="15"/>
      <c r="BW431" s="15"/>
      <c r="BY431" s="5"/>
      <c r="BZ431" s="5"/>
      <c r="CA431" s="5"/>
      <c r="CB431" s="5"/>
      <c r="CC431" s="5"/>
      <c r="CE431" s="52"/>
      <c r="CF431" s="52"/>
      <c r="CG431" s="52"/>
      <c r="CH431" s="52"/>
      <c r="CI431" s="52"/>
      <c r="CK431" s="52"/>
      <c r="CL431" s="55"/>
      <c r="CM431" s="55"/>
      <c r="CN431" s="55"/>
      <c r="CO431" s="55"/>
      <c r="CP431" s="55"/>
      <c r="CQ431" s="5"/>
      <c r="CR431" s="5"/>
      <c r="CS431" s="5"/>
      <c r="CT431" s="5"/>
      <c r="CU431" s="5"/>
    </row>
    <row r="432" spans="1:99" x14ac:dyDescent="0.35">
      <c r="A432" s="170" t="str">
        <f t="shared" si="279"/>
        <v>7MYY</v>
      </c>
      <c r="B432" s="170" t="str">
        <f t="shared" si="280"/>
        <v>M</v>
      </c>
      <c r="C432" s="29" t="str">
        <f t="shared" si="281"/>
        <v>Y</v>
      </c>
      <c r="D432" s="29" t="str">
        <f t="shared" si="277"/>
        <v>Y</v>
      </c>
      <c r="E432" s="171" t="s">
        <v>9</v>
      </c>
      <c r="F432" s="171" t="s">
        <v>6</v>
      </c>
      <c r="G432" s="171" t="s">
        <v>7</v>
      </c>
      <c r="H432" s="172">
        <v>7</v>
      </c>
      <c r="I432" s="171" t="s">
        <v>9</v>
      </c>
      <c r="J432" s="171" t="s">
        <v>9</v>
      </c>
      <c r="K432" s="172">
        <v>15</v>
      </c>
      <c r="L432" s="172">
        <v>7</v>
      </c>
      <c r="M432" s="172">
        <v>15</v>
      </c>
      <c r="N432" s="172">
        <v>15</v>
      </c>
      <c r="O432" s="172">
        <v>15</v>
      </c>
      <c r="P432" s="1"/>
      <c r="Q432"/>
      <c r="R432"/>
      <c r="S432"/>
      <c r="T432"/>
      <c r="U432"/>
      <c r="V432"/>
      <c r="W432" s="35"/>
      <c r="X432" s="50"/>
      <c r="Y432" s="49"/>
      <c r="Z432" s="49"/>
      <c r="AA432" s="1"/>
      <c r="AB432" s="7"/>
      <c r="AC432" s="7"/>
      <c r="AD432" s="7"/>
      <c r="AE432" s="7"/>
      <c r="AF432" s="7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15"/>
      <c r="AZ432" s="15"/>
      <c r="BA432" s="15"/>
      <c r="BB432" s="15"/>
      <c r="BC432" s="15"/>
      <c r="BD432" s="15"/>
      <c r="BE432" s="15"/>
      <c r="BF432" s="15"/>
      <c r="BG432" s="15"/>
      <c r="BH432" s="15"/>
      <c r="BI432" s="15"/>
      <c r="BJ432" s="15"/>
      <c r="BK432" s="15"/>
      <c r="BL432" s="15"/>
      <c r="BM432" s="15"/>
      <c r="BN432" s="15"/>
      <c r="BO432" s="15"/>
      <c r="BP432" s="15"/>
      <c r="BQ432" s="15"/>
      <c r="BR432" s="15"/>
      <c r="BS432" s="15"/>
      <c r="BT432" s="15"/>
      <c r="BU432" s="15"/>
      <c r="BV432" s="15"/>
      <c r="BW432" s="15"/>
      <c r="BY432" s="5"/>
      <c r="BZ432" s="5"/>
      <c r="CA432" s="5"/>
      <c r="CB432" s="5"/>
      <c r="CC432" s="5"/>
      <c r="CE432" s="52"/>
      <c r="CF432" s="52"/>
      <c r="CG432" s="52"/>
      <c r="CH432" s="52"/>
      <c r="CI432" s="52"/>
      <c r="CK432" s="52"/>
      <c r="CL432" s="55"/>
      <c r="CM432" s="55"/>
      <c r="CN432" s="55"/>
      <c r="CO432" s="55"/>
      <c r="CP432" s="55"/>
      <c r="CQ432" s="5"/>
      <c r="CR432" s="5"/>
      <c r="CS432" s="5"/>
      <c r="CT432" s="5"/>
      <c r="CU432" s="5"/>
    </row>
    <row r="433" spans="1:99" x14ac:dyDescent="0.35">
      <c r="A433" s="170" t="str">
        <f t="shared" si="279"/>
        <v>8MNN</v>
      </c>
      <c r="B433" s="170" t="str">
        <f t="shared" si="280"/>
        <v>M</v>
      </c>
      <c r="C433" s="29" t="str">
        <f t="shared" si="281"/>
        <v>N</v>
      </c>
      <c r="D433" s="29" t="str">
        <f t="shared" si="277"/>
        <v>N</v>
      </c>
      <c r="E433" s="171" t="s">
        <v>9</v>
      </c>
      <c r="F433" s="171" t="s">
        <v>6</v>
      </c>
      <c r="G433" s="171" t="s">
        <v>7</v>
      </c>
      <c r="H433" s="172">
        <v>8</v>
      </c>
      <c r="I433" s="171" t="s">
        <v>5</v>
      </c>
      <c r="J433" s="171" t="s">
        <v>5</v>
      </c>
      <c r="K433" s="172">
        <v>9587</v>
      </c>
      <c r="L433" s="172">
        <v>3815</v>
      </c>
      <c r="M433" s="172">
        <v>7986</v>
      </c>
      <c r="N433" s="172">
        <v>7819</v>
      </c>
      <c r="O433" s="172">
        <v>9259</v>
      </c>
      <c r="P433" s="1"/>
      <c r="Q433"/>
      <c r="R433"/>
      <c r="S433"/>
      <c r="T433"/>
      <c r="U433"/>
      <c r="V433"/>
      <c r="W433" s="35"/>
      <c r="X433" s="50"/>
      <c r="Y433" s="49"/>
      <c r="Z433" s="49"/>
      <c r="AA433" s="1"/>
      <c r="AB433" s="7"/>
      <c r="AC433" s="7"/>
      <c r="AD433" s="7"/>
      <c r="AE433" s="7"/>
      <c r="AF433" s="7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15"/>
      <c r="AZ433" s="15"/>
      <c r="BA433" s="15"/>
      <c r="BB433" s="15"/>
      <c r="BC433" s="15"/>
      <c r="BD433" s="15"/>
      <c r="BE433" s="15"/>
      <c r="BF433" s="15"/>
      <c r="BG433" s="15"/>
      <c r="BH433" s="15"/>
      <c r="BI433" s="15"/>
      <c r="BJ433" s="15"/>
      <c r="BK433" s="15"/>
      <c r="BL433" s="15"/>
      <c r="BM433" s="15"/>
      <c r="BN433" s="15"/>
      <c r="BO433" s="15"/>
      <c r="BP433" s="15"/>
      <c r="BQ433" s="15"/>
      <c r="BR433" s="15"/>
      <c r="BS433" s="15"/>
      <c r="BT433" s="15"/>
      <c r="BU433" s="15"/>
      <c r="BV433" s="15"/>
      <c r="BW433" s="15"/>
      <c r="BY433" s="5"/>
      <c r="BZ433" s="5"/>
      <c r="CA433" s="5"/>
      <c r="CB433" s="5"/>
      <c r="CC433" s="5"/>
      <c r="CE433" s="52"/>
      <c r="CF433" s="52"/>
      <c r="CG433" s="52"/>
      <c r="CH433" s="52"/>
      <c r="CI433" s="52"/>
      <c r="CK433" s="52"/>
      <c r="CL433" s="55"/>
      <c r="CM433" s="55"/>
      <c r="CN433" s="55"/>
      <c r="CO433" s="55"/>
      <c r="CP433" s="55"/>
      <c r="CQ433" s="5"/>
      <c r="CR433" s="5"/>
      <c r="CS433" s="5"/>
      <c r="CT433" s="5"/>
      <c r="CU433" s="5"/>
    </row>
    <row r="434" spans="1:99" x14ac:dyDescent="0.35">
      <c r="A434" s="170" t="str">
        <f t="shared" si="279"/>
        <v>8MNN</v>
      </c>
      <c r="B434" s="170" t="str">
        <f t="shared" si="280"/>
        <v>M</v>
      </c>
      <c r="C434" s="29" t="str">
        <f t="shared" si="281"/>
        <v>N</v>
      </c>
      <c r="D434" s="29" t="str">
        <f t="shared" si="277"/>
        <v>N</v>
      </c>
      <c r="E434" s="171" t="s">
        <v>9</v>
      </c>
      <c r="F434" s="171" t="s">
        <v>6</v>
      </c>
      <c r="G434" s="171" t="s">
        <v>7</v>
      </c>
      <c r="H434" s="172">
        <v>8</v>
      </c>
      <c r="I434" s="171" t="s">
        <v>5</v>
      </c>
      <c r="J434" s="171" t="s">
        <v>9</v>
      </c>
      <c r="K434" s="172">
        <v>90</v>
      </c>
      <c r="L434" s="172">
        <v>32</v>
      </c>
      <c r="M434" s="172">
        <v>78</v>
      </c>
      <c r="N434" s="172">
        <v>74</v>
      </c>
      <c r="O434" s="172">
        <v>87</v>
      </c>
      <c r="P434" s="1"/>
      <c r="Q434"/>
      <c r="R434"/>
      <c r="S434"/>
      <c r="T434"/>
      <c r="U434"/>
      <c r="V434"/>
      <c r="W434" s="35"/>
      <c r="X434" s="50"/>
      <c r="Y434" s="49"/>
      <c r="Z434" s="49"/>
      <c r="AA434" s="1"/>
      <c r="AB434" s="7"/>
      <c r="AC434" s="7"/>
      <c r="AD434" s="7"/>
      <c r="AE434" s="7"/>
      <c r="AF434" s="7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15"/>
      <c r="AZ434" s="15"/>
      <c r="BA434" s="15"/>
      <c r="BB434" s="15"/>
      <c r="BC434" s="15"/>
      <c r="BD434" s="15"/>
      <c r="BE434" s="15"/>
      <c r="BF434" s="15"/>
      <c r="BG434" s="15"/>
      <c r="BH434" s="15"/>
      <c r="BI434" s="15"/>
      <c r="BJ434" s="15"/>
      <c r="BK434" s="15"/>
      <c r="BL434" s="15"/>
      <c r="BM434" s="15"/>
      <c r="BN434" s="15"/>
      <c r="BO434" s="15"/>
      <c r="BP434" s="15"/>
      <c r="BQ434" s="15"/>
      <c r="BR434" s="15"/>
      <c r="BS434" s="15"/>
      <c r="BT434" s="15"/>
      <c r="BU434" s="15"/>
      <c r="BV434" s="15"/>
      <c r="BW434" s="15"/>
      <c r="BY434" s="5"/>
      <c r="BZ434" s="5"/>
      <c r="CA434" s="5"/>
      <c r="CB434" s="5"/>
      <c r="CC434" s="5"/>
      <c r="CE434" s="52"/>
      <c r="CF434" s="52"/>
      <c r="CG434" s="52"/>
      <c r="CH434" s="52"/>
      <c r="CI434" s="52"/>
      <c r="CK434" s="52"/>
      <c r="CL434" s="55"/>
      <c r="CM434" s="55"/>
      <c r="CN434" s="55"/>
      <c r="CO434" s="55"/>
      <c r="CP434" s="55"/>
      <c r="CQ434" s="5"/>
      <c r="CR434" s="5"/>
      <c r="CS434" s="5"/>
      <c r="CT434" s="5"/>
      <c r="CU434" s="5"/>
    </row>
    <row r="435" spans="1:99" x14ac:dyDescent="0.35">
      <c r="A435" s="170" t="str">
        <f t="shared" si="279"/>
        <v>8MYN</v>
      </c>
      <c r="B435" s="170" t="str">
        <f t="shared" si="280"/>
        <v>M</v>
      </c>
      <c r="C435" s="29" t="str">
        <f t="shared" si="281"/>
        <v>Y</v>
      </c>
      <c r="D435" s="29" t="str">
        <f t="shared" si="277"/>
        <v>N</v>
      </c>
      <c r="E435" s="171" t="s">
        <v>9</v>
      </c>
      <c r="F435" s="171" t="s">
        <v>6</v>
      </c>
      <c r="G435" s="171" t="s">
        <v>7</v>
      </c>
      <c r="H435" s="172">
        <v>8</v>
      </c>
      <c r="I435" s="171" t="s">
        <v>9</v>
      </c>
      <c r="J435" s="171" t="s">
        <v>5</v>
      </c>
      <c r="K435" s="172">
        <v>170</v>
      </c>
      <c r="L435" s="172">
        <v>58</v>
      </c>
      <c r="M435" s="172">
        <v>138</v>
      </c>
      <c r="N435" s="172">
        <v>137</v>
      </c>
      <c r="O435" s="172">
        <v>161</v>
      </c>
      <c r="P435" s="1"/>
      <c r="Q435"/>
      <c r="R435"/>
      <c r="S435"/>
      <c r="T435"/>
      <c r="U435"/>
      <c r="V435"/>
      <c r="W435" s="35"/>
      <c r="X435" s="50"/>
      <c r="Y435" s="49"/>
      <c r="Z435" s="49"/>
      <c r="AA435" s="1"/>
      <c r="AB435" s="7"/>
      <c r="AC435" s="7"/>
      <c r="AD435" s="7"/>
      <c r="AE435" s="7"/>
      <c r="AF435" s="7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15"/>
      <c r="AZ435" s="15"/>
      <c r="BA435" s="15"/>
      <c r="BB435" s="15"/>
      <c r="BC435" s="15"/>
      <c r="BD435" s="15"/>
      <c r="BE435" s="15"/>
      <c r="BF435" s="15"/>
      <c r="BG435" s="15"/>
      <c r="BH435" s="15"/>
      <c r="BI435" s="15"/>
      <c r="BJ435" s="15"/>
      <c r="BK435" s="15"/>
      <c r="BL435" s="15"/>
      <c r="BM435" s="15"/>
      <c r="BN435" s="15"/>
      <c r="BO435" s="15"/>
      <c r="BP435" s="15"/>
      <c r="BQ435" s="15"/>
      <c r="BR435" s="15"/>
      <c r="BS435" s="15"/>
      <c r="BT435" s="15"/>
      <c r="BU435" s="15"/>
      <c r="BV435" s="15"/>
      <c r="BW435" s="15"/>
      <c r="BY435" s="5"/>
      <c r="BZ435" s="5"/>
      <c r="CA435" s="5"/>
      <c r="CB435" s="5"/>
      <c r="CC435" s="5"/>
      <c r="CE435" s="52"/>
      <c r="CF435" s="52"/>
      <c r="CG435" s="52"/>
      <c r="CH435" s="52"/>
      <c r="CI435" s="52"/>
      <c r="CK435" s="52"/>
      <c r="CL435" s="55"/>
      <c r="CM435" s="55"/>
      <c r="CN435" s="55"/>
      <c r="CO435" s="55"/>
      <c r="CP435" s="55"/>
      <c r="CQ435" s="5"/>
      <c r="CR435" s="5"/>
      <c r="CS435" s="5"/>
      <c r="CT435" s="5"/>
      <c r="CU435" s="5"/>
    </row>
    <row r="436" spans="1:99" x14ac:dyDescent="0.35">
      <c r="A436" s="170" t="str">
        <f t="shared" si="279"/>
        <v>8MYY</v>
      </c>
      <c r="B436" s="170" t="str">
        <f t="shared" si="280"/>
        <v>M</v>
      </c>
      <c r="C436" s="29" t="str">
        <f t="shared" si="281"/>
        <v>Y</v>
      </c>
      <c r="D436" s="29" t="str">
        <f t="shared" si="277"/>
        <v>Y</v>
      </c>
      <c r="E436" s="171" t="s">
        <v>9</v>
      </c>
      <c r="F436" s="171" t="s">
        <v>6</v>
      </c>
      <c r="G436" s="171" t="s">
        <v>7</v>
      </c>
      <c r="H436" s="172">
        <v>8</v>
      </c>
      <c r="I436" s="171" t="s">
        <v>9</v>
      </c>
      <c r="J436" s="171" t="s">
        <v>9</v>
      </c>
      <c r="K436" s="172">
        <v>8</v>
      </c>
      <c r="L436" s="172">
        <v>4</v>
      </c>
      <c r="M436" s="172">
        <v>8</v>
      </c>
      <c r="N436" s="172">
        <v>8</v>
      </c>
      <c r="O436" s="172">
        <v>8</v>
      </c>
      <c r="P436" s="1"/>
      <c r="Q436"/>
      <c r="R436"/>
      <c r="S436"/>
      <c r="T436"/>
      <c r="U436"/>
      <c r="V436"/>
      <c r="W436" s="35"/>
      <c r="X436" s="50"/>
      <c r="Y436" s="49"/>
      <c r="Z436" s="49"/>
      <c r="AA436" s="1"/>
      <c r="AB436" s="7"/>
      <c r="AC436" s="7"/>
      <c r="AD436" s="7"/>
      <c r="AE436" s="7"/>
      <c r="AF436" s="7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15"/>
      <c r="AZ436" s="15"/>
      <c r="BA436" s="15"/>
      <c r="BB436" s="15"/>
      <c r="BC436" s="15"/>
      <c r="BD436" s="15"/>
      <c r="BE436" s="15"/>
      <c r="BF436" s="15"/>
      <c r="BG436" s="15"/>
      <c r="BH436" s="15"/>
      <c r="BI436" s="15"/>
      <c r="BJ436" s="15"/>
      <c r="BK436" s="15"/>
      <c r="BL436" s="15"/>
      <c r="BM436" s="15"/>
      <c r="BN436" s="15"/>
      <c r="BO436" s="15"/>
      <c r="BP436" s="15"/>
      <c r="BQ436" s="15"/>
      <c r="BR436" s="15"/>
      <c r="BS436" s="15"/>
      <c r="BT436" s="15"/>
      <c r="BU436" s="15"/>
      <c r="BV436" s="15"/>
      <c r="BW436" s="15"/>
      <c r="BY436" s="5"/>
      <c r="BZ436" s="5"/>
      <c r="CA436" s="5"/>
      <c r="CB436" s="5"/>
      <c r="CC436" s="5"/>
      <c r="CE436" s="52"/>
      <c r="CF436" s="52"/>
      <c r="CG436" s="52"/>
      <c r="CH436" s="52"/>
      <c r="CI436" s="52"/>
      <c r="CK436" s="52"/>
      <c r="CL436" s="55"/>
      <c r="CM436" s="55"/>
      <c r="CN436" s="55"/>
      <c r="CO436" s="55"/>
      <c r="CP436" s="55"/>
      <c r="CQ436" s="5"/>
      <c r="CR436" s="5"/>
      <c r="CS436" s="5"/>
      <c r="CT436" s="5"/>
      <c r="CU436" s="5"/>
    </row>
    <row r="437" spans="1:99" x14ac:dyDescent="0.35">
      <c r="A437" s="170" t="str">
        <f t="shared" si="279"/>
        <v>9MNN</v>
      </c>
      <c r="B437" s="170" t="str">
        <f t="shared" si="280"/>
        <v>M</v>
      </c>
      <c r="C437" s="29" t="str">
        <f t="shared" si="281"/>
        <v>N</v>
      </c>
      <c r="D437" s="29" t="str">
        <f t="shared" si="277"/>
        <v>N</v>
      </c>
      <c r="E437" s="171" t="s">
        <v>9</v>
      </c>
      <c r="F437" s="171" t="s">
        <v>6</v>
      </c>
      <c r="G437" s="171" t="s">
        <v>7</v>
      </c>
      <c r="H437" s="172">
        <v>9</v>
      </c>
      <c r="I437" s="171" t="s">
        <v>5</v>
      </c>
      <c r="J437" s="171" t="s">
        <v>5</v>
      </c>
      <c r="K437" s="172">
        <v>13319</v>
      </c>
      <c r="L437" s="172">
        <v>5476</v>
      </c>
      <c r="M437" s="172">
        <v>11272</v>
      </c>
      <c r="N437" s="172">
        <v>11066</v>
      </c>
      <c r="O437" s="172">
        <v>12863</v>
      </c>
      <c r="P437" s="1"/>
      <c r="Q437"/>
      <c r="R437"/>
      <c r="S437"/>
      <c r="T437"/>
      <c r="U437"/>
      <c r="V437"/>
      <c r="W437" s="35"/>
      <c r="X437" s="50"/>
      <c r="Y437" s="49"/>
      <c r="Z437" s="49"/>
      <c r="AA437" s="1"/>
      <c r="AB437" s="7"/>
      <c r="AC437" s="7"/>
      <c r="AD437" s="7"/>
      <c r="AE437" s="7"/>
      <c r="AF437" s="7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15"/>
      <c r="AZ437" s="15"/>
      <c r="BA437" s="15"/>
      <c r="BB437" s="15"/>
      <c r="BC437" s="15"/>
      <c r="BD437" s="15"/>
      <c r="BE437" s="15"/>
      <c r="BF437" s="15"/>
      <c r="BG437" s="15"/>
      <c r="BH437" s="15"/>
      <c r="BI437" s="15"/>
      <c r="BJ437" s="15"/>
      <c r="BK437" s="15"/>
      <c r="BL437" s="15"/>
      <c r="BM437" s="15"/>
      <c r="BN437" s="15"/>
      <c r="BO437" s="15"/>
      <c r="BP437" s="15"/>
      <c r="BQ437" s="15"/>
      <c r="BR437" s="15"/>
      <c r="BS437" s="15"/>
      <c r="BT437" s="15"/>
      <c r="BU437" s="15"/>
      <c r="BV437" s="15"/>
      <c r="BW437" s="15"/>
      <c r="BY437" s="5"/>
      <c r="BZ437" s="5"/>
      <c r="CA437" s="5"/>
      <c r="CB437" s="5"/>
      <c r="CC437" s="5"/>
      <c r="CE437" s="52"/>
      <c r="CF437" s="52"/>
      <c r="CG437" s="52"/>
      <c r="CH437" s="52"/>
      <c r="CI437" s="52"/>
      <c r="CK437" s="52"/>
      <c r="CL437" s="55"/>
      <c r="CM437" s="55"/>
      <c r="CN437" s="55"/>
      <c r="CO437" s="55"/>
      <c r="CP437" s="55"/>
      <c r="CQ437" s="5"/>
      <c r="CR437" s="5"/>
      <c r="CS437" s="5"/>
      <c r="CT437" s="5"/>
      <c r="CU437" s="5"/>
    </row>
    <row r="438" spans="1:99" x14ac:dyDescent="0.35">
      <c r="A438" s="170" t="str">
        <f t="shared" si="279"/>
        <v>9MNN</v>
      </c>
      <c r="B438" s="170" t="str">
        <f t="shared" si="280"/>
        <v>M</v>
      </c>
      <c r="C438" s="29" t="str">
        <f t="shared" si="281"/>
        <v>N</v>
      </c>
      <c r="D438" s="29" t="str">
        <f t="shared" si="277"/>
        <v>N</v>
      </c>
      <c r="E438" s="171" t="s">
        <v>9</v>
      </c>
      <c r="F438" s="171" t="s">
        <v>6</v>
      </c>
      <c r="G438" s="171" t="s">
        <v>7</v>
      </c>
      <c r="H438" s="172">
        <v>9</v>
      </c>
      <c r="I438" s="171" t="s">
        <v>9</v>
      </c>
      <c r="J438" s="171" t="s">
        <v>5</v>
      </c>
      <c r="K438" s="172">
        <v>1</v>
      </c>
      <c r="L438" s="172">
        <v>0</v>
      </c>
      <c r="M438" s="172">
        <v>1</v>
      </c>
      <c r="N438" s="172">
        <v>1</v>
      </c>
      <c r="O438" s="172">
        <v>1</v>
      </c>
      <c r="P438" s="1"/>
      <c r="Q438"/>
      <c r="R438"/>
      <c r="S438"/>
      <c r="T438"/>
      <c r="U438"/>
      <c r="V438"/>
      <c r="W438" s="35"/>
      <c r="X438" s="50"/>
      <c r="Y438" s="49"/>
      <c r="Z438" s="49"/>
      <c r="AA438" s="1"/>
      <c r="AB438" s="7"/>
      <c r="AC438" s="7"/>
      <c r="AD438" s="7"/>
      <c r="AE438" s="7"/>
      <c r="AF438" s="7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5"/>
      <c r="BG438" s="15"/>
      <c r="BH438" s="15"/>
      <c r="BI438" s="15"/>
      <c r="BJ438" s="15"/>
      <c r="BK438" s="15"/>
      <c r="BL438" s="15"/>
      <c r="BM438" s="15"/>
      <c r="BN438" s="15"/>
      <c r="BO438" s="15"/>
      <c r="BP438" s="15"/>
      <c r="BQ438" s="15"/>
      <c r="BR438" s="15"/>
      <c r="BS438" s="15"/>
      <c r="BT438" s="15"/>
      <c r="BU438" s="15"/>
      <c r="BV438" s="15"/>
      <c r="BW438" s="15"/>
      <c r="BY438" s="5"/>
      <c r="BZ438" s="5"/>
      <c r="CA438" s="5"/>
      <c r="CB438" s="5"/>
      <c r="CC438" s="5"/>
      <c r="CE438" s="52"/>
      <c r="CF438" s="52"/>
      <c r="CG438" s="52"/>
      <c r="CH438" s="52"/>
      <c r="CI438" s="52"/>
      <c r="CK438" s="52"/>
      <c r="CL438" s="55"/>
      <c r="CM438" s="55"/>
      <c r="CN438" s="55"/>
      <c r="CO438" s="55"/>
      <c r="CP438" s="55"/>
      <c r="CQ438" s="5"/>
      <c r="CR438" s="5"/>
      <c r="CS438" s="5"/>
      <c r="CT438" s="5"/>
      <c r="CU438" s="5"/>
    </row>
    <row r="439" spans="1:99" x14ac:dyDescent="0.35">
      <c r="A439" s="170" t="str">
        <f t="shared" si="279"/>
        <v>10MNN</v>
      </c>
      <c r="B439" s="170" t="str">
        <f t="shared" si="280"/>
        <v>M</v>
      </c>
      <c r="C439" s="29" t="str">
        <f t="shared" si="281"/>
        <v>N</v>
      </c>
      <c r="D439" s="29" t="str">
        <f t="shared" si="277"/>
        <v>N</v>
      </c>
      <c r="E439" s="171" t="s">
        <v>9</v>
      </c>
      <c r="F439" s="171" t="s">
        <v>6</v>
      </c>
      <c r="G439" s="171" t="s">
        <v>7</v>
      </c>
      <c r="H439" s="172">
        <v>10</v>
      </c>
      <c r="I439" s="171" t="s">
        <v>5</v>
      </c>
      <c r="J439" s="171" t="s">
        <v>5</v>
      </c>
      <c r="K439" s="172">
        <v>11424</v>
      </c>
      <c r="L439" s="172">
        <v>5015</v>
      </c>
      <c r="M439" s="172">
        <v>9766</v>
      </c>
      <c r="N439" s="172">
        <v>9614</v>
      </c>
      <c r="O439" s="172">
        <v>11071</v>
      </c>
      <c r="P439" s="1"/>
      <c r="Q439"/>
      <c r="R439"/>
      <c r="S439"/>
      <c r="T439"/>
      <c r="U439"/>
      <c r="V439"/>
      <c r="W439" s="35"/>
      <c r="X439" s="50"/>
      <c r="Y439" s="49"/>
      <c r="Z439" s="49"/>
      <c r="AA439" s="1"/>
      <c r="AB439" s="7"/>
      <c r="AC439" s="7"/>
      <c r="AD439" s="7"/>
      <c r="AE439" s="7"/>
      <c r="AF439" s="7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15"/>
      <c r="AZ439" s="15"/>
      <c r="BA439" s="15"/>
      <c r="BB439" s="15"/>
      <c r="BC439" s="15"/>
      <c r="BD439" s="15"/>
      <c r="BE439" s="15"/>
      <c r="BF439" s="15"/>
      <c r="BG439" s="15"/>
      <c r="BH439" s="15"/>
      <c r="BI439" s="15"/>
      <c r="BJ439" s="15"/>
      <c r="BK439" s="15"/>
      <c r="BL439" s="15"/>
      <c r="BM439" s="15"/>
      <c r="BN439" s="15"/>
      <c r="BO439" s="15"/>
      <c r="BP439" s="15"/>
      <c r="BQ439" s="15"/>
      <c r="BR439" s="15"/>
      <c r="BS439" s="15"/>
      <c r="BT439" s="15"/>
      <c r="BU439" s="15"/>
      <c r="BV439" s="15"/>
      <c r="BW439" s="15"/>
      <c r="BY439" s="5"/>
      <c r="BZ439" s="5"/>
      <c r="CA439" s="5"/>
      <c r="CB439" s="5"/>
      <c r="CC439" s="5"/>
      <c r="CE439" s="52"/>
      <c r="CF439" s="52"/>
      <c r="CG439" s="52"/>
      <c r="CH439" s="52"/>
      <c r="CI439" s="52"/>
      <c r="CK439" s="52"/>
      <c r="CL439" s="55"/>
      <c r="CM439" s="55"/>
      <c r="CN439" s="55"/>
      <c r="CO439" s="55"/>
      <c r="CP439" s="55"/>
      <c r="CQ439" s="5"/>
      <c r="CR439" s="5"/>
      <c r="CS439" s="5"/>
      <c r="CT439" s="5"/>
      <c r="CU439" s="5"/>
    </row>
    <row r="440" spans="1:99" x14ac:dyDescent="0.35">
      <c r="A440" s="170" t="str">
        <f t="shared" si="279"/>
        <v>10MNN</v>
      </c>
      <c r="B440" s="170" t="str">
        <f t="shared" si="280"/>
        <v>M</v>
      </c>
      <c r="C440" s="29" t="str">
        <f t="shared" si="281"/>
        <v>N</v>
      </c>
      <c r="D440" s="29" t="str">
        <f t="shared" si="277"/>
        <v>N</v>
      </c>
      <c r="E440" s="171" t="s">
        <v>9</v>
      </c>
      <c r="F440" s="171" t="s">
        <v>6</v>
      </c>
      <c r="G440" s="171" t="s">
        <v>7</v>
      </c>
      <c r="H440" s="172">
        <v>10</v>
      </c>
      <c r="I440" s="171" t="s">
        <v>9</v>
      </c>
      <c r="J440" s="171" t="s">
        <v>5</v>
      </c>
      <c r="K440" s="172">
        <v>1</v>
      </c>
      <c r="L440" s="172">
        <v>1</v>
      </c>
      <c r="M440" s="172">
        <v>1</v>
      </c>
      <c r="N440" s="172">
        <v>1</v>
      </c>
      <c r="O440" s="172">
        <v>1</v>
      </c>
      <c r="P440" s="1"/>
      <c r="Q440"/>
      <c r="R440"/>
      <c r="S440"/>
      <c r="T440"/>
      <c r="U440"/>
      <c r="V440"/>
      <c r="W440" s="35"/>
      <c r="X440" s="50"/>
      <c r="Y440" s="49"/>
      <c r="Z440" s="49"/>
      <c r="AA440" s="1"/>
      <c r="AB440" s="7"/>
      <c r="AC440" s="7"/>
      <c r="AD440" s="7"/>
      <c r="AE440" s="7"/>
      <c r="AF440" s="7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15"/>
      <c r="AZ440" s="15"/>
      <c r="BA440" s="15"/>
      <c r="BB440" s="15"/>
      <c r="BC440" s="15"/>
      <c r="BD440" s="15"/>
      <c r="BE440" s="15"/>
      <c r="BF440" s="15"/>
      <c r="BG440" s="15"/>
      <c r="BH440" s="15"/>
      <c r="BI440" s="15"/>
      <c r="BJ440" s="15"/>
      <c r="BK440" s="15"/>
      <c r="BL440" s="15"/>
      <c r="BM440" s="15"/>
      <c r="BN440" s="15"/>
      <c r="BO440" s="15"/>
      <c r="BP440" s="15"/>
      <c r="BQ440" s="15"/>
      <c r="BR440" s="15"/>
      <c r="BS440" s="15"/>
      <c r="BT440" s="15"/>
      <c r="BU440" s="15"/>
      <c r="BV440" s="15"/>
      <c r="BW440" s="15"/>
      <c r="BY440" s="5"/>
      <c r="BZ440" s="5"/>
      <c r="CA440" s="5"/>
      <c r="CB440" s="5"/>
      <c r="CC440" s="5"/>
      <c r="CE440" s="52"/>
      <c r="CF440" s="52"/>
      <c r="CG440" s="52"/>
      <c r="CH440" s="52"/>
      <c r="CI440" s="52"/>
      <c r="CK440" s="52"/>
      <c r="CL440" s="55"/>
      <c r="CM440" s="55"/>
      <c r="CN440" s="55"/>
      <c r="CO440" s="55"/>
      <c r="CP440" s="55"/>
      <c r="CQ440" s="5"/>
      <c r="CR440" s="5"/>
      <c r="CS440" s="5"/>
      <c r="CT440" s="5"/>
      <c r="CU440" s="5"/>
    </row>
    <row r="441" spans="1:99" x14ac:dyDescent="0.35">
      <c r="A441" s="170" t="str">
        <f t="shared" si="279"/>
        <v>11MNN</v>
      </c>
      <c r="B441" s="170" t="str">
        <f t="shared" si="280"/>
        <v>M</v>
      </c>
      <c r="C441" s="29" t="str">
        <f t="shared" si="281"/>
        <v>N</v>
      </c>
      <c r="D441" s="29" t="str">
        <f t="shared" si="277"/>
        <v>N</v>
      </c>
      <c r="E441" s="171" t="s">
        <v>9</v>
      </c>
      <c r="F441" s="171" t="s">
        <v>6</v>
      </c>
      <c r="G441" s="171" t="s">
        <v>7</v>
      </c>
      <c r="H441" s="172">
        <v>11</v>
      </c>
      <c r="I441" s="171" t="s">
        <v>5</v>
      </c>
      <c r="J441" s="171" t="s">
        <v>5</v>
      </c>
      <c r="K441" s="172">
        <v>12558</v>
      </c>
      <c r="L441" s="172">
        <v>5673</v>
      </c>
      <c r="M441" s="172">
        <v>10913</v>
      </c>
      <c r="N441" s="172">
        <v>10724</v>
      </c>
      <c r="O441" s="172">
        <v>12239</v>
      </c>
      <c r="P441" s="1"/>
      <c r="Q441"/>
      <c r="R441"/>
      <c r="S441"/>
      <c r="T441"/>
      <c r="U441"/>
      <c r="V441"/>
      <c r="W441" s="35"/>
      <c r="X441" s="50"/>
      <c r="Y441" s="49"/>
      <c r="Z441" s="49"/>
      <c r="AA441" s="1"/>
      <c r="AB441" s="7"/>
      <c r="AC441" s="7"/>
      <c r="AD441" s="7"/>
      <c r="AE441" s="7"/>
      <c r="AF441" s="7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15"/>
      <c r="AZ441" s="15"/>
      <c r="BA441" s="15"/>
      <c r="BB441" s="15"/>
      <c r="BC441" s="15"/>
      <c r="BD441" s="15"/>
      <c r="BE441" s="15"/>
      <c r="BF441" s="15"/>
      <c r="BG441" s="15"/>
      <c r="BH441" s="15"/>
      <c r="BI441" s="15"/>
      <c r="BJ441" s="15"/>
      <c r="BK441" s="15"/>
      <c r="BL441" s="15"/>
      <c r="BM441" s="15"/>
      <c r="BN441" s="15"/>
      <c r="BO441" s="15"/>
      <c r="BP441" s="15"/>
      <c r="BQ441" s="15"/>
      <c r="BR441" s="15"/>
      <c r="BS441" s="15"/>
      <c r="BT441" s="15"/>
      <c r="BU441" s="15"/>
      <c r="BV441" s="15"/>
      <c r="BW441" s="15"/>
      <c r="BY441" s="5"/>
      <c r="BZ441" s="5"/>
      <c r="CA441" s="5"/>
      <c r="CB441" s="5"/>
      <c r="CC441" s="5"/>
      <c r="CE441" s="52"/>
      <c r="CF441" s="52"/>
      <c r="CG441" s="52"/>
      <c r="CH441" s="52"/>
      <c r="CI441" s="52"/>
      <c r="CK441" s="52"/>
      <c r="CL441" s="55"/>
      <c r="CM441" s="55"/>
      <c r="CN441" s="55"/>
      <c r="CO441" s="55"/>
      <c r="CP441" s="55"/>
      <c r="CQ441" s="5"/>
      <c r="CR441" s="5"/>
      <c r="CS441" s="5"/>
      <c r="CT441" s="5"/>
      <c r="CU441" s="5"/>
    </row>
    <row r="442" spans="1:99" x14ac:dyDescent="0.35">
      <c r="A442" s="170" t="str">
        <f t="shared" si="279"/>
        <v>11MNN</v>
      </c>
      <c r="B442" s="170" t="str">
        <f t="shared" si="280"/>
        <v>M</v>
      </c>
      <c r="C442" s="29" t="str">
        <f t="shared" si="281"/>
        <v>N</v>
      </c>
      <c r="D442" s="29" t="str">
        <f t="shared" si="277"/>
        <v>N</v>
      </c>
      <c r="E442" s="171" t="s">
        <v>9</v>
      </c>
      <c r="F442" s="171" t="s">
        <v>6</v>
      </c>
      <c r="G442" s="171" t="s">
        <v>7</v>
      </c>
      <c r="H442" s="172">
        <v>11</v>
      </c>
      <c r="I442" s="171" t="s">
        <v>9</v>
      </c>
      <c r="J442" s="171" t="s">
        <v>5</v>
      </c>
      <c r="K442" s="172">
        <v>1</v>
      </c>
      <c r="L442" s="172">
        <v>1</v>
      </c>
      <c r="M442" s="172">
        <v>0</v>
      </c>
      <c r="N442" s="172">
        <v>0</v>
      </c>
      <c r="O442" s="172">
        <v>1</v>
      </c>
      <c r="P442" s="1"/>
      <c r="Q442"/>
      <c r="R442"/>
      <c r="S442"/>
      <c r="T442"/>
      <c r="U442"/>
      <c r="V442"/>
      <c r="W442" s="35"/>
      <c r="X442" s="50"/>
      <c r="Y442" s="49"/>
      <c r="Z442" s="49"/>
      <c r="AA442" s="1"/>
      <c r="AB442" s="7"/>
      <c r="AC442" s="7"/>
      <c r="AD442" s="7"/>
      <c r="AE442" s="7"/>
      <c r="AF442" s="7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15"/>
      <c r="AZ442" s="15"/>
      <c r="BA442" s="15"/>
      <c r="BB442" s="15"/>
      <c r="BC442" s="15"/>
      <c r="BD442" s="15"/>
      <c r="BE442" s="15"/>
      <c r="BF442" s="15"/>
      <c r="BG442" s="15"/>
      <c r="BH442" s="15"/>
      <c r="BI442" s="15"/>
      <c r="BJ442" s="15"/>
      <c r="BK442" s="15"/>
      <c r="BL442" s="15"/>
      <c r="BM442" s="15"/>
      <c r="BN442" s="15"/>
      <c r="BO442" s="15"/>
      <c r="BP442" s="15"/>
      <c r="BQ442" s="15"/>
      <c r="BR442" s="15"/>
      <c r="BS442" s="15"/>
      <c r="BT442" s="15"/>
      <c r="BU442" s="15"/>
      <c r="BV442" s="15"/>
      <c r="BW442" s="15"/>
      <c r="BY442" s="5"/>
      <c r="BZ442" s="5"/>
      <c r="CA442" s="5"/>
      <c r="CB442" s="5"/>
      <c r="CC442" s="5"/>
      <c r="CE442" s="52"/>
      <c r="CF442" s="52"/>
      <c r="CG442" s="52"/>
      <c r="CH442" s="52"/>
      <c r="CI442" s="52"/>
      <c r="CK442" s="52"/>
      <c r="CL442" s="55"/>
      <c r="CM442" s="55"/>
      <c r="CN442" s="55"/>
      <c r="CO442" s="55"/>
      <c r="CP442" s="55"/>
      <c r="CQ442" s="5"/>
      <c r="CR442" s="5"/>
      <c r="CS442" s="5"/>
      <c r="CT442" s="5"/>
      <c r="CU442" s="5"/>
    </row>
    <row r="443" spans="1:99" x14ac:dyDescent="0.35">
      <c r="A443" s="170" t="str">
        <f t="shared" si="279"/>
        <v>12MNN</v>
      </c>
      <c r="B443" s="170" t="str">
        <f t="shared" si="280"/>
        <v>M</v>
      </c>
      <c r="C443" s="29" t="str">
        <f t="shared" si="281"/>
        <v>N</v>
      </c>
      <c r="D443" s="29" t="str">
        <f t="shared" si="277"/>
        <v>N</v>
      </c>
      <c r="E443" s="171" t="s">
        <v>9</v>
      </c>
      <c r="F443" s="171" t="s">
        <v>6</v>
      </c>
      <c r="G443" s="171" t="s">
        <v>7</v>
      </c>
      <c r="H443" s="172">
        <v>12</v>
      </c>
      <c r="I443" s="171" t="s">
        <v>5</v>
      </c>
      <c r="J443" s="171" t="s">
        <v>5</v>
      </c>
      <c r="K443" s="172">
        <v>12930</v>
      </c>
      <c r="L443" s="172">
        <v>6012</v>
      </c>
      <c r="M443" s="172">
        <v>11347</v>
      </c>
      <c r="N443" s="172">
        <v>11161</v>
      </c>
      <c r="O443" s="172">
        <v>12633</v>
      </c>
      <c r="P443" s="1"/>
      <c r="Q443"/>
      <c r="R443"/>
      <c r="S443"/>
      <c r="T443"/>
      <c r="U443"/>
      <c r="V443"/>
      <c r="W443" s="35"/>
      <c r="X443" s="50"/>
      <c r="Y443" s="49"/>
      <c r="Z443" s="49"/>
      <c r="AA443" s="1"/>
      <c r="AB443" s="7"/>
      <c r="AC443" s="7"/>
      <c r="AD443" s="7"/>
      <c r="AE443" s="7"/>
      <c r="AF443" s="7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15"/>
      <c r="AZ443" s="15"/>
      <c r="BA443" s="15"/>
      <c r="BB443" s="15"/>
      <c r="BC443" s="15"/>
      <c r="BD443" s="15"/>
      <c r="BE443" s="15"/>
      <c r="BF443" s="15"/>
      <c r="BG443" s="15"/>
      <c r="BH443" s="15"/>
      <c r="BI443" s="15"/>
      <c r="BJ443" s="15"/>
      <c r="BK443" s="15"/>
      <c r="BL443" s="15"/>
      <c r="BM443" s="15"/>
      <c r="BN443" s="15"/>
      <c r="BO443" s="15"/>
      <c r="BP443" s="15"/>
      <c r="BQ443" s="15"/>
      <c r="BR443" s="15"/>
      <c r="BS443" s="15"/>
      <c r="BT443" s="15"/>
      <c r="BU443" s="15"/>
      <c r="BV443" s="15"/>
      <c r="BW443" s="15"/>
      <c r="BY443" s="5"/>
      <c r="BZ443" s="5"/>
      <c r="CA443" s="5"/>
      <c r="CB443" s="5"/>
      <c r="CC443" s="5"/>
      <c r="CE443" s="52"/>
      <c r="CF443" s="52"/>
      <c r="CG443" s="52"/>
      <c r="CH443" s="52"/>
      <c r="CI443" s="52"/>
      <c r="CK443" s="52"/>
      <c r="CL443" s="55"/>
      <c r="CM443" s="55"/>
      <c r="CN443" s="55"/>
      <c r="CO443" s="55"/>
      <c r="CP443" s="55"/>
      <c r="CQ443" s="5"/>
      <c r="CR443" s="5"/>
      <c r="CS443" s="5"/>
      <c r="CT443" s="5"/>
      <c r="CU443" s="5"/>
    </row>
    <row r="444" spans="1:99" x14ac:dyDescent="0.35">
      <c r="A444" s="170" t="str">
        <f t="shared" si="279"/>
        <v>12MNN</v>
      </c>
      <c r="B444" s="170" t="str">
        <f t="shared" si="280"/>
        <v>M</v>
      </c>
      <c r="C444" s="29" t="str">
        <f t="shared" si="281"/>
        <v>N</v>
      </c>
      <c r="D444" s="29" t="str">
        <f t="shared" si="277"/>
        <v>N</v>
      </c>
      <c r="E444" s="171" t="s">
        <v>9</v>
      </c>
      <c r="F444" s="171" t="s">
        <v>6</v>
      </c>
      <c r="G444" s="171" t="s">
        <v>7</v>
      </c>
      <c r="H444" s="172">
        <v>12</v>
      </c>
      <c r="I444" s="171" t="s">
        <v>9</v>
      </c>
      <c r="J444" s="171" t="s">
        <v>5</v>
      </c>
      <c r="K444" s="172">
        <v>1</v>
      </c>
      <c r="L444" s="172">
        <v>0</v>
      </c>
      <c r="M444" s="172">
        <v>1</v>
      </c>
      <c r="N444" s="172">
        <v>1</v>
      </c>
      <c r="O444" s="172">
        <v>1</v>
      </c>
      <c r="P444" s="1"/>
      <c r="Q444"/>
      <c r="R444"/>
      <c r="S444"/>
      <c r="T444"/>
      <c r="U444"/>
      <c r="V444"/>
      <c r="W444" s="35"/>
      <c r="X444" s="50"/>
      <c r="Y444" s="49"/>
      <c r="Z444" s="49"/>
      <c r="AA444" s="1"/>
      <c r="AB444" s="7"/>
      <c r="AC444" s="7"/>
      <c r="AD444" s="7"/>
      <c r="AE444" s="7"/>
      <c r="AF444" s="7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15"/>
      <c r="AZ444" s="15"/>
      <c r="BA444" s="15"/>
      <c r="BB444" s="15"/>
      <c r="BC444" s="15"/>
      <c r="BD444" s="15"/>
      <c r="BE444" s="15"/>
      <c r="BF444" s="15"/>
      <c r="BG444" s="15"/>
      <c r="BH444" s="15"/>
      <c r="BI444" s="15"/>
      <c r="BJ444" s="15"/>
      <c r="BK444" s="15"/>
      <c r="BL444" s="15"/>
      <c r="BM444" s="15"/>
      <c r="BN444" s="15"/>
      <c r="BO444" s="15"/>
      <c r="BP444" s="15"/>
      <c r="BQ444" s="15"/>
      <c r="BR444" s="15"/>
      <c r="BS444" s="15"/>
      <c r="BT444" s="15"/>
      <c r="BU444" s="15"/>
      <c r="BV444" s="15"/>
      <c r="BW444" s="15"/>
      <c r="BY444" s="5"/>
      <c r="BZ444" s="5"/>
      <c r="CA444" s="5"/>
      <c r="CB444" s="5"/>
      <c r="CC444" s="5"/>
      <c r="CE444" s="52"/>
      <c r="CF444" s="52"/>
      <c r="CG444" s="52"/>
      <c r="CH444" s="52"/>
      <c r="CI444" s="52"/>
      <c r="CK444" s="52"/>
      <c r="CL444" s="55"/>
      <c r="CM444" s="55"/>
      <c r="CN444" s="55"/>
      <c r="CO444" s="55"/>
      <c r="CP444" s="55"/>
      <c r="CQ444" s="5"/>
      <c r="CR444" s="5"/>
      <c r="CS444" s="5"/>
      <c r="CT444" s="5"/>
      <c r="CU444" s="5"/>
    </row>
    <row r="445" spans="1:99" x14ac:dyDescent="0.35">
      <c r="A445" s="170" t="str">
        <f t="shared" si="279"/>
        <v>13MNN</v>
      </c>
      <c r="B445" s="170" t="str">
        <f t="shared" si="280"/>
        <v>M</v>
      </c>
      <c r="C445" s="29" t="str">
        <f t="shared" si="281"/>
        <v>N</v>
      </c>
      <c r="D445" s="29" t="str">
        <f t="shared" si="277"/>
        <v>N</v>
      </c>
      <c r="E445" s="171" t="s">
        <v>9</v>
      </c>
      <c r="F445" s="171" t="s">
        <v>6</v>
      </c>
      <c r="G445" s="171" t="s">
        <v>7</v>
      </c>
      <c r="H445" s="172">
        <v>13</v>
      </c>
      <c r="I445" s="171" t="s">
        <v>5</v>
      </c>
      <c r="J445" s="171" t="s">
        <v>5</v>
      </c>
      <c r="K445" s="172">
        <v>14481</v>
      </c>
      <c r="L445" s="172">
        <v>6983</v>
      </c>
      <c r="M445" s="172">
        <v>12863</v>
      </c>
      <c r="N445" s="172">
        <v>12674</v>
      </c>
      <c r="O445" s="172">
        <v>14135</v>
      </c>
      <c r="P445" s="1"/>
      <c r="Q445"/>
      <c r="R445"/>
      <c r="S445"/>
      <c r="T445"/>
      <c r="U445"/>
      <c r="V445"/>
      <c r="W445" s="35"/>
      <c r="X445" s="50"/>
      <c r="Y445" s="49"/>
      <c r="Z445" s="49"/>
      <c r="AA445" s="1"/>
      <c r="AB445" s="7"/>
      <c r="AC445" s="7"/>
      <c r="AD445" s="7"/>
      <c r="AE445" s="7"/>
      <c r="AF445" s="7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15"/>
      <c r="AZ445" s="15"/>
      <c r="BA445" s="15"/>
      <c r="BB445" s="15"/>
      <c r="BC445" s="15"/>
      <c r="BD445" s="15"/>
      <c r="BE445" s="15"/>
      <c r="BF445" s="15"/>
      <c r="BG445" s="15"/>
      <c r="BH445" s="15"/>
      <c r="BI445" s="15"/>
      <c r="BJ445" s="15"/>
      <c r="BK445" s="15"/>
      <c r="BL445" s="15"/>
      <c r="BM445" s="15"/>
      <c r="BN445" s="15"/>
      <c r="BO445" s="15"/>
      <c r="BP445" s="15"/>
      <c r="BQ445" s="15"/>
      <c r="BR445" s="15"/>
      <c r="BS445" s="15"/>
      <c r="BT445" s="15"/>
      <c r="BU445" s="15"/>
      <c r="BV445" s="15"/>
      <c r="BW445" s="15"/>
      <c r="BY445" s="5"/>
      <c r="BZ445" s="5"/>
      <c r="CA445" s="5"/>
      <c r="CB445" s="5"/>
      <c r="CC445" s="5"/>
      <c r="CE445" s="52"/>
      <c r="CF445" s="52"/>
      <c r="CG445" s="52"/>
      <c r="CH445" s="52"/>
      <c r="CI445" s="52"/>
      <c r="CK445" s="52"/>
      <c r="CL445" s="55"/>
      <c r="CM445" s="55"/>
      <c r="CN445" s="55"/>
      <c r="CO445" s="55"/>
      <c r="CP445" s="55"/>
      <c r="CQ445" s="5"/>
      <c r="CR445" s="5"/>
      <c r="CS445" s="5"/>
      <c r="CT445" s="5"/>
      <c r="CU445" s="5"/>
    </row>
    <row r="446" spans="1:99" x14ac:dyDescent="0.35">
      <c r="A446" s="170" t="str">
        <f t="shared" si="279"/>
        <v>14MNN</v>
      </c>
      <c r="B446" s="170" t="str">
        <f t="shared" si="280"/>
        <v>M</v>
      </c>
      <c r="C446" s="29" t="str">
        <f t="shared" si="281"/>
        <v>N</v>
      </c>
      <c r="D446" s="29" t="str">
        <f t="shared" si="277"/>
        <v>N</v>
      </c>
      <c r="E446" s="171" t="s">
        <v>9</v>
      </c>
      <c r="F446" s="171" t="s">
        <v>6</v>
      </c>
      <c r="G446" s="171" t="s">
        <v>7</v>
      </c>
      <c r="H446" s="172">
        <v>14</v>
      </c>
      <c r="I446" s="171" t="s">
        <v>5</v>
      </c>
      <c r="J446" s="171" t="s">
        <v>5</v>
      </c>
      <c r="K446" s="172">
        <v>15155</v>
      </c>
      <c r="L446" s="172">
        <v>7459</v>
      </c>
      <c r="M446" s="172">
        <v>13501</v>
      </c>
      <c r="N446" s="172">
        <v>13292</v>
      </c>
      <c r="O446" s="172">
        <v>14851</v>
      </c>
      <c r="P446" s="1"/>
      <c r="Q446"/>
      <c r="R446"/>
      <c r="S446"/>
      <c r="T446"/>
      <c r="U446"/>
      <c r="V446"/>
      <c r="W446" s="35"/>
      <c r="X446" s="50"/>
      <c r="Y446" s="49"/>
      <c r="Z446" s="49"/>
      <c r="AA446" s="1"/>
      <c r="AB446" s="7"/>
      <c r="AC446" s="7"/>
      <c r="AD446" s="7"/>
      <c r="AE446" s="7"/>
      <c r="AF446" s="7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5"/>
      <c r="AZ446" s="15"/>
      <c r="BA446" s="15"/>
      <c r="BB446" s="15"/>
      <c r="BC446" s="15"/>
      <c r="BD446" s="15"/>
      <c r="BE446" s="15"/>
      <c r="BF446" s="15"/>
      <c r="BG446" s="15"/>
      <c r="BH446" s="15"/>
      <c r="BI446" s="15"/>
      <c r="BJ446" s="15"/>
      <c r="BK446" s="15"/>
      <c r="BL446" s="15"/>
      <c r="BM446" s="15"/>
      <c r="BN446" s="15"/>
      <c r="BO446" s="15"/>
      <c r="BP446" s="15"/>
      <c r="BQ446" s="15"/>
      <c r="BR446" s="15"/>
      <c r="BS446" s="15"/>
      <c r="BT446" s="15"/>
      <c r="BU446" s="15"/>
      <c r="BV446" s="15"/>
      <c r="BW446" s="15"/>
      <c r="BY446" s="5"/>
      <c r="BZ446" s="5"/>
      <c r="CA446" s="5"/>
      <c r="CB446" s="5"/>
      <c r="CC446" s="5"/>
      <c r="CE446" s="52"/>
      <c r="CF446" s="52"/>
      <c r="CG446" s="52"/>
      <c r="CH446" s="52"/>
      <c r="CI446" s="52"/>
      <c r="CK446" s="52"/>
      <c r="CL446" s="55"/>
      <c r="CM446" s="55"/>
      <c r="CN446" s="55"/>
      <c r="CO446" s="55"/>
      <c r="CP446" s="55"/>
      <c r="CQ446" s="5"/>
      <c r="CR446" s="5"/>
      <c r="CS446" s="5"/>
      <c r="CT446" s="5"/>
      <c r="CU446" s="5"/>
    </row>
    <row r="447" spans="1:99" x14ac:dyDescent="0.35">
      <c r="A447" s="170" t="str">
        <f t="shared" si="279"/>
        <v>15MNN</v>
      </c>
      <c r="B447" s="170" t="str">
        <f t="shared" si="280"/>
        <v>M</v>
      </c>
      <c r="C447" s="29" t="str">
        <f t="shared" si="281"/>
        <v>N</v>
      </c>
      <c r="D447" s="29" t="str">
        <f t="shared" si="277"/>
        <v>N</v>
      </c>
      <c r="E447" s="171" t="s">
        <v>9</v>
      </c>
      <c r="F447" s="171" t="s">
        <v>6</v>
      </c>
      <c r="G447" s="171" t="s">
        <v>7</v>
      </c>
      <c r="H447" s="172">
        <v>15</v>
      </c>
      <c r="I447" s="171" t="s">
        <v>5</v>
      </c>
      <c r="J447" s="171" t="s">
        <v>5</v>
      </c>
      <c r="K447" s="172">
        <v>16660</v>
      </c>
      <c r="L447" s="172">
        <v>8371</v>
      </c>
      <c r="M447" s="172">
        <v>14909</v>
      </c>
      <c r="N447" s="172">
        <v>14694</v>
      </c>
      <c r="O447" s="172">
        <v>16322</v>
      </c>
      <c r="P447" s="1"/>
      <c r="Q447"/>
      <c r="R447"/>
      <c r="S447"/>
      <c r="T447"/>
      <c r="U447"/>
      <c r="V447"/>
      <c r="W447" s="35"/>
      <c r="X447" s="50"/>
      <c r="Y447" s="49"/>
      <c r="Z447" s="49"/>
      <c r="AA447" s="1"/>
      <c r="AB447" s="7"/>
      <c r="AC447" s="7"/>
      <c r="AD447" s="7"/>
      <c r="AE447" s="7"/>
      <c r="AF447" s="7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5"/>
      <c r="AZ447" s="15"/>
      <c r="BA447" s="15"/>
      <c r="BB447" s="15"/>
      <c r="BC447" s="15"/>
      <c r="BD447" s="15"/>
      <c r="BE447" s="15"/>
      <c r="BF447" s="15"/>
      <c r="BG447" s="15"/>
      <c r="BH447" s="15"/>
      <c r="BI447" s="15"/>
      <c r="BJ447" s="15"/>
      <c r="BK447" s="15"/>
      <c r="BL447" s="15"/>
      <c r="BM447" s="15"/>
      <c r="BN447" s="15"/>
      <c r="BO447" s="15"/>
      <c r="BP447" s="15"/>
      <c r="BQ447" s="15"/>
      <c r="BR447" s="15"/>
      <c r="BS447" s="15"/>
      <c r="BT447" s="15"/>
      <c r="BU447" s="15"/>
      <c r="BV447" s="15"/>
      <c r="BW447" s="15"/>
      <c r="BY447" s="5"/>
      <c r="BZ447" s="5"/>
      <c r="CA447" s="5"/>
      <c r="CB447" s="5"/>
      <c r="CC447" s="5"/>
      <c r="CE447" s="52"/>
      <c r="CF447" s="52"/>
      <c r="CG447" s="52"/>
      <c r="CH447" s="52"/>
      <c r="CI447" s="52"/>
      <c r="CK447" s="52"/>
      <c r="CL447" s="55"/>
      <c r="CM447" s="55"/>
      <c r="CN447" s="55"/>
      <c r="CO447" s="55"/>
      <c r="CP447" s="55"/>
      <c r="CQ447" s="5"/>
      <c r="CR447" s="5"/>
      <c r="CS447" s="5"/>
      <c r="CT447" s="5"/>
      <c r="CU447" s="5"/>
    </row>
    <row r="448" spans="1:99" x14ac:dyDescent="0.35">
      <c r="A448" s="170" t="str">
        <f t="shared" si="279"/>
        <v>16MNN</v>
      </c>
      <c r="B448" s="170" t="str">
        <f t="shared" si="280"/>
        <v>M</v>
      </c>
      <c r="C448" s="29" t="str">
        <f t="shared" si="281"/>
        <v>N</v>
      </c>
      <c r="D448" s="29" t="str">
        <f t="shared" si="277"/>
        <v>N</v>
      </c>
      <c r="E448" s="171" t="s">
        <v>9</v>
      </c>
      <c r="F448" s="171" t="s">
        <v>6</v>
      </c>
      <c r="G448" s="171" t="s">
        <v>7</v>
      </c>
      <c r="H448" s="172">
        <v>16</v>
      </c>
      <c r="I448" s="171" t="s">
        <v>5</v>
      </c>
      <c r="J448" s="171" t="s">
        <v>5</v>
      </c>
      <c r="K448" s="172">
        <v>17071</v>
      </c>
      <c r="L448" s="172">
        <v>8662</v>
      </c>
      <c r="M448" s="172">
        <v>15331</v>
      </c>
      <c r="N448" s="172">
        <v>15115</v>
      </c>
      <c r="O448" s="172">
        <v>16761</v>
      </c>
      <c r="P448" s="1"/>
      <c r="Q448"/>
      <c r="R448"/>
      <c r="S448"/>
      <c r="T448"/>
      <c r="U448"/>
      <c r="V448"/>
      <c r="W448" s="35"/>
      <c r="X448" s="50"/>
      <c r="Y448" s="49"/>
      <c r="Z448" s="49"/>
      <c r="AA448" s="1"/>
      <c r="AB448" s="7"/>
      <c r="AC448" s="7"/>
      <c r="AD448" s="7"/>
      <c r="AE448" s="7"/>
      <c r="AF448" s="7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15"/>
      <c r="AZ448" s="15"/>
      <c r="BA448" s="15"/>
      <c r="BB448" s="15"/>
      <c r="BC448" s="15"/>
      <c r="BD448" s="15"/>
      <c r="BE448" s="15"/>
      <c r="BF448" s="15"/>
      <c r="BG448" s="15"/>
      <c r="BH448" s="15"/>
      <c r="BI448" s="15"/>
      <c r="BJ448" s="15"/>
      <c r="BK448" s="15"/>
      <c r="BL448" s="15"/>
      <c r="BM448" s="15"/>
      <c r="BN448" s="15"/>
      <c r="BO448" s="15"/>
      <c r="BP448" s="15"/>
      <c r="BQ448" s="15"/>
      <c r="BR448" s="15"/>
      <c r="BS448" s="15"/>
      <c r="BT448" s="15"/>
      <c r="BU448" s="15"/>
      <c r="BV448" s="15"/>
      <c r="BW448" s="15"/>
      <c r="BY448" s="5"/>
      <c r="BZ448" s="5"/>
      <c r="CA448" s="5"/>
      <c r="CB448" s="5"/>
      <c r="CC448" s="5"/>
      <c r="CE448" s="52"/>
      <c r="CF448" s="52"/>
      <c r="CG448" s="52"/>
      <c r="CH448" s="52"/>
      <c r="CI448" s="52"/>
      <c r="CK448" s="52"/>
      <c r="CL448" s="55"/>
      <c r="CM448" s="55"/>
      <c r="CN448" s="55"/>
      <c r="CO448" s="55"/>
      <c r="CP448" s="55"/>
      <c r="CQ448" s="5"/>
      <c r="CR448" s="5"/>
      <c r="CS448" s="5"/>
      <c r="CT448" s="5"/>
      <c r="CU448" s="5"/>
    </row>
    <row r="449" spans="1:99" x14ac:dyDescent="0.35">
      <c r="A449" s="170" t="str">
        <f t="shared" si="279"/>
        <v>17MNN</v>
      </c>
      <c r="B449" s="170" t="str">
        <f t="shared" si="280"/>
        <v>M</v>
      </c>
      <c r="C449" s="29" t="str">
        <f t="shared" si="281"/>
        <v>N</v>
      </c>
      <c r="D449" s="29" t="str">
        <f t="shared" si="277"/>
        <v>N</v>
      </c>
      <c r="E449" s="171" t="s">
        <v>9</v>
      </c>
      <c r="F449" s="171" t="s">
        <v>6</v>
      </c>
      <c r="G449" s="171" t="s">
        <v>7</v>
      </c>
      <c r="H449" s="172">
        <v>17</v>
      </c>
      <c r="I449" s="171" t="s">
        <v>5</v>
      </c>
      <c r="J449" s="171" t="s">
        <v>5</v>
      </c>
      <c r="K449" s="172">
        <v>17462</v>
      </c>
      <c r="L449" s="172">
        <v>9143</v>
      </c>
      <c r="M449" s="172">
        <v>15733</v>
      </c>
      <c r="N449" s="172">
        <v>15523</v>
      </c>
      <c r="O449" s="172">
        <v>17185</v>
      </c>
      <c r="P449" s="1"/>
      <c r="Q449"/>
      <c r="R449"/>
      <c r="S449"/>
      <c r="T449"/>
      <c r="U449"/>
      <c r="V449"/>
      <c r="W449" s="35"/>
      <c r="X449" s="50"/>
      <c r="Y449" s="49"/>
      <c r="Z449" s="49"/>
      <c r="AA449" s="1"/>
      <c r="AB449" s="7"/>
      <c r="AC449" s="7"/>
      <c r="AD449" s="7"/>
      <c r="AE449" s="7"/>
      <c r="AF449" s="7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15"/>
      <c r="AZ449" s="15"/>
      <c r="BA449" s="15"/>
      <c r="BB449" s="15"/>
      <c r="BC449" s="15"/>
      <c r="BD449" s="15"/>
      <c r="BE449" s="15"/>
      <c r="BF449" s="15"/>
      <c r="BG449" s="15"/>
      <c r="BH449" s="15"/>
      <c r="BI449" s="15"/>
      <c r="BJ449" s="15"/>
      <c r="BK449" s="15"/>
      <c r="BL449" s="15"/>
      <c r="BM449" s="15"/>
      <c r="BN449" s="15"/>
      <c r="BO449" s="15"/>
      <c r="BP449" s="15"/>
      <c r="BQ449" s="15"/>
      <c r="BR449" s="15"/>
      <c r="BS449" s="15"/>
      <c r="BT449" s="15"/>
      <c r="BU449" s="15"/>
      <c r="BV449" s="15"/>
      <c r="BW449" s="15"/>
      <c r="BY449" s="5"/>
      <c r="BZ449" s="5"/>
      <c r="CA449" s="5"/>
      <c r="CB449" s="5"/>
      <c r="CC449" s="5"/>
      <c r="CE449" s="52"/>
      <c r="CF449" s="52"/>
      <c r="CG449" s="52"/>
      <c r="CH449" s="52"/>
      <c r="CI449" s="52"/>
      <c r="CK449" s="52"/>
      <c r="CL449" s="55"/>
      <c r="CM449" s="55"/>
      <c r="CN449" s="55"/>
      <c r="CO449" s="55"/>
      <c r="CP449" s="55"/>
      <c r="CQ449" s="5"/>
      <c r="CR449" s="5"/>
      <c r="CS449" s="5"/>
      <c r="CT449" s="5"/>
      <c r="CU449" s="5"/>
    </row>
    <row r="450" spans="1:99" x14ac:dyDescent="0.35">
      <c r="A450" s="170" t="str">
        <f t="shared" si="279"/>
        <v>17MNN</v>
      </c>
      <c r="B450" s="170" t="str">
        <f t="shared" si="280"/>
        <v>M</v>
      </c>
      <c r="C450" s="29" t="str">
        <f t="shared" si="281"/>
        <v>N</v>
      </c>
      <c r="D450" s="29" t="str">
        <f t="shared" si="277"/>
        <v>N</v>
      </c>
      <c r="E450" s="171" t="s">
        <v>9</v>
      </c>
      <c r="F450" s="171" t="s">
        <v>6</v>
      </c>
      <c r="G450" s="171" t="s">
        <v>7</v>
      </c>
      <c r="H450" s="172">
        <v>17</v>
      </c>
      <c r="I450" s="171" t="s">
        <v>9</v>
      </c>
      <c r="J450" s="171" t="s">
        <v>5</v>
      </c>
      <c r="K450" s="172">
        <v>2</v>
      </c>
      <c r="L450" s="172">
        <v>0</v>
      </c>
      <c r="M450" s="172">
        <v>1</v>
      </c>
      <c r="N450" s="172">
        <v>1</v>
      </c>
      <c r="O450" s="172">
        <v>2</v>
      </c>
      <c r="P450" s="1"/>
      <c r="Q450"/>
      <c r="R450"/>
      <c r="S450"/>
      <c r="T450"/>
      <c r="U450"/>
      <c r="V450"/>
      <c r="W450" s="35"/>
      <c r="X450" s="50"/>
      <c r="Y450" s="49"/>
      <c r="Z450" s="49"/>
      <c r="AA450" s="1"/>
      <c r="AB450" s="7"/>
      <c r="AC450" s="7"/>
      <c r="AD450" s="7"/>
      <c r="AE450" s="7"/>
      <c r="AF450" s="7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15"/>
      <c r="AZ450" s="15"/>
      <c r="BA450" s="15"/>
      <c r="BB450" s="15"/>
      <c r="BC450" s="15"/>
      <c r="BD450" s="15"/>
      <c r="BE450" s="15"/>
      <c r="BF450" s="15"/>
      <c r="BG450" s="15"/>
      <c r="BH450" s="15"/>
      <c r="BI450" s="15"/>
      <c r="BJ450" s="15"/>
      <c r="BK450" s="15"/>
      <c r="BL450" s="15"/>
      <c r="BM450" s="15"/>
      <c r="BN450" s="15"/>
      <c r="BO450" s="15"/>
      <c r="BP450" s="15"/>
      <c r="BQ450" s="15"/>
      <c r="BR450" s="15"/>
      <c r="BS450" s="15"/>
      <c r="BT450" s="15"/>
      <c r="BU450" s="15"/>
      <c r="BV450" s="15"/>
      <c r="BW450" s="15"/>
      <c r="BY450" s="5"/>
      <c r="BZ450" s="5"/>
      <c r="CA450" s="5"/>
      <c r="CB450" s="5"/>
      <c r="CC450" s="5"/>
      <c r="CE450" s="52"/>
      <c r="CF450" s="52"/>
      <c r="CG450" s="52"/>
      <c r="CH450" s="52"/>
      <c r="CI450" s="52"/>
      <c r="CK450" s="52"/>
      <c r="CL450" s="55"/>
      <c r="CM450" s="55"/>
      <c r="CN450" s="55"/>
      <c r="CO450" s="55"/>
      <c r="CP450" s="55"/>
      <c r="CQ450" s="5"/>
      <c r="CR450" s="5"/>
      <c r="CS450" s="5"/>
      <c r="CT450" s="5"/>
      <c r="CU450" s="5"/>
    </row>
    <row r="451" spans="1:99" x14ac:dyDescent="0.35">
      <c r="A451" s="170" t="str">
        <f t="shared" si="279"/>
        <v>18MNN</v>
      </c>
      <c r="B451" s="170" t="str">
        <f t="shared" si="280"/>
        <v>M</v>
      </c>
      <c r="C451" s="29" t="str">
        <f t="shared" si="281"/>
        <v>N</v>
      </c>
      <c r="D451" s="29" t="str">
        <f t="shared" si="277"/>
        <v>N</v>
      </c>
      <c r="E451" s="171" t="s">
        <v>9</v>
      </c>
      <c r="F451" s="171" t="s">
        <v>6</v>
      </c>
      <c r="G451" s="171" t="s">
        <v>7</v>
      </c>
      <c r="H451" s="172">
        <v>18</v>
      </c>
      <c r="I451" s="171" t="s">
        <v>5</v>
      </c>
      <c r="J451" s="171" t="s">
        <v>5</v>
      </c>
      <c r="K451" s="172">
        <v>17309</v>
      </c>
      <c r="L451" s="172">
        <v>9230</v>
      </c>
      <c r="M451" s="172">
        <v>15813</v>
      </c>
      <c r="N451" s="172">
        <v>15578</v>
      </c>
      <c r="O451" s="172">
        <v>17000</v>
      </c>
      <c r="P451" s="1"/>
      <c r="Q451"/>
      <c r="R451"/>
      <c r="S451"/>
      <c r="T451"/>
      <c r="U451"/>
      <c r="V451"/>
      <c r="W451" s="35"/>
      <c r="X451" s="50"/>
      <c r="Y451" s="49"/>
      <c r="Z451" s="49"/>
      <c r="AA451" s="1"/>
      <c r="AB451" s="7"/>
      <c r="AC451" s="7"/>
      <c r="AD451" s="7"/>
      <c r="AE451" s="7"/>
      <c r="AF451" s="7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15"/>
      <c r="AZ451" s="15"/>
      <c r="BA451" s="15"/>
      <c r="BB451" s="15"/>
      <c r="BC451" s="15"/>
      <c r="BD451" s="15"/>
      <c r="BE451" s="15"/>
      <c r="BF451" s="15"/>
      <c r="BG451" s="15"/>
      <c r="BH451" s="15"/>
      <c r="BI451" s="15"/>
      <c r="BJ451" s="15"/>
      <c r="BK451" s="15"/>
      <c r="BL451" s="15"/>
      <c r="BM451" s="15"/>
      <c r="BN451" s="15"/>
      <c r="BO451" s="15"/>
      <c r="BP451" s="15"/>
      <c r="BQ451" s="15"/>
      <c r="BR451" s="15"/>
      <c r="BS451" s="15"/>
      <c r="BT451" s="15"/>
      <c r="BU451" s="15"/>
      <c r="BV451" s="15"/>
      <c r="BW451" s="15"/>
      <c r="BY451" s="5"/>
      <c r="BZ451" s="5"/>
      <c r="CA451" s="5"/>
      <c r="CB451" s="5"/>
      <c r="CC451" s="5"/>
      <c r="CE451" s="52"/>
      <c r="CF451" s="52"/>
      <c r="CG451" s="52"/>
      <c r="CH451" s="52"/>
      <c r="CI451" s="52"/>
      <c r="CK451" s="52"/>
      <c r="CL451" s="55"/>
      <c r="CM451" s="55"/>
      <c r="CN451" s="55"/>
      <c r="CO451" s="55"/>
      <c r="CP451" s="55"/>
      <c r="CQ451" s="5"/>
      <c r="CR451" s="5"/>
      <c r="CS451" s="5"/>
      <c r="CT451" s="5"/>
      <c r="CU451" s="5"/>
    </row>
    <row r="452" spans="1:99" x14ac:dyDescent="0.35">
      <c r="A452" s="170" t="str">
        <f t="shared" si="279"/>
        <v>19MNN</v>
      </c>
      <c r="B452" s="170" t="str">
        <f t="shared" si="280"/>
        <v>M</v>
      </c>
      <c r="C452" s="29" t="str">
        <f t="shared" si="281"/>
        <v>N</v>
      </c>
      <c r="D452" s="29" t="str">
        <f t="shared" si="277"/>
        <v>N</v>
      </c>
      <c r="E452" s="171" t="s">
        <v>9</v>
      </c>
      <c r="F452" s="171" t="s">
        <v>6</v>
      </c>
      <c r="G452" s="171" t="s">
        <v>7</v>
      </c>
      <c r="H452" s="172">
        <v>19</v>
      </c>
      <c r="I452" s="171" t="s">
        <v>5</v>
      </c>
      <c r="J452" s="171" t="s">
        <v>5</v>
      </c>
      <c r="K452" s="172">
        <v>17488</v>
      </c>
      <c r="L452" s="172">
        <v>9306</v>
      </c>
      <c r="M452" s="172">
        <v>15970</v>
      </c>
      <c r="N452" s="172">
        <v>15732</v>
      </c>
      <c r="O452" s="172">
        <v>17195</v>
      </c>
      <c r="P452" s="1"/>
      <c r="Q452"/>
      <c r="R452"/>
      <c r="S452"/>
      <c r="T452"/>
      <c r="U452"/>
      <c r="V452"/>
      <c r="W452" s="35"/>
      <c r="X452" s="50"/>
      <c r="Y452" s="49"/>
      <c r="Z452" s="49"/>
      <c r="AA452" s="1"/>
      <c r="AB452" s="7"/>
      <c r="AC452" s="7"/>
      <c r="AD452" s="7"/>
      <c r="AE452" s="7"/>
      <c r="AF452" s="7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15"/>
      <c r="AZ452" s="15"/>
      <c r="BA452" s="15"/>
      <c r="BB452" s="15"/>
      <c r="BC452" s="15"/>
      <c r="BD452" s="15"/>
      <c r="BE452" s="15"/>
      <c r="BF452" s="15"/>
      <c r="BG452" s="15"/>
      <c r="BH452" s="15"/>
      <c r="BI452" s="15"/>
      <c r="BJ452" s="15"/>
      <c r="BK452" s="15"/>
      <c r="BL452" s="15"/>
      <c r="BM452" s="15"/>
      <c r="BN452" s="15"/>
      <c r="BO452" s="15"/>
      <c r="BP452" s="15"/>
      <c r="BQ452" s="15"/>
      <c r="BR452" s="15"/>
      <c r="BS452" s="15"/>
      <c r="BT452" s="15"/>
      <c r="BU452" s="15"/>
      <c r="BV452" s="15"/>
      <c r="BW452" s="15"/>
      <c r="BY452" s="5"/>
      <c r="BZ452" s="5"/>
      <c r="CA452" s="5"/>
      <c r="CB452" s="5"/>
      <c r="CC452" s="5"/>
      <c r="CE452" s="52"/>
      <c r="CF452" s="52"/>
      <c r="CG452" s="52"/>
      <c r="CH452" s="52"/>
      <c r="CI452" s="52"/>
      <c r="CK452" s="52"/>
      <c r="CL452" s="55"/>
      <c r="CM452" s="55"/>
      <c r="CN452" s="55"/>
      <c r="CO452" s="55"/>
      <c r="CP452" s="55"/>
      <c r="CQ452" s="5"/>
      <c r="CR452" s="5"/>
      <c r="CS452" s="5"/>
      <c r="CT452" s="5"/>
      <c r="CU452" s="5"/>
    </row>
    <row r="453" spans="1:99" x14ac:dyDescent="0.35">
      <c r="A453" s="170" t="str">
        <f t="shared" si="279"/>
        <v>19MNN</v>
      </c>
      <c r="B453" s="170" t="str">
        <f t="shared" si="280"/>
        <v>M</v>
      </c>
      <c r="C453" s="29" t="str">
        <f t="shared" si="281"/>
        <v>N</v>
      </c>
      <c r="D453" s="29" t="str">
        <f t="shared" si="277"/>
        <v>N</v>
      </c>
      <c r="E453" s="171" t="s">
        <v>9</v>
      </c>
      <c r="F453" s="171" t="s">
        <v>6</v>
      </c>
      <c r="G453" s="171" t="s">
        <v>7</v>
      </c>
      <c r="H453" s="172">
        <v>19</v>
      </c>
      <c r="I453" s="171" t="s">
        <v>5</v>
      </c>
      <c r="J453" s="171" t="s">
        <v>9</v>
      </c>
      <c r="K453" s="172">
        <v>1</v>
      </c>
      <c r="L453" s="172">
        <v>0</v>
      </c>
      <c r="M453" s="172">
        <v>1</v>
      </c>
      <c r="N453" s="172">
        <v>1</v>
      </c>
      <c r="O453" s="172">
        <v>1</v>
      </c>
      <c r="P453" s="1"/>
      <c r="Q453"/>
      <c r="R453"/>
      <c r="S453"/>
      <c r="T453"/>
      <c r="U453"/>
      <c r="V453"/>
      <c r="W453" s="35"/>
      <c r="X453" s="50"/>
      <c r="Y453" s="49"/>
      <c r="Z453" s="49"/>
      <c r="AA453" s="1"/>
      <c r="AB453" s="7"/>
      <c r="AC453" s="7"/>
      <c r="AD453" s="7"/>
      <c r="AE453" s="7"/>
      <c r="AF453" s="7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15"/>
      <c r="AZ453" s="15"/>
      <c r="BA453" s="15"/>
      <c r="BB453" s="15"/>
      <c r="BC453" s="15"/>
      <c r="BD453" s="15"/>
      <c r="BE453" s="15"/>
      <c r="BF453" s="15"/>
      <c r="BG453" s="15"/>
      <c r="BH453" s="15"/>
      <c r="BI453" s="15"/>
      <c r="BJ453" s="15"/>
      <c r="BK453" s="15"/>
      <c r="BL453" s="15"/>
      <c r="BM453" s="15"/>
      <c r="BN453" s="15"/>
      <c r="BO453" s="15"/>
      <c r="BP453" s="15"/>
      <c r="BQ453" s="15"/>
      <c r="BR453" s="15"/>
      <c r="BS453" s="15"/>
      <c r="BT453" s="15"/>
      <c r="BU453" s="15"/>
      <c r="BV453" s="15"/>
      <c r="BW453" s="15"/>
      <c r="BY453" s="5"/>
      <c r="BZ453" s="5"/>
      <c r="CA453" s="5"/>
      <c r="CB453" s="5"/>
      <c r="CC453" s="5"/>
      <c r="CE453" s="52"/>
      <c r="CF453" s="52"/>
      <c r="CG453" s="52"/>
      <c r="CH453" s="52"/>
      <c r="CI453" s="52"/>
      <c r="CK453" s="52"/>
      <c r="CL453" s="55"/>
      <c r="CM453" s="55"/>
      <c r="CN453" s="55"/>
      <c r="CO453" s="55"/>
      <c r="CP453" s="55"/>
      <c r="CQ453" s="5"/>
      <c r="CR453" s="5"/>
      <c r="CS453" s="5"/>
      <c r="CT453" s="5"/>
      <c r="CU453" s="5"/>
    </row>
    <row r="454" spans="1:99" x14ac:dyDescent="0.35">
      <c r="A454" s="170" t="str">
        <f t="shared" si="279"/>
        <v>20MNN</v>
      </c>
      <c r="B454" s="170" t="str">
        <f t="shared" si="280"/>
        <v>M</v>
      </c>
      <c r="C454" s="29" t="str">
        <f t="shared" si="281"/>
        <v>N</v>
      </c>
      <c r="D454" s="29" t="str">
        <f t="shared" si="277"/>
        <v>N</v>
      </c>
      <c r="E454" s="171" t="s">
        <v>9</v>
      </c>
      <c r="F454" s="171" t="s">
        <v>6</v>
      </c>
      <c r="G454" s="171" t="s">
        <v>7</v>
      </c>
      <c r="H454" s="172">
        <v>20</v>
      </c>
      <c r="I454" s="171" t="s">
        <v>5</v>
      </c>
      <c r="J454" s="171" t="s">
        <v>5</v>
      </c>
      <c r="K454" s="172">
        <v>17611</v>
      </c>
      <c r="L454" s="172">
        <v>9286</v>
      </c>
      <c r="M454" s="172">
        <v>16006</v>
      </c>
      <c r="N454" s="172">
        <v>15785</v>
      </c>
      <c r="O454" s="172">
        <v>17325</v>
      </c>
      <c r="P454" s="1"/>
      <c r="Q454"/>
      <c r="R454"/>
      <c r="S454"/>
      <c r="T454"/>
      <c r="U454"/>
      <c r="V454"/>
      <c r="W454" s="35"/>
      <c r="X454" s="50"/>
      <c r="Y454" s="49"/>
      <c r="Z454" s="49"/>
      <c r="AA454" s="1"/>
      <c r="AB454" s="7"/>
      <c r="AC454" s="7"/>
      <c r="AD454" s="7"/>
      <c r="AE454" s="7"/>
      <c r="AF454" s="7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15"/>
      <c r="AZ454" s="15"/>
      <c r="BA454" s="15"/>
      <c r="BB454" s="15"/>
      <c r="BC454" s="15"/>
      <c r="BD454" s="15"/>
      <c r="BE454" s="15"/>
      <c r="BF454" s="15"/>
      <c r="BG454" s="15"/>
      <c r="BH454" s="15"/>
      <c r="BI454" s="15"/>
      <c r="BJ454" s="15"/>
      <c r="BK454" s="15"/>
      <c r="BL454" s="15"/>
      <c r="BM454" s="15"/>
      <c r="BN454" s="15"/>
      <c r="BO454" s="15"/>
      <c r="BP454" s="15"/>
      <c r="BQ454" s="15"/>
      <c r="BR454" s="15"/>
      <c r="BS454" s="15"/>
      <c r="BT454" s="15"/>
      <c r="BU454" s="15"/>
      <c r="BV454" s="15"/>
      <c r="BW454" s="15"/>
      <c r="BY454" s="5"/>
      <c r="BZ454" s="5"/>
      <c r="CA454" s="5"/>
      <c r="CB454" s="5"/>
      <c r="CC454" s="5"/>
      <c r="CE454" s="52"/>
      <c r="CF454" s="52"/>
      <c r="CG454" s="52"/>
      <c r="CH454" s="52"/>
      <c r="CI454" s="52"/>
      <c r="CK454" s="52"/>
      <c r="CL454" s="55"/>
      <c r="CM454" s="55"/>
      <c r="CN454" s="55"/>
      <c r="CO454" s="55"/>
      <c r="CP454" s="55"/>
      <c r="CQ454" s="5"/>
      <c r="CR454" s="5"/>
      <c r="CS454" s="5"/>
      <c r="CT454" s="5"/>
      <c r="CU454" s="5"/>
    </row>
    <row r="455" spans="1:99" x14ac:dyDescent="0.35">
      <c r="A455" s="170" t="str">
        <f t="shared" si="279"/>
        <v>20MNN</v>
      </c>
      <c r="B455" s="170" t="str">
        <f t="shared" si="280"/>
        <v>M</v>
      </c>
      <c r="C455" s="29" t="str">
        <f t="shared" si="281"/>
        <v>N</v>
      </c>
      <c r="D455" s="29" t="str">
        <f t="shared" si="277"/>
        <v>N</v>
      </c>
      <c r="E455" s="171" t="s">
        <v>9</v>
      </c>
      <c r="F455" s="171" t="s">
        <v>6</v>
      </c>
      <c r="G455" s="171" t="s">
        <v>7</v>
      </c>
      <c r="H455" s="172">
        <v>20</v>
      </c>
      <c r="I455" s="171" t="s">
        <v>9</v>
      </c>
      <c r="J455" s="171" t="s">
        <v>5</v>
      </c>
      <c r="K455" s="172">
        <v>1</v>
      </c>
      <c r="L455" s="172">
        <v>0</v>
      </c>
      <c r="M455" s="172">
        <v>1</v>
      </c>
      <c r="N455" s="172">
        <v>1</v>
      </c>
      <c r="O455" s="172">
        <v>1</v>
      </c>
      <c r="P455" s="1"/>
      <c r="Q455"/>
      <c r="R455"/>
      <c r="S455"/>
      <c r="T455"/>
      <c r="U455"/>
      <c r="V455"/>
      <c r="W455" s="35"/>
      <c r="X455" s="50"/>
      <c r="Y455" s="49"/>
      <c r="Z455" s="49"/>
      <c r="AA455" s="1"/>
      <c r="AB455" s="7"/>
      <c r="AC455" s="7"/>
      <c r="AD455" s="7"/>
      <c r="AE455" s="7"/>
      <c r="AF455" s="7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15"/>
      <c r="AZ455" s="15"/>
      <c r="BA455" s="15"/>
      <c r="BB455" s="15"/>
      <c r="BC455" s="15"/>
      <c r="BD455" s="15"/>
      <c r="BE455" s="15"/>
      <c r="BF455" s="15"/>
      <c r="BG455" s="15"/>
      <c r="BH455" s="15"/>
      <c r="BI455" s="15"/>
      <c r="BJ455" s="15"/>
      <c r="BK455" s="15"/>
      <c r="BL455" s="15"/>
      <c r="BM455" s="15"/>
      <c r="BN455" s="15"/>
      <c r="BO455" s="15"/>
      <c r="BP455" s="15"/>
      <c r="BQ455" s="15"/>
      <c r="BR455" s="15"/>
      <c r="BS455" s="15"/>
      <c r="BT455" s="15"/>
      <c r="BU455" s="15"/>
      <c r="BV455" s="15"/>
      <c r="BW455" s="15"/>
      <c r="BY455" s="5"/>
      <c r="BZ455" s="5"/>
      <c r="CA455" s="5"/>
      <c r="CB455" s="5"/>
      <c r="CC455" s="5"/>
      <c r="CE455" s="52"/>
      <c r="CF455" s="52"/>
      <c r="CG455" s="52"/>
      <c r="CH455" s="52"/>
      <c r="CI455" s="52"/>
      <c r="CK455" s="52"/>
      <c r="CL455" s="55"/>
      <c r="CM455" s="55"/>
      <c r="CN455" s="55"/>
      <c r="CO455" s="55"/>
      <c r="CP455" s="55"/>
      <c r="CQ455" s="5"/>
      <c r="CR455" s="5"/>
      <c r="CS455" s="5"/>
      <c r="CT455" s="5"/>
      <c r="CU455" s="5"/>
    </row>
    <row r="456" spans="1:99" x14ac:dyDescent="0.35">
      <c r="A456" s="170" t="str">
        <f t="shared" si="279"/>
        <v>21MNN</v>
      </c>
      <c r="B456" s="170" t="str">
        <f t="shared" si="280"/>
        <v>M</v>
      </c>
      <c r="C456" s="29" t="str">
        <f t="shared" si="281"/>
        <v>N</v>
      </c>
      <c r="D456" s="29" t="str">
        <f t="shared" ref="D456:D519" si="282">IF(AND(C456="Y",J456="Y"),"Y","N")</f>
        <v>N</v>
      </c>
      <c r="E456" s="171" t="s">
        <v>9</v>
      </c>
      <c r="F456" s="171" t="s">
        <v>6</v>
      </c>
      <c r="G456" s="171" t="s">
        <v>7</v>
      </c>
      <c r="H456" s="172">
        <v>21</v>
      </c>
      <c r="I456" s="171" t="s">
        <v>5</v>
      </c>
      <c r="J456" s="171" t="s">
        <v>5</v>
      </c>
      <c r="K456" s="172">
        <v>16762</v>
      </c>
      <c r="L456" s="172">
        <v>9032</v>
      </c>
      <c r="M456" s="172">
        <v>15312</v>
      </c>
      <c r="N456" s="172">
        <v>15107</v>
      </c>
      <c r="O456" s="172">
        <v>16495</v>
      </c>
      <c r="P456" s="1"/>
      <c r="Q456"/>
      <c r="R456"/>
      <c r="S456"/>
      <c r="T456"/>
      <c r="U456"/>
      <c r="V456"/>
      <c r="W456" s="35"/>
      <c r="X456" s="50"/>
      <c r="Y456" s="49"/>
      <c r="Z456" s="49"/>
      <c r="AA456" s="1"/>
      <c r="AB456" s="7"/>
      <c r="AC456" s="7"/>
      <c r="AD456" s="7"/>
      <c r="AE456" s="7"/>
      <c r="AF456" s="7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15"/>
      <c r="AZ456" s="15"/>
      <c r="BA456" s="15"/>
      <c r="BB456" s="15"/>
      <c r="BC456" s="15"/>
      <c r="BD456" s="15"/>
      <c r="BE456" s="15"/>
      <c r="BF456" s="15"/>
      <c r="BG456" s="15"/>
      <c r="BH456" s="15"/>
      <c r="BI456" s="15"/>
      <c r="BJ456" s="15"/>
      <c r="BK456" s="15"/>
      <c r="BL456" s="15"/>
      <c r="BM456" s="15"/>
      <c r="BN456" s="15"/>
      <c r="BO456" s="15"/>
      <c r="BP456" s="15"/>
      <c r="BQ456" s="15"/>
      <c r="BR456" s="15"/>
      <c r="BS456" s="15"/>
      <c r="BT456" s="15"/>
      <c r="BU456" s="15"/>
      <c r="BV456" s="15"/>
      <c r="BW456" s="15"/>
      <c r="BY456" s="5"/>
      <c r="BZ456" s="5"/>
      <c r="CA456" s="5"/>
      <c r="CB456" s="5"/>
      <c r="CC456" s="5"/>
      <c r="CE456" s="52"/>
      <c r="CF456" s="52"/>
      <c r="CG456" s="52"/>
      <c r="CH456" s="52"/>
      <c r="CI456" s="52"/>
      <c r="CK456" s="52"/>
      <c r="CL456" s="55"/>
      <c r="CM456" s="55"/>
      <c r="CN456" s="55"/>
      <c r="CO456" s="55"/>
      <c r="CP456" s="55"/>
      <c r="CQ456" s="5"/>
      <c r="CR456" s="5"/>
      <c r="CS456" s="5"/>
      <c r="CT456" s="5"/>
      <c r="CU456" s="5"/>
    </row>
    <row r="457" spans="1:99" x14ac:dyDescent="0.35">
      <c r="A457" s="170" t="str">
        <f t="shared" ref="A457:A520" si="283">IF(B457="N","NNN",CONCATENATE(IF(H457&gt;82,"83",H457),B457,C457,D457))</f>
        <v>21MNN</v>
      </c>
      <c r="B457" s="170" t="str">
        <f t="shared" ref="B457:B520" si="284">IF(E457="Y",G457,"N")</f>
        <v>M</v>
      </c>
      <c r="C457" s="29" t="str">
        <f t="shared" ref="C457:C520" si="285">IF(AND(E457="Y",I457="Y",H457&lt;9),I457,"N")</f>
        <v>N</v>
      </c>
      <c r="D457" s="29" t="str">
        <f t="shared" si="282"/>
        <v>N</v>
      </c>
      <c r="E457" s="171" t="s">
        <v>9</v>
      </c>
      <c r="F457" s="171" t="s">
        <v>6</v>
      </c>
      <c r="G457" s="171" t="s">
        <v>7</v>
      </c>
      <c r="H457" s="172">
        <v>21</v>
      </c>
      <c r="I457" s="171" t="s">
        <v>9</v>
      </c>
      <c r="J457" s="171" t="s">
        <v>5</v>
      </c>
      <c r="K457" s="172">
        <v>2</v>
      </c>
      <c r="L457" s="172">
        <v>0</v>
      </c>
      <c r="M457" s="172">
        <v>1</v>
      </c>
      <c r="N457" s="172">
        <v>1</v>
      </c>
      <c r="O457" s="172">
        <v>2</v>
      </c>
      <c r="P457" s="1"/>
      <c r="Q457"/>
      <c r="R457"/>
      <c r="S457"/>
      <c r="T457"/>
      <c r="U457"/>
      <c r="V457"/>
      <c r="W457" s="35"/>
      <c r="X457" s="50"/>
      <c r="Y457" s="49"/>
      <c r="Z457" s="49"/>
      <c r="AA457" s="1"/>
      <c r="AB457" s="7"/>
      <c r="AC457" s="7"/>
      <c r="AD457" s="7"/>
      <c r="AE457" s="7"/>
      <c r="AF457" s="7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15"/>
      <c r="AZ457" s="15"/>
      <c r="BA457" s="15"/>
      <c r="BB457" s="15"/>
      <c r="BC457" s="15"/>
      <c r="BD457" s="15"/>
      <c r="BE457" s="15"/>
      <c r="BF457" s="15"/>
      <c r="BG457" s="15"/>
      <c r="BH457" s="15"/>
      <c r="BI457" s="15"/>
      <c r="BJ457" s="15"/>
      <c r="BK457" s="15"/>
      <c r="BL457" s="15"/>
      <c r="BM457" s="15"/>
      <c r="BN457" s="15"/>
      <c r="BO457" s="15"/>
      <c r="BP457" s="15"/>
      <c r="BQ457" s="15"/>
      <c r="BR457" s="15"/>
      <c r="BS457" s="15"/>
      <c r="BT457" s="15"/>
      <c r="BU457" s="15"/>
      <c r="BV457" s="15"/>
      <c r="BW457" s="15"/>
      <c r="BY457" s="5"/>
      <c r="BZ457" s="5"/>
      <c r="CA457" s="5"/>
      <c r="CB457" s="5"/>
      <c r="CC457" s="5"/>
      <c r="CE457" s="52"/>
      <c r="CF457" s="52"/>
      <c r="CG457" s="52"/>
      <c r="CH457" s="52"/>
      <c r="CI457" s="52"/>
      <c r="CK457" s="52"/>
      <c r="CL457" s="55"/>
      <c r="CM457" s="55"/>
      <c r="CN457" s="55"/>
      <c r="CO457" s="55"/>
      <c r="CP457" s="55"/>
      <c r="CQ457" s="5"/>
      <c r="CR457" s="5"/>
      <c r="CS457" s="5"/>
      <c r="CT457" s="5"/>
      <c r="CU457" s="5"/>
    </row>
    <row r="458" spans="1:99" x14ac:dyDescent="0.35">
      <c r="A458" s="170" t="str">
        <f t="shared" si="283"/>
        <v>22MNN</v>
      </c>
      <c r="B458" s="170" t="str">
        <f t="shared" si="284"/>
        <v>M</v>
      </c>
      <c r="C458" s="29" t="str">
        <f t="shared" si="285"/>
        <v>N</v>
      </c>
      <c r="D458" s="29" t="str">
        <f t="shared" si="282"/>
        <v>N</v>
      </c>
      <c r="E458" s="171" t="s">
        <v>9</v>
      </c>
      <c r="F458" s="171" t="s">
        <v>6</v>
      </c>
      <c r="G458" s="171" t="s">
        <v>7</v>
      </c>
      <c r="H458" s="172">
        <v>22</v>
      </c>
      <c r="I458" s="171" t="s">
        <v>5</v>
      </c>
      <c r="J458" s="171" t="s">
        <v>5</v>
      </c>
      <c r="K458" s="172">
        <v>16488</v>
      </c>
      <c r="L458" s="172">
        <v>8993</v>
      </c>
      <c r="M458" s="172">
        <v>15023</v>
      </c>
      <c r="N458" s="172">
        <v>14853</v>
      </c>
      <c r="O458" s="172">
        <v>16260</v>
      </c>
      <c r="P458" s="1"/>
      <c r="Q458"/>
      <c r="R458"/>
      <c r="S458"/>
      <c r="T458"/>
      <c r="U458"/>
      <c r="V458"/>
      <c r="W458" s="35"/>
      <c r="X458" s="50"/>
      <c r="Y458" s="49"/>
      <c r="Z458" s="49"/>
      <c r="AA458" s="1"/>
      <c r="AB458" s="7"/>
      <c r="AC458" s="7"/>
      <c r="AD458" s="7"/>
      <c r="AE458" s="7"/>
      <c r="AF458" s="7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15"/>
      <c r="AZ458" s="15"/>
      <c r="BA458" s="15"/>
      <c r="BB458" s="15"/>
      <c r="BC458" s="15"/>
      <c r="BD458" s="15"/>
      <c r="BE458" s="15"/>
      <c r="BF458" s="15"/>
      <c r="BG458" s="15"/>
      <c r="BH458" s="15"/>
      <c r="BI458" s="15"/>
      <c r="BJ458" s="15"/>
      <c r="BK458" s="15"/>
      <c r="BL458" s="15"/>
      <c r="BM458" s="15"/>
      <c r="BN458" s="15"/>
      <c r="BO458" s="15"/>
      <c r="BP458" s="15"/>
      <c r="BQ458" s="15"/>
      <c r="BR458" s="15"/>
      <c r="BS458" s="15"/>
      <c r="BT458" s="15"/>
      <c r="BU458" s="15"/>
      <c r="BV458" s="15"/>
      <c r="BW458" s="15"/>
      <c r="BY458" s="5"/>
      <c r="BZ458" s="5"/>
      <c r="CA458" s="5"/>
      <c r="CB458" s="5"/>
      <c r="CC458" s="5"/>
      <c r="CE458" s="52"/>
      <c r="CF458" s="52"/>
      <c r="CG458" s="52"/>
      <c r="CH458" s="52"/>
      <c r="CI458" s="52"/>
      <c r="CK458" s="52"/>
      <c r="CL458" s="55"/>
      <c r="CM458" s="55"/>
      <c r="CN458" s="55"/>
      <c r="CO458" s="55"/>
      <c r="CP458" s="55"/>
      <c r="CQ458" s="5"/>
      <c r="CR458" s="5"/>
      <c r="CS458" s="5"/>
      <c r="CT458" s="5"/>
      <c r="CU458" s="5"/>
    </row>
    <row r="459" spans="1:99" x14ac:dyDescent="0.35">
      <c r="A459" s="170" t="str">
        <f t="shared" si="283"/>
        <v>22MNN</v>
      </c>
      <c r="B459" s="170" t="str">
        <f t="shared" si="284"/>
        <v>M</v>
      </c>
      <c r="C459" s="29" t="str">
        <f t="shared" si="285"/>
        <v>N</v>
      </c>
      <c r="D459" s="29" t="str">
        <f t="shared" si="282"/>
        <v>N</v>
      </c>
      <c r="E459" s="171" t="s">
        <v>9</v>
      </c>
      <c r="F459" s="171" t="s">
        <v>6</v>
      </c>
      <c r="G459" s="171" t="s">
        <v>7</v>
      </c>
      <c r="H459" s="172">
        <v>22</v>
      </c>
      <c r="I459" s="171" t="s">
        <v>9</v>
      </c>
      <c r="J459" s="171" t="s">
        <v>5</v>
      </c>
      <c r="K459" s="172">
        <v>1</v>
      </c>
      <c r="L459" s="172">
        <v>1</v>
      </c>
      <c r="M459" s="172">
        <v>1</v>
      </c>
      <c r="N459" s="172">
        <v>1</v>
      </c>
      <c r="O459" s="172">
        <v>1</v>
      </c>
      <c r="P459" s="1"/>
      <c r="Q459"/>
      <c r="R459"/>
      <c r="S459"/>
      <c r="T459"/>
      <c r="U459"/>
      <c r="V459"/>
      <c r="W459" s="35"/>
      <c r="X459" s="50"/>
      <c r="Y459" s="49"/>
      <c r="Z459" s="49"/>
      <c r="AA459" s="1"/>
      <c r="AB459" s="7"/>
      <c r="AC459" s="7"/>
      <c r="AD459" s="7"/>
      <c r="AE459" s="7"/>
      <c r="AF459" s="7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15"/>
      <c r="AZ459" s="15"/>
      <c r="BA459" s="15"/>
      <c r="BB459" s="15"/>
      <c r="BC459" s="15"/>
      <c r="BD459" s="15"/>
      <c r="BE459" s="15"/>
      <c r="BF459" s="15"/>
      <c r="BG459" s="15"/>
      <c r="BH459" s="15"/>
      <c r="BI459" s="15"/>
      <c r="BJ459" s="15"/>
      <c r="BK459" s="15"/>
      <c r="BL459" s="15"/>
      <c r="BM459" s="15"/>
      <c r="BN459" s="15"/>
      <c r="BO459" s="15"/>
      <c r="BP459" s="15"/>
      <c r="BQ459" s="15"/>
      <c r="BR459" s="15"/>
      <c r="BS459" s="15"/>
      <c r="BT459" s="15"/>
      <c r="BU459" s="15"/>
      <c r="BV459" s="15"/>
      <c r="BW459" s="15"/>
      <c r="BY459" s="5"/>
      <c r="BZ459" s="5"/>
      <c r="CA459" s="5"/>
      <c r="CB459" s="5"/>
      <c r="CC459" s="5"/>
      <c r="CE459" s="52"/>
      <c r="CF459" s="52"/>
      <c r="CG459" s="52"/>
      <c r="CH459" s="52"/>
      <c r="CI459" s="52"/>
      <c r="CK459" s="52"/>
      <c r="CL459" s="55"/>
      <c r="CM459" s="55"/>
      <c r="CN459" s="55"/>
      <c r="CO459" s="55"/>
      <c r="CP459" s="55"/>
      <c r="CQ459" s="5"/>
      <c r="CR459" s="5"/>
      <c r="CS459" s="5"/>
      <c r="CT459" s="5"/>
      <c r="CU459" s="5"/>
    </row>
    <row r="460" spans="1:99" x14ac:dyDescent="0.35">
      <c r="A460" s="170" t="str">
        <f t="shared" si="283"/>
        <v>23MNN</v>
      </c>
      <c r="B460" s="170" t="str">
        <f t="shared" si="284"/>
        <v>M</v>
      </c>
      <c r="C460" s="29" t="str">
        <f t="shared" si="285"/>
        <v>N</v>
      </c>
      <c r="D460" s="29" t="str">
        <f t="shared" si="282"/>
        <v>N</v>
      </c>
      <c r="E460" s="171" t="s">
        <v>9</v>
      </c>
      <c r="F460" s="171" t="s">
        <v>6</v>
      </c>
      <c r="G460" s="171" t="s">
        <v>7</v>
      </c>
      <c r="H460" s="172">
        <v>23</v>
      </c>
      <c r="I460" s="171" t="s">
        <v>5</v>
      </c>
      <c r="J460" s="171" t="s">
        <v>5</v>
      </c>
      <c r="K460" s="172">
        <v>16945</v>
      </c>
      <c r="L460" s="172">
        <v>9181</v>
      </c>
      <c r="M460" s="172">
        <v>15462</v>
      </c>
      <c r="N460" s="172">
        <v>15247</v>
      </c>
      <c r="O460" s="172">
        <v>16686</v>
      </c>
      <c r="P460" s="1"/>
      <c r="Q460"/>
      <c r="R460"/>
      <c r="S460"/>
      <c r="T460"/>
      <c r="U460"/>
      <c r="V460"/>
      <c r="W460" s="35"/>
      <c r="X460" s="50"/>
      <c r="Y460" s="49"/>
      <c r="Z460" s="49"/>
      <c r="AA460" s="1"/>
      <c r="AB460" s="7"/>
      <c r="AC460" s="7"/>
      <c r="AD460" s="7"/>
      <c r="AE460" s="7"/>
      <c r="AF460" s="7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15"/>
      <c r="AZ460" s="15"/>
      <c r="BA460" s="15"/>
      <c r="BB460" s="15"/>
      <c r="BC460" s="15"/>
      <c r="BD460" s="15"/>
      <c r="BE460" s="15"/>
      <c r="BF460" s="15"/>
      <c r="BG460" s="15"/>
      <c r="BH460" s="15"/>
      <c r="BI460" s="15"/>
      <c r="BJ460" s="15"/>
      <c r="BK460" s="15"/>
      <c r="BL460" s="15"/>
      <c r="BM460" s="15"/>
      <c r="BN460" s="15"/>
      <c r="BO460" s="15"/>
      <c r="BP460" s="15"/>
      <c r="BQ460" s="15"/>
      <c r="BR460" s="15"/>
      <c r="BS460" s="15"/>
      <c r="BT460" s="15"/>
      <c r="BU460" s="15"/>
      <c r="BV460" s="15"/>
      <c r="BW460" s="15"/>
      <c r="BY460" s="5"/>
      <c r="BZ460" s="5"/>
      <c r="CA460" s="5"/>
      <c r="CB460" s="5"/>
      <c r="CC460" s="5"/>
      <c r="CE460" s="52"/>
      <c r="CF460" s="52"/>
      <c r="CG460" s="52"/>
      <c r="CH460" s="52"/>
      <c r="CI460" s="52"/>
      <c r="CK460" s="52"/>
      <c r="CL460" s="55"/>
      <c r="CM460" s="55"/>
      <c r="CN460" s="55"/>
      <c r="CO460" s="55"/>
      <c r="CP460" s="55"/>
      <c r="CQ460" s="5"/>
      <c r="CR460" s="5"/>
      <c r="CS460" s="5"/>
      <c r="CT460" s="5"/>
      <c r="CU460" s="5"/>
    </row>
    <row r="461" spans="1:99" x14ac:dyDescent="0.35">
      <c r="A461" s="170" t="str">
        <f t="shared" si="283"/>
        <v>23MNN</v>
      </c>
      <c r="B461" s="170" t="str">
        <f t="shared" si="284"/>
        <v>M</v>
      </c>
      <c r="C461" s="29" t="str">
        <f t="shared" si="285"/>
        <v>N</v>
      </c>
      <c r="D461" s="29" t="str">
        <f t="shared" si="282"/>
        <v>N</v>
      </c>
      <c r="E461" s="171" t="s">
        <v>9</v>
      </c>
      <c r="F461" s="171" t="s">
        <v>6</v>
      </c>
      <c r="G461" s="171" t="s">
        <v>7</v>
      </c>
      <c r="H461" s="172">
        <v>23</v>
      </c>
      <c r="I461" s="171" t="s">
        <v>9</v>
      </c>
      <c r="J461" s="171" t="s">
        <v>5</v>
      </c>
      <c r="K461" s="172">
        <v>1</v>
      </c>
      <c r="L461" s="172">
        <v>0</v>
      </c>
      <c r="M461" s="172">
        <v>1</v>
      </c>
      <c r="N461" s="172">
        <v>1</v>
      </c>
      <c r="O461" s="172">
        <v>1</v>
      </c>
      <c r="P461" s="1"/>
      <c r="Q461"/>
      <c r="R461"/>
      <c r="S461"/>
      <c r="T461"/>
      <c r="U461"/>
      <c r="V461"/>
      <c r="W461" s="35"/>
      <c r="X461" s="50"/>
      <c r="Y461" s="49"/>
      <c r="Z461" s="49"/>
      <c r="AA461" s="1"/>
      <c r="AB461" s="7"/>
      <c r="AC461" s="7"/>
      <c r="AD461" s="7"/>
      <c r="AE461" s="7"/>
      <c r="AF461" s="7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15"/>
      <c r="AZ461" s="15"/>
      <c r="BA461" s="15"/>
      <c r="BB461" s="15"/>
      <c r="BC461" s="15"/>
      <c r="BD461" s="15"/>
      <c r="BE461" s="15"/>
      <c r="BF461" s="15"/>
      <c r="BG461" s="15"/>
      <c r="BH461" s="15"/>
      <c r="BI461" s="15"/>
      <c r="BJ461" s="15"/>
      <c r="BK461" s="15"/>
      <c r="BL461" s="15"/>
      <c r="BM461" s="15"/>
      <c r="BN461" s="15"/>
      <c r="BO461" s="15"/>
      <c r="BP461" s="15"/>
      <c r="BQ461" s="15"/>
      <c r="BR461" s="15"/>
      <c r="BS461" s="15"/>
      <c r="BT461" s="15"/>
      <c r="BU461" s="15"/>
      <c r="BV461" s="15"/>
      <c r="BW461" s="15"/>
      <c r="BY461" s="5"/>
      <c r="BZ461" s="5"/>
      <c r="CA461" s="5"/>
      <c r="CB461" s="5"/>
      <c r="CC461" s="5"/>
      <c r="CE461" s="52"/>
      <c r="CF461" s="52"/>
      <c r="CG461" s="52"/>
      <c r="CH461" s="52"/>
      <c r="CI461" s="52"/>
      <c r="CK461" s="52"/>
      <c r="CL461" s="55"/>
      <c r="CM461" s="55"/>
      <c r="CN461" s="55"/>
      <c r="CO461" s="55"/>
      <c r="CP461" s="55"/>
      <c r="CQ461" s="5"/>
      <c r="CR461" s="5"/>
      <c r="CS461" s="5"/>
      <c r="CT461" s="5"/>
      <c r="CU461" s="5"/>
    </row>
    <row r="462" spans="1:99" x14ac:dyDescent="0.35">
      <c r="A462" s="170" t="str">
        <f t="shared" si="283"/>
        <v>24MNN</v>
      </c>
      <c r="B462" s="170" t="str">
        <f t="shared" si="284"/>
        <v>M</v>
      </c>
      <c r="C462" s="29" t="str">
        <f t="shared" si="285"/>
        <v>N</v>
      </c>
      <c r="D462" s="29" t="str">
        <f t="shared" si="282"/>
        <v>N</v>
      </c>
      <c r="E462" s="171" t="s">
        <v>9</v>
      </c>
      <c r="F462" s="171" t="s">
        <v>6</v>
      </c>
      <c r="G462" s="171" t="s">
        <v>7</v>
      </c>
      <c r="H462" s="172">
        <v>24</v>
      </c>
      <c r="I462" s="171" t="s">
        <v>5</v>
      </c>
      <c r="J462" s="171" t="s">
        <v>5</v>
      </c>
      <c r="K462" s="172">
        <v>15760</v>
      </c>
      <c r="L462" s="172">
        <v>8478</v>
      </c>
      <c r="M462" s="172">
        <v>14459</v>
      </c>
      <c r="N462" s="172">
        <v>14259</v>
      </c>
      <c r="O462" s="172">
        <v>15512</v>
      </c>
      <c r="P462" s="1"/>
      <c r="Q462"/>
      <c r="R462"/>
      <c r="S462"/>
      <c r="T462"/>
      <c r="U462"/>
      <c r="V462"/>
      <c r="W462" s="35"/>
      <c r="X462" s="50"/>
      <c r="Y462" s="49"/>
      <c r="Z462" s="49"/>
      <c r="AA462" s="1"/>
      <c r="AB462" s="7"/>
      <c r="AC462" s="7"/>
      <c r="AD462" s="7"/>
      <c r="AE462" s="7"/>
      <c r="AF462" s="7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15"/>
      <c r="AZ462" s="15"/>
      <c r="BA462" s="15"/>
      <c r="BB462" s="15"/>
      <c r="BC462" s="15"/>
      <c r="BD462" s="15"/>
      <c r="BE462" s="15"/>
      <c r="BF462" s="15"/>
      <c r="BG462" s="15"/>
      <c r="BH462" s="15"/>
      <c r="BI462" s="15"/>
      <c r="BJ462" s="15"/>
      <c r="BK462" s="15"/>
      <c r="BL462" s="15"/>
      <c r="BM462" s="15"/>
      <c r="BN462" s="15"/>
      <c r="BO462" s="15"/>
      <c r="BP462" s="15"/>
      <c r="BQ462" s="15"/>
      <c r="BR462" s="15"/>
      <c r="BS462" s="15"/>
      <c r="BT462" s="15"/>
      <c r="BU462" s="15"/>
      <c r="BV462" s="15"/>
      <c r="BW462" s="15"/>
      <c r="BY462" s="5"/>
      <c r="BZ462" s="5"/>
      <c r="CA462" s="5"/>
      <c r="CB462" s="5"/>
      <c r="CC462" s="5"/>
      <c r="CE462" s="52"/>
      <c r="CF462" s="52"/>
      <c r="CG462" s="52"/>
      <c r="CH462" s="52"/>
      <c r="CI462" s="52"/>
      <c r="CK462" s="52"/>
      <c r="CL462" s="55"/>
      <c r="CM462" s="55"/>
      <c r="CN462" s="55"/>
      <c r="CO462" s="55"/>
      <c r="CP462" s="55"/>
      <c r="CQ462" s="5"/>
      <c r="CR462" s="5"/>
      <c r="CS462" s="5"/>
      <c r="CT462" s="5"/>
      <c r="CU462" s="5"/>
    </row>
    <row r="463" spans="1:99" x14ac:dyDescent="0.35">
      <c r="A463" s="170" t="str">
        <f t="shared" si="283"/>
        <v>24MNN</v>
      </c>
      <c r="B463" s="170" t="str">
        <f t="shared" si="284"/>
        <v>M</v>
      </c>
      <c r="C463" s="29" t="str">
        <f t="shared" si="285"/>
        <v>N</v>
      </c>
      <c r="D463" s="29" t="str">
        <f t="shared" si="282"/>
        <v>N</v>
      </c>
      <c r="E463" s="171" t="s">
        <v>9</v>
      </c>
      <c r="F463" s="171" t="s">
        <v>6</v>
      </c>
      <c r="G463" s="171" t="s">
        <v>7</v>
      </c>
      <c r="H463" s="172">
        <v>24</v>
      </c>
      <c r="I463" s="171" t="s">
        <v>9</v>
      </c>
      <c r="J463" s="171" t="s">
        <v>5</v>
      </c>
      <c r="K463" s="172">
        <v>2</v>
      </c>
      <c r="L463" s="172">
        <v>1</v>
      </c>
      <c r="M463" s="172">
        <v>1</v>
      </c>
      <c r="N463" s="172">
        <v>1</v>
      </c>
      <c r="O463" s="172">
        <v>2</v>
      </c>
      <c r="P463" s="1"/>
      <c r="Q463"/>
      <c r="R463"/>
      <c r="S463"/>
      <c r="T463"/>
      <c r="U463"/>
      <c r="V463"/>
      <c r="W463" s="35"/>
      <c r="X463" s="50"/>
      <c r="Y463" s="49"/>
      <c r="Z463" s="49"/>
      <c r="AA463" s="1"/>
      <c r="AB463" s="7"/>
      <c r="AC463" s="7"/>
      <c r="AD463" s="7"/>
      <c r="AE463" s="7"/>
      <c r="AF463" s="7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15"/>
      <c r="AZ463" s="15"/>
      <c r="BA463" s="15"/>
      <c r="BB463" s="15"/>
      <c r="BC463" s="15"/>
      <c r="BD463" s="15"/>
      <c r="BE463" s="15"/>
      <c r="BF463" s="15"/>
      <c r="BG463" s="15"/>
      <c r="BH463" s="15"/>
      <c r="BI463" s="15"/>
      <c r="BJ463" s="15"/>
      <c r="BK463" s="15"/>
      <c r="BL463" s="15"/>
      <c r="BM463" s="15"/>
      <c r="BN463" s="15"/>
      <c r="BO463" s="15"/>
      <c r="BP463" s="15"/>
      <c r="BQ463" s="15"/>
      <c r="BR463" s="15"/>
      <c r="BS463" s="15"/>
      <c r="BT463" s="15"/>
      <c r="BU463" s="15"/>
      <c r="BV463" s="15"/>
      <c r="BW463" s="15"/>
      <c r="BY463" s="5"/>
      <c r="BZ463" s="5"/>
      <c r="CA463" s="5"/>
      <c r="CB463" s="5"/>
      <c r="CC463" s="5"/>
      <c r="CE463" s="52"/>
      <c r="CF463" s="52"/>
      <c r="CG463" s="52"/>
      <c r="CH463" s="52"/>
      <c r="CI463" s="52"/>
      <c r="CK463" s="52"/>
      <c r="CL463" s="55"/>
      <c r="CM463" s="55"/>
      <c r="CN463" s="55"/>
      <c r="CO463" s="55"/>
      <c r="CP463" s="55"/>
      <c r="CQ463" s="5"/>
      <c r="CR463" s="5"/>
      <c r="CS463" s="5"/>
      <c r="CT463" s="5"/>
      <c r="CU463" s="5"/>
    </row>
    <row r="464" spans="1:99" x14ac:dyDescent="0.35">
      <c r="A464" s="170" t="str">
        <f t="shared" si="283"/>
        <v>25MNN</v>
      </c>
      <c r="B464" s="170" t="str">
        <f t="shared" si="284"/>
        <v>M</v>
      </c>
      <c r="C464" s="29" t="str">
        <f t="shared" si="285"/>
        <v>N</v>
      </c>
      <c r="D464" s="29" t="str">
        <f t="shared" si="282"/>
        <v>N</v>
      </c>
      <c r="E464" s="171" t="s">
        <v>9</v>
      </c>
      <c r="F464" s="171" t="s">
        <v>6</v>
      </c>
      <c r="G464" s="171" t="s">
        <v>7</v>
      </c>
      <c r="H464" s="172">
        <v>25</v>
      </c>
      <c r="I464" s="171" t="s">
        <v>5</v>
      </c>
      <c r="J464" s="171" t="s">
        <v>5</v>
      </c>
      <c r="K464" s="172">
        <v>16704</v>
      </c>
      <c r="L464" s="172">
        <v>9126</v>
      </c>
      <c r="M464" s="172">
        <v>15302</v>
      </c>
      <c r="N464" s="172">
        <v>15130</v>
      </c>
      <c r="O464" s="172">
        <v>16446</v>
      </c>
      <c r="P464" s="1"/>
      <c r="Q464"/>
      <c r="R464"/>
      <c r="S464"/>
      <c r="T464"/>
      <c r="U464"/>
      <c r="V464"/>
      <c r="W464" s="35"/>
      <c r="X464" s="50"/>
      <c r="Y464" s="49"/>
      <c r="Z464" s="49"/>
      <c r="AA464" s="1"/>
      <c r="AB464" s="7"/>
      <c r="AC464" s="7"/>
      <c r="AD464" s="7"/>
      <c r="AE464" s="7"/>
      <c r="AF464" s="7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15"/>
      <c r="AZ464" s="15"/>
      <c r="BA464" s="15"/>
      <c r="BB464" s="15"/>
      <c r="BC464" s="15"/>
      <c r="BD464" s="15"/>
      <c r="BE464" s="15"/>
      <c r="BF464" s="15"/>
      <c r="BG464" s="15"/>
      <c r="BH464" s="15"/>
      <c r="BI464" s="15"/>
      <c r="BJ464" s="15"/>
      <c r="BK464" s="15"/>
      <c r="BL464" s="15"/>
      <c r="BM464" s="15"/>
      <c r="BN464" s="15"/>
      <c r="BO464" s="15"/>
      <c r="BP464" s="15"/>
      <c r="BQ464" s="15"/>
      <c r="BR464" s="15"/>
      <c r="BS464" s="15"/>
      <c r="BT464" s="15"/>
      <c r="BU464" s="15"/>
      <c r="BV464" s="15"/>
      <c r="BW464" s="15"/>
      <c r="BY464" s="5"/>
      <c r="BZ464" s="5"/>
      <c r="CA464" s="5"/>
      <c r="CB464" s="5"/>
      <c r="CC464" s="5"/>
      <c r="CE464" s="52"/>
      <c r="CF464" s="52"/>
      <c r="CG464" s="52"/>
      <c r="CH464" s="52"/>
      <c r="CI464" s="52"/>
      <c r="CK464" s="52"/>
      <c r="CL464" s="55"/>
      <c r="CM464" s="55"/>
      <c r="CN464" s="55"/>
      <c r="CO464" s="55"/>
      <c r="CP464" s="55"/>
      <c r="CQ464" s="5"/>
      <c r="CR464" s="5"/>
      <c r="CS464" s="5"/>
      <c r="CT464" s="5"/>
      <c r="CU464" s="5"/>
    </row>
    <row r="465" spans="1:99" x14ac:dyDescent="0.35">
      <c r="A465" s="170" t="str">
        <f t="shared" si="283"/>
        <v>25MNN</v>
      </c>
      <c r="B465" s="170" t="str">
        <f t="shared" si="284"/>
        <v>M</v>
      </c>
      <c r="C465" s="29" t="str">
        <f t="shared" si="285"/>
        <v>N</v>
      </c>
      <c r="D465" s="29" t="str">
        <f t="shared" si="282"/>
        <v>N</v>
      </c>
      <c r="E465" s="171" t="s">
        <v>9</v>
      </c>
      <c r="F465" s="171" t="s">
        <v>6</v>
      </c>
      <c r="G465" s="171" t="s">
        <v>7</v>
      </c>
      <c r="H465" s="172">
        <v>25</v>
      </c>
      <c r="I465" s="171" t="s">
        <v>5</v>
      </c>
      <c r="J465" s="171" t="s">
        <v>9</v>
      </c>
      <c r="K465" s="172">
        <v>1</v>
      </c>
      <c r="L465" s="172">
        <v>0</v>
      </c>
      <c r="M465" s="172">
        <v>1</v>
      </c>
      <c r="N465" s="172">
        <v>1</v>
      </c>
      <c r="O465" s="172">
        <v>1</v>
      </c>
      <c r="P465" s="1"/>
      <c r="Q465"/>
      <c r="R465"/>
      <c r="S465"/>
      <c r="T465"/>
      <c r="U465"/>
      <c r="V465"/>
      <c r="W465" s="35"/>
      <c r="X465" s="50"/>
      <c r="Y465" s="49"/>
      <c r="Z465" s="49"/>
      <c r="AA465" s="1"/>
      <c r="AB465" s="7"/>
      <c r="AC465" s="7"/>
      <c r="AD465" s="7"/>
      <c r="AE465" s="7"/>
      <c r="AF465" s="7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5"/>
      <c r="BI465" s="15"/>
      <c r="BJ465" s="15"/>
      <c r="BK465" s="15"/>
      <c r="BL465" s="15"/>
      <c r="BM465" s="15"/>
      <c r="BN465" s="15"/>
      <c r="BO465" s="15"/>
      <c r="BP465" s="15"/>
      <c r="BQ465" s="15"/>
      <c r="BR465" s="15"/>
      <c r="BS465" s="15"/>
      <c r="BT465" s="15"/>
      <c r="BU465" s="15"/>
      <c r="BV465" s="15"/>
      <c r="BW465" s="15"/>
      <c r="BY465" s="5"/>
      <c r="BZ465" s="5"/>
      <c r="CA465" s="5"/>
      <c r="CB465" s="5"/>
      <c r="CC465" s="5"/>
      <c r="CE465" s="52"/>
      <c r="CF465" s="52"/>
      <c r="CG465" s="52"/>
      <c r="CH465" s="52"/>
      <c r="CI465" s="52"/>
      <c r="CK465" s="52"/>
      <c r="CL465" s="55"/>
      <c r="CM465" s="55"/>
      <c r="CN465" s="55"/>
      <c r="CO465" s="55"/>
      <c r="CP465" s="55"/>
      <c r="CQ465" s="5"/>
      <c r="CR465" s="5"/>
      <c r="CS465" s="5"/>
      <c r="CT465" s="5"/>
      <c r="CU465" s="5"/>
    </row>
    <row r="466" spans="1:99" x14ac:dyDescent="0.35">
      <c r="A466" s="170" t="str">
        <f t="shared" si="283"/>
        <v>25MNN</v>
      </c>
      <c r="B466" s="170" t="str">
        <f t="shared" si="284"/>
        <v>M</v>
      </c>
      <c r="C466" s="29" t="str">
        <f t="shared" si="285"/>
        <v>N</v>
      </c>
      <c r="D466" s="29" t="str">
        <f t="shared" si="282"/>
        <v>N</v>
      </c>
      <c r="E466" s="171" t="s">
        <v>9</v>
      </c>
      <c r="F466" s="171" t="s">
        <v>6</v>
      </c>
      <c r="G466" s="171" t="s">
        <v>7</v>
      </c>
      <c r="H466" s="172">
        <v>25</v>
      </c>
      <c r="I466" s="171" t="s">
        <v>9</v>
      </c>
      <c r="J466" s="171" t="s">
        <v>5</v>
      </c>
      <c r="K466" s="172">
        <v>1</v>
      </c>
      <c r="L466" s="172">
        <v>0</v>
      </c>
      <c r="M466" s="172">
        <v>1</v>
      </c>
      <c r="N466" s="172">
        <v>1</v>
      </c>
      <c r="O466" s="172">
        <v>1</v>
      </c>
      <c r="P466" s="1"/>
      <c r="Q466"/>
      <c r="R466"/>
      <c r="S466"/>
      <c r="T466"/>
      <c r="U466"/>
      <c r="V466"/>
      <c r="W466" s="35"/>
      <c r="X466" s="50"/>
      <c r="Y466" s="49"/>
      <c r="Z466" s="49"/>
      <c r="AA466" s="1"/>
      <c r="AB466" s="7"/>
      <c r="AC466" s="7"/>
      <c r="AD466" s="7"/>
      <c r="AE466" s="7"/>
      <c r="AF466" s="7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15"/>
      <c r="AZ466" s="15"/>
      <c r="BA466" s="15"/>
      <c r="BB466" s="15"/>
      <c r="BC466" s="15"/>
      <c r="BD466" s="15"/>
      <c r="BE466" s="15"/>
      <c r="BF466" s="15"/>
      <c r="BG466" s="15"/>
      <c r="BH466" s="15"/>
      <c r="BI466" s="15"/>
      <c r="BJ466" s="15"/>
      <c r="BK466" s="15"/>
      <c r="BL466" s="15"/>
      <c r="BM466" s="15"/>
      <c r="BN466" s="15"/>
      <c r="BO466" s="15"/>
      <c r="BP466" s="15"/>
      <c r="BQ466" s="15"/>
      <c r="BR466" s="15"/>
      <c r="BS466" s="15"/>
      <c r="BT466" s="15"/>
      <c r="BU466" s="15"/>
      <c r="BV466" s="15"/>
      <c r="BW466" s="15"/>
      <c r="BY466" s="5"/>
      <c r="BZ466" s="5"/>
      <c r="CA466" s="5"/>
      <c r="CB466" s="5"/>
      <c r="CC466" s="5"/>
      <c r="CE466" s="52"/>
      <c r="CF466" s="52"/>
      <c r="CG466" s="52"/>
      <c r="CH466" s="52"/>
      <c r="CI466" s="52"/>
      <c r="CK466" s="52"/>
      <c r="CL466" s="55"/>
      <c r="CM466" s="55"/>
      <c r="CN466" s="55"/>
      <c r="CO466" s="55"/>
      <c r="CP466" s="55"/>
      <c r="CQ466" s="5"/>
      <c r="CR466" s="5"/>
      <c r="CS466" s="5"/>
      <c r="CT466" s="5"/>
      <c r="CU466" s="5"/>
    </row>
    <row r="467" spans="1:99" x14ac:dyDescent="0.35">
      <c r="A467" s="170" t="str">
        <f t="shared" si="283"/>
        <v>26MNN</v>
      </c>
      <c r="B467" s="170" t="str">
        <f t="shared" si="284"/>
        <v>M</v>
      </c>
      <c r="C467" s="29" t="str">
        <f t="shared" si="285"/>
        <v>N</v>
      </c>
      <c r="D467" s="29" t="str">
        <f t="shared" si="282"/>
        <v>N</v>
      </c>
      <c r="E467" s="171" t="s">
        <v>9</v>
      </c>
      <c r="F467" s="171" t="s">
        <v>6</v>
      </c>
      <c r="G467" s="171" t="s">
        <v>7</v>
      </c>
      <c r="H467" s="172">
        <v>26</v>
      </c>
      <c r="I467" s="171" t="s">
        <v>5</v>
      </c>
      <c r="J467" s="171" t="s">
        <v>5</v>
      </c>
      <c r="K467" s="172">
        <v>16712</v>
      </c>
      <c r="L467" s="172">
        <v>9082</v>
      </c>
      <c r="M467" s="172">
        <v>15275</v>
      </c>
      <c r="N467" s="172">
        <v>15065</v>
      </c>
      <c r="O467" s="172">
        <v>16432</v>
      </c>
      <c r="P467" s="1"/>
      <c r="Q467"/>
      <c r="R467"/>
      <c r="S467"/>
      <c r="T467"/>
      <c r="U467"/>
      <c r="V467"/>
      <c r="W467" s="35"/>
      <c r="X467" s="50"/>
      <c r="Y467" s="49"/>
      <c r="Z467" s="49"/>
      <c r="AA467" s="1"/>
      <c r="AB467" s="7"/>
      <c r="AC467" s="7"/>
      <c r="AD467" s="7"/>
      <c r="AE467" s="7"/>
      <c r="AF467" s="7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15"/>
      <c r="AZ467" s="15"/>
      <c r="BA467" s="15"/>
      <c r="BB467" s="15"/>
      <c r="BC467" s="15"/>
      <c r="BD467" s="15"/>
      <c r="BE467" s="15"/>
      <c r="BF467" s="15"/>
      <c r="BG467" s="15"/>
      <c r="BH467" s="15"/>
      <c r="BI467" s="15"/>
      <c r="BJ467" s="15"/>
      <c r="BK467" s="15"/>
      <c r="BL467" s="15"/>
      <c r="BM467" s="15"/>
      <c r="BN467" s="15"/>
      <c r="BO467" s="15"/>
      <c r="BP467" s="15"/>
      <c r="BQ467" s="15"/>
      <c r="BR467" s="15"/>
      <c r="BS467" s="15"/>
      <c r="BT467" s="15"/>
      <c r="BU467" s="15"/>
      <c r="BV467" s="15"/>
      <c r="BW467" s="15"/>
      <c r="BY467" s="5"/>
      <c r="BZ467" s="5"/>
      <c r="CA467" s="5"/>
      <c r="CB467" s="5"/>
      <c r="CC467" s="5"/>
      <c r="CE467" s="52"/>
      <c r="CF467" s="52"/>
      <c r="CG467" s="52"/>
      <c r="CH467" s="52"/>
      <c r="CI467" s="52"/>
      <c r="CK467" s="52"/>
      <c r="CL467" s="55"/>
      <c r="CM467" s="55"/>
      <c r="CN467" s="55"/>
      <c r="CO467" s="55"/>
      <c r="CP467" s="55"/>
      <c r="CQ467" s="5"/>
      <c r="CR467" s="5"/>
      <c r="CS467" s="5"/>
      <c r="CT467" s="5"/>
      <c r="CU467" s="5"/>
    </row>
    <row r="468" spans="1:99" x14ac:dyDescent="0.35">
      <c r="A468" s="170" t="str">
        <f t="shared" si="283"/>
        <v>26MNN</v>
      </c>
      <c r="B468" s="170" t="str">
        <f t="shared" si="284"/>
        <v>M</v>
      </c>
      <c r="C468" s="29" t="str">
        <f t="shared" si="285"/>
        <v>N</v>
      </c>
      <c r="D468" s="29" t="str">
        <f t="shared" si="282"/>
        <v>N</v>
      </c>
      <c r="E468" s="171" t="s">
        <v>9</v>
      </c>
      <c r="F468" s="171" t="s">
        <v>6</v>
      </c>
      <c r="G468" s="171" t="s">
        <v>7</v>
      </c>
      <c r="H468" s="172">
        <v>26</v>
      </c>
      <c r="I468" s="171" t="s">
        <v>5</v>
      </c>
      <c r="J468" s="171" t="s">
        <v>9</v>
      </c>
      <c r="K468" s="172">
        <v>1</v>
      </c>
      <c r="L468" s="172">
        <v>1</v>
      </c>
      <c r="M468" s="172">
        <v>1</v>
      </c>
      <c r="N468" s="172">
        <v>1</v>
      </c>
      <c r="O468" s="172">
        <v>1</v>
      </c>
      <c r="P468" s="1"/>
      <c r="Q468"/>
      <c r="R468"/>
      <c r="S468"/>
      <c r="T468"/>
      <c r="U468"/>
      <c r="V468"/>
      <c r="W468" s="35"/>
      <c r="X468" s="50"/>
      <c r="Y468" s="49"/>
      <c r="Z468" s="49"/>
      <c r="AA468" s="1"/>
      <c r="AB468" s="7"/>
      <c r="AC468" s="7"/>
      <c r="AD468" s="7"/>
      <c r="AE468" s="7"/>
      <c r="AF468" s="7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15"/>
      <c r="AZ468" s="15"/>
      <c r="BA468" s="15"/>
      <c r="BB468" s="15"/>
      <c r="BC468" s="15"/>
      <c r="BD468" s="15"/>
      <c r="BE468" s="15"/>
      <c r="BF468" s="15"/>
      <c r="BG468" s="15"/>
      <c r="BH468" s="15"/>
      <c r="BI468" s="15"/>
      <c r="BJ468" s="15"/>
      <c r="BK468" s="15"/>
      <c r="BL468" s="15"/>
      <c r="BM468" s="15"/>
      <c r="BN468" s="15"/>
      <c r="BO468" s="15"/>
      <c r="BP468" s="15"/>
      <c r="BQ468" s="15"/>
      <c r="BR468" s="15"/>
      <c r="BS468" s="15"/>
      <c r="BT468" s="15"/>
      <c r="BU468" s="15"/>
      <c r="BV468" s="15"/>
      <c r="BW468" s="15"/>
      <c r="BY468" s="5"/>
      <c r="BZ468" s="5"/>
      <c r="CA468" s="5"/>
      <c r="CB468" s="5"/>
      <c r="CC468" s="5"/>
      <c r="CE468" s="52"/>
      <c r="CF468" s="52"/>
      <c r="CG468" s="52"/>
      <c r="CH468" s="52"/>
      <c r="CI468" s="52"/>
      <c r="CK468" s="52"/>
      <c r="CL468" s="55"/>
      <c r="CM468" s="55"/>
      <c r="CN468" s="55"/>
      <c r="CO468" s="55"/>
      <c r="CP468" s="55"/>
      <c r="CQ468" s="5"/>
      <c r="CR468" s="5"/>
      <c r="CS468" s="5"/>
      <c r="CT468" s="5"/>
      <c r="CU468" s="5"/>
    </row>
    <row r="469" spans="1:99" x14ac:dyDescent="0.35">
      <c r="A469" s="170" t="str">
        <f t="shared" si="283"/>
        <v>26MNN</v>
      </c>
      <c r="B469" s="170" t="str">
        <f t="shared" si="284"/>
        <v>M</v>
      </c>
      <c r="C469" s="29" t="str">
        <f t="shared" si="285"/>
        <v>N</v>
      </c>
      <c r="D469" s="29" t="str">
        <f t="shared" si="282"/>
        <v>N</v>
      </c>
      <c r="E469" s="171" t="s">
        <v>9</v>
      </c>
      <c r="F469" s="171" t="s">
        <v>6</v>
      </c>
      <c r="G469" s="171" t="s">
        <v>7</v>
      </c>
      <c r="H469" s="172">
        <v>26</v>
      </c>
      <c r="I469" s="171" t="s">
        <v>9</v>
      </c>
      <c r="J469" s="171" t="s">
        <v>5</v>
      </c>
      <c r="K469" s="172">
        <v>4</v>
      </c>
      <c r="L469" s="172">
        <v>0</v>
      </c>
      <c r="M469" s="172">
        <v>3</v>
      </c>
      <c r="N469" s="172">
        <v>3</v>
      </c>
      <c r="O469" s="172">
        <v>4</v>
      </c>
      <c r="P469" s="1"/>
      <c r="Q469"/>
      <c r="R469"/>
      <c r="S469"/>
      <c r="T469"/>
      <c r="U469"/>
      <c r="V469"/>
      <c r="W469" s="35"/>
      <c r="X469" s="50"/>
      <c r="Y469" s="49"/>
      <c r="Z469" s="49"/>
      <c r="AA469" s="1"/>
      <c r="AB469" s="7"/>
      <c r="AC469" s="7"/>
      <c r="AD469" s="7"/>
      <c r="AE469" s="7"/>
      <c r="AF469" s="7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15"/>
      <c r="AZ469" s="15"/>
      <c r="BA469" s="15"/>
      <c r="BB469" s="15"/>
      <c r="BC469" s="15"/>
      <c r="BD469" s="15"/>
      <c r="BE469" s="15"/>
      <c r="BF469" s="15"/>
      <c r="BG469" s="15"/>
      <c r="BH469" s="15"/>
      <c r="BI469" s="15"/>
      <c r="BJ469" s="15"/>
      <c r="BK469" s="15"/>
      <c r="BL469" s="15"/>
      <c r="BM469" s="15"/>
      <c r="BN469" s="15"/>
      <c r="BO469" s="15"/>
      <c r="BP469" s="15"/>
      <c r="BQ469" s="15"/>
      <c r="BR469" s="15"/>
      <c r="BS469" s="15"/>
      <c r="BT469" s="15"/>
      <c r="BU469" s="15"/>
      <c r="BV469" s="15"/>
      <c r="BW469" s="15"/>
      <c r="BY469" s="5"/>
      <c r="BZ469" s="5"/>
      <c r="CA469" s="5"/>
      <c r="CB469" s="5"/>
      <c r="CC469" s="5"/>
      <c r="CE469" s="52"/>
      <c r="CF469" s="52"/>
      <c r="CG469" s="52"/>
      <c r="CH469" s="52"/>
      <c r="CI469" s="52"/>
      <c r="CK469" s="52"/>
      <c r="CL469" s="55"/>
      <c r="CM469" s="55"/>
      <c r="CN469" s="55"/>
      <c r="CO469" s="55"/>
      <c r="CP469" s="55"/>
      <c r="CQ469" s="5"/>
      <c r="CR469" s="5"/>
      <c r="CS469" s="5"/>
      <c r="CT469" s="5"/>
      <c r="CU469" s="5"/>
    </row>
    <row r="470" spans="1:99" x14ac:dyDescent="0.35">
      <c r="A470" s="170" t="str">
        <f t="shared" si="283"/>
        <v>27MNN</v>
      </c>
      <c r="B470" s="170" t="str">
        <f t="shared" si="284"/>
        <v>M</v>
      </c>
      <c r="C470" s="29" t="str">
        <f t="shared" si="285"/>
        <v>N</v>
      </c>
      <c r="D470" s="29" t="str">
        <f t="shared" si="282"/>
        <v>N</v>
      </c>
      <c r="E470" s="171" t="s">
        <v>9</v>
      </c>
      <c r="F470" s="171" t="s">
        <v>6</v>
      </c>
      <c r="G470" s="171" t="s">
        <v>7</v>
      </c>
      <c r="H470" s="172">
        <v>27</v>
      </c>
      <c r="I470" s="171" t="s">
        <v>5</v>
      </c>
      <c r="J470" s="171" t="s">
        <v>5</v>
      </c>
      <c r="K470" s="172">
        <v>17162</v>
      </c>
      <c r="L470" s="172">
        <v>9484</v>
      </c>
      <c r="M470" s="172">
        <v>15677</v>
      </c>
      <c r="N470" s="172">
        <v>15466</v>
      </c>
      <c r="O470" s="172">
        <v>16844</v>
      </c>
      <c r="P470" s="1"/>
      <c r="Q470"/>
      <c r="R470"/>
      <c r="S470"/>
      <c r="T470"/>
      <c r="U470"/>
      <c r="V470"/>
      <c r="W470" s="35"/>
      <c r="X470" s="50"/>
      <c r="Y470" s="49"/>
      <c r="Z470" s="49"/>
      <c r="AA470" s="1"/>
      <c r="AB470" s="7"/>
      <c r="AC470" s="7"/>
      <c r="AD470" s="7"/>
      <c r="AE470" s="7"/>
      <c r="AF470" s="7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15"/>
      <c r="AZ470" s="15"/>
      <c r="BA470" s="15"/>
      <c r="BB470" s="15"/>
      <c r="BC470" s="15"/>
      <c r="BD470" s="15"/>
      <c r="BE470" s="15"/>
      <c r="BF470" s="15"/>
      <c r="BG470" s="15"/>
      <c r="BH470" s="15"/>
      <c r="BI470" s="15"/>
      <c r="BJ470" s="15"/>
      <c r="BK470" s="15"/>
      <c r="BL470" s="15"/>
      <c r="BM470" s="15"/>
      <c r="BN470" s="15"/>
      <c r="BO470" s="15"/>
      <c r="BP470" s="15"/>
      <c r="BQ470" s="15"/>
      <c r="BR470" s="15"/>
      <c r="BS470" s="15"/>
      <c r="BT470" s="15"/>
      <c r="BU470" s="15"/>
      <c r="BV470" s="15"/>
      <c r="BW470" s="15"/>
      <c r="BY470" s="5"/>
      <c r="BZ470" s="5"/>
      <c r="CA470" s="5"/>
      <c r="CB470" s="5"/>
      <c r="CC470" s="5"/>
      <c r="CE470" s="52"/>
      <c r="CF470" s="52"/>
      <c r="CG470" s="52"/>
      <c r="CH470" s="52"/>
      <c r="CI470" s="52"/>
      <c r="CK470" s="52"/>
      <c r="CL470" s="55"/>
      <c r="CM470" s="55"/>
      <c r="CN470" s="55"/>
      <c r="CO470" s="55"/>
      <c r="CP470" s="55"/>
      <c r="CQ470" s="5"/>
      <c r="CR470" s="5"/>
      <c r="CS470" s="5"/>
      <c r="CT470" s="5"/>
      <c r="CU470" s="5"/>
    </row>
    <row r="471" spans="1:99" x14ac:dyDescent="0.35">
      <c r="A471" s="170" t="str">
        <f t="shared" si="283"/>
        <v>27MNN</v>
      </c>
      <c r="B471" s="170" t="str">
        <f t="shared" si="284"/>
        <v>M</v>
      </c>
      <c r="C471" s="29" t="str">
        <f t="shared" si="285"/>
        <v>N</v>
      </c>
      <c r="D471" s="29" t="str">
        <f t="shared" si="282"/>
        <v>N</v>
      </c>
      <c r="E471" s="171" t="s">
        <v>9</v>
      </c>
      <c r="F471" s="171" t="s">
        <v>6</v>
      </c>
      <c r="G471" s="171" t="s">
        <v>7</v>
      </c>
      <c r="H471" s="172">
        <v>27</v>
      </c>
      <c r="I471" s="171" t="s">
        <v>5</v>
      </c>
      <c r="J471" s="171" t="s">
        <v>9</v>
      </c>
      <c r="K471" s="172">
        <v>1</v>
      </c>
      <c r="L471" s="172">
        <v>0</v>
      </c>
      <c r="M471" s="172">
        <v>1</v>
      </c>
      <c r="N471" s="172">
        <v>1</v>
      </c>
      <c r="O471" s="172">
        <v>1</v>
      </c>
      <c r="P471" s="1"/>
      <c r="Q471"/>
      <c r="R471"/>
      <c r="S471"/>
      <c r="T471"/>
      <c r="U471"/>
      <c r="V471"/>
      <c r="W471" s="35"/>
      <c r="X471" s="50"/>
      <c r="Y471" s="49"/>
      <c r="Z471" s="49"/>
      <c r="AA471" s="1"/>
      <c r="AB471" s="7"/>
      <c r="AC471" s="7"/>
      <c r="AD471" s="7"/>
      <c r="AE471" s="7"/>
      <c r="AF471" s="7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15"/>
      <c r="AZ471" s="15"/>
      <c r="BA471" s="15"/>
      <c r="BB471" s="15"/>
      <c r="BC471" s="15"/>
      <c r="BD471" s="15"/>
      <c r="BE471" s="15"/>
      <c r="BF471" s="15"/>
      <c r="BG471" s="15"/>
      <c r="BH471" s="15"/>
      <c r="BI471" s="15"/>
      <c r="BJ471" s="15"/>
      <c r="BK471" s="15"/>
      <c r="BL471" s="15"/>
      <c r="BM471" s="15"/>
      <c r="BN471" s="15"/>
      <c r="BO471" s="15"/>
      <c r="BP471" s="15"/>
      <c r="BQ471" s="15"/>
      <c r="BR471" s="15"/>
      <c r="BS471" s="15"/>
      <c r="BT471" s="15"/>
      <c r="BU471" s="15"/>
      <c r="BV471" s="15"/>
      <c r="BW471" s="15"/>
      <c r="BY471" s="5"/>
      <c r="BZ471" s="5"/>
      <c r="CA471" s="5"/>
      <c r="CB471" s="5"/>
      <c r="CC471" s="5"/>
      <c r="CE471" s="52"/>
      <c r="CF471" s="52"/>
      <c r="CG471" s="52"/>
      <c r="CH471" s="52"/>
      <c r="CI471" s="52"/>
      <c r="CK471" s="52"/>
      <c r="CL471" s="55"/>
      <c r="CM471" s="55"/>
      <c r="CN471" s="55"/>
      <c r="CO471" s="55"/>
      <c r="CP471" s="55"/>
      <c r="CQ471" s="5"/>
      <c r="CR471" s="5"/>
      <c r="CS471" s="5"/>
      <c r="CT471" s="5"/>
      <c r="CU471" s="5"/>
    </row>
    <row r="472" spans="1:99" x14ac:dyDescent="0.35">
      <c r="A472" s="170" t="str">
        <f t="shared" si="283"/>
        <v>27MNN</v>
      </c>
      <c r="B472" s="170" t="str">
        <f t="shared" si="284"/>
        <v>M</v>
      </c>
      <c r="C472" s="29" t="str">
        <f t="shared" si="285"/>
        <v>N</v>
      </c>
      <c r="D472" s="29" t="str">
        <f t="shared" si="282"/>
        <v>N</v>
      </c>
      <c r="E472" s="171" t="s">
        <v>9</v>
      </c>
      <c r="F472" s="171" t="s">
        <v>6</v>
      </c>
      <c r="G472" s="171" t="s">
        <v>7</v>
      </c>
      <c r="H472" s="172">
        <v>27</v>
      </c>
      <c r="I472" s="171" t="s">
        <v>9</v>
      </c>
      <c r="J472" s="171" t="s">
        <v>5</v>
      </c>
      <c r="K472" s="172">
        <v>3</v>
      </c>
      <c r="L472" s="172">
        <v>2</v>
      </c>
      <c r="M472" s="172">
        <v>3</v>
      </c>
      <c r="N472" s="172">
        <v>3</v>
      </c>
      <c r="O472" s="172">
        <v>3</v>
      </c>
      <c r="P472" s="1"/>
      <c r="Q472"/>
      <c r="R472"/>
      <c r="S472"/>
      <c r="T472"/>
      <c r="U472"/>
      <c r="V472"/>
      <c r="W472" s="35"/>
      <c r="X472" s="50"/>
      <c r="Y472" s="49"/>
      <c r="Z472" s="49"/>
      <c r="AA472" s="1"/>
      <c r="AB472" s="7"/>
      <c r="AC472" s="7"/>
      <c r="AD472" s="7"/>
      <c r="AE472" s="7"/>
      <c r="AF472" s="7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15"/>
      <c r="AZ472" s="15"/>
      <c r="BA472" s="15"/>
      <c r="BB472" s="15"/>
      <c r="BC472" s="15"/>
      <c r="BD472" s="15"/>
      <c r="BE472" s="15"/>
      <c r="BF472" s="15"/>
      <c r="BG472" s="15"/>
      <c r="BH472" s="15"/>
      <c r="BI472" s="15"/>
      <c r="BJ472" s="15"/>
      <c r="BK472" s="15"/>
      <c r="BL472" s="15"/>
      <c r="BM472" s="15"/>
      <c r="BN472" s="15"/>
      <c r="BO472" s="15"/>
      <c r="BP472" s="15"/>
      <c r="BQ472" s="15"/>
      <c r="BR472" s="15"/>
      <c r="BS472" s="15"/>
      <c r="BT472" s="15"/>
      <c r="BU472" s="15"/>
      <c r="BV472" s="15"/>
      <c r="BW472" s="15"/>
      <c r="BY472" s="5"/>
      <c r="BZ472" s="5"/>
      <c r="CA472" s="5"/>
      <c r="CB472" s="5"/>
      <c r="CC472" s="5"/>
      <c r="CE472" s="52"/>
      <c r="CF472" s="52"/>
      <c r="CG472" s="52"/>
      <c r="CH472" s="52"/>
      <c r="CI472" s="52"/>
      <c r="CK472" s="52"/>
      <c r="CL472" s="55"/>
      <c r="CM472" s="55"/>
      <c r="CN472" s="55"/>
      <c r="CO472" s="55"/>
      <c r="CP472" s="55"/>
      <c r="CQ472" s="5"/>
      <c r="CR472" s="5"/>
      <c r="CS472" s="5"/>
      <c r="CT472" s="5"/>
      <c r="CU472" s="5"/>
    </row>
    <row r="473" spans="1:99" x14ac:dyDescent="0.35">
      <c r="A473" s="170" t="str">
        <f t="shared" si="283"/>
        <v>28MNN</v>
      </c>
      <c r="B473" s="170" t="str">
        <f t="shared" si="284"/>
        <v>M</v>
      </c>
      <c r="C473" s="29" t="str">
        <f t="shared" si="285"/>
        <v>N</v>
      </c>
      <c r="D473" s="29" t="str">
        <f t="shared" si="282"/>
        <v>N</v>
      </c>
      <c r="E473" s="171" t="s">
        <v>9</v>
      </c>
      <c r="F473" s="171" t="s">
        <v>6</v>
      </c>
      <c r="G473" s="171" t="s">
        <v>7</v>
      </c>
      <c r="H473" s="172">
        <v>28</v>
      </c>
      <c r="I473" s="171" t="s">
        <v>5</v>
      </c>
      <c r="J473" s="171" t="s">
        <v>5</v>
      </c>
      <c r="K473" s="172">
        <v>16815</v>
      </c>
      <c r="L473" s="172">
        <v>9270</v>
      </c>
      <c r="M473" s="172">
        <v>15332</v>
      </c>
      <c r="N473" s="172">
        <v>15103</v>
      </c>
      <c r="O473" s="172">
        <v>16535</v>
      </c>
      <c r="P473" s="1"/>
      <c r="Q473"/>
      <c r="R473"/>
      <c r="S473"/>
      <c r="T473"/>
      <c r="U473"/>
      <c r="V473"/>
      <c r="W473" s="35"/>
      <c r="X473" s="50"/>
      <c r="Y473" s="49"/>
      <c r="Z473" s="49"/>
      <c r="AA473" s="1"/>
      <c r="AB473" s="7"/>
      <c r="AC473" s="7"/>
      <c r="AD473" s="7"/>
      <c r="AE473" s="7"/>
      <c r="AF473" s="7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15"/>
      <c r="AZ473" s="15"/>
      <c r="BA473" s="15"/>
      <c r="BB473" s="15"/>
      <c r="BC473" s="15"/>
      <c r="BD473" s="15"/>
      <c r="BE473" s="15"/>
      <c r="BF473" s="15"/>
      <c r="BG473" s="15"/>
      <c r="BH473" s="15"/>
      <c r="BI473" s="15"/>
      <c r="BJ473" s="15"/>
      <c r="BK473" s="15"/>
      <c r="BL473" s="15"/>
      <c r="BM473" s="15"/>
      <c r="BN473" s="15"/>
      <c r="BO473" s="15"/>
      <c r="BP473" s="15"/>
      <c r="BQ473" s="15"/>
      <c r="BR473" s="15"/>
      <c r="BS473" s="15"/>
      <c r="BT473" s="15"/>
      <c r="BU473" s="15"/>
      <c r="BV473" s="15"/>
      <c r="BW473" s="15"/>
      <c r="BY473" s="5"/>
      <c r="BZ473" s="5"/>
      <c r="CA473" s="5"/>
      <c r="CB473" s="5"/>
      <c r="CC473" s="5"/>
      <c r="CE473" s="52"/>
      <c r="CF473" s="52"/>
      <c r="CG473" s="52"/>
      <c r="CH473" s="52"/>
      <c r="CI473" s="52"/>
      <c r="CK473" s="52"/>
      <c r="CL473" s="55"/>
      <c r="CM473" s="55"/>
      <c r="CN473" s="55"/>
      <c r="CO473" s="55"/>
      <c r="CP473" s="55"/>
      <c r="CQ473" s="5"/>
      <c r="CR473" s="5"/>
      <c r="CS473" s="5"/>
      <c r="CT473" s="5"/>
      <c r="CU473" s="5"/>
    </row>
    <row r="474" spans="1:99" x14ac:dyDescent="0.35">
      <c r="A474" s="170" t="str">
        <f t="shared" si="283"/>
        <v>28MNN</v>
      </c>
      <c r="B474" s="170" t="str">
        <f t="shared" si="284"/>
        <v>M</v>
      </c>
      <c r="C474" s="29" t="str">
        <f t="shared" si="285"/>
        <v>N</v>
      </c>
      <c r="D474" s="29" t="str">
        <f t="shared" si="282"/>
        <v>N</v>
      </c>
      <c r="E474" s="171" t="s">
        <v>9</v>
      </c>
      <c r="F474" s="171" t="s">
        <v>6</v>
      </c>
      <c r="G474" s="171" t="s">
        <v>7</v>
      </c>
      <c r="H474" s="172">
        <v>28</v>
      </c>
      <c r="I474" s="171" t="s">
        <v>5</v>
      </c>
      <c r="J474" s="171" t="s">
        <v>9</v>
      </c>
      <c r="K474" s="172">
        <v>2</v>
      </c>
      <c r="L474" s="172">
        <v>1</v>
      </c>
      <c r="M474" s="172">
        <v>1</v>
      </c>
      <c r="N474" s="172">
        <v>1</v>
      </c>
      <c r="O474" s="172">
        <v>2</v>
      </c>
      <c r="P474" s="1"/>
      <c r="Q474"/>
      <c r="R474"/>
      <c r="S474"/>
      <c r="T474"/>
      <c r="U474"/>
      <c r="V474"/>
      <c r="W474" s="35"/>
      <c r="X474" s="50"/>
      <c r="Y474" s="49"/>
      <c r="Z474" s="49"/>
      <c r="AA474" s="1"/>
      <c r="AB474" s="7"/>
      <c r="AC474" s="7"/>
      <c r="AD474" s="7"/>
      <c r="AE474" s="7"/>
      <c r="AF474" s="7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15"/>
      <c r="AZ474" s="15"/>
      <c r="BA474" s="15"/>
      <c r="BB474" s="15"/>
      <c r="BC474" s="15"/>
      <c r="BD474" s="15"/>
      <c r="BE474" s="15"/>
      <c r="BF474" s="15"/>
      <c r="BG474" s="15"/>
      <c r="BH474" s="15"/>
      <c r="BI474" s="15"/>
      <c r="BJ474" s="15"/>
      <c r="BK474" s="15"/>
      <c r="BL474" s="15"/>
      <c r="BM474" s="15"/>
      <c r="BN474" s="15"/>
      <c r="BO474" s="15"/>
      <c r="BP474" s="15"/>
      <c r="BQ474" s="15"/>
      <c r="BS474" s="15"/>
      <c r="BT474" s="15"/>
      <c r="BU474" s="15"/>
      <c r="BV474" s="15"/>
      <c r="BW474" s="15"/>
      <c r="BY474" s="5"/>
      <c r="BZ474" s="5"/>
      <c r="CA474" s="5"/>
      <c r="CB474" s="5"/>
      <c r="CC474" s="5"/>
      <c r="CE474" s="52"/>
      <c r="CF474" s="52"/>
      <c r="CG474" s="52"/>
      <c r="CH474" s="52"/>
      <c r="CI474" s="52"/>
      <c r="CK474" s="52"/>
      <c r="CL474" s="55"/>
      <c r="CM474" s="55"/>
      <c r="CN474" s="55"/>
      <c r="CO474" s="55"/>
      <c r="CP474" s="55"/>
      <c r="CQ474" s="5"/>
      <c r="CR474" s="5"/>
      <c r="CS474" s="5"/>
      <c r="CT474" s="5"/>
      <c r="CU474" s="5"/>
    </row>
    <row r="475" spans="1:99" x14ac:dyDescent="0.35">
      <c r="A475" s="170" t="str">
        <f t="shared" si="283"/>
        <v>28MNN</v>
      </c>
      <c r="B475" s="170" t="str">
        <f t="shared" si="284"/>
        <v>M</v>
      </c>
      <c r="C475" s="29" t="str">
        <f t="shared" si="285"/>
        <v>N</v>
      </c>
      <c r="D475" s="29" t="str">
        <f t="shared" si="282"/>
        <v>N</v>
      </c>
      <c r="E475" s="171" t="s">
        <v>9</v>
      </c>
      <c r="F475" s="171" t="s">
        <v>6</v>
      </c>
      <c r="G475" s="171" t="s">
        <v>7</v>
      </c>
      <c r="H475" s="172">
        <v>28</v>
      </c>
      <c r="I475" s="171" t="s">
        <v>9</v>
      </c>
      <c r="J475" s="171" t="s">
        <v>5</v>
      </c>
      <c r="K475" s="172">
        <v>6</v>
      </c>
      <c r="L475" s="172">
        <v>3</v>
      </c>
      <c r="M475" s="172">
        <v>6</v>
      </c>
      <c r="N475" s="172">
        <v>6</v>
      </c>
      <c r="O475" s="172">
        <v>5</v>
      </c>
      <c r="P475" s="1"/>
      <c r="Q475"/>
      <c r="R475"/>
      <c r="S475"/>
      <c r="T475"/>
      <c r="U475"/>
      <c r="V475"/>
      <c r="W475" s="35"/>
      <c r="X475" s="50"/>
      <c r="Y475" s="49"/>
      <c r="Z475" s="49"/>
      <c r="AA475" s="1"/>
      <c r="AB475" s="7"/>
      <c r="AC475" s="7"/>
      <c r="AD475" s="7"/>
      <c r="AE475" s="7"/>
      <c r="AF475" s="7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15"/>
      <c r="AZ475" s="15"/>
      <c r="BA475" s="15"/>
      <c r="BB475" s="15"/>
      <c r="BC475" s="15"/>
      <c r="BD475" s="15"/>
      <c r="BE475" s="15"/>
      <c r="BF475" s="15"/>
      <c r="BG475" s="15"/>
      <c r="BH475" s="15"/>
      <c r="BI475" s="15"/>
      <c r="BJ475" s="15"/>
      <c r="BK475" s="15"/>
      <c r="BL475" s="15"/>
      <c r="BM475" s="15"/>
      <c r="BN475" s="15"/>
      <c r="BO475" s="15"/>
      <c r="BP475" s="15"/>
      <c r="BQ475" s="15"/>
      <c r="BS475" s="15"/>
      <c r="BT475" s="15"/>
      <c r="BU475" s="15"/>
      <c r="BV475" s="15"/>
      <c r="BW475" s="15"/>
      <c r="BY475" s="5"/>
      <c r="BZ475" s="5"/>
      <c r="CA475" s="5"/>
      <c r="CB475" s="5"/>
      <c r="CC475" s="5"/>
      <c r="CE475" s="52"/>
      <c r="CF475" s="52"/>
      <c r="CG475" s="52"/>
      <c r="CH475" s="52"/>
      <c r="CI475" s="52"/>
      <c r="CK475" s="52"/>
      <c r="CL475" s="55"/>
      <c r="CM475" s="55"/>
      <c r="CN475" s="55"/>
      <c r="CO475" s="55"/>
      <c r="CP475" s="55"/>
      <c r="CQ475" s="5"/>
      <c r="CR475" s="5"/>
      <c r="CS475" s="5"/>
      <c r="CT475" s="5"/>
      <c r="CU475" s="5"/>
    </row>
    <row r="476" spans="1:99" x14ac:dyDescent="0.35">
      <c r="A476" s="170" t="str">
        <f t="shared" si="283"/>
        <v>29MNN</v>
      </c>
      <c r="B476" s="170" t="str">
        <f t="shared" si="284"/>
        <v>M</v>
      </c>
      <c r="C476" s="29" t="str">
        <f t="shared" si="285"/>
        <v>N</v>
      </c>
      <c r="D476" s="29" t="str">
        <f t="shared" si="282"/>
        <v>N</v>
      </c>
      <c r="E476" s="171" t="s">
        <v>9</v>
      </c>
      <c r="F476" s="171" t="s">
        <v>6</v>
      </c>
      <c r="G476" s="171" t="s">
        <v>7</v>
      </c>
      <c r="H476" s="172">
        <v>29</v>
      </c>
      <c r="I476" s="171" t="s">
        <v>5</v>
      </c>
      <c r="J476" s="171" t="s">
        <v>5</v>
      </c>
      <c r="K476" s="172">
        <v>17548</v>
      </c>
      <c r="L476" s="172">
        <v>9737</v>
      </c>
      <c r="M476" s="172">
        <v>16019</v>
      </c>
      <c r="N476" s="172">
        <v>15792</v>
      </c>
      <c r="O476" s="172">
        <v>17268</v>
      </c>
      <c r="P476" s="1"/>
      <c r="Q476"/>
      <c r="R476"/>
      <c r="S476"/>
      <c r="T476"/>
      <c r="U476"/>
      <c r="V476"/>
      <c r="W476" s="35"/>
      <c r="X476" s="50"/>
      <c r="Y476" s="49"/>
      <c r="Z476" s="49"/>
      <c r="AA476" s="1"/>
      <c r="AB476" s="7"/>
      <c r="AC476" s="7"/>
      <c r="AD476" s="7"/>
      <c r="AE476" s="7"/>
      <c r="AF476" s="7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15"/>
      <c r="AZ476" s="15"/>
      <c r="BA476" s="15"/>
      <c r="BB476" s="15"/>
      <c r="BC476" s="15"/>
      <c r="BD476" s="15"/>
      <c r="BE476" s="15"/>
      <c r="BF476" s="15"/>
      <c r="BG476" s="15"/>
      <c r="BH476" s="15"/>
      <c r="BI476" s="15"/>
      <c r="BJ476" s="15"/>
      <c r="BK476" s="15"/>
      <c r="BL476" s="15"/>
      <c r="BM476" s="15"/>
      <c r="BN476" s="15"/>
      <c r="BO476" s="15"/>
      <c r="BP476" s="15"/>
      <c r="BQ476" s="15"/>
      <c r="BS476" s="15"/>
      <c r="BT476" s="15"/>
      <c r="BU476" s="15"/>
      <c r="BV476" s="15"/>
      <c r="BW476" s="15"/>
      <c r="BY476" s="5"/>
      <c r="BZ476" s="5"/>
      <c r="CA476" s="5"/>
      <c r="CB476" s="5"/>
      <c r="CC476" s="5"/>
      <c r="CE476" s="52"/>
      <c r="CF476" s="52"/>
      <c r="CG476" s="52"/>
      <c r="CH476" s="52"/>
      <c r="CI476" s="52"/>
      <c r="CK476" s="52"/>
      <c r="CL476" s="55"/>
      <c r="CM476" s="55"/>
      <c r="CN476" s="55"/>
      <c r="CO476" s="55"/>
      <c r="CP476" s="55"/>
      <c r="CQ476" s="5"/>
      <c r="CR476" s="5"/>
      <c r="CS476" s="5"/>
      <c r="CT476" s="5"/>
      <c r="CU476" s="5"/>
    </row>
    <row r="477" spans="1:99" x14ac:dyDescent="0.35">
      <c r="A477" s="170" t="str">
        <f t="shared" si="283"/>
        <v>29MNN</v>
      </c>
      <c r="B477" s="170" t="str">
        <f t="shared" si="284"/>
        <v>M</v>
      </c>
      <c r="C477" s="29" t="str">
        <f t="shared" si="285"/>
        <v>N</v>
      </c>
      <c r="D477" s="29" t="str">
        <f t="shared" si="282"/>
        <v>N</v>
      </c>
      <c r="E477" s="171" t="s">
        <v>9</v>
      </c>
      <c r="F477" s="171" t="s">
        <v>6</v>
      </c>
      <c r="G477" s="171" t="s">
        <v>7</v>
      </c>
      <c r="H477" s="172">
        <v>29</v>
      </c>
      <c r="I477" s="171" t="s">
        <v>5</v>
      </c>
      <c r="J477" s="171" t="s">
        <v>9</v>
      </c>
      <c r="K477" s="172">
        <v>1</v>
      </c>
      <c r="L477" s="172">
        <v>1</v>
      </c>
      <c r="M477" s="172">
        <v>1</v>
      </c>
      <c r="N477" s="172">
        <v>1</v>
      </c>
      <c r="O477" s="172">
        <v>1</v>
      </c>
      <c r="P477" s="1"/>
      <c r="Q477"/>
      <c r="R477"/>
      <c r="S477"/>
      <c r="T477"/>
      <c r="U477"/>
      <c r="V477"/>
      <c r="W477" s="35"/>
      <c r="X477" s="50"/>
      <c r="Y477" s="49"/>
      <c r="Z477" s="49"/>
      <c r="AA477" s="1"/>
      <c r="AB477" s="7"/>
      <c r="AC477" s="7"/>
      <c r="AD477" s="7"/>
      <c r="AE477" s="7"/>
      <c r="AF477" s="7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15"/>
      <c r="AZ477" s="15"/>
      <c r="BA477" s="15"/>
      <c r="BB477" s="15"/>
      <c r="BC477" s="15"/>
      <c r="BD477" s="15"/>
      <c r="BE477" s="15"/>
      <c r="BF477" s="15"/>
      <c r="BG477" s="15"/>
      <c r="BH477" s="15"/>
      <c r="BI477" s="15"/>
      <c r="BJ477" s="15"/>
      <c r="BK477" s="15"/>
      <c r="BL477" s="15"/>
      <c r="BM477" s="15"/>
      <c r="BN477" s="15"/>
      <c r="BO477" s="15"/>
      <c r="BP477" s="15"/>
      <c r="BQ477" s="15"/>
      <c r="BS477" s="15"/>
      <c r="BT477" s="15"/>
      <c r="BU477" s="15"/>
      <c r="BV477" s="15"/>
      <c r="BW477" s="15"/>
      <c r="BY477" s="5"/>
      <c r="BZ477" s="5"/>
      <c r="CA477" s="5"/>
      <c r="CB477" s="5"/>
      <c r="CC477" s="5"/>
      <c r="CE477" s="52"/>
      <c r="CF477" s="52"/>
      <c r="CG477" s="52"/>
      <c r="CH477" s="52"/>
      <c r="CI477" s="52"/>
      <c r="CK477" s="52"/>
      <c r="CL477" s="55"/>
      <c r="CM477" s="55"/>
      <c r="CN477" s="55"/>
      <c r="CO477" s="55"/>
      <c r="CP477" s="55"/>
      <c r="CQ477" s="5"/>
      <c r="CR477" s="5"/>
      <c r="CS477" s="5"/>
      <c r="CT477" s="5"/>
      <c r="CU477" s="5"/>
    </row>
    <row r="478" spans="1:99" x14ac:dyDescent="0.35">
      <c r="A478" s="170" t="str">
        <f t="shared" si="283"/>
        <v>29MNN</v>
      </c>
      <c r="B478" s="170" t="str">
        <f t="shared" si="284"/>
        <v>M</v>
      </c>
      <c r="C478" s="29" t="str">
        <f t="shared" si="285"/>
        <v>N</v>
      </c>
      <c r="D478" s="29" t="str">
        <f t="shared" si="282"/>
        <v>N</v>
      </c>
      <c r="E478" s="171" t="s">
        <v>9</v>
      </c>
      <c r="F478" s="171" t="s">
        <v>6</v>
      </c>
      <c r="G478" s="171" t="s">
        <v>7</v>
      </c>
      <c r="H478" s="172">
        <v>29</v>
      </c>
      <c r="I478" s="171" t="s">
        <v>9</v>
      </c>
      <c r="J478" s="171" t="s">
        <v>5</v>
      </c>
      <c r="K478" s="172">
        <v>4</v>
      </c>
      <c r="L478" s="172">
        <v>3</v>
      </c>
      <c r="M478" s="172">
        <v>4</v>
      </c>
      <c r="N478" s="172">
        <v>4</v>
      </c>
      <c r="O478" s="172">
        <v>4</v>
      </c>
      <c r="P478" s="1"/>
      <c r="Q478"/>
      <c r="R478"/>
      <c r="S478"/>
      <c r="T478"/>
      <c r="U478"/>
      <c r="V478"/>
      <c r="W478" s="35"/>
      <c r="X478" s="50"/>
      <c r="Y478" s="49"/>
      <c r="Z478" s="49"/>
      <c r="AA478" s="1"/>
      <c r="AB478" s="7"/>
      <c r="AC478" s="7"/>
      <c r="AD478" s="7"/>
      <c r="AE478" s="7"/>
      <c r="AF478" s="7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15"/>
      <c r="AZ478" s="15"/>
      <c r="BA478" s="15"/>
      <c r="BB478" s="15"/>
      <c r="BC478" s="15"/>
      <c r="BD478" s="15"/>
      <c r="BE478" s="15"/>
      <c r="BF478" s="15"/>
      <c r="BG478" s="15"/>
      <c r="BH478" s="15"/>
      <c r="BI478" s="15"/>
      <c r="BJ478" s="15"/>
      <c r="BK478" s="15"/>
      <c r="BL478" s="15"/>
      <c r="BM478" s="15"/>
      <c r="BN478" s="15"/>
      <c r="BO478" s="15"/>
      <c r="BP478" s="15"/>
      <c r="BQ478" s="15"/>
      <c r="BS478" s="15"/>
      <c r="BT478" s="15"/>
      <c r="BU478" s="15"/>
      <c r="BV478" s="15"/>
      <c r="BW478" s="15"/>
      <c r="BY478" s="5"/>
      <c r="BZ478" s="5"/>
      <c r="CA478" s="5"/>
      <c r="CB478" s="5"/>
      <c r="CC478" s="5"/>
      <c r="CE478" s="52"/>
      <c r="CF478" s="52"/>
      <c r="CG478" s="52"/>
      <c r="CH478" s="52"/>
      <c r="CI478" s="52"/>
      <c r="CK478" s="52"/>
      <c r="CL478" s="55"/>
      <c r="CM478" s="55"/>
      <c r="CN478" s="55"/>
      <c r="CO478" s="55"/>
      <c r="CP478" s="55"/>
      <c r="CQ478" s="5"/>
      <c r="CR478" s="5"/>
      <c r="CS478" s="5"/>
      <c r="CT478" s="5"/>
      <c r="CU478" s="5"/>
    </row>
    <row r="479" spans="1:99" x14ac:dyDescent="0.35">
      <c r="A479" s="170" t="str">
        <f t="shared" si="283"/>
        <v>30MNN</v>
      </c>
      <c r="B479" s="170" t="str">
        <f t="shared" si="284"/>
        <v>M</v>
      </c>
      <c r="C479" s="29" t="str">
        <f t="shared" si="285"/>
        <v>N</v>
      </c>
      <c r="D479" s="29" t="str">
        <f t="shared" si="282"/>
        <v>N</v>
      </c>
      <c r="E479" s="171" t="s">
        <v>9</v>
      </c>
      <c r="F479" s="171" t="s">
        <v>6</v>
      </c>
      <c r="G479" s="171" t="s">
        <v>7</v>
      </c>
      <c r="H479" s="172">
        <v>30</v>
      </c>
      <c r="I479" s="171" t="s">
        <v>5</v>
      </c>
      <c r="J479" s="171" t="s">
        <v>5</v>
      </c>
      <c r="K479" s="172">
        <v>19203</v>
      </c>
      <c r="L479" s="172">
        <v>10877</v>
      </c>
      <c r="M479" s="172">
        <v>17577</v>
      </c>
      <c r="N479" s="172">
        <v>17342</v>
      </c>
      <c r="O479" s="172">
        <v>18916</v>
      </c>
      <c r="P479" s="1"/>
      <c r="Q479"/>
      <c r="R479"/>
      <c r="S479"/>
      <c r="T479"/>
      <c r="U479"/>
      <c r="V479"/>
      <c r="W479" s="35"/>
      <c r="X479" s="50"/>
      <c r="Y479" s="49"/>
      <c r="Z479" s="49"/>
      <c r="AA479" s="1"/>
      <c r="AB479" s="7"/>
      <c r="AC479" s="7"/>
      <c r="AD479" s="7"/>
      <c r="AE479" s="7"/>
      <c r="AF479" s="7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15"/>
      <c r="AZ479" s="15"/>
      <c r="BA479" s="15"/>
      <c r="BB479" s="15"/>
      <c r="BC479" s="15"/>
      <c r="BD479" s="15"/>
      <c r="BE479" s="15"/>
      <c r="BF479" s="15"/>
      <c r="BG479" s="15"/>
      <c r="BH479" s="15"/>
      <c r="BI479" s="15"/>
      <c r="BJ479" s="15"/>
      <c r="BK479" s="15"/>
      <c r="BL479" s="15"/>
      <c r="BM479" s="15"/>
      <c r="BN479" s="15"/>
      <c r="BO479" s="15"/>
      <c r="BP479" s="15"/>
      <c r="BQ479" s="15"/>
      <c r="BS479" s="15"/>
      <c r="BT479" s="15"/>
      <c r="BU479" s="15"/>
      <c r="BV479" s="15"/>
      <c r="BW479" s="15"/>
      <c r="BY479" s="5"/>
      <c r="BZ479" s="5"/>
      <c r="CA479" s="5"/>
      <c r="CB479" s="5"/>
      <c r="CC479" s="5"/>
      <c r="CE479" s="52"/>
      <c r="CF479" s="52"/>
      <c r="CG479" s="52"/>
      <c r="CH479" s="52"/>
      <c r="CI479" s="52"/>
      <c r="CK479" s="52"/>
      <c r="CL479" s="55"/>
      <c r="CM479" s="55"/>
      <c r="CN479" s="55"/>
      <c r="CO479" s="55"/>
      <c r="CP479" s="55"/>
      <c r="CQ479" s="5"/>
      <c r="CR479" s="5"/>
      <c r="CS479" s="5"/>
      <c r="CT479" s="5"/>
      <c r="CU479" s="5"/>
    </row>
    <row r="480" spans="1:99" x14ac:dyDescent="0.35">
      <c r="A480" s="170" t="str">
        <f t="shared" si="283"/>
        <v>30MNN</v>
      </c>
      <c r="B480" s="170" t="str">
        <f t="shared" si="284"/>
        <v>M</v>
      </c>
      <c r="C480" s="29" t="str">
        <f t="shared" si="285"/>
        <v>N</v>
      </c>
      <c r="D480" s="29" t="str">
        <f t="shared" si="282"/>
        <v>N</v>
      </c>
      <c r="E480" s="171" t="s">
        <v>9</v>
      </c>
      <c r="F480" s="171" t="s">
        <v>6</v>
      </c>
      <c r="G480" s="171" t="s">
        <v>7</v>
      </c>
      <c r="H480" s="172">
        <v>30</v>
      </c>
      <c r="I480" s="171" t="s">
        <v>5</v>
      </c>
      <c r="J480" s="171" t="s">
        <v>9</v>
      </c>
      <c r="K480" s="172">
        <v>2</v>
      </c>
      <c r="L480" s="172">
        <v>1</v>
      </c>
      <c r="M480" s="172">
        <v>1</v>
      </c>
      <c r="N480" s="172">
        <v>1</v>
      </c>
      <c r="O480" s="172">
        <v>2</v>
      </c>
      <c r="P480" s="1"/>
      <c r="Q480"/>
      <c r="R480"/>
      <c r="S480"/>
      <c r="T480"/>
      <c r="U480"/>
      <c r="V480"/>
      <c r="W480" s="35"/>
      <c r="X480" s="50"/>
      <c r="Y480" s="49"/>
      <c r="Z480" s="49"/>
      <c r="AA480" s="1"/>
      <c r="AB480" s="7"/>
      <c r="AC480" s="7"/>
      <c r="AD480" s="7"/>
      <c r="AE480" s="7"/>
      <c r="AF480" s="7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15"/>
      <c r="AZ480" s="15"/>
      <c r="BA480" s="15"/>
      <c r="BB480" s="15"/>
      <c r="BC480" s="15"/>
      <c r="BD480" s="15"/>
      <c r="BE480" s="15"/>
      <c r="BF480" s="15"/>
      <c r="BG480" s="15"/>
      <c r="BH480" s="15"/>
      <c r="BI480" s="15"/>
      <c r="BJ480" s="15"/>
      <c r="BK480" s="15"/>
      <c r="BL480" s="15"/>
      <c r="BM480" s="15"/>
      <c r="BN480" s="15"/>
      <c r="BO480" s="15"/>
      <c r="BP480" s="15"/>
      <c r="BQ480" s="15"/>
      <c r="BS480" s="15"/>
      <c r="BT480" s="15"/>
      <c r="BU480" s="15"/>
      <c r="BV480" s="15"/>
      <c r="BW480" s="15"/>
      <c r="BY480" s="5"/>
      <c r="BZ480" s="5"/>
      <c r="CA480" s="5"/>
      <c r="CB480" s="5"/>
      <c r="CC480" s="5"/>
      <c r="CE480" s="52"/>
      <c r="CF480" s="52"/>
      <c r="CG480" s="52"/>
      <c r="CH480" s="52"/>
      <c r="CI480" s="52"/>
      <c r="CK480" s="52"/>
      <c r="CL480" s="55"/>
      <c r="CM480" s="55"/>
      <c r="CN480" s="55"/>
      <c r="CO480" s="55"/>
      <c r="CP480" s="55"/>
      <c r="CQ480" s="5"/>
      <c r="CR480" s="5"/>
      <c r="CS480" s="5"/>
      <c r="CT480" s="5"/>
      <c r="CU480" s="5"/>
    </row>
    <row r="481" spans="1:99" x14ac:dyDescent="0.35">
      <c r="A481" s="170" t="str">
        <f t="shared" si="283"/>
        <v>30MNN</v>
      </c>
      <c r="B481" s="170" t="str">
        <f t="shared" si="284"/>
        <v>M</v>
      </c>
      <c r="C481" s="29" t="str">
        <f t="shared" si="285"/>
        <v>N</v>
      </c>
      <c r="D481" s="29" t="str">
        <f t="shared" si="282"/>
        <v>N</v>
      </c>
      <c r="E481" s="171" t="s">
        <v>9</v>
      </c>
      <c r="F481" s="171" t="s">
        <v>6</v>
      </c>
      <c r="G481" s="171" t="s">
        <v>7</v>
      </c>
      <c r="H481" s="172">
        <v>30</v>
      </c>
      <c r="I481" s="171" t="s">
        <v>9</v>
      </c>
      <c r="J481" s="171" t="s">
        <v>5</v>
      </c>
      <c r="K481" s="172">
        <v>1</v>
      </c>
      <c r="L481" s="172">
        <v>1</v>
      </c>
      <c r="M481" s="172">
        <v>1</v>
      </c>
      <c r="N481" s="172">
        <v>1</v>
      </c>
      <c r="O481" s="172">
        <v>1</v>
      </c>
      <c r="P481" s="1"/>
      <c r="Q481"/>
      <c r="R481"/>
      <c r="S481"/>
      <c r="T481"/>
      <c r="U481"/>
      <c r="V481"/>
      <c r="W481" s="35"/>
      <c r="X481" s="50"/>
      <c r="Y481" s="49"/>
      <c r="Z481" s="49"/>
      <c r="AA481" s="1"/>
      <c r="AB481" s="7"/>
      <c r="AC481" s="7"/>
      <c r="AD481" s="7"/>
      <c r="AE481" s="7"/>
      <c r="AF481" s="7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15"/>
      <c r="AZ481" s="15"/>
      <c r="BA481" s="15"/>
      <c r="BB481" s="15"/>
      <c r="BC481" s="15"/>
      <c r="BD481" s="15"/>
      <c r="BE481" s="15"/>
      <c r="BF481" s="15"/>
      <c r="BG481" s="15"/>
      <c r="BH481" s="15"/>
      <c r="BI481" s="15"/>
      <c r="BJ481" s="15"/>
      <c r="BK481" s="15"/>
      <c r="BL481" s="15"/>
      <c r="BM481" s="15"/>
      <c r="BN481" s="15"/>
      <c r="BO481" s="15"/>
      <c r="BP481" s="15"/>
      <c r="BQ481" s="15"/>
      <c r="BS481" s="15"/>
      <c r="BT481" s="15"/>
      <c r="BU481" s="15"/>
      <c r="BV481" s="15"/>
      <c r="BW481" s="15"/>
      <c r="BY481" s="5"/>
      <c r="BZ481" s="5"/>
      <c r="CA481" s="5"/>
      <c r="CB481" s="5"/>
      <c r="CC481" s="5"/>
      <c r="CE481" s="52"/>
      <c r="CF481" s="52"/>
      <c r="CG481" s="52"/>
      <c r="CH481" s="52"/>
      <c r="CI481" s="52"/>
      <c r="CK481" s="52"/>
      <c r="CL481" s="55"/>
      <c r="CM481" s="55"/>
      <c r="CN481" s="55"/>
      <c r="CO481" s="55"/>
      <c r="CP481" s="55"/>
      <c r="CQ481" s="5"/>
      <c r="CR481" s="5"/>
      <c r="CS481" s="5"/>
      <c r="CT481" s="5"/>
      <c r="CU481" s="5"/>
    </row>
    <row r="482" spans="1:99" x14ac:dyDescent="0.35">
      <c r="A482" s="170" t="str">
        <f t="shared" si="283"/>
        <v>31MNN</v>
      </c>
      <c r="B482" s="170" t="str">
        <f t="shared" si="284"/>
        <v>M</v>
      </c>
      <c r="C482" s="29" t="str">
        <f t="shared" si="285"/>
        <v>N</v>
      </c>
      <c r="D482" s="29" t="str">
        <f t="shared" si="282"/>
        <v>N</v>
      </c>
      <c r="E482" s="171" t="s">
        <v>9</v>
      </c>
      <c r="F482" s="171" t="s">
        <v>6</v>
      </c>
      <c r="G482" s="171" t="s">
        <v>7</v>
      </c>
      <c r="H482" s="172">
        <v>31</v>
      </c>
      <c r="I482" s="171" t="s">
        <v>5</v>
      </c>
      <c r="J482" s="171" t="s">
        <v>5</v>
      </c>
      <c r="K482" s="172">
        <v>19320</v>
      </c>
      <c r="L482" s="172">
        <v>11159</v>
      </c>
      <c r="M482" s="172">
        <v>17816</v>
      </c>
      <c r="N482" s="172">
        <v>17577</v>
      </c>
      <c r="O482" s="172">
        <v>19041</v>
      </c>
      <c r="P482" s="1"/>
      <c r="Q482"/>
      <c r="R482"/>
      <c r="S482"/>
      <c r="T482"/>
      <c r="U482"/>
      <c r="V482"/>
      <c r="W482" s="35"/>
      <c r="X482" s="50"/>
      <c r="Y482" s="49"/>
      <c r="Z482" s="49"/>
      <c r="AA482" s="1"/>
      <c r="AB482" s="7"/>
      <c r="AC482" s="7"/>
      <c r="AD482" s="7"/>
      <c r="AE482" s="7"/>
      <c r="AF482" s="7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15"/>
      <c r="AZ482" s="15"/>
      <c r="BA482" s="15"/>
      <c r="BB482" s="15"/>
      <c r="BC482" s="15"/>
      <c r="BD482" s="15"/>
      <c r="BE482" s="15"/>
      <c r="BF482" s="15"/>
      <c r="BG482" s="15"/>
      <c r="BH482" s="15"/>
      <c r="BI482" s="15"/>
      <c r="BJ482" s="15"/>
      <c r="BK482" s="15"/>
      <c r="BL482" s="15"/>
      <c r="BM482" s="15"/>
      <c r="BN482" s="15"/>
      <c r="BO482" s="15"/>
      <c r="BP482" s="15"/>
      <c r="BQ482" s="15"/>
      <c r="BS482" s="15"/>
      <c r="BT482" s="15"/>
      <c r="BU482" s="15"/>
      <c r="BV482" s="15"/>
      <c r="BW482" s="15"/>
      <c r="BY482" s="5"/>
      <c r="BZ482" s="5"/>
      <c r="CA482" s="5"/>
      <c r="CB482" s="5"/>
      <c r="CC482" s="5"/>
      <c r="CE482" s="52"/>
      <c r="CF482" s="52"/>
      <c r="CG482" s="52"/>
      <c r="CH482" s="52"/>
      <c r="CI482" s="52"/>
      <c r="CK482" s="52"/>
      <c r="CL482" s="55"/>
      <c r="CM482" s="55"/>
      <c r="CN482" s="55"/>
      <c r="CO482" s="55"/>
      <c r="CP482" s="55"/>
      <c r="CQ482" s="5"/>
      <c r="CR482" s="5"/>
      <c r="CS482" s="5"/>
      <c r="CT482" s="5"/>
      <c r="CU482" s="5"/>
    </row>
    <row r="483" spans="1:99" x14ac:dyDescent="0.35">
      <c r="A483" s="170" t="str">
        <f t="shared" si="283"/>
        <v>31MNN</v>
      </c>
      <c r="B483" s="170" t="str">
        <f t="shared" si="284"/>
        <v>M</v>
      </c>
      <c r="C483" s="29" t="str">
        <f t="shared" si="285"/>
        <v>N</v>
      </c>
      <c r="D483" s="29" t="str">
        <f t="shared" si="282"/>
        <v>N</v>
      </c>
      <c r="E483" s="171" t="s">
        <v>9</v>
      </c>
      <c r="F483" s="171" t="s">
        <v>6</v>
      </c>
      <c r="G483" s="171" t="s">
        <v>7</v>
      </c>
      <c r="H483" s="172">
        <v>31</v>
      </c>
      <c r="I483" s="171" t="s">
        <v>5</v>
      </c>
      <c r="J483" s="171" t="s">
        <v>9</v>
      </c>
      <c r="K483" s="172">
        <v>2</v>
      </c>
      <c r="L483" s="172">
        <v>1</v>
      </c>
      <c r="M483" s="172">
        <v>2</v>
      </c>
      <c r="N483" s="172">
        <v>2</v>
      </c>
      <c r="O483" s="172">
        <v>2</v>
      </c>
      <c r="P483" s="1"/>
      <c r="Q483"/>
      <c r="R483"/>
      <c r="S483"/>
      <c r="T483"/>
      <c r="U483"/>
      <c r="V483"/>
      <c r="W483" s="35"/>
      <c r="X483" s="50"/>
      <c r="Y483" s="49"/>
      <c r="Z483" s="49"/>
      <c r="AA483" s="1"/>
      <c r="AB483" s="7"/>
      <c r="AC483" s="7"/>
      <c r="AD483" s="7"/>
      <c r="AE483" s="7"/>
      <c r="AF483" s="7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15"/>
      <c r="AZ483" s="15"/>
      <c r="BA483" s="15"/>
      <c r="BB483" s="15"/>
      <c r="BC483" s="15"/>
      <c r="BD483" s="15"/>
      <c r="BE483" s="15"/>
      <c r="BF483" s="15"/>
      <c r="BG483" s="15"/>
      <c r="BH483" s="15"/>
      <c r="BI483" s="15"/>
      <c r="BJ483" s="15"/>
      <c r="BK483" s="15"/>
      <c r="BL483" s="15"/>
      <c r="BM483" s="15"/>
      <c r="BN483" s="15"/>
      <c r="BO483" s="15"/>
      <c r="BP483" s="15"/>
      <c r="BQ483" s="15"/>
      <c r="BS483" s="15"/>
      <c r="BT483" s="15"/>
      <c r="BU483" s="15"/>
      <c r="BV483" s="15"/>
      <c r="BW483" s="15"/>
      <c r="BY483" s="5"/>
      <c r="BZ483" s="5"/>
      <c r="CA483" s="5"/>
      <c r="CB483" s="5"/>
      <c r="CC483" s="5"/>
      <c r="CE483" s="52"/>
      <c r="CF483" s="52"/>
      <c r="CG483" s="52"/>
      <c r="CH483" s="52"/>
      <c r="CI483" s="52"/>
      <c r="CK483" s="52"/>
      <c r="CL483" s="55"/>
      <c r="CM483" s="55"/>
      <c r="CN483" s="55"/>
      <c r="CO483" s="55"/>
      <c r="CP483" s="55"/>
      <c r="CQ483" s="5"/>
      <c r="CR483" s="5"/>
      <c r="CS483" s="5"/>
      <c r="CT483" s="5"/>
      <c r="CU483" s="5"/>
    </row>
    <row r="484" spans="1:99" x14ac:dyDescent="0.35">
      <c r="A484" s="170" t="str">
        <f t="shared" si="283"/>
        <v>31MNN</v>
      </c>
      <c r="B484" s="170" t="str">
        <f t="shared" si="284"/>
        <v>M</v>
      </c>
      <c r="C484" s="29" t="str">
        <f t="shared" si="285"/>
        <v>N</v>
      </c>
      <c r="D484" s="29" t="str">
        <f t="shared" si="282"/>
        <v>N</v>
      </c>
      <c r="E484" s="171" t="s">
        <v>9</v>
      </c>
      <c r="F484" s="171" t="s">
        <v>6</v>
      </c>
      <c r="G484" s="171" t="s">
        <v>7</v>
      </c>
      <c r="H484" s="172">
        <v>31</v>
      </c>
      <c r="I484" s="171" t="s">
        <v>9</v>
      </c>
      <c r="J484" s="171" t="s">
        <v>5</v>
      </c>
      <c r="K484" s="172">
        <v>3</v>
      </c>
      <c r="L484" s="172">
        <v>2</v>
      </c>
      <c r="M484" s="172">
        <v>3</v>
      </c>
      <c r="N484" s="172">
        <v>3</v>
      </c>
      <c r="O484" s="172">
        <v>3</v>
      </c>
      <c r="P484" s="1"/>
      <c r="Q484"/>
      <c r="R484"/>
      <c r="S484"/>
      <c r="T484"/>
      <c r="U484"/>
      <c r="V484"/>
      <c r="W484" s="35"/>
      <c r="X484" s="50"/>
      <c r="Y484" s="49"/>
      <c r="Z484" s="49"/>
      <c r="AA484" s="1"/>
      <c r="AB484" s="7"/>
      <c r="AC484" s="7"/>
      <c r="AD484" s="7"/>
      <c r="AE484" s="7"/>
      <c r="AF484" s="7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15"/>
      <c r="AZ484" s="15"/>
      <c r="BA484" s="15"/>
      <c r="BB484" s="15"/>
      <c r="BC484" s="15"/>
      <c r="BD484" s="15"/>
      <c r="BE484" s="15"/>
      <c r="BF484" s="15"/>
      <c r="BG484" s="15"/>
      <c r="BH484" s="15"/>
      <c r="BI484" s="15"/>
      <c r="BJ484" s="15"/>
      <c r="BK484" s="15"/>
      <c r="BL484" s="15"/>
      <c r="BM484" s="15"/>
      <c r="BN484" s="15"/>
      <c r="BO484" s="15"/>
      <c r="BP484" s="15"/>
      <c r="BQ484" s="15"/>
      <c r="BS484" s="15"/>
      <c r="BT484" s="15"/>
      <c r="BU484" s="15"/>
      <c r="BV484" s="15"/>
      <c r="BW484" s="15"/>
      <c r="BY484" s="5"/>
      <c r="BZ484" s="5"/>
      <c r="CA484" s="5"/>
      <c r="CB484" s="5"/>
      <c r="CC484" s="5"/>
      <c r="CE484" s="52"/>
      <c r="CF484" s="52"/>
      <c r="CG484" s="52"/>
      <c r="CH484" s="52"/>
      <c r="CI484" s="52"/>
      <c r="CK484" s="52"/>
      <c r="CL484" s="55"/>
      <c r="CM484" s="55"/>
      <c r="CN484" s="55"/>
      <c r="CO484" s="55"/>
      <c r="CP484" s="55"/>
      <c r="CQ484" s="5"/>
      <c r="CR484" s="5"/>
      <c r="CS484" s="5"/>
      <c r="CT484" s="5"/>
      <c r="CU484" s="5"/>
    </row>
    <row r="485" spans="1:99" x14ac:dyDescent="0.35">
      <c r="A485" s="170" t="str">
        <f t="shared" si="283"/>
        <v>31MNN</v>
      </c>
      <c r="B485" s="170" t="str">
        <f t="shared" si="284"/>
        <v>M</v>
      </c>
      <c r="C485" s="29" t="str">
        <f t="shared" si="285"/>
        <v>N</v>
      </c>
      <c r="D485" s="29" t="str">
        <f t="shared" si="282"/>
        <v>N</v>
      </c>
      <c r="E485" s="171" t="s">
        <v>9</v>
      </c>
      <c r="F485" s="171" t="s">
        <v>6</v>
      </c>
      <c r="G485" s="171" t="s">
        <v>7</v>
      </c>
      <c r="H485" s="172">
        <v>31</v>
      </c>
      <c r="I485" s="171" t="s">
        <v>9</v>
      </c>
      <c r="J485" s="171" t="s">
        <v>9</v>
      </c>
      <c r="K485" s="172">
        <v>1</v>
      </c>
      <c r="L485" s="172">
        <v>1</v>
      </c>
      <c r="M485" s="172">
        <v>1</v>
      </c>
      <c r="N485" s="172">
        <v>1</v>
      </c>
      <c r="O485" s="172">
        <v>1</v>
      </c>
      <c r="P485" s="1"/>
      <c r="Q485"/>
      <c r="R485"/>
      <c r="S485"/>
      <c r="T485"/>
      <c r="U485"/>
      <c r="V485"/>
      <c r="W485" s="35"/>
      <c r="X485" s="50"/>
      <c r="Y485" s="49"/>
      <c r="Z485" s="49"/>
      <c r="AA485" s="1"/>
      <c r="AB485" s="7"/>
      <c r="AC485" s="7"/>
      <c r="AD485" s="7"/>
      <c r="AE485" s="7"/>
      <c r="AF485" s="7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15"/>
      <c r="AZ485" s="15"/>
      <c r="BA485" s="15"/>
      <c r="BB485" s="15"/>
      <c r="BC485" s="15"/>
      <c r="BD485" s="15"/>
      <c r="BE485" s="15"/>
      <c r="BF485" s="15"/>
      <c r="BG485" s="15"/>
      <c r="BH485" s="15"/>
      <c r="BI485" s="15"/>
      <c r="BJ485" s="15"/>
      <c r="BK485" s="15"/>
      <c r="BL485" s="15"/>
      <c r="BM485" s="15"/>
      <c r="BN485" s="15"/>
      <c r="BO485" s="15"/>
      <c r="BP485" s="15"/>
      <c r="BQ485" s="15"/>
      <c r="BS485" s="15"/>
      <c r="BT485" s="15"/>
      <c r="BU485" s="15"/>
      <c r="BV485" s="15"/>
      <c r="BW485" s="15"/>
      <c r="BY485" s="5"/>
      <c r="BZ485" s="5"/>
      <c r="CA485" s="5"/>
      <c r="CB485" s="5"/>
      <c r="CC485" s="5"/>
      <c r="CE485" s="52"/>
      <c r="CF485" s="52"/>
      <c r="CG485" s="52"/>
      <c r="CH485" s="52"/>
      <c r="CI485" s="52"/>
      <c r="CK485" s="52"/>
      <c r="CL485" s="55"/>
      <c r="CM485" s="55"/>
      <c r="CN485" s="55"/>
      <c r="CO485" s="55"/>
      <c r="CP485" s="55"/>
      <c r="CQ485" s="5"/>
      <c r="CR485" s="5"/>
      <c r="CS485" s="5"/>
      <c r="CT485" s="5"/>
      <c r="CU485" s="5"/>
    </row>
    <row r="486" spans="1:99" x14ac:dyDescent="0.35">
      <c r="A486" s="170" t="str">
        <f t="shared" si="283"/>
        <v>32MNN</v>
      </c>
      <c r="B486" s="170" t="str">
        <f t="shared" si="284"/>
        <v>M</v>
      </c>
      <c r="C486" s="29" t="str">
        <f t="shared" si="285"/>
        <v>N</v>
      </c>
      <c r="D486" s="29" t="str">
        <f t="shared" si="282"/>
        <v>N</v>
      </c>
      <c r="E486" s="171" t="s">
        <v>9</v>
      </c>
      <c r="F486" s="171" t="s">
        <v>6</v>
      </c>
      <c r="G486" s="171" t="s">
        <v>7</v>
      </c>
      <c r="H486" s="172">
        <v>32</v>
      </c>
      <c r="I486" s="171" t="s">
        <v>5</v>
      </c>
      <c r="J486" s="171" t="s">
        <v>5</v>
      </c>
      <c r="K486" s="172">
        <v>17613</v>
      </c>
      <c r="L486" s="172">
        <v>10164</v>
      </c>
      <c r="M486" s="172">
        <v>16169</v>
      </c>
      <c r="N486" s="172">
        <v>15960</v>
      </c>
      <c r="O486" s="172">
        <v>17355</v>
      </c>
      <c r="P486" s="1"/>
      <c r="Q486"/>
      <c r="R486"/>
      <c r="S486"/>
      <c r="T486"/>
      <c r="U486"/>
      <c r="V486"/>
      <c r="W486" s="35"/>
      <c r="X486" s="50"/>
      <c r="Y486" s="49"/>
      <c r="Z486" s="49"/>
      <c r="AA486" s="1"/>
      <c r="AB486" s="7"/>
      <c r="AC486" s="7"/>
      <c r="AD486" s="7"/>
      <c r="AE486" s="7"/>
      <c r="AF486" s="7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15"/>
      <c r="AZ486" s="15"/>
      <c r="BA486" s="15"/>
      <c r="BB486" s="15"/>
      <c r="BC486" s="15"/>
      <c r="BD486" s="15"/>
      <c r="BE486" s="15"/>
      <c r="BF486" s="15"/>
      <c r="BG486" s="15"/>
      <c r="BH486" s="15"/>
      <c r="BI486" s="15"/>
      <c r="BJ486" s="15"/>
      <c r="BK486" s="15"/>
      <c r="BL486" s="15"/>
      <c r="BM486" s="15"/>
      <c r="BN486" s="15"/>
      <c r="BO486" s="15"/>
      <c r="BP486" s="15"/>
      <c r="BQ486" s="15"/>
      <c r="BS486" s="15"/>
      <c r="BT486" s="15"/>
      <c r="BU486" s="15"/>
      <c r="BV486" s="15"/>
      <c r="BW486" s="15"/>
      <c r="BY486" s="5"/>
      <c r="BZ486" s="5"/>
      <c r="CA486" s="5"/>
      <c r="CB486" s="5"/>
      <c r="CC486" s="5"/>
      <c r="CE486" s="52"/>
      <c r="CF486" s="52"/>
      <c r="CG486" s="52"/>
      <c r="CH486" s="52"/>
      <c r="CI486" s="52"/>
      <c r="CK486" s="52"/>
      <c r="CL486" s="55"/>
      <c r="CM486" s="55"/>
      <c r="CN486" s="55"/>
      <c r="CO486" s="55"/>
      <c r="CP486" s="55"/>
      <c r="CQ486" s="5"/>
      <c r="CR486" s="5"/>
      <c r="CS486" s="5"/>
      <c r="CT486" s="5"/>
      <c r="CU486" s="5"/>
    </row>
    <row r="487" spans="1:99" x14ac:dyDescent="0.35">
      <c r="A487" s="170" t="str">
        <f t="shared" si="283"/>
        <v>32MNN</v>
      </c>
      <c r="B487" s="170" t="str">
        <f t="shared" si="284"/>
        <v>M</v>
      </c>
      <c r="C487" s="29" t="str">
        <f t="shared" si="285"/>
        <v>N</v>
      </c>
      <c r="D487" s="29" t="str">
        <f t="shared" si="282"/>
        <v>N</v>
      </c>
      <c r="E487" s="171" t="s">
        <v>9</v>
      </c>
      <c r="F487" s="171" t="s">
        <v>6</v>
      </c>
      <c r="G487" s="171" t="s">
        <v>7</v>
      </c>
      <c r="H487" s="172">
        <v>32</v>
      </c>
      <c r="I487" s="171" t="s">
        <v>9</v>
      </c>
      <c r="J487" s="171" t="s">
        <v>5</v>
      </c>
      <c r="K487" s="172">
        <v>3</v>
      </c>
      <c r="L487" s="172">
        <v>3</v>
      </c>
      <c r="M487" s="172">
        <v>3</v>
      </c>
      <c r="N487" s="172">
        <v>3</v>
      </c>
      <c r="O487" s="172">
        <v>3</v>
      </c>
      <c r="P487" s="1"/>
      <c r="Q487"/>
      <c r="R487"/>
      <c r="S487"/>
      <c r="T487"/>
      <c r="U487"/>
      <c r="V487"/>
      <c r="W487" s="35"/>
      <c r="X487" s="50"/>
      <c r="Y487" s="49"/>
      <c r="Z487" s="49"/>
      <c r="AA487" s="1"/>
      <c r="AB487" s="7"/>
      <c r="AC487" s="7"/>
      <c r="AD487" s="7"/>
      <c r="AE487" s="7"/>
      <c r="AF487" s="7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15"/>
      <c r="AZ487" s="15"/>
      <c r="BA487" s="15"/>
      <c r="BB487" s="15"/>
      <c r="BC487" s="15"/>
      <c r="BD487" s="15"/>
      <c r="BE487" s="15"/>
      <c r="BF487" s="15"/>
      <c r="BG487" s="15"/>
      <c r="BH487" s="15"/>
      <c r="BI487" s="15"/>
      <c r="BJ487" s="15"/>
      <c r="BK487" s="15"/>
      <c r="BL487" s="15"/>
      <c r="BM487" s="15"/>
      <c r="BN487" s="15"/>
      <c r="BO487" s="15"/>
      <c r="BP487" s="15"/>
      <c r="BQ487" s="15"/>
      <c r="BS487" s="15"/>
      <c r="BT487" s="15"/>
      <c r="BU487" s="15"/>
      <c r="BV487" s="15"/>
      <c r="BW487" s="15"/>
      <c r="BY487" s="5"/>
      <c r="BZ487" s="5"/>
      <c r="CA487" s="5"/>
      <c r="CB487" s="5"/>
      <c r="CC487" s="5"/>
      <c r="CE487" s="52"/>
      <c r="CF487" s="52"/>
      <c r="CG487" s="52"/>
      <c r="CH487" s="52"/>
      <c r="CI487" s="52"/>
      <c r="CK487" s="52"/>
      <c r="CL487" s="55"/>
      <c r="CM487" s="55"/>
      <c r="CN487" s="55"/>
      <c r="CO487" s="55"/>
      <c r="CP487" s="55"/>
      <c r="CQ487" s="5"/>
      <c r="CR487" s="5"/>
      <c r="CS487" s="5"/>
      <c r="CT487" s="5"/>
      <c r="CU487" s="5"/>
    </row>
    <row r="488" spans="1:99" x14ac:dyDescent="0.35">
      <c r="A488" s="170" t="str">
        <f t="shared" si="283"/>
        <v>32MNN</v>
      </c>
      <c r="B488" s="170" t="str">
        <f t="shared" si="284"/>
        <v>M</v>
      </c>
      <c r="C488" s="29" t="str">
        <f t="shared" si="285"/>
        <v>N</v>
      </c>
      <c r="D488" s="29" t="str">
        <f t="shared" si="282"/>
        <v>N</v>
      </c>
      <c r="E488" s="171" t="s">
        <v>9</v>
      </c>
      <c r="F488" s="171" t="s">
        <v>6</v>
      </c>
      <c r="G488" s="171" t="s">
        <v>7</v>
      </c>
      <c r="H488" s="172">
        <v>32</v>
      </c>
      <c r="I488" s="171" t="s">
        <v>9</v>
      </c>
      <c r="J488" s="171" t="s">
        <v>9</v>
      </c>
      <c r="K488" s="172">
        <v>1</v>
      </c>
      <c r="L488" s="172">
        <v>0</v>
      </c>
      <c r="M488" s="172">
        <v>1</v>
      </c>
      <c r="N488" s="172">
        <v>1</v>
      </c>
      <c r="O488" s="172">
        <v>1</v>
      </c>
      <c r="P488" s="1"/>
      <c r="Q488"/>
      <c r="R488"/>
      <c r="S488"/>
      <c r="T488"/>
      <c r="U488"/>
      <c r="V488"/>
      <c r="W488" s="35"/>
      <c r="X488" s="50"/>
      <c r="Y488" s="49"/>
      <c r="Z488" s="49"/>
      <c r="AA488" s="1"/>
      <c r="AB488" s="7"/>
      <c r="AC488" s="7"/>
      <c r="AD488" s="7"/>
      <c r="AE488" s="7"/>
      <c r="AF488" s="7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  <c r="BL488" s="15"/>
      <c r="BM488" s="15"/>
      <c r="BN488" s="15"/>
      <c r="BO488" s="15"/>
      <c r="BP488" s="15"/>
      <c r="BQ488" s="15"/>
      <c r="BS488" s="15"/>
      <c r="BT488" s="15"/>
      <c r="BU488" s="15"/>
      <c r="BV488" s="15"/>
      <c r="BW488" s="15"/>
      <c r="BY488" s="5"/>
      <c r="BZ488" s="5"/>
      <c r="CA488" s="5"/>
      <c r="CB488" s="5"/>
      <c r="CC488" s="5"/>
      <c r="CE488" s="52"/>
      <c r="CF488" s="52"/>
      <c r="CG488" s="52"/>
      <c r="CH488" s="52"/>
      <c r="CI488" s="52"/>
      <c r="CK488" s="52"/>
      <c r="CL488" s="55"/>
      <c r="CM488" s="55"/>
      <c r="CN488" s="55"/>
      <c r="CO488" s="55"/>
      <c r="CP488" s="55"/>
      <c r="CQ488" s="5"/>
      <c r="CR488" s="5"/>
      <c r="CS488" s="5"/>
      <c r="CT488" s="5"/>
      <c r="CU488" s="5"/>
    </row>
    <row r="489" spans="1:99" x14ac:dyDescent="0.35">
      <c r="A489" s="170" t="str">
        <f t="shared" si="283"/>
        <v>33MNN</v>
      </c>
      <c r="B489" s="170" t="str">
        <f t="shared" si="284"/>
        <v>M</v>
      </c>
      <c r="C489" s="29" t="str">
        <f t="shared" si="285"/>
        <v>N</v>
      </c>
      <c r="D489" s="29" t="str">
        <f t="shared" si="282"/>
        <v>N</v>
      </c>
      <c r="E489" s="171" t="s">
        <v>9</v>
      </c>
      <c r="F489" s="171" t="s">
        <v>6</v>
      </c>
      <c r="G489" s="171" t="s">
        <v>7</v>
      </c>
      <c r="H489" s="172">
        <v>33</v>
      </c>
      <c r="I489" s="171" t="s">
        <v>5</v>
      </c>
      <c r="J489" s="171" t="s">
        <v>5</v>
      </c>
      <c r="K489" s="172">
        <v>17231</v>
      </c>
      <c r="L489" s="172">
        <v>10109</v>
      </c>
      <c r="M489" s="172">
        <v>15876</v>
      </c>
      <c r="N489" s="172">
        <v>15625</v>
      </c>
      <c r="O489" s="172">
        <v>16966</v>
      </c>
      <c r="P489" s="1"/>
      <c r="Q489"/>
      <c r="R489"/>
      <c r="S489"/>
      <c r="T489"/>
      <c r="U489"/>
      <c r="V489"/>
      <c r="W489" s="35"/>
      <c r="X489" s="50"/>
      <c r="Y489" s="49"/>
      <c r="Z489" s="49"/>
      <c r="AA489" s="1"/>
      <c r="AB489" s="7"/>
      <c r="AC489" s="7"/>
      <c r="AD489" s="7"/>
      <c r="AE489" s="7"/>
      <c r="AF489" s="7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15"/>
      <c r="AZ489" s="15"/>
      <c r="BA489" s="15"/>
      <c r="BB489" s="15"/>
      <c r="BC489" s="15"/>
      <c r="BD489" s="15"/>
      <c r="BE489" s="15"/>
      <c r="BF489" s="15"/>
      <c r="BG489" s="15"/>
      <c r="BH489" s="15"/>
      <c r="BI489" s="15"/>
      <c r="BJ489" s="15"/>
      <c r="BK489" s="15"/>
      <c r="BL489" s="15"/>
      <c r="BM489" s="15"/>
      <c r="BN489" s="15"/>
      <c r="BO489" s="15"/>
      <c r="BP489" s="15"/>
      <c r="BQ489" s="15"/>
      <c r="BS489" s="15"/>
      <c r="BT489" s="15"/>
      <c r="BU489" s="15"/>
      <c r="BV489" s="15"/>
      <c r="BW489" s="15"/>
      <c r="BY489" s="5"/>
      <c r="BZ489" s="5"/>
      <c r="CA489" s="5"/>
      <c r="CB489" s="5"/>
      <c r="CC489" s="5"/>
      <c r="CE489" s="52"/>
      <c r="CF489" s="52"/>
      <c r="CG489" s="52"/>
      <c r="CH489" s="52"/>
      <c r="CI489" s="52"/>
      <c r="CK489" s="52"/>
      <c r="CL489" s="55"/>
      <c r="CM489" s="55"/>
      <c r="CN489" s="55"/>
      <c r="CO489" s="55"/>
      <c r="CP489" s="55"/>
      <c r="CQ489" s="5"/>
      <c r="CR489" s="5"/>
      <c r="CS489" s="5"/>
      <c r="CT489" s="5"/>
      <c r="CU489" s="5"/>
    </row>
    <row r="490" spans="1:99" x14ac:dyDescent="0.35">
      <c r="A490" s="170" t="str">
        <f t="shared" si="283"/>
        <v>33MNN</v>
      </c>
      <c r="B490" s="170" t="str">
        <f t="shared" si="284"/>
        <v>M</v>
      </c>
      <c r="C490" s="29" t="str">
        <f t="shared" si="285"/>
        <v>N</v>
      </c>
      <c r="D490" s="29" t="str">
        <f t="shared" si="282"/>
        <v>N</v>
      </c>
      <c r="E490" s="171" t="s">
        <v>9</v>
      </c>
      <c r="F490" s="171" t="s">
        <v>6</v>
      </c>
      <c r="G490" s="171" t="s">
        <v>7</v>
      </c>
      <c r="H490" s="172">
        <v>33</v>
      </c>
      <c r="I490" s="171" t="s">
        <v>5</v>
      </c>
      <c r="J490" s="171" t="s">
        <v>9</v>
      </c>
      <c r="K490" s="172">
        <v>3</v>
      </c>
      <c r="L490" s="172">
        <v>2</v>
      </c>
      <c r="M490" s="172">
        <v>3</v>
      </c>
      <c r="N490" s="172">
        <v>3</v>
      </c>
      <c r="O490" s="172">
        <v>3</v>
      </c>
      <c r="P490" s="1"/>
      <c r="Q490"/>
      <c r="R490"/>
      <c r="S490"/>
      <c r="T490"/>
      <c r="U490"/>
      <c r="V490"/>
      <c r="W490" s="35"/>
      <c r="X490" s="50"/>
      <c r="Y490" s="49"/>
      <c r="Z490" s="49"/>
      <c r="AA490" s="1"/>
      <c r="AB490" s="7"/>
      <c r="AC490" s="7"/>
      <c r="AD490" s="7"/>
      <c r="AE490" s="7"/>
      <c r="AF490" s="7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15"/>
      <c r="AZ490" s="15"/>
      <c r="BA490" s="15"/>
      <c r="BB490" s="15"/>
      <c r="BC490" s="15"/>
      <c r="BD490" s="15"/>
      <c r="BE490" s="15"/>
      <c r="BF490" s="15"/>
      <c r="BG490" s="15"/>
      <c r="BH490" s="15"/>
      <c r="BI490" s="15"/>
      <c r="BJ490" s="15"/>
      <c r="BK490" s="15"/>
      <c r="BL490" s="15"/>
      <c r="BM490" s="15"/>
      <c r="BN490" s="15"/>
      <c r="BO490" s="15"/>
      <c r="BP490" s="15"/>
      <c r="BQ490" s="15"/>
      <c r="BS490" s="15"/>
      <c r="BT490" s="15"/>
      <c r="BU490" s="15"/>
      <c r="BV490" s="15"/>
      <c r="BW490" s="15"/>
      <c r="BY490" s="5"/>
      <c r="BZ490" s="5"/>
      <c r="CA490" s="5"/>
      <c r="CB490" s="5"/>
      <c r="CC490" s="5"/>
      <c r="CE490" s="52"/>
      <c r="CF490" s="52"/>
      <c r="CG490" s="52"/>
      <c r="CH490" s="52"/>
      <c r="CI490" s="52"/>
      <c r="CK490" s="52"/>
      <c r="CL490" s="55"/>
      <c r="CM490" s="55"/>
      <c r="CN490" s="55"/>
      <c r="CO490" s="55"/>
      <c r="CP490" s="55"/>
      <c r="CQ490" s="5"/>
      <c r="CR490" s="5"/>
      <c r="CS490" s="5"/>
      <c r="CT490" s="5"/>
      <c r="CU490" s="5"/>
    </row>
    <row r="491" spans="1:99" x14ac:dyDescent="0.35">
      <c r="A491" s="170" t="str">
        <f t="shared" si="283"/>
        <v>33MNN</v>
      </c>
      <c r="B491" s="170" t="str">
        <f t="shared" si="284"/>
        <v>M</v>
      </c>
      <c r="C491" s="29" t="str">
        <f t="shared" si="285"/>
        <v>N</v>
      </c>
      <c r="D491" s="29" t="str">
        <f t="shared" si="282"/>
        <v>N</v>
      </c>
      <c r="E491" s="171" t="s">
        <v>9</v>
      </c>
      <c r="F491" s="171" t="s">
        <v>6</v>
      </c>
      <c r="G491" s="171" t="s">
        <v>7</v>
      </c>
      <c r="H491" s="172">
        <v>33</v>
      </c>
      <c r="I491" s="171" t="s">
        <v>9</v>
      </c>
      <c r="J491" s="171" t="s">
        <v>5</v>
      </c>
      <c r="K491" s="172">
        <v>3</v>
      </c>
      <c r="L491" s="172">
        <v>1</v>
      </c>
      <c r="M491" s="172">
        <v>3</v>
      </c>
      <c r="N491" s="172">
        <v>3</v>
      </c>
      <c r="O491" s="172">
        <v>3</v>
      </c>
      <c r="P491" s="1"/>
      <c r="Q491"/>
      <c r="R491"/>
      <c r="S491"/>
      <c r="T491"/>
      <c r="U491"/>
      <c r="V491"/>
      <c r="W491" s="35"/>
      <c r="X491" s="50"/>
      <c r="Y491" s="49"/>
      <c r="Z491" s="49"/>
      <c r="AA491" s="1"/>
      <c r="AB491" s="7"/>
      <c r="AC491" s="7"/>
      <c r="AD491" s="7"/>
      <c r="AE491" s="7"/>
      <c r="AF491" s="7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15"/>
      <c r="AZ491" s="15"/>
      <c r="BA491" s="15"/>
      <c r="BB491" s="15"/>
      <c r="BC491" s="15"/>
      <c r="BD491" s="15"/>
      <c r="BE491" s="15"/>
      <c r="BF491" s="15"/>
      <c r="BG491" s="15"/>
      <c r="BH491" s="15"/>
      <c r="BI491" s="15"/>
      <c r="BJ491" s="15"/>
      <c r="BK491" s="15"/>
      <c r="BL491" s="15"/>
      <c r="BM491" s="15"/>
      <c r="BN491" s="15"/>
      <c r="BO491" s="15"/>
      <c r="BP491" s="15"/>
      <c r="BQ491" s="15"/>
      <c r="BS491" s="15"/>
      <c r="BT491" s="15"/>
      <c r="BU491" s="15"/>
      <c r="BV491" s="15"/>
      <c r="BW491" s="15"/>
      <c r="BY491" s="5"/>
      <c r="BZ491" s="5"/>
      <c r="CA491" s="5"/>
      <c r="CB491" s="5"/>
      <c r="CC491" s="5"/>
      <c r="CE491" s="52"/>
      <c r="CF491" s="52"/>
      <c r="CG491" s="52"/>
      <c r="CH491" s="52"/>
      <c r="CI491" s="52"/>
      <c r="CK491" s="52"/>
      <c r="CL491" s="55"/>
      <c r="CM491" s="55"/>
      <c r="CN491" s="55"/>
      <c r="CO491" s="55"/>
      <c r="CP491" s="55"/>
      <c r="CQ491" s="5"/>
      <c r="CR491" s="5"/>
      <c r="CS491" s="5"/>
      <c r="CT491" s="5"/>
      <c r="CU491" s="5"/>
    </row>
    <row r="492" spans="1:99" x14ac:dyDescent="0.35">
      <c r="A492" s="170" t="str">
        <f t="shared" si="283"/>
        <v>34MNN</v>
      </c>
      <c r="B492" s="170" t="str">
        <f t="shared" si="284"/>
        <v>M</v>
      </c>
      <c r="C492" s="29" t="str">
        <f t="shared" si="285"/>
        <v>N</v>
      </c>
      <c r="D492" s="29" t="str">
        <f t="shared" si="282"/>
        <v>N</v>
      </c>
      <c r="E492" s="171" t="s">
        <v>9</v>
      </c>
      <c r="F492" s="171" t="s">
        <v>6</v>
      </c>
      <c r="G492" s="171" t="s">
        <v>7</v>
      </c>
      <c r="H492" s="172">
        <v>34</v>
      </c>
      <c r="I492" s="171" t="s">
        <v>5</v>
      </c>
      <c r="J492" s="171" t="s">
        <v>5</v>
      </c>
      <c r="K492" s="172">
        <v>16952</v>
      </c>
      <c r="L492" s="172">
        <v>10068</v>
      </c>
      <c r="M492" s="172">
        <v>15642</v>
      </c>
      <c r="N492" s="172">
        <v>15401</v>
      </c>
      <c r="O492" s="172">
        <v>16740</v>
      </c>
      <c r="P492" s="1"/>
      <c r="Q492"/>
      <c r="R492"/>
      <c r="S492"/>
      <c r="T492"/>
      <c r="U492"/>
      <c r="V492"/>
      <c r="W492" s="35"/>
      <c r="X492" s="50"/>
      <c r="Y492" s="49"/>
      <c r="Z492" s="49"/>
      <c r="AA492" s="1"/>
      <c r="AB492" s="7"/>
      <c r="AC492" s="7"/>
      <c r="AD492" s="7"/>
      <c r="AE492" s="7"/>
      <c r="AF492" s="7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15"/>
      <c r="AZ492" s="15"/>
      <c r="BA492" s="15"/>
      <c r="BB492" s="15"/>
      <c r="BC492" s="15"/>
      <c r="BD492" s="15"/>
      <c r="BE492" s="15"/>
      <c r="BF492" s="15"/>
      <c r="BG492" s="15"/>
      <c r="BH492" s="15"/>
      <c r="BI492" s="15"/>
      <c r="BJ492" s="15"/>
      <c r="BK492" s="15"/>
      <c r="BL492" s="15"/>
      <c r="BM492" s="15"/>
      <c r="BN492" s="15"/>
      <c r="BO492" s="15"/>
      <c r="BP492" s="15"/>
      <c r="BQ492" s="15"/>
      <c r="BS492" s="15"/>
      <c r="BT492" s="15"/>
      <c r="BU492" s="15"/>
      <c r="BV492" s="15"/>
      <c r="BW492" s="15"/>
      <c r="BY492" s="5"/>
      <c r="BZ492" s="5"/>
      <c r="CA492" s="5"/>
      <c r="CB492" s="5"/>
      <c r="CC492" s="5"/>
      <c r="CE492" s="52"/>
      <c r="CF492" s="52"/>
      <c r="CG492" s="52"/>
      <c r="CH492" s="52"/>
      <c r="CI492" s="52"/>
      <c r="CK492" s="52"/>
      <c r="CL492" s="55"/>
      <c r="CM492" s="55"/>
      <c r="CN492" s="55"/>
      <c r="CO492" s="55"/>
      <c r="CP492" s="55"/>
      <c r="CQ492" s="5"/>
      <c r="CR492" s="5"/>
      <c r="CS492" s="5"/>
      <c r="CT492" s="5"/>
      <c r="CU492" s="5"/>
    </row>
    <row r="493" spans="1:99" x14ac:dyDescent="0.35">
      <c r="A493" s="170" t="str">
        <f t="shared" si="283"/>
        <v>34MNN</v>
      </c>
      <c r="B493" s="170" t="str">
        <f t="shared" si="284"/>
        <v>M</v>
      </c>
      <c r="C493" s="29" t="str">
        <f t="shared" si="285"/>
        <v>N</v>
      </c>
      <c r="D493" s="29" t="str">
        <f t="shared" si="282"/>
        <v>N</v>
      </c>
      <c r="E493" s="171" t="s">
        <v>9</v>
      </c>
      <c r="F493" s="171" t="s">
        <v>6</v>
      </c>
      <c r="G493" s="171" t="s">
        <v>7</v>
      </c>
      <c r="H493" s="172">
        <v>34</v>
      </c>
      <c r="I493" s="171" t="s">
        <v>5</v>
      </c>
      <c r="J493" s="171" t="s">
        <v>9</v>
      </c>
      <c r="K493" s="172">
        <v>1</v>
      </c>
      <c r="L493" s="172">
        <v>1</v>
      </c>
      <c r="M493" s="172">
        <v>1</v>
      </c>
      <c r="N493" s="172">
        <v>1</v>
      </c>
      <c r="O493" s="172">
        <v>1</v>
      </c>
      <c r="P493" s="1"/>
      <c r="Q493"/>
      <c r="R493"/>
      <c r="S493"/>
      <c r="T493"/>
      <c r="U493"/>
      <c r="V493"/>
      <c r="W493" s="35"/>
      <c r="X493" s="50"/>
      <c r="Y493" s="49"/>
      <c r="Z493" s="49"/>
      <c r="AA493" s="1"/>
      <c r="AB493" s="7"/>
      <c r="AC493" s="7"/>
      <c r="AD493" s="7"/>
      <c r="AE493" s="7"/>
      <c r="AF493" s="7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15"/>
      <c r="AZ493" s="15"/>
      <c r="BA493" s="15"/>
      <c r="BB493" s="15"/>
      <c r="BC493" s="15"/>
      <c r="BD493" s="15"/>
      <c r="BE493" s="15"/>
      <c r="BF493" s="15"/>
      <c r="BG493" s="15"/>
      <c r="BH493" s="15"/>
      <c r="BI493" s="15"/>
      <c r="BJ493" s="15"/>
      <c r="BK493" s="15"/>
      <c r="BL493" s="15"/>
      <c r="BM493" s="15"/>
      <c r="BN493" s="15"/>
      <c r="BO493" s="15"/>
      <c r="BP493" s="15"/>
      <c r="BQ493" s="15"/>
      <c r="BS493" s="15"/>
      <c r="BT493" s="15"/>
      <c r="BU493" s="15"/>
      <c r="BV493" s="15"/>
      <c r="BW493" s="15"/>
      <c r="BY493" s="5"/>
      <c r="BZ493" s="5"/>
      <c r="CA493" s="5"/>
      <c r="CB493" s="5"/>
      <c r="CC493" s="5"/>
      <c r="CE493" s="52"/>
      <c r="CF493" s="52"/>
      <c r="CG493" s="52"/>
      <c r="CH493" s="52"/>
      <c r="CI493" s="52"/>
      <c r="CK493" s="52"/>
      <c r="CL493" s="55"/>
      <c r="CM493" s="55"/>
      <c r="CN493" s="55"/>
      <c r="CO493" s="55"/>
      <c r="CP493" s="55"/>
      <c r="CQ493" s="5"/>
      <c r="CR493" s="5"/>
      <c r="CS493" s="5"/>
      <c r="CT493" s="5"/>
      <c r="CU493" s="5"/>
    </row>
    <row r="494" spans="1:99" x14ac:dyDescent="0.35">
      <c r="A494" s="170" t="str">
        <f t="shared" si="283"/>
        <v>34MNN</v>
      </c>
      <c r="B494" s="170" t="str">
        <f t="shared" si="284"/>
        <v>M</v>
      </c>
      <c r="C494" s="29" t="str">
        <f t="shared" si="285"/>
        <v>N</v>
      </c>
      <c r="D494" s="29" t="str">
        <f t="shared" si="282"/>
        <v>N</v>
      </c>
      <c r="E494" s="171" t="s">
        <v>9</v>
      </c>
      <c r="F494" s="171" t="s">
        <v>6</v>
      </c>
      <c r="G494" s="171" t="s">
        <v>7</v>
      </c>
      <c r="H494" s="172">
        <v>34</v>
      </c>
      <c r="I494" s="171" t="s">
        <v>9</v>
      </c>
      <c r="J494" s="171" t="s">
        <v>5</v>
      </c>
      <c r="K494" s="172">
        <v>1</v>
      </c>
      <c r="L494" s="172">
        <v>0</v>
      </c>
      <c r="M494" s="172">
        <v>1</v>
      </c>
      <c r="N494" s="172">
        <v>1</v>
      </c>
      <c r="O494" s="172">
        <v>0</v>
      </c>
      <c r="P494" s="1"/>
      <c r="Q494"/>
      <c r="R494"/>
      <c r="S494"/>
      <c r="T494"/>
      <c r="U494"/>
      <c r="V494"/>
      <c r="W494" s="35"/>
      <c r="X494" s="50"/>
      <c r="Y494" s="49"/>
      <c r="Z494" s="49"/>
      <c r="AA494" s="1"/>
      <c r="AB494" s="7"/>
      <c r="AC494" s="7"/>
      <c r="AD494" s="7"/>
      <c r="AE494" s="7"/>
      <c r="AF494" s="7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5"/>
      <c r="BM494" s="15"/>
      <c r="BN494" s="15"/>
      <c r="BO494" s="15"/>
      <c r="BP494" s="15"/>
      <c r="BQ494" s="15"/>
      <c r="BS494" s="15"/>
      <c r="BT494" s="15"/>
      <c r="BU494" s="15"/>
      <c r="BV494" s="15"/>
      <c r="BW494" s="15"/>
      <c r="BY494" s="5"/>
      <c r="BZ494" s="5"/>
      <c r="CA494" s="5"/>
      <c r="CB494" s="5"/>
      <c r="CC494" s="5"/>
      <c r="CE494" s="52"/>
      <c r="CF494" s="52"/>
      <c r="CG494" s="52"/>
      <c r="CH494" s="52"/>
      <c r="CI494" s="52"/>
      <c r="CK494" s="52"/>
      <c r="CL494" s="55"/>
      <c r="CM494" s="55"/>
      <c r="CN494" s="55"/>
      <c r="CO494" s="55"/>
      <c r="CP494" s="55"/>
      <c r="CQ494" s="5"/>
      <c r="CR494" s="5"/>
      <c r="CS494" s="5"/>
      <c r="CT494" s="5"/>
      <c r="CU494" s="5"/>
    </row>
    <row r="495" spans="1:99" x14ac:dyDescent="0.35">
      <c r="A495" s="170" t="str">
        <f t="shared" si="283"/>
        <v>34MNN</v>
      </c>
      <c r="B495" s="170" t="str">
        <f t="shared" si="284"/>
        <v>M</v>
      </c>
      <c r="C495" s="29" t="str">
        <f t="shared" si="285"/>
        <v>N</v>
      </c>
      <c r="D495" s="29" t="str">
        <f t="shared" si="282"/>
        <v>N</v>
      </c>
      <c r="E495" s="171" t="s">
        <v>9</v>
      </c>
      <c r="F495" s="171" t="s">
        <v>6</v>
      </c>
      <c r="G495" s="171" t="s">
        <v>7</v>
      </c>
      <c r="H495" s="172">
        <v>34</v>
      </c>
      <c r="I495" s="171" t="s">
        <v>9</v>
      </c>
      <c r="J495" s="171" t="s">
        <v>9</v>
      </c>
      <c r="K495" s="172">
        <v>1</v>
      </c>
      <c r="L495" s="172">
        <v>0</v>
      </c>
      <c r="M495" s="172">
        <v>1</v>
      </c>
      <c r="N495" s="172">
        <v>1</v>
      </c>
      <c r="O495" s="172">
        <v>1</v>
      </c>
      <c r="P495" s="1"/>
      <c r="Q495"/>
      <c r="R495"/>
      <c r="S495"/>
      <c r="T495"/>
      <c r="U495"/>
      <c r="V495"/>
      <c r="W495" s="35"/>
      <c r="X495" s="50"/>
      <c r="Y495" s="49"/>
      <c r="Z495" s="49"/>
      <c r="AA495" s="1"/>
      <c r="AB495" s="7"/>
      <c r="AC495" s="7"/>
      <c r="AD495" s="7"/>
      <c r="AE495" s="7"/>
      <c r="AF495" s="7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15"/>
      <c r="AZ495" s="15"/>
      <c r="BA495" s="15"/>
      <c r="BB495" s="15"/>
      <c r="BC495" s="15"/>
      <c r="BD495" s="15"/>
      <c r="BE495" s="15"/>
      <c r="BF495" s="15"/>
      <c r="BG495" s="15"/>
      <c r="BH495" s="15"/>
      <c r="BI495" s="15"/>
      <c r="BJ495" s="15"/>
      <c r="BK495" s="15"/>
      <c r="BL495" s="15"/>
      <c r="BM495" s="15"/>
      <c r="BN495" s="15"/>
      <c r="BO495" s="15"/>
      <c r="BP495" s="15"/>
      <c r="BQ495" s="15"/>
      <c r="BS495" s="15"/>
      <c r="BT495" s="15"/>
      <c r="BU495" s="15"/>
      <c r="BV495" s="15"/>
      <c r="BW495" s="15"/>
      <c r="BY495" s="5"/>
      <c r="BZ495" s="5"/>
      <c r="CA495" s="5"/>
      <c r="CB495" s="5"/>
      <c r="CC495" s="5"/>
      <c r="CE495" s="52"/>
      <c r="CF495" s="52"/>
      <c r="CG495" s="52"/>
      <c r="CH495" s="52"/>
      <c r="CI495" s="52"/>
      <c r="CK495" s="52"/>
      <c r="CL495" s="55"/>
      <c r="CM495" s="55"/>
      <c r="CN495" s="55"/>
      <c r="CO495" s="55"/>
      <c r="CP495" s="55"/>
      <c r="CQ495" s="5"/>
      <c r="CR495" s="5"/>
      <c r="CS495" s="5"/>
      <c r="CT495" s="5"/>
      <c r="CU495" s="5"/>
    </row>
    <row r="496" spans="1:99" x14ac:dyDescent="0.35">
      <c r="A496" s="170" t="str">
        <f t="shared" si="283"/>
        <v>35MNN</v>
      </c>
      <c r="B496" s="170" t="str">
        <f t="shared" si="284"/>
        <v>M</v>
      </c>
      <c r="C496" s="29" t="str">
        <f t="shared" si="285"/>
        <v>N</v>
      </c>
      <c r="D496" s="29" t="str">
        <f t="shared" si="282"/>
        <v>N</v>
      </c>
      <c r="E496" s="171" t="s">
        <v>9</v>
      </c>
      <c r="F496" s="171" t="s">
        <v>6</v>
      </c>
      <c r="G496" s="171" t="s">
        <v>7</v>
      </c>
      <c r="H496" s="172">
        <v>35</v>
      </c>
      <c r="I496" s="171" t="s">
        <v>5</v>
      </c>
      <c r="J496" s="171" t="s">
        <v>5</v>
      </c>
      <c r="K496" s="172">
        <v>17205</v>
      </c>
      <c r="L496" s="172">
        <v>10456</v>
      </c>
      <c r="M496" s="172">
        <v>15853</v>
      </c>
      <c r="N496" s="172">
        <v>15658</v>
      </c>
      <c r="O496" s="172">
        <v>16986</v>
      </c>
      <c r="P496" s="1"/>
      <c r="Q496"/>
      <c r="R496"/>
      <c r="S496"/>
      <c r="T496"/>
      <c r="U496"/>
      <c r="V496"/>
      <c r="W496" s="35"/>
      <c r="X496" s="50"/>
      <c r="Y496" s="49"/>
      <c r="Z496" s="49"/>
      <c r="AA496" s="1"/>
      <c r="AB496" s="7"/>
      <c r="AC496" s="7"/>
      <c r="AD496" s="7"/>
      <c r="AE496" s="7"/>
      <c r="AF496" s="7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15"/>
      <c r="AZ496" s="15"/>
      <c r="BA496" s="15"/>
      <c r="BB496" s="15"/>
      <c r="BC496" s="15"/>
      <c r="BD496" s="15"/>
      <c r="BE496" s="15"/>
      <c r="BF496" s="15"/>
      <c r="BG496" s="15"/>
      <c r="BH496" s="15"/>
      <c r="BI496" s="15"/>
      <c r="BJ496" s="15"/>
      <c r="BK496" s="15"/>
      <c r="BL496" s="15"/>
      <c r="BM496" s="15"/>
      <c r="BN496" s="15"/>
      <c r="BO496" s="15"/>
      <c r="BP496" s="15"/>
      <c r="BQ496" s="15"/>
      <c r="BS496" s="15"/>
      <c r="BT496" s="15"/>
      <c r="BU496" s="15"/>
      <c r="BV496" s="15"/>
      <c r="BW496" s="15"/>
      <c r="BY496" s="5"/>
      <c r="BZ496" s="5"/>
      <c r="CA496" s="5"/>
      <c r="CB496" s="5"/>
      <c r="CC496" s="5"/>
      <c r="CE496" s="52"/>
      <c r="CF496" s="52"/>
      <c r="CG496" s="52"/>
      <c r="CH496" s="52"/>
      <c r="CI496" s="52"/>
      <c r="CK496" s="52"/>
      <c r="CL496" s="55"/>
      <c r="CM496" s="55"/>
      <c r="CN496" s="55"/>
      <c r="CO496" s="55"/>
      <c r="CP496" s="55"/>
      <c r="CQ496" s="5"/>
      <c r="CR496" s="5"/>
      <c r="CS496" s="5"/>
      <c r="CT496" s="5"/>
      <c r="CU496" s="5"/>
    </row>
    <row r="497" spans="1:99" x14ac:dyDescent="0.35">
      <c r="A497" s="170" t="str">
        <f t="shared" si="283"/>
        <v>35MNN</v>
      </c>
      <c r="B497" s="170" t="str">
        <f t="shared" si="284"/>
        <v>M</v>
      </c>
      <c r="C497" s="29" t="str">
        <f t="shared" si="285"/>
        <v>N</v>
      </c>
      <c r="D497" s="29" t="str">
        <f t="shared" si="282"/>
        <v>N</v>
      </c>
      <c r="E497" s="171" t="s">
        <v>9</v>
      </c>
      <c r="F497" s="171" t="s">
        <v>6</v>
      </c>
      <c r="G497" s="171" t="s">
        <v>7</v>
      </c>
      <c r="H497" s="172">
        <v>35</v>
      </c>
      <c r="I497" s="171" t="s">
        <v>5</v>
      </c>
      <c r="J497" s="171" t="s">
        <v>9</v>
      </c>
      <c r="K497" s="172">
        <v>5</v>
      </c>
      <c r="L497" s="172">
        <v>2</v>
      </c>
      <c r="M497" s="172">
        <v>4</v>
      </c>
      <c r="N497" s="172">
        <v>4</v>
      </c>
      <c r="O497" s="172">
        <v>5</v>
      </c>
      <c r="P497" s="1"/>
      <c r="Q497"/>
      <c r="R497"/>
      <c r="S497"/>
      <c r="T497"/>
      <c r="U497"/>
      <c r="V497"/>
      <c r="W497" s="35"/>
      <c r="X497" s="50"/>
      <c r="Y497" s="49"/>
      <c r="Z497" s="49"/>
      <c r="AA497" s="1"/>
      <c r="AB497" s="7"/>
      <c r="AC497" s="7"/>
      <c r="AD497" s="7"/>
      <c r="AE497" s="7"/>
      <c r="AF497" s="7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15"/>
      <c r="AZ497" s="15"/>
      <c r="BA497" s="15"/>
      <c r="BB497" s="15"/>
      <c r="BC497" s="15"/>
      <c r="BD497" s="15"/>
      <c r="BE497" s="15"/>
      <c r="BF497" s="15"/>
      <c r="BG497" s="15"/>
      <c r="BH497" s="15"/>
      <c r="BI497" s="15"/>
      <c r="BJ497" s="15"/>
      <c r="BK497" s="15"/>
      <c r="BL497" s="15"/>
      <c r="BM497" s="15"/>
      <c r="BN497" s="15"/>
      <c r="BO497" s="15"/>
      <c r="BP497" s="15"/>
      <c r="BQ497" s="15"/>
      <c r="BS497" s="15"/>
      <c r="BT497" s="15"/>
      <c r="BU497" s="15"/>
      <c r="BV497" s="15"/>
      <c r="BW497" s="15"/>
      <c r="BY497" s="5"/>
      <c r="BZ497" s="5"/>
      <c r="CA497" s="5"/>
      <c r="CB497" s="5"/>
      <c r="CC497" s="5"/>
      <c r="CE497" s="52"/>
      <c r="CF497" s="52"/>
      <c r="CG497" s="52"/>
      <c r="CH497" s="52"/>
      <c r="CI497" s="52"/>
      <c r="CK497" s="52"/>
      <c r="CL497" s="55"/>
      <c r="CM497" s="55"/>
      <c r="CN497" s="55"/>
      <c r="CO497" s="55"/>
      <c r="CP497" s="55"/>
      <c r="CQ497" s="5"/>
      <c r="CR497" s="5"/>
      <c r="CS497" s="5"/>
      <c r="CT497" s="5"/>
      <c r="CU497" s="5"/>
    </row>
    <row r="498" spans="1:99" x14ac:dyDescent="0.35">
      <c r="A498" s="170" t="str">
        <f t="shared" si="283"/>
        <v>35MNN</v>
      </c>
      <c r="B498" s="170" t="str">
        <f t="shared" si="284"/>
        <v>M</v>
      </c>
      <c r="C498" s="29" t="str">
        <f t="shared" si="285"/>
        <v>N</v>
      </c>
      <c r="D498" s="29" t="str">
        <f t="shared" si="282"/>
        <v>N</v>
      </c>
      <c r="E498" s="171" t="s">
        <v>9</v>
      </c>
      <c r="F498" s="171" t="s">
        <v>6</v>
      </c>
      <c r="G498" s="171" t="s">
        <v>7</v>
      </c>
      <c r="H498" s="172">
        <v>35</v>
      </c>
      <c r="I498" s="171" t="s">
        <v>9</v>
      </c>
      <c r="J498" s="171" t="s">
        <v>5</v>
      </c>
      <c r="K498" s="172">
        <v>1</v>
      </c>
      <c r="L498" s="172">
        <v>1</v>
      </c>
      <c r="M498" s="172">
        <v>0</v>
      </c>
      <c r="N498" s="172">
        <v>0</v>
      </c>
      <c r="O498" s="172">
        <v>1</v>
      </c>
      <c r="P498" s="1"/>
      <c r="Q498"/>
      <c r="R498"/>
      <c r="S498"/>
      <c r="T498"/>
      <c r="U498"/>
      <c r="V498"/>
      <c r="W498" s="35"/>
      <c r="X498" s="50"/>
      <c r="Y498" s="49"/>
      <c r="Z498" s="49"/>
      <c r="AA498" s="1"/>
      <c r="AB498" s="7"/>
      <c r="AC498" s="7"/>
      <c r="AD498" s="7"/>
      <c r="AE498" s="7"/>
      <c r="AF498" s="7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15"/>
      <c r="AZ498" s="15"/>
      <c r="BA498" s="15"/>
      <c r="BB498" s="15"/>
      <c r="BC498" s="15"/>
      <c r="BD498" s="15"/>
      <c r="BE498" s="15"/>
      <c r="BF498" s="15"/>
      <c r="BG498" s="15"/>
      <c r="BH498" s="15"/>
      <c r="BI498" s="15"/>
      <c r="BJ498" s="15"/>
      <c r="BK498" s="15"/>
      <c r="BL498" s="15"/>
      <c r="BM498" s="15"/>
      <c r="BN498" s="15"/>
      <c r="BO498" s="15"/>
      <c r="BP498" s="15"/>
      <c r="BQ498" s="15"/>
      <c r="BS498" s="15"/>
      <c r="BT498" s="15"/>
      <c r="BU498" s="15"/>
      <c r="BV498" s="15"/>
      <c r="BW498" s="15"/>
      <c r="BY498" s="5"/>
      <c r="BZ498" s="5"/>
      <c r="CA498" s="5"/>
      <c r="CB498" s="5"/>
      <c r="CC498" s="5"/>
      <c r="CE498" s="52"/>
      <c r="CF498" s="52"/>
      <c r="CG498" s="52"/>
      <c r="CH498" s="52"/>
      <c r="CI498" s="52"/>
      <c r="CK498" s="52"/>
      <c r="CL498" s="55"/>
      <c r="CM498" s="55"/>
      <c r="CN498" s="55"/>
      <c r="CO498" s="55"/>
      <c r="CP498" s="55"/>
      <c r="CQ498" s="5"/>
      <c r="CR498" s="5"/>
      <c r="CS498" s="5"/>
      <c r="CT498" s="5"/>
      <c r="CU498" s="5"/>
    </row>
    <row r="499" spans="1:99" x14ac:dyDescent="0.35">
      <c r="A499" s="170" t="str">
        <f t="shared" si="283"/>
        <v>36MNN</v>
      </c>
      <c r="B499" s="170" t="str">
        <f t="shared" si="284"/>
        <v>M</v>
      </c>
      <c r="C499" s="29" t="str">
        <f t="shared" si="285"/>
        <v>N</v>
      </c>
      <c r="D499" s="29" t="str">
        <f t="shared" si="282"/>
        <v>N</v>
      </c>
      <c r="E499" s="171" t="s">
        <v>9</v>
      </c>
      <c r="F499" s="171" t="s">
        <v>6</v>
      </c>
      <c r="G499" s="171" t="s">
        <v>7</v>
      </c>
      <c r="H499" s="172">
        <v>36</v>
      </c>
      <c r="I499" s="171" t="s">
        <v>5</v>
      </c>
      <c r="J499" s="171" t="s">
        <v>5</v>
      </c>
      <c r="K499" s="172">
        <v>18067</v>
      </c>
      <c r="L499" s="172">
        <v>11023</v>
      </c>
      <c r="M499" s="172">
        <v>16690</v>
      </c>
      <c r="N499" s="172">
        <v>16431</v>
      </c>
      <c r="O499" s="172">
        <v>17834</v>
      </c>
      <c r="P499" s="1"/>
      <c r="Q499"/>
      <c r="R499"/>
      <c r="S499"/>
      <c r="T499"/>
      <c r="U499"/>
      <c r="V499"/>
      <c r="W499" s="35"/>
      <c r="X499" s="50"/>
      <c r="Y499" s="49"/>
      <c r="Z499" s="49"/>
      <c r="AA499" s="1"/>
      <c r="AB499" s="7"/>
      <c r="AC499" s="7"/>
      <c r="AD499" s="7"/>
      <c r="AE499" s="7"/>
      <c r="AF499" s="7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15"/>
      <c r="AZ499" s="15"/>
      <c r="BA499" s="15"/>
      <c r="BB499" s="15"/>
      <c r="BC499" s="15"/>
      <c r="BD499" s="15"/>
      <c r="BE499" s="15"/>
      <c r="BF499" s="15"/>
      <c r="BG499" s="15"/>
      <c r="BH499" s="15"/>
      <c r="BI499" s="15"/>
      <c r="BJ499" s="15"/>
      <c r="BK499" s="15"/>
      <c r="BL499" s="15"/>
      <c r="BM499" s="15"/>
      <c r="BN499" s="15"/>
      <c r="BO499" s="15"/>
      <c r="BP499" s="15"/>
      <c r="BQ499" s="15"/>
      <c r="BS499" s="15"/>
      <c r="BT499" s="15"/>
      <c r="BU499" s="15"/>
      <c r="BV499" s="15"/>
      <c r="BW499" s="15"/>
      <c r="BY499" s="5"/>
      <c r="BZ499" s="5"/>
      <c r="CA499" s="5"/>
      <c r="CB499" s="5"/>
      <c r="CC499" s="5"/>
      <c r="CE499" s="52"/>
      <c r="CF499" s="52"/>
      <c r="CG499" s="52"/>
      <c r="CH499" s="52"/>
      <c r="CI499" s="52"/>
      <c r="CK499" s="52"/>
      <c r="CL499" s="55"/>
      <c r="CM499" s="55"/>
      <c r="CN499" s="55"/>
      <c r="CO499" s="55"/>
      <c r="CP499" s="55"/>
      <c r="CQ499" s="5"/>
      <c r="CR499" s="5"/>
      <c r="CS499" s="5"/>
      <c r="CT499" s="5"/>
      <c r="CU499" s="5"/>
    </row>
    <row r="500" spans="1:99" x14ac:dyDescent="0.35">
      <c r="A500" s="170" t="str">
        <f t="shared" si="283"/>
        <v>36MNN</v>
      </c>
      <c r="B500" s="170" t="str">
        <f t="shared" si="284"/>
        <v>M</v>
      </c>
      <c r="C500" s="29" t="str">
        <f t="shared" si="285"/>
        <v>N</v>
      </c>
      <c r="D500" s="29" t="str">
        <f t="shared" si="282"/>
        <v>N</v>
      </c>
      <c r="E500" s="171" t="s">
        <v>9</v>
      </c>
      <c r="F500" s="171" t="s">
        <v>6</v>
      </c>
      <c r="G500" s="171" t="s">
        <v>7</v>
      </c>
      <c r="H500" s="172">
        <v>36</v>
      </c>
      <c r="I500" s="171" t="s">
        <v>5</v>
      </c>
      <c r="J500" s="171" t="s">
        <v>9</v>
      </c>
      <c r="K500" s="172">
        <v>1</v>
      </c>
      <c r="L500" s="172">
        <v>0</v>
      </c>
      <c r="M500" s="172">
        <v>1</v>
      </c>
      <c r="N500" s="172">
        <v>1</v>
      </c>
      <c r="O500" s="172">
        <v>1</v>
      </c>
      <c r="P500" s="1"/>
      <c r="Q500"/>
      <c r="R500"/>
      <c r="S500"/>
      <c r="T500"/>
      <c r="U500"/>
      <c r="V500"/>
      <c r="W500" s="35"/>
      <c r="X500" s="50"/>
      <c r="Y500" s="49"/>
      <c r="Z500" s="49"/>
      <c r="AA500" s="1"/>
      <c r="AB500" s="7"/>
      <c r="AC500" s="7"/>
      <c r="AD500" s="7"/>
      <c r="AE500" s="7"/>
      <c r="AF500" s="7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5"/>
      <c r="BD500" s="15"/>
      <c r="BE500" s="15"/>
      <c r="BF500" s="15"/>
      <c r="BG500" s="15"/>
      <c r="BH500" s="15"/>
      <c r="BI500" s="15"/>
      <c r="BJ500" s="15"/>
      <c r="BK500" s="15"/>
      <c r="BL500" s="15"/>
      <c r="BM500" s="15"/>
      <c r="BN500" s="15"/>
      <c r="BO500" s="15"/>
      <c r="BP500" s="15"/>
      <c r="BQ500" s="15"/>
      <c r="BS500" s="15"/>
      <c r="BT500" s="15"/>
      <c r="BU500" s="15"/>
      <c r="BV500" s="15"/>
      <c r="BW500" s="15"/>
      <c r="BY500" s="5"/>
      <c r="BZ500" s="5"/>
      <c r="CA500" s="5"/>
      <c r="CB500" s="5"/>
      <c r="CC500" s="5"/>
      <c r="CE500" s="52"/>
      <c r="CF500" s="52"/>
      <c r="CG500" s="52"/>
      <c r="CH500" s="52"/>
      <c r="CI500" s="52"/>
      <c r="CK500" s="52" t="str">
        <f>CONCATENATE(X500,Y500,Z500)</f>
        <v/>
      </c>
      <c r="CL500" s="55"/>
      <c r="CM500" s="55"/>
      <c r="CN500" s="55"/>
      <c r="CO500" s="55"/>
      <c r="CP500" s="55"/>
      <c r="CQ500" s="5"/>
      <c r="CR500" s="5"/>
      <c r="CS500" s="5"/>
      <c r="CT500" s="5"/>
      <c r="CU500" s="5"/>
    </row>
    <row r="501" spans="1:99" x14ac:dyDescent="0.35">
      <c r="A501" s="170" t="str">
        <f t="shared" si="283"/>
        <v>36MNN</v>
      </c>
      <c r="B501" s="170" t="str">
        <f t="shared" si="284"/>
        <v>M</v>
      </c>
      <c r="C501" s="29" t="str">
        <f t="shared" si="285"/>
        <v>N</v>
      </c>
      <c r="D501" s="29" t="str">
        <f t="shared" si="282"/>
        <v>N</v>
      </c>
      <c r="E501" s="171" t="s">
        <v>9</v>
      </c>
      <c r="F501" s="171" t="s">
        <v>6</v>
      </c>
      <c r="G501" s="171" t="s">
        <v>7</v>
      </c>
      <c r="H501" s="172">
        <v>36</v>
      </c>
      <c r="I501" s="171" t="s">
        <v>9</v>
      </c>
      <c r="J501" s="171" t="s">
        <v>5</v>
      </c>
      <c r="K501" s="172">
        <v>2</v>
      </c>
      <c r="L501" s="172">
        <v>1</v>
      </c>
      <c r="M501" s="172">
        <v>1</v>
      </c>
      <c r="N501" s="172">
        <v>1</v>
      </c>
      <c r="O501" s="172">
        <v>2</v>
      </c>
      <c r="P501" s="1"/>
      <c r="Q501"/>
      <c r="R501"/>
      <c r="S501"/>
      <c r="T501"/>
      <c r="U501"/>
      <c r="V501"/>
      <c r="W501" s="35"/>
      <c r="X501" s="50"/>
      <c r="Y501" s="49"/>
      <c r="Z501" s="49"/>
      <c r="AA501" s="1"/>
      <c r="AB501" s="7"/>
      <c r="AC501" s="7"/>
      <c r="AD501" s="7"/>
      <c r="AE501" s="7"/>
      <c r="AF501" s="7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15"/>
      <c r="AZ501" s="15"/>
      <c r="BA501" s="15"/>
      <c r="BB501" s="15"/>
      <c r="BC501" s="15"/>
      <c r="BD501" s="15"/>
      <c r="BE501" s="15"/>
      <c r="BF501" s="15"/>
      <c r="BG501" s="15"/>
      <c r="BH501" s="15"/>
      <c r="BI501" s="15"/>
      <c r="BJ501" s="15"/>
      <c r="BK501" s="15"/>
      <c r="BL501" s="15"/>
      <c r="BM501" s="15"/>
      <c r="BN501" s="15"/>
      <c r="BO501" s="15"/>
      <c r="BP501" s="15"/>
      <c r="BQ501" s="15"/>
      <c r="BS501" s="15"/>
      <c r="BT501" s="15"/>
      <c r="BU501" s="15"/>
      <c r="BV501" s="15"/>
      <c r="BW501" s="15"/>
      <c r="BY501" s="5"/>
      <c r="BZ501" s="5"/>
      <c r="CA501" s="5"/>
      <c r="CB501" s="5"/>
      <c r="CC501" s="5"/>
      <c r="CE501" s="52"/>
      <c r="CF501" s="52"/>
      <c r="CG501" s="52"/>
      <c r="CH501" s="52"/>
      <c r="CI501" s="52"/>
    </row>
    <row r="502" spans="1:99" x14ac:dyDescent="0.35">
      <c r="A502" s="170" t="str">
        <f t="shared" si="283"/>
        <v>36MNN</v>
      </c>
      <c r="B502" s="170" t="str">
        <f t="shared" si="284"/>
        <v>M</v>
      </c>
      <c r="C502" s="29" t="str">
        <f t="shared" si="285"/>
        <v>N</v>
      </c>
      <c r="D502" s="29" t="str">
        <f t="shared" si="282"/>
        <v>N</v>
      </c>
      <c r="E502" s="171" t="s">
        <v>9</v>
      </c>
      <c r="F502" s="171" t="s">
        <v>6</v>
      </c>
      <c r="G502" s="171" t="s">
        <v>7</v>
      </c>
      <c r="H502" s="172">
        <v>36</v>
      </c>
      <c r="I502" s="171" t="s">
        <v>9</v>
      </c>
      <c r="J502" s="171" t="s">
        <v>9</v>
      </c>
      <c r="K502" s="172">
        <v>4</v>
      </c>
      <c r="L502" s="172">
        <v>3</v>
      </c>
      <c r="M502" s="172">
        <v>3</v>
      </c>
      <c r="N502" s="172">
        <v>3</v>
      </c>
      <c r="O502" s="172">
        <v>4</v>
      </c>
      <c r="P502" s="1"/>
      <c r="Q502"/>
      <c r="R502"/>
      <c r="S502"/>
      <c r="T502"/>
      <c r="U502"/>
      <c r="V502"/>
      <c r="W502" s="35"/>
      <c r="X502" s="50"/>
      <c r="Y502" s="49"/>
      <c r="Z502" s="49"/>
      <c r="AA502" s="1"/>
      <c r="AB502" s="7"/>
      <c r="AC502" s="7"/>
      <c r="AD502" s="7"/>
      <c r="AE502" s="7"/>
      <c r="AF502" s="7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15"/>
      <c r="AZ502" s="15"/>
      <c r="BA502" s="15"/>
      <c r="BB502" s="15"/>
      <c r="BC502" s="15"/>
      <c r="BD502" s="15"/>
      <c r="BE502" s="15"/>
      <c r="BF502" s="15"/>
      <c r="BG502" s="15"/>
      <c r="BH502" s="15"/>
      <c r="BI502" s="15"/>
      <c r="BJ502" s="15"/>
      <c r="BK502" s="15"/>
      <c r="BL502" s="15"/>
      <c r="BM502" s="15"/>
      <c r="BN502" s="15"/>
      <c r="BO502" s="15"/>
      <c r="BP502" s="15"/>
      <c r="BQ502" s="15"/>
      <c r="BS502" s="15"/>
      <c r="BT502" s="15"/>
      <c r="BU502" s="15"/>
      <c r="BV502" s="15"/>
      <c r="BW502" s="15"/>
      <c r="BY502" s="5"/>
      <c r="BZ502" s="5"/>
      <c r="CA502" s="5"/>
      <c r="CB502" s="5"/>
      <c r="CC502" s="5"/>
      <c r="CE502" s="52"/>
      <c r="CF502" s="52"/>
      <c r="CG502" s="52"/>
      <c r="CH502" s="52"/>
      <c r="CI502" s="52"/>
    </row>
    <row r="503" spans="1:99" x14ac:dyDescent="0.35">
      <c r="A503" s="170" t="str">
        <f t="shared" si="283"/>
        <v>37MNN</v>
      </c>
      <c r="B503" s="170" t="str">
        <f t="shared" si="284"/>
        <v>M</v>
      </c>
      <c r="C503" s="29" t="str">
        <f t="shared" si="285"/>
        <v>N</v>
      </c>
      <c r="D503" s="29" t="str">
        <f t="shared" si="282"/>
        <v>N</v>
      </c>
      <c r="E503" s="171" t="s">
        <v>9</v>
      </c>
      <c r="F503" s="171" t="s">
        <v>6</v>
      </c>
      <c r="G503" s="171" t="s">
        <v>7</v>
      </c>
      <c r="H503" s="172">
        <v>37</v>
      </c>
      <c r="I503" s="171" t="s">
        <v>5</v>
      </c>
      <c r="J503" s="171" t="s">
        <v>5</v>
      </c>
      <c r="K503" s="172">
        <v>18853</v>
      </c>
      <c r="L503" s="172">
        <v>11815</v>
      </c>
      <c r="M503" s="172">
        <v>17433</v>
      </c>
      <c r="N503" s="172">
        <v>17184</v>
      </c>
      <c r="O503" s="172">
        <v>18600</v>
      </c>
      <c r="P503" s="1"/>
      <c r="Q503"/>
      <c r="R503"/>
      <c r="S503"/>
      <c r="T503"/>
      <c r="U503"/>
      <c r="V503"/>
      <c r="W503" s="35"/>
      <c r="X503" s="50"/>
      <c r="Y503" s="49"/>
      <c r="Z503" s="49"/>
      <c r="AA503" s="1"/>
      <c r="AB503" s="7"/>
      <c r="AC503" s="7"/>
      <c r="AD503" s="7"/>
      <c r="AE503" s="7"/>
      <c r="AF503" s="7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15"/>
      <c r="AZ503" s="15"/>
      <c r="BA503" s="15"/>
      <c r="BB503" s="15"/>
      <c r="BC503" s="15"/>
      <c r="BD503" s="15"/>
      <c r="BE503" s="15"/>
      <c r="BF503" s="15"/>
      <c r="BG503" s="15"/>
      <c r="BH503" s="15"/>
      <c r="BI503" s="15"/>
      <c r="BJ503" s="15"/>
      <c r="BK503" s="15"/>
      <c r="BL503" s="15"/>
      <c r="BM503" s="15"/>
      <c r="BN503" s="15"/>
      <c r="BO503" s="15"/>
      <c r="BP503" s="15"/>
      <c r="BQ503" s="15"/>
      <c r="BS503" s="15"/>
      <c r="BT503" s="15"/>
      <c r="BU503" s="15"/>
      <c r="BV503" s="15"/>
      <c r="BW503" s="15"/>
      <c r="BY503" s="5"/>
      <c r="BZ503" s="5"/>
      <c r="CA503" s="5"/>
      <c r="CB503" s="5"/>
      <c r="CC503" s="5"/>
      <c r="CE503" s="52"/>
      <c r="CF503" s="52"/>
      <c r="CG503" s="52"/>
      <c r="CH503" s="52"/>
      <c r="CI503" s="52"/>
    </row>
    <row r="504" spans="1:99" x14ac:dyDescent="0.35">
      <c r="A504" s="170" t="str">
        <f t="shared" si="283"/>
        <v>37MNN</v>
      </c>
      <c r="B504" s="170" t="str">
        <f t="shared" si="284"/>
        <v>M</v>
      </c>
      <c r="C504" s="29" t="str">
        <f t="shared" si="285"/>
        <v>N</v>
      </c>
      <c r="D504" s="29" t="str">
        <f t="shared" si="282"/>
        <v>N</v>
      </c>
      <c r="E504" s="171" t="s">
        <v>9</v>
      </c>
      <c r="F504" s="171" t="s">
        <v>6</v>
      </c>
      <c r="G504" s="171" t="s">
        <v>7</v>
      </c>
      <c r="H504" s="172">
        <v>37</v>
      </c>
      <c r="I504" s="171" t="s">
        <v>9</v>
      </c>
      <c r="J504" s="171" t="s">
        <v>5</v>
      </c>
      <c r="K504" s="172">
        <v>1</v>
      </c>
      <c r="L504" s="172">
        <v>1</v>
      </c>
      <c r="M504" s="172">
        <v>1</v>
      </c>
      <c r="N504" s="172">
        <v>1</v>
      </c>
      <c r="O504" s="172">
        <v>1</v>
      </c>
      <c r="P504" s="1"/>
      <c r="Q504"/>
      <c r="R504"/>
      <c r="S504"/>
      <c r="T504"/>
      <c r="U504"/>
      <c r="V504"/>
      <c r="W504" s="35"/>
      <c r="X504" s="50"/>
      <c r="Y504" s="49"/>
      <c r="Z504" s="49"/>
      <c r="AA504" s="1"/>
      <c r="AB504" s="7"/>
      <c r="AC504" s="7"/>
      <c r="AD504" s="7"/>
      <c r="AE504" s="7"/>
      <c r="AF504" s="7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15"/>
      <c r="AZ504" s="15"/>
      <c r="BA504" s="15"/>
      <c r="BB504" s="15"/>
      <c r="BC504" s="15"/>
      <c r="BD504" s="15"/>
      <c r="BE504" s="15"/>
      <c r="BF504" s="15"/>
      <c r="BG504" s="15"/>
      <c r="BH504" s="15"/>
      <c r="BI504" s="15"/>
      <c r="BJ504" s="15"/>
      <c r="BK504" s="15"/>
      <c r="BL504" s="15"/>
      <c r="BM504" s="15"/>
      <c r="BN504" s="15"/>
      <c r="BO504" s="15"/>
      <c r="BP504" s="15"/>
      <c r="BQ504" s="15"/>
      <c r="BS504" s="15"/>
      <c r="BT504" s="15"/>
      <c r="BU504" s="15"/>
      <c r="BV504" s="15"/>
      <c r="BW504" s="15"/>
      <c r="BY504" s="5"/>
      <c r="BZ504" s="5"/>
      <c r="CA504" s="5"/>
      <c r="CB504" s="5"/>
      <c r="CC504" s="5"/>
      <c r="CE504" s="52"/>
      <c r="CF504" s="52"/>
      <c r="CG504" s="52"/>
      <c r="CH504" s="52"/>
      <c r="CI504" s="52"/>
    </row>
    <row r="505" spans="1:99" x14ac:dyDescent="0.35">
      <c r="A505" s="170" t="str">
        <f t="shared" si="283"/>
        <v>37MNN</v>
      </c>
      <c r="B505" s="170" t="str">
        <f t="shared" si="284"/>
        <v>M</v>
      </c>
      <c r="C505" s="29" t="str">
        <f t="shared" si="285"/>
        <v>N</v>
      </c>
      <c r="D505" s="29" t="str">
        <f t="shared" si="282"/>
        <v>N</v>
      </c>
      <c r="E505" s="171" t="s">
        <v>9</v>
      </c>
      <c r="F505" s="171" t="s">
        <v>6</v>
      </c>
      <c r="G505" s="171" t="s">
        <v>7</v>
      </c>
      <c r="H505" s="172">
        <v>37</v>
      </c>
      <c r="I505" s="171" t="s">
        <v>9</v>
      </c>
      <c r="J505" s="171" t="s">
        <v>9</v>
      </c>
      <c r="K505" s="172">
        <v>1</v>
      </c>
      <c r="L505" s="172">
        <v>0</v>
      </c>
      <c r="M505" s="172">
        <v>1</v>
      </c>
      <c r="N505" s="172">
        <v>1</v>
      </c>
      <c r="O505" s="172">
        <v>1</v>
      </c>
      <c r="P505" s="1"/>
      <c r="Q505"/>
      <c r="R505"/>
      <c r="S505"/>
      <c r="T505"/>
      <c r="U505"/>
      <c r="V505"/>
      <c r="W505" s="35"/>
      <c r="X505" s="50"/>
      <c r="Y505" s="49"/>
      <c r="Z505" s="49"/>
      <c r="AA505" s="1"/>
      <c r="AB505" s="7"/>
      <c r="AC505" s="7"/>
      <c r="AD505" s="7"/>
      <c r="AE505" s="7"/>
      <c r="AF505" s="7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15"/>
      <c r="AZ505" s="15"/>
      <c r="BA505" s="15"/>
      <c r="BB505" s="15"/>
      <c r="BC505" s="15"/>
      <c r="BD505" s="15"/>
      <c r="BE505" s="15"/>
      <c r="BF505" s="15"/>
      <c r="BG505" s="15"/>
      <c r="BH505" s="15"/>
      <c r="BI505" s="15"/>
      <c r="BJ505" s="15"/>
      <c r="BK505" s="15"/>
      <c r="BL505" s="15"/>
      <c r="BM505" s="15"/>
      <c r="BN505" s="15"/>
      <c r="BO505" s="15"/>
      <c r="BP505" s="15"/>
      <c r="BQ505" s="15"/>
      <c r="BS505" s="15"/>
      <c r="BT505" s="15"/>
      <c r="BU505" s="15"/>
      <c r="BV505" s="15"/>
      <c r="BW505" s="15"/>
      <c r="BY505" s="5"/>
      <c r="BZ505" s="5"/>
      <c r="CA505" s="5"/>
      <c r="CB505" s="5"/>
      <c r="CC505" s="5"/>
      <c r="CE505" s="52"/>
      <c r="CF505" s="52"/>
      <c r="CG505" s="52"/>
      <c r="CH505" s="52"/>
      <c r="CI505" s="52"/>
    </row>
    <row r="506" spans="1:99" x14ac:dyDescent="0.35">
      <c r="A506" s="170" t="str">
        <f t="shared" si="283"/>
        <v>38MNN</v>
      </c>
      <c r="B506" s="170" t="str">
        <f t="shared" si="284"/>
        <v>M</v>
      </c>
      <c r="C506" s="29" t="str">
        <f t="shared" si="285"/>
        <v>N</v>
      </c>
      <c r="D506" s="29" t="str">
        <f t="shared" si="282"/>
        <v>N</v>
      </c>
      <c r="E506" s="171" t="s">
        <v>9</v>
      </c>
      <c r="F506" s="171" t="s">
        <v>6</v>
      </c>
      <c r="G506" s="171" t="s">
        <v>7</v>
      </c>
      <c r="H506" s="172">
        <v>38</v>
      </c>
      <c r="I506" s="171" t="s">
        <v>5</v>
      </c>
      <c r="J506" s="171" t="s">
        <v>5</v>
      </c>
      <c r="K506" s="172">
        <v>18076</v>
      </c>
      <c r="L506" s="172">
        <v>11471</v>
      </c>
      <c r="M506" s="172">
        <v>16775</v>
      </c>
      <c r="N506" s="172">
        <v>16475</v>
      </c>
      <c r="O506" s="172">
        <v>17858</v>
      </c>
      <c r="P506" s="1"/>
      <c r="Q506"/>
      <c r="R506"/>
      <c r="S506"/>
      <c r="T506"/>
      <c r="U506"/>
      <c r="V506"/>
      <c r="W506" s="35"/>
      <c r="X506" s="50"/>
      <c r="Y506" s="49"/>
      <c r="Z506" s="49"/>
      <c r="AA506" s="1"/>
      <c r="AB506" s="7"/>
      <c r="AC506" s="7"/>
      <c r="AD506" s="7"/>
      <c r="AE506" s="7"/>
      <c r="AF506" s="7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15"/>
      <c r="AZ506" s="15"/>
      <c r="BA506" s="15"/>
      <c r="BB506" s="15"/>
      <c r="BC506" s="15"/>
      <c r="BD506" s="15"/>
      <c r="BE506" s="15"/>
      <c r="BF506" s="15"/>
      <c r="BG506" s="15"/>
      <c r="BH506" s="15"/>
      <c r="BI506" s="15"/>
      <c r="BJ506" s="15"/>
      <c r="BK506" s="15"/>
      <c r="BL506" s="15"/>
      <c r="BM506" s="15"/>
      <c r="BN506" s="15"/>
      <c r="BO506" s="15"/>
      <c r="BP506" s="15"/>
      <c r="BQ506" s="15"/>
      <c r="BS506" s="15"/>
      <c r="BT506" s="15"/>
      <c r="BU506" s="15"/>
      <c r="BV506" s="15"/>
      <c r="BW506" s="15"/>
      <c r="BY506" s="5"/>
      <c r="BZ506" s="5"/>
      <c r="CA506" s="5"/>
      <c r="CB506" s="5"/>
      <c r="CC506" s="5"/>
      <c r="CE506" s="52"/>
      <c r="CF506" s="52"/>
      <c r="CG506" s="52"/>
      <c r="CH506" s="52"/>
      <c r="CI506" s="52"/>
    </row>
    <row r="507" spans="1:99" x14ac:dyDescent="0.35">
      <c r="A507" s="170" t="str">
        <f t="shared" si="283"/>
        <v>38MNN</v>
      </c>
      <c r="B507" s="170" t="str">
        <f t="shared" si="284"/>
        <v>M</v>
      </c>
      <c r="C507" s="29" t="str">
        <f t="shared" si="285"/>
        <v>N</v>
      </c>
      <c r="D507" s="29" t="str">
        <f t="shared" si="282"/>
        <v>N</v>
      </c>
      <c r="E507" s="171" t="s">
        <v>9</v>
      </c>
      <c r="F507" s="171" t="s">
        <v>6</v>
      </c>
      <c r="G507" s="171" t="s">
        <v>7</v>
      </c>
      <c r="H507" s="172">
        <v>38</v>
      </c>
      <c r="I507" s="171" t="s">
        <v>5</v>
      </c>
      <c r="J507" s="171" t="s">
        <v>9</v>
      </c>
      <c r="K507" s="172">
        <v>2</v>
      </c>
      <c r="L507" s="172">
        <v>1</v>
      </c>
      <c r="M507" s="172">
        <v>2</v>
      </c>
      <c r="N507" s="172">
        <v>2</v>
      </c>
      <c r="O507" s="172">
        <v>2</v>
      </c>
      <c r="P507" s="1"/>
      <c r="Q507"/>
      <c r="R507"/>
      <c r="S507"/>
      <c r="T507"/>
      <c r="U507"/>
      <c r="V507"/>
      <c r="W507" s="35"/>
      <c r="X507" s="50"/>
      <c r="Y507" s="49"/>
      <c r="Z507" s="49"/>
      <c r="AA507" s="1"/>
      <c r="AB507" s="7"/>
      <c r="AC507" s="7"/>
      <c r="AD507" s="7"/>
      <c r="AE507" s="7"/>
      <c r="AF507" s="7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15"/>
      <c r="AZ507" s="15"/>
      <c r="BA507" s="15"/>
      <c r="BB507" s="15"/>
      <c r="BC507" s="15"/>
      <c r="BD507" s="15"/>
      <c r="BE507" s="15"/>
      <c r="BF507" s="15"/>
      <c r="BG507" s="15"/>
      <c r="BH507" s="15"/>
      <c r="BI507" s="15"/>
      <c r="BJ507" s="15"/>
      <c r="BK507" s="15"/>
      <c r="BL507" s="15"/>
      <c r="BM507" s="15"/>
      <c r="BN507" s="15"/>
      <c r="BO507" s="15"/>
      <c r="BP507" s="15"/>
      <c r="BQ507" s="15"/>
      <c r="BS507" s="15"/>
      <c r="BT507" s="15"/>
      <c r="BU507" s="15"/>
      <c r="BV507" s="15"/>
      <c r="BW507" s="15"/>
      <c r="BY507" s="5"/>
      <c r="BZ507" s="5"/>
      <c r="CA507" s="5"/>
      <c r="CB507" s="5"/>
      <c r="CC507" s="5"/>
      <c r="CE507" s="52"/>
      <c r="CF507" s="52"/>
      <c r="CG507" s="52"/>
      <c r="CH507" s="52"/>
      <c r="CI507" s="52"/>
    </row>
    <row r="508" spans="1:99" x14ac:dyDescent="0.35">
      <c r="A508" s="170" t="str">
        <f t="shared" si="283"/>
        <v>38MNN</v>
      </c>
      <c r="B508" s="170" t="str">
        <f t="shared" si="284"/>
        <v>M</v>
      </c>
      <c r="C508" s="29" t="str">
        <f t="shared" si="285"/>
        <v>N</v>
      </c>
      <c r="D508" s="29" t="str">
        <f t="shared" si="282"/>
        <v>N</v>
      </c>
      <c r="E508" s="171" t="s">
        <v>9</v>
      </c>
      <c r="F508" s="171" t="s">
        <v>6</v>
      </c>
      <c r="G508" s="171" t="s">
        <v>7</v>
      </c>
      <c r="H508" s="172">
        <v>38</v>
      </c>
      <c r="I508" s="171" t="s">
        <v>9</v>
      </c>
      <c r="J508" s="171" t="s">
        <v>5</v>
      </c>
      <c r="K508" s="172">
        <v>3</v>
      </c>
      <c r="L508" s="172">
        <v>0</v>
      </c>
      <c r="M508" s="172">
        <v>3</v>
      </c>
      <c r="N508" s="172">
        <v>3</v>
      </c>
      <c r="O508" s="172">
        <v>3</v>
      </c>
      <c r="P508" s="1"/>
      <c r="Q508"/>
      <c r="R508"/>
      <c r="S508"/>
      <c r="T508"/>
      <c r="U508"/>
      <c r="V508"/>
      <c r="W508" s="35"/>
      <c r="X508" s="50"/>
      <c r="Y508" s="49"/>
      <c r="Z508" s="49"/>
      <c r="AA508" s="1"/>
      <c r="AB508" s="7"/>
      <c r="AC508" s="7"/>
      <c r="AD508" s="7"/>
      <c r="AE508" s="7"/>
      <c r="AF508" s="7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15"/>
      <c r="AZ508" s="15"/>
      <c r="BA508" s="15"/>
      <c r="BB508" s="15"/>
      <c r="BC508" s="15"/>
      <c r="BD508" s="15"/>
      <c r="BE508" s="15"/>
      <c r="BF508" s="15"/>
      <c r="BG508" s="15"/>
      <c r="BH508" s="15"/>
      <c r="BI508" s="15"/>
      <c r="BJ508" s="15"/>
      <c r="BK508" s="15"/>
      <c r="BL508" s="15"/>
      <c r="BM508" s="15"/>
      <c r="BN508" s="15"/>
      <c r="BO508" s="15"/>
      <c r="BP508" s="15"/>
      <c r="BQ508" s="15"/>
      <c r="BS508" s="15"/>
      <c r="BT508" s="15"/>
      <c r="BU508" s="15"/>
      <c r="BV508" s="15"/>
      <c r="BW508" s="15"/>
      <c r="BY508" s="5"/>
      <c r="BZ508" s="5"/>
      <c r="CA508" s="5"/>
      <c r="CB508" s="5"/>
      <c r="CC508" s="5"/>
      <c r="CE508" s="52"/>
      <c r="CF508" s="52"/>
      <c r="CG508" s="52"/>
      <c r="CH508" s="52"/>
      <c r="CI508" s="52"/>
    </row>
    <row r="509" spans="1:99" x14ac:dyDescent="0.35">
      <c r="A509" s="170" t="str">
        <f t="shared" si="283"/>
        <v>39MNN</v>
      </c>
      <c r="B509" s="170" t="str">
        <f t="shared" si="284"/>
        <v>M</v>
      </c>
      <c r="C509" s="29" t="str">
        <f t="shared" si="285"/>
        <v>N</v>
      </c>
      <c r="D509" s="29" t="str">
        <f t="shared" si="282"/>
        <v>N</v>
      </c>
      <c r="E509" s="171" t="s">
        <v>9</v>
      </c>
      <c r="F509" s="171" t="s">
        <v>6</v>
      </c>
      <c r="G509" s="171" t="s">
        <v>7</v>
      </c>
      <c r="H509" s="172">
        <v>39</v>
      </c>
      <c r="I509" s="171" t="s">
        <v>5</v>
      </c>
      <c r="J509" s="171" t="s">
        <v>5</v>
      </c>
      <c r="K509" s="172">
        <v>18046</v>
      </c>
      <c r="L509" s="172">
        <v>11616</v>
      </c>
      <c r="M509" s="172">
        <v>16730</v>
      </c>
      <c r="N509" s="172">
        <v>16452</v>
      </c>
      <c r="O509" s="172">
        <v>17850</v>
      </c>
      <c r="P509" s="1"/>
      <c r="Q509"/>
      <c r="R509"/>
      <c r="S509"/>
      <c r="T509"/>
      <c r="U509"/>
      <c r="V509"/>
      <c r="W509" s="35"/>
      <c r="X509" s="50"/>
      <c r="Y509" s="49"/>
      <c r="Z509" s="49"/>
      <c r="AA509" s="1"/>
      <c r="AB509" s="7"/>
      <c r="AC509" s="7"/>
      <c r="AD509" s="7"/>
      <c r="AE509" s="7"/>
      <c r="AF509" s="7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15"/>
      <c r="AZ509" s="15"/>
      <c r="BA509" s="15"/>
      <c r="BB509" s="15"/>
      <c r="BC509" s="15"/>
      <c r="BD509" s="15"/>
      <c r="BE509" s="15"/>
      <c r="BF509" s="15"/>
      <c r="BG509" s="15"/>
      <c r="BH509" s="15"/>
      <c r="BI509" s="15"/>
      <c r="BJ509" s="15"/>
      <c r="BK509" s="15"/>
      <c r="BL509" s="15"/>
      <c r="BM509" s="15"/>
      <c r="BN509" s="15"/>
      <c r="BO509" s="15"/>
      <c r="BP509" s="15"/>
      <c r="BQ509" s="15"/>
      <c r="BS509" s="15"/>
      <c r="BT509" s="15"/>
      <c r="BU509" s="15"/>
      <c r="BV509" s="15"/>
      <c r="BW509" s="15"/>
      <c r="BY509" s="5"/>
      <c r="BZ509" s="5"/>
      <c r="CA509" s="5"/>
      <c r="CB509" s="5"/>
      <c r="CC509" s="5"/>
      <c r="CE509" s="52"/>
      <c r="CF509" s="52"/>
      <c r="CG509" s="52"/>
      <c r="CH509" s="52"/>
      <c r="CI509" s="52"/>
    </row>
    <row r="510" spans="1:99" x14ac:dyDescent="0.35">
      <c r="A510" s="170" t="str">
        <f t="shared" si="283"/>
        <v>39MNN</v>
      </c>
      <c r="B510" s="170" t="str">
        <f t="shared" si="284"/>
        <v>M</v>
      </c>
      <c r="C510" s="29" t="str">
        <f t="shared" si="285"/>
        <v>N</v>
      </c>
      <c r="D510" s="29" t="str">
        <f t="shared" si="282"/>
        <v>N</v>
      </c>
      <c r="E510" s="171" t="s">
        <v>9</v>
      </c>
      <c r="F510" s="171" t="s">
        <v>6</v>
      </c>
      <c r="G510" s="171" t="s">
        <v>7</v>
      </c>
      <c r="H510" s="172">
        <v>39</v>
      </c>
      <c r="I510" s="171" t="s">
        <v>5</v>
      </c>
      <c r="J510" s="171" t="s">
        <v>9</v>
      </c>
      <c r="K510" s="172">
        <v>1</v>
      </c>
      <c r="L510" s="172">
        <v>1</v>
      </c>
      <c r="M510" s="172">
        <v>1</v>
      </c>
      <c r="N510" s="172">
        <v>1</v>
      </c>
      <c r="O510" s="172">
        <v>1</v>
      </c>
      <c r="P510" s="1"/>
      <c r="Q510"/>
      <c r="R510"/>
      <c r="S510"/>
      <c r="T510"/>
      <c r="U510"/>
      <c r="V510"/>
      <c r="W510" s="35"/>
      <c r="X510" s="50"/>
      <c r="Y510" s="49"/>
      <c r="Z510" s="49"/>
      <c r="AA510" s="1"/>
      <c r="AB510" s="7"/>
      <c r="AC510" s="7"/>
      <c r="AD510" s="7"/>
      <c r="AE510" s="7"/>
      <c r="AF510" s="7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15"/>
      <c r="AZ510" s="15"/>
      <c r="BA510" s="15"/>
      <c r="BB510" s="15"/>
      <c r="BC510" s="15"/>
      <c r="BD510" s="15"/>
      <c r="BE510" s="15"/>
      <c r="BF510" s="15"/>
      <c r="BG510" s="15"/>
      <c r="BH510" s="15"/>
      <c r="BI510" s="15"/>
      <c r="BJ510" s="15"/>
      <c r="BK510" s="15"/>
      <c r="BL510" s="15"/>
      <c r="BM510" s="15"/>
      <c r="BN510" s="15"/>
      <c r="BO510" s="15"/>
      <c r="BP510" s="15"/>
      <c r="BQ510" s="15"/>
      <c r="BS510" s="15"/>
      <c r="BT510" s="15"/>
      <c r="BU510" s="15"/>
      <c r="BV510" s="15"/>
      <c r="BW510" s="15"/>
      <c r="BY510" s="5"/>
      <c r="BZ510" s="5"/>
      <c r="CA510" s="5"/>
      <c r="CB510" s="5"/>
      <c r="CC510" s="5"/>
      <c r="CE510" s="52"/>
      <c r="CF510" s="52"/>
      <c r="CG510" s="52"/>
      <c r="CH510" s="52"/>
      <c r="CI510" s="52"/>
    </row>
    <row r="511" spans="1:99" x14ac:dyDescent="0.35">
      <c r="A511" s="170" t="str">
        <f t="shared" si="283"/>
        <v>39MNN</v>
      </c>
      <c r="B511" s="170" t="str">
        <f t="shared" si="284"/>
        <v>M</v>
      </c>
      <c r="C511" s="29" t="str">
        <f t="shared" si="285"/>
        <v>N</v>
      </c>
      <c r="D511" s="29" t="str">
        <f t="shared" si="282"/>
        <v>N</v>
      </c>
      <c r="E511" s="171" t="s">
        <v>9</v>
      </c>
      <c r="F511" s="171" t="s">
        <v>6</v>
      </c>
      <c r="G511" s="171" t="s">
        <v>7</v>
      </c>
      <c r="H511" s="172">
        <v>39</v>
      </c>
      <c r="I511" s="171" t="s">
        <v>9</v>
      </c>
      <c r="J511" s="171" t="s">
        <v>9</v>
      </c>
      <c r="K511" s="172">
        <v>1</v>
      </c>
      <c r="L511" s="172">
        <v>1</v>
      </c>
      <c r="M511" s="172">
        <v>1</v>
      </c>
      <c r="N511" s="172">
        <v>1</v>
      </c>
      <c r="O511" s="172">
        <v>1</v>
      </c>
      <c r="P511" s="1"/>
      <c r="Q511"/>
      <c r="R511"/>
      <c r="S511"/>
      <c r="T511"/>
      <c r="U511"/>
      <c r="V511"/>
      <c r="W511" s="35"/>
      <c r="X511" s="50"/>
      <c r="Y511" s="49"/>
      <c r="Z511" s="49"/>
      <c r="AA511" s="1"/>
      <c r="AB511" s="7"/>
      <c r="AC511" s="7"/>
      <c r="AD511" s="7"/>
      <c r="AE511" s="7"/>
      <c r="AF511" s="7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15"/>
      <c r="AZ511" s="15"/>
      <c r="BA511" s="15"/>
      <c r="BB511" s="15"/>
      <c r="BC511" s="15"/>
      <c r="BD511" s="15"/>
      <c r="BE511" s="15"/>
      <c r="BF511" s="15"/>
      <c r="BG511" s="15"/>
      <c r="BH511" s="15"/>
      <c r="BI511" s="15"/>
      <c r="BJ511" s="15"/>
      <c r="BK511" s="15"/>
      <c r="BL511" s="15"/>
      <c r="BM511" s="15"/>
      <c r="BN511" s="15"/>
      <c r="BO511" s="15"/>
      <c r="BP511" s="15"/>
      <c r="BQ511" s="15"/>
      <c r="BS511" s="15"/>
      <c r="BT511" s="15"/>
      <c r="BU511" s="15"/>
      <c r="BV511" s="15"/>
      <c r="BW511" s="15"/>
      <c r="BY511" s="5"/>
      <c r="BZ511" s="5"/>
      <c r="CA511" s="5"/>
      <c r="CB511" s="5"/>
      <c r="CC511" s="5"/>
      <c r="CE511" s="52"/>
      <c r="CF511" s="52"/>
      <c r="CG511" s="52"/>
      <c r="CH511" s="52"/>
      <c r="CI511" s="52"/>
    </row>
    <row r="512" spans="1:99" x14ac:dyDescent="0.35">
      <c r="A512" s="170" t="str">
        <f t="shared" si="283"/>
        <v>40MNN</v>
      </c>
      <c r="B512" s="170" t="str">
        <f t="shared" si="284"/>
        <v>M</v>
      </c>
      <c r="C512" s="29" t="str">
        <f t="shared" si="285"/>
        <v>N</v>
      </c>
      <c r="D512" s="29" t="str">
        <f t="shared" si="282"/>
        <v>N</v>
      </c>
      <c r="E512" s="171" t="s">
        <v>9</v>
      </c>
      <c r="F512" s="171" t="s">
        <v>6</v>
      </c>
      <c r="G512" s="171" t="s">
        <v>7</v>
      </c>
      <c r="H512" s="172">
        <v>40</v>
      </c>
      <c r="I512" s="171" t="s">
        <v>5</v>
      </c>
      <c r="J512" s="171" t="s">
        <v>5</v>
      </c>
      <c r="K512" s="172">
        <v>18086</v>
      </c>
      <c r="L512" s="172">
        <v>11901</v>
      </c>
      <c r="M512" s="172">
        <v>16792</v>
      </c>
      <c r="N512" s="172">
        <v>16494</v>
      </c>
      <c r="O512" s="172">
        <v>17913</v>
      </c>
      <c r="P512" s="1"/>
      <c r="Q512"/>
      <c r="R512"/>
      <c r="S512"/>
      <c r="T512"/>
      <c r="U512"/>
      <c r="V512"/>
      <c r="W512" s="35"/>
      <c r="X512" s="50"/>
      <c r="Y512" s="49"/>
      <c r="Z512" s="49"/>
      <c r="AA512" s="1"/>
      <c r="AB512" s="7"/>
      <c r="AC512" s="7"/>
      <c r="AD512" s="7"/>
      <c r="AE512" s="7"/>
      <c r="AF512" s="7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15"/>
      <c r="AZ512" s="15"/>
      <c r="BA512" s="15"/>
      <c r="BB512" s="15"/>
      <c r="BC512" s="15"/>
      <c r="BD512" s="15"/>
      <c r="BE512" s="15"/>
      <c r="BF512" s="15"/>
      <c r="BG512" s="15"/>
      <c r="BH512" s="15"/>
      <c r="BI512" s="15"/>
      <c r="BJ512" s="15"/>
      <c r="BK512" s="15"/>
      <c r="BL512" s="15"/>
      <c r="BM512" s="15"/>
      <c r="BN512" s="15"/>
      <c r="BO512" s="15"/>
      <c r="BP512" s="15"/>
      <c r="BQ512" s="15"/>
      <c r="BS512" s="15"/>
      <c r="BT512" s="15"/>
      <c r="BU512" s="15"/>
      <c r="BV512" s="15"/>
      <c r="BW512" s="15"/>
      <c r="BY512" s="5"/>
      <c r="BZ512" s="5"/>
      <c r="CA512" s="5"/>
      <c r="CB512" s="5"/>
      <c r="CC512" s="5"/>
      <c r="CE512" s="52"/>
      <c r="CF512" s="52"/>
      <c r="CG512" s="52"/>
      <c r="CH512" s="52"/>
      <c r="CI512" s="52"/>
    </row>
    <row r="513" spans="1:87" x14ac:dyDescent="0.35">
      <c r="A513" s="170" t="str">
        <f t="shared" si="283"/>
        <v>40MNN</v>
      </c>
      <c r="B513" s="170" t="str">
        <f t="shared" si="284"/>
        <v>M</v>
      </c>
      <c r="C513" s="29" t="str">
        <f t="shared" si="285"/>
        <v>N</v>
      </c>
      <c r="D513" s="29" t="str">
        <f t="shared" si="282"/>
        <v>N</v>
      </c>
      <c r="E513" s="171" t="s">
        <v>9</v>
      </c>
      <c r="F513" s="171" t="s">
        <v>6</v>
      </c>
      <c r="G513" s="171" t="s">
        <v>7</v>
      </c>
      <c r="H513" s="172">
        <v>40</v>
      </c>
      <c r="I513" s="171" t="s">
        <v>5</v>
      </c>
      <c r="J513" s="171" t="s">
        <v>9</v>
      </c>
      <c r="K513" s="172">
        <v>4</v>
      </c>
      <c r="L513" s="172">
        <v>1</v>
      </c>
      <c r="M513" s="172">
        <v>4</v>
      </c>
      <c r="N513" s="172">
        <v>4</v>
      </c>
      <c r="O513" s="172">
        <v>4</v>
      </c>
      <c r="P513" s="1"/>
      <c r="Q513"/>
      <c r="R513"/>
      <c r="S513"/>
      <c r="T513"/>
      <c r="U513"/>
      <c r="V513"/>
      <c r="W513" s="35"/>
      <c r="X513" s="50"/>
      <c r="Y513" s="49"/>
      <c r="Z513" s="49"/>
      <c r="AA513" s="1"/>
      <c r="AB513" s="7"/>
      <c r="AC513" s="7"/>
      <c r="AD513" s="7"/>
      <c r="AE513" s="7"/>
      <c r="AF513" s="7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BE513" s="15"/>
      <c r="BF513" s="15"/>
      <c r="BG513" s="15"/>
      <c r="BH513" s="15"/>
      <c r="BI513" s="15"/>
      <c r="BJ513" s="15"/>
      <c r="BK513" s="15"/>
      <c r="BL513" s="15"/>
      <c r="BM513" s="15"/>
      <c r="BN513" s="15"/>
      <c r="BO513" s="15"/>
      <c r="BP513" s="15"/>
      <c r="BQ513" s="15"/>
      <c r="BS513" s="15"/>
      <c r="BT513" s="15"/>
      <c r="BU513" s="15"/>
      <c r="BV513" s="15"/>
      <c r="BW513" s="15"/>
      <c r="BY513" s="5"/>
      <c r="BZ513" s="5"/>
      <c r="CA513" s="5"/>
      <c r="CB513" s="5"/>
      <c r="CC513" s="5"/>
      <c r="CE513" s="52"/>
      <c r="CF513" s="52"/>
      <c r="CG513" s="52"/>
      <c r="CH513" s="52"/>
      <c r="CI513" s="52"/>
    </row>
    <row r="514" spans="1:87" x14ac:dyDescent="0.35">
      <c r="A514" s="170" t="str">
        <f t="shared" si="283"/>
        <v>41MNN</v>
      </c>
      <c r="B514" s="170" t="str">
        <f t="shared" si="284"/>
        <v>M</v>
      </c>
      <c r="C514" s="29" t="str">
        <f t="shared" si="285"/>
        <v>N</v>
      </c>
      <c r="D514" s="29" t="str">
        <f t="shared" si="282"/>
        <v>N</v>
      </c>
      <c r="E514" s="171" t="s">
        <v>9</v>
      </c>
      <c r="F514" s="171" t="s">
        <v>6</v>
      </c>
      <c r="G514" s="171" t="s">
        <v>7</v>
      </c>
      <c r="H514" s="172">
        <v>41</v>
      </c>
      <c r="I514" s="171" t="s">
        <v>5</v>
      </c>
      <c r="J514" s="171" t="s">
        <v>5</v>
      </c>
      <c r="K514" s="172">
        <v>18528</v>
      </c>
      <c r="L514" s="172">
        <v>12361</v>
      </c>
      <c r="M514" s="172">
        <v>17243</v>
      </c>
      <c r="N514" s="172">
        <v>16959</v>
      </c>
      <c r="O514" s="172">
        <v>18351</v>
      </c>
      <c r="P514" s="1"/>
      <c r="Q514"/>
      <c r="R514"/>
      <c r="S514"/>
      <c r="T514"/>
      <c r="U514"/>
      <c r="V514"/>
      <c r="W514" s="1"/>
      <c r="X514" s="50"/>
      <c r="Y514" s="49"/>
      <c r="Z514" s="49"/>
      <c r="AA514" s="1"/>
      <c r="AB514" s="7"/>
      <c r="AC514" s="7"/>
      <c r="AD514" s="7"/>
      <c r="AE514" s="7"/>
      <c r="AF514" s="7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15"/>
      <c r="AZ514" s="15"/>
      <c r="BA514" s="15"/>
      <c r="BB514" s="15"/>
      <c r="BC514" s="15"/>
      <c r="BD514" s="15"/>
      <c r="BE514" s="15"/>
      <c r="BF514" s="15"/>
      <c r="BG514" s="15"/>
      <c r="BH514" s="15"/>
      <c r="BI514" s="15"/>
      <c r="BJ514" s="15"/>
      <c r="BK514" s="15"/>
      <c r="BL514" s="15"/>
      <c r="BM514" s="15"/>
      <c r="BN514" s="15"/>
      <c r="BO514" s="15"/>
      <c r="BP514" s="15"/>
      <c r="BQ514" s="15"/>
      <c r="BS514" s="15"/>
      <c r="BT514" s="15"/>
      <c r="BU514" s="15"/>
      <c r="BV514" s="15"/>
      <c r="BW514" s="15"/>
      <c r="BY514" s="5"/>
      <c r="BZ514" s="5"/>
      <c r="CA514" s="5"/>
      <c r="CB514" s="5"/>
      <c r="CC514" s="5"/>
      <c r="CE514" s="52"/>
      <c r="CF514" s="52"/>
      <c r="CG514" s="52"/>
      <c r="CH514" s="52"/>
      <c r="CI514" s="52"/>
    </row>
    <row r="515" spans="1:87" x14ac:dyDescent="0.35">
      <c r="A515" s="170" t="str">
        <f t="shared" si="283"/>
        <v>41MNN</v>
      </c>
      <c r="B515" s="170" t="str">
        <f t="shared" si="284"/>
        <v>M</v>
      </c>
      <c r="C515" s="29" t="str">
        <f t="shared" si="285"/>
        <v>N</v>
      </c>
      <c r="D515" s="29" t="str">
        <f t="shared" si="282"/>
        <v>N</v>
      </c>
      <c r="E515" s="171" t="s">
        <v>9</v>
      </c>
      <c r="F515" s="171" t="s">
        <v>6</v>
      </c>
      <c r="G515" s="171" t="s">
        <v>7</v>
      </c>
      <c r="H515" s="172">
        <v>41</v>
      </c>
      <c r="I515" s="171" t="s">
        <v>5</v>
      </c>
      <c r="J515" s="171" t="s">
        <v>9</v>
      </c>
      <c r="K515" s="172">
        <v>1</v>
      </c>
      <c r="L515" s="172">
        <v>0</v>
      </c>
      <c r="M515" s="172">
        <v>1</v>
      </c>
      <c r="N515" s="172">
        <v>1</v>
      </c>
      <c r="O515" s="172">
        <v>1</v>
      </c>
      <c r="P515" s="1"/>
      <c r="Q515"/>
      <c r="R515"/>
      <c r="S515"/>
      <c r="T515"/>
      <c r="U515"/>
      <c r="V515"/>
      <c r="W515" s="1"/>
      <c r="X515" s="50"/>
      <c r="Y515" s="49"/>
      <c r="Z515" s="49"/>
      <c r="AA515" s="1"/>
      <c r="AB515" s="7"/>
      <c r="AC515" s="7"/>
      <c r="AD515" s="7"/>
      <c r="AE515" s="7"/>
      <c r="AF515" s="7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15"/>
      <c r="AZ515" s="15"/>
      <c r="BA515" s="15"/>
      <c r="BB515" s="15"/>
      <c r="BC515" s="15"/>
      <c r="BD515" s="15"/>
      <c r="BE515" s="15"/>
      <c r="BF515" s="15"/>
      <c r="BG515" s="15"/>
      <c r="BH515" s="15"/>
      <c r="BI515" s="15"/>
      <c r="BJ515" s="15"/>
      <c r="BK515" s="15"/>
      <c r="BL515" s="15"/>
      <c r="BM515" s="15"/>
      <c r="BN515" s="15"/>
      <c r="BO515" s="15"/>
      <c r="BP515" s="15"/>
      <c r="BQ515" s="15"/>
      <c r="BS515" s="15"/>
      <c r="BT515" s="15"/>
      <c r="BU515" s="15"/>
      <c r="BV515" s="15"/>
      <c r="BW515" s="15"/>
      <c r="BY515" s="5"/>
      <c r="BZ515" s="5"/>
      <c r="CA515" s="5"/>
      <c r="CB515" s="5"/>
      <c r="CC515" s="5"/>
      <c r="CE515" s="52"/>
      <c r="CF515" s="52"/>
      <c r="CG515" s="52"/>
      <c r="CH515" s="52"/>
      <c r="CI515" s="52"/>
    </row>
    <row r="516" spans="1:87" x14ac:dyDescent="0.35">
      <c r="A516" s="170" t="str">
        <f t="shared" si="283"/>
        <v>41MNN</v>
      </c>
      <c r="B516" s="170" t="str">
        <f t="shared" si="284"/>
        <v>M</v>
      </c>
      <c r="C516" s="29" t="str">
        <f t="shared" si="285"/>
        <v>N</v>
      </c>
      <c r="D516" s="29" t="str">
        <f t="shared" si="282"/>
        <v>N</v>
      </c>
      <c r="E516" s="171" t="s">
        <v>9</v>
      </c>
      <c r="F516" s="171" t="s">
        <v>6</v>
      </c>
      <c r="G516" s="171" t="s">
        <v>7</v>
      </c>
      <c r="H516" s="172">
        <v>41</v>
      </c>
      <c r="I516" s="171" t="s">
        <v>9</v>
      </c>
      <c r="J516" s="171" t="s">
        <v>5</v>
      </c>
      <c r="K516" s="172">
        <v>3</v>
      </c>
      <c r="L516" s="172">
        <v>2</v>
      </c>
      <c r="M516" s="172">
        <v>3</v>
      </c>
      <c r="N516" s="172">
        <v>3</v>
      </c>
      <c r="O516" s="172">
        <v>3</v>
      </c>
      <c r="P516" s="1"/>
      <c r="Q516"/>
      <c r="R516"/>
      <c r="S516"/>
      <c r="T516"/>
      <c r="U516"/>
      <c r="V516"/>
      <c r="W516" s="1"/>
      <c r="X516" s="50"/>
      <c r="Y516" s="49"/>
      <c r="Z516" s="49"/>
      <c r="AA516" s="1"/>
      <c r="AB516" s="7"/>
      <c r="AC516" s="7"/>
      <c r="AD516" s="7"/>
      <c r="AE516" s="7"/>
      <c r="AF516" s="7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15"/>
      <c r="AZ516" s="15"/>
      <c r="BA516" s="15"/>
      <c r="BB516" s="15"/>
      <c r="BC516" s="15"/>
      <c r="BD516" s="15"/>
      <c r="BE516" s="15"/>
      <c r="BF516" s="15"/>
      <c r="BG516" s="15"/>
      <c r="BH516" s="15"/>
      <c r="BI516" s="15"/>
      <c r="BJ516" s="15"/>
      <c r="BK516" s="15"/>
      <c r="BL516" s="15"/>
      <c r="BM516" s="15"/>
      <c r="BN516" s="15"/>
      <c r="BO516" s="15"/>
      <c r="BP516" s="15"/>
      <c r="BQ516" s="15"/>
      <c r="BS516" s="15"/>
      <c r="BT516" s="15"/>
      <c r="BU516" s="15"/>
      <c r="BV516" s="15"/>
      <c r="BW516" s="15"/>
      <c r="BY516" s="5"/>
      <c r="BZ516" s="5"/>
      <c r="CA516" s="5"/>
      <c r="CB516" s="5"/>
      <c r="CC516" s="5"/>
      <c r="CE516" s="52"/>
      <c r="CF516" s="52"/>
      <c r="CG516" s="52"/>
      <c r="CH516" s="52"/>
      <c r="CI516" s="52"/>
    </row>
    <row r="517" spans="1:87" x14ac:dyDescent="0.35">
      <c r="A517" s="170" t="str">
        <f t="shared" si="283"/>
        <v>42MNN</v>
      </c>
      <c r="B517" s="170" t="str">
        <f t="shared" si="284"/>
        <v>M</v>
      </c>
      <c r="C517" s="29" t="str">
        <f t="shared" si="285"/>
        <v>N</v>
      </c>
      <c r="D517" s="29" t="str">
        <f t="shared" si="282"/>
        <v>N</v>
      </c>
      <c r="E517" s="171" t="s">
        <v>9</v>
      </c>
      <c r="F517" s="171" t="s">
        <v>6</v>
      </c>
      <c r="G517" s="171" t="s">
        <v>7</v>
      </c>
      <c r="H517" s="172">
        <v>42</v>
      </c>
      <c r="I517" s="171" t="s">
        <v>5</v>
      </c>
      <c r="J517" s="171" t="s">
        <v>5</v>
      </c>
      <c r="K517" s="172">
        <v>17660</v>
      </c>
      <c r="L517" s="172">
        <v>11954</v>
      </c>
      <c r="M517" s="172">
        <v>16423</v>
      </c>
      <c r="N517" s="172">
        <v>16133</v>
      </c>
      <c r="O517" s="172">
        <v>17487</v>
      </c>
      <c r="P517" s="1"/>
      <c r="Q517"/>
      <c r="R517"/>
      <c r="S517"/>
      <c r="T517"/>
      <c r="U517"/>
      <c r="V517"/>
      <c r="W517" s="1"/>
      <c r="X517" s="50"/>
      <c r="Y517" s="49"/>
      <c r="Z517" s="49"/>
      <c r="AA517" s="1"/>
      <c r="AB517" s="7"/>
      <c r="AC517" s="7"/>
      <c r="AD517" s="7"/>
      <c r="AE517" s="7"/>
      <c r="AF517" s="7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  <c r="AZ517" s="15"/>
      <c r="BA517" s="15"/>
      <c r="BB517" s="15"/>
      <c r="BC517" s="15"/>
      <c r="BD517" s="15"/>
      <c r="BE517" s="15"/>
      <c r="BF517" s="15"/>
      <c r="BG517" s="15"/>
      <c r="BH517" s="15"/>
      <c r="BI517" s="15"/>
      <c r="BJ517" s="15"/>
      <c r="BK517" s="15"/>
      <c r="BL517" s="15"/>
      <c r="BM517" s="15"/>
      <c r="BN517" s="15"/>
      <c r="BO517" s="15"/>
      <c r="BP517" s="15"/>
      <c r="BQ517" s="15"/>
      <c r="BS517" s="15"/>
      <c r="BT517" s="15"/>
      <c r="BU517" s="15"/>
      <c r="BV517" s="15"/>
      <c r="BW517" s="15"/>
      <c r="BY517" s="5"/>
      <c r="BZ517" s="5"/>
      <c r="CA517" s="5"/>
      <c r="CB517" s="5"/>
      <c r="CC517" s="5"/>
      <c r="CE517" s="52"/>
      <c r="CF517" s="52"/>
      <c r="CG517" s="52"/>
      <c r="CH517" s="52"/>
      <c r="CI517" s="52"/>
    </row>
    <row r="518" spans="1:87" x14ac:dyDescent="0.35">
      <c r="A518" s="170" t="str">
        <f t="shared" si="283"/>
        <v>42MNN</v>
      </c>
      <c r="B518" s="170" t="str">
        <f t="shared" si="284"/>
        <v>M</v>
      </c>
      <c r="C518" s="29" t="str">
        <f t="shared" si="285"/>
        <v>N</v>
      </c>
      <c r="D518" s="29" t="str">
        <f t="shared" si="282"/>
        <v>N</v>
      </c>
      <c r="E518" s="171" t="s">
        <v>9</v>
      </c>
      <c r="F518" s="171" t="s">
        <v>6</v>
      </c>
      <c r="G518" s="171" t="s">
        <v>7</v>
      </c>
      <c r="H518" s="172">
        <v>42</v>
      </c>
      <c r="I518" s="171" t="s">
        <v>5</v>
      </c>
      <c r="J518" s="171" t="s">
        <v>9</v>
      </c>
      <c r="K518" s="172">
        <v>2</v>
      </c>
      <c r="L518" s="172">
        <v>1</v>
      </c>
      <c r="M518" s="172">
        <v>2</v>
      </c>
      <c r="N518" s="172">
        <v>2</v>
      </c>
      <c r="O518" s="172">
        <v>2</v>
      </c>
      <c r="P518" s="1"/>
      <c r="Q518"/>
      <c r="R518"/>
      <c r="S518"/>
      <c r="T518"/>
      <c r="U518"/>
      <c r="V518"/>
      <c r="W518" s="1"/>
      <c r="X518" s="50"/>
      <c r="Y518" s="49"/>
      <c r="Z518" s="49"/>
      <c r="AA518" s="1"/>
      <c r="AB518" s="7"/>
      <c r="AC518" s="7"/>
      <c r="AD518" s="7"/>
      <c r="AE518" s="7"/>
      <c r="AF518" s="7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15"/>
      <c r="AZ518" s="15"/>
      <c r="BA518" s="15"/>
      <c r="BB518" s="15"/>
      <c r="BC518" s="15"/>
      <c r="BD518" s="15"/>
      <c r="BE518" s="15"/>
      <c r="BF518" s="15"/>
      <c r="BG518" s="15"/>
      <c r="BH518" s="15"/>
      <c r="BI518" s="15"/>
      <c r="BJ518" s="15"/>
      <c r="BK518" s="15"/>
      <c r="BL518" s="15"/>
      <c r="BM518" s="15"/>
      <c r="BN518" s="15"/>
      <c r="BO518" s="15"/>
      <c r="BP518" s="15"/>
      <c r="BQ518" s="15"/>
      <c r="BS518" s="15"/>
      <c r="BT518" s="15"/>
      <c r="BU518" s="15"/>
      <c r="BV518" s="15"/>
      <c r="BW518" s="15"/>
      <c r="BY518" s="5"/>
      <c r="BZ518" s="5"/>
      <c r="CA518" s="5"/>
      <c r="CB518" s="5"/>
      <c r="CC518" s="5"/>
      <c r="CE518" s="52"/>
      <c r="CF518" s="52"/>
      <c r="CG518" s="52"/>
      <c r="CH518" s="52"/>
      <c r="CI518" s="52"/>
    </row>
    <row r="519" spans="1:87" x14ac:dyDescent="0.35">
      <c r="A519" s="170" t="str">
        <f t="shared" si="283"/>
        <v>42MNN</v>
      </c>
      <c r="B519" s="170" t="str">
        <f t="shared" si="284"/>
        <v>M</v>
      </c>
      <c r="C519" s="29" t="str">
        <f t="shared" si="285"/>
        <v>N</v>
      </c>
      <c r="D519" s="29" t="str">
        <f t="shared" si="282"/>
        <v>N</v>
      </c>
      <c r="E519" s="171" t="s">
        <v>9</v>
      </c>
      <c r="F519" s="171" t="s">
        <v>6</v>
      </c>
      <c r="G519" s="171" t="s">
        <v>7</v>
      </c>
      <c r="H519" s="172">
        <v>42</v>
      </c>
      <c r="I519" s="171" t="s">
        <v>9</v>
      </c>
      <c r="J519" s="171" t="s">
        <v>5</v>
      </c>
      <c r="K519" s="172">
        <v>2</v>
      </c>
      <c r="L519" s="172">
        <v>2</v>
      </c>
      <c r="M519" s="172">
        <v>2</v>
      </c>
      <c r="N519" s="172">
        <v>2</v>
      </c>
      <c r="O519" s="172">
        <v>2</v>
      </c>
      <c r="P519" s="1"/>
      <c r="Q519"/>
      <c r="R519"/>
      <c r="S519"/>
      <c r="T519"/>
      <c r="U519"/>
      <c r="V519"/>
      <c r="W519" s="1"/>
      <c r="X519" s="50"/>
      <c r="Y519" s="49"/>
      <c r="Z519" s="49"/>
      <c r="AA519" s="1"/>
      <c r="AB519" s="7"/>
      <c r="AC519" s="7"/>
      <c r="AD519" s="7"/>
      <c r="AE519" s="7"/>
      <c r="AF519" s="7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  <c r="AZ519" s="15"/>
      <c r="BA519" s="15"/>
      <c r="BB519" s="15"/>
      <c r="BC519" s="15"/>
      <c r="BD519" s="15"/>
      <c r="BE519" s="15"/>
      <c r="BF519" s="15"/>
      <c r="BG519" s="15"/>
      <c r="BH519" s="15"/>
      <c r="BI519" s="15"/>
      <c r="BJ519" s="15"/>
      <c r="BK519" s="15"/>
      <c r="BL519" s="15"/>
      <c r="BM519" s="15"/>
      <c r="BN519" s="15"/>
      <c r="BO519" s="15"/>
      <c r="BP519" s="15"/>
      <c r="BQ519" s="15"/>
      <c r="BS519" s="15"/>
      <c r="BT519" s="15"/>
      <c r="BU519" s="15"/>
      <c r="BV519" s="15"/>
      <c r="BW519" s="15"/>
      <c r="BY519" s="5"/>
      <c r="BZ519" s="5"/>
      <c r="CA519" s="5"/>
      <c r="CB519" s="5"/>
      <c r="CC519" s="5"/>
      <c r="CE519" s="52"/>
      <c r="CF519" s="52"/>
      <c r="CG519" s="52"/>
      <c r="CH519" s="52"/>
      <c r="CI519" s="52"/>
    </row>
    <row r="520" spans="1:87" x14ac:dyDescent="0.35">
      <c r="A520" s="170" t="str">
        <f t="shared" si="283"/>
        <v>43MNN</v>
      </c>
      <c r="B520" s="170" t="str">
        <f t="shared" si="284"/>
        <v>M</v>
      </c>
      <c r="C520" s="29" t="str">
        <f t="shared" si="285"/>
        <v>N</v>
      </c>
      <c r="D520" s="29" t="str">
        <f t="shared" ref="D520:D583" si="286">IF(AND(C520="Y",J520="Y"),"Y","N")</f>
        <v>N</v>
      </c>
      <c r="E520" s="171" t="s">
        <v>9</v>
      </c>
      <c r="F520" s="171" t="s">
        <v>6</v>
      </c>
      <c r="G520" s="171" t="s">
        <v>7</v>
      </c>
      <c r="H520" s="172">
        <v>43</v>
      </c>
      <c r="I520" s="171" t="s">
        <v>5</v>
      </c>
      <c r="J520" s="171" t="s">
        <v>5</v>
      </c>
      <c r="K520" s="172">
        <v>17630</v>
      </c>
      <c r="L520" s="172">
        <v>12126</v>
      </c>
      <c r="M520" s="172">
        <v>16441</v>
      </c>
      <c r="N520" s="172">
        <v>16122</v>
      </c>
      <c r="O520" s="172">
        <v>17435</v>
      </c>
      <c r="P520" s="1"/>
      <c r="Q520"/>
      <c r="R520"/>
      <c r="S520"/>
      <c r="T520"/>
      <c r="U520"/>
      <c r="V520"/>
      <c r="W520" s="1"/>
      <c r="X520" s="50"/>
      <c r="Y520" s="49"/>
      <c r="Z520" s="49"/>
      <c r="AA520" s="1"/>
      <c r="AB520" s="7"/>
      <c r="AC520" s="7"/>
      <c r="AD520" s="7"/>
      <c r="AE520" s="7"/>
      <c r="AF520" s="7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15"/>
      <c r="AZ520" s="15"/>
      <c r="BA520" s="15"/>
      <c r="BB520" s="15"/>
      <c r="BC520" s="15"/>
      <c r="BD520" s="15"/>
      <c r="BE520" s="15"/>
      <c r="BF520" s="15"/>
      <c r="BG520" s="15"/>
      <c r="BH520" s="15"/>
      <c r="BI520" s="15"/>
      <c r="BJ520" s="15"/>
      <c r="BK520" s="15"/>
      <c r="BL520" s="15"/>
      <c r="BM520" s="15"/>
      <c r="BN520" s="15"/>
      <c r="BO520" s="15"/>
      <c r="BP520" s="15"/>
      <c r="BQ520" s="15"/>
      <c r="BS520" s="15"/>
      <c r="BT520" s="15"/>
      <c r="BU520" s="15"/>
      <c r="BV520" s="15"/>
      <c r="BW520" s="15"/>
      <c r="BY520" s="5"/>
      <c r="BZ520" s="5"/>
      <c r="CA520" s="5"/>
      <c r="CB520" s="5"/>
      <c r="CC520" s="5"/>
      <c r="CE520" s="52"/>
      <c r="CF520" s="52"/>
      <c r="CG520" s="52"/>
      <c r="CH520" s="52"/>
      <c r="CI520" s="52"/>
    </row>
    <row r="521" spans="1:87" x14ac:dyDescent="0.35">
      <c r="A521" s="170" t="str">
        <f t="shared" ref="A521:A584" si="287">IF(B521="N","NNN",CONCATENATE(IF(H521&gt;82,"83",H521),B521,C521,D521))</f>
        <v>43MNN</v>
      </c>
      <c r="B521" s="170" t="str">
        <f t="shared" ref="B521:B584" si="288">IF(E521="Y",G521,"N")</f>
        <v>M</v>
      </c>
      <c r="C521" s="29" t="str">
        <f t="shared" ref="C521:C584" si="289">IF(AND(E521="Y",I521="Y",H521&lt;9),I521,"N")</f>
        <v>N</v>
      </c>
      <c r="D521" s="29" t="str">
        <f t="shared" si="286"/>
        <v>N</v>
      </c>
      <c r="E521" s="171" t="s">
        <v>9</v>
      </c>
      <c r="F521" s="171" t="s">
        <v>6</v>
      </c>
      <c r="G521" s="171" t="s">
        <v>7</v>
      </c>
      <c r="H521" s="172">
        <v>43</v>
      </c>
      <c r="I521" s="171" t="s">
        <v>5</v>
      </c>
      <c r="J521" s="171" t="s">
        <v>9</v>
      </c>
      <c r="K521" s="172">
        <v>1</v>
      </c>
      <c r="L521" s="172">
        <v>1</v>
      </c>
      <c r="M521" s="172">
        <v>1</v>
      </c>
      <c r="N521" s="172">
        <v>1</v>
      </c>
      <c r="O521" s="172">
        <v>1</v>
      </c>
      <c r="P521" s="1"/>
      <c r="Q521"/>
      <c r="R521"/>
      <c r="S521"/>
      <c r="T521"/>
      <c r="U521"/>
      <c r="V521"/>
      <c r="W521" s="1"/>
      <c r="X521" s="50"/>
      <c r="Y521" s="49"/>
      <c r="Z521" s="49"/>
      <c r="AA521" s="1"/>
      <c r="AB521" s="7"/>
      <c r="AC521" s="7"/>
      <c r="AD521" s="7"/>
      <c r="AE521" s="7"/>
      <c r="AF521" s="7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15"/>
      <c r="AZ521" s="15"/>
      <c r="BA521" s="15"/>
      <c r="BB521" s="15"/>
      <c r="BC521" s="15"/>
      <c r="BD521" s="15"/>
      <c r="BE521" s="15"/>
      <c r="BF521" s="15"/>
      <c r="BG521" s="15"/>
      <c r="BH521" s="15"/>
      <c r="BI521" s="15"/>
      <c r="BJ521" s="15"/>
      <c r="BK521" s="15"/>
      <c r="BL521" s="15"/>
      <c r="BM521" s="15"/>
      <c r="BN521" s="15"/>
      <c r="BO521" s="15"/>
      <c r="BP521" s="15"/>
      <c r="BQ521" s="15"/>
      <c r="BS521" s="15"/>
      <c r="BT521" s="15"/>
      <c r="BU521" s="15"/>
      <c r="BV521" s="15"/>
      <c r="BW521" s="15"/>
      <c r="BY521" s="5"/>
      <c r="BZ521" s="5"/>
      <c r="CA521" s="5"/>
      <c r="CB521" s="5"/>
      <c r="CC521" s="5"/>
      <c r="CE521" s="52"/>
      <c r="CF521" s="52"/>
      <c r="CG521" s="52"/>
      <c r="CH521" s="52"/>
      <c r="CI521" s="52"/>
    </row>
    <row r="522" spans="1:87" x14ac:dyDescent="0.35">
      <c r="A522" s="170" t="str">
        <f t="shared" si="287"/>
        <v>44MNN</v>
      </c>
      <c r="B522" s="170" t="str">
        <f t="shared" si="288"/>
        <v>M</v>
      </c>
      <c r="C522" s="29" t="str">
        <f t="shared" si="289"/>
        <v>N</v>
      </c>
      <c r="D522" s="29" t="str">
        <f t="shared" si="286"/>
        <v>N</v>
      </c>
      <c r="E522" s="171" t="s">
        <v>9</v>
      </c>
      <c r="F522" s="171" t="s">
        <v>6</v>
      </c>
      <c r="G522" s="171" t="s">
        <v>7</v>
      </c>
      <c r="H522" s="172">
        <v>44</v>
      </c>
      <c r="I522" s="171" t="s">
        <v>5</v>
      </c>
      <c r="J522" s="171" t="s">
        <v>5</v>
      </c>
      <c r="K522" s="172">
        <v>17528</v>
      </c>
      <c r="L522" s="172">
        <v>12428</v>
      </c>
      <c r="M522" s="172">
        <v>16411</v>
      </c>
      <c r="N522" s="172">
        <v>16125</v>
      </c>
      <c r="O522" s="172">
        <v>17368</v>
      </c>
      <c r="P522" s="1"/>
      <c r="Q522"/>
      <c r="R522"/>
      <c r="S522"/>
      <c r="T522"/>
      <c r="U522"/>
      <c r="V522"/>
      <c r="W522" s="1"/>
      <c r="X522" s="50"/>
      <c r="Y522" s="49"/>
      <c r="Z522" s="49"/>
      <c r="AA522" s="1"/>
      <c r="AB522" s="7"/>
      <c r="AC522" s="7"/>
      <c r="AD522" s="7"/>
      <c r="AE522" s="7"/>
      <c r="AF522" s="7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15"/>
      <c r="AZ522" s="15"/>
      <c r="BA522" s="15"/>
      <c r="BB522" s="15"/>
      <c r="BC522" s="15"/>
      <c r="BD522" s="15"/>
      <c r="BE522" s="15"/>
      <c r="BF522" s="15"/>
      <c r="BG522" s="15"/>
      <c r="BH522" s="15"/>
      <c r="BI522" s="15"/>
      <c r="BJ522" s="15"/>
      <c r="BK522" s="15"/>
      <c r="BL522" s="15"/>
      <c r="BM522" s="15"/>
      <c r="BN522" s="15"/>
      <c r="BO522" s="15"/>
      <c r="BP522" s="15"/>
      <c r="BQ522" s="15"/>
      <c r="BS522" s="15"/>
      <c r="BT522" s="15"/>
      <c r="BU522" s="15"/>
      <c r="BV522" s="15"/>
      <c r="BW522" s="15"/>
      <c r="BY522" s="5"/>
      <c r="BZ522" s="5"/>
      <c r="CA522" s="5"/>
      <c r="CB522" s="5"/>
      <c r="CC522" s="5"/>
      <c r="CE522" s="52"/>
      <c r="CF522" s="52"/>
      <c r="CG522" s="52"/>
      <c r="CH522" s="52"/>
      <c r="CI522" s="52"/>
    </row>
    <row r="523" spans="1:87" x14ac:dyDescent="0.35">
      <c r="A523" s="170" t="str">
        <f t="shared" si="287"/>
        <v>44MNN</v>
      </c>
      <c r="B523" s="170" t="str">
        <f t="shared" si="288"/>
        <v>M</v>
      </c>
      <c r="C523" s="29" t="str">
        <f t="shared" si="289"/>
        <v>N</v>
      </c>
      <c r="D523" s="29" t="str">
        <f t="shared" si="286"/>
        <v>N</v>
      </c>
      <c r="E523" s="171" t="s">
        <v>9</v>
      </c>
      <c r="F523" s="171" t="s">
        <v>6</v>
      </c>
      <c r="G523" s="171" t="s">
        <v>7</v>
      </c>
      <c r="H523" s="172">
        <v>44</v>
      </c>
      <c r="I523" s="171" t="s">
        <v>9</v>
      </c>
      <c r="J523" s="171" t="s">
        <v>5</v>
      </c>
      <c r="K523" s="172">
        <v>1</v>
      </c>
      <c r="L523" s="172">
        <v>1</v>
      </c>
      <c r="M523" s="172">
        <v>1</v>
      </c>
      <c r="N523" s="172">
        <v>1</v>
      </c>
      <c r="O523" s="172">
        <v>1</v>
      </c>
      <c r="P523" s="1"/>
      <c r="Q523"/>
      <c r="R523"/>
      <c r="S523"/>
      <c r="T523"/>
      <c r="U523"/>
      <c r="V523"/>
      <c r="W523" s="1"/>
      <c r="X523" s="50"/>
      <c r="Y523" s="49"/>
      <c r="Z523" s="49"/>
      <c r="AA523" s="1"/>
      <c r="AB523" s="7"/>
      <c r="AC523" s="7"/>
      <c r="AD523" s="7"/>
      <c r="AE523" s="7"/>
      <c r="AF523" s="7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15"/>
      <c r="AZ523" s="15"/>
      <c r="BA523" s="15"/>
      <c r="BB523" s="15"/>
      <c r="BC523" s="15"/>
      <c r="BD523" s="15"/>
      <c r="BE523" s="15"/>
      <c r="BF523" s="15"/>
      <c r="BG523" s="15"/>
      <c r="BH523" s="15"/>
      <c r="BI523" s="15"/>
      <c r="BJ523" s="15"/>
      <c r="BK523" s="15"/>
      <c r="BL523" s="15"/>
      <c r="BM523" s="15"/>
      <c r="BN523" s="15"/>
      <c r="BO523" s="15"/>
      <c r="BP523" s="15"/>
      <c r="BQ523" s="15"/>
      <c r="BS523" s="15"/>
      <c r="BT523" s="15"/>
      <c r="BU523" s="15"/>
      <c r="BV523" s="15"/>
      <c r="BW523" s="15"/>
      <c r="BY523" s="5"/>
      <c r="BZ523" s="5"/>
      <c r="CA523" s="5"/>
      <c r="CB523" s="5"/>
      <c r="CC523" s="5"/>
      <c r="CE523" s="52"/>
      <c r="CF523" s="52"/>
      <c r="CG523" s="52"/>
      <c r="CH523" s="52"/>
      <c r="CI523" s="52"/>
    </row>
    <row r="524" spans="1:87" x14ac:dyDescent="0.35">
      <c r="A524" s="170" t="str">
        <f t="shared" si="287"/>
        <v>45MNN</v>
      </c>
      <c r="B524" s="170" t="str">
        <f t="shared" si="288"/>
        <v>M</v>
      </c>
      <c r="C524" s="29" t="str">
        <f t="shared" si="289"/>
        <v>N</v>
      </c>
      <c r="D524" s="29" t="str">
        <f t="shared" si="286"/>
        <v>N</v>
      </c>
      <c r="E524" s="171" t="s">
        <v>9</v>
      </c>
      <c r="F524" s="171" t="s">
        <v>6</v>
      </c>
      <c r="G524" s="171" t="s">
        <v>7</v>
      </c>
      <c r="H524" s="172">
        <v>45</v>
      </c>
      <c r="I524" s="171" t="s">
        <v>5</v>
      </c>
      <c r="J524" s="171" t="s">
        <v>5</v>
      </c>
      <c r="K524" s="172">
        <v>17038</v>
      </c>
      <c r="L524" s="172">
        <v>12167</v>
      </c>
      <c r="M524" s="172">
        <v>15950</v>
      </c>
      <c r="N524" s="172">
        <v>15635</v>
      </c>
      <c r="O524" s="172">
        <v>16894</v>
      </c>
      <c r="P524" s="1"/>
      <c r="Q524"/>
      <c r="R524"/>
      <c r="S524"/>
      <c r="T524"/>
      <c r="U524"/>
      <c r="V524"/>
      <c r="W524" s="1"/>
      <c r="X524" s="50"/>
      <c r="Y524" s="49"/>
      <c r="Z524" s="49"/>
      <c r="AA524" s="1"/>
      <c r="AB524" s="7"/>
      <c r="AC524" s="7"/>
      <c r="AD524" s="7"/>
      <c r="AE524" s="7"/>
      <c r="AF524" s="7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15"/>
      <c r="AZ524" s="15"/>
      <c r="BA524" s="15"/>
      <c r="BB524" s="15"/>
      <c r="BC524" s="15"/>
      <c r="BD524" s="15"/>
      <c r="BE524" s="15"/>
      <c r="BF524" s="15"/>
      <c r="BG524" s="15"/>
      <c r="BH524" s="15"/>
      <c r="BI524" s="15"/>
      <c r="BJ524" s="15"/>
      <c r="BK524" s="15"/>
      <c r="BL524" s="15"/>
      <c r="BM524" s="15"/>
      <c r="BN524" s="15"/>
      <c r="BO524" s="15"/>
      <c r="BP524" s="15"/>
      <c r="BQ524" s="15"/>
      <c r="BS524" s="15"/>
      <c r="BT524" s="15"/>
      <c r="BU524" s="15"/>
      <c r="BV524" s="15"/>
      <c r="BW524" s="15"/>
      <c r="BY524" s="5"/>
      <c r="BZ524" s="5"/>
      <c r="CA524" s="5"/>
      <c r="CB524" s="5"/>
      <c r="CC524" s="5"/>
      <c r="CE524" s="52"/>
      <c r="CF524" s="52"/>
      <c r="CG524" s="52"/>
      <c r="CH524" s="52"/>
      <c r="CI524" s="52"/>
    </row>
    <row r="525" spans="1:87" x14ac:dyDescent="0.35">
      <c r="A525" s="170" t="str">
        <f t="shared" si="287"/>
        <v>46MNN</v>
      </c>
      <c r="B525" s="170" t="str">
        <f t="shared" si="288"/>
        <v>M</v>
      </c>
      <c r="C525" s="29" t="str">
        <f t="shared" si="289"/>
        <v>N</v>
      </c>
      <c r="D525" s="29" t="str">
        <f t="shared" si="286"/>
        <v>N</v>
      </c>
      <c r="E525" s="171" t="s">
        <v>9</v>
      </c>
      <c r="F525" s="171" t="s">
        <v>6</v>
      </c>
      <c r="G525" s="171" t="s">
        <v>7</v>
      </c>
      <c r="H525" s="172">
        <v>46</v>
      </c>
      <c r="I525" s="171" t="s">
        <v>5</v>
      </c>
      <c r="J525" s="171" t="s">
        <v>5</v>
      </c>
      <c r="K525" s="172">
        <v>16779</v>
      </c>
      <c r="L525" s="172">
        <v>12117</v>
      </c>
      <c r="M525" s="172">
        <v>15784</v>
      </c>
      <c r="N525" s="172">
        <v>15452</v>
      </c>
      <c r="O525" s="172">
        <v>16643</v>
      </c>
      <c r="P525" s="1"/>
      <c r="Q525"/>
      <c r="R525"/>
      <c r="S525"/>
      <c r="T525"/>
      <c r="U525"/>
      <c r="V525"/>
      <c r="W525" s="1"/>
      <c r="X525" s="50"/>
      <c r="Y525" s="49"/>
      <c r="Z525" s="49"/>
      <c r="AA525" s="1"/>
      <c r="AB525" s="7"/>
      <c r="AC525" s="7"/>
      <c r="AD525" s="7"/>
      <c r="AE525" s="7"/>
      <c r="AF525" s="7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15"/>
      <c r="AZ525" s="15"/>
      <c r="BA525" s="15"/>
      <c r="BB525" s="15"/>
      <c r="BC525" s="15"/>
      <c r="BD525" s="15"/>
      <c r="BE525" s="15"/>
      <c r="BF525" s="15"/>
      <c r="BG525" s="15"/>
      <c r="BH525" s="15"/>
      <c r="BI525" s="15"/>
      <c r="BJ525" s="15"/>
      <c r="BK525" s="15"/>
      <c r="BL525" s="15"/>
      <c r="BM525" s="15"/>
      <c r="BN525" s="15"/>
      <c r="BO525" s="15"/>
      <c r="BP525" s="15"/>
      <c r="BQ525" s="15"/>
      <c r="BS525" s="15"/>
      <c r="BT525" s="15"/>
      <c r="BU525" s="15"/>
      <c r="BV525" s="15"/>
      <c r="BW525" s="15"/>
      <c r="BY525" s="5"/>
      <c r="BZ525" s="5"/>
      <c r="CA525" s="5"/>
      <c r="CB525" s="5"/>
      <c r="CC525" s="5"/>
      <c r="CE525" s="52"/>
      <c r="CF525" s="52"/>
      <c r="CG525" s="52"/>
      <c r="CH525" s="52"/>
      <c r="CI525" s="52"/>
    </row>
    <row r="526" spans="1:87" x14ac:dyDescent="0.35">
      <c r="A526" s="170" t="str">
        <f t="shared" si="287"/>
        <v>47MNN</v>
      </c>
      <c r="B526" s="170" t="str">
        <f t="shared" si="288"/>
        <v>M</v>
      </c>
      <c r="C526" s="29" t="str">
        <f t="shared" si="289"/>
        <v>N</v>
      </c>
      <c r="D526" s="29" t="str">
        <f t="shared" si="286"/>
        <v>N</v>
      </c>
      <c r="E526" s="171" t="s">
        <v>9</v>
      </c>
      <c r="F526" s="171" t="s">
        <v>6</v>
      </c>
      <c r="G526" s="171" t="s">
        <v>7</v>
      </c>
      <c r="H526" s="172">
        <v>47</v>
      </c>
      <c r="I526" s="171" t="s">
        <v>5</v>
      </c>
      <c r="J526" s="171" t="s">
        <v>5</v>
      </c>
      <c r="K526" s="172">
        <v>17064</v>
      </c>
      <c r="L526" s="172">
        <v>12489</v>
      </c>
      <c r="M526" s="172">
        <v>16094</v>
      </c>
      <c r="N526" s="172">
        <v>15732</v>
      </c>
      <c r="O526" s="172">
        <v>16931</v>
      </c>
      <c r="P526" s="1"/>
      <c r="Q526"/>
      <c r="R526"/>
      <c r="S526"/>
      <c r="T526"/>
      <c r="U526"/>
      <c r="V526"/>
      <c r="W526" s="1"/>
      <c r="X526" s="50"/>
      <c r="Y526" s="49"/>
      <c r="Z526" s="49"/>
      <c r="AA526" s="1"/>
      <c r="AB526" s="7"/>
      <c r="AC526" s="7"/>
      <c r="AD526" s="7"/>
      <c r="AE526" s="7"/>
      <c r="AF526" s="7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15"/>
      <c r="AZ526" s="15"/>
      <c r="BA526" s="15"/>
      <c r="BB526" s="15"/>
      <c r="BC526" s="15"/>
      <c r="BD526" s="15"/>
      <c r="BE526" s="15"/>
      <c r="BF526" s="15"/>
      <c r="BG526" s="15"/>
      <c r="BH526" s="15"/>
      <c r="BI526" s="15"/>
      <c r="BJ526" s="15"/>
      <c r="BK526" s="15"/>
      <c r="BL526" s="15"/>
      <c r="BM526" s="15"/>
      <c r="BN526" s="15"/>
      <c r="BO526" s="15"/>
      <c r="BP526" s="15"/>
      <c r="BQ526" s="15"/>
      <c r="BS526" s="15"/>
      <c r="BT526" s="15"/>
      <c r="BU526" s="15"/>
      <c r="BV526" s="15"/>
      <c r="BW526" s="15"/>
      <c r="BY526" s="5"/>
      <c r="BZ526" s="5"/>
      <c r="CA526" s="5"/>
      <c r="CB526" s="5"/>
      <c r="CC526" s="5"/>
      <c r="CE526" s="52"/>
      <c r="CF526" s="52"/>
      <c r="CG526" s="52"/>
      <c r="CH526" s="52"/>
      <c r="CI526" s="52"/>
    </row>
    <row r="527" spans="1:87" x14ac:dyDescent="0.35">
      <c r="A527" s="170" t="str">
        <f t="shared" si="287"/>
        <v>48MNN</v>
      </c>
      <c r="B527" s="170" t="str">
        <f t="shared" si="288"/>
        <v>M</v>
      </c>
      <c r="C527" s="29" t="str">
        <f t="shared" si="289"/>
        <v>N</v>
      </c>
      <c r="D527" s="29" t="str">
        <f t="shared" si="286"/>
        <v>N</v>
      </c>
      <c r="E527" s="171" t="s">
        <v>9</v>
      </c>
      <c r="F527" s="171" t="s">
        <v>6</v>
      </c>
      <c r="G527" s="171" t="s">
        <v>7</v>
      </c>
      <c r="H527" s="172">
        <v>48</v>
      </c>
      <c r="I527" s="171" t="s">
        <v>5</v>
      </c>
      <c r="J527" s="171" t="s">
        <v>5</v>
      </c>
      <c r="K527" s="172">
        <v>16625</v>
      </c>
      <c r="L527" s="172">
        <v>12283</v>
      </c>
      <c r="M527" s="172">
        <v>15702</v>
      </c>
      <c r="N527" s="172">
        <v>15391</v>
      </c>
      <c r="O527" s="172">
        <v>16491</v>
      </c>
      <c r="P527" s="1"/>
      <c r="Q527"/>
      <c r="R527"/>
      <c r="S527"/>
      <c r="T527"/>
      <c r="U527"/>
      <c r="V527"/>
      <c r="W527" s="1"/>
      <c r="X527" s="50"/>
      <c r="Y527" s="49"/>
      <c r="Z527" s="49"/>
      <c r="AA527" s="1"/>
      <c r="AB527" s="7"/>
      <c r="AC527" s="7"/>
      <c r="AD527" s="7"/>
      <c r="AE527" s="7"/>
      <c r="AF527" s="7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15"/>
      <c r="AZ527" s="15"/>
      <c r="BA527" s="15"/>
      <c r="BB527" s="15"/>
      <c r="BC527" s="15"/>
      <c r="BD527" s="15"/>
      <c r="BE527" s="15"/>
      <c r="BF527" s="15"/>
      <c r="BG527" s="15"/>
      <c r="BH527" s="15"/>
      <c r="BI527" s="15"/>
      <c r="BJ527" s="15"/>
      <c r="BK527" s="15"/>
      <c r="BL527" s="15"/>
      <c r="BM527" s="15"/>
      <c r="BN527" s="15"/>
      <c r="BO527" s="15"/>
      <c r="BP527" s="15"/>
      <c r="BQ527" s="15"/>
      <c r="BS527" s="15"/>
      <c r="BT527" s="15"/>
      <c r="BU527" s="15"/>
      <c r="BV527" s="15"/>
      <c r="BW527" s="15"/>
      <c r="BY527" s="5"/>
      <c r="BZ527" s="5"/>
      <c r="CA527" s="5"/>
      <c r="CB527" s="5"/>
      <c r="CC527" s="5"/>
      <c r="CE527" s="52"/>
      <c r="CF527" s="52"/>
      <c r="CG527" s="52"/>
      <c r="CH527" s="52"/>
      <c r="CI527" s="52"/>
    </row>
    <row r="528" spans="1:87" x14ac:dyDescent="0.35">
      <c r="A528" s="170" t="str">
        <f t="shared" si="287"/>
        <v>49MNN</v>
      </c>
      <c r="B528" s="170" t="str">
        <f t="shared" si="288"/>
        <v>M</v>
      </c>
      <c r="C528" s="29" t="str">
        <f t="shared" si="289"/>
        <v>N</v>
      </c>
      <c r="D528" s="29" t="str">
        <f t="shared" si="286"/>
        <v>N</v>
      </c>
      <c r="E528" s="171" t="s">
        <v>9</v>
      </c>
      <c r="F528" s="171" t="s">
        <v>6</v>
      </c>
      <c r="G528" s="171" t="s">
        <v>7</v>
      </c>
      <c r="H528" s="172">
        <v>49</v>
      </c>
      <c r="I528" s="171" t="s">
        <v>5</v>
      </c>
      <c r="J528" s="171" t="s">
        <v>5</v>
      </c>
      <c r="K528" s="172">
        <v>14731</v>
      </c>
      <c r="L528" s="172">
        <v>11009</v>
      </c>
      <c r="M528" s="172">
        <v>13948</v>
      </c>
      <c r="N528" s="172">
        <v>13670</v>
      </c>
      <c r="O528" s="172">
        <v>14606</v>
      </c>
      <c r="P528" s="1"/>
      <c r="Q528"/>
      <c r="R528"/>
      <c r="S528"/>
      <c r="T528"/>
      <c r="U528"/>
      <c r="V528"/>
      <c r="W528" s="1"/>
      <c r="X528" s="50"/>
      <c r="Y528" s="49"/>
      <c r="Z528" s="49"/>
      <c r="AA528" s="1"/>
      <c r="AB528" s="7"/>
      <c r="AC528" s="7"/>
      <c r="AD528" s="7"/>
      <c r="AE528" s="7"/>
      <c r="AF528" s="7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15"/>
      <c r="AZ528" s="15"/>
      <c r="BA528" s="15"/>
      <c r="BB528" s="15"/>
      <c r="BC528" s="15"/>
      <c r="BD528" s="15"/>
      <c r="BE528" s="15"/>
      <c r="BF528" s="15"/>
      <c r="BG528" s="15"/>
      <c r="BH528" s="15"/>
      <c r="BI528" s="15"/>
      <c r="BJ528" s="15"/>
      <c r="BK528" s="15"/>
      <c r="BL528" s="15"/>
      <c r="BM528" s="15"/>
      <c r="BN528" s="15"/>
      <c r="BO528" s="15"/>
      <c r="BP528" s="15"/>
      <c r="BQ528" s="15"/>
      <c r="BS528" s="15"/>
      <c r="BT528" s="15"/>
      <c r="BU528" s="15"/>
      <c r="BV528" s="15"/>
      <c r="BW528" s="15"/>
      <c r="BY528" s="5"/>
      <c r="BZ528" s="5"/>
      <c r="CA528" s="5"/>
      <c r="CB528" s="5"/>
      <c r="CC528" s="5"/>
      <c r="CE528" s="52"/>
      <c r="CF528" s="52"/>
      <c r="CG528" s="52"/>
      <c r="CH528" s="52"/>
      <c r="CI528" s="52"/>
    </row>
    <row r="529" spans="1:87" x14ac:dyDescent="0.35">
      <c r="A529" s="170" t="str">
        <f t="shared" si="287"/>
        <v>50MNN</v>
      </c>
      <c r="B529" s="170" t="str">
        <f t="shared" si="288"/>
        <v>M</v>
      </c>
      <c r="C529" s="29" t="str">
        <f t="shared" si="289"/>
        <v>N</v>
      </c>
      <c r="D529" s="29" t="str">
        <f t="shared" si="286"/>
        <v>N</v>
      </c>
      <c r="E529" s="171" t="s">
        <v>9</v>
      </c>
      <c r="F529" s="171" t="s">
        <v>6</v>
      </c>
      <c r="G529" s="171" t="s">
        <v>7</v>
      </c>
      <c r="H529" s="172">
        <v>50</v>
      </c>
      <c r="I529" s="171" t="s">
        <v>5</v>
      </c>
      <c r="J529" s="171" t="s">
        <v>5</v>
      </c>
      <c r="K529" s="172">
        <v>14706</v>
      </c>
      <c r="L529" s="172">
        <v>11045</v>
      </c>
      <c r="M529" s="172">
        <v>13947</v>
      </c>
      <c r="N529" s="172">
        <v>13653</v>
      </c>
      <c r="O529" s="172">
        <v>14596</v>
      </c>
      <c r="P529" s="1"/>
      <c r="Q529"/>
      <c r="R529"/>
      <c r="S529"/>
      <c r="T529"/>
      <c r="U529"/>
      <c r="V529"/>
      <c r="W529" s="1"/>
      <c r="X529" s="50"/>
      <c r="Y529" s="49"/>
      <c r="Z529" s="49"/>
      <c r="AA529" s="1"/>
      <c r="AB529" s="7"/>
      <c r="AC529" s="7"/>
      <c r="AD529" s="7"/>
      <c r="AE529" s="7"/>
      <c r="AF529" s="7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15"/>
      <c r="AZ529" s="15"/>
      <c r="BA529" s="15"/>
      <c r="BB529" s="15"/>
      <c r="BC529" s="15"/>
      <c r="BD529" s="15"/>
      <c r="BE529" s="15"/>
      <c r="BF529" s="15"/>
      <c r="BG529" s="15"/>
      <c r="BH529" s="15"/>
      <c r="BI529" s="15"/>
      <c r="BJ529" s="15"/>
      <c r="BK529" s="15"/>
      <c r="BL529" s="15"/>
      <c r="BM529" s="15"/>
      <c r="BN529" s="15"/>
      <c r="BO529" s="15"/>
      <c r="BP529" s="15"/>
      <c r="BQ529" s="15"/>
      <c r="BS529" s="15"/>
      <c r="BT529" s="15"/>
      <c r="BU529" s="15"/>
      <c r="BV529" s="15"/>
      <c r="BW529" s="15"/>
      <c r="BY529" s="5"/>
      <c r="BZ529" s="5"/>
      <c r="CA529" s="5"/>
      <c r="CB529" s="5"/>
      <c r="CC529" s="5"/>
      <c r="CE529" s="52"/>
      <c r="CF529" s="52"/>
      <c r="CG529" s="52"/>
      <c r="CH529" s="52"/>
      <c r="CI529" s="52"/>
    </row>
    <row r="530" spans="1:87" x14ac:dyDescent="0.35">
      <c r="A530" s="170" t="str">
        <f t="shared" si="287"/>
        <v>51MNN</v>
      </c>
      <c r="B530" s="170" t="str">
        <f t="shared" si="288"/>
        <v>M</v>
      </c>
      <c r="C530" s="29" t="str">
        <f t="shared" si="289"/>
        <v>N</v>
      </c>
      <c r="D530" s="29" t="str">
        <f t="shared" si="286"/>
        <v>N</v>
      </c>
      <c r="E530" s="171" t="s">
        <v>9</v>
      </c>
      <c r="F530" s="171" t="s">
        <v>6</v>
      </c>
      <c r="G530" s="171" t="s">
        <v>7</v>
      </c>
      <c r="H530" s="172">
        <v>51</v>
      </c>
      <c r="I530" s="171" t="s">
        <v>5</v>
      </c>
      <c r="J530" s="171" t="s">
        <v>5</v>
      </c>
      <c r="K530" s="172">
        <v>14439</v>
      </c>
      <c r="L530" s="172">
        <v>10875</v>
      </c>
      <c r="M530" s="172">
        <v>13698</v>
      </c>
      <c r="N530" s="172">
        <v>13395</v>
      </c>
      <c r="O530" s="172">
        <v>14314</v>
      </c>
      <c r="P530" s="1"/>
      <c r="Q530"/>
      <c r="R530"/>
      <c r="S530"/>
      <c r="T530"/>
      <c r="U530"/>
      <c r="V530"/>
      <c r="W530" s="1"/>
      <c r="X530" s="50"/>
      <c r="Y530" s="49"/>
      <c r="Z530" s="49"/>
      <c r="AA530" s="1"/>
      <c r="AB530" s="7"/>
      <c r="AC530" s="7"/>
      <c r="AD530" s="7"/>
      <c r="AE530" s="7"/>
      <c r="AF530" s="7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15"/>
      <c r="AZ530" s="15"/>
      <c r="BA530" s="15"/>
      <c r="BB530" s="15"/>
      <c r="BC530" s="15"/>
      <c r="BD530" s="15"/>
      <c r="BE530" s="15"/>
      <c r="BF530" s="15"/>
      <c r="BG530" s="15"/>
      <c r="BH530" s="15"/>
      <c r="BI530" s="15"/>
      <c r="BJ530" s="15"/>
      <c r="BK530" s="15"/>
      <c r="BL530" s="15"/>
      <c r="BM530" s="15"/>
      <c r="BN530" s="15"/>
      <c r="BO530" s="15"/>
      <c r="BP530" s="15"/>
      <c r="BQ530" s="15"/>
      <c r="BS530" s="15"/>
      <c r="BT530" s="15"/>
      <c r="BU530" s="15"/>
      <c r="BV530" s="15"/>
      <c r="BW530" s="15"/>
      <c r="BY530" s="5"/>
      <c r="BZ530" s="5"/>
      <c r="CA530" s="5"/>
      <c r="CB530" s="5"/>
      <c r="CC530" s="5"/>
      <c r="CE530" s="52"/>
      <c r="CF530" s="52"/>
      <c r="CG530" s="52"/>
      <c r="CH530" s="52"/>
      <c r="CI530" s="52"/>
    </row>
    <row r="531" spans="1:87" x14ac:dyDescent="0.35">
      <c r="A531" s="170" t="str">
        <f t="shared" si="287"/>
        <v>52MNN</v>
      </c>
      <c r="B531" s="170" t="str">
        <f t="shared" si="288"/>
        <v>M</v>
      </c>
      <c r="C531" s="29" t="str">
        <f t="shared" si="289"/>
        <v>N</v>
      </c>
      <c r="D531" s="29" t="str">
        <f t="shared" si="286"/>
        <v>N</v>
      </c>
      <c r="E531" s="171" t="s">
        <v>9</v>
      </c>
      <c r="F531" s="171" t="s">
        <v>6</v>
      </c>
      <c r="G531" s="171" t="s">
        <v>7</v>
      </c>
      <c r="H531" s="172">
        <v>52</v>
      </c>
      <c r="I531" s="171" t="s">
        <v>5</v>
      </c>
      <c r="J531" s="171" t="s">
        <v>5</v>
      </c>
      <c r="K531" s="172">
        <v>14228</v>
      </c>
      <c r="L531" s="172">
        <v>10817</v>
      </c>
      <c r="M531" s="172">
        <v>13509</v>
      </c>
      <c r="N531" s="172">
        <v>13199</v>
      </c>
      <c r="O531" s="172">
        <v>14117</v>
      </c>
      <c r="P531" s="1"/>
      <c r="Q531"/>
      <c r="R531"/>
      <c r="S531"/>
      <c r="T531"/>
      <c r="U531"/>
      <c r="V531"/>
      <c r="W531" s="1"/>
      <c r="X531" s="50"/>
      <c r="Y531" s="49"/>
      <c r="Z531" s="49"/>
      <c r="AA531" s="1"/>
      <c r="AB531" s="7"/>
      <c r="AC531" s="7"/>
      <c r="AD531" s="7"/>
      <c r="AE531" s="7"/>
      <c r="AF531" s="7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15"/>
      <c r="AZ531" s="15"/>
      <c r="BA531" s="15"/>
      <c r="BB531" s="15"/>
      <c r="BC531" s="15"/>
      <c r="BD531" s="15"/>
      <c r="BE531" s="15"/>
      <c r="BF531" s="15"/>
      <c r="BG531" s="15"/>
      <c r="BH531" s="15"/>
      <c r="BI531" s="15"/>
      <c r="BJ531" s="15"/>
      <c r="BK531" s="15"/>
      <c r="BL531" s="15"/>
      <c r="BM531" s="15"/>
      <c r="BN531" s="15"/>
      <c r="BO531" s="15"/>
      <c r="BP531" s="15"/>
      <c r="BQ531" s="15"/>
      <c r="BS531" s="15"/>
      <c r="BT531" s="15"/>
      <c r="BU531" s="15"/>
      <c r="BV531" s="15"/>
      <c r="BW531" s="15"/>
      <c r="BY531" s="5"/>
      <c r="BZ531" s="5"/>
      <c r="CA531" s="5"/>
      <c r="CB531" s="5"/>
      <c r="CC531" s="5"/>
      <c r="CE531" s="52"/>
      <c r="CF531" s="52"/>
      <c r="CG531" s="52"/>
      <c r="CH531" s="52"/>
      <c r="CI531" s="52"/>
    </row>
    <row r="532" spans="1:87" x14ac:dyDescent="0.35">
      <c r="A532" s="170" t="str">
        <f t="shared" si="287"/>
        <v>53MNN</v>
      </c>
      <c r="B532" s="170" t="str">
        <f t="shared" si="288"/>
        <v>M</v>
      </c>
      <c r="C532" s="29" t="str">
        <f t="shared" si="289"/>
        <v>N</v>
      </c>
      <c r="D532" s="29" t="str">
        <f t="shared" si="286"/>
        <v>N</v>
      </c>
      <c r="E532" s="171" t="s">
        <v>9</v>
      </c>
      <c r="F532" s="171" t="s">
        <v>6</v>
      </c>
      <c r="G532" s="171" t="s">
        <v>7</v>
      </c>
      <c r="H532" s="172">
        <v>53</v>
      </c>
      <c r="I532" s="171" t="s">
        <v>5</v>
      </c>
      <c r="J532" s="171" t="s">
        <v>5</v>
      </c>
      <c r="K532" s="172">
        <v>14285</v>
      </c>
      <c r="L532" s="172">
        <v>11008</v>
      </c>
      <c r="M532" s="172">
        <v>13584</v>
      </c>
      <c r="N532" s="172">
        <v>13259</v>
      </c>
      <c r="O532" s="172">
        <v>14192</v>
      </c>
      <c r="P532" s="1"/>
      <c r="Q532"/>
      <c r="R532"/>
      <c r="S532"/>
      <c r="T532"/>
      <c r="U532"/>
      <c r="V532"/>
      <c r="W532" s="1"/>
      <c r="X532" s="50"/>
      <c r="Y532" s="49"/>
      <c r="Z532" s="49"/>
      <c r="AA532" s="1"/>
      <c r="AB532" s="7"/>
      <c r="AC532" s="7"/>
      <c r="AD532" s="7"/>
      <c r="AE532" s="7"/>
      <c r="AF532" s="7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15"/>
      <c r="AZ532" s="15"/>
      <c r="BA532" s="15"/>
      <c r="BB532" s="15"/>
      <c r="BC532" s="15"/>
      <c r="BD532" s="15"/>
      <c r="BE532" s="15"/>
      <c r="BF532" s="15"/>
      <c r="BG532" s="15"/>
      <c r="BH532" s="15"/>
      <c r="BI532" s="15"/>
      <c r="BJ532" s="15"/>
      <c r="BK532" s="15"/>
      <c r="BL532" s="15"/>
      <c r="BM532" s="15"/>
      <c r="BN532" s="15"/>
      <c r="BO532" s="15"/>
      <c r="BP532" s="15"/>
      <c r="BQ532" s="15"/>
      <c r="BS532" s="15"/>
      <c r="BT532" s="15"/>
      <c r="BU532" s="15"/>
      <c r="BV532" s="15"/>
      <c r="BW532" s="15"/>
      <c r="BY532" s="5"/>
      <c r="BZ532" s="5"/>
      <c r="CA532" s="5"/>
      <c r="CB532" s="5"/>
      <c r="CC532" s="5"/>
      <c r="CE532" s="52"/>
      <c r="CF532" s="52"/>
      <c r="CG532" s="52"/>
      <c r="CH532" s="52"/>
      <c r="CI532" s="52"/>
    </row>
    <row r="533" spans="1:87" x14ac:dyDescent="0.35">
      <c r="A533" s="170" t="str">
        <f t="shared" si="287"/>
        <v>54MNN</v>
      </c>
      <c r="B533" s="170" t="str">
        <f t="shared" si="288"/>
        <v>M</v>
      </c>
      <c r="C533" s="29" t="str">
        <f t="shared" si="289"/>
        <v>N</v>
      </c>
      <c r="D533" s="29" t="str">
        <f t="shared" si="286"/>
        <v>N</v>
      </c>
      <c r="E533" s="171" t="s">
        <v>9</v>
      </c>
      <c r="F533" s="171" t="s">
        <v>6</v>
      </c>
      <c r="G533" s="171" t="s">
        <v>7</v>
      </c>
      <c r="H533" s="172">
        <v>54</v>
      </c>
      <c r="I533" s="171" t="s">
        <v>5</v>
      </c>
      <c r="J533" s="171" t="s">
        <v>5</v>
      </c>
      <c r="K533" s="172">
        <v>14820</v>
      </c>
      <c r="L533" s="172">
        <v>11527</v>
      </c>
      <c r="M533" s="172">
        <v>14101</v>
      </c>
      <c r="N533" s="172">
        <v>13782</v>
      </c>
      <c r="O533" s="172">
        <v>14729</v>
      </c>
      <c r="P533" s="1"/>
      <c r="Q533"/>
      <c r="R533"/>
      <c r="S533"/>
      <c r="T533"/>
      <c r="U533"/>
      <c r="V533"/>
      <c r="W533" s="1"/>
      <c r="X533" s="50"/>
      <c r="Y533" s="49"/>
      <c r="Z533" s="49"/>
      <c r="AA533" s="1"/>
      <c r="AB533" s="7"/>
      <c r="AC533" s="7"/>
      <c r="AD533" s="7"/>
      <c r="AE533" s="7"/>
      <c r="AF533" s="7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15"/>
      <c r="AZ533" s="15"/>
      <c r="BA533" s="15"/>
      <c r="BB533" s="15"/>
      <c r="BC533" s="15"/>
      <c r="BD533" s="15"/>
      <c r="BE533" s="15"/>
      <c r="BF533" s="15"/>
      <c r="BG533" s="15"/>
      <c r="BH533" s="15"/>
      <c r="BI533" s="15"/>
      <c r="BJ533" s="15"/>
      <c r="BK533" s="15"/>
      <c r="BL533" s="15"/>
      <c r="BM533" s="15"/>
      <c r="BN533" s="15"/>
      <c r="BO533" s="15"/>
      <c r="BP533" s="15"/>
      <c r="BQ533" s="15"/>
      <c r="BS533" s="15"/>
      <c r="BT533" s="15"/>
      <c r="BU533" s="15"/>
      <c r="BV533" s="15"/>
      <c r="BW533" s="15"/>
      <c r="BY533" s="5"/>
      <c r="BZ533" s="5"/>
      <c r="CA533" s="5"/>
      <c r="CB533" s="5"/>
      <c r="CC533" s="5"/>
      <c r="CE533" s="52"/>
      <c r="CF533" s="52"/>
      <c r="CG533" s="52"/>
      <c r="CH533" s="52"/>
      <c r="CI533" s="52"/>
    </row>
    <row r="534" spans="1:87" x14ac:dyDescent="0.35">
      <c r="A534" s="170" t="str">
        <f t="shared" si="287"/>
        <v>55MNN</v>
      </c>
      <c r="B534" s="170" t="str">
        <f t="shared" si="288"/>
        <v>M</v>
      </c>
      <c r="C534" s="29" t="str">
        <f t="shared" si="289"/>
        <v>N</v>
      </c>
      <c r="D534" s="29" t="str">
        <f t="shared" si="286"/>
        <v>N</v>
      </c>
      <c r="E534" s="171" t="s">
        <v>9</v>
      </c>
      <c r="F534" s="171" t="s">
        <v>6</v>
      </c>
      <c r="G534" s="171" t="s">
        <v>7</v>
      </c>
      <c r="H534" s="172">
        <v>55</v>
      </c>
      <c r="I534" s="171" t="s">
        <v>5</v>
      </c>
      <c r="J534" s="171" t="s">
        <v>5</v>
      </c>
      <c r="K534" s="172">
        <v>11392</v>
      </c>
      <c r="L534" s="172">
        <v>8881</v>
      </c>
      <c r="M534" s="172">
        <v>10849</v>
      </c>
      <c r="N534" s="172">
        <v>10602</v>
      </c>
      <c r="O534" s="172">
        <v>11306</v>
      </c>
      <c r="P534" s="1"/>
      <c r="Q534"/>
      <c r="R534"/>
      <c r="S534"/>
      <c r="T534"/>
      <c r="U534"/>
      <c r="V534"/>
      <c r="W534" s="1"/>
      <c r="X534" s="50"/>
      <c r="Y534" s="49"/>
      <c r="Z534" s="49"/>
      <c r="AA534" s="1"/>
      <c r="AB534" s="7"/>
      <c r="AC534" s="7"/>
      <c r="AD534" s="7"/>
      <c r="AE534" s="7"/>
      <c r="AF534" s="7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15"/>
      <c r="AZ534" s="15"/>
      <c r="BA534" s="15"/>
      <c r="BB534" s="15"/>
      <c r="BC534" s="15"/>
      <c r="BD534" s="15"/>
      <c r="BE534" s="15"/>
      <c r="BF534" s="15"/>
      <c r="BG534" s="15"/>
      <c r="BH534" s="15"/>
      <c r="BI534" s="15"/>
      <c r="BJ534" s="15"/>
      <c r="BK534" s="15"/>
      <c r="BL534" s="15"/>
      <c r="BM534" s="15"/>
      <c r="BN534" s="15"/>
      <c r="BO534" s="15"/>
      <c r="BP534" s="15"/>
      <c r="BQ534" s="15"/>
      <c r="BS534" s="15"/>
      <c r="BT534" s="15"/>
      <c r="BU534" s="15"/>
      <c r="BV534" s="15"/>
      <c r="BW534" s="15"/>
      <c r="BY534" s="5"/>
      <c r="BZ534" s="5"/>
      <c r="CA534" s="5"/>
      <c r="CB534" s="5"/>
      <c r="CC534" s="5"/>
      <c r="CE534" s="52"/>
      <c r="CF534" s="52"/>
      <c r="CG534" s="52"/>
      <c r="CH534" s="52"/>
      <c r="CI534" s="52"/>
    </row>
    <row r="535" spans="1:87" x14ac:dyDescent="0.35">
      <c r="A535" s="170" t="str">
        <f t="shared" si="287"/>
        <v>56MNN</v>
      </c>
      <c r="B535" s="170" t="str">
        <f t="shared" si="288"/>
        <v>M</v>
      </c>
      <c r="C535" s="29" t="str">
        <f t="shared" si="289"/>
        <v>N</v>
      </c>
      <c r="D535" s="29" t="str">
        <f t="shared" si="286"/>
        <v>N</v>
      </c>
      <c r="E535" s="171" t="s">
        <v>9</v>
      </c>
      <c r="F535" s="171" t="s">
        <v>6</v>
      </c>
      <c r="G535" s="171" t="s">
        <v>7</v>
      </c>
      <c r="H535" s="172">
        <v>56</v>
      </c>
      <c r="I535" s="171" t="s">
        <v>5</v>
      </c>
      <c r="J535" s="171" t="s">
        <v>5</v>
      </c>
      <c r="K535" s="172">
        <v>10944</v>
      </c>
      <c r="L535" s="172">
        <v>8534</v>
      </c>
      <c r="M535" s="172">
        <v>10392</v>
      </c>
      <c r="N535" s="172">
        <v>10136</v>
      </c>
      <c r="O535" s="172">
        <v>10866</v>
      </c>
      <c r="P535" s="1"/>
      <c r="Q535"/>
      <c r="R535"/>
      <c r="S535"/>
      <c r="T535"/>
      <c r="U535"/>
      <c r="V535"/>
      <c r="W535" s="1"/>
      <c r="X535" s="50"/>
      <c r="Y535" s="49"/>
      <c r="Z535" s="49"/>
      <c r="AA535" s="1"/>
      <c r="AB535" s="7"/>
      <c r="AC535" s="7"/>
      <c r="AD535" s="7"/>
      <c r="AE535" s="7"/>
      <c r="AF535" s="7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15"/>
      <c r="AZ535" s="15"/>
      <c r="BA535" s="15"/>
      <c r="BB535" s="15"/>
      <c r="BC535" s="15"/>
      <c r="BD535" s="15"/>
      <c r="BE535" s="15"/>
      <c r="BF535" s="15"/>
      <c r="BG535" s="15"/>
      <c r="BH535" s="15"/>
      <c r="BI535" s="15"/>
      <c r="BJ535" s="15"/>
      <c r="BK535" s="15"/>
      <c r="BL535" s="15"/>
      <c r="BM535" s="15"/>
      <c r="BN535" s="15"/>
      <c r="BO535" s="15"/>
      <c r="BP535" s="15"/>
      <c r="BQ535" s="15"/>
      <c r="BS535" s="15"/>
      <c r="BT535" s="15"/>
      <c r="BU535" s="15"/>
      <c r="BV535" s="15"/>
      <c r="BW535" s="15"/>
      <c r="BY535" s="5"/>
      <c r="BZ535" s="5"/>
      <c r="CA535" s="5"/>
      <c r="CB535" s="5"/>
      <c r="CC535" s="5"/>
      <c r="CE535" s="52"/>
      <c r="CF535" s="52"/>
      <c r="CG535" s="52"/>
      <c r="CH535" s="52"/>
      <c r="CI535" s="52"/>
    </row>
    <row r="536" spans="1:87" x14ac:dyDescent="0.35">
      <c r="A536" s="170" t="str">
        <f t="shared" si="287"/>
        <v>57MNN</v>
      </c>
      <c r="B536" s="170" t="str">
        <f t="shared" si="288"/>
        <v>M</v>
      </c>
      <c r="C536" s="29" t="str">
        <f t="shared" si="289"/>
        <v>N</v>
      </c>
      <c r="D536" s="29" t="str">
        <f t="shared" si="286"/>
        <v>N</v>
      </c>
      <c r="E536" s="171" t="s">
        <v>9</v>
      </c>
      <c r="F536" s="171" t="s">
        <v>6</v>
      </c>
      <c r="G536" s="171" t="s">
        <v>7</v>
      </c>
      <c r="H536" s="172">
        <v>57</v>
      </c>
      <c r="I536" s="171" t="s">
        <v>5</v>
      </c>
      <c r="J536" s="171" t="s">
        <v>5</v>
      </c>
      <c r="K536" s="172">
        <v>11068</v>
      </c>
      <c r="L536" s="172">
        <v>8646</v>
      </c>
      <c r="M536" s="172">
        <v>10545</v>
      </c>
      <c r="N536" s="172">
        <v>10304</v>
      </c>
      <c r="O536" s="172">
        <v>10989</v>
      </c>
      <c r="P536" s="1"/>
      <c r="Q536"/>
      <c r="R536"/>
      <c r="S536"/>
      <c r="T536"/>
      <c r="U536"/>
      <c r="V536"/>
      <c r="W536" s="1"/>
      <c r="X536" s="50"/>
      <c r="Y536" s="49"/>
      <c r="Z536" s="49"/>
      <c r="AA536" s="1"/>
      <c r="AB536" s="7"/>
      <c r="AC536" s="7"/>
      <c r="AD536" s="7"/>
      <c r="AE536" s="7"/>
      <c r="AF536" s="7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15"/>
      <c r="AZ536" s="15"/>
      <c r="BA536" s="15"/>
      <c r="BB536" s="15"/>
      <c r="BC536" s="15"/>
      <c r="BD536" s="15"/>
      <c r="BE536" s="15"/>
      <c r="BF536" s="15"/>
      <c r="BG536" s="15"/>
      <c r="BH536" s="15"/>
      <c r="BI536" s="15"/>
      <c r="BJ536" s="15"/>
      <c r="BK536" s="15"/>
      <c r="BL536" s="15"/>
      <c r="BM536" s="15"/>
      <c r="BN536" s="15"/>
      <c r="BO536" s="15"/>
      <c r="BP536" s="15"/>
      <c r="BQ536" s="15"/>
      <c r="BS536" s="15"/>
      <c r="BT536" s="15"/>
      <c r="BU536" s="15"/>
      <c r="BV536" s="15"/>
      <c r="BW536" s="15"/>
      <c r="BY536" s="5"/>
      <c r="BZ536" s="5"/>
      <c r="CA536" s="5"/>
      <c r="CB536" s="5"/>
      <c r="CC536" s="5"/>
      <c r="CE536" s="52"/>
      <c r="CF536" s="52"/>
      <c r="CG536" s="52"/>
      <c r="CH536" s="52"/>
      <c r="CI536" s="52"/>
    </row>
    <row r="537" spans="1:87" x14ac:dyDescent="0.35">
      <c r="A537" s="170" t="str">
        <f t="shared" si="287"/>
        <v>58MNN</v>
      </c>
      <c r="B537" s="170" t="str">
        <f t="shared" si="288"/>
        <v>M</v>
      </c>
      <c r="C537" s="29" t="str">
        <f t="shared" si="289"/>
        <v>N</v>
      </c>
      <c r="D537" s="29" t="str">
        <f t="shared" si="286"/>
        <v>N</v>
      </c>
      <c r="E537" s="171" t="s">
        <v>9</v>
      </c>
      <c r="F537" s="171" t="s">
        <v>6</v>
      </c>
      <c r="G537" s="171" t="s">
        <v>7</v>
      </c>
      <c r="H537" s="172">
        <v>58</v>
      </c>
      <c r="I537" s="171" t="s">
        <v>5</v>
      </c>
      <c r="J537" s="171" t="s">
        <v>5</v>
      </c>
      <c r="K537" s="172">
        <v>10738</v>
      </c>
      <c r="L537" s="172">
        <v>8476</v>
      </c>
      <c r="M537" s="172">
        <v>10238</v>
      </c>
      <c r="N537" s="172">
        <v>9961</v>
      </c>
      <c r="O537" s="172">
        <v>10664</v>
      </c>
      <c r="P537" s="1"/>
      <c r="Q537"/>
      <c r="R537"/>
      <c r="S537"/>
      <c r="T537"/>
      <c r="U537"/>
      <c r="V537"/>
      <c r="W537" s="1"/>
      <c r="X537" s="50"/>
      <c r="Y537" s="49"/>
      <c r="Z537" s="49"/>
      <c r="AA537" s="1"/>
      <c r="AB537" s="7"/>
      <c r="AC537" s="7"/>
      <c r="AD537" s="7"/>
      <c r="AE537" s="7"/>
      <c r="AF537" s="7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15"/>
      <c r="AZ537" s="15"/>
      <c r="BA537" s="15"/>
      <c r="BB537" s="15"/>
      <c r="BC537" s="15"/>
      <c r="BD537" s="15"/>
      <c r="BE537" s="15"/>
      <c r="BF537" s="15"/>
      <c r="BG537" s="15"/>
      <c r="BH537" s="15"/>
      <c r="BI537" s="15"/>
      <c r="BJ537" s="15"/>
      <c r="BK537" s="15"/>
      <c r="BL537" s="15"/>
      <c r="BM537" s="15"/>
      <c r="BN537" s="15"/>
      <c r="BO537" s="15"/>
      <c r="BP537" s="15"/>
      <c r="BQ537" s="15"/>
      <c r="BS537" s="15"/>
      <c r="BT537" s="15"/>
      <c r="BU537" s="15"/>
      <c r="BV537" s="15"/>
      <c r="BW537" s="15"/>
      <c r="BY537" s="5"/>
      <c r="BZ537" s="5"/>
      <c r="CA537" s="5"/>
      <c r="CB537" s="5"/>
      <c r="CC537" s="5"/>
      <c r="CE537" s="52"/>
      <c r="CF537" s="52"/>
      <c r="CG537" s="52"/>
      <c r="CH537" s="52"/>
      <c r="CI537" s="52"/>
    </row>
    <row r="538" spans="1:87" x14ac:dyDescent="0.35">
      <c r="A538" s="170" t="str">
        <f t="shared" si="287"/>
        <v>59MNN</v>
      </c>
      <c r="B538" s="170" t="str">
        <f t="shared" si="288"/>
        <v>M</v>
      </c>
      <c r="C538" s="29" t="str">
        <f t="shared" si="289"/>
        <v>N</v>
      </c>
      <c r="D538" s="29" t="str">
        <f t="shared" si="286"/>
        <v>N</v>
      </c>
      <c r="E538" s="171" t="s">
        <v>9</v>
      </c>
      <c r="F538" s="171" t="s">
        <v>6</v>
      </c>
      <c r="G538" s="171" t="s">
        <v>7</v>
      </c>
      <c r="H538" s="172">
        <v>59</v>
      </c>
      <c r="I538" s="171" t="s">
        <v>5</v>
      </c>
      <c r="J538" s="171" t="s">
        <v>5</v>
      </c>
      <c r="K538" s="172">
        <v>9775</v>
      </c>
      <c r="L538" s="172">
        <v>7690</v>
      </c>
      <c r="M538" s="172">
        <v>9283</v>
      </c>
      <c r="N538" s="172">
        <v>9024</v>
      </c>
      <c r="O538" s="172">
        <v>9679</v>
      </c>
      <c r="P538" s="1"/>
      <c r="Q538"/>
      <c r="R538"/>
      <c r="S538"/>
      <c r="T538"/>
      <c r="U538"/>
      <c r="V538"/>
      <c r="W538" s="1"/>
      <c r="X538" s="50"/>
      <c r="Y538" s="49"/>
      <c r="Z538" s="49"/>
      <c r="AA538" s="1"/>
      <c r="AB538" s="7"/>
      <c r="AC538" s="7"/>
      <c r="AD538" s="7"/>
      <c r="AE538" s="7"/>
      <c r="AF538" s="7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15"/>
      <c r="AZ538" s="15"/>
      <c r="BA538" s="15"/>
      <c r="BB538" s="15"/>
      <c r="BC538" s="15"/>
      <c r="BD538" s="15"/>
      <c r="BE538" s="15"/>
      <c r="BF538" s="15"/>
      <c r="BG538" s="15"/>
      <c r="BH538" s="15"/>
      <c r="BI538" s="15"/>
      <c r="BJ538" s="15"/>
      <c r="BK538" s="15"/>
      <c r="BL538" s="15"/>
      <c r="BM538" s="15"/>
      <c r="BN538" s="15"/>
      <c r="BO538" s="15"/>
      <c r="BP538" s="15"/>
      <c r="BQ538" s="15"/>
      <c r="BS538" s="15"/>
      <c r="BT538" s="15"/>
      <c r="BU538" s="15"/>
      <c r="BV538" s="15"/>
      <c r="BW538" s="15"/>
      <c r="BY538" s="5"/>
      <c r="BZ538" s="5"/>
      <c r="CA538" s="5"/>
      <c r="CB538" s="5"/>
      <c r="CC538" s="5"/>
      <c r="CE538" s="52"/>
      <c r="CF538" s="52"/>
      <c r="CG538" s="52"/>
      <c r="CH538" s="52"/>
      <c r="CI538" s="52"/>
    </row>
    <row r="539" spans="1:87" x14ac:dyDescent="0.35">
      <c r="A539" s="170" t="str">
        <f t="shared" si="287"/>
        <v>60MNN</v>
      </c>
      <c r="B539" s="170" t="str">
        <f t="shared" si="288"/>
        <v>M</v>
      </c>
      <c r="C539" s="29" t="str">
        <f t="shared" si="289"/>
        <v>N</v>
      </c>
      <c r="D539" s="29" t="str">
        <f t="shared" si="286"/>
        <v>N</v>
      </c>
      <c r="E539" s="171" t="s">
        <v>9</v>
      </c>
      <c r="F539" s="171" t="s">
        <v>6</v>
      </c>
      <c r="G539" s="171" t="s">
        <v>7</v>
      </c>
      <c r="H539" s="172">
        <v>60</v>
      </c>
      <c r="I539" s="171" t="s">
        <v>5</v>
      </c>
      <c r="J539" s="171" t="s">
        <v>5</v>
      </c>
      <c r="K539" s="172">
        <v>8202</v>
      </c>
      <c r="L539" s="172">
        <v>6467</v>
      </c>
      <c r="M539" s="172">
        <v>7826</v>
      </c>
      <c r="N539" s="172">
        <v>7610</v>
      </c>
      <c r="O539" s="172">
        <v>8127</v>
      </c>
      <c r="P539" s="1"/>
      <c r="Q539"/>
      <c r="R539"/>
      <c r="S539"/>
      <c r="T539"/>
      <c r="U539"/>
      <c r="V539"/>
      <c r="W539" s="1"/>
      <c r="X539" s="50"/>
      <c r="Y539" s="49"/>
      <c r="Z539" s="49"/>
      <c r="AA539" s="1"/>
      <c r="AB539" s="7"/>
      <c r="AC539" s="7"/>
      <c r="AD539" s="7"/>
      <c r="AE539" s="7"/>
      <c r="AF539" s="7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15"/>
      <c r="AZ539" s="15"/>
      <c r="BA539" s="15"/>
      <c r="BB539" s="15"/>
      <c r="BC539" s="15"/>
      <c r="BD539" s="15"/>
      <c r="BE539" s="15"/>
      <c r="BF539" s="15"/>
      <c r="BG539" s="15"/>
      <c r="BH539" s="15"/>
      <c r="BI539" s="15"/>
      <c r="BJ539" s="15"/>
      <c r="BK539" s="15"/>
      <c r="BL539" s="15"/>
      <c r="BM539" s="15"/>
      <c r="BN539" s="15"/>
      <c r="BO539" s="15"/>
      <c r="BP539" s="15"/>
      <c r="BQ539" s="15"/>
      <c r="BS539" s="15"/>
      <c r="BT539" s="15"/>
      <c r="BU539" s="15"/>
      <c r="BV539" s="15"/>
      <c r="BW539" s="15"/>
      <c r="BY539" s="5"/>
      <c r="BZ539" s="5"/>
      <c r="CA539" s="5"/>
      <c r="CB539" s="5"/>
      <c r="CC539" s="5"/>
      <c r="CE539" s="52"/>
      <c r="CF539" s="52"/>
      <c r="CG539" s="52"/>
      <c r="CH539" s="52"/>
      <c r="CI539" s="52"/>
    </row>
    <row r="540" spans="1:87" x14ac:dyDescent="0.35">
      <c r="A540" s="170" t="str">
        <f t="shared" si="287"/>
        <v>61MNN</v>
      </c>
      <c r="B540" s="170" t="str">
        <f t="shared" si="288"/>
        <v>M</v>
      </c>
      <c r="C540" s="29" t="str">
        <f t="shared" si="289"/>
        <v>N</v>
      </c>
      <c r="D540" s="29" t="str">
        <f t="shared" si="286"/>
        <v>N</v>
      </c>
      <c r="E540" s="171" t="s">
        <v>9</v>
      </c>
      <c r="F540" s="171" t="s">
        <v>6</v>
      </c>
      <c r="G540" s="171" t="s">
        <v>7</v>
      </c>
      <c r="H540" s="172">
        <v>61</v>
      </c>
      <c r="I540" s="171" t="s">
        <v>5</v>
      </c>
      <c r="J540" s="171" t="s">
        <v>5</v>
      </c>
      <c r="K540" s="172">
        <v>7852</v>
      </c>
      <c r="L540" s="172">
        <v>6197</v>
      </c>
      <c r="M540" s="172">
        <v>7452</v>
      </c>
      <c r="N540" s="172">
        <v>7221</v>
      </c>
      <c r="O540" s="172">
        <v>7765</v>
      </c>
      <c r="P540" s="1"/>
      <c r="Q540"/>
      <c r="R540"/>
      <c r="S540"/>
      <c r="T540"/>
      <c r="U540"/>
      <c r="V540"/>
      <c r="W540" s="1"/>
      <c r="X540" s="50"/>
      <c r="Y540" s="49"/>
      <c r="Z540" s="49"/>
      <c r="AA540" s="1"/>
      <c r="AB540" s="7"/>
      <c r="AC540" s="7"/>
      <c r="AD540" s="7"/>
      <c r="AE540" s="7"/>
      <c r="AF540" s="7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15"/>
      <c r="AZ540" s="15"/>
      <c r="BA540" s="15"/>
      <c r="BB540" s="15"/>
      <c r="BC540" s="15"/>
      <c r="BD540" s="15"/>
      <c r="BE540" s="15"/>
      <c r="BF540" s="15"/>
      <c r="BG540" s="15"/>
      <c r="BH540" s="15"/>
      <c r="BI540" s="15"/>
      <c r="BJ540" s="15"/>
      <c r="BK540" s="15"/>
      <c r="BL540" s="15"/>
      <c r="BM540" s="15"/>
      <c r="BN540" s="15"/>
      <c r="BO540" s="15"/>
      <c r="BP540" s="15"/>
      <c r="BQ540" s="15"/>
      <c r="BS540" s="15"/>
      <c r="BT540" s="15"/>
      <c r="BU540" s="15"/>
      <c r="BV540" s="15"/>
      <c r="BW540" s="15"/>
      <c r="BY540" s="5"/>
      <c r="BZ540" s="5"/>
      <c r="CA540" s="5"/>
      <c r="CB540" s="5"/>
      <c r="CC540" s="5"/>
      <c r="CE540" s="52"/>
      <c r="CF540" s="52"/>
      <c r="CG540" s="52"/>
      <c r="CH540" s="52"/>
      <c r="CI540" s="52"/>
    </row>
    <row r="541" spans="1:87" x14ac:dyDescent="0.35">
      <c r="A541" s="170" t="str">
        <f t="shared" si="287"/>
        <v>62MNN</v>
      </c>
      <c r="B541" s="170" t="str">
        <f t="shared" si="288"/>
        <v>M</v>
      </c>
      <c r="C541" s="29" t="str">
        <f t="shared" si="289"/>
        <v>N</v>
      </c>
      <c r="D541" s="29" t="str">
        <f t="shared" si="286"/>
        <v>N</v>
      </c>
      <c r="E541" s="171" t="s">
        <v>9</v>
      </c>
      <c r="F541" s="171" t="s">
        <v>6</v>
      </c>
      <c r="G541" s="171" t="s">
        <v>7</v>
      </c>
      <c r="H541" s="172">
        <v>62</v>
      </c>
      <c r="I541" s="171" t="s">
        <v>5</v>
      </c>
      <c r="J541" s="171" t="s">
        <v>5</v>
      </c>
      <c r="K541" s="172">
        <v>7518</v>
      </c>
      <c r="L541" s="172">
        <v>5969</v>
      </c>
      <c r="M541" s="172">
        <v>7114</v>
      </c>
      <c r="N541" s="172">
        <v>6912</v>
      </c>
      <c r="O541" s="172">
        <v>7456</v>
      </c>
      <c r="P541" s="1"/>
      <c r="Q541"/>
      <c r="R541"/>
      <c r="S541"/>
      <c r="T541"/>
      <c r="U541"/>
      <c r="V541"/>
      <c r="W541" s="1"/>
      <c r="X541" s="50"/>
      <c r="Y541" s="49"/>
      <c r="Z541" s="49"/>
      <c r="AA541" s="1"/>
      <c r="AB541" s="7"/>
      <c r="AC541" s="7"/>
      <c r="AD541" s="7"/>
      <c r="AE541" s="7"/>
      <c r="AF541" s="7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15"/>
      <c r="AZ541" s="15"/>
      <c r="BA541" s="15"/>
      <c r="BB541" s="15"/>
      <c r="BC541" s="15"/>
      <c r="BD541" s="15"/>
      <c r="BE541" s="15"/>
      <c r="BF541" s="15"/>
      <c r="BG541" s="15"/>
      <c r="BH541" s="15"/>
      <c r="BI541" s="15"/>
      <c r="BJ541" s="15"/>
      <c r="BK541" s="15"/>
      <c r="BL541" s="15"/>
      <c r="BM541" s="15"/>
      <c r="BN541" s="15"/>
      <c r="BO541" s="15"/>
      <c r="BP541" s="15"/>
      <c r="BQ541" s="15"/>
      <c r="BS541" s="15"/>
      <c r="BT541" s="15"/>
      <c r="BU541" s="15"/>
      <c r="BV541" s="15"/>
      <c r="BW541" s="15"/>
      <c r="BY541" s="5"/>
      <c r="BZ541" s="5"/>
      <c r="CA541" s="5"/>
      <c r="CB541" s="5"/>
      <c r="CC541" s="5"/>
      <c r="CE541" s="52"/>
      <c r="CF541" s="52"/>
      <c r="CG541" s="52"/>
      <c r="CH541" s="52"/>
      <c r="CI541" s="52"/>
    </row>
    <row r="542" spans="1:87" x14ac:dyDescent="0.35">
      <c r="A542" s="170" t="str">
        <f t="shared" si="287"/>
        <v>63MNN</v>
      </c>
      <c r="B542" s="170" t="str">
        <f t="shared" si="288"/>
        <v>M</v>
      </c>
      <c r="C542" s="29" t="str">
        <f t="shared" si="289"/>
        <v>N</v>
      </c>
      <c r="D542" s="29" t="str">
        <f t="shared" si="286"/>
        <v>N</v>
      </c>
      <c r="E542" s="171" t="s">
        <v>9</v>
      </c>
      <c r="F542" s="171" t="s">
        <v>6</v>
      </c>
      <c r="G542" s="171" t="s">
        <v>7</v>
      </c>
      <c r="H542" s="172">
        <v>63</v>
      </c>
      <c r="I542" s="171" t="s">
        <v>5</v>
      </c>
      <c r="J542" s="171" t="s">
        <v>5</v>
      </c>
      <c r="K542" s="172">
        <v>6502</v>
      </c>
      <c r="L542" s="172">
        <v>5190</v>
      </c>
      <c r="M542" s="172">
        <v>6179</v>
      </c>
      <c r="N542" s="172">
        <v>5970</v>
      </c>
      <c r="O542" s="172">
        <v>6439</v>
      </c>
      <c r="P542" s="1"/>
      <c r="Q542"/>
      <c r="R542"/>
      <c r="S542"/>
      <c r="T542"/>
      <c r="U542"/>
      <c r="V542"/>
      <c r="W542" s="1"/>
      <c r="X542" s="50"/>
      <c r="Y542" s="49"/>
      <c r="Z542" s="49"/>
      <c r="AA542" s="1"/>
      <c r="AB542" s="7"/>
      <c r="AC542" s="7"/>
      <c r="AD542" s="7"/>
      <c r="AE542" s="7"/>
      <c r="AF542" s="7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15"/>
      <c r="AZ542" s="15"/>
      <c r="BA542" s="15"/>
      <c r="BB542" s="15"/>
      <c r="BC542" s="15"/>
      <c r="BD542" s="15"/>
      <c r="BE542" s="15"/>
      <c r="BF542" s="15"/>
      <c r="BG542" s="15"/>
      <c r="BH542" s="15"/>
      <c r="BI542" s="15"/>
      <c r="BJ542" s="15"/>
      <c r="BK542" s="15"/>
      <c r="BL542" s="15"/>
      <c r="BM542" s="15"/>
      <c r="BN542" s="15"/>
      <c r="BO542" s="15"/>
      <c r="BP542" s="15"/>
      <c r="BQ542" s="15"/>
      <c r="BS542" s="15"/>
      <c r="BT542" s="15"/>
      <c r="BU542" s="15"/>
      <c r="BV542" s="15"/>
      <c r="BW542" s="15"/>
      <c r="BY542" s="5"/>
      <c r="BZ542" s="5"/>
      <c r="CA542" s="5"/>
      <c r="CB542" s="5"/>
      <c r="CC542" s="5"/>
      <c r="CE542" s="52"/>
      <c r="CF542" s="52"/>
      <c r="CG542" s="52"/>
      <c r="CH542" s="52"/>
      <c r="CI542" s="52"/>
    </row>
    <row r="543" spans="1:87" x14ac:dyDescent="0.35">
      <c r="A543" s="170" t="str">
        <f t="shared" si="287"/>
        <v>64MNN</v>
      </c>
      <c r="B543" s="170" t="str">
        <f t="shared" si="288"/>
        <v>M</v>
      </c>
      <c r="C543" s="29" t="str">
        <f t="shared" si="289"/>
        <v>N</v>
      </c>
      <c r="D543" s="29" t="str">
        <f t="shared" si="286"/>
        <v>N</v>
      </c>
      <c r="E543" s="171" t="s">
        <v>9</v>
      </c>
      <c r="F543" s="171" t="s">
        <v>6</v>
      </c>
      <c r="G543" s="171" t="s">
        <v>7</v>
      </c>
      <c r="H543" s="172">
        <v>64</v>
      </c>
      <c r="I543" s="171" t="s">
        <v>5</v>
      </c>
      <c r="J543" s="171" t="s">
        <v>5</v>
      </c>
      <c r="K543" s="172">
        <v>6007</v>
      </c>
      <c r="L543" s="172">
        <v>4796</v>
      </c>
      <c r="M543" s="172">
        <v>5675</v>
      </c>
      <c r="N543" s="172">
        <v>5488</v>
      </c>
      <c r="O543" s="172">
        <v>5944</v>
      </c>
      <c r="P543" s="1"/>
      <c r="Q543"/>
      <c r="R543"/>
      <c r="S543"/>
      <c r="T543"/>
      <c r="U543"/>
      <c r="V543"/>
      <c r="W543" s="1"/>
      <c r="X543" s="50"/>
      <c r="Y543" s="49"/>
      <c r="Z543" s="49"/>
      <c r="AA543" s="1"/>
      <c r="AB543" s="7"/>
      <c r="AC543" s="7"/>
      <c r="AD543" s="7"/>
      <c r="AE543" s="7"/>
      <c r="AF543" s="7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15"/>
      <c r="AZ543" s="15"/>
      <c r="BA543" s="15"/>
      <c r="BB543" s="15"/>
      <c r="BC543" s="15"/>
      <c r="BD543" s="15"/>
      <c r="BE543" s="15"/>
      <c r="BF543" s="15"/>
      <c r="BG543" s="15"/>
      <c r="BH543" s="15"/>
      <c r="BI543" s="15"/>
      <c r="BJ543" s="15"/>
      <c r="BK543" s="15"/>
      <c r="BL543" s="15"/>
      <c r="BM543" s="15"/>
      <c r="BN543" s="15"/>
      <c r="BO543" s="15"/>
      <c r="BP543" s="15"/>
      <c r="BQ543" s="15"/>
      <c r="BS543" s="15"/>
      <c r="BT543" s="15"/>
      <c r="BU543" s="15"/>
      <c r="BV543" s="15"/>
      <c r="BW543" s="15"/>
      <c r="BY543" s="5"/>
      <c r="BZ543" s="5"/>
      <c r="CA543" s="5"/>
      <c r="CB543" s="5"/>
      <c r="CC543" s="5"/>
      <c r="CE543" s="52"/>
      <c r="CF543" s="52"/>
      <c r="CG543" s="52"/>
      <c r="CH543" s="52"/>
      <c r="CI543" s="52"/>
    </row>
    <row r="544" spans="1:87" x14ac:dyDescent="0.35">
      <c r="A544" s="170" t="str">
        <f t="shared" si="287"/>
        <v>65MNN</v>
      </c>
      <c r="B544" s="170" t="str">
        <f t="shared" si="288"/>
        <v>M</v>
      </c>
      <c r="C544" s="29" t="str">
        <f t="shared" si="289"/>
        <v>N</v>
      </c>
      <c r="D544" s="29" t="str">
        <f t="shared" si="286"/>
        <v>N</v>
      </c>
      <c r="E544" s="171" t="s">
        <v>9</v>
      </c>
      <c r="F544" s="171" t="s">
        <v>6</v>
      </c>
      <c r="G544" s="171" t="s">
        <v>7</v>
      </c>
      <c r="H544" s="172">
        <v>65</v>
      </c>
      <c r="I544" s="171" t="s">
        <v>5</v>
      </c>
      <c r="J544" s="171" t="s">
        <v>5</v>
      </c>
      <c r="K544" s="172">
        <v>5422</v>
      </c>
      <c r="L544" s="172">
        <v>4342</v>
      </c>
      <c r="M544" s="172">
        <v>5142</v>
      </c>
      <c r="N544" s="172">
        <v>4949</v>
      </c>
      <c r="O544" s="172">
        <v>5372</v>
      </c>
      <c r="P544" s="1"/>
      <c r="Q544"/>
      <c r="R544"/>
      <c r="S544"/>
      <c r="T544"/>
      <c r="U544"/>
      <c r="V544"/>
      <c r="W544" s="1"/>
      <c r="X544" s="50"/>
      <c r="Y544" s="49"/>
      <c r="Z544" s="49"/>
      <c r="AA544" s="1"/>
      <c r="AB544" s="7"/>
      <c r="AC544" s="7"/>
      <c r="AD544" s="7"/>
      <c r="AE544" s="7"/>
      <c r="AF544" s="7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15"/>
      <c r="AZ544" s="15"/>
      <c r="BA544" s="15"/>
      <c r="BB544" s="15"/>
      <c r="BC544" s="15"/>
      <c r="BD544" s="15"/>
      <c r="BE544" s="15"/>
      <c r="BF544" s="15"/>
      <c r="BG544" s="15"/>
      <c r="BH544" s="15"/>
      <c r="BI544" s="15"/>
      <c r="BJ544" s="15"/>
      <c r="BK544" s="15"/>
      <c r="BL544" s="15"/>
      <c r="BM544" s="15"/>
      <c r="BN544" s="15"/>
      <c r="BO544" s="15"/>
      <c r="BP544" s="15"/>
      <c r="BQ544" s="15"/>
      <c r="BS544" s="15"/>
      <c r="BT544" s="15"/>
      <c r="BU544" s="15"/>
      <c r="BV544" s="15"/>
      <c r="BW544" s="15"/>
      <c r="BY544" s="5"/>
      <c r="BZ544" s="5"/>
      <c r="CA544" s="5"/>
      <c r="CB544" s="5"/>
      <c r="CC544" s="5"/>
      <c r="CE544" s="52"/>
      <c r="CF544" s="52"/>
      <c r="CG544" s="52"/>
      <c r="CH544" s="52"/>
      <c r="CI544" s="52"/>
    </row>
    <row r="545" spans="1:87" x14ac:dyDescent="0.35">
      <c r="A545" s="170" t="str">
        <f t="shared" si="287"/>
        <v>66MNN</v>
      </c>
      <c r="B545" s="170" t="str">
        <f t="shared" si="288"/>
        <v>M</v>
      </c>
      <c r="C545" s="29" t="str">
        <f t="shared" si="289"/>
        <v>N</v>
      </c>
      <c r="D545" s="29" t="str">
        <f t="shared" si="286"/>
        <v>N</v>
      </c>
      <c r="E545" s="171" t="s">
        <v>9</v>
      </c>
      <c r="F545" s="171" t="s">
        <v>6</v>
      </c>
      <c r="G545" s="171" t="s">
        <v>7</v>
      </c>
      <c r="H545" s="172">
        <v>66</v>
      </c>
      <c r="I545" s="171" t="s">
        <v>5</v>
      </c>
      <c r="J545" s="171" t="s">
        <v>5</v>
      </c>
      <c r="K545" s="172">
        <v>4946</v>
      </c>
      <c r="L545" s="172">
        <v>3983</v>
      </c>
      <c r="M545" s="172">
        <v>4690</v>
      </c>
      <c r="N545" s="172">
        <v>4508</v>
      </c>
      <c r="O545" s="172">
        <v>4898</v>
      </c>
      <c r="P545" s="1"/>
      <c r="Q545"/>
      <c r="R545"/>
      <c r="S545"/>
      <c r="T545"/>
      <c r="U545"/>
      <c r="V545"/>
      <c r="W545" s="1"/>
      <c r="X545" s="50"/>
      <c r="Y545" s="49"/>
      <c r="Z545" s="49"/>
      <c r="AA545" s="1"/>
      <c r="AB545" s="7"/>
      <c r="AC545" s="7"/>
      <c r="AD545" s="7"/>
      <c r="AE545" s="7"/>
      <c r="AF545" s="7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15"/>
      <c r="AZ545" s="15"/>
      <c r="BA545" s="15"/>
      <c r="BB545" s="15"/>
      <c r="BC545" s="15"/>
      <c r="BD545" s="15"/>
      <c r="BE545" s="15"/>
      <c r="BF545" s="15"/>
      <c r="BG545" s="15"/>
      <c r="BH545" s="15"/>
      <c r="BI545" s="15"/>
      <c r="BJ545" s="15"/>
      <c r="BK545" s="15"/>
      <c r="BL545" s="15"/>
      <c r="BM545" s="15"/>
      <c r="BN545" s="15"/>
      <c r="BO545" s="15"/>
      <c r="BP545" s="15"/>
      <c r="BQ545" s="15"/>
      <c r="BS545" s="15"/>
      <c r="BT545" s="15"/>
      <c r="BU545" s="15"/>
      <c r="BV545" s="15"/>
      <c r="BW545" s="15"/>
      <c r="BY545" s="5"/>
      <c r="BZ545" s="5"/>
      <c r="CA545" s="5"/>
      <c r="CB545" s="5"/>
      <c r="CC545" s="5"/>
      <c r="CE545" s="52"/>
      <c r="CF545" s="52"/>
      <c r="CG545" s="52"/>
      <c r="CH545" s="52"/>
      <c r="CI545" s="52"/>
    </row>
    <row r="546" spans="1:87" x14ac:dyDescent="0.35">
      <c r="A546" s="170" t="str">
        <f t="shared" si="287"/>
        <v>67MNN</v>
      </c>
      <c r="B546" s="170" t="str">
        <f t="shared" si="288"/>
        <v>M</v>
      </c>
      <c r="C546" s="29" t="str">
        <f t="shared" si="289"/>
        <v>N</v>
      </c>
      <c r="D546" s="29" t="str">
        <f t="shared" si="286"/>
        <v>N</v>
      </c>
      <c r="E546" s="171" t="s">
        <v>9</v>
      </c>
      <c r="F546" s="171" t="s">
        <v>6</v>
      </c>
      <c r="G546" s="171" t="s">
        <v>7</v>
      </c>
      <c r="H546" s="172">
        <v>67</v>
      </c>
      <c r="I546" s="171" t="s">
        <v>5</v>
      </c>
      <c r="J546" s="171" t="s">
        <v>5</v>
      </c>
      <c r="K546" s="172">
        <v>4313</v>
      </c>
      <c r="L546" s="172">
        <v>3455</v>
      </c>
      <c r="M546" s="172">
        <v>4078</v>
      </c>
      <c r="N546" s="172">
        <v>3927</v>
      </c>
      <c r="O546" s="172">
        <v>4278</v>
      </c>
      <c r="P546" s="1"/>
      <c r="Q546"/>
      <c r="R546"/>
      <c r="S546"/>
      <c r="T546"/>
      <c r="U546"/>
      <c r="V546"/>
      <c r="W546" s="1"/>
      <c r="X546" s="50"/>
      <c r="Y546" s="49"/>
      <c r="Z546" s="49"/>
      <c r="AA546" s="1"/>
      <c r="AB546" s="7"/>
      <c r="AC546" s="7"/>
      <c r="AD546" s="7"/>
      <c r="AE546" s="7"/>
      <c r="AF546" s="7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15"/>
      <c r="AZ546" s="15"/>
      <c r="BA546" s="15"/>
      <c r="BB546" s="15"/>
      <c r="BC546" s="15"/>
      <c r="BD546" s="15"/>
      <c r="BE546" s="15"/>
      <c r="BF546" s="15"/>
      <c r="BG546" s="15"/>
      <c r="BH546" s="15"/>
      <c r="BI546" s="15"/>
      <c r="BJ546" s="15"/>
      <c r="BK546" s="15"/>
      <c r="BL546" s="15"/>
      <c r="BM546" s="15"/>
      <c r="BN546" s="15"/>
      <c r="BO546" s="15"/>
      <c r="BP546" s="15"/>
      <c r="BQ546" s="15"/>
      <c r="BS546" s="15"/>
      <c r="BT546" s="15"/>
      <c r="BU546" s="15"/>
      <c r="BV546" s="15"/>
      <c r="BW546" s="15"/>
      <c r="CE546" s="52"/>
      <c r="CF546" s="52"/>
      <c r="CG546" s="52"/>
      <c r="CH546" s="52"/>
      <c r="CI546" s="52"/>
    </row>
    <row r="547" spans="1:87" x14ac:dyDescent="0.35">
      <c r="A547" s="170" t="str">
        <f t="shared" si="287"/>
        <v>68MNN</v>
      </c>
      <c r="B547" s="170" t="str">
        <f t="shared" si="288"/>
        <v>M</v>
      </c>
      <c r="C547" s="29" t="str">
        <f t="shared" si="289"/>
        <v>N</v>
      </c>
      <c r="D547" s="29" t="str">
        <f t="shared" si="286"/>
        <v>N</v>
      </c>
      <c r="E547" s="171" t="s">
        <v>9</v>
      </c>
      <c r="F547" s="171" t="s">
        <v>6</v>
      </c>
      <c r="G547" s="171" t="s">
        <v>7</v>
      </c>
      <c r="H547" s="172">
        <v>68</v>
      </c>
      <c r="I547" s="171" t="s">
        <v>5</v>
      </c>
      <c r="J547" s="171" t="s">
        <v>5</v>
      </c>
      <c r="K547" s="172">
        <v>3948</v>
      </c>
      <c r="L547" s="172">
        <v>3136</v>
      </c>
      <c r="M547" s="172">
        <v>3680</v>
      </c>
      <c r="N547" s="172">
        <v>3520</v>
      </c>
      <c r="O547" s="172">
        <v>3902</v>
      </c>
      <c r="P547" s="1"/>
      <c r="Q547"/>
      <c r="R547"/>
      <c r="S547"/>
      <c r="T547"/>
      <c r="U547"/>
      <c r="V547"/>
      <c r="W547" s="1"/>
      <c r="X547" s="50"/>
      <c r="Y547" s="49"/>
      <c r="Z547" s="49"/>
      <c r="AA547" s="1"/>
      <c r="AB547" s="7"/>
      <c r="AC547" s="7"/>
      <c r="AD547" s="7"/>
      <c r="AE547" s="7"/>
      <c r="AF547" s="7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15"/>
      <c r="AZ547" s="15"/>
      <c r="BA547" s="15"/>
      <c r="BB547" s="15"/>
      <c r="BC547" s="15"/>
      <c r="BD547" s="15"/>
      <c r="BE547" s="15"/>
      <c r="BF547" s="15"/>
      <c r="BG547" s="15"/>
      <c r="BH547" s="15"/>
      <c r="BI547" s="15"/>
      <c r="BJ547" s="15"/>
      <c r="BK547" s="15"/>
      <c r="BL547" s="15"/>
      <c r="BM547" s="15"/>
      <c r="BN547" s="15"/>
      <c r="BO547" s="15"/>
      <c r="BP547" s="15"/>
      <c r="BQ547" s="15"/>
      <c r="BS547" s="15"/>
      <c r="BT547" s="15"/>
      <c r="BU547" s="15"/>
      <c r="BV547" s="15"/>
      <c r="BW547" s="15"/>
      <c r="BY547" s="5"/>
      <c r="BZ547" s="5"/>
      <c r="CA547" s="5"/>
      <c r="CB547" s="5"/>
      <c r="CC547" s="5"/>
      <c r="CE547" s="52"/>
      <c r="CF547" s="52"/>
      <c r="CG547" s="52"/>
      <c r="CH547" s="52"/>
      <c r="CI547" s="52"/>
    </row>
    <row r="548" spans="1:87" x14ac:dyDescent="0.35">
      <c r="A548" s="170" t="str">
        <f t="shared" si="287"/>
        <v>69MNN</v>
      </c>
      <c r="B548" s="170" t="str">
        <f t="shared" si="288"/>
        <v>M</v>
      </c>
      <c r="C548" s="29" t="str">
        <f t="shared" si="289"/>
        <v>N</v>
      </c>
      <c r="D548" s="29" t="str">
        <f t="shared" si="286"/>
        <v>N</v>
      </c>
      <c r="E548" s="171" t="s">
        <v>9</v>
      </c>
      <c r="F548" s="171" t="s">
        <v>6</v>
      </c>
      <c r="G548" s="171" t="s">
        <v>7</v>
      </c>
      <c r="H548" s="172">
        <v>69</v>
      </c>
      <c r="I548" s="171" t="s">
        <v>5</v>
      </c>
      <c r="J548" s="171" t="s">
        <v>5</v>
      </c>
      <c r="K548" s="172">
        <v>3649</v>
      </c>
      <c r="L548" s="172">
        <v>2895</v>
      </c>
      <c r="M548" s="172">
        <v>3439</v>
      </c>
      <c r="N548" s="172">
        <v>3261</v>
      </c>
      <c r="O548" s="172">
        <v>3609</v>
      </c>
      <c r="P548" s="1"/>
      <c r="Q548"/>
      <c r="R548"/>
      <c r="S548"/>
      <c r="T548"/>
      <c r="U548"/>
      <c r="V548"/>
      <c r="W548" s="1"/>
      <c r="X548" s="50"/>
      <c r="Y548" s="49"/>
      <c r="Z548" s="49"/>
      <c r="AA548" s="1"/>
      <c r="AB548" s="7"/>
      <c r="AC548" s="7"/>
      <c r="AD548" s="7"/>
      <c r="AE548" s="7"/>
      <c r="AF548" s="7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15"/>
      <c r="AZ548" s="15"/>
      <c r="BA548" s="15"/>
      <c r="BB548" s="15"/>
      <c r="BC548" s="15"/>
      <c r="BD548" s="15"/>
      <c r="BE548" s="15"/>
      <c r="BF548" s="15"/>
      <c r="BG548" s="15"/>
      <c r="BH548" s="15"/>
      <c r="BI548" s="15"/>
      <c r="BJ548" s="15"/>
      <c r="BK548" s="15"/>
      <c r="BL548" s="15"/>
      <c r="BM548" s="15"/>
      <c r="BN548" s="15"/>
      <c r="BO548" s="15"/>
      <c r="BP548" s="15"/>
      <c r="BQ548" s="15"/>
      <c r="BS548" s="15"/>
      <c r="BT548" s="15"/>
      <c r="BU548" s="15"/>
      <c r="BV548" s="15"/>
      <c r="BW548" s="15"/>
      <c r="BY548" s="5"/>
      <c r="BZ548" s="5"/>
      <c r="CA548" s="5"/>
      <c r="CB548" s="5"/>
      <c r="CC548" s="5"/>
      <c r="CE548" s="52"/>
      <c r="CF548" s="52"/>
      <c r="CG548" s="52"/>
      <c r="CH548" s="52"/>
      <c r="CI548" s="52"/>
    </row>
    <row r="549" spans="1:87" x14ac:dyDescent="0.35">
      <c r="A549" s="170" t="str">
        <f t="shared" si="287"/>
        <v>70MNN</v>
      </c>
      <c r="B549" s="170" t="str">
        <f t="shared" si="288"/>
        <v>M</v>
      </c>
      <c r="C549" s="29" t="str">
        <f t="shared" si="289"/>
        <v>N</v>
      </c>
      <c r="D549" s="29" t="str">
        <f t="shared" si="286"/>
        <v>N</v>
      </c>
      <c r="E549" s="171" t="s">
        <v>9</v>
      </c>
      <c r="F549" s="171" t="s">
        <v>6</v>
      </c>
      <c r="G549" s="171" t="s">
        <v>7</v>
      </c>
      <c r="H549" s="172">
        <v>70</v>
      </c>
      <c r="I549" s="171" t="s">
        <v>5</v>
      </c>
      <c r="J549" s="171" t="s">
        <v>5</v>
      </c>
      <c r="K549" s="172">
        <v>3015</v>
      </c>
      <c r="L549" s="172">
        <v>2437</v>
      </c>
      <c r="M549" s="172">
        <v>2839</v>
      </c>
      <c r="N549" s="172">
        <v>2691</v>
      </c>
      <c r="O549" s="172">
        <v>2981</v>
      </c>
      <c r="P549" s="1"/>
      <c r="Q549"/>
      <c r="R549"/>
      <c r="S549"/>
      <c r="T549"/>
      <c r="U549"/>
      <c r="V549"/>
      <c r="W549" s="1"/>
      <c r="X549" s="50"/>
      <c r="Y549" s="49"/>
      <c r="Z549" s="49"/>
      <c r="AA549" s="1"/>
      <c r="AB549" s="7"/>
      <c r="AC549" s="7"/>
      <c r="AD549" s="7"/>
      <c r="AE549" s="7"/>
      <c r="AF549" s="7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15"/>
      <c r="AZ549" s="15"/>
      <c r="BA549" s="15"/>
      <c r="BB549" s="15"/>
      <c r="BC549" s="15"/>
      <c r="BD549" s="15"/>
      <c r="BE549" s="15"/>
      <c r="BF549" s="15"/>
      <c r="BG549" s="15"/>
      <c r="BH549" s="15"/>
      <c r="BI549" s="15"/>
      <c r="BJ549" s="15"/>
      <c r="BK549" s="15"/>
      <c r="BL549" s="15"/>
      <c r="BM549" s="15"/>
      <c r="BN549" s="15"/>
      <c r="BO549" s="15"/>
      <c r="BP549" s="15"/>
      <c r="BQ549" s="15"/>
      <c r="BS549" s="15"/>
      <c r="BT549" s="15"/>
      <c r="BU549" s="15"/>
      <c r="BV549" s="15"/>
      <c r="BW549" s="15"/>
      <c r="BY549" s="5"/>
      <c r="BZ549" s="5"/>
      <c r="CA549" s="5"/>
      <c r="CB549" s="5"/>
      <c r="CC549" s="5"/>
      <c r="CE549" s="52"/>
      <c r="CF549" s="52"/>
      <c r="CG549" s="52"/>
      <c r="CH549" s="52"/>
      <c r="CI549" s="52"/>
    </row>
    <row r="550" spans="1:87" x14ac:dyDescent="0.35">
      <c r="A550" s="170" t="str">
        <f t="shared" si="287"/>
        <v>71MNN</v>
      </c>
      <c r="B550" s="170" t="str">
        <f t="shared" si="288"/>
        <v>M</v>
      </c>
      <c r="C550" s="29" t="str">
        <f t="shared" si="289"/>
        <v>N</v>
      </c>
      <c r="D550" s="29" t="str">
        <f t="shared" si="286"/>
        <v>N</v>
      </c>
      <c r="E550" s="171" t="s">
        <v>9</v>
      </c>
      <c r="F550" s="171" t="s">
        <v>6</v>
      </c>
      <c r="G550" s="171" t="s">
        <v>7</v>
      </c>
      <c r="H550" s="172">
        <v>71</v>
      </c>
      <c r="I550" s="171" t="s">
        <v>5</v>
      </c>
      <c r="J550" s="171" t="s">
        <v>5</v>
      </c>
      <c r="K550" s="172">
        <v>2600</v>
      </c>
      <c r="L550" s="172">
        <v>2101</v>
      </c>
      <c r="M550" s="172">
        <v>2424</v>
      </c>
      <c r="N550" s="172">
        <v>2312</v>
      </c>
      <c r="O550" s="172">
        <v>2567</v>
      </c>
      <c r="P550" s="1"/>
      <c r="Q550"/>
      <c r="R550"/>
      <c r="S550"/>
      <c r="T550"/>
      <c r="U550"/>
      <c r="V550"/>
      <c r="W550" s="1"/>
      <c r="X550" s="50"/>
      <c r="Y550" s="49"/>
      <c r="Z550" s="49"/>
      <c r="AA550" s="1"/>
      <c r="AB550" s="7"/>
      <c r="AC550" s="7"/>
      <c r="AD550" s="7"/>
      <c r="AE550" s="7"/>
      <c r="AF550" s="7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15"/>
      <c r="AZ550" s="15"/>
      <c r="BA550" s="15"/>
      <c r="BB550" s="15"/>
      <c r="BC550" s="15"/>
      <c r="BD550" s="15"/>
      <c r="BE550" s="15"/>
      <c r="BF550" s="15"/>
      <c r="BG550" s="15"/>
      <c r="BH550" s="15"/>
      <c r="BI550" s="15"/>
      <c r="BJ550" s="15"/>
      <c r="BK550" s="15"/>
      <c r="BL550" s="15"/>
      <c r="BM550" s="15"/>
      <c r="BN550" s="15"/>
      <c r="BO550" s="15"/>
      <c r="BP550" s="15"/>
      <c r="BQ550" s="15"/>
      <c r="BS550" s="15"/>
      <c r="BT550" s="15"/>
      <c r="BU550" s="15"/>
      <c r="BV550" s="15"/>
      <c r="BW550" s="15"/>
      <c r="BY550" s="5"/>
      <c r="BZ550" s="5"/>
      <c r="CA550" s="5"/>
      <c r="CB550" s="5"/>
      <c r="CC550" s="5"/>
      <c r="CE550" s="52"/>
      <c r="CF550" s="52"/>
      <c r="CG550" s="52"/>
      <c r="CH550" s="52"/>
      <c r="CI550" s="52"/>
    </row>
    <row r="551" spans="1:87" x14ac:dyDescent="0.35">
      <c r="A551" s="170" t="str">
        <f t="shared" si="287"/>
        <v>72MNN</v>
      </c>
      <c r="B551" s="170" t="str">
        <f t="shared" si="288"/>
        <v>M</v>
      </c>
      <c r="C551" s="29" t="str">
        <f t="shared" si="289"/>
        <v>N</v>
      </c>
      <c r="D551" s="29" t="str">
        <f t="shared" si="286"/>
        <v>N</v>
      </c>
      <c r="E551" s="171" t="s">
        <v>9</v>
      </c>
      <c r="F551" s="171" t="s">
        <v>6</v>
      </c>
      <c r="G551" s="171" t="s">
        <v>7</v>
      </c>
      <c r="H551" s="172">
        <v>72</v>
      </c>
      <c r="I551" s="171" t="s">
        <v>5</v>
      </c>
      <c r="J551" s="171" t="s">
        <v>5</v>
      </c>
      <c r="K551" s="172">
        <v>2141</v>
      </c>
      <c r="L551" s="172">
        <v>1687</v>
      </c>
      <c r="M551" s="172">
        <v>1991</v>
      </c>
      <c r="N551" s="172">
        <v>1898</v>
      </c>
      <c r="O551" s="172">
        <v>2112</v>
      </c>
      <c r="P551" s="1"/>
      <c r="Q551"/>
      <c r="R551"/>
      <c r="S551"/>
      <c r="T551"/>
      <c r="U551"/>
      <c r="V551"/>
      <c r="W551" s="1"/>
      <c r="X551" s="50"/>
      <c r="Y551" s="49"/>
      <c r="Z551" s="49"/>
      <c r="AA551" s="1"/>
      <c r="AB551" s="7"/>
      <c r="AC551" s="7"/>
      <c r="AD551" s="7"/>
      <c r="AE551" s="7"/>
      <c r="AF551" s="7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15"/>
      <c r="AZ551" s="15"/>
      <c r="BA551" s="15"/>
      <c r="BB551" s="15"/>
      <c r="BC551" s="15"/>
      <c r="BD551" s="15"/>
      <c r="BE551" s="15"/>
      <c r="BF551" s="15"/>
      <c r="BG551" s="15"/>
      <c r="BH551" s="15"/>
      <c r="BI551" s="15"/>
      <c r="BJ551" s="15"/>
      <c r="BK551" s="15"/>
      <c r="BL551" s="15"/>
      <c r="BM551" s="15"/>
      <c r="BN551" s="15"/>
      <c r="BO551" s="15"/>
      <c r="BP551" s="15"/>
      <c r="BQ551" s="15"/>
      <c r="BS551" s="15"/>
      <c r="BT551" s="15"/>
      <c r="BU551" s="15"/>
      <c r="BV551" s="15"/>
      <c r="BW551" s="15"/>
      <c r="BY551" s="5"/>
      <c r="BZ551" s="5"/>
      <c r="CA551" s="5"/>
      <c r="CB551" s="5"/>
      <c r="CC551" s="5"/>
      <c r="CE551" s="52"/>
      <c r="CF551" s="52"/>
      <c r="CG551" s="52"/>
      <c r="CH551" s="52"/>
      <c r="CI551" s="52"/>
    </row>
    <row r="552" spans="1:87" x14ac:dyDescent="0.35">
      <c r="A552" s="170" t="str">
        <f t="shared" si="287"/>
        <v>73MNN</v>
      </c>
      <c r="B552" s="170" t="str">
        <f t="shared" si="288"/>
        <v>M</v>
      </c>
      <c r="C552" s="29" t="str">
        <f t="shared" si="289"/>
        <v>N</v>
      </c>
      <c r="D552" s="29" t="str">
        <f t="shared" si="286"/>
        <v>N</v>
      </c>
      <c r="E552" s="171" t="s">
        <v>9</v>
      </c>
      <c r="F552" s="171" t="s">
        <v>6</v>
      </c>
      <c r="G552" s="171" t="s">
        <v>7</v>
      </c>
      <c r="H552" s="172">
        <v>73</v>
      </c>
      <c r="I552" s="171" t="s">
        <v>5</v>
      </c>
      <c r="J552" s="171" t="s">
        <v>5</v>
      </c>
      <c r="K552" s="172">
        <v>1749</v>
      </c>
      <c r="L552" s="172">
        <v>1403</v>
      </c>
      <c r="M552" s="172">
        <v>1642</v>
      </c>
      <c r="N552" s="172">
        <v>1540</v>
      </c>
      <c r="O552" s="172">
        <v>1724</v>
      </c>
      <c r="P552" s="1"/>
      <c r="Q552"/>
      <c r="R552"/>
      <c r="S552"/>
      <c r="T552"/>
      <c r="U552"/>
      <c r="V552"/>
      <c r="W552" s="1"/>
      <c r="X552" s="50"/>
      <c r="Y552" s="49"/>
      <c r="Z552" s="49"/>
      <c r="AA552" s="1"/>
      <c r="AB552" s="7"/>
      <c r="AC552" s="7"/>
      <c r="AD552" s="7"/>
      <c r="AE552" s="7"/>
      <c r="AF552" s="7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15"/>
      <c r="AZ552" s="15"/>
      <c r="BA552" s="15"/>
      <c r="BB552" s="15"/>
      <c r="BC552" s="15"/>
      <c r="BD552" s="15"/>
      <c r="BE552" s="15"/>
      <c r="BF552" s="15"/>
      <c r="BG552" s="15"/>
      <c r="BH552" s="15"/>
      <c r="BI552" s="15"/>
      <c r="BJ552" s="15"/>
      <c r="BK552" s="15"/>
      <c r="BL552" s="15"/>
      <c r="BM552" s="15"/>
      <c r="BN552" s="15"/>
      <c r="BO552" s="15"/>
      <c r="BP552" s="15"/>
      <c r="BQ552" s="15"/>
      <c r="BS552" s="15"/>
      <c r="BT552" s="15"/>
      <c r="BU552" s="15"/>
      <c r="BV552" s="15"/>
      <c r="BW552" s="15"/>
      <c r="BY552" s="5"/>
      <c r="BZ552" s="5"/>
      <c r="CA552" s="5"/>
      <c r="CB552" s="5"/>
      <c r="CC552" s="5"/>
      <c r="CE552" s="52"/>
      <c r="CF552" s="52"/>
      <c r="CG552" s="52"/>
      <c r="CH552" s="52"/>
      <c r="CI552" s="52"/>
    </row>
    <row r="553" spans="1:87" x14ac:dyDescent="0.35">
      <c r="A553" s="170" t="str">
        <f t="shared" si="287"/>
        <v>74MNN</v>
      </c>
      <c r="B553" s="170" t="str">
        <f t="shared" si="288"/>
        <v>M</v>
      </c>
      <c r="C553" s="29" t="str">
        <f t="shared" si="289"/>
        <v>N</v>
      </c>
      <c r="D553" s="29" t="str">
        <f t="shared" si="286"/>
        <v>N</v>
      </c>
      <c r="E553" s="171" t="s">
        <v>9</v>
      </c>
      <c r="F553" s="171" t="s">
        <v>6</v>
      </c>
      <c r="G553" s="171" t="s">
        <v>7</v>
      </c>
      <c r="H553" s="172">
        <v>74</v>
      </c>
      <c r="I553" s="171" t="s">
        <v>5</v>
      </c>
      <c r="J553" s="171" t="s">
        <v>5</v>
      </c>
      <c r="K553" s="172">
        <v>1436</v>
      </c>
      <c r="L553" s="172">
        <v>1159</v>
      </c>
      <c r="M553" s="172">
        <v>1335</v>
      </c>
      <c r="N553" s="172">
        <v>1273</v>
      </c>
      <c r="O553" s="172">
        <v>1417</v>
      </c>
      <c r="P553" s="1"/>
      <c r="Q553"/>
      <c r="R553"/>
      <c r="S553"/>
      <c r="T553"/>
      <c r="U553"/>
      <c r="V553"/>
      <c r="W553" s="1"/>
      <c r="X553" s="50"/>
      <c r="Y553" s="49"/>
      <c r="Z553" s="49"/>
      <c r="AA553" s="1"/>
      <c r="AB553" s="7"/>
      <c r="AC553" s="7"/>
      <c r="AD553" s="7"/>
      <c r="AE553" s="7"/>
      <c r="AF553" s="7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15"/>
      <c r="AZ553" s="15"/>
      <c r="BA553" s="15"/>
      <c r="BB553" s="15"/>
      <c r="BC553" s="15"/>
      <c r="BD553" s="15"/>
      <c r="BE553" s="15"/>
      <c r="BF553" s="15"/>
      <c r="BG553" s="15"/>
      <c r="BH553" s="15"/>
      <c r="BI553" s="15"/>
      <c r="BJ553" s="15"/>
      <c r="BK553" s="15"/>
      <c r="BL553" s="15"/>
      <c r="BM553" s="15"/>
      <c r="BN553" s="15"/>
      <c r="BO553" s="15"/>
      <c r="BP553" s="15"/>
      <c r="BQ553" s="15"/>
      <c r="BS553" s="15"/>
      <c r="BT553" s="15"/>
      <c r="BU553" s="15"/>
      <c r="BV553" s="15"/>
      <c r="BW553" s="15"/>
      <c r="BY553" s="5"/>
      <c r="BZ553" s="5"/>
      <c r="CA553" s="5"/>
      <c r="CB553" s="5"/>
      <c r="CC553" s="5"/>
      <c r="CE553" s="52"/>
      <c r="CF553" s="52"/>
      <c r="CG553" s="52"/>
      <c r="CH553" s="52"/>
      <c r="CI553" s="52"/>
    </row>
    <row r="554" spans="1:87" x14ac:dyDescent="0.35">
      <c r="A554" s="170" t="str">
        <f t="shared" si="287"/>
        <v>75MNN</v>
      </c>
      <c r="B554" s="170" t="str">
        <f t="shared" si="288"/>
        <v>M</v>
      </c>
      <c r="C554" s="29" t="str">
        <f t="shared" si="289"/>
        <v>N</v>
      </c>
      <c r="D554" s="29" t="str">
        <f t="shared" si="286"/>
        <v>N</v>
      </c>
      <c r="E554" s="171" t="s">
        <v>9</v>
      </c>
      <c r="F554" s="171" t="s">
        <v>6</v>
      </c>
      <c r="G554" s="171" t="s">
        <v>7</v>
      </c>
      <c r="H554" s="172">
        <v>75</v>
      </c>
      <c r="I554" s="171" t="s">
        <v>5</v>
      </c>
      <c r="J554" s="171" t="s">
        <v>5</v>
      </c>
      <c r="K554" s="172">
        <v>1167</v>
      </c>
      <c r="L554" s="172">
        <v>937</v>
      </c>
      <c r="M554" s="172">
        <v>1076</v>
      </c>
      <c r="N554" s="172">
        <v>1003</v>
      </c>
      <c r="O554" s="172">
        <v>1147</v>
      </c>
      <c r="P554" s="1"/>
      <c r="Q554"/>
      <c r="R554"/>
      <c r="S554"/>
      <c r="T554"/>
      <c r="U554"/>
      <c r="V554"/>
      <c r="W554" s="1"/>
      <c r="X554" s="50"/>
      <c r="Y554" s="49"/>
      <c r="Z554" s="49"/>
      <c r="AA554" s="1"/>
      <c r="AB554" s="7"/>
      <c r="AC554" s="7"/>
      <c r="AD554" s="7"/>
      <c r="AE554" s="7"/>
      <c r="AF554" s="7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15"/>
      <c r="AZ554" s="15"/>
      <c r="BA554" s="15"/>
      <c r="BB554" s="15"/>
      <c r="BC554" s="15"/>
      <c r="BD554" s="15"/>
      <c r="BE554" s="15"/>
      <c r="BF554" s="15"/>
      <c r="BG554" s="15"/>
      <c r="BH554" s="15"/>
      <c r="BI554" s="15"/>
      <c r="BJ554" s="15"/>
      <c r="BK554" s="15"/>
      <c r="BL554" s="15"/>
      <c r="BM554" s="15"/>
      <c r="BN554" s="15"/>
      <c r="BO554" s="15"/>
      <c r="BP554" s="15"/>
      <c r="BQ554" s="15"/>
      <c r="BS554" s="15"/>
      <c r="BT554" s="15"/>
      <c r="BU554" s="15"/>
      <c r="BV554" s="15"/>
      <c r="BW554" s="15"/>
      <c r="BY554" s="5"/>
      <c r="BZ554" s="5"/>
      <c r="CA554" s="5"/>
      <c r="CB554" s="5"/>
      <c r="CC554" s="5"/>
      <c r="CE554" s="52"/>
      <c r="CF554" s="52"/>
      <c r="CG554" s="52"/>
      <c r="CH554" s="52"/>
      <c r="CI554" s="52"/>
    </row>
    <row r="555" spans="1:87" x14ac:dyDescent="0.35">
      <c r="A555" s="170" t="str">
        <f t="shared" si="287"/>
        <v>76MNN</v>
      </c>
      <c r="B555" s="170" t="str">
        <f t="shared" si="288"/>
        <v>M</v>
      </c>
      <c r="C555" s="29" t="str">
        <f t="shared" si="289"/>
        <v>N</v>
      </c>
      <c r="D555" s="29" t="str">
        <f t="shared" si="286"/>
        <v>N</v>
      </c>
      <c r="E555" s="171" t="s">
        <v>9</v>
      </c>
      <c r="F555" s="171" t="s">
        <v>6</v>
      </c>
      <c r="G555" s="171" t="s">
        <v>7</v>
      </c>
      <c r="H555" s="172">
        <v>76</v>
      </c>
      <c r="I555" s="171" t="s">
        <v>5</v>
      </c>
      <c r="J555" s="171" t="s">
        <v>5</v>
      </c>
      <c r="K555" s="172">
        <v>818</v>
      </c>
      <c r="L555" s="172">
        <v>644</v>
      </c>
      <c r="M555" s="172">
        <v>759</v>
      </c>
      <c r="N555" s="172">
        <v>715</v>
      </c>
      <c r="O555" s="172">
        <v>806</v>
      </c>
      <c r="P555" s="1"/>
      <c r="Q555"/>
      <c r="R555"/>
      <c r="S555"/>
      <c r="T555"/>
      <c r="U555"/>
      <c r="V555"/>
      <c r="W555" s="1"/>
      <c r="X555" s="50"/>
      <c r="Y555" s="49"/>
      <c r="Z555" s="49"/>
      <c r="AA555" s="1"/>
      <c r="AB555" s="7"/>
      <c r="AC555" s="7"/>
      <c r="AD555" s="7"/>
      <c r="AE555" s="7"/>
      <c r="AF555" s="7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15"/>
      <c r="AZ555" s="15"/>
      <c r="BA555" s="15"/>
      <c r="BB555" s="15"/>
      <c r="BC555" s="15"/>
      <c r="BD555" s="15"/>
      <c r="BE555" s="15"/>
      <c r="BF555" s="15"/>
      <c r="BG555" s="15"/>
      <c r="BH555" s="15"/>
      <c r="BI555" s="15"/>
      <c r="BJ555" s="15"/>
      <c r="BK555" s="15"/>
      <c r="BL555" s="15"/>
      <c r="BM555" s="15"/>
      <c r="BN555" s="15"/>
      <c r="BO555" s="15"/>
      <c r="BP555" s="15"/>
      <c r="BQ555" s="15"/>
      <c r="BS555" s="15"/>
      <c r="BT555" s="15"/>
      <c r="BU555" s="15"/>
      <c r="BV555" s="15"/>
      <c r="BW555" s="15"/>
      <c r="BY555" s="5"/>
      <c r="BZ555" s="5"/>
      <c r="CA555" s="5"/>
      <c r="CB555" s="5"/>
      <c r="CC555" s="5"/>
      <c r="CE555" s="52"/>
      <c r="CF555" s="52"/>
      <c r="CG555" s="52"/>
      <c r="CH555" s="52"/>
      <c r="CI555" s="52"/>
    </row>
    <row r="556" spans="1:87" x14ac:dyDescent="0.35">
      <c r="A556" s="170" t="str">
        <f t="shared" si="287"/>
        <v>77MNN</v>
      </c>
      <c r="B556" s="170" t="str">
        <f t="shared" si="288"/>
        <v>M</v>
      </c>
      <c r="C556" s="29" t="str">
        <f t="shared" si="289"/>
        <v>N</v>
      </c>
      <c r="D556" s="29" t="str">
        <f t="shared" si="286"/>
        <v>N</v>
      </c>
      <c r="E556" s="171" t="s">
        <v>9</v>
      </c>
      <c r="F556" s="171" t="s">
        <v>6</v>
      </c>
      <c r="G556" s="171" t="s">
        <v>7</v>
      </c>
      <c r="H556" s="172">
        <v>77</v>
      </c>
      <c r="I556" s="171" t="s">
        <v>5</v>
      </c>
      <c r="J556" s="171" t="s">
        <v>5</v>
      </c>
      <c r="K556" s="172">
        <v>584</v>
      </c>
      <c r="L556" s="172">
        <v>450</v>
      </c>
      <c r="M556" s="172">
        <v>539</v>
      </c>
      <c r="N556" s="172">
        <v>504</v>
      </c>
      <c r="O556" s="172">
        <v>571</v>
      </c>
      <c r="P556" s="1"/>
      <c r="Q556"/>
      <c r="R556"/>
      <c r="S556"/>
      <c r="T556"/>
      <c r="U556"/>
      <c r="V556"/>
      <c r="W556" s="1"/>
      <c r="X556" s="50"/>
      <c r="Y556" s="49"/>
      <c r="Z556" s="49"/>
      <c r="AA556" s="1"/>
      <c r="AB556" s="7"/>
      <c r="AC556" s="7"/>
      <c r="AD556" s="7"/>
      <c r="AE556" s="7"/>
      <c r="AF556" s="7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15"/>
      <c r="AZ556" s="15"/>
      <c r="BA556" s="15"/>
      <c r="BB556" s="15"/>
      <c r="BC556" s="15"/>
      <c r="BD556" s="15"/>
      <c r="BE556" s="15"/>
      <c r="BF556" s="15"/>
      <c r="BG556" s="15"/>
      <c r="BH556" s="15"/>
      <c r="BI556" s="15"/>
      <c r="BJ556" s="15"/>
      <c r="BK556" s="15"/>
      <c r="BL556" s="15"/>
      <c r="BM556" s="15"/>
      <c r="BN556" s="15"/>
      <c r="BO556" s="15"/>
      <c r="BP556" s="15"/>
      <c r="BQ556" s="15"/>
      <c r="BS556" s="15"/>
      <c r="BT556" s="15"/>
      <c r="BU556" s="15"/>
      <c r="BV556" s="15"/>
      <c r="BW556" s="15"/>
      <c r="BY556" s="5"/>
      <c r="BZ556" s="5"/>
      <c r="CA556" s="5"/>
      <c r="CB556" s="5"/>
      <c r="CC556" s="5"/>
      <c r="CE556" s="52"/>
      <c r="CF556" s="52"/>
      <c r="CG556" s="52"/>
      <c r="CH556" s="52"/>
      <c r="CI556" s="52"/>
    </row>
    <row r="557" spans="1:87" x14ac:dyDescent="0.35">
      <c r="A557" s="170" t="str">
        <f t="shared" si="287"/>
        <v>78MNN</v>
      </c>
      <c r="B557" s="170" t="str">
        <f t="shared" si="288"/>
        <v>M</v>
      </c>
      <c r="C557" s="29" t="str">
        <f t="shared" si="289"/>
        <v>N</v>
      </c>
      <c r="D557" s="29" t="str">
        <f t="shared" si="286"/>
        <v>N</v>
      </c>
      <c r="E557" s="171" t="s">
        <v>9</v>
      </c>
      <c r="F557" s="171" t="s">
        <v>6</v>
      </c>
      <c r="G557" s="171" t="s">
        <v>7</v>
      </c>
      <c r="H557" s="172">
        <v>78</v>
      </c>
      <c r="I557" s="171" t="s">
        <v>5</v>
      </c>
      <c r="J557" s="171" t="s">
        <v>5</v>
      </c>
      <c r="K557" s="172">
        <v>438</v>
      </c>
      <c r="L557" s="172">
        <v>364</v>
      </c>
      <c r="M557" s="172">
        <v>411</v>
      </c>
      <c r="N557" s="172">
        <v>372</v>
      </c>
      <c r="O557" s="172">
        <v>431</v>
      </c>
      <c r="P557" s="1"/>
      <c r="Q557"/>
      <c r="R557"/>
      <c r="S557"/>
      <c r="T557"/>
      <c r="U557"/>
      <c r="V557"/>
      <c r="W557" s="1"/>
      <c r="X557" s="50"/>
      <c r="Y557" s="49"/>
      <c r="Z557" s="49"/>
      <c r="AA557" s="1"/>
      <c r="AB557" s="7"/>
      <c r="AC557" s="7"/>
      <c r="AD557" s="7"/>
      <c r="AE557" s="7"/>
      <c r="AF557" s="7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15"/>
      <c r="AZ557" s="15"/>
      <c r="BA557" s="15"/>
      <c r="BB557" s="15"/>
      <c r="BC557" s="15"/>
      <c r="BD557" s="15"/>
      <c r="BE557" s="15"/>
      <c r="BF557" s="15"/>
      <c r="BG557" s="15"/>
      <c r="BH557" s="15"/>
      <c r="BI557" s="15"/>
      <c r="BJ557" s="15"/>
      <c r="BK557" s="15"/>
      <c r="BL557" s="15"/>
      <c r="BM557" s="15"/>
      <c r="BN557" s="15"/>
      <c r="BO557" s="15"/>
      <c r="BP557" s="15"/>
      <c r="BQ557" s="15"/>
      <c r="BS557" s="15"/>
      <c r="BT557" s="15"/>
      <c r="BU557" s="15"/>
      <c r="BV557" s="15"/>
      <c r="BW557" s="15"/>
      <c r="BY557" s="5"/>
      <c r="BZ557" s="5"/>
      <c r="CA557" s="5"/>
      <c r="CB557" s="5"/>
      <c r="CC557" s="5"/>
      <c r="CE557" s="52"/>
      <c r="CF557" s="52"/>
      <c r="CG557" s="52"/>
      <c r="CH557" s="52"/>
      <c r="CI557" s="52"/>
    </row>
    <row r="558" spans="1:87" x14ac:dyDescent="0.35">
      <c r="A558" s="170" t="str">
        <f t="shared" si="287"/>
        <v>79MNN</v>
      </c>
      <c r="B558" s="170" t="str">
        <f t="shared" si="288"/>
        <v>M</v>
      </c>
      <c r="C558" s="29" t="str">
        <f t="shared" si="289"/>
        <v>N</v>
      </c>
      <c r="D558" s="29" t="str">
        <f t="shared" si="286"/>
        <v>N</v>
      </c>
      <c r="E558" s="171" t="s">
        <v>9</v>
      </c>
      <c r="F558" s="171" t="s">
        <v>6</v>
      </c>
      <c r="G558" s="171" t="s">
        <v>7</v>
      </c>
      <c r="H558" s="172">
        <v>79</v>
      </c>
      <c r="I558" s="171" t="s">
        <v>5</v>
      </c>
      <c r="J558" s="171" t="s">
        <v>5</v>
      </c>
      <c r="K558" s="172">
        <v>324</v>
      </c>
      <c r="L558" s="172">
        <v>245</v>
      </c>
      <c r="M558" s="172">
        <v>297</v>
      </c>
      <c r="N558" s="172">
        <v>271</v>
      </c>
      <c r="O558" s="172">
        <v>319</v>
      </c>
      <c r="P558" s="1"/>
      <c r="Q558"/>
      <c r="R558"/>
      <c r="S558"/>
      <c r="T558"/>
      <c r="U558"/>
      <c r="V558"/>
      <c r="W558" s="1"/>
      <c r="X558" s="50"/>
      <c r="Y558" s="49"/>
      <c r="Z558" s="49"/>
      <c r="AA558" s="1"/>
      <c r="AB558" s="7"/>
      <c r="AC558" s="7"/>
      <c r="AD558" s="7"/>
      <c r="AE558" s="7"/>
      <c r="AF558" s="7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15"/>
      <c r="AZ558" s="15"/>
      <c r="BA558" s="15"/>
      <c r="BB558" s="15"/>
      <c r="BC558" s="15"/>
      <c r="BD558" s="15"/>
      <c r="BE558" s="15"/>
      <c r="BF558" s="15"/>
      <c r="BG558" s="15"/>
      <c r="BH558" s="15"/>
      <c r="BI558" s="15"/>
      <c r="BJ558" s="15"/>
      <c r="BK558" s="15"/>
      <c r="BL558" s="15"/>
      <c r="BM558" s="15"/>
      <c r="BN558" s="15"/>
      <c r="BO558" s="15"/>
      <c r="BP558" s="15"/>
      <c r="BQ558" s="15"/>
      <c r="BS558" s="15"/>
      <c r="BT558" s="15"/>
      <c r="BU558" s="15"/>
      <c r="BV558" s="15"/>
      <c r="BW558" s="15"/>
      <c r="BY558" s="5"/>
      <c r="BZ558" s="5"/>
      <c r="CA558" s="5"/>
      <c r="CB558" s="5"/>
      <c r="CC558" s="5"/>
      <c r="CE558" s="52"/>
      <c r="CF558" s="52"/>
      <c r="CG558" s="52"/>
      <c r="CH558" s="52"/>
      <c r="CI558" s="52"/>
    </row>
    <row r="559" spans="1:87" x14ac:dyDescent="0.35">
      <c r="A559" s="170" t="str">
        <f t="shared" si="287"/>
        <v>80MNN</v>
      </c>
      <c r="B559" s="170" t="str">
        <f t="shared" si="288"/>
        <v>M</v>
      </c>
      <c r="C559" s="29" t="str">
        <f t="shared" si="289"/>
        <v>N</v>
      </c>
      <c r="D559" s="29" t="str">
        <f t="shared" si="286"/>
        <v>N</v>
      </c>
      <c r="E559" s="171" t="s">
        <v>9</v>
      </c>
      <c r="F559" s="171" t="s">
        <v>6</v>
      </c>
      <c r="G559" s="171" t="s">
        <v>7</v>
      </c>
      <c r="H559" s="172">
        <v>80</v>
      </c>
      <c r="I559" s="171" t="s">
        <v>5</v>
      </c>
      <c r="J559" s="171" t="s">
        <v>5</v>
      </c>
      <c r="K559" s="172">
        <v>222</v>
      </c>
      <c r="L559" s="172">
        <v>164</v>
      </c>
      <c r="M559" s="172">
        <v>199</v>
      </c>
      <c r="N559" s="172">
        <v>185</v>
      </c>
      <c r="O559" s="172">
        <v>215</v>
      </c>
      <c r="P559" s="1"/>
      <c r="Q559"/>
      <c r="R559"/>
      <c r="S559"/>
      <c r="T559"/>
      <c r="U559"/>
      <c r="V559"/>
      <c r="W559" s="1"/>
      <c r="X559" s="50"/>
      <c r="Y559" s="49"/>
      <c r="Z559" s="49"/>
      <c r="AA559" s="1"/>
      <c r="AB559" s="7"/>
      <c r="AC559" s="7"/>
      <c r="AD559" s="7"/>
      <c r="AE559" s="7"/>
      <c r="AF559" s="7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15"/>
      <c r="AZ559" s="15"/>
      <c r="BA559" s="15"/>
      <c r="BB559" s="15"/>
      <c r="BC559" s="15"/>
      <c r="BD559" s="15"/>
      <c r="BE559" s="15"/>
      <c r="BF559" s="15"/>
      <c r="BG559" s="15"/>
      <c r="BH559" s="15"/>
      <c r="BI559" s="15"/>
      <c r="BJ559" s="15"/>
      <c r="BK559" s="15"/>
      <c r="BL559" s="15"/>
      <c r="BM559" s="15"/>
      <c r="BN559" s="15"/>
      <c r="BO559" s="15"/>
      <c r="BP559" s="15"/>
      <c r="BQ559" s="15"/>
      <c r="BS559" s="15"/>
      <c r="BT559" s="15"/>
      <c r="BU559" s="15"/>
      <c r="BV559" s="15"/>
      <c r="BW559" s="15"/>
      <c r="BY559" s="5"/>
      <c r="BZ559" s="5"/>
      <c r="CA559" s="5"/>
      <c r="CB559" s="5"/>
      <c r="CC559" s="5"/>
      <c r="CE559" s="52"/>
      <c r="CF559" s="52"/>
      <c r="CG559" s="52"/>
      <c r="CH559" s="52"/>
      <c r="CI559" s="52"/>
    </row>
    <row r="560" spans="1:87" x14ac:dyDescent="0.35">
      <c r="A560" s="170" t="str">
        <f t="shared" si="287"/>
        <v>81MNN</v>
      </c>
      <c r="B560" s="170" t="str">
        <f t="shared" si="288"/>
        <v>M</v>
      </c>
      <c r="C560" s="29" t="str">
        <f t="shared" si="289"/>
        <v>N</v>
      </c>
      <c r="D560" s="29" t="str">
        <f t="shared" si="286"/>
        <v>N</v>
      </c>
      <c r="E560" s="171" t="s">
        <v>9</v>
      </c>
      <c r="F560" s="171" t="s">
        <v>6</v>
      </c>
      <c r="G560" s="171" t="s">
        <v>7</v>
      </c>
      <c r="H560" s="172">
        <v>81</v>
      </c>
      <c r="I560" s="171" t="s">
        <v>5</v>
      </c>
      <c r="J560" s="171" t="s">
        <v>5</v>
      </c>
      <c r="K560" s="172">
        <v>159</v>
      </c>
      <c r="L560" s="172">
        <v>122</v>
      </c>
      <c r="M560" s="172">
        <v>146</v>
      </c>
      <c r="N560" s="172">
        <v>126</v>
      </c>
      <c r="O560" s="172">
        <v>156</v>
      </c>
      <c r="P560" s="1"/>
      <c r="Q560"/>
      <c r="R560"/>
      <c r="S560"/>
      <c r="T560"/>
      <c r="U560"/>
      <c r="V560"/>
      <c r="W560" s="1"/>
      <c r="X560" s="50"/>
      <c r="Y560" s="49"/>
      <c r="Z560" s="49"/>
      <c r="AA560" s="1"/>
      <c r="AB560" s="7"/>
      <c r="AC560" s="7"/>
      <c r="AD560" s="7"/>
      <c r="AE560" s="7"/>
      <c r="AF560" s="7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15"/>
      <c r="AZ560" s="15"/>
      <c r="BA560" s="15"/>
      <c r="BB560" s="15"/>
      <c r="BC560" s="15"/>
      <c r="BD560" s="15"/>
      <c r="BE560" s="15"/>
      <c r="BF560" s="15"/>
      <c r="BG560" s="15"/>
      <c r="BH560" s="15"/>
      <c r="BI560" s="15"/>
      <c r="BJ560" s="15"/>
      <c r="BK560" s="15"/>
      <c r="BL560" s="15"/>
      <c r="BM560" s="15"/>
      <c r="BN560" s="15"/>
      <c r="BO560" s="15"/>
      <c r="BP560" s="15"/>
      <c r="BQ560" s="15"/>
      <c r="BS560" s="15"/>
      <c r="BT560" s="15"/>
      <c r="BU560" s="15"/>
      <c r="BV560" s="15"/>
      <c r="BW560" s="15"/>
      <c r="BY560" s="5"/>
      <c r="BZ560" s="5"/>
      <c r="CA560" s="5"/>
      <c r="CB560" s="5"/>
      <c r="CC560" s="5"/>
      <c r="CE560" s="52"/>
      <c r="CF560" s="52"/>
      <c r="CG560" s="52"/>
      <c r="CH560" s="52"/>
      <c r="CI560" s="52"/>
    </row>
    <row r="561" spans="1:87" x14ac:dyDescent="0.35">
      <c r="A561" s="170" t="str">
        <f t="shared" si="287"/>
        <v>82MNN</v>
      </c>
      <c r="B561" s="170" t="str">
        <f t="shared" si="288"/>
        <v>M</v>
      </c>
      <c r="C561" s="29" t="str">
        <f t="shared" si="289"/>
        <v>N</v>
      </c>
      <c r="D561" s="29" t="str">
        <f t="shared" si="286"/>
        <v>N</v>
      </c>
      <c r="E561" s="171" t="s">
        <v>9</v>
      </c>
      <c r="F561" s="171" t="s">
        <v>6</v>
      </c>
      <c r="G561" s="171" t="s">
        <v>7</v>
      </c>
      <c r="H561" s="172">
        <v>82</v>
      </c>
      <c r="I561" s="171" t="s">
        <v>5</v>
      </c>
      <c r="J561" s="171" t="s">
        <v>5</v>
      </c>
      <c r="K561" s="172">
        <v>75</v>
      </c>
      <c r="L561" s="172">
        <v>51</v>
      </c>
      <c r="M561" s="172">
        <v>67</v>
      </c>
      <c r="N561" s="172">
        <v>61</v>
      </c>
      <c r="O561" s="172">
        <v>72</v>
      </c>
      <c r="P561" s="1"/>
      <c r="Q561"/>
      <c r="R561"/>
      <c r="S561"/>
      <c r="T561"/>
      <c r="U561"/>
      <c r="V561"/>
      <c r="W561" s="1"/>
      <c r="X561" s="50"/>
      <c r="Y561" s="49"/>
      <c r="Z561" s="49"/>
      <c r="AA561" s="1"/>
      <c r="AB561" s="7"/>
      <c r="AC561" s="7"/>
      <c r="AD561" s="7"/>
      <c r="AE561" s="7"/>
      <c r="AF561" s="7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15"/>
      <c r="AZ561" s="15"/>
      <c r="BA561" s="15"/>
      <c r="BB561" s="15"/>
      <c r="BC561" s="15"/>
      <c r="BD561" s="15"/>
      <c r="BE561" s="15"/>
      <c r="BF561" s="15"/>
      <c r="BG561" s="15"/>
      <c r="BH561" s="15"/>
      <c r="BI561" s="15"/>
      <c r="BJ561" s="15"/>
      <c r="BK561" s="15"/>
      <c r="BL561" s="15"/>
      <c r="BM561" s="15"/>
      <c r="BN561" s="15"/>
      <c r="BO561" s="15"/>
      <c r="BP561" s="15"/>
      <c r="BQ561" s="15"/>
      <c r="BS561" s="15"/>
      <c r="BT561" s="15"/>
      <c r="BU561" s="15"/>
      <c r="BV561" s="15"/>
      <c r="BW561" s="15"/>
      <c r="BY561" s="5"/>
      <c r="BZ561" s="5"/>
      <c r="CA561" s="5"/>
      <c r="CB561" s="5"/>
      <c r="CC561" s="5"/>
      <c r="CE561" s="52"/>
      <c r="CF561" s="52"/>
      <c r="CG561" s="52"/>
      <c r="CH561" s="52"/>
      <c r="CI561" s="52"/>
    </row>
    <row r="562" spans="1:87" x14ac:dyDescent="0.35">
      <c r="A562" s="170" t="str">
        <f t="shared" si="287"/>
        <v>83MNN</v>
      </c>
      <c r="B562" s="170" t="str">
        <f t="shared" si="288"/>
        <v>M</v>
      </c>
      <c r="C562" s="29" t="str">
        <f t="shared" si="289"/>
        <v>N</v>
      </c>
      <c r="D562" s="29" t="str">
        <f t="shared" si="286"/>
        <v>N</v>
      </c>
      <c r="E562" s="171" t="s">
        <v>9</v>
      </c>
      <c r="F562" s="171" t="s">
        <v>6</v>
      </c>
      <c r="G562" s="171" t="s">
        <v>7</v>
      </c>
      <c r="H562" s="172">
        <v>83</v>
      </c>
      <c r="I562" s="171" t="s">
        <v>5</v>
      </c>
      <c r="J562" s="171" t="s">
        <v>5</v>
      </c>
      <c r="K562" s="172">
        <v>111</v>
      </c>
      <c r="L562" s="172">
        <v>87</v>
      </c>
      <c r="M562" s="172">
        <v>106</v>
      </c>
      <c r="N562" s="172">
        <v>90</v>
      </c>
      <c r="O562" s="172">
        <v>108</v>
      </c>
      <c r="P562" s="1"/>
      <c r="Q562"/>
      <c r="R562"/>
      <c r="S562"/>
      <c r="T562"/>
      <c r="U562"/>
      <c r="V562"/>
      <c r="W562" s="1"/>
      <c r="X562" s="50"/>
      <c r="Y562" s="49"/>
      <c r="Z562" s="49"/>
      <c r="AA562" s="1"/>
      <c r="AB562" s="7"/>
      <c r="AC562" s="7"/>
      <c r="AD562" s="7"/>
      <c r="AE562" s="7"/>
      <c r="AF562" s="7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15"/>
      <c r="AZ562" s="15"/>
      <c r="BA562" s="15"/>
      <c r="BB562" s="15"/>
      <c r="BC562" s="15"/>
      <c r="BD562" s="15"/>
      <c r="BE562" s="15"/>
      <c r="BF562" s="15"/>
      <c r="BG562" s="15"/>
      <c r="BH562" s="15"/>
      <c r="BI562" s="15"/>
      <c r="BJ562" s="15"/>
      <c r="BK562" s="15"/>
      <c r="BL562" s="15"/>
      <c r="BM562" s="15"/>
      <c r="BN562" s="15"/>
      <c r="BO562" s="15"/>
      <c r="BP562" s="15"/>
      <c r="BQ562" s="15"/>
      <c r="BS562" s="15"/>
      <c r="BT562" s="15"/>
      <c r="BU562" s="15"/>
      <c r="BV562" s="15"/>
      <c r="BW562" s="15"/>
      <c r="BY562" s="5"/>
      <c r="BZ562" s="5"/>
      <c r="CA562" s="5"/>
      <c r="CB562" s="5"/>
      <c r="CC562" s="5"/>
      <c r="CE562" s="52"/>
      <c r="CF562" s="52"/>
      <c r="CG562" s="52"/>
      <c r="CH562" s="52"/>
      <c r="CI562" s="52"/>
    </row>
    <row r="563" spans="1:87" x14ac:dyDescent="0.35">
      <c r="A563" s="170" t="str">
        <f t="shared" si="287"/>
        <v>0SNN</v>
      </c>
      <c r="B563" s="170" t="str">
        <f t="shared" si="288"/>
        <v>S</v>
      </c>
      <c r="C563" s="29" t="str">
        <f t="shared" si="289"/>
        <v>N</v>
      </c>
      <c r="D563" s="29" t="str">
        <f t="shared" si="286"/>
        <v>N</v>
      </c>
      <c r="E563" s="171" t="s">
        <v>9</v>
      </c>
      <c r="F563" s="171" t="s">
        <v>6</v>
      </c>
      <c r="G563" s="171" t="s">
        <v>8</v>
      </c>
      <c r="H563" s="172">
        <v>0</v>
      </c>
      <c r="I563" s="171" t="s">
        <v>5</v>
      </c>
      <c r="J563" s="171" t="s">
        <v>5</v>
      </c>
      <c r="K563" s="172">
        <v>3645</v>
      </c>
      <c r="L563" s="172">
        <v>1822</v>
      </c>
      <c r="M563" s="172">
        <v>2389</v>
      </c>
      <c r="N563" s="172">
        <v>2235</v>
      </c>
      <c r="O563" s="172">
        <v>3570</v>
      </c>
      <c r="P563" s="1"/>
      <c r="Q563"/>
      <c r="R563"/>
      <c r="S563"/>
      <c r="T563"/>
      <c r="U563"/>
      <c r="V563"/>
      <c r="W563" s="1"/>
      <c r="X563" s="50"/>
      <c r="Y563" s="49"/>
      <c r="Z563" s="49"/>
      <c r="AA563" s="1"/>
      <c r="AB563" s="7"/>
      <c r="AC563" s="7"/>
      <c r="AD563" s="7"/>
      <c r="AE563" s="7"/>
      <c r="AF563" s="7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15"/>
      <c r="AZ563" s="15"/>
      <c r="BA563" s="15"/>
      <c r="BB563" s="15"/>
      <c r="BC563" s="15"/>
      <c r="BD563" s="15"/>
      <c r="BE563" s="15"/>
      <c r="BF563" s="15"/>
      <c r="BG563" s="15"/>
      <c r="BH563" s="15"/>
      <c r="BI563" s="15"/>
      <c r="BJ563" s="15"/>
      <c r="BK563" s="15"/>
      <c r="BL563" s="15"/>
      <c r="BM563" s="15"/>
      <c r="BN563" s="15"/>
      <c r="BO563" s="15"/>
      <c r="BP563" s="15"/>
      <c r="BQ563" s="15"/>
      <c r="BS563" s="15"/>
      <c r="BT563" s="15"/>
      <c r="BU563" s="15"/>
      <c r="BV563" s="15"/>
      <c r="BW563" s="15"/>
      <c r="BY563" s="5"/>
      <c r="BZ563" s="5"/>
      <c r="CA563" s="5"/>
      <c r="CB563" s="5"/>
      <c r="CC563" s="5"/>
      <c r="CE563" s="52"/>
      <c r="CF563" s="52"/>
      <c r="CG563" s="52"/>
      <c r="CH563" s="52"/>
      <c r="CI563" s="52"/>
    </row>
    <row r="564" spans="1:87" x14ac:dyDescent="0.35">
      <c r="A564" s="170" t="str">
        <f t="shared" si="287"/>
        <v>0SNN</v>
      </c>
      <c r="B564" s="170" t="str">
        <f t="shared" si="288"/>
        <v>S</v>
      </c>
      <c r="C564" s="29" t="str">
        <f t="shared" si="289"/>
        <v>N</v>
      </c>
      <c r="D564" s="29" t="str">
        <f t="shared" si="286"/>
        <v>N</v>
      </c>
      <c r="E564" s="171" t="s">
        <v>9</v>
      </c>
      <c r="F564" s="171" t="s">
        <v>6</v>
      </c>
      <c r="G564" s="171" t="s">
        <v>8</v>
      </c>
      <c r="H564" s="172">
        <v>0</v>
      </c>
      <c r="I564" s="171" t="s">
        <v>5</v>
      </c>
      <c r="J564" s="171" t="s">
        <v>9</v>
      </c>
      <c r="K564" s="172">
        <v>66</v>
      </c>
      <c r="L564" s="172">
        <v>25</v>
      </c>
      <c r="M564" s="172">
        <v>46</v>
      </c>
      <c r="N564" s="172">
        <v>44</v>
      </c>
      <c r="O564" s="172">
        <v>61</v>
      </c>
      <c r="P564" s="1"/>
      <c r="Q564"/>
      <c r="R564"/>
      <c r="S564"/>
      <c r="T564"/>
      <c r="U564"/>
      <c r="V564"/>
      <c r="W564" s="1"/>
      <c r="X564" s="50"/>
      <c r="Y564" s="49"/>
      <c r="Z564" s="49"/>
      <c r="AA564" s="1"/>
      <c r="AB564" s="7"/>
      <c r="AC564" s="7"/>
      <c r="AD564" s="7"/>
      <c r="AE564" s="7"/>
      <c r="AF564" s="7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15"/>
      <c r="AZ564" s="15"/>
      <c r="BA564" s="15"/>
      <c r="BB564" s="15"/>
      <c r="BC564" s="15"/>
      <c r="BD564" s="15"/>
      <c r="BE564" s="15"/>
      <c r="BF564" s="15"/>
      <c r="BG564" s="15"/>
      <c r="BH564" s="15"/>
      <c r="BI564" s="15"/>
      <c r="BJ564" s="15"/>
      <c r="BK564" s="15"/>
      <c r="BL564" s="15"/>
      <c r="BM564" s="15"/>
      <c r="BN564" s="15"/>
      <c r="BO564" s="15"/>
      <c r="BP564" s="15"/>
      <c r="BQ564" s="15"/>
      <c r="BS564" s="15"/>
      <c r="BT564" s="15"/>
      <c r="BU564" s="15"/>
      <c r="BV564" s="15"/>
      <c r="BW564" s="15"/>
      <c r="BY564" s="5"/>
      <c r="BZ564" s="5"/>
      <c r="CA564" s="5"/>
      <c r="CB564" s="5"/>
      <c r="CC564" s="5"/>
      <c r="CE564" s="52"/>
      <c r="CF564" s="52"/>
      <c r="CG564" s="52"/>
      <c r="CH564" s="52"/>
      <c r="CI564" s="52"/>
    </row>
    <row r="565" spans="1:87" x14ac:dyDescent="0.35">
      <c r="A565" s="170" t="str">
        <f t="shared" si="287"/>
        <v>0SYN</v>
      </c>
      <c r="B565" s="170" t="str">
        <f t="shared" si="288"/>
        <v>S</v>
      </c>
      <c r="C565" s="29" t="str">
        <f t="shared" si="289"/>
        <v>Y</v>
      </c>
      <c r="D565" s="29" t="str">
        <f t="shared" si="286"/>
        <v>N</v>
      </c>
      <c r="E565" s="171" t="s">
        <v>9</v>
      </c>
      <c r="F565" s="171" t="s">
        <v>6</v>
      </c>
      <c r="G565" s="171" t="s">
        <v>8</v>
      </c>
      <c r="H565" s="172">
        <v>0</v>
      </c>
      <c r="I565" s="171" t="s">
        <v>9</v>
      </c>
      <c r="J565" s="171" t="s">
        <v>5</v>
      </c>
      <c r="K565" s="172">
        <v>7105</v>
      </c>
      <c r="L565" s="172">
        <v>4040</v>
      </c>
      <c r="M565" s="172">
        <v>5353</v>
      </c>
      <c r="N565" s="172">
        <v>5045</v>
      </c>
      <c r="O565" s="172">
        <v>6979</v>
      </c>
      <c r="P565" s="1"/>
      <c r="Q565"/>
      <c r="R565"/>
      <c r="S565"/>
      <c r="T565"/>
      <c r="U565"/>
      <c r="V565"/>
      <c r="W565" s="1"/>
      <c r="X565" s="50"/>
      <c r="Y565" s="49"/>
      <c r="Z565" s="49"/>
      <c r="AA565" s="1"/>
      <c r="AB565" s="7"/>
      <c r="AC565" s="7"/>
      <c r="AD565" s="7"/>
      <c r="AE565" s="7"/>
      <c r="AF565" s="7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15"/>
      <c r="AZ565" s="15"/>
      <c r="BA565" s="15"/>
      <c r="BB565" s="15"/>
      <c r="BC565" s="15"/>
      <c r="BD565" s="15"/>
      <c r="BE565" s="15"/>
      <c r="BF565" s="15"/>
      <c r="BG565" s="15"/>
      <c r="BH565" s="15"/>
      <c r="BI565" s="15"/>
      <c r="BJ565" s="15"/>
      <c r="BK565" s="15"/>
      <c r="BL565" s="15"/>
      <c r="BM565" s="15"/>
      <c r="BN565" s="15"/>
      <c r="BO565" s="15"/>
      <c r="BP565" s="15"/>
      <c r="BQ565" s="15"/>
      <c r="BS565" s="15"/>
      <c r="BT565" s="15"/>
      <c r="BU565" s="15"/>
      <c r="BV565" s="15"/>
      <c r="BW565" s="15"/>
      <c r="BY565" s="5"/>
      <c r="BZ565" s="5"/>
      <c r="CA565" s="5"/>
      <c r="CB565" s="5"/>
      <c r="CC565" s="5"/>
      <c r="CE565" s="52"/>
      <c r="CF565" s="52"/>
      <c r="CG565" s="52"/>
      <c r="CH565" s="52"/>
      <c r="CI565" s="52"/>
    </row>
    <row r="566" spans="1:87" x14ac:dyDescent="0.35">
      <c r="A566" s="170" t="str">
        <f t="shared" si="287"/>
        <v>0SYY</v>
      </c>
      <c r="B566" s="170" t="str">
        <f t="shared" si="288"/>
        <v>S</v>
      </c>
      <c r="C566" s="29" t="str">
        <f t="shared" si="289"/>
        <v>Y</v>
      </c>
      <c r="D566" s="29" t="str">
        <f t="shared" si="286"/>
        <v>Y</v>
      </c>
      <c r="E566" s="171" t="s">
        <v>9</v>
      </c>
      <c r="F566" s="171" t="s">
        <v>6</v>
      </c>
      <c r="G566" s="171" t="s">
        <v>8</v>
      </c>
      <c r="H566" s="172">
        <v>0</v>
      </c>
      <c r="I566" s="171" t="s">
        <v>9</v>
      </c>
      <c r="J566" s="171" t="s">
        <v>9</v>
      </c>
      <c r="K566" s="172">
        <v>229</v>
      </c>
      <c r="L566" s="172">
        <v>140</v>
      </c>
      <c r="M566" s="172">
        <v>186</v>
      </c>
      <c r="N566" s="172">
        <v>175</v>
      </c>
      <c r="O566" s="172">
        <v>226</v>
      </c>
      <c r="P566" s="1"/>
      <c r="Q566"/>
      <c r="R566"/>
      <c r="S566"/>
      <c r="T566"/>
      <c r="U566"/>
      <c r="V566"/>
      <c r="W566" s="1"/>
      <c r="X566" s="50"/>
      <c r="Y566" s="49"/>
      <c r="Z566" s="49"/>
      <c r="AA566" s="1"/>
      <c r="AB566" s="7"/>
      <c r="AC566" s="7"/>
      <c r="AD566" s="7"/>
      <c r="AE566" s="7"/>
      <c r="AF566" s="7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15"/>
      <c r="AZ566" s="15"/>
      <c r="BA566" s="15"/>
      <c r="BB566" s="15"/>
      <c r="BC566" s="15"/>
      <c r="BD566" s="15"/>
      <c r="BE566" s="15"/>
      <c r="BF566" s="15"/>
      <c r="BG566" s="15"/>
      <c r="BH566" s="15"/>
      <c r="BI566" s="15"/>
      <c r="BJ566" s="15"/>
      <c r="BK566" s="15"/>
      <c r="BL566" s="15"/>
      <c r="BM566" s="15"/>
      <c r="BN566" s="15"/>
      <c r="BO566" s="15"/>
      <c r="BP566" s="15"/>
      <c r="BQ566" s="15"/>
      <c r="BS566" s="15"/>
      <c r="BT566" s="15"/>
      <c r="BU566" s="15"/>
      <c r="BV566" s="15"/>
      <c r="BW566" s="15"/>
      <c r="BY566" s="5"/>
      <c r="BZ566" s="5"/>
      <c r="CA566" s="5"/>
      <c r="CB566" s="5"/>
      <c r="CC566" s="5"/>
      <c r="CE566" s="52"/>
      <c r="CF566" s="52"/>
      <c r="CG566" s="52"/>
      <c r="CH566" s="52"/>
      <c r="CI566" s="52"/>
    </row>
    <row r="567" spans="1:87" x14ac:dyDescent="0.35">
      <c r="A567" s="170" t="str">
        <f t="shared" si="287"/>
        <v>1SNN</v>
      </c>
      <c r="B567" s="170" t="str">
        <f t="shared" si="288"/>
        <v>S</v>
      </c>
      <c r="C567" s="29" t="str">
        <f t="shared" si="289"/>
        <v>N</v>
      </c>
      <c r="D567" s="29" t="str">
        <f t="shared" si="286"/>
        <v>N</v>
      </c>
      <c r="E567" s="171" t="s">
        <v>9</v>
      </c>
      <c r="F567" s="171" t="s">
        <v>6</v>
      </c>
      <c r="G567" s="171" t="s">
        <v>8</v>
      </c>
      <c r="H567" s="172">
        <v>1</v>
      </c>
      <c r="I567" s="171" t="s">
        <v>5</v>
      </c>
      <c r="J567" s="171" t="s">
        <v>5</v>
      </c>
      <c r="K567" s="172">
        <v>6678</v>
      </c>
      <c r="L567" s="172">
        <v>3211</v>
      </c>
      <c r="M567" s="172">
        <v>4463</v>
      </c>
      <c r="N567" s="172">
        <v>4194</v>
      </c>
      <c r="O567" s="172">
        <v>6495</v>
      </c>
      <c r="P567" s="1"/>
      <c r="Q567"/>
      <c r="R567"/>
      <c r="S567"/>
      <c r="T567"/>
      <c r="U567"/>
      <c r="V567"/>
      <c r="W567" s="1"/>
      <c r="X567" s="50"/>
      <c r="Y567" s="49"/>
      <c r="Z567" s="49"/>
      <c r="AA567" s="1"/>
      <c r="AB567" s="7"/>
      <c r="AC567" s="7"/>
      <c r="AD567" s="7"/>
      <c r="AE567" s="7"/>
      <c r="AF567" s="7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15"/>
      <c r="AZ567" s="15"/>
      <c r="BA567" s="15"/>
      <c r="BB567" s="15"/>
      <c r="BC567" s="15"/>
      <c r="BD567" s="15"/>
      <c r="BE567" s="15"/>
      <c r="BF567" s="15"/>
      <c r="BG567" s="15"/>
      <c r="BH567" s="15"/>
      <c r="BI567" s="15"/>
      <c r="BJ567" s="15"/>
      <c r="BK567" s="15"/>
      <c r="BL567" s="15"/>
      <c r="BM567" s="15"/>
      <c r="BN567" s="15"/>
      <c r="BO567" s="15"/>
      <c r="BP567" s="15"/>
      <c r="BQ567" s="15"/>
      <c r="BS567" s="15"/>
      <c r="BT567" s="15"/>
      <c r="BU567" s="15"/>
      <c r="BV567" s="15"/>
      <c r="BW567" s="15"/>
      <c r="BY567" s="5"/>
      <c r="BZ567" s="5"/>
      <c r="CA567" s="5"/>
      <c r="CB567" s="5"/>
      <c r="CC567" s="5"/>
      <c r="CE567" s="52"/>
      <c r="CF567" s="52"/>
      <c r="CG567" s="52"/>
      <c r="CH567" s="52"/>
      <c r="CI567" s="52"/>
    </row>
    <row r="568" spans="1:87" x14ac:dyDescent="0.35">
      <c r="A568" s="170" t="str">
        <f t="shared" si="287"/>
        <v>1SNN</v>
      </c>
      <c r="B568" s="170" t="str">
        <f t="shared" si="288"/>
        <v>S</v>
      </c>
      <c r="C568" s="29" t="str">
        <f t="shared" si="289"/>
        <v>N</v>
      </c>
      <c r="D568" s="29" t="str">
        <f t="shared" si="286"/>
        <v>N</v>
      </c>
      <c r="E568" s="171" t="s">
        <v>9</v>
      </c>
      <c r="F568" s="171" t="s">
        <v>6</v>
      </c>
      <c r="G568" s="171" t="s">
        <v>8</v>
      </c>
      <c r="H568" s="172">
        <v>1</v>
      </c>
      <c r="I568" s="171" t="s">
        <v>5</v>
      </c>
      <c r="J568" s="171" t="s">
        <v>9</v>
      </c>
      <c r="K568" s="172">
        <v>311</v>
      </c>
      <c r="L568" s="172">
        <v>174</v>
      </c>
      <c r="M568" s="172">
        <v>245</v>
      </c>
      <c r="N568" s="172">
        <v>228</v>
      </c>
      <c r="O568" s="172">
        <v>304</v>
      </c>
      <c r="P568" s="1"/>
      <c r="Q568"/>
      <c r="R568"/>
      <c r="S568"/>
      <c r="T568"/>
      <c r="U568"/>
      <c r="V568"/>
      <c r="W568" s="1"/>
      <c r="X568" s="50"/>
      <c r="Y568" s="49"/>
      <c r="Z568" s="49"/>
      <c r="AA568" s="1"/>
      <c r="AB568" s="7"/>
      <c r="AC568" s="7"/>
      <c r="AD568" s="7"/>
      <c r="AE568" s="7"/>
      <c r="AF568" s="7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15"/>
      <c r="AZ568" s="15"/>
      <c r="BA568" s="15"/>
      <c r="BB568" s="15"/>
      <c r="BC568" s="15"/>
      <c r="BD568" s="15"/>
      <c r="BE568" s="15"/>
      <c r="BF568" s="15"/>
      <c r="BG568" s="15"/>
      <c r="BH568" s="15"/>
      <c r="BI568" s="15"/>
      <c r="BJ568" s="15"/>
      <c r="BK568" s="15"/>
      <c r="BL568" s="15"/>
      <c r="BM568" s="15"/>
      <c r="BN568" s="15"/>
      <c r="BO568" s="15"/>
      <c r="BP568" s="15"/>
      <c r="BQ568" s="15"/>
      <c r="BS568" s="15"/>
      <c r="BT568" s="15"/>
      <c r="BU568" s="15"/>
      <c r="BV568" s="15"/>
      <c r="BW568" s="15"/>
      <c r="BY568" s="5"/>
      <c r="BZ568" s="5"/>
      <c r="CA568" s="5"/>
      <c r="CB568" s="5"/>
      <c r="CC568" s="5"/>
      <c r="CE568" s="52"/>
      <c r="CF568" s="52"/>
      <c r="CG568" s="52"/>
      <c r="CH568" s="52"/>
      <c r="CI568" s="52"/>
    </row>
    <row r="569" spans="1:87" x14ac:dyDescent="0.35">
      <c r="A569" s="170" t="str">
        <f t="shared" si="287"/>
        <v>1SYN</v>
      </c>
      <c r="B569" s="170" t="str">
        <f t="shared" si="288"/>
        <v>S</v>
      </c>
      <c r="C569" s="29" t="str">
        <f t="shared" si="289"/>
        <v>Y</v>
      </c>
      <c r="D569" s="29" t="str">
        <f t="shared" si="286"/>
        <v>N</v>
      </c>
      <c r="E569" s="171" t="s">
        <v>9</v>
      </c>
      <c r="F569" s="171" t="s">
        <v>6</v>
      </c>
      <c r="G569" s="171" t="s">
        <v>8</v>
      </c>
      <c r="H569" s="172">
        <v>1</v>
      </c>
      <c r="I569" s="171" t="s">
        <v>9</v>
      </c>
      <c r="J569" s="171" t="s">
        <v>5</v>
      </c>
      <c r="K569" s="172">
        <v>6975</v>
      </c>
      <c r="L569" s="172">
        <v>3996</v>
      </c>
      <c r="M569" s="172">
        <v>5329</v>
      </c>
      <c r="N569" s="172">
        <v>5032</v>
      </c>
      <c r="O569" s="172">
        <v>6859</v>
      </c>
      <c r="P569" s="1"/>
      <c r="Q569"/>
      <c r="R569"/>
      <c r="S569"/>
      <c r="T569"/>
      <c r="U569"/>
      <c r="V569"/>
      <c r="W569" s="1"/>
      <c r="X569" s="50"/>
      <c r="Y569" s="49"/>
      <c r="Z569" s="49"/>
      <c r="AA569" s="1"/>
      <c r="AB569" s="7"/>
      <c r="AC569" s="7"/>
      <c r="AD569" s="7"/>
      <c r="AE569" s="7"/>
      <c r="AF569" s="7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15"/>
      <c r="AZ569" s="15"/>
      <c r="BA569" s="15"/>
      <c r="BB569" s="15"/>
      <c r="BC569" s="15"/>
      <c r="BD569" s="15"/>
      <c r="BE569" s="15"/>
      <c r="BF569" s="15"/>
      <c r="BG569" s="15"/>
      <c r="BH569" s="15"/>
      <c r="BI569" s="15"/>
      <c r="BJ569" s="15"/>
      <c r="BK569" s="15"/>
      <c r="BL569" s="15"/>
      <c r="BM569" s="15"/>
      <c r="BN569" s="15"/>
      <c r="BO569" s="15"/>
      <c r="BP569" s="15"/>
      <c r="BQ569" s="15"/>
      <c r="BS569" s="15"/>
      <c r="BT569" s="15"/>
      <c r="BU569" s="15"/>
      <c r="BV569" s="15"/>
      <c r="BW569" s="15"/>
      <c r="BY569" s="5"/>
      <c r="BZ569" s="5"/>
      <c r="CA569" s="5"/>
      <c r="CB569" s="5"/>
      <c r="CC569" s="5"/>
      <c r="CE569" s="52"/>
      <c r="CF569" s="52"/>
      <c r="CG569" s="52"/>
      <c r="CH569" s="52"/>
      <c r="CI569" s="52"/>
    </row>
    <row r="570" spans="1:87" x14ac:dyDescent="0.35">
      <c r="A570" s="170" t="str">
        <f t="shared" si="287"/>
        <v>1SYY</v>
      </c>
      <c r="B570" s="170" t="str">
        <f t="shared" si="288"/>
        <v>S</v>
      </c>
      <c r="C570" s="29" t="str">
        <f t="shared" si="289"/>
        <v>Y</v>
      </c>
      <c r="D570" s="29" t="str">
        <f t="shared" si="286"/>
        <v>Y</v>
      </c>
      <c r="E570" s="171" t="s">
        <v>9</v>
      </c>
      <c r="F570" s="171" t="s">
        <v>6</v>
      </c>
      <c r="G570" s="171" t="s">
        <v>8</v>
      </c>
      <c r="H570" s="172">
        <v>1</v>
      </c>
      <c r="I570" s="171" t="s">
        <v>9</v>
      </c>
      <c r="J570" s="171" t="s">
        <v>9</v>
      </c>
      <c r="K570" s="172">
        <v>621</v>
      </c>
      <c r="L570" s="172">
        <v>385</v>
      </c>
      <c r="M570" s="172">
        <v>498</v>
      </c>
      <c r="N570" s="172">
        <v>470</v>
      </c>
      <c r="O570" s="172">
        <v>612</v>
      </c>
      <c r="P570" s="1"/>
      <c r="Q570"/>
      <c r="R570"/>
      <c r="S570"/>
      <c r="T570"/>
      <c r="U570"/>
      <c r="V570"/>
      <c r="W570" s="1"/>
      <c r="X570" s="50"/>
      <c r="Y570" s="49"/>
      <c r="Z570" s="49"/>
      <c r="AA570" s="1"/>
      <c r="AB570" s="7"/>
      <c r="AC570" s="7"/>
      <c r="AD570" s="7"/>
      <c r="AE570" s="7"/>
      <c r="AF570" s="7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15"/>
      <c r="AZ570" s="15"/>
      <c r="BA570" s="15"/>
      <c r="BB570" s="15"/>
      <c r="BC570" s="15"/>
      <c r="BD570" s="15"/>
      <c r="BE570" s="15"/>
      <c r="BF570" s="15"/>
      <c r="BG570" s="15"/>
      <c r="BH570" s="15"/>
      <c r="BI570" s="15"/>
      <c r="BJ570" s="15"/>
      <c r="BK570" s="15"/>
      <c r="BL570" s="15"/>
      <c r="BM570" s="15"/>
      <c r="BN570" s="15"/>
      <c r="BO570" s="15"/>
      <c r="BP570" s="15"/>
      <c r="BQ570" s="15"/>
      <c r="BS570" s="15"/>
      <c r="BT570" s="15"/>
      <c r="BU570" s="15"/>
      <c r="BV570" s="15"/>
      <c r="BW570" s="15"/>
      <c r="BY570" s="5"/>
      <c r="BZ570" s="5"/>
      <c r="CA570" s="5"/>
      <c r="CB570" s="5"/>
      <c r="CC570" s="5"/>
      <c r="CE570" s="52"/>
      <c r="CF570" s="52"/>
      <c r="CG570" s="52"/>
      <c r="CH570" s="52"/>
      <c r="CI570" s="52"/>
    </row>
    <row r="571" spans="1:87" x14ac:dyDescent="0.35">
      <c r="A571" s="170" t="str">
        <f t="shared" si="287"/>
        <v>2SNN</v>
      </c>
      <c r="B571" s="170" t="str">
        <f t="shared" si="288"/>
        <v>S</v>
      </c>
      <c r="C571" s="29" t="str">
        <f t="shared" si="289"/>
        <v>N</v>
      </c>
      <c r="D571" s="29" t="str">
        <f t="shared" si="286"/>
        <v>N</v>
      </c>
      <c r="E571" s="171" t="s">
        <v>9</v>
      </c>
      <c r="F571" s="171" t="s">
        <v>6</v>
      </c>
      <c r="G571" s="171" t="s">
        <v>8</v>
      </c>
      <c r="H571" s="172">
        <v>2</v>
      </c>
      <c r="I571" s="171" t="s">
        <v>5</v>
      </c>
      <c r="J571" s="171" t="s">
        <v>5</v>
      </c>
      <c r="K571" s="172">
        <v>7989</v>
      </c>
      <c r="L571" s="172">
        <v>4011</v>
      </c>
      <c r="M571" s="172">
        <v>5506</v>
      </c>
      <c r="N571" s="172">
        <v>5209</v>
      </c>
      <c r="O571" s="172">
        <v>7770</v>
      </c>
      <c r="P571" s="1"/>
      <c r="Q571"/>
      <c r="R571"/>
      <c r="S571"/>
      <c r="T571"/>
      <c r="U571"/>
      <c r="V571"/>
      <c r="W571" s="1"/>
      <c r="X571" s="50"/>
      <c r="Y571" s="49"/>
      <c r="Z571" s="49"/>
      <c r="AA571" s="1"/>
      <c r="AB571" s="7"/>
      <c r="AC571" s="7"/>
      <c r="AD571" s="7"/>
      <c r="AE571" s="7"/>
      <c r="AF571" s="7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15"/>
      <c r="AZ571" s="15"/>
      <c r="BA571" s="15"/>
      <c r="BB571" s="15"/>
      <c r="BC571" s="15"/>
      <c r="BD571" s="15"/>
      <c r="BE571" s="15"/>
      <c r="BF571" s="15"/>
      <c r="BG571" s="15"/>
      <c r="BH571" s="15"/>
      <c r="BI571" s="15"/>
      <c r="BJ571" s="15"/>
      <c r="BK571" s="15"/>
      <c r="BL571" s="15"/>
      <c r="BM571" s="15"/>
      <c r="BN571" s="15"/>
      <c r="BO571" s="15"/>
      <c r="BP571" s="15"/>
      <c r="BQ571" s="15"/>
      <c r="BS571" s="15"/>
      <c r="BT571" s="15"/>
      <c r="BU571" s="15"/>
      <c r="BV571" s="15"/>
      <c r="BW571" s="15"/>
      <c r="BY571" s="5"/>
      <c r="BZ571" s="5"/>
      <c r="CA571" s="5"/>
      <c r="CB571" s="5"/>
      <c r="CC571" s="5"/>
      <c r="CE571" s="52"/>
      <c r="CF571" s="52"/>
      <c r="CG571" s="52"/>
      <c r="CH571" s="52"/>
      <c r="CI571" s="52"/>
    </row>
    <row r="572" spans="1:87" x14ac:dyDescent="0.35">
      <c r="A572" s="170" t="str">
        <f t="shared" si="287"/>
        <v>2SNN</v>
      </c>
      <c r="B572" s="170" t="str">
        <f t="shared" si="288"/>
        <v>S</v>
      </c>
      <c r="C572" s="29" t="str">
        <f t="shared" si="289"/>
        <v>N</v>
      </c>
      <c r="D572" s="29" t="str">
        <f t="shared" si="286"/>
        <v>N</v>
      </c>
      <c r="E572" s="171" t="s">
        <v>9</v>
      </c>
      <c r="F572" s="171" t="s">
        <v>6</v>
      </c>
      <c r="G572" s="171" t="s">
        <v>8</v>
      </c>
      <c r="H572" s="172">
        <v>2</v>
      </c>
      <c r="I572" s="171" t="s">
        <v>5</v>
      </c>
      <c r="J572" s="171" t="s">
        <v>9</v>
      </c>
      <c r="K572" s="172">
        <v>718</v>
      </c>
      <c r="L572" s="172">
        <v>410</v>
      </c>
      <c r="M572" s="172">
        <v>555</v>
      </c>
      <c r="N572" s="172">
        <v>535</v>
      </c>
      <c r="O572" s="172">
        <v>708</v>
      </c>
      <c r="P572" s="1"/>
      <c r="Q572"/>
      <c r="R572"/>
      <c r="S572"/>
      <c r="T572"/>
      <c r="U572"/>
      <c r="V572"/>
      <c r="W572" s="1"/>
      <c r="X572" s="50"/>
      <c r="Y572" s="49"/>
      <c r="Z572" s="49"/>
      <c r="AA572" s="1"/>
      <c r="AB572" s="7"/>
      <c r="AC572" s="7"/>
      <c r="AD572" s="7"/>
      <c r="AE572" s="7"/>
      <c r="AF572" s="7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15"/>
      <c r="AZ572" s="15"/>
      <c r="BA572" s="15"/>
      <c r="BB572" s="15"/>
      <c r="BC572" s="15"/>
      <c r="BD572" s="15"/>
      <c r="BE572" s="15"/>
      <c r="BF572" s="15"/>
      <c r="BG572" s="15"/>
      <c r="BH572" s="15"/>
      <c r="BI572" s="15"/>
      <c r="BJ572" s="15"/>
      <c r="BK572" s="15"/>
      <c r="BL572" s="15"/>
      <c r="BM572" s="15"/>
      <c r="BN572" s="15"/>
      <c r="BO572" s="15"/>
      <c r="BP572" s="15"/>
      <c r="BQ572" s="15"/>
      <c r="BS572" s="15"/>
      <c r="BT572" s="15"/>
      <c r="BU572" s="15"/>
      <c r="BV572" s="15"/>
      <c r="BW572" s="15"/>
      <c r="BY572" s="5"/>
      <c r="BZ572" s="5"/>
      <c r="CA572" s="5"/>
      <c r="CB572" s="5"/>
      <c r="CC572" s="5"/>
      <c r="CE572" s="52"/>
      <c r="CF572" s="52"/>
      <c r="CG572" s="52"/>
      <c r="CH572" s="52"/>
      <c r="CI572" s="52"/>
    </row>
    <row r="573" spans="1:87" x14ac:dyDescent="0.35">
      <c r="A573" s="170" t="str">
        <f t="shared" si="287"/>
        <v>2SYN</v>
      </c>
      <c r="B573" s="170" t="str">
        <f t="shared" si="288"/>
        <v>S</v>
      </c>
      <c r="C573" s="29" t="str">
        <f t="shared" si="289"/>
        <v>Y</v>
      </c>
      <c r="D573" s="29" t="str">
        <f t="shared" si="286"/>
        <v>N</v>
      </c>
      <c r="E573" s="171" t="s">
        <v>9</v>
      </c>
      <c r="F573" s="171" t="s">
        <v>6</v>
      </c>
      <c r="G573" s="171" t="s">
        <v>8</v>
      </c>
      <c r="H573" s="172">
        <v>2</v>
      </c>
      <c r="I573" s="171" t="s">
        <v>9</v>
      </c>
      <c r="J573" s="171" t="s">
        <v>5</v>
      </c>
      <c r="K573" s="172">
        <v>4410</v>
      </c>
      <c r="L573" s="172">
        <v>2498</v>
      </c>
      <c r="M573" s="172">
        <v>3435</v>
      </c>
      <c r="N573" s="172">
        <v>3208</v>
      </c>
      <c r="O573" s="172">
        <v>4323</v>
      </c>
      <c r="P573" s="1"/>
      <c r="Q573"/>
      <c r="R573"/>
      <c r="S573"/>
      <c r="T573"/>
      <c r="U573"/>
      <c r="V573"/>
      <c r="W573" s="1"/>
      <c r="X573" s="50"/>
      <c r="Y573" s="49"/>
      <c r="Z573" s="49"/>
      <c r="AA573" s="1"/>
      <c r="AB573" s="7"/>
      <c r="AC573" s="7"/>
      <c r="AD573" s="7"/>
      <c r="AE573" s="7"/>
      <c r="AF573" s="7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15"/>
      <c r="AZ573" s="15"/>
      <c r="BA573" s="15"/>
      <c r="BB573" s="15"/>
      <c r="BC573" s="15"/>
      <c r="BD573" s="15"/>
      <c r="BE573" s="15"/>
      <c r="BF573" s="15"/>
      <c r="BG573" s="15"/>
      <c r="BH573" s="15"/>
      <c r="BI573" s="15"/>
      <c r="BJ573" s="15"/>
      <c r="BK573" s="15"/>
      <c r="BL573" s="15"/>
      <c r="BM573" s="15"/>
      <c r="BN573" s="15"/>
      <c r="BO573" s="15"/>
      <c r="BP573" s="15"/>
      <c r="BQ573" s="15"/>
      <c r="BS573" s="15"/>
      <c r="BT573" s="15"/>
      <c r="BU573" s="15"/>
      <c r="BV573" s="15"/>
      <c r="BW573" s="15"/>
      <c r="BY573" s="5"/>
      <c r="BZ573" s="5"/>
      <c r="CA573" s="5"/>
      <c r="CB573" s="5"/>
      <c r="CC573" s="5"/>
      <c r="CE573" s="52"/>
      <c r="CF573" s="52"/>
      <c r="CG573" s="52"/>
      <c r="CH573" s="52"/>
      <c r="CI573" s="52"/>
    </row>
    <row r="574" spans="1:87" x14ac:dyDescent="0.35">
      <c r="A574" s="170" t="str">
        <f t="shared" si="287"/>
        <v>2SYY</v>
      </c>
      <c r="B574" s="170" t="str">
        <f t="shared" si="288"/>
        <v>S</v>
      </c>
      <c r="C574" s="29" t="str">
        <f t="shared" si="289"/>
        <v>Y</v>
      </c>
      <c r="D574" s="29" t="str">
        <f t="shared" si="286"/>
        <v>Y</v>
      </c>
      <c r="E574" s="171" t="s">
        <v>9</v>
      </c>
      <c r="F574" s="171" t="s">
        <v>6</v>
      </c>
      <c r="G574" s="171" t="s">
        <v>8</v>
      </c>
      <c r="H574" s="172">
        <v>2</v>
      </c>
      <c r="I574" s="171" t="s">
        <v>9</v>
      </c>
      <c r="J574" s="171" t="s">
        <v>9</v>
      </c>
      <c r="K574" s="172">
        <v>1178</v>
      </c>
      <c r="L574" s="172">
        <v>765</v>
      </c>
      <c r="M574" s="172">
        <v>1014</v>
      </c>
      <c r="N574" s="172">
        <v>967</v>
      </c>
      <c r="O574" s="172">
        <v>1161</v>
      </c>
      <c r="P574" s="1"/>
      <c r="Q574"/>
      <c r="R574"/>
      <c r="S574"/>
      <c r="T574"/>
      <c r="U574"/>
      <c r="V574"/>
      <c r="W574" s="1"/>
      <c r="X574" s="50"/>
      <c r="Y574" s="49"/>
      <c r="Z574" s="49"/>
      <c r="AA574" s="1"/>
      <c r="AB574" s="7"/>
      <c r="AC574" s="7"/>
      <c r="AD574" s="7"/>
      <c r="AE574" s="7"/>
      <c r="AF574" s="7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15"/>
      <c r="AZ574" s="15"/>
      <c r="BA574" s="15"/>
      <c r="BB574" s="15"/>
      <c r="BC574" s="15"/>
      <c r="BD574" s="15"/>
      <c r="BE574" s="15"/>
      <c r="BF574" s="15"/>
      <c r="BG574" s="15"/>
      <c r="BH574" s="15"/>
      <c r="BI574" s="15"/>
      <c r="BJ574" s="15"/>
      <c r="BK574" s="15"/>
      <c r="BL574" s="15"/>
      <c r="BM574" s="15"/>
      <c r="BN574" s="15"/>
      <c r="BO574" s="15"/>
      <c r="BP574" s="15"/>
      <c r="BQ574" s="15"/>
      <c r="BS574" s="15"/>
      <c r="BT574" s="15"/>
      <c r="BU574" s="15"/>
      <c r="BV574" s="15"/>
      <c r="BW574" s="15"/>
      <c r="BY574" s="5"/>
      <c r="BZ574" s="5"/>
      <c r="CA574" s="5"/>
      <c r="CB574" s="5"/>
      <c r="CC574" s="5"/>
      <c r="CE574" s="52"/>
      <c r="CF574" s="52"/>
      <c r="CG574" s="52"/>
      <c r="CH574" s="52"/>
      <c r="CI574" s="52"/>
    </row>
    <row r="575" spans="1:87" x14ac:dyDescent="0.35">
      <c r="A575" s="170" t="str">
        <f t="shared" si="287"/>
        <v>3SNN</v>
      </c>
      <c r="B575" s="170" t="str">
        <f t="shared" si="288"/>
        <v>S</v>
      </c>
      <c r="C575" s="29" t="str">
        <f t="shared" si="289"/>
        <v>N</v>
      </c>
      <c r="D575" s="29" t="str">
        <f t="shared" si="286"/>
        <v>N</v>
      </c>
      <c r="E575" s="171" t="s">
        <v>9</v>
      </c>
      <c r="F575" s="171" t="s">
        <v>6</v>
      </c>
      <c r="G575" s="171" t="s">
        <v>8</v>
      </c>
      <c r="H575" s="172">
        <v>3</v>
      </c>
      <c r="I575" s="171" t="s">
        <v>5</v>
      </c>
      <c r="J575" s="171" t="s">
        <v>5</v>
      </c>
      <c r="K575" s="172">
        <v>8950</v>
      </c>
      <c r="L575" s="172">
        <v>4691</v>
      </c>
      <c r="M575" s="172">
        <v>6608</v>
      </c>
      <c r="N575" s="172">
        <v>6293</v>
      </c>
      <c r="O575" s="172">
        <v>8728</v>
      </c>
      <c r="P575" s="1"/>
      <c r="Q575"/>
      <c r="R575"/>
      <c r="S575"/>
      <c r="T575"/>
      <c r="U575"/>
      <c r="V575"/>
      <c r="W575" s="1"/>
      <c r="X575" s="50"/>
      <c r="Y575" s="49"/>
      <c r="Z575" s="49"/>
      <c r="AA575" s="1"/>
      <c r="AB575" s="7"/>
      <c r="AC575" s="7"/>
      <c r="AD575" s="7"/>
      <c r="AE575" s="7"/>
      <c r="AF575" s="7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15"/>
      <c r="AZ575" s="15"/>
      <c r="BA575" s="15"/>
      <c r="BB575" s="15"/>
      <c r="BC575" s="15"/>
      <c r="BD575" s="15"/>
      <c r="BE575" s="15"/>
      <c r="BF575" s="15"/>
      <c r="BG575" s="15"/>
      <c r="BH575" s="15"/>
      <c r="BI575" s="15"/>
      <c r="BJ575" s="15"/>
      <c r="BK575" s="15"/>
      <c r="BL575" s="15"/>
      <c r="BM575" s="15"/>
      <c r="BN575" s="15"/>
      <c r="BO575" s="15"/>
      <c r="BP575" s="15"/>
      <c r="BQ575" s="15"/>
      <c r="BS575" s="15"/>
      <c r="BT575" s="15"/>
      <c r="BU575" s="15"/>
      <c r="BV575" s="15"/>
      <c r="BW575" s="15"/>
      <c r="CE575" s="5"/>
      <c r="CF575" s="5"/>
      <c r="CG575" s="5"/>
      <c r="CH575" s="5"/>
      <c r="CI575" s="5"/>
    </row>
    <row r="576" spans="1:87" x14ac:dyDescent="0.35">
      <c r="A576" s="170" t="str">
        <f t="shared" si="287"/>
        <v>3SNN</v>
      </c>
      <c r="B576" s="170" t="str">
        <f t="shared" si="288"/>
        <v>S</v>
      </c>
      <c r="C576" s="29" t="str">
        <f t="shared" si="289"/>
        <v>N</v>
      </c>
      <c r="D576" s="29" t="str">
        <f t="shared" si="286"/>
        <v>N</v>
      </c>
      <c r="E576" s="171" t="s">
        <v>9</v>
      </c>
      <c r="F576" s="171" t="s">
        <v>6</v>
      </c>
      <c r="G576" s="171" t="s">
        <v>8</v>
      </c>
      <c r="H576" s="172">
        <v>3</v>
      </c>
      <c r="I576" s="171" t="s">
        <v>5</v>
      </c>
      <c r="J576" s="171" t="s">
        <v>9</v>
      </c>
      <c r="K576" s="172">
        <v>1108</v>
      </c>
      <c r="L576" s="172">
        <v>667</v>
      </c>
      <c r="M576" s="172">
        <v>933</v>
      </c>
      <c r="N576" s="172">
        <v>878</v>
      </c>
      <c r="O576" s="172">
        <v>1094</v>
      </c>
      <c r="P576" s="1"/>
      <c r="Q576"/>
      <c r="R576"/>
      <c r="S576"/>
      <c r="T576"/>
      <c r="U576"/>
      <c r="V576"/>
      <c r="W576" s="1"/>
      <c r="X576" s="50"/>
      <c r="Y576" s="49"/>
      <c r="Z576" s="49"/>
      <c r="AA576" s="1"/>
      <c r="AB576" s="7"/>
      <c r="AC576" s="7"/>
      <c r="AD576" s="7"/>
      <c r="AE576" s="7"/>
      <c r="AF576" s="7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15"/>
      <c r="AZ576" s="15"/>
      <c r="BA576" s="15"/>
      <c r="BB576" s="15"/>
      <c r="BC576" s="15"/>
      <c r="BD576" s="15"/>
      <c r="BE576" s="15"/>
      <c r="BF576" s="15"/>
      <c r="BG576" s="15"/>
      <c r="BH576" s="15"/>
      <c r="BI576" s="15"/>
      <c r="BJ576" s="15"/>
      <c r="BK576" s="15"/>
      <c r="BL576" s="15"/>
      <c r="BM576" s="15"/>
      <c r="BN576" s="15"/>
      <c r="BO576" s="15"/>
      <c r="BP576" s="15"/>
      <c r="BQ576" s="15"/>
      <c r="BS576" s="15"/>
      <c r="BT576" s="15"/>
      <c r="BU576" s="15"/>
      <c r="BV576" s="15"/>
      <c r="BW576" s="15"/>
      <c r="BY576" s="5"/>
      <c r="BZ576" s="5"/>
      <c r="CA576" s="5"/>
      <c r="CB576" s="5"/>
      <c r="CC576" s="5"/>
      <c r="CE576" s="5"/>
      <c r="CF576" s="5"/>
      <c r="CG576" s="5"/>
      <c r="CH576" s="5"/>
      <c r="CI576" s="5"/>
    </row>
    <row r="577" spans="1:87" x14ac:dyDescent="0.35">
      <c r="A577" s="170" t="str">
        <f t="shared" si="287"/>
        <v>3SYN</v>
      </c>
      <c r="B577" s="170" t="str">
        <f t="shared" si="288"/>
        <v>S</v>
      </c>
      <c r="C577" s="29" t="str">
        <f t="shared" si="289"/>
        <v>Y</v>
      </c>
      <c r="D577" s="29" t="str">
        <f t="shared" si="286"/>
        <v>N</v>
      </c>
      <c r="E577" s="171" t="s">
        <v>9</v>
      </c>
      <c r="F577" s="171" t="s">
        <v>6</v>
      </c>
      <c r="G577" s="171" t="s">
        <v>8</v>
      </c>
      <c r="H577" s="172">
        <v>3</v>
      </c>
      <c r="I577" s="171" t="s">
        <v>9</v>
      </c>
      <c r="J577" s="171" t="s">
        <v>5</v>
      </c>
      <c r="K577" s="172">
        <v>3282</v>
      </c>
      <c r="L577" s="172">
        <v>1859</v>
      </c>
      <c r="M577" s="172">
        <v>2620</v>
      </c>
      <c r="N577" s="172">
        <v>2480</v>
      </c>
      <c r="O577" s="172">
        <v>3222</v>
      </c>
      <c r="P577" s="1"/>
      <c r="Q577"/>
      <c r="R577"/>
      <c r="S577"/>
      <c r="T577"/>
      <c r="U577"/>
      <c r="V577"/>
      <c r="W577" s="1"/>
      <c r="X577" s="50"/>
      <c r="Y577" s="49"/>
      <c r="Z577" s="49"/>
      <c r="AA577" s="1"/>
      <c r="AB577" s="7"/>
      <c r="AC577" s="7"/>
      <c r="AD577" s="7"/>
      <c r="AE577" s="7"/>
      <c r="AF577" s="7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15"/>
      <c r="AZ577" s="15"/>
      <c r="BA577" s="15"/>
      <c r="BB577" s="15"/>
      <c r="BC577" s="15"/>
      <c r="BD577" s="15"/>
      <c r="BE577" s="15"/>
      <c r="BF577" s="15"/>
      <c r="BG577" s="15"/>
      <c r="BH577" s="15"/>
      <c r="BI577" s="15"/>
      <c r="BJ577" s="15"/>
      <c r="BK577" s="15"/>
      <c r="BL577" s="15"/>
      <c r="BM577" s="15"/>
      <c r="BN577" s="15"/>
      <c r="BO577" s="15"/>
      <c r="BP577" s="15"/>
      <c r="BQ577" s="15"/>
      <c r="BS577" s="15"/>
      <c r="BT577" s="15"/>
      <c r="BU577" s="15"/>
      <c r="BV577" s="15"/>
      <c r="BW577" s="15"/>
      <c r="BY577" s="5"/>
      <c r="BZ577" s="5"/>
      <c r="CA577" s="5"/>
      <c r="CB577" s="5"/>
      <c r="CC577" s="5"/>
      <c r="CE577" s="5"/>
      <c r="CF577" s="5"/>
      <c r="CG577" s="5"/>
      <c r="CH577" s="5"/>
      <c r="CI577" s="5"/>
    </row>
    <row r="578" spans="1:87" x14ac:dyDescent="0.35">
      <c r="A578" s="170" t="str">
        <f t="shared" si="287"/>
        <v>3SYY</v>
      </c>
      <c r="B578" s="170" t="str">
        <f t="shared" si="288"/>
        <v>S</v>
      </c>
      <c r="C578" s="29" t="str">
        <f t="shared" si="289"/>
        <v>Y</v>
      </c>
      <c r="D578" s="29" t="str">
        <f t="shared" si="286"/>
        <v>Y</v>
      </c>
      <c r="E578" s="171" t="s">
        <v>9</v>
      </c>
      <c r="F578" s="171" t="s">
        <v>6</v>
      </c>
      <c r="G578" s="171" t="s">
        <v>8</v>
      </c>
      <c r="H578" s="172">
        <v>3</v>
      </c>
      <c r="I578" s="171" t="s">
        <v>9</v>
      </c>
      <c r="J578" s="171" t="s">
        <v>9</v>
      </c>
      <c r="K578" s="172">
        <v>1145</v>
      </c>
      <c r="L578" s="172">
        <v>745</v>
      </c>
      <c r="M578" s="172">
        <v>1007</v>
      </c>
      <c r="N578" s="172">
        <v>959</v>
      </c>
      <c r="O578" s="172">
        <v>1139</v>
      </c>
      <c r="P578" s="1"/>
      <c r="Q578"/>
      <c r="R578"/>
      <c r="S578"/>
      <c r="T578"/>
      <c r="U578"/>
      <c r="V578"/>
      <c r="W578" s="1"/>
      <c r="X578" s="50"/>
      <c r="Y578" s="49"/>
      <c r="Z578" s="49"/>
      <c r="AA578" s="1"/>
      <c r="AB578" s="7"/>
      <c r="AC578" s="7"/>
      <c r="AD578" s="7"/>
      <c r="AE578" s="7"/>
      <c r="AF578" s="7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15"/>
      <c r="AZ578" s="15"/>
      <c r="BA578" s="15"/>
      <c r="BB578" s="15"/>
      <c r="BC578" s="15"/>
      <c r="BD578" s="15"/>
      <c r="BE578" s="15"/>
      <c r="BF578" s="15"/>
      <c r="BG578" s="15"/>
      <c r="BH578" s="15"/>
      <c r="BI578" s="15"/>
      <c r="BJ578" s="15"/>
      <c r="BK578" s="15"/>
      <c r="BL578" s="15"/>
      <c r="BM578" s="15"/>
      <c r="BN578" s="15"/>
      <c r="BO578" s="15"/>
      <c r="BP578" s="15"/>
      <c r="BQ578" s="15"/>
      <c r="BS578" s="15"/>
      <c r="BT578" s="15"/>
      <c r="BU578" s="15"/>
      <c r="BV578" s="15"/>
      <c r="BW578" s="15"/>
      <c r="BY578" s="5"/>
      <c r="BZ578" s="5"/>
      <c r="CA578" s="5"/>
      <c r="CB578" s="5"/>
      <c r="CC578" s="5"/>
      <c r="CE578" s="5"/>
      <c r="CF578" s="5"/>
      <c r="CG578" s="5"/>
      <c r="CH578" s="5"/>
      <c r="CI578" s="5"/>
    </row>
    <row r="579" spans="1:87" x14ac:dyDescent="0.35">
      <c r="A579" s="170" t="str">
        <f t="shared" si="287"/>
        <v>4SNN</v>
      </c>
      <c r="B579" s="170" t="str">
        <f t="shared" si="288"/>
        <v>S</v>
      </c>
      <c r="C579" s="29" t="str">
        <f t="shared" si="289"/>
        <v>N</v>
      </c>
      <c r="D579" s="29" t="str">
        <f t="shared" si="286"/>
        <v>N</v>
      </c>
      <c r="E579" s="171" t="s">
        <v>9</v>
      </c>
      <c r="F579" s="171" t="s">
        <v>6</v>
      </c>
      <c r="G579" s="171" t="s">
        <v>8</v>
      </c>
      <c r="H579" s="172">
        <v>4</v>
      </c>
      <c r="I579" s="171" t="s">
        <v>5</v>
      </c>
      <c r="J579" s="171" t="s">
        <v>5</v>
      </c>
      <c r="K579" s="172">
        <v>8257</v>
      </c>
      <c r="L579" s="172">
        <v>4209</v>
      </c>
      <c r="M579" s="172">
        <v>6170</v>
      </c>
      <c r="N579" s="172">
        <v>5901</v>
      </c>
      <c r="O579" s="172">
        <v>8055</v>
      </c>
      <c r="P579" s="1"/>
      <c r="Q579"/>
      <c r="R579"/>
      <c r="S579"/>
      <c r="T579"/>
      <c r="U579"/>
      <c r="V579"/>
      <c r="W579" s="1"/>
      <c r="X579" s="50"/>
      <c r="Y579" s="49"/>
      <c r="Z579" s="49"/>
      <c r="AA579" s="1"/>
      <c r="AB579" s="7"/>
      <c r="AC579" s="7"/>
      <c r="AD579" s="7"/>
      <c r="AE579" s="7"/>
      <c r="AF579" s="7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15"/>
      <c r="AZ579" s="15"/>
      <c r="BA579" s="15"/>
      <c r="BB579" s="15"/>
      <c r="BC579" s="15"/>
      <c r="BD579" s="15"/>
      <c r="BE579" s="15"/>
      <c r="BF579" s="15"/>
      <c r="BG579" s="15"/>
      <c r="BH579" s="15"/>
      <c r="BI579" s="15"/>
      <c r="BJ579" s="15"/>
      <c r="BK579" s="15"/>
      <c r="BL579" s="15"/>
      <c r="BM579" s="15"/>
      <c r="BN579" s="15"/>
      <c r="BO579" s="15"/>
      <c r="BP579" s="15"/>
      <c r="BQ579" s="15"/>
      <c r="BS579" s="15"/>
      <c r="BT579" s="15"/>
      <c r="BU579" s="15"/>
      <c r="BV579" s="15"/>
      <c r="BW579" s="15"/>
      <c r="BY579" s="5"/>
      <c r="BZ579" s="5"/>
      <c r="CA579" s="5"/>
      <c r="CB579" s="5"/>
      <c r="CC579" s="5"/>
      <c r="CE579" s="5"/>
      <c r="CF579" s="5"/>
      <c r="CG579" s="5"/>
      <c r="CH579" s="5"/>
      <c r="CI579" s="5"/>
    </row>
    <row r="580" spans="1:87" x14ac:dyDescent="0.35">
      <c r="A580" s="170" t="str">
        <f t="shared" si="287"/>
        <v>4SNN</v>
      </c>
      <c r="B580" s="170" t="str">
        <f t="shared" si="288"/>
        <v>S</v>
      </c>
      <c r="C580" s="29" t="str">
        <f t="shared" si="289"/>
        <v>N</v>
      </c>
      <c r="D580" s="29" t="str">
        <f t="shared" si="286"/>
        <v>N</v>
      </c>
      <c r="E580" s="171" t="s">
        <v>9</v>
      </c>
      <c r="F580" s="171" t="s">
        <v>6</v>
      </c>
      <c r="G580" s="171" t="s">
        <v>8</v>
      </c>
      <c r="H580" s="172">
        <v>4</v>
      </c>
      <c r="I580" s="171" t="s">
        <v>5</v>
      </c>
      <c r="J580" s="171" t="s">
        <v>9</v>
      </c>
      <c r="K580" s="172">
        <v>1078</v>
      </c>
      <c r="L580" s="172">
        <v>707</v>
      </c>
      <c r="M580" s="172">
        <v>930</v>
      </c>
      <c r="N580" s="172">
        <v>889</v>
      </c>
      <c r="O580" s="172">
        <v>1071</v>
      </c>
      <c r="P580" s="1"/>
      <c r="Q580"/>
      <c r="R580"/>
      <c r="S580"/>
      <c r="T580"/>
      <c r="U580"/>
      <c r="V580"/>
      <c r="W580" s="1"/>
      <c r="X580" s="50"/>
      <c r="Y580" s="49"/>
      <c r="Z580" s="49"/>
      <c r="AA580" s="1"/>
      <c r="AB580" s="7"/>
      <c r="AC580" s="7"/>
      <c r="AD580" s="7"/>
      <c r="AE580" s="7"/>
      <c r="AF580" s="7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15"/>
      <c r="AZ580" s="15"/>
      <c r="BA580" s="15"/>
      <c r="BB580" s="15"/>
      <c r="BC580" s="15"/>
      <c r="BD580" s="15"/>
      <c r="BE580" s="15"/>
      <c r="BF580" s="15"/>
      <c r="BG580" s="15"/>
      <c r="BH580" s="15"/>
      <c r="BI580" s="15"/>
      <c r="BJ580" s="15"/>
      <c r="BK580" s="15"/>
      <c r="BL580" s="15"/>
      <c r="BM580" s="15"/>
      <c r="BN580" s="15"/>
      <c r="BO580" s="15"/>
      <c r="BP580" s="15"/>
      <c r="BQ580" s="15"/>
      <c r="BS580" s="15"/>
      <c r="BT580" s="15"/>
      <c r="BU580" s="15"/>
      <c r="BV580" s="15"/>
      <c r="BW580" s="15"/>
      <c r="BY580" s="5"/>
      <c r="BZ580" s="5"/>
      <c r="CA580" s="5"/>
      <c r="CB580" s="5"/>
      <c r="CC580" s="5"/>
      <c r="CE580" s="5"/>
      <c r="CF580" s="5"/>
      <c r="CG580" s="5"/>
      <c r="CH580" s="5"/>
      <c r="CI580" s="5"/>
    </row>
    <row r="581" spans="1:87" x14ac:dyDescent="0.35">
      <c r="A581" s="170" t="str">
        <f t="shared" si="287"/>
        <v>4SYN</v>
      </c>
      <c r="B581" s="170" t="str">
        <f t="shared" si="288"/>
        <v>S</v>
      </c>
      <c r="C581" s="29" t="str">
        <f t="shared" si="289"/>
        <v>Y</v>
      </c>
      <c r="D581" s="29" t="str">
        <f t="shared" si="286"/>
        <v>N</v>
      </c>
      <c r="E581" s="171" t="s">
        <v>9</v>
      </c>
      <c r="F581" s="171" t="s">
        <v>6</v>
      </c>
      <c r="G581" s="171" t="s">
        <v>8</v>
      </c>
      <c r="H581" s="172">
        <v>4</v>
      </c>
      <c r="I581" s="171" t="s">
        <v>9</v>
      </c>
      <c r="J581" s="171" t="s">
        <v>5</v>
      </c>
      <c r="K581" s="172">
        <v>2441</v>
      </c>
      <c r="L581" s="172">
        <v>1365</v>
      </c>
      <c r="M581" s="172">
        <v>1983</v>
      </c>
      <c r="N581" s="172">
        <v>1917</v>
      </c>
      <c r="O581" s="172">
        <v>2389</v>
      </c>
      <c r="P581" s="1"/>
      <c r="Q581"/>
      <c r="R581"/>
      <c r="S581"/>
      <c r="T581"/>
      <c r="U581"/>
      <c r="V581"/>
      <c r="W581" s="1"/>
      <c r="X581" s="50"/>
      <c r="Y581" s="49"/>
      <c r="Z581" s="49"/>
      <c r="AA581" s="1"/>
      <c r="AB581" s="7"/>
      <c r="AC581" s="7"/>
      <c r="AD581" s="7"/>
      <c r="AE581" s="7"/>
      <c r="AF581" s="7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15"/>
      <c r="AZ581" s="15"/>
      <c r="BA581" s="15"/>
      <c r="BB581" s="15"/>
      <c r="BC581" s="15"/>
      <c r="BD581" s="15"/>
      <c r="BE581" s="15"/>
      <c r="BF581" s="15"/>
      <c r="BG581" s="15"/>
      <c r="BH581" s="15"/>
      <c r="BI581" s="15"/>
      <c r="BJ581" s="15"/>
      <c r="BK581" s="15"/>
      <c r="BL581" s="15"/>
      <c r="BM581" s="15"/>
      <c r="BN581" s="15"/>
      <c r="BO581" s="15"/>
      <c r="BP581" s="15"/>
      <c r="BQ581" s="15"/>
      <c r="BS581" s="15"/>
      <c r="BT581" s="15"/>
      <c r="BU581" s="15"/>
      <c r="BV581" s="15"/>
      <c r="BW581" s="15"/>
      <c r="BY581" s="5"/>
      <c r="BZ581" s="5"/>
      <c r="CA581" s="5"/>
      <c r="CB581" s="5"/>
      <c r="CC581" s="5"/>
      <c r="CE581" s="5"/>
      <c r="CF581" s="5"/>
      <c r="CG581" s="5"/>
      <c r="CH581" s="5"/>
      <c r="CI581" s="5"/>
    </row>
    <row r="582" spans="1:87" x14ac:dyDescent="0.35">
      <c r="A582" s="170" t="str">
        <f t="shared" si="287"/>
        <v>4SYY</v>
      </c>
      <c r="B582" s="170" t="str">
        <f t="shared" si="288"/>
        <v>S</v>
      </c>
      <c r="C582" s="29" t="str">
        <f t="shared" si="289"/>
        <v>Y</v>
      </c>
      <c r="D582" s="29" t="str">
        <f t="shared" si="286"/>
        <v>Y</v>
      </c>
      <c r="E582" s="171" t="s">
        <v>9</v>
      </c>
      <c r="F582" s="171" t="s">
        <v>6</v>
      </c>
      <c r="G582" s="171" t="s">
        <v>8</v>
      </c>
      <c r="H582" s="172">
        <v>4</v>
      </c>
      <c r="I582" s="171" t="s">
        <v>9</v>
      </c>
      <c r="J582" s="171" t="s">
        <v>9</v>
      </c>
      <c r="K582" s="172">
        <v>821</v>
      </c>
      <c r="L582" s="172">
        <v>541</v>
      </c>
      <c r="M582" s="172">
        <v>737</v>
      </c>
      <c r="N582" s="172">
        <v>709</v>
      </c>
      <c r="O582" s="172">
        <v>808</v>
      </c>
      <c r="P582" s="1"/>
      <c r="Q582"/>
      <c r="R582"/>
      <c r="S582"/>
      <c r="T582"/>
      <c r="U582"/>
      <c r="V582"/>
      <c r="W582" s="1"/>
      <c r="X582" s="50"/>
      <c r="Y582" s="49"/>
      <c r="Z582" s="49"/>
      <c r="AA582" s="1"/>
      <c r="AB582" s="7"/>
      <c r="AC582" s="7"/>
      <c r="AD582" s="7"/>
      <c r="AE582" s="7"/>
      <c r="AF582" s="7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15"/>
      <c r="AZ582" s="15"/>
      <c r="BA582" s="15"/>
      <c r="BB582" s="15"/>
      <c r="BC582" s="15"/>
      <c r="BD582" s="15"/>
      <c r="BE582" s="15"/>
      <c r="BF582" s="15"/>
      <c r="BG582" s="15"/>
      <c r="BH582" s="15"/>
      <c r="BI582" s="15"/>
      <c r="BJ582" s="15"/>
      <c r="BK582" s="15"/>
      <c r="BL582" s="15"/>
      <c r="BM582" s="15"/>
      <c r="BN582" s="15"/>
      <c r="BO582" s="15"/>
      <c r="BP582" s="15"/>
      <c r="BQ582" s="15"/>
      <c r="BS582" s="15"/>
      <c r="BT582" s="15"/>
      <c r="BU582" s="15"/>
      <c r="BV582" s="15"/>
      <c r="BW582" s="15"/>
      <c r="BY582" s="5"/>
      <c r="BZ582" s="5"/>
      <c r="CA582" s="5"/>
      <c r="CB582" s="5"/>
      <c r="CC582" s="5"/>
      <c r="CE582" s="5"/>
      <c r="CF582" s="5"/>
      <c r="CG582" s="5"/>
      <c r="CH582" s="5"/>
      <c r="CI582" s="5"/>
    </row>
    <row r="583" spans="1:87" x14ac:dyDescent="0.35">
      <c r="A583" s="170" t="str">
        <f t="shared" si="287"/>
        <v>5SNN</v>
      </c>
      <c r="B583" s="170" t="str">
        <f t="shared" si="288"/>
        <v>S</v>
      </c>
      <c r="C583" s="29" t="str">
        <f t="shared" si="289"/>
        <v>N</v>
      </c>
      <c r="D583" s="29" t="str">
        <f t="shared" si="286"/>
        <v>N</v>
      </c>
      <c r="E583" s="171" t="s">
        <v>9</v>
      </c>
      <c r="F583" s="171" t="s">
        <v>6</v>
      </c>
      <c r="G583" s="171" t="s">
        <v>8</v>
      </c>
      <c r="H583" s="172">
        <v>5</v>
      </c>
      <c r="I583" s="171" t="s">
        <v>5</v>
      </c>
      <c r="J583" s="171" t="s">
        <v>5</v>
      </c>
      <c r="K583" s="172">
        <v>9767</v>
      </c>
      <c r="L583" s="172">
        <v>5092</v>
      </c>
      <c r="M583" s="172">
        <v>7593</v>
      </c>
      <c r="N583" s="172">
        <v>7310</v>
      </c>
      <c r="O583" s="172">
        <v>9544</v>
      </c>
      <c r="P583" s="1"/>
      <c r="Q583"/>
      <c r="R583"/>
      <c r="S583"/>
      <c r="T583"/>
      <c r="U583"/>
      <c r="V583"/>
      <c r="W583" s="1"/>
      <c r="X583" s="50"/>
      <c r="Y583" s="49"/>
      <c r="Z583" s="49"/>
      <c r="AA583" s="1"/>
      <c r="AB583" s="7"/>
      <c r="AC583" s="7"/>
      <c r="AD583" s="7"/>
      <c r="AE583" s="7"/>
      <c r="AF583" s="7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15"/>
      <c r="AZ583" s="15"/>
      <c r="BA583" s="15"/>
      <c r="BB583" s="15"/>
      <c r="BC583" s="15"/>
      <c r="BD583" s="15"/>
      <c r="BE583" s="15"/>
      <c r="BF583" s="15"/>
      <c r="BG583" s="15"/>
      <c r="BH583" s="15"/>
      <c r="BI583" s="15"/>
      <c r="BJ583" s="15"/>
      <c r="BK583" s="15"/>
      <c r="BL583" s="15"/>
      <c r="BM583" s="15"/>
      <c r="BN583" s="15"/>
      <c r="BO583" s="15"/>
      <c r="BP583" s="15"/>
      <c r="BQ583" s="15"/>
      <c r="BS583" s="15"/>
      <c r="BT583" s="15"/>
      <c r="BU583" s="15"/>
      <c r="BV583" s="15"/>
      <c r="BW583" s="15"/>
      <c r="BY583" s="5"/>
      <c r="BZ583" s="5"/>
      <c r="CA583" s="5"/>
      <c r="CB583" s="5"/>
      <c r="CC583" s="5"/>
      <c r="CE583" s="5"/>
      <c r="CF583" s="5"/>
      <c r="CG583" s="5"/>
      <c r="CH583" s="5"/>
      <c r="CI583" s="5"/>
    </row>
    <row r="584" spans="1:87" x14ac:dyDescent="0.35">
      <c r="A584" s="170" t="str">
        <f t="shared" si="287"/>
        <v>5SNN</v>
      </c>
      <c r="B584" s="170" t="str">
        <f t="shared" si="288"/>
        <v>S</v>
      </c>
      <c r="C584" s="29" t="str">
        <f t="shared" si="289"/>
        <v>N</v>
      </c>
      <c r="D584" s="29" t="str">
        <f t="shared" ref="D584:D647" si="290">IF(AND(C584="Y",J584="Y"),"Y","N")</f>
        <v>N</v>
      </c>
      <c r="E584" s="171" t="s">
        <v>9</v>
      </c>
      <c r="F584" s="171" t="s">
        <v>6</v>
      </c>
      <c r="G584" s="171" t="s">
        <v>8</v>
      </c>
      <c r="H584" s="172">
        <v>5</v>
      </c>
      <c r="I584" s="171" t="s">
        <v>5</v>
      </c>
      <c r="J584" s="171" t="s">
        <v>9</v>
      </c>
      <c r="K584" s="172">
        <v>1335</v>
      </c>
      <c r="L584" s="172">
        <v>847</v>
      </c>
      <c r="M584" s="172">
        <v>1164</v>
      </c>
      <c r="N584" s="172">
        <v>1117</v>
      </c>
      <c r="O584" s="172">
        <v>1328</v>
      </c>
      <c r="P584" s="1"/>
      <c r="Q584"/>
      <c r="R584"/>
      <c r="S584"/>
      <c r="T584"/>
      <c r="U584"/>
      <c r="V584"/>
      <c r="W584" s="1"/>
      <c r="X584" s="50"/>
      <c r="Y584" s="49"/>
      <c r="Z584" s="49"/>
      <c r="AA584" s="1"/>
      <c r="AB584" s="7"/>
      <c r="AC584" s="7"/>
      <c r="AD584" s="7"/>
      <c r="AE584" s="7"/>
      <c r="AF584" s="7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15"/>
      <c r="AZ584" s="15"/>
      <c r="BA584" s="15"/>
      <c r="BB584" s="15"/>
      <c r="BC584" s="15"/>
      <c r="BD584" s="15"/>
      <c r="BE584" s="15"/>
      <c r="BF584" s="15"/>
      <c r="BG584" s="15"/>
      <c r="BH584" s="15"/>
      <c r="BI584" s="15"/>
      <c r="BJ584" s="15"/>
      <c r="BK584" s="15"/>
      <c r="BL584" s="15"/>
      <c r="BM584" s="15"/>
      <c r="BN584" s="15"/>
      <c r="BO584" s="15"/>
      <c r="BP584" s="15"/>
      <c r="BQ584" s="15"/>
      <c r="BS584" s="15"/>
      <c r="BT584" s="15"/>
      <c r="BU584" s="15"/>
      <c r="BV584" s="15"/>
      <c r="BW584" s="15"/>
      <c r="BY584" s="5"/>
      <c r="BZ584" s="5"/>
      <c r="CA584" s="5"/>
      <c r="CB584" s="5"/>
      <c r="CC584" s="5"/>
      <c r="CE584" s="5"/>
      <c r="CF584" s="5"/>
      <c r="CG584" s="5"/>
      <c r="CH584" s="5"/>
      <c r="CI584" s="5"/>
    </row>
    <row r="585" spans="1:87" x14ac:dyDescent="0.35">
      <c r="A585" s="170" t="str">
        <f t="shared" ref="A585:A648" si="291">IF(B585="N","NNN",CONCATENATE(IF(H585&gt;82,"83",H585),B585,C585,D585))</f>
        <v>5SYN</v>
      </c>
      <c r="B585" s="170" t="str">
        <f t="shared" ref="B585:B648" si="292">IF(E585="Y",G585,"N")</f>
        <v>S</v>
      </c>
      <c r="C585" s="29" t="str">
        <f t="shared" ref="C585:C648" si="293">IF(AND(E585="Y",I585="Y",H585&lt;9),I585,"N")</f>
        <v>Y</v>
      </c>
      <c r="D585" s="29" t="str">
        <f t="shared" si="290"/>
        <v>N</v>
      </c>
      <c r="E585" s="171" t="s">
        <v>9</v>
      </c>
      <c r="F585" s="171" t="s">
        <v>6</v>
      </c>
      <c r="G585" s="171" t="s">
        <v>8</v>
      </c>
      <c r="H585" s="172">
        <v>5</v>
      </c>
      <c r="I585" s="171" t="s">
        <v>9</v>
      </c>
      <c r="J585" s="171" t="s">
        <v>5</v>
      </c>
      <c r="K585" s="172">
        <v>2420</v>
      </c>
      <c r="L585" s="172">
        <v>1400</v>
      </c>
      <c r="M585" s="172">
        <v>2051</v>
      </c>
      <c r="N585" s="172">
        <v>1986</v>
      </c>
      <c r="O585" s="172">
        <v>2380</v>
      </c>
      <c r="P585" s="1"/>
      <c r="Q585"/>
      <c r="R585"/>
      <c r="S585"/>
      <c r="T585"/>
      <c r="U585"/>
      <c r="V585"/>
      <c r="W585" s="1"/>
      <c r="X585" s="50"/>
      <c r="Y585" s="49"/>
      <c r="Z585" s="49"/>
      <c r="AA585" s="1"/>
      <c r="AB585" s="7"/>
      <c r="AC585" s="7"/>
      <c r="AD585" s="7"/>
      <c r="AE585" s="7"/>
      <c r="AF585" s="7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15"/>
      <c r="AZ585" s="15"/>
      <c r="BA585" s="15"/>
      <c r="BB585" s="15"/>
      <c r="BC585" s="15"/>
      <c r="BD585" s="15"/>
      <c r="BE585" s="15"/>
      <c r="BF585" s="15"/>
      <c r="BG585" s="15"/>
      <c r="BH585" s="15"/>
      <c r="BI585" s="15"/>
      <c r="BJ585" s="15"/>
      <c r="BK585" s="15"/>
      <c r="BL585" s="15"/>
      <c r="BM585" s="15"/>
      <c r="BN585" s="15"/>
      <c r="BO585" s="15"/>
      <c r="BP585" s="15"/>
      <c r="BQ585" s="15"/>
      <c r="BS585" s="15"/>
      <c r="BT585" s="15"/>
      <c r="BU585" s="15"/>
      <c r="BV585" s="15"/>
      <c r="BW585" s="15"/>
      <c r="BY585" s="5"/>
      <c r="BZ585" s="5"/>
      <c r="CA585" s="5"/>
      <c r="CB585" s="5"/>
      <c r="CC585" s="5"/>
      <c r="CE585" s="5"/>
      <c r="CF585" s="5"/>
      <c r="CG585" s="5"/>
      <c r="CH585" s="5"/>
      <c r="CI585" s="5"/>
    </row>
    <row r="586" spans="1:87" x14ac:dyDescent="0.35">
      <c r="A586" s="170" t="str">
        <f t="shared" si="291"/>
        <v>5SYY</v>
      </c>
      <c r="B586" s="170" t="str">
        <f t="shared" si="292"/>
        <v>S</v>
      </c>
      <c r="C586" s="29" t="str">
        <f t="shared" si="293"/>
        <v>Y</v>
      </c>
      <c r="D586" s="29" t="str">
        <f t="shared" si="290"/>
        <v>Y</v>
      </c>
      <c r="E586" s="171" t="s">
        <v>9</v>
      </c>
      <c r="F586" s="171" t="s">
        <v>6</v>
      </c>
      <c r="G586" s="171" t="s">
        <v>8</v>
      </c>
      <c r="H586" s="172">
        <v>5</v>
      </c>
      <c r="I586" s="171" t="s">
        <v>9</v>
      </c>
      <c r="J586" s="171" t="s">
        <v>9</v>
      </c>
      <c r="K586" s="172">
        <v>734</v>
      </c>
      <c r="L586" s="172">
        <v>480</v>
      </c>
      <c r="M586" s="172">
        <v>658</v>
      </c>
      <c r="N586" s="172">
        <v>631</v>
      </c>
      <c r="O586" s="172">
        <v>731</v>
      </c>
      <c r="P586" s="1"/>
      <c r="Q586"/>
      <c r="R586"/>
      <c r="S586"/>
      <c r="T586"/>
      <c r="U586"/>
      <c r="V586"/>
      <c r="W586" s="1"/>
      <c r="X586" s="50"/>
      <c r="Y586" s="49"/>
      <c r="Z586" s="49"/>
      <c r="AA586" s="1"/>
      <c r="AB586" s="7"/>
      <c r="AC586" s="7"/>
      <c r="AD586" s="7"/>
      <c r="AE586" s="7"/>
      <c r="AF586" s="7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15"/>
      <c r="AZ586" s="15"/>
      <c r="BA586" s="15"/>
      <c r="BB586" s="15"/>
      <c r="BC586" s="15"/>
      <c r="BD586" s="15"/>
      <c r="BE586" s="15"/>
      <c r="BF586" s="15"/>
      <c r="BG586" s="15"/>
      <c r="BH586" s="15"/>
      <c r="BI586" s="15"/>
      <c r="BJ586" s="15"/>
      <c r="BK586" s="15"/>
      <c r="BL586" s="15"/>
      <c r="BM586" s="15"/>
      <c r="BN586" s="15"/>
      <c r="BO586" s="15"/>
      <c r="BP586" s="15"/>
      <c r="BQ586" s="15"/>
      <c r="BS586" s="15"/>
      <c r="BT586" s="15"/>
      <c r="BU586" s="15"/>
      <c r="BV586" s="15"/>
      <c r="BW586" s="15"/>
      <c r="BY586" s="5"/>
      <c r="BZ586" s="5"/>
      <c r="CA586" s="5"/>
      <c r="CB586" s="5"/>
      <c r="CC586" s="5"/>
      <c r="CE586" s="5"/>
      <c r="CF586" s="5"/>
      <c r="CG586" s="5"/>
      <c r="CH586" s="5"/>
      <c r="CI586" s="5"/>
    </row>
    <row r="587" spans="1:87" x14ac:dyDescent="0.35">
      <c r="A587" s="170" t="str">
        <f t="shared" si="291"/>
        <v>6SNN</v>
      </c>
      <c r="B587" s="170" t="str">
        <f t="shared" si="292"/>
        <v>S</v>
      </c>
      <c r="C587" s="29" t="str">
        <f t="shared" si="293"/>
        <v>N</v>
      </c>
      <c r="D587" s="29" t="str">
        <f t="shared" si="290"/>
        <v>N</v>
      </c>
      <c r="E587" s="171" t="s">
        <v>9</v>
      </c>
      <c r="F587" s="171" t="s">
        <v>6</v>
      </c>
      <c r="G587" s="171" t="s">
        <v>8</v>
      </c>
      <c r="H587" s="172">
        <v>6</v>
      </c>
      <c r="I587" s="171" t="s">
        <v>5</v>
      </c>
      <c r="J587" s="171" t="s">
        <v>5</v>
      </c>
      <c r="K587" s="172">
        <v>11763</v>
      </c>
      <c r="L587" s="172">
        <v>6276</v>
      </c>
      <c r="M587" s="172">
        <v>9535</v>
      </c>
      <c r="N587" s="172">
        <v>9207</v>
      </c>
      <c r="O587" s="172">
        <v>11507</v>
      </c>
      <c r="P587" s="1"/>
      <c r="Q587"/>
      <c r="R587"/>
      <c r="S587"/>
      <c r="T587"/>
      <c r="U587"/>
      <c r="V587"/>
      <c r="W587" s="1"/>
      <c r="X587" s="50"/>
      <c r="Y587" s="49"/>
      <c r="Z587" s="49"/>
      <c r="AA587" s="1"/>
      <c r="AB587" s="7"/>
      <c r="AC587" s="7"/>
      <c r="AD587" s="7"/>
      <c r="AE587" s="7"/>
      <c r="AF587" s="7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15"/>
      <c r="AZ587" s="15"/>
      <c r="BA587" s="15"/>
      <c r="BB587" s="15"/>
      <c r="BC587" s="15"/>
      <c r="BD587" s="15"/>
      <c r="BE587" s="15"/>
      <c r="BF587" s="15"/>
      <c r="BG587" s="15"/>
      <c r="BH587" s="15"/>
      <c r="BI587" s="15"/>
      <c r="BJ587" s="15"/>
      <c r="BK587" s="15"/>
      <c r="BL587" s="15"/>
      <c r="BM587" s="15"/>
      <c r="BN587" s="15"/>
      <c r="BO587" s="15"/>
      <c r="BP587" s="15"/>
      <c r="BQ587" s="15"/>
      <c r="BS587" s="15"/>
      <c r="BT587" s="15"/>
      <c r="BU587" s="15"/>
      <c r="BV587" s="15"/>
      <c r="BW587" s="15"/>
      <c r="BY587" s="5"/>
      <c r="BZ587" s="5"/>
      <c r="CA587" s="5"/>
      <c r="CB587" s="5"/>
      <c r="CC587" s="5"/>
      <c r="CE587" s="5"/>
      <c r="CF587" s="5"/>
      <c r="CG587" s="5"/>
      <c r="CH587" s="5"/>
      <c r="CI587" s="5"/>
    </row>
    <row r="588" spans="1:87" x14ac:dyDescent="0.35">
      <c r="A588" s="170" t="str">
        <f t="shared" si="291"/>
        <v>6SNN</v>
      </c>
      <c r="B588" s="170" t="str">
        <f t="shared" si="292"/>
        <v>S</v>
      </c>
      <c r="C588" s="29" t="str">
        <f t="shared" si="293"/>
        <v>N</v>
      </c>
      <c r="D588" s="29" t="str">
        <f t="shared" si="290"/>
        <v>N</v>
      </c>
      <c r="E588" s="171" t="s">
        <v>9</v>
      </c>
      <c r="F588" s="171" t="s">
        <v>6</v>
      </c>
      <c r="G588" s="171" t="s">
        <v>8</v>
      </c>
      <c r="H588" s="172">
        <v>6</v>
      </c>
      <c r="I588" s="171" t="s">
        <v>5</v>
      </c>
      <c r="J588" s="171" t="s">
        <v>9</v>
      </c>
      <c r="K588" s="172">
        <v>1517</v>
      </c>
      <c r="L588" s="172">
        <v>1006</v>
      </c>
      <c r="M588" s="172">
        <v>1350</v>
      </c>
      <c r="N588" s="172">
        <v>1293</v>
      </c>
      <c r="O588" s="172">
        <v>1499</v>
      </c>
      <c r="P588" s="1"/>
      <c r="Q588"/>
      <c r="R588"/>
      <c r="S588"/>
      <c r="T588"/>
      <c r="U588"/>
      <c r="V588"/>
      <c r="W588" s="1"/>
      <c r="X588" s="50"/>
      <c r="Y588" s="49"/>
      <c r="Z588" s="49"/>
      <c r="AA588" s="1"/>
      <c r="AB588" s="7"/>
      <c r="AC588" s="7"/>
      <c r="AD588" s="7"/>
      <c r="AE588" s="7"/>
      <c r="AF588" s="7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15"/>
      <c r="AZ588" s="15"/>
      <c r="BA588" s="15"/>
      <c r="BB588" s="15"/>
      <c r="BC588" s="15"/>
      <c r="BD588" s="15"/>
      <c r="BE588" s="15"/>
      <c r="BF588" s="15"/>
      <c r="BG588" s="15"/>
      <c r="BH588" s="15"/>
      <c r="BI588" s="15"/>
      <c r="BJ588" s="15"/>
      <c r="BK588" s="15"/>
      <c r="BL588" s="15"/>
      <c r="BM588" s="15"/>
      <c r="BN588" s="15"/>
      <c r="BO588" s="15"/>
      <c r="BP588" s="15"/>
      <c r="BQ588" s="15"/>
      <c r="BS588" s="15"/>
      <c r="BT588" s="15"/>
      <c r="BU588" s="15"/>
      <c r="BV588" s="15"/>
      <c r="BW588" s="15"/>
      <c r="BY588" s="5"/>
      <c r="BZ588" s="5"/>
      <c r="CA588" s="5"/>
      <c r="CB588" s="5"/>
      <c r="CC588" s="5"/>
      <c r="CE588" s="5"/>
      <c r="CF588" s="5"/>
      <c r="CG588" s="5"/>
      <c r="CH588" s="5"/>
      <c r="CI588" s="5"/>
    </row>
    <row r="589" spans="1:87" x14ac:dyDescent="0.35">
      <c r="A589" s="170" t="str">
        <f t="shared" si="291"/>
        <v>6SYN</v>
      </c>
      <c r="B589" s="170" t="str">
        <f t="shared" si="292"/>
        <v>S</v>
      </c>
      <c r="C589" s="29" t="str">
        <f t="shared" si="293"/>
        <v>Y</v>
      </c>
      <c r="D589" s="29" t="str">
        <f t="shared" si="290"/>
        <v>N</v>
      </c>
      <c r="E589" s="171" t="s">
        <v>9</v>
      </c>
      <c r="F589" s="171" t="s">
        <v>6</v>
      </c>
      <c r="G589" s="171" t="s">
        <v>8</v>
      </c>
      <c r="H589" s="172">
        <v>6</v>
      </c>
      <c r="I589" s="171" t="s">
        <v>9</v>
      </c>
      <c r="J589" s="171" t="s">
        <v>5</v>
      </c>
      <c r="K589" s="172">
        <v>2124</v>
      </c>
      <c r="L589" s="172">
        <v>1255</v>
      </c>
      <c r="M589" s="172">
        <v>1871</v>
      </c>
      <c r="N589" s="172">
        <v>1799</v>
      </c>
      <c r="O589" s="172">
        <v>2095</v>
      </c>
      <c r="P589" s="1"/>
      <c r="Q589"/>
      <c r="R589"/>
      <c r="S589"/>
      <c r="T589"/>
      <c r="U589"/>
      <c r="V589"/>
      <c r="W589" s="1"/>
      <c r="X589" s="50"/>
      <c r="Y589" s="49"/>
      <c r="Z589" s="49"/>
      <c r="AA589" s="1"/>
      <c r="AB589" s="7"/>
      <c r="AC589" s="7"/>
      <c r="AD589" s="7"/>
      <c r="AE589" s="7"/>
      <c r="AF589" s="7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15"/>
      <c r="AZ589" s="15"/>
      <c r="BA589" s="15"/>
      <c r="BB589" s="15"/>
      <c r="BC589" s="15"/>
      <c r="BD589" s="15"/>
      <c r="BE589" s="15"/>
      <c r="BF589" s="15"/>
      <c r="BG589" s="15"/>
      <c r="BH589" s="15"/>
      <c r="BI589" s="15"/>
      <c r="BJ589" s="15"/>
      <c r="BK589" s="15"/>
      <c r="BL589" s="15"/>
      <c r="BM589" s="15"/>
      <c r="BN589" s="15"/>
      <c r="BO589" s="15"/>
      <c r="BP589" s="15"/>
      <c r="BQ589" s="15"/>
      <c r="BS589" s="15"/>
      <c r="BT589" s="15"/>
      <c r="BU589" s="15"/>
      <c r="BV589" s="15"/>
      <c r="BW589" s="15"/>
      <c r="BY589" s="5"/>
      <c r="BZ589" s="5"/>
      <c r="CA589" s="5"/>
      <c r="CB589" s="5"/>
      <c r="CC589" s="5"/>
      <c r="CE589" s="5"/>
      <c r="CF589" s="5"/>
      <c r="CG589" s="5"/>
      <c r="CH589" s="5"/>
      <c r="CI589" s="5"/>
    </row>
    <row r="590" spans="1:87" x14ac:dyDescent="0.35">
      <c r="A590" s="170" t="str">
        <f t="shared" si="291"/>
        <v>6SYY</v>
      </c>
      <c r="B590" s="170" t="str">
        <f t="shared" si="292"/>
        <v>S</v>
      </c>
      <c r="C590" s="29" t="str">
        <f t="shared" si="293"/>
        <v>Y</v>
      </c>
      <c r="D590" s="29" t="str">
        <f t="shared" si="290"/>
        <v>Y</v>
      </c>
      <c r="E590" s="171" t="s">
        <v>9</v>
      </c>
      <c r="F590" s="171" t="s">
        <v>6</v>
      </c>
      <c r="G590" s="171" t="s">
        <v>8</v>
      </c>
      <c r="H590" s="172">
        <v>6</v>
      </c>
      <c r="I590" s="171" t="s">
        <v>9</v>
      </c>
      <c r="J590" s="171" t="s">
        <v>9</v>
      </c>
      <c r="K590" s="172">
        <v>594</v>
      </c>
      <c r="L590" s="172">
        <v>404</v>
      </c>
      <c r="M590" s="172">
        <v>549</v>
      </c>
      <c r="N590" s="172">
        <v>528</v>
      </c>
      <c r="O590" s="172">
        <v>586</v>
      </c>
      <c r="P590" s="1"/>
      <c r="Q590"/>
      <c r="R590"/>
      <c r="S590"/>
      <c r="T590"/>
      <c r="U590"/>
      <c r="V590"/>
      <c r="W590" s="1"/>
      <c r="X590" s="50"/>
      <c r="Y590" s="49"/>
      <c r="Z590" s="49"/>
      <c r="AA590" s="1"/>
      <c r="AB590" s="7"/>
      <c r="AC590" s="7"/>
      <c r="AD590" s="7"/>
      <c r="AE590" s="7"/>
      <c r="AF590" s="7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15"/>
      <c r="AZ590" s="15"/>
      <c r="BA590" s="15"/>
      <c r="BB590" s="15"/>
      <c r="BC590" s="15"/>
      <c r="BD590" s="15"/>
      <c r="BE590" s="15"/>
      <c r="BF590" s="15"/>
      <c r="BG590" s="15"/>
      <c r="BH590" s="15"/>
      <c r="BI590" s="15"/>
      <c r="BJ590" s="15"/>
      <c r="BK590" s="15"/>
      <c r="BL590" s="15"/>
      <c r="BM590" s="15"/>
      <c r="BN590" s="15"/>
      <c r="BO590" s="15"/>
      <c r="BP590" s="15"/>
      <c r="BQ590" s="15"/>
      <c r="BS590" s="15"/>
      <c r="BT590" s="15"/>
      <c r="BU590" s="15"/>
      <c r="BV590" s="15"/>
      <c r="BW590" s="15"/>
      <c r="BY590" s="5"/>
      <c r="BZ590" s="5"/>
      <c r="CA590" s="5"/>
      <c r="CB590" s="5"/>
      <c r="CC590" s="5"/>
      <c r="CE590" s="5"/>
      <c r="CF590" s="5"/>
      <c r="CG590" s="5"/>
      <c r="CH590" s="5"/>
      <c r="CI590" s="5"/>
    </row>
    <row r="591" spans="1:87" x14ac:dyDescent="0.35">
      <c r="A591" s="170" t="str">
        <f t="shared" si="291"/>
        <v>7SNN</v>
      </c>
      <c r="B591" s="170" t="str">
        <f t="shared" si="292"/>
        <v>S</v>
      </c>
      <c r="C591" s="29" t="str">
        <f t="shared" si="293"/>
        <v>N</v>
      </c>
      <c r="D591" s="29" t="str">
        <f t="shared" si="290"/>
        <v>N</v>
      </c>
      <c r="E591" s="171" t="s">
        <v>9</v>
      </c>
      <c r="F591" s="171" t="s">
        <v>6</v>
      </c>
      <c r="G591" s="171" t="s">
        <v>8</v>
      </c>
      <c r="H591" s="172">
        <v>7</v>
      </c>
      <c r="I591" s="171" t="s">
        <v>5</v>
      </c>
      <c r="J591" s="171" t="s">
        <v>5</v>
      </c>
      <c r="K591" s="172">
        <v>12873</v>
      </c>
      <c r="L591" s="172">
        <v>6894</v>
      </c>
      <c r="M591" s="172">
        <v>10688</v>
      </c>
      <c r="N591" s="172">
        <v>10397</v>
      </c>
      <c r="O591" s="172">
        <v>12637</v>
      </c>
      <c r="P591" s="1"/>
      <c r="Q591"/>
      <c r="R591"/>
      <c r="S591"/>
      <c r="T591"/>
      <c r="U591"/>
      <c r="V591"/>
      <c r="W591" s="1"/>
      <c r="X591" s="50"/>
      <c r="Y591" s="49"/>
      <c r="Z591" s="49"/>
      <c r="AA591" s="1"/>
      <c r="AB591" s="7"/>
      <c r="AC591" s="7"/>
      <c r="AD591" s="7"/>
      <c r="AE591" s="7"/>
      <c r="AF591" s="7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15"/>
      <c r="AZ591" s="15"/>
      <c r="BA591" s="15"/>
      <c r="BB591" s="15"/>
      <c r="BC591" s="15"/>
      <c r="BD591" s="15"/>
      <c r="BE591" s="15"/>
      <c r="BF591" s="15"/>
      <c r="BG591" s="15"/>
      <c r="BH591" s="15"/>
      <c r="BI591" s="15"/>
      <c r="BJ591" s="15"/>
      <c r="BK591" s="15"/>
      <c r="BL591" s="15"/>
      <c r="BM591" s="15"/>
      <c r="BN591" s="15"/>
      <c r="BO591" s="15"/>
      <c r="BP591" s="15"/>
      <c r="BQ591" s="15"/>
      <c r="BS591" s="15"/>
      <c r="BT591" s="15"/>
      <c r="BU591" s="15"/>
      <c r="BV591" s="15"/>
      <c r="BW591" s="15"/>
      <c r="BY591" s="5"/>
      <c r="BZ591" s="5"/>
      <c r="CA591" s="5"/>
      <c r="CB591" s="5"/>
      <c r="CC591" s="5"/>
      <c r="CE591" s="5"/>
      <c r="CF591" s="5"/>
      <c r="CG591" s="5"/>
      <c r="CH591" s="5"/>
      <c r="CI591" s="5"/>
    </row>
    <row r="592" spans="1:87" x14ac:dyDescent="0.35">
      <c r="A592" s="170" t="str">
        <f t="shared" si="291"/>
        <v>7SNN</v>
      </c>
      <c r="B592" s="170" t="str">
        <f t="shared" si="292"/>
        <v>S</v>
      </c>
      <c r="C592" s="29" t="str">
        <f t="shared" si="293"/>
        <v>N</v>
      </c>
      <c r="D592" s="29" t="str">
        <f t="shared" si="290"/>
        <v>N</v>
      </c>
      <c r="E592" s="171" t="s">
        <v>9</v>
      </c>
      <c r="F592" s="171" t="s">
        <v>6</v>
      </c>
      <c r="G592" s="171" t="s">
        <v>8</v>
      </c>
      <c r="H592" s="172">
        <v>7</v>
      </c>
      <c r="I592" s="171" t="s">
        <v>5</v>
      </c>
      <c r="J592" s="171" t="s">
        <v>9</v>
      </c>
      <c r="K592" s="172">
        <v>1508</v>
      </c>
      <c r="L592" s="172">
        <v>1019</v>
      </c>
      <c r="M592" s="172">
        <v>1366</v>
      </c>
      <c r="N592" s="172">
        <v>1330</v>
      </c>
      <c r="O592" s="172">
        <v>1491</v>
      </c>
      <c r="P592" s="1"/>
      <c r="Q592"/>
      <c r="R592"/>
      <c r="S592"/>
      <c r="T592"/>
      <c r="U592"/>
      <c r="V592"/>
      <c r="W592" s="1"/>
      <c r="X592" s="50"/>
      <c r="Y592" s="49"/>
      <c r="Z592" s="49"/>
      <c r="AA592" s="1"/>
      <c r="AB592" s="7"/>
      <c r="AC592" s="7"/>
      <c r="AD592" s="7"/>
      <c r="AE592" s="7"/>
      <c r="AF592" s="7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15"/>
      <c r="AZ592" s="15"/>
      <c r="BA592" s="15"/>
      <c r="BB592" s="15"/>
      <c r="BC592" s="15"/>
      <c r="BD592" s="15"/>
      <c r="BE592" s="15"/>
      <c r="BF592" s="15"/>
      <c r="BG592" s="15"/>
      <c r="BH592" s="15"/>
      <c r="BI592" s="15"/>
      <c r="BJ592" s="15"/>
      <c r="BK592" s="15"/>
      <c r="BL592" s="15"/>
      <c r="BM592" s="15"/>
      <c r="BN592" s="15"/>
      <c r="BO592" s="15"/>
      <c r="BP592" s="15"/>
      <c r="BQ592" s="15"/>
      <c r="BS592" s="15"/>
      <c r="BT592" s="15"/>
      <c r="BU592" s="15"/>
      <c r="BV592" s="15"/>
      <c r="BW592" s="15"/>
      <c r="BY592" s="5"/>
      <c r="BZ592" s="5"/>
      <c r="CA592" s="5"/>
      <c r="CB592" s="5"/>
      <c r="CC592" s="5"/>
      <c r="CE592" s="5"/>
      <c r="CF592" s="5"/>
      <c r="CG592" s="5"/>
      <c r="CH592" s="5"/>
      <c r="CI592" s="5"/>
    </row>
    <row r="593" spans="1:87" x14ac:dyDescent="0.35">
      <c r="A593" s="170" t="str">
        <f t="shared" si="291"/>
        <v>7SYN</v>
      </c>
      <c r="B593" s="170" t="str">
        <f t="shared" si="292"/>
        <v>S</v>
      </c>
      <c r="C593" s="29" t="str">
        <f t="shared" si="293"/>
        <v>Y</v>
      </c>
      <c r="D593" s="29" t="str">
        <f t="shared" si="290"/>
        <v>N</v>
      </c>
      <c r="E593" s="171" t="s">
        <v>9</v>
      </c>
      <c r="F593" s="171" t="s">
        <v>6</v>
      </c>
      <c r="G593" s="171" t="s">
        <v>8</v>
      </c>
      <c r="H593" s="172">
        <v>7</v>
      </c>
      <c r="I593" s="171" t="s">
        <v>9</v>
      </c>
      <c r="J593" s="171" t="s">
        <v>5</v>
      </c>
      <c r="K593" s="172">
        <v>1532</v>
      </c>
      <c r="L593" s="172">
        <v>867</v>
      </c>
      <c r="M593" s="172">
        <v>1369</v>
      </c>
      <c r="N593" s="172">
        <v>1327</v>
      </c>
      <c r="O593" s="172">
        <v>1512</v>
      </c>
      <c r="P593" s="1"/>
      <c r="Q593"/>
      <c r="R593"/>
      <c r="S593"/>
      <c r="T593"/>
      <c r="U593"/>
      <c r="V593"/>
      <c r="W593" s="1"/>
      <c r="X593" s="50"/>
      <c r="Y593" s="49"/>
      <c r="Z593" s="49"/>
      <c r="AA593" s="1"/>
      <c r="AB593" s="7"/>
      <c r="AC593" s="7"/>
      <c r="AD593" s="7"/>
      <c r="AE593" s="7"/>
      <c r="AF593" s="7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15"/>
      <c r="AZ593" s="15"/>
      <c r="BA593" s="15"/>
      <c r="BB593" s="15"/>
      <c r="BC593" s="15"/>
      <c r="BD593" s="15"/>
      <c r="BE593" s="15"/>
      <c r="BF593" s="15"/>
      <c r="BG593" s="15"/>
      <c r="BH593" s="15"/>
      <c r="BI593" s="15"/>
      <c r="BJ593" s="15"/>
      <c r="BK593" s="15"/>
      <c r="BL593" s="15"/>
      <c r="BM593" s="15"/>
      <c r="BN593" s="15"/>
      <c r="BO593" s="15"/>
      <c r="BP593" s="15"/>
      <c r="BQ593" s="15"/>
      <c r="BS593" s="15"/>
      <c r="BT593" s="15"/>
      <c r="BU593" s="15"/>
      <c r="BV593" s="15"/>
      <c r="BW593" s="15"/>
      <c r="BY593" s="5"/>
      <c r="BZ593" s="5"/>
      <c r="CA593" s="5"/>
      <c r="CB593" s="5"/>
      <c r="CC593" s="5"/>
      <c r="CE593" s="5"/>
      <c r="CF593" s="5"/>
      <c r="CG593" s="5"/>
      <c r="CH593" s="5"/>
      <c r="CI593" s="5"/>
    </row>
    <row r="594" spans="1:87" x14ac:dyDescent="0.35">
      <c r="A594" s="170" t="str">
        <f t="shared" si="291"/>
        <v>7SYY</v>
      </c>
      <c r="B594" s="170" t="str">
        <f t="shared" si="292"/>
        <v>S</v>
      </c>
      <c r="C594" s="29" t="str">
        <f t="shared" si="293"/>
        <v>Y</v>
      </c>
      <c r="D594" s="29" t="str">
        <f t="shared" si="290"/>
        <v>Y</v>
      </c>
      <c r="E594" s="171" t="s">
        <v>9</v>
      </c>
      <c r="F594" s="171" t="s">
        <v>6</v>
      </c>
      <c r="G594" s="171" t="s">
        <v>8</v>
      </c>
      <c r="H594" s="172">
        <v>7</v>
      </c>
      <c r="I594" s="171" t="s">
        <v>9</v>
      </c>
      <c r="J594" s="171" t="s">
        <v>9</v>
      </c>
      <c r="K594" s="172">
        <v>241</v>
      </c>
      <c r="L594" s="172">
        <v>164</v>
      </c>
      <c r="M594" s="172">
        <v>227</v>
      </c>
      <c r="N594" s="172">
        <v>220</v>
      </c>
      <c r="O594" s="172">
        <v>241</v>
      </c>
      <c r="P594" s="1"/>
      <c r="Q594"/>
      <c r="R594"/>
      <c r="S594"/>
      <c r="T594"/>
      <c r="U594"/>
      <c r="V594"/>
      <c r="W594" s="1"/>
      <c r="X594" s="50"/>
      <c r="Y594" s="49"/>
      <c r="Z594" s="49"/>
      <c r="AA594" s="1"/>
      <c r="AB594" s="7"/>
      <c r="AC594" s="7"/>
      <c r="AD594" s="7"/>
      <c r="AE594" s="7"/>
      <c r="AF594" s="7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15"/>
      <c r="AZ594" s="15"/>
      <c r="BA594" s="15"/>
      <c r="BB594" s="15"/>
      <c r="BC594" s="15"/>
      <c r="BD594" s="15"/>
      <c r="BE594" s="15"/>
      <c r="BF594" s="15"/>
      <c r="BG594" s="15"/>
      <c r="BH594" s="15"/>
      <c r="BI594" s="15"/>
      <c r="BJ594" s="15"/>
      <c r="BK594" s="15"/>
      <c r="BL594" s="15"/>
      <c r="BM594" s="15"/>
      <c r="BN594" s="15"/>
      <c r="BO594" s="15"/>
      <c r="BP594" s="15"/>
      <c r="BQ594" s="15"/>
      <c r="BS594" s="15"/>
      <c r="BT594" s="15"/>
      <c r="BU594" s="15"/>
      <c r="BV594" s="15"/>
      <c r="BW594" s="15"/>
      <c r="BY594" s="5"/>
      <c r="BZ594" s="5"/>
      <c r="CA594" s="5"/>
      <c r="CB594" s="5"/>
      <c r="CC594" s="5"/>
      <c r="CE594" s="5"/>
      <c r="CF594" s="5"/>
      <c r="CG594" s="5"/>
      <c r="CH594" s="5"/>
      <c r="CI594" s="5"/>
    </row>
    <row r="595" spans="1:87" x14ac:dyDescent="0.35">
      <c r="A595" s="170" t="str">
        <f t="shared" si="291"/>
        <v>8SNN</v>
      </c>
      <c r="B595" s="170" t="str">
        <f t="shared" si="292"/>
        <v>S</v>
      </c>
      <c r="C595" s="29" t="str">
        <f t="shared" si="293"/>
        <v>N</v>
      </c>
      <c r="D595" s="29" t="str">
        <f t="shared" si="290"/>
        <v>N</v>
      </c>
      <c r="E595" s="171" t="s">
        <v>9</v>
      </c>
      <c r="F595" s="171" t="s">
        <v>6</v>
      </c>
      <c r="G595" s="171" t="s">
        <v>8</v>
      </c>
      <c r="H595" s="172">
        <v>8</v>
      </c>
      <c r="I595" s="171" t="s">
        <v>5</v>
      </c>
      <c r="J595" s="171" t="s">
        <v>5</v>
      </c>
      <c r="K595" s="172">
        <v>14375</v>
      </c>
      <c r="L595" s="172">
        <v>8017</v>
      </c>
      <c r="M595" s="172">
        <v>12292</v>
      </c>
      <c r="N595" s="172">
        <v>11976</v>
      </c>
      <c r="O595" s="172">
        <v>14108</v>
      </c>
      <c r="P595" s="1"/>
      <c r="Q595"/>
      <c r="R595"/>
      <c r="S595"/>
      <c r="T595"/>
      <c r="U595"/>
      <c r="V595"/>
      <c r="W595" s="1"/>
      <c r="X595" s="50"/>
      <c r="Y595" s="49"/>
      <c r="Z595" s="49"/>
      <c r="AA595" s="1"/>
      <c r="AB595" s="7"/>
      <c r="AC595" s="7"/>
      <c r="AD595" s="7"/>
      <c r="AE595" s="7"/>
      <c r="AF595" s="7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15"/>
      <c r="AZ595" s="15"/>
      <c r="BA595" s="15"/>
      <c r="BB595" s="15"/>
      <c r="BC595" s="15"/>
      <c r="BD595" s="15"/>
      <c r="BE595" s="15"/>
      <c r="BF595" s="15"/>
      <c r="BG595" s="15"/>
      <c r="BH595" s="15"/>
      <c r="BI595" s="15"/>
      <c r="BJ595" s="15"/>
      <c r="BK595" s="15"/>
      <c r="BL595" s="15"/>
      <c r="BM595" s="15"/>
      <c r="BN595" s="15"/>
      <c r="BO595" s="15"/>
      <c r="BP595" s="15"/>
      <c r="BQ595" s="15"/>
      <c r="BS595" s="15"/>
      <c r="BT595" s="15"/>
      <c r="BU595" s="15"/>
      <c r="BV595" s="15"/>
      <c r="BW595" s="15"/>
      <c r="BY595" s="5"/>
      <c r="BZ595" s="5"/>
      <c r="CA595" s="5"/>
      <c r="CB595" s="5"/>
      <c r="CC595" s="5"/>
      <c r="CE595" s="5"/>
      <c r="CF595" s="5"/>
      <c r="CG595" s="5"/>
      <c r="CH595" s="5"/>
      <c r="CI595" s="5"/>
    </row>
    <row r="596" spans="1:87" x14ac:dyDescent="0.35">
      <c r="A596" s="170" t="str">
        <f t="shared" si="291"/>
        <v>8SNN</v>
      </c>
      <c r="B596" s="170" t="str">
        <f t="shared" si="292"/>
        <v>S</v>
      </c>
      <c r="C596" s="29" t="str">
        <f t="shared" si="293"/>
        <v>N</v>
      </c>
      <c r="D596" s="29" t="str">
        <f t="shared" si="290"/>
        <v>N</v>
      </c>
      <c r="E596" s="171" t="s">
        <v>9</v>
      </c>
      <c r="F596" s="171" t="s">
        <v>6</v>
      </c>
      <c r="G596" s="171" t="s">
        <v>8</v>
      </c>
      <c r="H596" s="172">
        <v>8</v>
      </c>
      <c r="I596" s="171" t="s">
        <v>5</v>
      </c>
      <c r="J596" s="171" t="s">
        <v>9</v>
      </c>
      <c r="K596" s="172">
        <v>1421</v>
      </c>
      <c r="L596" s="172">
        <v>974</v>
      </c>
      <c r="M596" s="172">
        <v>1311</v>
      </c>
      <c r="N596" s="172">
        <v>1270</v>
      </c>
      <c r="O596" s="172">
        <v>1405</v>
      </c>
      <c r="P596" s="1"/>
      <c r="Q596"/>
      <c r="R596"/>
      <c r="S596"/>
      <c r="T596"/>
      <c r="U596"/>
      <c r="V596"/>
      <c r="W596" s="1"/>
      <c r="X596" s="50"/>
      <c r="Y596" s="49"/>
      <c r="Z596" s="49"/>
      <c r="AA596" s="1"/>
      <c r="AB596" s="7"/>
      <c r="AC596" s="7"/>
      <c r="AD596" s="7"/>
      <c r="AE596" s="7"/>
      <c r="AF596" s="7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15"/>
      <c r="AZ596" s="15"/>
      <c r="BA596" s="15"/>
      <c r="BB596" s="15"/>
      <c r="BC596" s="15"/>
      <c r="BD596" s="15"/>
      <c r="BE596" s="15"/>
      <c r="BF596" s="15"/>
      <c r="BG596" s="15"/>
      <c r="BH596" s="15"/>
      <c r="BI596" s="15"/>
      <c r="BJ596" s="15"/>
      <c r="BK596" s="15"/>
      <c r="BL596" s="15"/>
      <c r="BM596" s="15"/>
      <c r="BN596" s="15"/>
      <c r="BO596" s="15"/>
      <c r="BP596" s="15"/>
      <c r="BQ596" s="15"/>
      <c r="BS596" s="15"/>
      <c r="BT596" s="15"/>
      <c r="BU596" s="15"/>
      <c r="BV596" s="15"/>
      <c r="BW596" s="15"/>
      <c r="BY596" s="5"/>
      <c r="BZ596" s="5"/>
      <c r="CA596" s="5"/>
      <c r="CB596" s="5"/>
      <c r="CC596" s="5"/>
      <c r="CE596" s="5"/>
      <c r="CF596" s="5"/>
      <c r="CG596" s="5"/>
      <c r="CH596" s="5"/>
      <c r="CI596" s="5"/>
    </row>
    <row r="597" spans="1:87" x14ac:dyDescent="0.35">
      <c r="A597" s="170" t="str">
        <f t="shared" si="291"/>
        <v>8SYN</v>
      </c>
      <c r="B597" s="170" t="str">
        <f t="shared" si="292"/>
        <v>S</v>
      </c>
      <c r="C597" s="29" t="str">
        <f t="shared" si="293"/>
        <v>Y</v>
      </c>
      <c r="D597" s="29" t="str">
        <f t="shared" si="290"/>
        <v>N</v>
      </c>
      <c r="E597" s="171" t="s">
        <v>9</v>
      </c>
      <c r="F597" s="171" t="s">
        <v>6</v>
      </c>
      <c r="G597" s="171" t="s">
        <v>8</v>
      </c>
      <c r="H597" s="172">
        <v>8</v>
      </c>
      <c r="I597" s="171" t="s">
        <v>9</v>
      </c>
      <c r="J597" s="171" t="s">
        <v>5</v>
      </c>
      <c r="K597" s="172">
        <v>987</v>
      </c>
      <c r="L597" s="172">
        <v>559</v>
      </c>
      <c r="M597" s="172">
        <v>874</v>
      </c>
      <c r="N597" s="172">
        <v>847</v>
      </c>
      <c r="O597" s="172">
        <v>969</v>
      </c>
      <c r="P597" s="1"/>
      <c r="Q597"/>
      <c r="R597"/>
      <c r="S597"/>
      <c r="T597"/>
      <c r="U597"/>
      <c r="V597"/>
      <c r="W597" s="1"/>
      <c r="X597" s="50"/>
      <c r="Y597" s="49"/>
      <c r="Z597" s="49"/>
      <c r="AA597" s="1"/>
      <c r="AB597" s="7"/>
      <c r="AC597" s="7"/>
      <c r="AD597" s="7"/>
      <c r="AE597" s="7"/>
      <c r="AF597" s="7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15"/>
      <c r="AZ597" s="15"/>
      <c r="BA597" s="15"/>
      <c r="BB597" s="15"/>
      <c r="BC597" s="15"/>
      <c r="BD597" s="15"/>
      <c r="BE597" s="15"/>
      <c r="BF597" s="15"/>
      <c r="BG597" s="15"/>
      <c r="BH597" s="15"/>
      <c r="BI597" s="15"/>
      <c r="BJ597" s="15"/>
      <c r="BK597" s="15"/>
      <c r="BL597" s="15"/>
      <c r="BM597" s="15"/>
      <c r="BN597" s="15"/>
      <c r="BO597" s="15"/>
      <c r="BP597" s="15"/>
      <c r="BQ597" s="15"/>
      <c r="BS597" s="15"/>
      <c r="BT597" s="15"/>
      <c r="BU597" s="15"/>
      <c r="BV597" s="15"/>
      <c r="BW597" s="15"/>
      <c r="BY597" s="5"/>
      <c r="BZ597" s="5"/>
      <c r="CA597" s="5"/>
      <c r="CB597" s="5"/>
      <c r="CC597" s="5"/>
      <c r="CE597" s="5"/>
      <c r="CF597" s="5"/>
      <c r="CG597" s="5"/>
      <c r="CH597" s="5"/>
      <c r="CI597" s="5"/>
    </row>
    <row r="598" spans="1:87" x14ac:dyDescent="0.35">
      <c r="A598" s="170" t="str">
        <f t="shared" si="291"/>
        <v>8SYY</v>
      </c>
      <c r="B598" s="170" t="str">
        <f t="shared" si="292"/>
        <v>S</v>
      </c>
      <c r="C598" s="29" t="str">
        <f t="shared" si="293"/>
        <v>Y</v>
      </c>
      <c r="D598" s="29" t="str">
        <f t="shared" si="290"/>
        <v>Y</v>
      </c>
      <c r="E598" s="171" t="s">
        <v>9</v>
      </c>
      <c r="F598" s="171" t="s">
        <v>6</v>
      </c>
      <c r="G598" s="171" t="s">
        <v>8</v>
      </c>
      <c r="H598" s="172">
        <v>8</v>
      </c>
      <c r="I598" s="171" t="s">
        <v>9</v>
      </c>
      <c r="J598" s="171" t="s">
        <v>9</v>
      </c>
      <c r="K598" s="172">
        <v>117</v>
      </c>
      <c r="L598" s="172">
        <v>81</v>
      </c>
      <c r="M598" s="172">
        <v>107</v>
      </c>
      <c r="N598" s="172">
        <v>107</v>
      </c>
      <c r="O598" s="172">
        <v>115</v>
      </c>
      <c r="P598" s="1"/>
      <c r="Q598"/>
      <c r="R598"/>
      <c r="S598"/>
      <c r="T598"/>
      <c r="U598"/>
      <c r="V598"/>
      <c r="W598" s="1"/>
      <c r="X598" s="50"/>
      <c r="Y598" s="49"/>
      <c r="Z598" s="49"/>
      <c r="AA598" s="1"/>
      <c r="AB598" s="7"/>
      <c r="AC598" s="7"/>
      <c r="AD598" s="7"/>
      <c r="AE598" s="7"/>
      <c r="AF598" s="7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15"/>
      <c r="AZ598" s="15"/>
      <c r="BA598" s="15"/>
      <c r="BB598" s="15"/>
      <c r="BC598" s="15"/>
      <c r="BD598" s="15"/>
      <c r="BE598" s="15"/>
      <c r="BF598" s="15"/>
      <c r="BG598" s="15"/>
      <c r="BH598" s="15"/>
      <c r="BI598" s="15"/>
      <c r="BJ598" s="15"/>
      <c r="BK598" s="15"/>
      <c r="BL598" s="15"/>
      <c r="BM598" s="15"/>
      <c r="BN598" s="15"/>
      <c r="BO598" s="15"/>
      <c r="BP598" s="15"/>
      <c r="BQ598" s="15"/>
      <c r="BS598" s="15"/>
      <c r="BT598" s="15"/>
      <c r="BU598" s="15"/>
      <c r="BV598" s="15"/>
      <c r="BW598" s="15"/>
      <c r="BY598" s="5"/>
      <c r="BZ598" s="5"/>
      <c r="CA598" s="5"/>
      <c r="CB598" s="5"/>
      <c r="CC598" s="5"/>
      <c r="CE598" s="5"/>
      <c r="CF598" s="5"/>
      <c r="CG598" s="5"/>
      <c r="CH598" s="5"/>
      <c r="CI598" s="5"/>
    </row>
    <row r="599" spans="1:87" x14ac:dyDescent="0.35">
      <c r="A599" s="170" t="str">
        <f t="shared" si="291"/>
        <v>9SNN</v>
      </c>
      <c r="B599" s="170" t="str">
        <f t="shared" si="292"/>
        <v>S</v>
      </c>
      <c r="C599" s="29" t="str">
        <f t="shared" si="293"/>
        <v>N</v>
      </c>
      <c r="D599" s="29" t="str">
        <f t="shared" si="290"/>
        <v>N</v>
      </c>
      <c r="E599" s="171" t="s">
        <v>9</v>
      </c>
      <c r="F599" s="171" t="s">
        <v>6</v>
      </c>
      <c r="G599" s="171" t="s">
        <v>8</v>
      </c>
      <c r="H599" s="172">
        <v>9</v>
      </c>
      <c r="I599" s="171" t="s">
        <v>5</v>
      </c>
      <c r="J599" s="171" t="s">
        <v>5</v>
      </c>
      <c r="K599" s="172">
        <v>18399</v>
      </c>
      <c r="L599" s="172">
        <v>10376</v>
      </c>
      <c r="M599" s="172">
        <v>16176</v>
      </c>
      <c r="N599" s="172">
        <v>15757</v>
      </c>
      <c r="O599" s="172">
        <v>18077</v>
      </c>
      <c r="P599" s="1"/>
      <c r="Q599"/>
      <c r="R599"/>
      <c r="S599"/>
      <c r="T599"/>
      <c r="U599"/>
      <c r="V599"/>
      <c r="W599" s="1"/>
      <c r="X599" s="50"/>
      <c r="Y599" s="49"/>
      <c r="Z599" s="49"/>
      <c r="AA599" s="1"/>
      <c r="AB599" s="7"/>
      <c r="AC599" s="7"/>
      <c r="AD599" s="7"/>
      <c r="AE599" s="7"/>
      <c r="AF599" s="7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15"/>
      <c r="AZ599" s="15"/>
      <c r="BA599" s="15"/>
      <c r="BB599" s="15"/>
      <c r="BC599" s="15"/>
      <c r="BD599" s="15"/>
      <c r="BE599" s="15"/>
      <c r="BF599" s="15"/>
      <c r="BG599" s="15"/>
      <c r="BH599" s="15"/>
      <c r="BI599" s="15"/>
      <c r="BJ599" s="15"/>
      <c r="BK599" s="15"/>
      <c r="BL599" s="15"/>
      <c r="BM599" s="15"/>
      <c r="BN599" s="15"/>
      <c r="BO599" s="15"/>
      <c r="BP599" s="15"/>
      <c r="BQ599" s="15"/>
      <c r="BS599" s="15"/>
      <c r="BT599" s="15"/>
      <c r="BU599" s="15"/>
      <c r="BV599" s="15"/>
      <c r="BW599" s="15"/>
      <c r="BY599" s="5"/>
      <c r="BZ599" s="5"/>
      <c r="CA599" s="5"/>
      <c r="CB599" s="5"/>
      <c r="CC599" s="5"/>
      <c r="CE599" s="5"/>
      <c r="CF599" s="5"/>
      <c r="CG599" s="5"/>
      <c r="CH599" s="5"/>
      <c r="CI599" s="5"/>
    </row>
    <row r="600" spans="1:87" x14ac:dyDescent="0.35">
      <c r="A600" s="170" t="str">
        <f t="shared" si="291"/>
        <v>9SNN</v>
      </c>
      <c r="B600" s="170" t="str">
        <f t="shared" si="292"/>
        <v>S</v>
      </c>
      <c r="C600" s="29" t="str">
        <f t="shared" si="293"/>
        <v>N</v>
      </c>
      <c r="D600" s="29" t="str">
        <f t="shared" si="290"/>
        <v>N</v>
      </c>
      <c r="E600" s="171" t="s">
        <v>9</v>
      </c>
      <c r="F600" s="171" t="s">
        <v>6</v>
      </c>
      <c r="G600" s="171" t="s">
        <v>8</v>
      </c>
      <c r="H600" s="172">
        <v>9</v>
      </c>
      <c r="I600" s="171" t="s">
        <v>5</v>
      </c>
      <c r="J600" s="171" t="s">
        <v>9</v>
      </c>
      <c r="K600" s="172">
        <v>1</v>
      </c>
      <c r="L600" s="172">
        <v>0</v>
      </c>
      <c r="M600" s="172">
        <v>1</v>
      </c>
      <c r="N600" s="172">
        <v>1</v>
      </c>
      <c r="O600" s="172">
        <v>1</v>
      </c>
      <c r="P600" s="1"/>
      <c r="Q600"/>
      <c r="R600"/>
      <c r="S600"/>
      <c r="T600"/>
      <c r="U600"/>
      <c r="V600"/>
      <c r="W600" s="1"/>
      <c r="X600" s="50"/>
      <c r="Y600" s="49"/>
      <c r="Z600" s="49"/>
      <c r="AA600" s="1"/>
      <c r="AB600" s="7"/>
      <c r="AC600" s="7"/>
      <c r="AD600" s="7"/>
      <c r="AE600" s="7"/>
      <c r="AF600" s="7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15"/>
      <c r="AZ600" s="15"/>
      <c r="BA600" s="15"/>
      <c r="BB600" s="15"/>
      <c r="BC600" s="15"/>
      <c r="BD600" s="15"/>
      <c r="BE600" s="15"/>
      <c r="BF600" s="15"/>
      <c r="BG600" s="15"/>
      <c r="BH600" s="15"/>
      <c r="BI600" s="15"/>
      <c r="BJ600" s="15"/>
      <c r="BK600" s="15"/>
      <c r="BL600" s="15"/>
      <c r="BM600" s="15"/>
      <c r="BN600" s="15"/>
      <c r="BO600" s="15"/>
      <c r="BP600" s="15"/>
      <c r="BQ600" s="15"/>
      <c r="BS600" s="15"/>
      <c r="BT600" s="15"/>
      <c r="BU600" s="15"/>
      <c r="BV600" s="15"/>
      <c r="BW600" s="15"/>
      <c r="BY600" s="5"/>
      <c r="BZ600" s="5"/>
      <c r="CA600" s="5"/>
      <c r="CB600" s="5"/>
      <c r="CC600" s="5"/>
      <c r="CE600" s="5"/>
      <c r="CF600" s="5"/>
      <c r="CG600" s="5"/>
      <c r="CH600" s="5"/>
      <c r="CI600" s="5"/>
    </row>
    <row r="601" spans="1:87" x14ac:dyDescent="0.35">
      <c r="A601" s="170" t="str">
        <f t="shared" si="291"/>
        <v>10SNN</v>
      </c>
      <c r="B601" s="170" t="str">
        <f t="shared" si="292"/>
        <v>S</v>
      </c>
      <c r="C601" s="29" t="str">
        <f t="shared" si="293"/>
        <v>N</v>
      </c>
      <c r="D601" s="29" t="str">
        <f t="shared" si="290"/>
        <v>N</v>
      </c>
      <c r="E601" s="171" t="s">
        <v>9</v>
      </c>
      <c r="F601" s="171" t="s">
        <v>6</v>
      </c>
      <c r="G601" s="171" t="s">
        <v>8</v>
      </c>
      <c r="H601" s="172">
        <v>10</v>
      </c>
      <c r="I601" s="171" t="s">
        <v>5</v>
      </c>
      <c r="J601" s="171" t="s">
        <v>5</v>
      </c>
      <c r="K601" s="172">
        <v>14761</v>
      </c>
      <c r="L601" s="172">
        <v>8269</v>
      </c>
      <c r="M601" s="172">
        <v>13050</v>
      </c>
      <c r="N601" s="172">
        <v>12775</v>
      </c>
      <c r="O601" s="172">
        <v>14530</v>
      </c>
      <c r="P601" s="1"/>
      <c r="Q601"/>
      <c r="R601"/>
      <c r="S601"/>
      <c r="T601"/>
      <c r="U601"/>
      <c r="V601"/>
      <c r="W601" s="1"/>
      <c r="X601" s="50"/>
      <c r="Y601" s="49"/>
      <c r="Z601" s="49"/>
      <c r="AA601" s="1"/>
      <c r="AB601" s="7"/>
      <c r="AC601" s="7"/>
      <c r="AD601" s="7"/>
      <c r="AE601" s="7"/>
      <c r="AF601" s="7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15"/>
      <c r="AZ601" s="15"/>
      <c r="BA601" s="15"/>
      <c r="BB601" s="15"/>
      <c r="BC601" s="15"/>
      <c r="BD601" s="15"/>
      <c r="BE601" s="15"/>
      <c r="BF601" s="15"/>
      <c r="BG601" s="15"/>
      <c r="BH601" s="15"/>
      <c r="BI601" s="15"/>
      <c r="BJ601" s="15"/>
      <c r="BK601" s="15"/>
      <c r="BL601" s="15"/>
      <c r="BM601" s="15"/>
      <c r="BN601" s="15"/>
      <c r="BO601" s="15"/>
      <c r="BP601" s="15"/>
      <c r="BQ601" s="15"/>
      <c r="BS601" s="15"/>
      <c r="BT601" s="15"/>
      <c r="BU601" s="15"/>
      <c r="BV601" s="15"/>
      <c r="BW601" s="15"/>
      <c r="BY601" s="5"/>
      <c r="BZ601" s="5"/>
      <c r="CA601" s="5"/>
      <c r="CB601" s="5"/>
      <c r="CC601" s="5"/>
      <c r="CE601" s="5"/>
      <c r="CF601" s="5"/>
      <c r="CG601" s="5"/>
      <c r="CH601" s="5"/>
      <c r="CI601" s="5"/>
    </row>
    <row r="602" spans="1:87" x14ac:dyDescent="0.35">
      <c r="A602" s="170" t="str">
        <f t="shared" si="291"/>
        <v>10SNN</v>
      </c>
      <c r="B602" s="170" t="str">
        <f t="shared" si="292"/>
        <v>S</v>
      </c>
      <c r="C602" s="29" t="str">
        <f t="shared" si="293"/>
        <v>N</v>
      </c>
      <c r="D602" s="29" t="str">
        <f t="shared" si="290"/>
        <v>N</v>
      </c>
      <c r="E602" s="171" t="s">
        <v>9</v>
      </c>
      <c r="F602" s="171" t="s">
        <v>6</v>
      </c>
      <c r="G602" s="171" t="s">
        <v>8</v>
      </c>
      <c r="H602" s="172">
        <v>10</v>
      </c>
      <c r="I602" s="171" t="s">
        <v>9</v>
      </c>
      <c r="J602" s="171" t="s">
        <v>9</v>
      </c>
      <c r="K602" s="172">
        <v>1</v>
      </c>
      <c r="L602" s="172">
        <v>1</v>
      </c>
      <c r="M602" s="172">
        <v>1</v>
      </c>
      <c r="N602" s="172">
        <v>1</v>
      </c>
      <c r="O602" s="172">
        <v>1</v>
      </c>
      <c r="P602" s="1"/>
      <c r="Q602"/>
      <c r="R602"/>
      <c r="S602"/>
      <c r="T602"/>
      <c r="U602"/>
      <c r="V602"/>
      <c r="W602" s="1"/>
      <c r="X602" s="50"/>
      <c r="Y602" s="49"/>
      <c r="Z602" s="49"/>
      <c r="AA602" s="1"/>
      <c r="AB602" s="7"/>
      <c r="AC602" s="7"/>
      <c r="AD602" s="7"/>
      <c r="AE602" s="7"/>
      <c r="AF602" s="7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15"/>
      <c r="AZ602" s="15"/>
      <c r="BA602" s="15"/>
      <c r="BB602" s="15"/>
      <c r="BC602" s="15"/>
      <c r="BD602" s="15"/>
      <c r="BE602" s="15"/>
      <c r="BF602" s="15"/>
      <c r="BG602" s="15"/>
      <c r="BH602" s="15"/>
      <c r="BI602" s="15"/>
      <c r="BJ602" s="15"/>
      <c r="BK602" s="15"/>
      <c r="BL602" s="15"/>
      <c r="BM602" s="15"/>
      <c r="BN602" s="15"/>
      <c r="BO602" s="15"/>
      <c r="BP602" s="15"/>
      <c r="BQ602" s="15"/>
      <c r="BS602" s="15"/>
      <c r="BT602" s="15"/>
      <c r="BU602" s="15"/>
      <c r="BV602" s="15"/>
      <c r="BW602" s="15"/>
      <c r="BY602" s="5"/>
      <c r="BZ602" s="5"/>
      <c r="CA602" s="5"/>
      <c r="CB602" s="5"/>
      <c r="CC602" s="5"/>
      <c r="CE602" s="5"/>
      <c r="CF602" s="5"/>
      <c r="CG602" s="5"/>
      <c r="CH602" s="5"/>
      <c r="CI602" s="5"/>
    </row>
    <row r="603" spans="1:87" x14ac:dyDescent="0.35">
      <c r="A603" s="170" t="str">
        <f t="shared" si="291"/>
        <v>11SNN</v>
      </c>
      <c r="B603" s="170" t="str">
        <f t="shared" si="292"/>
        <v>S</v>
      </c>
      <c r="C603" s="29" t="str">
        <f t="shared" si="293"/>
        <v>N</v>
      </c>
      <c r="D603" s="29" t="str">
        <f t="shared" si="290"/>
        <v>N</v>
      </c>
      <c r="E603" s="171" t="s">
        <v>9</v>
      </c>
      <c r="F603" s="171" t="s">
        <v>6</v>
      </c>
      <c r="G603" s="171" t="s">
        <v>8</v>
      </c>
      <c r="H603" s="172">
        <v>11</v>
      </c>
      <c r="I603" s="171" t="s">
        <v>5</v>
      </c>
      <c r="J603" s="171" t="s">
        <v>5</v>
      </c>
      <c r="K603" s="172">
        <v>14025</v>
      </c>
      <c r="L603" s="172">
        <v>7902</v>
      </c>
      <c r="M603" s="172">
        <v>12532</v>
      </c>
      <c r="N603" s="172">
        <v>12282</v>
      </c>
      <c r="O603" s="172">
        <v>13800</v>
      </c>
      <c r="P603" s="1"/>
      <c r="Q603"/>
      <c r="R603"/>
      <c r="S603"/>
      <c r="T603"/>
      <c r="U603"/>
      <c r="V603"/>
      <c r="W603" s="1"/>
      <c r="X603" s="50"/>
      <c r="Y603" s="49"/>
      <c r="Z603" s="49"/>
      <c r="AA603" s="1"/>
      <c r="AB603" s="7"/>
      <c r="AC603" s="7"/>
      <c r="AD603" s="7"/>
      <c r="AE603" s="7"/>
      <c r="AF603" s="7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15"/>
      <c r="AZ603" s="15"/>
      <c r="BA603" s="15"/>
      <c r="BB603" s="15"/>
      <c r="BC603" s="15"/>
      <c r="BD603" s="15"/>
      <c r="BE603" s="15"/>
      <c r="BF603" s="15"/>
      <c r="BG603" s="15"/>
      <c r="BH603" s="15"/>
      <c r="BI603" s="15"/>
      <c r="BJ603" s="15"/>
      <c r="BK603" s="15"/>
      <c r="BL603" s="15"/>
      <c r="BM603" s="15"/>
      <c r="BN603" s="15"/>
      <c r="BO603" s="15"/>
      <c r="BP603" s="15"/>
      <c r="BQ603" s="15"/>
      <c r="BS603" s="15"/>
      <c r="BT603" s="15"/>
      <c r="BU603" s="15"/>
      <c r="BV603" s="15"/>
      <c r="BW603" s="15"/>
      <c r="BY603" s="5"/>
      <c r="BZ603" s="5"/>
      <c r="CA603" s="5"/>
      <c r="CB603" s="5"/>
      <c r="CC603" s="5"/>
      <c r="CE603" s="5"/>
      <c r="CF603" s="5"/>
      <c r="CG603" s="5"/>
      <c r="CH603" s="5"/>
      <c r="CI603" s="5"/>
    </row>
    <row r="604" spans="1:87" x14ac:dyDescent="0.35">
      <c r="A604" s="170" t="str">
        <f t="shared" si="291"/>
        <v>11SNN</v>
      </c>
      <c r="B604" s="170" t="str">
        <f t="shared" si="292"/>
        <v>S</v>
      </c>
      <c r="C604" s="29" t="str">
        <f t="shared" si="293"/>
        <v>N</v>
      </c>
      <c r="D604" s="29" t="str">
        <f t="shared" si="290"/>
        <v>N</v>
      </c>
      <c r="E604" s="171" t="s">
        <v>9</v>
      </c>
      <c r="F604" s="171" t="s">
        <v>6</v>
      </c>
      <c r="G604" s="171" t="s">
        <v>8</v>
      </c>
      <c r="H604" s="172">
        <v>11</v>
      </c>
      <c r="I604" s="171" t="s">
        <v>9</v>
      </c>
      <c r="J604" s="171" t="s">
        <v>5</v>
      </c>
      <c r="K604" s="172">
        <v>1</v>
      </c>
      <c r="L604" s="172">
        <v>1</v>
      </c>
      <c r="M604" s="172">
        <v>1</v>
      </c>
      <c r="N604" s="172">
        <v>1</v>
      </c>
      <c r="O604" s="172">
        <v>1</v>
      </c>
      <c r="P604" s="1"/>
      <c r="Q604"/>
      <c r="R604"/>
      <c r="S604"/>
      <c r="T604"/>
      <c r="U604"/>
      <c r="V604"/>
      <c r="W604" s="1"/>
      <c r="X604" s="50"/>
      <c r="Y604" s="49"/>
      <c r="Z604" s="49"/>
      <c r="AA604" s="1"/>
      <c r="AB604" s="7"/>
      <c r="AC604" s="7"/>
      <c r="AD604" s="7"/>
      <c r="AE604" s="7"/>
      <c r="AF604" s="7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15"/>
      <c r="AZ604" s="15"/>
      <c r="BA604" s="15"/>
      <c r="BB604" s="15"/>
      <c r="BC604" s="15"/>
      <c r="BD604" s="15"/>
      <c r="BE604" s="15"/>
      <c r="BF604" s="15"/>
      <c r="BG604" s="15"/>
      <c r="BH604" s="15"/>
      <c r="BI604" s="15"/>
      <c r="BJ604" s="15"/>
      <c r="BK604" s="15"/>
      <c r="BL604" s="15"/>
      <c r="BM604" s="15"/>
      <c r="BN604" s="15"/>
      <c r="BO604" s="15"/>
      <c r="BP604" s="15"/>
      <c r="BQ604" s="15"/>
      <c r="BS604" s="15"/>
      <c r="BT604" s="15"/>
      <c r="BU604" s="15"/>
      <c r="BV604" s="15"/>
      <c r="BW604" s="15"/>
      <c r="BY604" s="5"/>
      <c r="BZ604" s="5"/>
      <c r="CA604" s="5"/>
      <c r="CB604" s="5"/>
      <c r="CC604" s="5"/>
      <c r="CE604" s="5"/>
      <c r="CF604" s="5"/>
      <c r="CG604" s="5"/>
      <c r="CH604" s="5"/>
      <c r="CI604" s="5"/>
    </row>
    <row r="605" spans="1:87" x14ac:dyDescent="0.35">
      <c r="A605" s="170" t="str">
        <f t="shared" si="291"/>
        <v>12SNN</v>
      </c>
      <c r="B605" s="170" t="str">
        <f t="shared" si="292"/>
        <v>S</v>
      </c>
      <c r="C605" s="29" t="str">
        <f t="shared" si="293"/>
        <v>N</v>
      </c>
      <c r="D605" s="29" t="str">
        <f t="shared" si="290"/>
        <v>N</v>
      </c>
      <c r="E605" s="171" t="s">
        <v>9</v>
      </c>
      <c r="F605" s="171" t="s">
        <v>6</v>
      </c>
      <c r="G605" s="171" t="s">
        <v>8</v>
      </c>
      <c r="H605" s="172">
        <v>12</v>
      </c>
      <c r="I605" s="171" t="s">
        <v>5</v>
      </c>
      <c r="J605" s="171" t="s">
        <v>5</v>
      </c>
      <c r="K605" s="172">
        <v>12993</v>
      </c>
      <c r="L605" s="172">
        <v>7143</v>
      </c>
      <c r="M605" s="172">
        <v>11629</v>
      </c>
      <c r="N605" s="172">
        <v>11369</v>
      </c>
      <c r="O605" s="172">
        <v>12798</v>
      </c>
      <c r="P605" s="1"/>
      <c r="Q605"/>
      <c r="R605"/>
      <c r="S605"/>
      <c r="T605"/>
      <c r="U605"/>
      <c r="V605"/>
      <c r="W605" s="1"/>
      <c r="X605" s="50"/>
      <c r="Y605" s="49"/>
      <c r="Z605" s="49"/>
      <c r="AA605" s="1"/>
      <c r="AB605" s="7"/>
      <c r="AC605" s="7"/>
      <c r="AD605" s="7"/>
      <c r="AE605" s="7"/>
      <c r="AF605" s="7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15"/>
      <c r="AZ605" s="15"/>
      <c r="BA605" s="15"/>
      <c r="BB605" s="15"/>
      <c r="BC605" s="15"/>
      <c r="BD605" s="15"/>
      <c r="BE605" s="15"/>
      <c r="BF605" s="15"/>
      <c r="BG605" s="15"/>
      <c r="BH605" s="15"/>
      <c r="BI605" s="15"/>
      <c r="BJ605" s="15"/>
      <c r="BK605" s="15"/>
      <c r="BL605" s="15"/>
      <c r="BM605" s="15"/>
      <c r="BN605" s="15"/>
      <c r="BO605" s="15"/>
      <c r="BP605" s="15"/>
      <c r="BQ605" s="15"/>
      <c r="BS605" s="15"/>
      <c r="BT605" s="15"/>
      <c r="BU605" s="15"/>
      <c r="BV605" s="15"/>
      <c r="BW605" s="15"/>
      <c r="BY605" s="5"/>
      <c r="BZ605" s="5"/>
      <c r="CA605" s="5"/>
      <c r="CB605" s="5"/>
      <c r="CC605" s="5"/>
      <c r="CE605" s="5"/>
      <c r="CF605" s="5"/>
      <c r="CG605" s="5"/>
      <c r="CH605" s="5"/>
      <c r="CI605" s="5"/>
    </row>
    <row r="606" spans="1:87" x14ac:dyDescent="0.35">
      <c r="A606" s="170" t="str">
        <f t="shared" si="291"/>
        <v>13SNN</v>
      </c>
      <c r="B606" s="170" t="str">
        <f t="shared" si="292"/>
        <v>S</v>
      </c>
      <c r="C606" s="29" t="str">
        <f t="shared" si="293"/>
        <v>N</v>
      </c>
      <c r="D606" s="29" t="str">
        <f t="shared" si="290"/>
        <v>N</v>
      </c>
      <c r="E606" s="171" t="s">
        <v>9</v>
      </c>
      <c r="F606" s="171" t="s">
        <v>6</v>
      </c>
      <c r="G606" s="171" t="s">
        <v>8</v>
      </c>
      <c r="H606" s="172">
        <v>13</v>
      </c>
      <c r="I606" s="171" t="s">
        <v>5</v>
      </c>
      <c r="J606" s="171" t="s">
        <v>5</v>
      </c>
      <c r="K606" s="172">
        <v>12462</v>
      </c>
      <c r="L606" s="172">
        <v>6910</v>
      </c>
      <c r="M606" s="172">
        <v>11272</v>
      </c>
      <c r="N606" s="172">
        <v>11080</v>
      </c>
      <c r="O606" s="172">
        <v>12285</v>
      </c>
      <c r="P606" s="1"/>
      <c r="Q606"/>
      <c r="R606"/>
      <c r="S606"/>
      <c r="T606"/>
      <c r="U606"/>
      <c r="V606"/>
      <c r="W606" s="1"/>
      <c r="X606" s="50"/>
      <c r="Y606" s="49"/>
      <c r="Z606" s="49"/>
      <c r="AA606" s="1"/>
      <c r="AB606" s="7"/>
      <c r="AC606" s="7"/>
      <c r="AD606" s="7"/>
      <c r="AE606" s="7"/>
      <c r="AF606" s="7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15"/>
      <c r="AZ606" s="15"/>
      <c r="BA606" s="15"/>
      <c r="BB606" s="15"/>
      <c r="BC606" s="15"/>
      <c r="BD606" s="15"/>
      <c r="BE606" s="15"/>
      <c r="BF606" s="15"/>
      <c r="BG606" s="15"/>
      <c r="BH606" s="15"/>
      <c r="BI606" s="15"/>
      <c r="BJ606" s="15"/>
      <c r="BK606" s="15"/>
      <c r="BL606" s="15"/>
      <c r="BM606" s="15"/>
      <c r="BN606" s="15"/>
      <c r="BO606" s="15"/>
      <c r="BP606" s="15"/>
      <c r="BQ606" s="15"/>
      <c r="BS606" s="15"/>
      <c r="BT606" s="15"/>
      <c r="BU606" s="15"/>
      <c r="BV606" s="15"/>
      <c r="BW606" s="15"/>
      <c r="BY606" s="5"/>
      <c r="BZ606" s="5"/>
      <c r="CA606" s="5"/>
      <c r="CB606" s="5"/>
      <c r="CC606" s="5"/>
      <c r="CE606" s="5"/>
      <c r="CF606" s="5"/>
      <c r="CG606" s="5"/>
      <c r="CH606" s="5"/>
      <c r="CI606" s="5"/>
    </row>
    <row r="607" spans="1:87" x14ac:dyDescent="0.35">
      <c r="A607" s="170" t="str">
        <f t="shared" si="291"/>
        <v>13SNN</v>
      </c>
      <c r="B607" s="170" t="str">
        <f t="shared" si="292"/>
        <v>S</v>
      </c>
      <c r="C607" s="29" t="str">
        <f t="shared" si="293"/>
        <v>N</v>
      </c>
      <c r="D607" s="29" t="str">
        <f t="shared" si="290"/>
        <v>N</v>
      </c>
      <c r="E607" s="171" t="s">
        <v>9</v>
      </c>
      <c r="F607" s="171" t="s">
        <v>6</v>
      </c>
      <c r="G607" s="171" t="s">
        <v>8</v>
      </c>
      <c r="H607" s="172">
        <v>13</v>
      </c>
      <c r="I607" s="171" t="s">
        <v>5</v>
      </c>
      <c r="J607" s="171" t="s">
        <v>9</v>
      </c>
      <c r="K607" s="172">
        <v>2</v>
      </c>
      <c r="L607" s="172">
        <v>1</v>
      </c>
      <c r="M607" s="172">
        <v>1</v>
      </c>
      <c r="N607" s="172">
        <v>1</v>
      </c>
      <c r="O607" s="172">
        <v>2</v>
      </c>
      <c r="P607" s="1"/>
      <c r="Q607"/>
      <c r="R607"/>
      <c r="S607"/>
      <c r="T607"/>
      <c r="U607"/>
      <c r="V607"/>
      <c r="W607" s="1"/>
      <c r="X607" s="50"/>
      <c r="Y607" s="49"/>
      <c r="Z607" s="49"/>
      <c r="AA607" s="1"/>
      <c r="AB607" s="7"/>
      <c r="AC607" s="7"/>
      <c r="AD607" s="7"/>
      <c r="AE607" s="7"/>
      <c r="AF607" s="7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15"/>
      <c r="AZ607" s="15"/>
      <c r="BA607" s="15"/>
      <c r="BB607" s="15"/>
      <c r="BC607" s="15"/>
      <c r="BD607" s="15"/>
      <c r="BE607" s="15"/>
      <c r="BF607" s="15"/>
      <c r="BG607" s="15"/>
      <c r="BH607" s="15"/>
      <c r="BI607" s="15"/>
      <c r="BJ607" s="15"/>
      <c r="BK607" s="15"/>
      <c r="BL607" s="15"/>
      <c r="BM607" s="15"/>
      <c r="BN607" s="15"/>
      <c r="BO607" s="15"/>
      <c r="BP607" s="15"/>
      <c r="BQ607" s="15"/>
      <c r="BS607" s="15"/>
      <c r="BT607" s="15"/>
      <c r="BU607" s="15"/>
      <c r="BV607" s="15"/>
      <c r="BW607" s="15"/>
      <c r="BY607" s="5"/>
      <c r="BZ607" s="5"/>
      <c r="CA607" s="5"/>
      <c r="CB607" s="5"/>
      <c r="CC607" s="5"/>
      <c r="CE607" s="5"/>
      <c r="CF607" s="5"/>
      <c r="CG607" s="5"/>
      <c r="CH607" s="5"/>
      <c r="CI607" s="5"/>
    </row>
    <row r="608" spans="1:87" x14ac:dyDescent="0.35">
      <c r="A608" s="170" t="str">
        <f t="shared" si="291"/>
        <v>14SNN</v>
      </c>
      <c r="B608" s="170" t="str">
        <f t="shared" si="292"/>
        <v>S</v>
      </c>
      <c r="C608" s="29" t="str">
        <f t="shared" si="293"/>
        <v>N</v>
      </c>
      <c r="D608" s="29" t="str">
        <f t="shared" si="290"/>
        <v>N</v>
      </c>
      <c r="E608" s="171" t="s">
        <v>9</v>
      </c>
      <c r="F608" s="171" t="s">
        <v>6</v>
      </c>
      <c r="G608" s="171" t="s">
        <v>8</v>
      </c>
      <c r="H608" s="172">
        <v>14</v>
      </c>
      <c r="I608" s="171" t="s">
        <v>5</v>
      </c>
      <c r="J608" s="171" t="s">
        <v>5</v>
      </c>
      <c r="K608" s="172">
        <v>11773</v>
      </c>
      <c r="L608" s="172">
        <v>6438</v>
      </c>
      <c r="M608" s="172">
        <v>10627</v>
      </c>
      <c r="N608" s="172">
        <v>10443</v>
      </c>
      <c r="O608" s="172">
        <v>11589</v>
      </c>
      <c r="P608" s="1"/>
      <c r="Q608"/>
      <c r="R608"/>
      <c r="S608"/>
      <c r="T608"/>
      <c r="U608"/>
      <c r="V608"/>
      <c r="W608" s="1"/>
      <c r="X608" s="50"/>
      <c r="Y608" s="49"/>
      <c r="Z608" s="49"/>
      <c r="AA608" s="1"/>
      <c r="AB608" s="7"/>
      <c r="AC608" s="7"/>
      <c r="AD608" s="7"/>
      <c r="AE608" s="7"/>
      <c r="AF608" s="7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15"/>
      <c r="AZ608" s="15"/>
      <c r="BA608" s="15"/>
      <c r="BB608" s="15"/>
      <c r="BC608" s="15"/>
      <c r="BD608" s="15"/>
      <c r="BE608" s="15"/>
      <c r="BF608" s="15"/>
      <c r="BG608" s="15"/>
      <c r="BH608" s="15"/>
      <c r="BI608" s="15"/>
      <c r="BJ608" s="15"/>
      <c r="BK608" s="15"/>
      <c r="BL608" s="15"/>
      <c r="BM608" s="15"/>
      <c r="BN608" s="15"/>
      <c r="BO608" s="15"/>
      <c r="BP608" s="15"/>
      <c r="BQ608" s="15"/>
      <c r="BS608" s="15"/>
      <c r="BT608" s="15"/>
      <c r="BU608" s="15"/>
      <c r="BV608" s="15"/>
      <c r="BW608" s="15"/>
      <c r="BY608" s="5"/>
      <c r="BZ608" s="5"/>
      <c r="CA608" s="5"/>
      <c r="CB608" s="5"/>
      <c r="CC608" s="5"/>
      <c r="CE608" s="5"/>
      <c r="CF608" s="5"/>
      <c r="CG608" s="5"/>
      <c r="CH608" s="5"/>
      <c r="CI608" s="5"/>
    </row>
    <row r="609" spans="1:87" x14ac:dyDescent="0.35">
      <c r="A609" s="170" t="str">
        <f t="shared" si="291"/>
        <v>15SNN</v>
      </c>
      <c r="B609" s="170" t="str">
        <f t="shared" si="292"/>
        <v>S</v>
      </c>
      <c r="C609" s="29" t="str">
        <f t="shared" si="293"/>
        <v>N</v>
      </c>
      <c r="D609" s="29" t="str">
        <f t="shared" si="290"/>
        <v>N</v>
      </c>
      <c r="E609" s="171" t="s">
        <v>9</v>
      </c>
      <c r="F609" s="171" t="s">
        <v>6</v>
      </c>
      <c r="G609" s="171" t="s">
        <v>8</v>
      </c>
      <c r="H609" s="172">
        <v>15</v>
      </c>
      <c r="I609" s="171" t="s">
        <v>5</v>
      </c>
      <c r="J609" s="171" t="s">
        <v>5</v>
      </c>
      <c r="K609" s="172">
        <v>11005</v>
      </c>
      <c r="L609" s="172">
        <v>6061</v>
      </c>
      <c r="M609" s="172">
        <v>9964</v>
      </c>
      <c r="N609" s="172">
        <v>9788</v>
      </c>
      <c r="O609" s="172">
        <v>10838</v>
      </c>
      <c r="P609" s="1"/>
      <c r="Q609"/>
      <c r="R609"/>
      <c r="S609"/>
      <c r="T609"/>
      <c r="U609"/>
      <c r="V609"/>
      <c r="W609" s="1"/>
      <c r="X609" s="50"/>
      <c r="Y609" s="49"/>
      <c r="Z609" s="49"/>
      <c r="AA609" s="1"/>
      <c r="AB609" s="7"/>
      <c r="AC609" s="7"/>
      <c r="AD609" s="7"/>
      <c r="AE609" s="7"/>
      <c r="AF609" s="7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15"/>
      <c r="AZ609" s="15"/>
      <c r="BA609" s="15"/>
      <c r="BB609" s="15"/>
      <c r="BC609" s="15"/>
      <c r="BD609" s="15"/>
      <c r="BE609" s="15"/>
      <c r="BF609" s="15"/>
      <c r="BG609" s="15"/>
      <c r="BH609" s="15"/>
      <c r="BI609" s="15"/>
      <c r="BJ609" s="15"/>
      <c r="BK609" s="15"/>
      <c r="BL609" s="15"/>
      <c r="BM609" s="15"/>
      <c r="BN609" s="15"/>
      <c r="BO609" s="15"/>
      <c r="BP609" s="15"/>
      <c r="BQ609" s="15"/>
      <c r="BS609" s="15"/>
      <c r="BT609" s="15"/>
      <c r="BU609" s="15"/>
      <c r="BV609" s="15"/>
      <c r="BW609" s="15"/>
      <c r="BY609" s="5"/>
      <c r="BZ609" s="5"/>
      <c r="CA609" s="5"/>
      <c r="CB609" s="5"/>
      <c r="CC609" s="5"/>
      <c r="CE609" s="5"/>
      <c r="CF609" s="5"/>
      <c r="CG609" s="5"/>
      <c r="CH609" s="5"/>
      <c r="CI609" s="5"/>
    </row>
    <row r="610" spans="1:87" x14ac:dyDescent="0.35">
      <c r="A610" s="170" t="str">
        <f t="shared" si="291"/>
        <v>16SNN</v>
      </c>
      <c r="B610" s="170" t="str">
        <f t="shared" si="292"/>
        <v>S</v>
      </c>
      <c r="C610" s="29" t="str">
        <f t="shared" si="293"/>
        <v>N</v>
      </c>
      <c r="D610" s="29" t="str">
        <f t="shared" si="290"/>
        <v>N</v>
      </c>
      <c r="E610" s="171" t="s">
        <v>9</v>
      </c>
      <c r="F610" s="171" t="s">
        <v>6</v>
      </c>
      <c r="G610" s="171" t="s">
        <v>8</v>
      </c>
      <c r="H610" s="172">
        <v>16</v>
      </c>
      <c r="I610" s="171" t="s">
        <v>5</v>
      </c>
      <c r="J610" s="171" t="s">
        <v>5</v>
      </c>
      <c r="K610" s="172">
        <v>10300</v>
      </c>
      <c r="L610" s="172">
        <v>5668</v>
      </c>
      <c r="M610" s="172">
        <v>9337</v>
      </c>
      <c r="N610" s="172">
        <v>9160</v>
      </c>
      <c r="O610" s="172">
        <v>10120</v>
      </c>
      <c r="P610" s="1"/>
      <c r="Q610"/>
      <c r="R610"/>
      <c r="S610"/>
      <c r="T610"/>
      <c r="U610"/>
      <c r="V610"/>
      <c r="W610" s="1"/>
      <c r="X610" s="50"/>
      <c r="Y610" s="49"/>
      <c r="Z610" s="49"/>
      <c r="AA610" s="1"/>
      <c r="AB610" s="7"/>
      <c r="AC610" s="7"/>
      <c r="AD610" s="7"/>
      <c r="AE610" s="7"/>
      <c r="AF610" s="7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15"/>
      <c r="AZ610" s="15"/>
      <c r="BA610" s="15"/>
      <c r="BB610" s="15"/>
      <c r="BC610" s="15"/>
      <c r="BD610" s="15"/>
      <c r="BE610" s="15"/>
      <c r="BF610" s="15"/>
      <c r="BG610" s="15"/>
      <c r="BH610" s="15"/>
      <c r="BI610" s="15"/>
      <c r="BJ610" s="15"/>
      <c r="BK610" s="15"/>
      <c r="BL610" s="15"/>
      <c r="BM610" s="15"/>
      <c r="BN610" s="15"/>
      <c r="BO610" s="15"/>
      <c r="BP610" s="15"/>
      <c r="BQ610" s="15"/>
      <c r="BS610" s="15"/>
      <c r="BT610" s="15"/>
      <c r="BU610" s="15"/>
      <c r="BV610" s="15"/>
      <c r="BW610" s="15"/>
      <c r="BY610" s="5"/>
      <c r="BZ610" s="5"/>
      <c r="CA610" s="5"/>
      <c r="CB610" s="5"/>
      <c r="CC610" s="5"/>
      <c r="CE610" s="5"/>
      <c r="CF610" s="5"/>
      <c r="CG610" s="5"/>
      <c r="CH610" s="5"/>
      <c r="CI610" s="5"/>
    </row>
    <row r="611" spans="1:87" x14ac:dyDescent="0.35">
      <c r="A611" s="170" t="str">
        <f t="shared" si="291"/>
        <v>17SNN</v>
      </c>
      <c r="B611" s="170" t="str">
        <f t="shared" si="292"/>
        <v>S</v>
      </c>
      <c r="C611" s="29" t="str">
        <f t="shared" si="293"/>
        <v>N</v>
      </c>
      <c r="D611" s="29" t="str">
        <f t="shared" si="290"/>
        <v>N</v>
      </c>
      <c r="E611" s="171" t="s">
        <v>9</v>
      </c>
      <c r="F611" s="171" t="s">
        <v>6</v>
      </c>
      <c r="G611" s="171" t="s">
        <v>8</v>
      </c>
      <c r="H611" s="172">
        <v>17</v>
      </c>
      <c r="I611" s="171" t="s">
        <v>5</v>
      </c>
      <c r="J611" s="171" t="s">
        <v>5</v>
      </c>
      <c r="K611" s="172">
        <v>9560</v>
      </c>
      <c r="L611" s="172">
        <v>5199</v>
      </c>
      <c r="M611" s="172">
        <v>8637</v>
      </c>
      <c r="N611" s="172">
        <v>8468</v>
      </c>
      <c r="O611" s="172">
        <v>9387</v>
      </c>
      <c r="P611" s="1"/>
      <c r="Q611"/>
      <c r="R611"/>
      <c r="S611"/>
      <c r="T611"/>
      <c r="U611"/>
      <c r="V611"/>
      <c r="W611" s="1"/>
      <c r="X611" s="50"/>
      <c r="Y611" s="49"/>
      <c r="Z611" s="49"/>
      <c r="AA611" s="1"/>
      <c r="AB611" s="7"/>
      <c r="AC611" s="7"/>
      <c r="AD611" s="7"/>
      <c r="AE611" s="7"/>
      <c r="AF611" s="7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15"/>
      <c r="AZ611" s="15"/>
      <c r="BA611" s="15"/>
      <c r="BB611" s="15"/>
      <c r="BC611" s="15"/>
      <c r="BD611" s="15"/>
      <c r="BE611" s="15"/>
      <c r="BF611" s="15"/>
      <c r="BG611" s="15"/>
      <c r="BH611" s="15"/>
      <c r="BI611" s="15"/>
      <c r="BJ611" s="15"/>
      <c r="BK611" s="15"/>
      <c r="BL611" s="15"/>
      <c r="BM611" s="15"/>
      <c r="BN611" s="15"/>
      <c r="BO611" s="15"/>
      <c r="BP611" s="15"/>
      <c r="BQ611" s="15"/>
      <c r="BS611" s="15"/>
      <c r="BT611" s="15"/>
      <c r="BU611" s="15"/>
      <c r="BV611" s="15"/>
      <c r="BW611" s="15"/>
      <c r="BY611" s="5"/>
      <c r="BZ611" s="5"/>
      <c r="CA611" s="5"/>
      <c r="CB611" s="5"/>
      <c r="CC611" s="5"/>
      <c r="CE611" s="5"/>
      <c r="CF611" s="5"/>
      <c r="CG611" s="5"/>
      <c r="CH611" s="5"/>
      <c r="CI611" s="5"/>
    </row>
    <row r="612" spans="1:87" x14ac:dyDescent="0.35">
      <c r="A612" s="170" t="str">
        <f t="shared" si="291"/>
        <v>18SNN</v>
      </c>
      <c r="B612" s="170" t="str">
        <f t="shared" si="292"/>
        <v>S</v>
      </c>
      <c r="C612" s="29" t="str">
        <f t="shared" si="293"/>
        <v>N</v>
      </c>
      <c r="D612" s="29" t="str">
        <f t="shared" si="290"/>
        <v>N</v>
      </c>
      <c r="E612" s="171" t="s">
        <v>9</v>
      </c>
      <c r="F612" s="171" t="s">
        <v>6</v>
      </c>
      <c r="G612" s="171" t="s">
        <v>8</v>
      </c>
      <c r="H612" s="172">
        <v>18</v>
      </c>
      <c r="I612" s="171" t="s">
        <v>5</v>
      </c>
      <c r="J612" s="171" t="s">
        <v>5</v>
      </c>
      <c r="K612" s="172">
        <v>8894</v>
      </c>
      <c r="L612" s="172">
        <v>4825</v>
      </c>
      <c r="M612" s="172">
        <v>8051</v>
      </c>
      <c r="N612" s="172">
        <v>7906</v>
      </c>
      <c r="O612" s="172">
        <v>8740</v>
      </c>
      <c r="P612" s="1"/>
      <c r="Q612"/>
      <c r="R612"/>
      <c r="S612"/>
      <c r="T612"/>
      <c r="U612"/>
      <c r="V612"/>
      <c r="W612" s="1"/>
      <c r="X612" s="50"/>
      <c r="Y612" s="49"/>
      <c r="Z612" s="49"/>
      <c r="AA612" s="1"/>
      <c r="AB612" s="7"/>
      <c r="AC612" s="7"/>
      <c r="AD612" s="7"/>
      <c r="AE612" s="7"/>
      <c r="AF612" s="7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15"/>
      <c r="AZ612" s="15"/>
      <c r="BA612" s="15"/>
      <c r="BB612" s="15"/>
      <c r="BC612" s="15"/>
      <c r="BD612" s="15"/>
      <c r="BE612" s="15"/>
      <c r="BF612" s="15"/>
      <c r="BG612" s="15"/>
      <c r="BH612" s="15"/>
      <c r="BI612" s="15"/>
      <c r="BJ612" s="15"/>
      <c r="BK612" s="15"/>
      <c r="BL612" s="15"/>
      <c r="BM612" s="15"/>
      <c r="BN612" s="15"/>
      <c r="BO612" s="15"/>
      <c r="BP612" s="15"/>
      <c r="BQ612" s="15"/>
      <c r="BS612" s="15"/>
      <c r="BT612" s="15"/>
      <c r="BU612" s="15"/>
      <c r="BV612" s="15"/>
      <c r="BW612" s="15"/>
      <c r="BY612" s="5"/>
      <c r="BZ612" s="5"/>
      <c r="CA612" s="5"/>
      <c r="CB612" s="5"/>
      <c r="CC612" s="5"/>
      <c r="CE612" s="5"/>
      <c r="CF612" s="5"/>
      <c r="CG612" s="5"/>
      <c r="CH612" s="5"/>
      <c r="CI612" s="5"/>
    </row>
    <row r="613" spans="1:87" x14ac:dyDescent="0.35">
      <c r="A613" s="170" t="str">
        <f t="shared" si="291"/>
        <v>19SNN</v>
      </c>
      <c r="B613" s="170" t="str">
        <f t="shared" si="292"/>
        <v>S</v>
      </c>
      <c r="C613" s="29" t="str">
        <f t="shared" si="293"/>
        <v>N</v>
      </c>
      <c r="D613" s="29" t="str">
        <f t="shared" si="290"/>
        <v>N</v>
      </c>
      <c r="E613" s="171" t="s">
        <v>9</v>
      </c>
      <c r="F613" s="171" t="s">
        <v>6</v>
      </c>
      <c r="G613" s="171" t="s">
        <v>8</v>
      </c>
      <c r="H613" s="172">
        <v>19</v>
      </c>
      <c r="I613" s="171" t="s">
        <v>5</v>
      </c>
      <c r="J613" s="171" t="s">
        <v>5</v>
      </c>
      <c r="K613" s="172">
        <v>8811</v>
      </c>
      <c r="L613" s="172">
        <v>4769</v>
      </c>
      <c r="M613" s="172">
        <v>7984</v>
      </c>
      <c r="N613" s="172">
        <v>7836</v>
      </c>
      <c r="O613" s="172">
        <v>8646</v>
      </c>
      <c r="P613" s="1"/>
      <c r="Q613"/>
      <c r="R613"/>
      <c r="S613"/>
      <c r="T613"/>
      <c r="U613"/>
      <c r="V613"/>
      <c r="W613" s="1"/>
      <c r="X613" s="50"/>
      <c r="Y613" s="49"/>
      <c r="Z613" s="49"/>
      <c r="AA613" s="1"/>
      <c r="AB613" s="7"/>
      <c r="AC613" s="7"/>
      <c r="AD613" s="7"/>
      <c r="AE613" s="7"/>
      <c r="AF613" s="7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15"/>
      <c r="AZ613" s="15"/>
      <c r="BA613" s="15"/>
      <c r="BB613" s="15"/>
      <c r="BC613" s="15"/>
      <c r="BD613" s="15"/>
      <c r="BE613" s="15"/>
      <c r="BF613" s="15"/>
      <c r="BG613" s="15"/>
      <c r="BH613" s="15"/>
      <c r="BI613" s="15"/>
      <c r="BJ613" s="15"/>
      <c r="BK613" s="15"/>
      <c r="BL613" s="15"/>
      <c r="BM613" s="15"/>
      <c r="BN613" s="15"/>
      <c r="BO613" s="15"/>
      <c r="BP613" s="15"/>
      <c r="BQ613" s="15"/>
      <c r="BS613" s="15"/>
      <c r="BT613" s="15"/>
      <c r="BU613" s="15"/>
      <c r="BV613" s="15"/>
      <c r="BW613" s="15"/>
      <c r="BY613" s="5"/>
      <c r="BZ613" s="5"/>
      <c r="CA613" s="5"/>
      <c r="CB613" s="5"/>
      <c r="CC613" s="5"/>
      <c r="CE613" s="5"/>
      <c r="CF613" s="5"/>
      <c r="CG613" s="5"/>
      <c r="CH613" s="5"/>
      <c r="CI613" s="5"/>
    </row>
    <row r="614" spans="1:87" x14ac:dyDescent="0.35">
      <c r="A614" s="170" t="str">
        <f t="shared" si="291"/>
        <v>19SNN</v>
      </c>
      <c r="B614" s="170" t="str">
        <f t="shared" si="292"/>
        <v>S</v>
      </c>
      <c r="C614" s="29" t="str">
        <f t="shared" si="293"/>
        <v>N</v>
      </c>
      <c r="D614" s="29" t="str">
        <f t="shared" si="290"/>
        <v>N</v>
      </c>
      <c r="E614" s="171" t="s">
        <v>9</v>
      </c>
      <c r="F614" s="171" t="s">
        <v>6</v>
      </c>
      <c r="G614" s="171" t="s">
        <v>8</v>
      </c>
      <c r="H614" s="172">
        <v>19</v>
      </c>
      <c r="I614" s="171" t="s">
        <v>9</v>
      </c>
      <c r="J614" s="171" t="s">
        <v>5</v>
      </c>
      <c r="K614" s="172">
        <v>1</v>
      </c>
      <c r="L614" s="172">
        <v>0</v>
      </c>
      <c r="M614" s="172">
        <v>0</v>
      </c>
      <c r="N614" s="172">
        <v>0</v>
      </c>
      <c r="O614" s="172">
        <v>1</v>
      </c>
      <c r="P614" s="1"/>
      <c r="Q614"/>
      <c r="R614"/>
      <c r="S614"/>
      <c r="T614"/>
      <c r="U614"/>
      <c r="V614"/>
      <c r="W614" s="1"/>
      <c r="X614" s="50"/>
      <c r="Y614" s="49"/>
      <c r="Z614" s="49"/>
      <c r="AA614" s="1"/>
      <c r="AB614" s="7"/>
      <c r="AC614" s="7"/>
      <c r="AD614" s="7"/>
      <c r="AE614" s="7"/>
      <c r="AF614" s="7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15"/>
      <c r="AZ614" s="15"/>
      <c r="BA614" s="15"/>
      <c r="BB614" s="15"/>
      <c r="BC614" s="15"/>
      <c r="BD614" s="15"/>
      <c r="BE614" s="15"/>
      <c r="BF614" s="15"/>
      <c r="BG614" s="15"/>
      <c r="BH614" s="15"/>
      <c r="BI614" s="15"/>
      <c r="BJ614" s="15"/>
      <c r="BK614" s="15"/>
      <c r="BL614" s="15"/>
      <c r="BM614" s="15"/>
      <c r="BN614" s="15"/>
      <c r="BO614" s="15"/>
      <c r="BP614" s="15"/>
      <c r="BQ614" s="15"/>
      <c r="BS614" s="15"/>
      <c r="BT614" s="15"/>
      <c r="BU614" s="15"/>
      <c r="BV614" s="15"/>
      <c r="BW614" s="15"/>
      <c r="BY614" s="5"/>
      <c r="BZ614" s="5"/>
      <c r="CA614" s="5"/>
      <c r="CB614" s="5"/>
      <c r="CC614" s="5"/>
      <c r="CE614" s="5"/>
      <c r="CF614" s="5"/>
      <c r="CG614" s="5"/>
      <c r="CH614" s="5"/>
      <c r="CI614" s="5"/>
    </row>
    <row r="615" spans="1:87" x14ac:dyDescent="0.35">
      <c r="A615" s="170" t="str">
        <f t="shared" si="291"/>
        <v>20SNN</v>
      </c>
      <c r="B615" s="170" t="str">
        <f t="shared" si="292"/>
        <v>S</v>
      </c>
      <c r="C615" s="29" t="str">
        <f t="shared" si="293"/>
        <v>N</v>
      </c>
      <c r="D615" s="29" t="str">
        <f t="shared" si="290"/>
        <v>N</v>
      </c>
      <c r="E615" s="171" t="s">
        <v>9</v>
      </c>
      <c r="F615" s="171" t="s">
        <v>6</v>
      </c>
      <c r="G615" s="171" t="s">
        <v>8</v>
      </c>
      <c r="H615" s="172">
        <v>20</v>
      </c>
      <c r="I615" s="171" t="s">
        <v>5</v>
      </c>
      <c r="J615" s="171" t="s">
        <v>5</v>
      </c>
      <c r="K615" s="172">
        <v>7968</v>
      </c>
      <c r="L615" s="172">
        <v>4277</v>
      </c>
      <c r="M615" s="172">
        <v>7213</v>
      </c>
      <c r="N615" s="172">
        <v>7102</v>
      </c>
      <c r="O615" s="172">
        <v>7851</v>
      </c>
      <c r="P615" s="1"/>
      <c r="Q615"/>
      <c r="R615"/>
      <c r="S615"/>
      <c r="T615"/>
      <c r="U615"/>
      <c r="V615"/>
      <c r="W615" s="1"/>
      <c r="X615" s="50"/>
      <c r="Y615" s="49"/>
      <c r="Z615" s="49"/>
      <c r="AA615" s="1"/>
      <c r="AB615" s="7"/>
      <c r="AC615" s="7"/>
      <c r="AD615" s="7"/>
      <c r="AE615" s="7"/>
      <c r="AF615" s="7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15"/>
      <c r="AZ615" s="15"/>
      <c r="BA615" s="15"/>
      <c r="BB615" s="15"/>
      <c r="BC615" s="15"/>
      <c r="BD615" s="15"/>
      <c r="BE615" s="15"/>
      <c r="BF615" s="15"/>
      <c r="BG615" s="15"/>
      <c r="BH615" s="15"/>
      <c r="BI615" s="15"/>
      <c r="BJ615" s="15"/>
      <c r="BK615" s="15"/>
      <c r="BL615" s="15"/>
      <c r="BM615" s="15"/>
      <c r="BN615" s="15"/>
      <c r="BO615" s="15"/>
      <c r="BP615" s="15"/>
      <c r="BQ615" s="15"/>
      <c r="BS615" s="15"/>
      <c r="BT615" s="15"/>
      <c r="BU615" s="15"/>
      <c r="BV615" s="15"/>
      <c r="BW615" s="15"/>
      <c r="BY615" s="5"/>
      <c r="BZ615" s="5"/>
      <c r="CA615" s="5"/>
      <c r="CB615" s="5"/>
      <c r="CC615" s="5"/>
      <c r="CE615" s="5"/>
      <c r="CF615" s="5"/>
      <c r="CG615" s="5"/>
      <c r="CH615" s="5"/>
      <c r="CI615" s="5"/>
    </row>
    <row r="616" spans="1:87" x14ac:dyDescent="0.35">
      <c r="A616" s="170" t="str">
        <f t="shared" si="291"/>
        <v>21SNN</v>
      </c>
      <c r="B616" s="170" t="str">
        <f t="shared" si="292"/>
        <v>S</v>
      </c>
      <c r="C616" s="29" t="str">
        <f t="shared" si="293"/>
        <v>N</v>
      </c>
      <c r="D616" s="29" t="str">
        <f t="shared" si="290"/>
        <v>N</v>
      </c>
      <c r="E616" s="171" t="s">
        <v>9</v>
      </c>
      <c r="F616" s="171" t="s">
        <v>6</v>
      </c>
      <c r="G616" s="171" t="s">
        <v>8</v>
      </c>
      <c r="H616" s="172">
        <v>21</v>
      </c>
      <c r="I616" s="171" t="s">
        <v>5</v>
      </c>
      <c r="J616" s="171" t="s">
        <v>5</v>
      </c>
      <c r="K616" s="172">
        <v>7721</v>
      </c>
      <c r="L616" s="172">
        <v>4187</v>
      </c>
      <c r="M616" s="172">
        <v>6997</v>
      </c>
      <c r="N616" s="172">
        <v>6868</v>
      </c>
      <c r="O616" s="172">
        <v>7586</v>
      </c>
      <c r="P616" s="1"/>
      <c r="Q616"/>
      <c r="R616"/>
      <c r="S616"/>
      <c r="T616"/>
      <c r="U616"/>
      <c r="V616"/>
      <c r="W616" s="1"/>
      <c r="X616" s="50"/>
      <c r="Y616" s="49"/>
      <c r="Z616" s="49"/>
      <c r="AA616" s="1"/>
      <c r="AB616" s="7"/>
      <c r="AC616" s="7"/>
      <c r="AD616" s="7"/>
      <c r="AE616" s="7"/>
      <c r="AF616" s="7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15"/>
      <c r="AZ616" s="15"/>
      <c r="BA616" s="15"/>
      <c r="BB616" s="15"/>
      <c r="BC616" s="15"/>
      <c r="BD616" s="15"/>
      <c r="BE616" s="15"/>
      <c r="BF616" s="15"/>
      <c r="BG616" s="15"/>
      <c r="BH616" s="15"/>
      <c r="BI616" s="15"/>
      <c r="BJ616" s="15"/>
      <c r="BK616" s="15"/>
      <c r="BL616" s="15"/>
      <c r="BM616" s="15"/>
      <c r="BN616" s="15"/>
      <c r="BO616" s="15"/>
      <c r="BP616" s="15"/>
      <c r="BQ616" s="15"/>
      <c r="BS616" s="15"/>
      <c r="BT616" s="15"/>
      <c r="BU616" s="15"/>
      <c r="BV616" s="15"/>
      <c r="BW616" s="15"/>
      <c r="BY616" s="5"/>
      <c r="BZ616" s="5"/>
      <c r="CA616" s="5"/>
      <c r="CB616" s="5"/>
      <c r="CC616" s="5"/>
      <c r="CE616" s="5"/>
      <c r="CF616" s="5"/>
      <c r="CG616" s="5"/>
      <c r="CH616" s="5"/>
      <c r="CI616" s="5"/>
    </row>
    <row r="617" spans="1:87" x14ac:dyDescent="0.35">
      <c r="A617" s="170" t="str">
        <f t="shared" si="291"/>
        <v>21SNN</v>
      </c>
      <c r="B617" s="170" t="str">
        <f t="shared" si="292"/>
        <v>S</v>
      </c>
      <c r="C617" s="29" t="str">
        <f t="shared" si="293"/>
        <v>N</v>
      </c>
      <c r="D617" s="29" t="str">
        <f t="shared" si="290"/>
        <v>N</v>
      </c>
      <c r="E617" s="171" t="s">
        <v>9</v>
      </c>
      <c r="F617" s="171" t="s">
        <v>6</v>
      </c>
      <c r="G617" s="171" t="s">
        <v>8</v>
      </c>
      <c r="H617" s="172">
        <v>21</v>
      </c>
      <c r="I617" s="171" t="s">
        <v>9</v>
      </c>
      <c r="J617" s="171" t="s">
        <v>5</v>
      </c>
      <c r="K617" s="172">
        <v>1</v>
      </c>
      <c r="L617" s="172">
        <v>0</v>
      </c>
      <c r="M617" s="172">
        <v>1</v>
      </c>
      <c r="N617" s="172">
        <v>1</v>
      </c>
      <c r="O617" s="172">
        <v>1</v>
      </c>
      <c r="P617" s="1"/>
      <c r="Q617"/>
      <c r="R617"/>
      <c r="S617"/>
      <c r="T617"/>
      <c r="U617"/>
      <c r="V617"/>
      <c r="W617" s="1"/>
      <c r="X617" s="50"/>
      <c r="Y617" s="49"/>
      <c r="Z617" s="49"/>
      <c r="AA617" s="1"/>
      <c r="AB617" s="7"/>
      <c r="AC617" s="7"/>
      <c r="AD617" s="7"/>
      <c r="AE617" s="7"/>
      <c r="AF617" s="7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15"/>
      <c r="AZ617" s="15"/>
      <c r="BA617" s="15"/>
      <c r="BB617" s="15"/>
      <c r="BC617" s="15"/>
      <c r="BD617" s="15"/>
      <c r="BE617" s="15"/>
      <c r="BF617" s="15"/>
      <c r="BG617" s="15"/>
      <c r="BH617" s="15"/>
      <c r="BI617" s="15"/>
      <c r="BJ617" s="15"/>
      <c r="BK617" s="15"/>
      <c r="BL617" s="15"/>
      <c r="BM617" s="15"/>
      <c r="BN617" s="15"/>
      <c r="BO617" s="15"/>
      <c r="BP617" s="15"/>
      <c r="BQ617" s="15"/>
      <c r="BS617" s="15"/>
      <c r="BT617" s="15"/>
      <c r="BU617" s="15"/>
      <c r="BV617" s="15"/>
      <c r="BW617" s="15"/>
      <c r="BY617" s="5"/>
      <c r="BZ617" s="5"/>
      <c r="CA617" s="5"/>
      <c r="CB617" s="5"/>
      <c r="CC617" s="5"/>
      <c r="CE617" s="5"/>
      <c r="CF617" s="5"/>
      <c r="CG617" s="5"/>
      <c r="CH617" s="5"/>
      <c r="CI617" s="5"/>
    </row>
    <row r="618" spans="1:87" x14ac:dyDescent="0.35">
      <c r="A618" s="170" t="str">
        <f t="shared" si="291"/>
        <v>22SNN</v>
      </c>
      <c r="B618" s="170" t="str">
        <f t="shared" si="292"/>
        <v>S</v>
      </c>
      <c r="C618" s="29" t="str">
        <f t="shared" si="293"/>
        <v>N</v>
      </c>
      <c r="D618" s="29" t="str">
        <f t="shared" si="290"/>
        <v>N</v>
      </c>
      <c r="E618" s="171" t="s">
        <v>9</v>
      </c>
      <c r="F618" s="171" t="s">
        <v>6</v>
      </c>
      <c r="G618" s="171" t="s">
        <v>8</v>
      </c>
      <c r="H618" s="172">
        <v>22</v>
      </c>
      <c r="I618" s="171" t="s">
        <v>5</v>
      </c>
      <c r="J618" s="171" t="s">
        <v>5</v>
      </c>
      <c r="K618" s="172">
        <v>7061</v>
      </c>
      <c r="L618" s="172">
        <v>3822</v>
      </c>
      <c r="M618" s="172">
        <v>6369</v>
      </c>
      <c r="N618" s="172">
        <v>6251</v>
      </c>
      <c r="O618" s="172">
        <v>6939</v>
      </c>
      <c r="P618" s="1"/>
      <c r="Q618"/>
      <c r="R618"/>
      <c r="S618"/>
      <c r="T618"/>
      <c r="U618"/>
      <c r="V618"/>
      <c r="W618" s="1"/>
      <c r="X618" s="50"/>
      <c r="Y618" s="49"/>
      <c r="Z618" s="49"/>
      <c r="AA618" s="1"/>
      <c r="AB618" s="7"/>
      <c r="AC618" s="7"/>
      <c r="AD618" s="7"/>
      <c r="AE618" s="7"/>
      <c r="AF618" s="7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15"/>
      <c r="AZ618" s="15"/>
      <c r="BA618" s="15"/>
      <c r="BB618" s="15"/>
      <c r="BC618" s="15"/>
      <c r="BD618" s="15"/>
      <c r="BE618" s="15"/>
      <c r="BF618" s="15"/>
      <c r="BG618" s="15"/>
      <c r="BH618" s="15"/>
      <c r="BI618" s="15"/>
      <c r="BJ618" s="15"/>
      <c r="BK618" s="15"/>
      <c r="BL618" s="15"/>
      <c r="BM618" s="15"/>
      <c r="BN618" s="15"/>
      <c r="BO618" s="15"/>
      <c r="BP618" s="15"/>
      <c r="BQ618" s="15"/>
      <c r="BS618" s="15"/>
      <c r="BT618" s="15"/>
      <c r="BU618" s="15"/>
      <c r="BV618" s="15"/>
      <c r="BW618" s="15"/>
      <c r="BY618" s="5"/>
      <c r="BZ618" s="5"/>
      <c r="CA618" s="5"/>
      <c r="CB618" s="5"/>
      <c r="CC618" s="5"/>
      <c r="CE618" s="5"/>
      <c r="CF618" s="5"/>
      <c r="CG618" s="5"/>
      <c r="CH618" s="5"/>
      <c r="CI618" s="5"/>
    </row>
    <row r="619" spans="1:87" x14ac:dyDescent="0.35">
      <c r="A619" s="170" t="str">
        <f t="shared" si="291"/>
        <v>23SNN</v>
      </c>
      <c r="B619" s="170" t="str">
        <f t="shared" si="292"/>
        <v>S</v>
      </c>
      <c r="C619" s="29" t="str">
        <f t="shared" si="293"/>
        <v>N</v>
      </c>
      <c r="D619" s="29" t="str">
        <f t="shared" si="290"/>
        <v>N</v>
      </c>
      <c r="E619" s="171" t="s">
        <v>9</v>
      </c>
      <c r="F619" s="171" t="s">
        <v>6</v>
      </c>
      <c r="G619" s="171" t="s">
        <v>8</v>
      </c>
      <c r="H619" s="172">
        <v>23</v>
      </c>
      <c r="I619" s="171" t="s">
        <v>5</v>
      </c>
      <c r="J619" s="171" t="s">
        <v>5</v>
      </c>
      <c r="K619" s="172">
        <v>7147</v>
      </c>
      <c r="L619" s="172">
        <v>3801</v>
      </c>
      <c r="M619" s="172">
        <v>6446</v>
      </c>
      <c r="N619" s="172">
        <v>6341</v>
      </c>
      <c r="O619" s="172">
        <v>7011</v>
      </c>
      <c r="P619" s="1"/>
      <c r="Q619"/>
      <c r="R619"/>
      <c r="S619"/>
      <c r="T619"/>
      <c r="U619"/>
      <c r="V619"/>
      <c r="W619" s="1"/>
      <c r="X619" s="50"/>
      <c r="Y619" s="49"/>
      <c r="Z619" s="49"/>
      <c r="AA619" s="1"/>
      <c r="AB619" s="7"/>
      <c r="AC619" s="7"/>
      <c r="AD619" s="7"/>
      <c r="AE619" s="7"/>
      <c r="AF619" s="7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15"/>
      <c r="AZ619" s="15"/>
      <c r="BA619" s="15"/>
      <c r="BB619" s="15"/>
      <c r="BC619" s="15"/>
      <c r="BD619" s="15"/>
      <c r="BE619" s="15"/>
      <c r="BF619" s="15"/>
      <c r="BG619" s="15"/>
      <c r="BH619" s="15"/>
      <c r="BI619" s="15"/>
      <c r="BJ619" s="15"/>
      <c r="BK619" s="15"/>
      <c r="BL619" s="15"/>
      <c r="BM619" s="15"/>
      <c r="BN619" s="15"/>
      <c r="BO619" s="15"/>
      <c r="BP619" s="15"/>
      <c r="BQ619" s="15"/>
      <c r="BS619" s="15"/>
      <c r="BT619" s="15"/>
      <c r="BU619" s="15"/>
      <c r="BV619" s="15"/>
      <c r="BW619" s="15"/>
      <c r="BY619" s="5"/>
      <c r="BZ619" s="5"/>
      <c r="CA619" s="5"/>
      <c r="CB619" s="5"/>
      <c r="CC619" s="5"/>
      <c r="CE619" s="5"/>
      <c r="CF619" s="5"/>
      <c r="CG619" s="5"/>
      <c r="CH619" s="5"/>
      <c r="CI619" s="5"/>
    </row>
    <row r="620" spans="1:87" x14ac:dyDescent="0.35">
      <c r="A620" s="170" t="str">
        <f t="shared" si="291"/>
        <v>24SNN</v>
      </c>
      <c r="B620" s="170" t="str">
        <f t="shared" si="292"/>
        <v>S</v>
      </c>
      <c r="C620" s="29" t="str">
        <f t="shared" si="293"/>
        <v>N</v>
      </c>
      <c r="D620" s="29" t="str">
        <f t="shared" si="290"/>
        <v>N</v>
      </c>
      <c r="E620" s="171" t="s">
        <v>9</v>
      </c>
      <c r="F620" s="171" t="s">
        <v>6</v>
      </c>
      <c r="G620" s="171" t="s">
        <v>8</v>
      </c>
      <c r="H620" s="172">
        <v>24</v>
      </c>
      <c r="I620" s="171" t="s">
        <v>5</v>
      </c>
      <c r="J620" s="171" t="s">
        <v>5</v>
      </c>
      <c r="K620" s="172">
        <v>6902</v>
      </c>
      <c r="L620" s="172">
        <v>3709</v>
      </c>
      <c r="M620" s="172">
        <v>6208</v>
      </c>
      <c r="N620" s="172">
        <v>6108</v>
      </c>
      <c r="O620" s="172">
        <v>6756</v>
      </c>
      <c r="P620" s="1"/>
      <c r="Q620"/>
      <c r="R620"/>
      <c r="S620"/>
      <c r="T620"/>
      <c r="U620"/>
      <c r="V620"/>
      <c r="W620" s="1"/>
      <c r="X620" s="50"/>
      <c r="Y620" s="49"/>
      <c r="Z620" s="49"/>
      <c r="AA620" s="1"/>
      <c r="AB620" s="7"/>
      <c r="AC620" s="7"/>
      <c r="AD620" s="7"/>
      <c r="AE620" s="7"/>
      <c r="AF620" s="7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15"/>
      <c r="AZ620" s="15"/>
      <c r="BA620" s="15"/>
      <c r="BB620" s="15"/>
      <c r="BC620" s="15"/>
      <c r="BD620" s="15"/>
      <c r="BE620" s="15"/>
      <c r="BF620" s="15"/>
      <c r="BG620" s="15"/>
      <c r="BH620" s="15"/>
      <c r="BI620" s="15"/>
      <c r="BJ620" s="15"/>
      <c r="BK620" s="15"/>
      <c r="BL620" s="15"/>
      <c r="BM620" s="15"/>
      <c r="BN620" s="15"/>
      <c r="BO620" s="15"/>
      <c r="BP620" s="15"/>
      <c r="BQ620" s="15"/>
      <c r="BS620" s="15"/>
      <c r="BT620" s="15"/>
      <c r="BU620" s="15"/>
      <c r="BV620" s="15"/>
      <c r="BW620" s="15"/>
      <c r="BY620" s="5"/>
      <c r="BZ620" s="5"/>
      <c r="CA620" s="5"/>
      <c r="CB620" s="5"/>
      <c r="CC620" s="5"/>
      <c r="CE620" s="5"/>
      <c r="CF620" s="5"/>
      <c r="CG620" s="5"/>
      <c r="CH620" s="5"/>
      <c r="CI620" s="5"/>
    </row>
    <row r="621" spans="1:87" x14ac:dyDescent="0.35">
      <c r="A621" s="170" t="str">
        <f t="shared" si="291"/>
        <v>25SNN</v>
      </c>
      <c r="B621" s="170" t="str">
        <f t="shared" si="292"/>
        <v>S</v>
      </c>
      <c r="C621" s="29" t="str">
        <f t="shared" si="293"/>
        <v>N</v>
      </c>
      <c r="D621" s="29" t="str">
        <f t="shared" si="290"/>
        <v>N</v>
      </c>
      <c r="E621" s="171" t="s">
        <v>9</v>
      </c>
      <c r="F621" s="171" t="s">
        <v>6</v>
      </c>
      <c r="G621" s="171" t="s">
        <v>8</v>
      </c>
      <c r="H621" s="172">
        <v>25</v>
      </c>
      <c r="I621" s="171" t="s">
        <v>5</v>
      </c>
      <c r="J621" s="171" t="s">
        <v>5</v>
      </c>
      <c r="K621" s="172">
        <v>7025</v>
      </c>
      <c r="L621" s="172">
        <v>3679</v>
      </c>
      <c r="M621" s="172">
        <v>6335</v>
      </c>
      <c r="N621" s="172">
        <v>6211</v>
      </c>
      <c r="O621" s="172">
        <v>6911</v>
      </c>
      <c r="P621" s="1"/>
      <c r="Q621"/>
      <c r="R621"/>
      <c r="S621"/>
      <c r="T621"/>
      <c r="U621"/>
      <c r="V621"/>
      <c r="W621" s="1"/>
      <c r="X621" s="50"/>
      <c r="Y621" s="49"/>
      <c r="Z621" s="49"/>
      <c r="AA621" s="1"/>
      <c r="AB621" s="7"/>
      <c r="AC621" s="7"/>
      <c r="AD621" s="7"/>
      <c r="AE621" s="7"/>
      <c r="AF621" s="7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15"/>
      <c r="AZ621" s="15"/>
      <c r="BA621" s="15"/>
      <c r="BB621" s="15"/>
      <c r="BC621" s="15"/>
      <c r="BD621" s="15"/>
      <c r="BE621" s="15"/>
      <c r="BF621" s="15"/>
      <c r="BG621" s="15"/>
      <c r="BH621" s="15"/>
      <c r="BI621" s="15"/>
      <c r="BJ621" s="15"/>
      <c r="BK621" s="15"/>
      <c r="BL621" s="15"/>
      <c r="BM621" s="15"/>
      <c r="BN621" s="15"/>
      <c r="BO621" s="15"/>
      <c r="BP621" s="15"/>
      <c r="BQ621" s="15"/>
      <c r="BS621" s="15"/>
      <c r="BT621" s="15"/>
      <c r="BU621" s="15"/>
      <c r="BV621" s="15"/>
      <c r="BW621" s="15"/>
      <c r="BY621" s="5"/>
      <c r="BZ621" s="5"/>
      <c r="CA621" s="5"/>
      <c r="CB621" s="5"/>
      <c r="CC621" s="5"/>
      <c r="CE621" s="5"/>
      <c r="CF621" s="5"/>
      <c r="CG621" s="5"/>
      <c r="CH621" s="5"/>
      <c r="CI621" s="5"/>
    </row>
    <row r="622" spans="1:87" x14ac:dyDescent="0.35">
      <c r="A622" s="170" t="str">
        <f t="shared" si="291"/>
        <v>26SNN</v>
      </c>
      <c r="B622" s="170" t="str">
        <f t="shared" si="292"/>
        <v>S</v>
      </c>
      <c r="C622" s="29" t="str">
        <f t="shared" si="293"/>
        <v>N</v>
      </c>
      <c r="D622" s="29" t="str">
        <f t="shared" si="290"/>
        <v>N</v>
      </c>
      <c r="E622" s="171" t="s">
        <v>9</v>
      </c>
      <c r="F622" s="171" t="s">
        <v>6</v>
      </c>
      <c r="G622" s="171" t="s">
        <v>8</v>
      </c>
      <c r="H622" s="172">
        <v>26</v>
      </c>
      <c r="I622" s="171" t="s">
        <v>5</v>
      </c>
      <c r="J622" s="171" t="s">
        <v>5</v>
      </c>
      <c r="K622" s="172">
        <v>7030</v>
      </c>
      <c r="L622" s="172">
        <v>3683</v>
      </c>
      <c r="M622" s="172">
        <v>6316</v>
      </c>
      <c r="N622" s="172">
        <v>6206</v>
      </c>
      <c r="O622" s="172">
        <v>6887</v>
      </c>
      <c r="P622" s="1"/>
      <c r="Q622"/>
      <c r="R622"/>
      <c r="S622"/>
      <c r="T622"/>
      <c r="U622"/>
      <c r="V622"/>
      <c r="W622" s="1"/>
      <c r="X622" s="50"/>
      <c r="Y622" s="49"/>
      <c r="Z622" s="49"/>
      <c r="AA622" s="1"/>
      <c r="AB622" s="7"/>
      <c r="AC622" s="7"/>
      <c r="AD622" s="7"/>
      <c r="AE622" s="7"/>
      <c r="AF622" s="7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15"/>
      <c r="AZ622" s="15"/>
      <c r="BA622" s="15"/>
      <c r="BB622" s="15"/>
      <c r="BC622" s="15"/>
      <c r="BD622" s="15"/>
      <c r="BE622" s="15"/>
      <c r="BF622" s="15"/>
      <c r="BG622" s="15"/>
      <c r="BH622" s="15"/>
      <c r="BI622" s="15"/>
      <c r="BJ622" s="15"/>
      <c r="BK622" s="15"/>
      <c r="BL622" s="15"/>
      <c r="BM622" s="15"/>
      <c r="BN622" s="15"/>
      <c r="BO622" s="15"/>
      <c r="BP622" s="15"/>
      <c r="BQ622" s="15"/>
      <c r="BS622" s="15"/>
      <c r="BT622" s="15"/>
      <c r="BU622" s="15"/>
      <c r="BV622" s="15"/>
      <c r="BW622" s="15"/>
      <c r="BY622" s="5"/>
      <c r="BZ622" s="5"/>
      <c r="CA622" s="5"/>
      <c r="CB622" s="5"/>
      <c r="CC622" s="5"/>
      <c r="CE622" s="5"/>
      <c r="CF622" s="5"/>
      <c r="CG622" s="5"/>
      <c r="CH622" s="5"/>
      <c r="CI622" s="5"/>
    </row>
    <row r="623" spans="1:87" x14ac:dyDescent="0.35">
      <c r="A623" s="170" t="str">
        <f t="shared" si="291"/>
        <v>27SNN</v>
      </c>
      <c r="B623" s="170" t="str">
        <f t="shared" si="292"/>
        <v>S</v>
      </c>
      <c r="C623" s="29" t="str">
        <f t="shared" si="293"/>
        <v>N</v>
      </c>
      <c r="D623" s="29" t="str">
        <f t="shared" si="290"/>
        <v>N</v>
      </c>
      <c r="E623" s="171" t="s">
        <v>9</v>
      </c>
      <c r="F623" s="171" t="s">
        <v>6</v>
      </c>
      <c r="G623" s="171" t="s">
        <v>8</v>
      </c>
      <c r="H623" s="172">
        <v>27</v>
      </c>
      <c r="I623" s="171" t="s">
        <v>5</v>
      </c>
      <c r="J623" s="171" t="s">
        <v>5</v>
      </c>
      <c r="K623" s="172">
        <v>7141</v>
      </c>
      <c r="L623" s="172">
        <v>3716</v>
      </c>
      <c r="M623" s="172">
        <v>6369</v>
      </c>
      <c r="N623" s="172">
        <v>6279</v>
      </c>
      <c r="O623" s="172">
        <v>7005</v>
      </c>
      <c r="P623" s="1"/>
      <c r="Q623"/>
      <c r="R623"/>
      <c r="S623"/>
      <c r="T623"/>
      <c r="U623"/>
      <c r="V623"/>
      <c r="W623" s="1"/>
      <c r="X623" s="50"/>
      <c r="Y623" s="49"/>
      <c r="Z623" s="49"/>
      <c r="AA623" s="1"/>
      <c r="AB623" s="7"/>
      <c r="AC623" s="7"/>
      <c r="AD623" s="7"/>
      <c r="AE623" s="7"/>
      <c r="AF623" s="7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15"/>
      <c r="AZ623" s="15"/>
      <c r="BA623" s="15"/>
      <c r="BB623" s="15"/>
      <c r="BC623" s="15"/>
      <c r="BD623" s="15"/>
      <c r="BE623" s="15"/>
      <c r="BF623" s="15"/>
      <c r="BG623" s="15"/>
      <c r="BH623" s="15"/>
      <c r="BI623" s="15"/>
      <c r="BJ623" s="15"/>
      <c r="BK623" s="15"/>
      <c r="BL623" s="15"/>
      <c r="BM623" s="15"/>
      <c r="BN623" s="15"/>
      <c r="BO623" s="15"/>
      <c r="BP623" s="15"/>
      <c r="BQ623" s="15"/>
      <c r="BS623" s="15"/>
      <c r="BT623" s="15"/>
      <c r="BU623" s="15"/>
      <c r="BV623" s="15"/>
      <c r="BW623" s="15"/>
      <c r="BY623" s="5"/>
      <c r="BZ623" s="5"/>
      <c r="CA623" s="5"/>
      <c r="CB623" s="5"/>
      <c r="CC623" s="5"/>
      <c r="CE623" s="5"/>
      <c r="CF623" s="5"/>
      <c r="CG623" s="5"/>
      <c r="CH623" s="5"/>
      <c r="CI623" s="5"/>
    </row>
    <row r="624" spans="1:87" x14ac:dyDescent="0.35">
      <c r="A624" s="170" t="str">
        <f t="shared" si="291"/>
        <v>27SNN</v>
      </c>
      <c r="B624" s="170" t="str">
        <f t="shared" si="292"/>
        <v>S</v>
      </c>
      <c r="C624" s="29" t="str">
        <f t="shared" si="293"/>
        <v>N</v>
      </c>
      <c r="D624" s="29" t="str">
        <f t="shared" si="290"/>
        <v>N</v>
      </c>
      <c r="E624" s="171" t="s">
        <v>9</v>
      </c>
      <c r="F624" s="171" t="s">
        <v>6</v>
      </c>
      <c r="G624" s="171" t="s">
        <v>8</v>
      </c>
      <c r="H624" s="172">
        <v>27</v>
      </c>
      <c r="I624" s="171" t="s">
        <v>9</v>
      </c>
      <c r="J624" s="171" t="s">
        <v>5</v>
      </c>
      <c r="K624" s="172">
        <v>1</v>
      </c>
      <c r="L624" s="172">
        <v>1</v>
      </c>
      <c r="M624" s="172">
        <v>1</v>
      </c>
      <c r="N624" s="172">
        <v>1</v>
      </c>
      <c r="O624" s="172">
        <v>1</v>
      </c>
      <c r="P624" s="1"/>
      <c r="Q624"/>
      <c r="R624"/>
      <c r="S624"/>
      <c r="T624"/>
      <c r="U624"/>
      <c r="V624"/>
      <c r="W624" s="1"/>
      <c r="X624" s="50"/>
      <c r="Y624" s="49"/>
      <c r="Z624" s="49"/>
      <c r="AA624" s="1"/>
      <c r="AB624" s="7"/>
      <c r="AC624" s="7"/>
      <c r="AD624" s="7"/>
      <c r="AE624" s="7"/>
      <c r="AF624" s="7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15"/>
      <c r="AZ624" s="15"/>
      <c r="BA624" s="15"/>
      <c r="BB624" s="15"/>
      <c r="BC624" s="15"/>
      <c r="BD624" s="15"/>
      <c r="BE624" s="15"/>
      <c r="BF624" s="15"/>
      <c r="BG624" s="15"/>
      <c r="BH624" s="15"/>
      <c r="BI624" s="15"/>
      <c r="BJ624" s="15"/>
      <c r="BK624" s="15"/>
      <c r="BL624" s="15"/>
      <c r="BM624" s="15"/>
      <c r="BN624" s="15"/>
      <c r="BO624" s="15"/>
      <c r="BP624" s="15"/>
      <c r="BQ624" s="15"/>
      <c r="BS624" s="15"/>
      <c r="BT624" s="15"/>
      <c r="BU624" s="15"/>
      <c r="BV624" s="15"/>
      <c r="BW624" s="15"/>
      <c r="BY624" s="5"/>
      <c r="BZ624" s="5"/>
      <c r="CA624" s="5"/>
      <c r="CB624" s="5"/>
      <c r="CC624" s="5"/>
      <c r="CE624" s="5"/>
      <c r="CF624" s="5"/>
      <c r="CG624" s="5"/>
      <c r="CH624" s="5"/>
      <c r="CI624" s="5"/>
    </row>
    <row r="625" spans="1:87" x14ac:dyDescent="0.35">
      <c r="A625" s="170" t="str">
        <f t="shared" si="291"/>
        <v>28SNN</v>
      </c>
      <c r="B625" s="170" t="str">
        <f t="shared" si="292"/>
        <v>S</v>
      </c>
      <c r="C625" s="29" t="str">
        <f t="shared" si="293"/>
        <v>N</v>
      </c>
      <c r="D625" s="29" t="str">
        <f t="shared" si="290"/>
        <v>N</v>
      </c>
      <c r="E625" s="171" t="s">
        <v>9</v>
      </c>
      <c r="F625" s="171" t="s">
        <v>6</v>
      </c>
      <c r="G625" s="171" t="s">
        <v>8</v>
      </c>
      <c r="H625" s="172">
        <v>28</v>
      </c>
      <c r="I625" s="171" t="s">
        <v>5</v>
      </c>
      <c r="J625" s="171" t="s">
        <v>5</v>
      </c>
      <c r="K625" s="172">
        <v>7403</v>
      </c>
      <c r="L625" s="172">
        <v>3840</v>
      </c>
      <c r="M625" s="172">
        <v>6631</v>
      </c>
      <c r="N625" s="172">
        <v>6528</v>
      </c>
      <c r="O625" s="172">
        <v>7253</v>
      </c>
      <c r="P625" s="1"/>
      <c r="Q625"/>
      <c r="R625"/>
      <c r="S625"/>
      <c r="T625"/>
      <c r="U625"/>
      <c r="V625"/>
      <c r="W625" s="1"/>
      <c r="X625" s="50"/>
      <c r="Y625" s="49"/>
      <c r="Z625" s="49"/>
      <c r="AA625" s="1"/>
      <c r="AB625" s="7"/>
      <c r="AC625" s="7"/>
      <c r="AD625" s="7"/>
      <c r="AE625" s="7"/>
      <c r="AF625" s="7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15"/>
      <c r="AZ625" s="15"/>
      <c r="BA625" s="15"/>
      <c r="BB625" s="15"/>
      <c r="BC625" s="15"/>
      <c r="BD625" s="15"/>
      <c r="BE625" s="15"/>
      <c r="BF625" s="15"/>
      <c r="BG625" s="15"/>
      <c r="BH625" s="15"/>
      <c r="BI625" s="15"/>
      <c r="BJ625" s="15"/>
      <c r="BK625" s="15"/>
      <c r="BL625" s="15"/>
      <c r="BM625" s="15"/>
      <c r="BN625" s="15"/>
      <c r="BO625" s="15"/>
      <c r="BP625" s="15"/>
      <c r="BQ625" s="15"/>
      <c r="BS625" s="15"/>
      <c r="BT625" s="15"/>
      <c r="BU625" s="15"/>
      <c r="BV625" s="15"/>
      <c r="BW625" s="15"/>
      <c r="BY625" s="5"/>
      <c r="BZ625" s="5"/>
      <c r="CA625" s="5"/>
      <c r="CB625" s="5"/>
      <c r="CC625" s="5"/>
      <c r="CE625" s="5"/>
      <c r="CF625" s="5"/>
      <c r="CG625" s="5"/>
      <c r="CH625" s="5"/>
      <c r="CI625" s="5"/>
    </row>
    <row r="626" spans="1:87" x14ac:dyDescent="0.35">
      <c r="A626" s="170" t="str">
        <f t="shared" si="291"/>
        <v>28SNN</v>
      </c>
      <c r="B626" s="170" t="str">
        <f t="shared" si="292"/>
        <v>S</v>
      </c>
      <c r="C626" s="29" t="str">
        <f t="shared" si="293"/>
        <v>N</v>
      </c>
      <c r="D626" s="29" t="str">
        <f t="shared" si="290"/>
        <v>N</v>
      </c>
      <c r="E626" s="171" t="s">
        <v>9</v>
      </c>
      <c r="F626" s="171" t="s">
        <v>6</v>
      </c>
      <c r="G626" s="171" t="s">
        <v>8</v>
      </c>
      <c r="H626" s="172">
        <v>28</v>
      </c>
      <c r="I626" s="171" t="s">
        <v>5</v>
      </c>
      <c r="J626" s="171" t="s">
        <v>9</v>
      </c>
      <c r="K626" s="172">
        <v>1</v>
      </c>
      <c r="L626" s="172">
        <v>0</v>
      </c>
      <c r="M626" s="172">
        <v>1</v>
      </c>
      <c r="N626" s="172">
        <v>1</v>
      </c>
      <c r="O626" s="172">
        <v>1</v>
      </c>
      <c r="P626" s="1"/>
      <c r="Q626"/>
      <c r="R626"/>
      <c r="S626"/>
      <c r="T626"/>
      <c r="U626"/>
      <c r="V626"/>
      <c r="W626" s="1"/>
      <c r="X626" s="50"/>
      <c r="Y626" s="49"/>
      <c r="Z626" s="49"/>
      <c r="AA626" s="1"/>
      <c r="AB626" s="7"/>
      <c r="AC626" s="7"/>
      <c r="AD626" s="7"/>
      <c r="AE626" s="7"/>
      <c r="AF626" s="7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15"/>
      <c r="AZ626" s="15"/>
      <c r="BA626" s="15"/>
      <c r="BB626" s="15"/>
      <c r="BC626" s="15"/>
      <c r="BD626" s="15"/>
      <c r="BE626" s="15"/>
      <c r="BF626" s="15"/>
      <c r="BG626" s="15"/>
      <c r="BH626" s="15"/>
      <c r="BI626" s="15"/>
      <c r="BJ626" s="15"/>
      <c r="BK626" s="15"/>
      <c r="BL626" s="15"/>
      <c r="BM626" s="15"/>
      <c r="BN626" s="15"/>
      <c r="BO626" s="15"/>
      <c r="BP626" s="15"/>
      <c r="BQ626" s="15"/>
      <c r="BS626" s="15"/>
      <c r="BT626" s="15"/>
      <c r="BU626" s="15"/>
      <c r="BV626" s="15"/>
      <c r="BW626" s="15"/>
      <c r="BY626" s="5"/>
      <c r="BZ626" s="5"/>
      <c r="CA626" s="5"/>
      <c r="CB626" s="5"/>
      <c r="CC626" s="5"/>
      <c r="CE626" s="5"/>
      <c r="CF626" s="5"/>
      <c r="CG626" s="5"/>
      <c r="CH626" s="5"/>
      <c r="CI626" s="5"/>
    </row>
    <row r="627" spans="1:87" x14ac:dyDescent="0.35">
      <c r="A627" s="170" t="str">
        <f t="shared" si="291"/>
        <v>28SNN</v>
      </c>
      <c r="B627" s="170" t="str">
        <f t="shared" si="292"/>
        <v>S</v>
      </c>
      <c r="C627" s="29" t="str">
        <f t="shared" si="293"/>
        <v>N</v>
      </c>
      <c r="D627" s="29" t="str">
        <f t="shared" si="290"/>
        <v>N</v>
      </c>
      <c r="E627" s="171" t="s">
        <v>9</v>
      </c>
      <c r="F627" s="171" t="s">
        <v>6</v>
      </c>
      <c r="G627" s="171" t="s">
        <v>8</v>
      </c>
      <c r="H627" s="172">
        <v>28</v>
      </c>
      <c r="I627" s="171" t="s">
        <v>9</v>
      </c>
      <c r="J627" s="171" t="s">
        <v>5</v>
      </c>
      <c r="K627" s="172">
        <v>1</v>
      </c>
      <c r="L627" s="172">
        <v>1</v>
      </c>
      <c r="M627" s="172">
        <v>1</v>
      </c>
      <c r="N627" s="172">
        <v>1</v>
      </c>
      <c r="O627" s="172">
        <v>1</v>
      </c>
      <c r="P627" s="1"/>
      <c r="Q627"/>
      <c r="R627"/>
      <c r="S627"/>
      <c r="T627"/>
      <c r="U627"/>
      <c r="V627"/>
      <c r="W627" s="1"/>
      <c r="X627" s="50"/>
      <c r="Y627" s="49"/>
      <c r="Z627" s="49"/>
      <c r="AA627" s="1"/>
      <c r="AB627" s="7"/>
      <c r="AC627" s="7"/>
      <c r="AD627" s="7"/>
      <c r="AE627" s="7"/>
      <c r="AF627" s="7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15"/>
      <c r="AZ627" s="15"/>
      <c r="BA627" s="15"/>
      <c r="BB627" s="15"/>
      <c r="BC627" s="15"/>
      <c r="BD627" s="15"/>
      <c r="BE627" s="15"/>
      <c r="BF627" s="15"/>
      <c r="BG627" s="15"/>
      <c r="BH627" s="15"/>
      <c r="BI627" s="15"/>
      <c r="BJ627" s="15"/>
      <c r="BK627" s="15"/>
      <c r="BL627" s="15"/>
      <c r="BM627" s="15"/>
      <c r="BN627" s="15"/>
      <c r="BO627" s="15"/>
      <c r="BP627" s="15"/>
      <c r="BQ627" s="15"/>
      <c r="BS627" s="15"/>
      <c r="BT627" s="15"/>
      <c r="BU627" s="15"/>
      <c r="BV627" s="15"/>
      <c r="BW627" s="15"/>
      <c r="BY627" s="5"/>
      <c r="BZ627" s="5"/>
      <c r="CA627" s="5"/>
      <c r="CB627" s="5"/>
      <c r="CC627" s="5"/>
      <c r="CE627" s="5"/>
      <c r="CF627" s="5"/>
      <c r="CG627" s="5"/>
      <c r="CH627" s="5"/>
      <c r="CI627" s="5"/>
    </row>
    <row r="628" spans="1:87" x14ac:dyDescent="0.35">
      <c r="A628" s="170" t="str">
        <f t="shared" si="291"/>
        <v>29SNN</v>
      </c>
      <c r="B628" s="170" t="str">
        <f t="shared" si="292"/>
        <v>S</v>
      </c>
      <c r="C628" s="29" t="str">
        <f t="shared" si="293"/>
        <v>N</v>
      </c>
      <c r="D628" s="29" t="str">
        <f t="shared" si="290"/>
        <v>N</v>
      </c>
      <c r="E628" s="171" t="s">
        <v>9</v>
      </c>
      <c r="F628" s="171" t="s">
        <v>6</v>
      </c>
      <c r="G628" s="171" t="s">
        <v>8</v>
      </c>
      <c r="H628" s="172">
        <v>29</v>
      </c>
      <c r="I628" s="171" t="s">
        <v>5</v>
      </c>
      <c r="J628" s="171" t="s">
        <v>5</v>
      </c>
      <c r="K628" s="172">
        <v>7930</v>
      </c>
      <c r="L628" s="172">
        <v>4156</v>
      </c>
      <c r="M628" s="172">
        <v>7117</v>
      </c>
      <c r="N628" s="172">
        <v>7004</v>
      </c>
      <c r="O628" s="172">
        <v>7781</v>
      </c>
      <c r="P628" s="1"/>
      <c r="Q628"/>
      <c r="R628"/>
      <c r="S628"/>
      <c r="T628"/>
      <c r="U628"/>
      <c r="V628"/>
      <c r="W628" s="1"/>
      <c r="X628" s="50"/>
      <c r="Y628" s="49"/>
      <c r="Z628" s="49"/>
      <c r="AA628" s="1"/>
      <c r="AB628" s="7"/>
      <c r="AC628" s="7"/>
      <c r="AD628" s="7"/>
      <c r="AE628" s="7"/>
      <c r="AF628" s="7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15"/>
      <c r="AZ628" s="15"/>
      <c r="BA628" s="15"/>
      <c r="BB628" s="15"/>
      <c r="BC628" s="15"/>
      <c r="BD628" s="15"/>
      <c r="BE628" s="15"/>
      <c r="BF628" s="15"/>
      <c r="BG628" s="15"/>
      <c r="BH628" s="15"/>
      <c r="BI628" s="15"/>
      <c r="BJ628" s="15"/>
      <c r="BK628" s="15"/>
      <c r="BL628" s="15"/>
      <c r="BM628" s="15"/>
      <c r="BN628" s="15"/>
      <c r="BO628" s="15"/>
      <c r="BP628" s="15"/>
      <c r="BQ628" s="15"/>
      <c r="BS628" s="15"/>
      <c r="BT628" s="15"/>
      <c r="BU628" s="15"/>
      <c r="BV628" s="15"/>
      <c r="BW628" s="15"/>
      <c r="BY628" s="5"/>
      <c r="BZ628" s="5"/>
      <c r="CA628" s="5"/>
      <c r="CB628" s="5"/>
      <c r="CC628" s="5"/>
      <c r="CE628" s="5"/>
      <c r="CF628" s="5"/>
      <c r="CG628" s="5"/>
      <c r="CH628" s="5"/>
      <c r="CI628" s="5"/>
    </row>
    <row r="629" spans="1:87" x14ac:dyDescent="0.35">
      <c r="A629" s="170" t="str">
        <f t="shared" si="291"/>
        <v>30SNN</v>
      </c>
      <c r="B629" s="170" t="str">
        <f t="shared" si="292"/>
        <v>S</v>
      </c>
      <c r="C629" s="29" t="str">
        <f t="shared" si="293"/>
        <v>N</v>
      </c>
      <c r="D629" s="29" t="str">
        <f t="shared" si="290"/>
        <v>N</v>
      </c>
      <c r="E629" s="171" t="s">
        <v>9</v>
      </c>
      <c r="F629" s="171" t="s">
        <v>6</v>
      </c>
      <c r="G629" s="171" t="s">
        <v>8</v>
      </c>
      <c r="H629" s="172">
        <v>30</v>
      </c>
      <c r="I629" s="171" t="s">
        <v>5</v>
      </c>
      <c r="J629" s="171" t="s">
        <v>5</v>
      </c>
      <c r="K629" s="172">
        <v>8531</v>
      </c>
      <c r="L629" s="172">
        <v>4574</v>
      </c>
      <c r="M629" s="172">
        <v>7711</v>
      </c>
      <c r="N629" s="172">
        <v>7578</v>
      </c>
      <c r="O629" s="172">
        <v>8384</v>
      </c>
      <c r="P629" s="1"/>
      <c r="Q629"/>
      <c r="R629"/>
      <c r="S629"/>
      <c r="T629"/>
      <c r="U629"/>
      <c r="V629"/>
      <c r="W629" s="1"/>
      <c r="X629" s="50"/>
      <c r="Y629" s="49"/>
      <c r="Z629" s="49"/>
      <c r="AA629" s="1"/>
      <c r="AB629" s="7"/>
      <c r="AC629" s="7"/>
      <c r="AD629" s="7"/>
      <c r="AE629" s="7"/>
      <c r="AF629" s="7"/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  <c r="AX629" s="15"/>
      <c r="AY629" s="15"/>
      <c r="AZ629" s="15"/>
      <c r="BA629" s="15"/>
      <c r="BB629" s="15"/>
      <c r="BC629" s="15"/>
      <c r="BD629" s="15"/>
      <c r="BE629" s="15"/>
      <c r="BF629" s="15"/>
      <c r="BG629" s="15"/>
      <c r="BH629" s="15"/>
      <c r="BI629" s="15"/>
      <c r="BJ629" s="15"/>
      <c r="BK629" s="15"/>
      <c r="BL629" s="15"/>
      <c r="BM629" s="15"/>
      <c r="BN629" s="15"/>
      <c r="BO629" s="15"/>
      <c r="BP629" s="15"/>
      <c r="BQ629" s="15"/>
      <c r="BS629" s="15"/>
      <c r="BT629" s="15"/>
      <c r="BU629" s="15"/>
      <c r="BV629" s="15"/>
      <c r="BW629" s="15"/>
      <c r="BY629" s="5"/>
      <c r="BZ629" s="5"/>
      <c r="CA629" s="5"/>
      <c r="CB629" s="5"/>
      <c r="CC629" s="5"/>
      <c r="CE629" s="5"/>
      <c r="CF629" s="5"/>
      <c r="CG629" s="5"/>
      <c r="CH629" s="5"/>
      <c r="CI629" s="5"/>
    </row>
    <row r="630" spans="1:87" x14ac:dyDescent="0.35">
      <c r="A630" s="170" t="str">
        <f t="shared" si="291"/>
        <v>30SNN</v>
      </c>
      <c r="B630" s="170" t="str">
        <f t="shared" si="292"/>
        <v>S</v>
      </c>
      <c r="C630" s="29" t="str">
        <f t="shared" si="293"/>
        <v>N</v>
      </c>
      <c r="D630" s="29" t="str">
        <f t="shared" si="290"/>
        <v>N</v>
      </c>
      <c r="E630" s="171" t="s">
        <v>9</v>
      </c>
      <c r="F630" s="171" t="s">
        <v>6</v>
      </c>
      <c r="G630" s="171" t="s">
        <v>8</v>
      </c>
      <c r="H630" s="172">
        <v>30</v>
      </c>
      <c r="I630" s="171" t="s">
        <v>9</v>
      </c>
      <c r="J630" s="171" t="s">
        <v>5</v>
      </c>
      <c r="K630" s="172">
        <v>1</v>
      </c>
      <c r="L630" s="172">
        <v>0</v>
      </c>
      <c r="M630" s="172">
        <v>1</v>
      </c>
      <c r="N630" s="172">
        <v>1</v>
      </c>
      <c r="O630" s="172">
        <v>1</v>
      </c>
      <c r="P630" s="1"/>
      <c r="Q630"/>
      <c r="R630"/>
      <c r="S630"/>
      <c r="T630"/>
      <c r="U630"/>
      <c r="V630"/>
      <c r="W630" s="1"/>
      <c r="X630" s="50"/>
      <c r="Y630" s="49"/>
      <c r="Z630" s="49"/>
      <c r="AA630" s="1"/>
      <c r="AB630" s="7"/>
      <c r="AC630" s="7"/>
      <c r="AD630" s="7"/>
      <c r="AE630" s="7"/>
      <c r="AF630" s="7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15"/>
      <c r="AZ630" s="15"/>
      <c r="BA630" s="15"/>
      <c r="BB630" s="15"/>
      <c r="BC630" s="15"/>
      <c r="BD630" s="15"/>
      <c r="BE630" s="15"/>
      <c r="BF630" s="15"/>
      <c r="BG630" s="15"/>
      <c r="BH630" s="15"/>
      <c r="BI630" s="15"/>
      <c r="BJ630" s="15"/>
      <c r="BK630" s="15"/>
      <c r="BL630" s="15"/>
      <c r="BM630" s="15"/>
      <c r="BN630" s="15"/>
      <c r="BO630" s="15"/>
      <c r="BP630" s="15"/>
      <c r="BQ630" s="15"/>
      <c r="BS630" s="15"/>
      <c r="BT630" s="15"/>
      <c r="BU630" s="15"/>
      <c r="BV630" s="15"/>
      <c r="BW630" s="15"/>
      <c r="BY630" s="5"/>
      <c r="BZ630" s="5"/>
      <c r="CA630" s="5"/>
      <c r="CB630" s="5"/>
      <c r="CC630" s="5"/>
      <c r="CE630" s="5"/>
      <c r="CF630" s="5"/>
      <c r="CG630" s="5"/>
      <c r="CH630" s="5"/>
      <c r="CI630" s="5"/>
    </row>
    <row r="631" spans="1:87" x14ac:dyDescent="0.35">
      <c r="A631" s="170" t="str">
        <f t="shared" si="291"/>
        <v>31SNN</v>
      </c>
      <c r="B631" s="170" t="str">
        <f t="shared" si="292"/>
        <v>S</v>
      </c>
      <c r="C631" s="29" t="str">
        <f t="shared" si="293"/>
        <v>N</v>
      </c>
      <c r="D631" s="29" t="str">
        <f t="shared" si="290"/>
        <v>N</v>
      </c>
      <c r="E631" s="171" t="s">
        <v>9</v>
      </c>
      <c r="F631" s="171" t="s">
        <v>6</v>
      </c>
      <c r="G631" s="171" t="s">
        <v>8</v>
      </c>
      <c r="H631" s="172">
        <v>31</v>
      </c>
      <c r="I631" s="171" t="s">
        <v>5</v>
      </c>
      <c r="J631" s="171" t="s">
        <v>5</v>
      </c>
      <c r="K631" s="172">
        <v>8810</v>
      </c>
      <c r="L631" s="172">
        <v>4806</v>
      </c>
      <c r="M631" s="172">
        <v>7937</v>
      </c>
      <c r="N631" s="172">
        <v>7829</v>
      </c>
      <c r="O631" s="172">
        <v>8649</v>
      </c>
      <c r="P631" s="1"/>
      <c r="Q631"/>
      <c r="R631"/>
      <c r="S631"/>
      <c r="T631"/>
      <c r="U631"/>
      <c r="V631"/>
      <c r="W631" s="1"/>
      <c r="X631" s="50"/>
      <c r="Y631" s="49"/>
      <c r="Z631" s="49"/>
      <c r="AA631" s="1"/>
      <c r="AB631" s="7"/>
      <c r="AC631" s="7"/>
      <c r="AD631" s="7"/>
      <c r="AE631" s="7"/>
      <c r="AF631" s="7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15"/>
      <c r="AZ631" s="15"/>
      <c r="BA631" s="15"/>
      <c r="BB631" s="15"/>
      <c r="BC631" s="15"/>
      <c r="BD631" s="15"/>
      <c r="BE631" s="15"/>
      <c r="BF631" s="15"/>
      <c r="BG631" s="15"/>
      <c r="BH631" s="15"/>
      <c r="BI631" s="15"/>
      <c r="BJ631" s="15"/>
      <c r="BK631" s="15"/>
      <c r="BL631" s="15"/>
      <c r="BM631" s="15"/>
      <c r="BN631" s="15"/>
      <c r="BO631" s="15"/>
      <c r="BP631" s="15"/>
      <c r="BQ631" s="15"/>
      <c r="BS631" s="15"/>
      <c r="BT631" s="15"/>
      <c r="BU631" s="15"/>
      <c r="BV631" s="15"/>
      <c r="BW631" s="15"/>
      <c r="BY631" s="5"/>
      <c r="BZ631" s="5"/>
      <c r="CA631" s="5"/>
      <c r="CB631" s="5"/>
      <c r="CC631" s="5"/>
      <c r="CE631" s="5"/>
      <c r="CF631" s="5"/>
      <c r="CG631" s="5"/>
      <c r="CH631" s="5"/>
      <c r="CI631" s="5"/>
    </row>
    <row r="632" spans="1:87" x14ac:dyDescent="0.35">
      <c r="A632" s="170" t="str">
        <f t="shared" si="291"/>
        <v>31SNN</v>
      </c>
      <c r="B632" s="170" t="str">
        <f t="shared" si="292"/>
        <v>S</v>
      </c>
      <c r="C632" s="29" t="str">
        <f t="shared" si="293"/>
        <v>N</v>
      </c>
      <c r="D632" s="29" t="str">
        <f t="shared" si="290"/>
        <v>N</v>
      </c>
      <c r="E632" s="171" t="s">
        <v>9</v>
      </c>
      <c r="F632" s="171" t="s">
        <v>6</v>
      </c>
      <c r="G632" s="171" t="s">
        <v>8</v>
      </c>
      <c r="H632" s="172">
        <v>31</v>
      </c>
      <c r="I632" s="171" t="s">
        <v>5</v>
      </c>
      <c r="J632" s="171" t="s">
        <v>9</v>
      </c>
      <c r="K632" s="172">
        <v>3</v>
      </c>
      <c r="L632" s="172">
        <v>0</v>
      </c>
      <c r="M632" s="172">
        <v>3</v>
      </c>
      <c r="N632" s="172">
        <v>3</v>
      </c>
      <c r="O632" s="172">
        <v>3</v>
      </c>
      <c r="P632" s="1"/>
      <c r="Q632"/>
      <c r="R632"/>
      <c r="S632"/>
      <c r="T632"/>
      <c r="U632"/>
      <c r="V632"/>
      <c r="W632" s="1"/>
      <c r="X632" s="50"/>
      <c r="Y632" s="49"/>
      <c r="Z632" s="49"/>
      <c r="AA632" s="1"/>
      <c r="AB632" s="7"/>
      <c r="AC632" s="7"/>
      <c r="AD632" s="7"/>
      <c r="AE632" s="7"/>
      <c r="AF632" s="7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15"/>
      <c r="AZ632" s="15"/>
      <c r="BA632" s="15"/>
      <c r="BB632" s="15"/>
      <c r="BC632" s="15"/>
      <c r="BD632" s="15"/>
      <c r="BE632" s="15"/>
      <c r="BF632" s="15"/>
      <c r="BG632" s="15"/>
      <c r="BH632" s="15"/>
      <c r="BI632" s="15"/>
      <c r="BJ632" s="15"/>
      <c r="BK632" s="15"/>
      <c r="BL632" s="15"/>
      <c r="BM632" s="15"/>
      <c r="BN632" s="15"/>
      <c r="BO632" s="15"/>
      <c r="BP632" s="15"/>
      <c r="BQ632" s="15"/>
      <c r="BS632" s="15"/>
      <c r="BT632" s="15"/>
      <c r="BU632" s="15"/>
      <c r="BV632" s="15"/>
      <c r="BW632" s="15"/>
      <c r="BY632" s="5"/>
      <c r="BZ632" s="5"/>
      <c r="CA632" s="5"/>
      <c r="CB632" s="5"/>
      <c r="CC632" s="5"/>
      <c r="CE632" s="5"/>
      <c r="CF632" s="5"/>
      <c r="CG632" s="5"/>
      <c r="CH632" s="5"/>
      <c r="CI632" s="5"/>
    </row>
    <row r="633" spans="1:87" x14ac:dyDescent="0.35">
      <c r="A633" s="170" t="str">
        <f t="shared" si="291"/>
        <v>31SNN</v>
      </c>
      <c r="B633" s="170" t="str">
        <f t="shared" si="292"/>
        <v>S</v>
      </c>
      <c r="C633" s="29" t="str">
        <f t="shared" si="293"/>
        <v>N</v>
      </c>
      <c r="D633" s="29" t="str">
        <f t="shared" si="290"/>
        <v>N</v>
      </c>
      <c r="E633" s="171" t="s">
        <v>9</v>
      </c>
      <c r="F633" s="171" t="s">
        <v>6</v>
      </c>
      <c r="G633" s="171" t="s">
        <v>8</v>
      </c>
      <c r="H633" s="172">
        <v>31</v>
      </c>
      <c r="I633" s="171" t="s">
        <v>9</v>
      </c>
      <c r="J633" s="171" t="s">
        <v>5</v>
      </c>
      <c r="K633" s="172">
        <v>1</v>
      </c>
      <c r="L633" s="172">
        <v>1</v>
      </c>
      <c r="M633" s="172">
        <v>1</v>
      </c>
      <c r="N633" s="172">
        <v>1</v>
      </c>
      <c r="O633" s="172">
        <v>1</v>
      </c>
      <c r="P633" s="1"/>
      <c r="Q633"/>
      <c r="R633"/>
      <c r="S633"/>
      <c r="T633"/>
      <c r="U633"/>
      <c r="V633"/>
      <c r="W633" s="1"/>
      <c r="X633" s="50"/>
      <c r="Y633" s="49"/>
      <c r="Z633" s="49"/>
      <c r="AA633" s="1"/>
      <c r="AB633" s="7"/>
      <c r="AC633" s="7"/>
      <c r="AD633" s="7"/>
      <c r="AE633" s="7"/>
      <c r="AF633" s="7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15"/>
      <c r="AZ633" s="15"/>
      <c r="BA633" s="15"/>
      <c r="BB633" s="15"/>
      <c r="BC633" s="15"/>
      <c r="BD633" s="15"/>
      <c r="BE633" s="15"/>
      <c r="BF633" s="15"/>
      <c r="BG633" s="15"/>
      <c r="BH633" s="15"/>
      <c r="BI633" s="15"/>
      <c r="BJ633" s="15"/>
      <c r="BK633" s="15"/>
      <c r="BL633" s="15"/>
      <c r="BM633" s="15"/>
      <c r="BN633" s="15"/>
      <c r="BO633" s="15"/>
      <c r="BP633" s="15"/>
      <c r="BQ633" s="15"/>
      <c r="BS633" s="15"/>
      <c r="BT633" s="15"/>
      <c r="BU633" s="15"/>
      <c r="BV633" s="15"/>
      <c r="BW633" s="15"/>
      <c r="BY633" s="5"/>
      <c r="BZ633" s="5"/>
      <c r="CA633" s="5"/>
      <c r="CB633" s="5"/>
      <c r="CC633" s="5"/>
      <c r="CE633" s="5"/>
      <c r="CF633" s="5"/>
      <c r="CG633" s="5"/>
      <c r="CH633" s="5"/>
      <c r="CI633" s="5"/>
    </row>
    <row r="634" spans="1:87" x14ac:dyDescent="0.35">
      <c r="A634" s="170" t="str">
        <f t="shared" si="291"/>
        <v>32SNN</v>
      </c>
      <c r="B634" s="170" t="str">
        <f t="shared" si="292"/>
        <v>S</v>
      </c>
      <c r="C634" s="29" t="str">
        <f t="shared" si="293"/>
        <v>N</v>
      </c>
      <c r="D634" s="29" t="str">
        <f t="shared" si="290"/>
        <v>N</v>
      </c>
      <c r="E634" s="171" t="s">
        <v>9</v>
      </c>
      <c r="F634" s="171" t="s">
        <v>6</v>
      </c>
      <c r="G634" s="171" t="s">
        <v>8</v>
      </c>
      <c r="H634" s="172">
        <v>32</v>
      </c>
      <c r="I634" s="171" t="s">
        <v>5</v>
      </c>
      <c r="J634" s="171" t="s">
        <v>5</v>
      </c>
      <c r="K634" s="172">
        <v>8199</v>
      </c>
      <c r="L634" s="172">
        <v>4509</v>
      </c>
      <c r="M634" s="172">
        <v>7424</v>
      </c>
      <c r="N634" s="172">
        <v>7289</v>
      </c>
      <c r="O634" s="172">
        <v>8048</v>
      </c>
      <c r="P634" s="1"/>
      <c r="Q634"/>
      <c r="R634"/>
      <c r="S634"/>
      <c r="T634"/>
      <c r="U634"/>
      <c r="V634"/>
      <c r="W634" s="1"/>
      <c r="X634" s="50"/>
      <c r="Y634" s="49"/>
      <c r="Z634" s="49"/>
      <c r="AA634" s="1"/>
      <c r="AB634" s="7"/>
      <c r="AC634" s="7"/>
      <c r="AD634" s="7"/>
      <c r="AE634" s="7"/>
      <c r="AF634" s="7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15"/>
      <c r="AZ634" s="15"/>
      <c r="BA634" s="15"/>
      <c r="BB634" s="15"/>
      <c r="BC634" s="15"/>
      <c r="BD634" s="15"/>
      <c r="BE634" s="15"/>
      <c r="BF634" s="15"/>
      <c r="BG634" s="15"/>
      <c r="BH634" s="15"/>
      <c r="BI634" s="15"/>
      <c r="BJ634" s="15"/>
      <c r="BK634" s="15"/>
      <c r="BL634" s="15"/>
      <c r="BM634" s="15"/>
      <c r="BN634" s="15"/>
      <c r="BO634" s="15"/>
      <c r="BP634" s="15"/>
      <c r="BQ634" s="15"/>
      <c r="BS634" s="15"/>
      <c r="BT634" s="15"/>
      <c r="BU634" s="15"/>
      <c r="BV634" s="15"/>
      <c r="BW634" s="15"/>
      <c r="BY634" s="5"/>
      <c r="BZ634" s="5"/>
      <c r="CA634" s="5"/>
      <c r="CB634" s="5"/>
      <c r="CC634" s="5"/>
      <c r="CE634" s="5"/>
      <c r="CF634" s="5"/>
      <c r="CG634" s="5"/>
      <c r="CH634" s="5"/>
      <c r="CI634" s="5"/>
    </row>
    <row r="635" spans="1:87" x14ac:dyDescent="0.35">
      <c r="A635" s="170" t="str">
        <f t="shared" si="291"/>
        <v>32SNN</v>
      </c>
      <c r="B635" s="170" t="str">
        <f t="shared" si="292"/>
        <v>S</v>
      </c>
      <c r="C635" s="29" t="str">
        <f t="shared" si="293"/>
        <v>N</v>
      </c>
      <c r="D635" s="29" t="str">
        <f t="shared" si="290"/>
        <v>N</v>
      </c>
      <c r="E635" s="171" t="s">
        <v>9</v>
      </c>
      <c r="F635" s="171" t="s">
        <v>6</v>
      </c>
      <c r="G635" s="171" t="s">
        <v>8</v>
      </c>
      <c r="H635" s="172">
        <v>32</v>
      </c>
      <c r="I635" s="171" t="s">
        <v>5</v>
      </c>
      <c r="J635" s="171" t="s">
        <v>9</v>
      </c>
      <c r="K635" s="172">
        <v>1</v>
      </c>
      <c r="L635" s="172">
        <v>1</v>
      </c>
      <c r="M635" s="172">
        <v>1</v>
      </c>
      <c r="N635" s="172">
        <v>1</v>
      </c>
      <c r="O635" s="172">
        <v>1</v>
      </c>
      <c r="P635" s="1"/>
      <c r="Q635"/>
      <c r="R635"/>
      <c r="S635"/>
      <c r="T635"/>
      <c r="U635"/>
      <c r="V635"/>
      <c r="W635" s="1"/>
      <c r="X635" s="50"/>
      <c r="Y635" s="49"/>
      <c r="Z635" s="49"/>
      <c r="AA635" s="1"/>
      <c r="AB635" s="7"/>
      <c r="AC635" s="7"/>
      <c r="AD635" s="7"/>
      <c r="AE635" s="7"/>
      <c r="AF635" s="7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15"/>
      <c r="AZ635" s="15"/>
      <c r="BA635" s="15"/>
      <c r="BB635" s="15"/>
      <c r="BC635" s="15"/>
      <c r="BD635" s="15"/>
      <c r="BE635" s="15"/>
      <c r="BF635" s="15"/>
      <c r="BG635" s="15"/>
      <c r="BH635" s="15"/>
      <c r="BI635" s="15"/>
      <c r="BJ635" s="15"/>
      <c r="BK635" s="15"/>
      <c r="BL635" s="15"/>
      <c r="BM635" s="15"/>
      <c r="BN635" s="15"/>
      <c r="BO635" s="15"/>
      <c r="BP635" s="15"/>
      <c r="BQ635" s="15"/>
      <c r="BS635" s="15"/>
      <c r="BT635" s="15"/>
      <c r="BU635" s="15"/>
      <c r="BV635" s="15"/>
      <c r="BW635" s="15"/>
      <c r="BY635" s="5"/>
      <c r="BZ635" s="5"/>
      <c r="CA635" s="5"/>
      <c r="CB635" s="5"/>
      <c r="CC635" s="5"/>
      <c r="CE635" s="5"/>
      <c r="CF635" s="5"/>
      <c r="CG635" s="5"/>
      <c r="CH635" s="5"/>
      <c r="CI635" s="5"/>
    </row>
    <row r="636" spans="1:87" x14ac:dyDescent="0.35">
      <c r="A636" s="170" t="str">
        <f t="shared" si="291"/>
        <v>32SNN</v>
      </c>
      <c r="B636" s="170" t="str">
        <f t="shared" si="292"/>
        <v>S</v>
      </c>
      <c r="C636" s="29" t="str">
        <f t="shared" si="293"/>
        <v>N</v>
      </c>
      <c r="D636" s="29" t="str">
        <f t="shared" si="290"/>
        <v>N</v>
      </c>
      <c r="E636" s="171" t="s">
        <v>9</v>
      </c>
      <c r="F636" s="171" t="s">
        <v>6</v>
      </c>
      <c r="G636" s="171" t="s">
        <v>8</v>
      </c>
      <c r="H636" s="172">
        <v>32</v>
      </c>
      <c r="I636" s="171" t="s">
        <v>9</v>
      </c>
      <c r="J636" s="171" t="s">
        <v>5</v>
      </c>
      <c r="K636" s="172">
        <v>1</v>
      </c>
      <c r="L636" s="172">
        <v>0</v>
      </c>
      <c r="M636" s="172">
        <v>1</v>
      </c>
      <c r="N636" s="172">
        <v>1</v>
      </c>
      <c r="O636" s="172">
        <v>1</v>
      </c>
      <c r="P636" s="1"/>
      <c r="Q636"/>
      <c r="R636"/>
      <c r="S636"/>
      <c r="T636"/>
      <c r="U636"/>
      <c r="V636"/>
      <c r="W636" s="1"/>
      <c r="X636" s="50"/>
      <c r="Y636" s="49"/>
      <c r="Z636" s="49"/>
      <c r="AA636" s="1"/>
      <c r="AB636" s="7"/>
      <c r="AC636" s="7"/>
      <c r="AD636" s="7"/>
      <c r="AE636" s="7"/>
      <c r="AF636" s="7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15"/>
      <c r="AZ636" s="15"/>
      <c r="BA636" s="15"/>
      <c r="BB636" s="15"/>
      <c r="BC636" s="15"/>
      <c r="BD636" s="15"/>
      <c r="BE636" s="15"/>
      <c r="BF636" s="15"/>
      <c r="BG636" s="15"/>
      <c r="BH636" s="15"/>
      <c r="BI636" s="15"/>
      <c r="BJ636" s="15"/>
      <c r="BK636" s="15"/>
      <c r="BL636" s="15"/>
      <c r="BM636" s="15"/>
      <c r="BN636" s="15"/>
      <c r="BO636" s="15"/>
      <c r="BP636" s="15"/>
      <c r="BQ636" s="15"/>
      <c r="BS636" s="15"/>
      <c r="BT636" s="15"/>
      <c r="BU636" s="15"/>
      <c r="BV636" s="15"/>
      <c r="BW636" s="15"/>
      <c r="BY636" s="5"/>
      <c r="BZ636" s="5"/>
      <c r="CA636" s="5"/>
      <c r="CB636" s="5"/>
      <c r="CC636" s="5"/>
      <c r="CE636" s="5"/>
      <c r="CF636" s="5"/>
      <c r="CG636" s="5"/>
      <c r="CH636" s="5"/>
      <c r="CI636" s="5"/>
    </row>
    <row r="637" spans="1:87" x14ac:dyDescent="0.35">
      <c r="A637" s="170" t="str">
        <f t="shared" si="291"/>
        <v>33SNN</v>
      </c>
      <c r="B637" s="170" t="str">
        <f t="shared" si="292"/>
        <v>S</v>
      </c>
      <c r="C637" s="29" t="str">
        <f t="shared" si="293"/>
        <v>N</v>
      </c>
      <c r="D637" s="29" t="str">
        <f t="shared" si="290"/>
        <v>N</v>
      </c>
      <c r="E637" s="171" t="s">
        <v>9</v>
      </c>
      <c r="F637" s="171" t="s">
        <v>6</v>
      </c>
      <c r="G637" s="171" t="s">
        <v>8</v>
      </c>
      <c r="H637" s="172">
        <v>33</v>
      </c>
      <c r="I637" s="171" t="s">
        <v>5</v>
      </c>
      <c r="J637" s="171" t="s">
        <v>5</v>
      </c>
      <c r="K637" s="172">
        <v>8106</v>
      </c>
      <c r="L637" s="172">
        <v>4548</v>
      </c>
      <c r="M637" s="172">
        <v>7318</v>
      </c>
      <c r="N637" s="172">
        <v>7184</v>
      </c>
      <c r="O637" s="172">
        <v>7989</v>
      </c>
      <c r="P637" s="1"/>
      <c r="Q637"/>
      <c r="R637"/>
      <c r="S637"/>
      <c r="T637"/>
      <c r="U637"/>
      <c r="V637"/>
      <c r="W637" s="1"/>
      <c r="X637" s="50"/>
      <c r="Y637" s="49"/>
      <c r="Z637" s="49"/>
      <c r="AA637" s="1"/>
      <c r="AB637" s="7"/>
      <c r="AC637" s="7"/>
      <c r="AD637" s="7"/>
      <c r="AE637" s="7"/>
      <c r="AF637" s="7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15"/>
      <c r="AZ637" s="15"/>
      <c r="BA637" s="15"/>
      <c r="BB637" s="15"/>
      <c r="BC637" s="15"/>
      <c r="BD637" s="15"/>
      <c r="BE637" s="15"/>
      <c r="BF637" s="15"/>
      <c r="BG637" s="15"/>
      <c r="BH637" s="15"/>
      <c r="BI637" s="15"/>
      <c r="BJ637" s="15"/>
      <c r="BK637" s="15"/>
      <c r="BL637" s="15"/>
      <c r="BM637" s="15"/>
      <c r="BN637" s="15"/>
      <c r="BO637" s="15"/>
      <c r="BP637" s="15"/>
      <c r="BQ637" s="15"/>
      <c r="BS637" s="15"/>
      <c r="BT637" s="15"/>
      <c r="BU637" s="15"/>
      <c r="BV637" s="15"/>
      <c r="BW637" s="15"/>
      <c r="BY637" s="5"/>
      <c r="BZ637" s="5"/>
      <c r="CA637" s="5"/>
      <c r="CB637" s="5"/>
      <c r="CC637" s="5"/>
      <c r="CE637" s="5"/>
      <c r="CF637" s="5"/>
      <c r="CG637" s="5"/>
      <c r="CH637" s="5"/>
      <c r="CI637" s="5"/>
    </row>
    <row r="638" spans="1:87" x14ac:dyDescent="0.35">
      <c r="A638" s="170" t="str">
        <f t="shared" si="291"/>
        <v>34SNN</v>
      </c>
      <c r="B638" s="170" t="str">
        <f t="shared" si="292"/>
        <v>S</v>
      </c>
      <c r="C638" s="29" t="str">
        <f t="shared" si="293"/>
        <v>N</v>
      </c>
      <c r="D638" s="29" t="str">
        <f t="shared" si="290"/>
        <v>N</v>
      </c>
      <c r="E638" s="171" t="s">
        <v>9</v>
      </c>
      <c r="F638" s="171" t="s">
        <v>6</v>
      </c>
      <c r="G638" s="171" t="s">
        <v>8</v>
      </c>
      <c r="H638" s="172">
        <v>34</v>
      </c>
      <c r="I638" s="171" t="s">
        <v>5</v>
      </c>
      <c r="J638" s="171" t="s">
        <v>5</v>
      </c>
      <c r="K638" s="172">
        <v>7891</v>
      </c>
      <c r="L638" s="172">
        <v>4365</v>
      </c>
      <c r="M638" s="172">
        <v>7124</v>
      </c>
      <c r="N638" s="172">
        <v>7000</v>
      </c>
      <c r="O638" s="172">
        <v>7759</v>
      </c>
      <c r="P638" s="1"/>
      <c r="Q638"/>
      <c r="R638"/>
      <c r="S638"/>
      <c r="T638"/>
      <c r="U638"/>
      <c r="V638"/>
      <c r="W638" s="1"/>
      <c r="X638" s="50"/>
      <c r="Y638" s="49"/>
      <c r="Z638" s="49"/>
      <c r="AA638" s="1"/>
      <c r="AB638" s="7"/>
      <c r="AC638" s="7"/>
      <c r="AD638" s="7"/>
      <c r="AE638" s="7"/>
      <c r="AF638" s="7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15"/>
      <c r="AZ638" s="15"/>
      <c r="BA638" s="15"/>
      <c r="BB638" s="15"/>
      <c r="BC638" s="15"/>
      <c r="BD638" s="15"/>
      <c r="BE638" s="15"/>
      <c r="BF638" s="15"/>
      <c r="BG638" s="15"/>
      <c r="BH638" s="15"/>
      <c r="BI638" s="15"/>
      <c r="BJ638" s="15"/>
      <c r="BK638" s="15"/>
      <c r="BL638" s="15"/>
      <c r="BM638" s="15"/>
      <c r="BN638" s="15"/>
      <c r="BO638" s="15"/>
      <c r="BP638" s="15"/>
      <c r="BQ638" s="15"/>
      <c r="BS638" s="15"/>
      <c r="BT638" s="15"/>
      <c r="BU638" s="15"/>
      <c r="BV638" s="15"/>
      <c r="BW638" s="15"/>
      <c r="BY638" s="5"/>
      <c r="BZ638" s="5"/>
      <c r="CA638" s="5"/>
      <c r="CB638" s="5"/>
      <c r="CC638" s="5"/>
      <c r="CE638" s="5"/>
      <c r="CF638" s="5"/>
      <c r="CG638" s="5"/>
      <c r="CH638" s="5"/>
      <c r="CI638" s="5"/>
    </row>
    <row r="639" spans="1:87" x14ac:dyDescent="0.35">
      <c r="A639" s="170" t="str">
        <f t="shared" si="291"/>
        <v>34SNN</v>
      </c>
      <c r="B639" s="170" t="str">
        <f t="shared" si="292"/>
        <v>S</v>
      </c>
      <c r="C639" s="29" t="str">
        <f t="shared" si="293"/>
        <v>N</v>
      </c>
      <c r="D639" s="29" t="str">
        <f t="shared" si="290"/>
        <v>N</v>
      </c>
      <c r="E639" s="171" t="s">
        <v>9</v>
      </c>
      <c r="F639" s="171" t="s">
        <v>6</v>
      </c>
      <c r="G639" s="171" t="s">
        <v>8</v>
      </c>
      <c r="H639" s="172">
        <v>34</v>
      </c>
      <c r="I639" s="171" t="s">
        <v>5</v>
      </c>
      <c r="J639" s="171" t="s">
        <v>9</v>
      </c>
      <c r="K639" s="172">
        <v>1</v>
      </c>
      <c r="L639" s="172">
        <v>0</v>
      </c>
      <c r="M639" s="172">
        <v>1</v>
      </c>
      <c r="N639" s="172">
        <v>1</v>
      </c>
      <c r="O639" s="172">
        <v>1</v>
      </c>
      <c r="P639" s="1"/>
      <c r="Q639"/>
      <c r="R639"/>
      <c r="S639"/>
      <c r="T639"/>
      <c r="U639"/>
      <c r="V639"/>
      <c r="W639" s="1"/>
      <c r="X639" s="50"/>
      <c r="Y639" s="49"/>
      <c r="Z639" s="49"/>
      <c r="AA639" s="1"/>
      <c r="AB639" s="7"/>
      <c r="AC639" s="7"/>
      <c r="AD639" s="7"/>
      <c r="AE639" s="7"/>
      <c r="AF639" s="7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15"/>
      <c r="AZ639" s="15"/>
      <c r="BA639" s="15"/>
      <c r="BB639" s="15"/>
      <c r="BC639" s="15"/>
      <c r="BD639" s="15"/>
      <c r="BE639" s="15"/>
      <c r="BF639" s="15"/>
      <c r="BG639" s="15"/>
      <c r="BH639" s="15"/>
      <c r="BI639" s="15"/>
      <c r="BJ639" s="15"/>
      <c r="BK639" s="15"/>
      <c r="BL639" s="15"/>
      <c r="BM639" s="15"/>
      <c r="BN639" s="15"/>
      <c r="BO639" s="15"/>
      <c r="BP639" s="15"/>
      <c r="BQ639" s="15"/>
      <c r="BS639" s="15"/>
      <c r="BT639" s="15"/>
      <c r="BU639" s="15"/>
      <c r="BV639" s="15"/>
      <c r="BW639" s="15"/>
      <c r="BY639" s="5"/>
      <c r="BZ639" s="5"/>
      <c r="CA639" s="5"/>
      <c r="CB639" s="5"/>
      <c r="CC639" s="5"/>
      <c r="CE639" s="5"/>
      <c r="CF639" s="5"/>
      <c r="CG639" s="5"/>
      <c r="CH639" s="5"/>
      <c r="CI639" s="5"/>
    </row>
    <row r="640" spans="1:87" x14ac:dyDescent="0.35">
      <c r="A640" s="170" t="str">
        <f t="shared" si="291"/>
        <v>35SNN</v>
      </c>
      <c r="B640" s="170" t="str">
        <f t="shared" si="292"/>
        <v>S</v>
      </c>
      <c r="C640" s="29" t="str">
        <f t="shared" si="293"/>
        <v>N</v>
      </c>
      <c r="D640" s="29" t="str">
        <f t="shared" si="290"/>
        <v>N</v>
      </c>
      <c r="E640" s="171" t="s">
        <v>9</v>
      </c>
      <c r="F640" s="171" t="s">
        <v>6</v>
      </c>
      <c r="G640" s="171" t="s">
        <v>8</v>
      </c>
      <c r="H640" s="172">
        <v>35</v>
      </c>
      <c r="I640" s="171" t="s">
        <v>5</v>
      </c>
      <c r="J640" s="171" t="s">
        <v>5</v>
      </c>
      <c r="K640" s="172">
        <v>8270</v>
      </c>
      <c r="L640" s="172">
        <v>4705</v>
      </c>
      <c r="M640" s="172">
        <v>7500</v>
      </c>
      <c r="N640" s="172">
        <v>7382</v>
      </c>
      <c r="O640" s="172">
        <v>8145</v>
      </c>
      <c r="P640" s="1"/>
      <c r="Q640"/>
      <c r="R640"/>
      <c r="S640"/>
      <c r="T640"/>
      <c r="U640"/>
      <c r="V640"/>
      <c r="W640" s="1"/>
      <c r="X640" s="50"/>
      <c r="Y640" s="49"/>
      <c r="Z640" s="49"/>
      <c r="AA640" s="1"/>
      <c r="AB640" s="7"/>
      <c r="AC640" s="7"/>
      <c r="AD640" s="7"/>
      <c r="AE640" s="7"/>
      <c r="AF640" s="7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15"/>
      <c r="AZ640" s="15"/>
      <c r="BA640" s="15"/>
      <c r="BB640" s="15"/>
      <c r="BC640" s="15"/>
      <c r="BD640" s="15"/>
      <c r="BE640" s="15"/>
      <c r="BF640" s="15"/>
      <c r="BG640" s="15"/>
      <c r="BH640" s="15"/>
      <c r="BI640" s="15"/>
      <c r="BJ640" s="15"/>
      <c r="BK640" s="15"/>
      <c r="BL640" s="15"/>
      <c r="BM640" s="15"/>
      <c r="BN640" s="15"/>
      <c r="BO640" s="15"/>
      <c r="BP640" s="15"/>
      <c r="BQ640" s="15"/>
      <c r="BS640" s="15"/>
      <c r="BT640" s="15"/>
      <c r="BU640" s="15"/>
      <c r="BV640" s="15"/>
      <c r="BW640" s="15"/>
      <c r="BY640" s="5"/>
      <c r="BZ640" s="5"/>
      <c r="CA640" s="5"/>
      <c r="CB640" s="5"/>
      <c r="CC640" s="5"/>
      <c r="CE640" s="5"/>
      <c r="CF640" s="5"/>
      <c r="CG640" s="5"/>
      <c r="CH640" s="5"/>
      <c r="CI640" s="5"/>
    </row>
    <row r="641" spans="1:87" x14ac:dyDescent="0.35">
      <c r="A641" s="170" t="str">
        <f t="shared" si="291"/>
        <v>35SNN</v>
      </c>
      <c r="B641" s="170" t="str">
        <f t="shared" si="292"/>
        <v>S</v>
      </c>
      <c r="C641" s="29" t="str">
        <f t="shared" si="293"/>
        <v>N</v>
      </c>
      <c r="D641" s="29" t="str">
        <f t="shared" si="290"/>
        <v>N</v>
      </c>
      <c r="E641" s="171" t="s">
        <v>9</v>
      </c>
      <c r="F641" s="171" t="s">
        <v>6</v>
      </c>
      <c r="G641" s="171" t="s">
        <v>8</v>
      </c>
      <c r="H641" s="172">
        <v>35</v>
      </c>
      <c r="I641" s="171" t="s">
        <v>5</v>
      </c>
      <c r="J641" s="171" t="s">
        <v>9</v>
      </c>
      <c r="K641" s="172">
        <v>1</v>
      </c>
      <c r="L641" s="172">
        <v>1</v>
      </c>
      <c r="M641" s="172">
        <v>1</v>
      </c>
      <c r="N641" s="172">
        <v>1</v>
      </c>
      <c r="O641" s="172">
        <v>1</v>
      </c>
      <c r="P641" s="1"/>
      <c r="Q641"/>
      <c r="R641"/>
      <c r="S641"/>
      <c r="T641"/>
      <c r="U641"/>
      <c r="V641"/>
      <c r="W641" s="1"/>
      <c r="X641" s="50"/>
      <c r="Y641" s="49"/>
      <c r="Z641" s="49"/>
      <c r="AA641" s="1"/>
      <c r="AB641" s="7"/>
      <c r="AC641" s="7"/>
      <c r="AD641" s="7"/>
      <c r="AE641" s="7"/>
      <c r="AF641" s="7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15"/>
      <c r="AZ641" s="15"/>
      <c r="BA641" s="15"/>
      <c r="BB641" s="15"/>
      <c r="BC641" s="15"/>
      <c r="BD641" s="15"/>
      <c r="BE641" s="15"/>
      <c r="BF641" s="15"/>
      <c r="BG641" s="15"/>
      <c r="BH641" s="15"/>
      <c r="BI641" s="15"/>
      <c r="BJ641" s="15"/>
      <c r="BK641" s="15"/>
      <c r="BL641" s="15"/>
      <c r="BM641" s="15"/>
      <c r="BN641" s="15"/>
      <c r="BO641" s="15"/>
      <c r="BP641" s="15"/>
      <c r="BQ641" s="15"/>
      <c r="BS641" s="15"/>
      <c r="BT641" s="15"/>
      <c r="BU641" s="15"/>
      <c r="BV641" s="15"/>
      <c r="BW641" s="15"/>
      <c r="BY641" s="5"/>
      <c r="BZ641" s="5"/>
      <c r="CA641" s="5"/>
      <c r="CB641" s="5"/>
      <c r="CC641" s="5"/>
      <c r="CE641" s="5"/>
      <c r="CF641" s="5"/>
      <c r="CG641" s="5"/>
      <c r="CH641" s="5"/>
      <c r="CI641" s="5"/>
    </row>
    <row r="642" spans="1:87" x14ac:dyDescent="0.35">
      <c r="A642" s="170" t="str">
        <f t="shared" si="291"/>
        <v>36SNN</v>
      </c>
      <c r="B642" s="170" t="str">
        <f t="shared" si="292"/>
        <v>S</v>
      </c>
      <c r="C642" s="29" t="str">
        <f t="shared" si="293"/>
        <v>N</v>
      </c>
      <c r="D642" s="29" t="str">
        <f t="shared" si="290"/>
        <v>N</v>
      </c>
      <c r="E642" s="171" t="s">
        <v>9</v>
      </c>
      <c r="F642" s="171" t="s">
        <v>6</v>
      </c>
      <c r="G642" s="171" t="s">
        <v>8</v>
      </c>
      <c r="H642" s="172">
        <v>36</v>
      </c>
      <c r="I642" s="171" t="s">
        <v>5</v>
      </c>
      <c r="J642" s="171" t="s">
        <v>5</v>
      </c>
      <c r="K642" s="172">
        <v>8875</v>
      </c>
      <c r="L642" s="172">
        <v>5124</v>
      </c>
      <c r="M642" s="172">
        <v>8001</v>
      </c>
      <c r="N642" s="172">
        <v>7853</v>
      </c>
      <c r="O642" s="172">
        <v>8733</v>
      </c>
      <c r="P642" s="1"/>
      <c r="Q642"/>
      <c r="R642"/>
      <c r="S642"/>
      <c r="T642"/>
      <c r="U642"/>
      <c r="V642"/>
      <c r="W642" s="1"/>
      <c r="X642" s="50"/>
      <c r="Y642" s="49"/>
      <c r="Z642" s="49"/>
      <c r="AA642" s="1"/>
      <c r="AB642" s="7"/>
      <c r="AC642" s="7"/>
      <c r="AD642" s="7"/>
      <c r="AE642" s="7"/>
      <c r="AF642" s="7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15"/>
      <c r="AZ642" s="15"/>
      <c r="BA642" s="15"/>
      <c r="BB642" s="15"/>
      <c r="BC642" s="15"/>
      <c r="BD642" s="15"/>
      <c r="BE642" s="15"/>
      <c r="BF642" s="15"/>
      <c r="BG642" s="15"/>
      <c r="BH642" s="15"/>
      <c r="BI642" s="15"/>
      <c r="BJ642" s="15"/>
      <c r="BK642" s="15"/>
      <c r="BL642" s="15"/>
      <c r="BM642" s="15"/>
      <c r="BN642" s="15"/>
      <c r="BO642" s="15"/>
      <c r="BP642" s="15"/>
      <c r="BQ642" s="15"/>
      <c r="BS642" s="15"/>
      <c r="BT642" s="15"/>
      <c r="BU642" s="15"/>
      <c r="BV642" s="15"/>
      <c r="BW642" s="15"/>
      <c r="BY642" s="5"/>
      <c r="BZ642" s="5"/>
      <c r="CA642" s="5"/>
      <c r="CB642" s="5"/>
      <c r="CC642" s="5"/>
      <c r="CE642" s="5"/>
      <c r="CF642" s="5"/>
      <c r="CG642" s="5"/>
      <c r="CH642" s="5"/>
      <c r="CI642" s="5"/>
    </row>
    <row r="643" spans="1:87" x14ac:dyDescent="0.35">
      <c r="A643" s="170" t="str">
        <f t="shared" si="291"/>
        <v>36SNN</v>
      </c>
      <c r="B643" s="170" t="str">
        <f t="shared" si="292"/>
        <v>S</v>
      </c>
      <c r="C643" s="29" t="str">
        <f t="shared" si="293"/>
        <v>N</v>
      </c>
      <c r="D643" s="29" t="str">
        <f t="shared" si="290"/>
        <v>N</v>
      </c>
      <c r="E643" s="171" t="s">
        <v>9</v>
      </c>
      <c r="F643" s="171" t="s">
        <v>6</v>
      </c>
      <c r="G643" s="171" t="s">
        <v>8</v>
      </c>
      <c r="H643" s="172">
        <v>36</v>
      </c>
      <c r="I643" s="171" t="s">
        <v>9</v>
      </c>
      <c r="J643" s="171" t="s">
        <v>5</v>
      </c>
      <c r="K643" s="172">
        <v>1</v>
      </c>
      <c r="L643" s="172">
        <v>0</v>
      </c>
      <c r="M643" s="172">
        <v>1</v>
      </c>
      <c r="N643" s="172">
        <v>1</v>
      </c>
      <c r="O643" s="172">
        <v>1</v>
      </c>
      <c r="P643" s="1"/>
      <c r="Q643"/>
      <c r="R643"/>
      <c r="S643"/>
      <c r="T643"/>
      <c r="U643"/>
      <c r="V643"/>
      <c r="W643" s="1"/>
      <c r="X643" s="50"/>
      <c r="Y643" s="49"/>
      <c r="Z643" s="49"/>
      <c r="AA643" s="1"/>
      <c r="AB643" s="7"/>
      <c r="AC643" s="7"/>
      <c r="AD643" s="7"/>
      <c r="AE643" s="7"/>
      <c r="AF643" s="7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15"/>
      <c r="AZ643" s="15"/>
      <c r="BA643" s="15"/>
      <c r="BB643" s="15"/>
      <c r="BC643" s="15"/>
      <c r="BD643" s="15"/>
      <c r="BE643" s="15"/>
      <c r="BF643" s="15"/>
      <c r="BG643" s="15"/>
      <c r="BH643" s="15"/>
      <c r="BI643" s="15"/>
      <c r="BJ643" s="15"/>
      <c r="BK643" s="15"/>
      <c r="BL643" s="15"/>
      <c r="BM643" s="15"/>
      <c r="BN643" s="15"/>
      <c r="BO643" s="15"/>
      <c r="BP643" s="15"/>
      <c r="BQ643" s="15"/>
      <c r="BS643" s="15"/>
      <c r="BT643" s="15"/>
      <c r="BU643" s="15"/>
      <c r="BV643" s="15"/>
      <c r="BW643" s="15"/>
      <c r="BY643" s="5"/>
      <c r="BZ643" s="5"/>
      <c r="CA643" s="5"/>
      <c r="CB643" s="5"/>
      <c r="CC643" s="5"/>
      <c r="CE643" s="5"/>
      <c r="CF643" s="5"/>
      <c r="CG643" s="5"/>
      <c r="CH643" s="5"/>
      <c r="CI643" s="5"/>
    </row>
    <row r="644" spans="1:87" x14ac:dyDescent="0.35">
      <c r="A644" s="170" t="str">
        <f t="shared" si="291"/>
        <v>36SNN</v>
      </c>
      <c r="B644" s="170" t="str">
        <f t="shared" si="292"/>
        <v>S</v>
      </c>
      <c r="C644" s="29" t="str">
        <f t="shared" si="293"/>
        <v>N</v>
      </c>
      <c r="D644" s="29" t="str">
        <f t="shared" si="290"/>
        <v>N</v>
      </c>
      <c r="E644" s="171" t="s">
        <v>9</v>
      </c>
      <c r="F644" s="171" t="s">
        <v>6</v>
      </c>
      <c r="G644" s="171" t="s">
        <v>8</v>
      </c>
      <c r="H644" s="172">
        <v>36</v>
      </c>
      <c r="I644" s="171" t="s">
        <v>9</v>
      </c>
      <c r="J644" s="171" t="s">
        <v>9</v>
      </c>
      <c r="K644" s="172">
        <v>1</v>
      </c>
      <c r="L644" s="172">
        <v>1</v>
      </c>
      <c r="M644" s="172">
        <v>1</v>
      </c>
      <c r="N644" s="172">
        <v>1</v>
      </c>
      <c r="O644" s="172">
        <v>1</v>
      </c>
      <c r="P644" s="1"/>
      <c r="Q644"/>
      <c r="R644"/>
      <c r="S644"/>
      <c r="T644"/>
      <c r="U644"/>
      <c r="V644"/>
      <c r="W644" s="1"/>
      <c r="X644" s="50"/>
      <c r="Y644" s="49"/>
      <c r="Z644" s="49"/>
      <c r="AA644" s="1"/>
      <c r="AB644" s="7"/>
      <c r="AC644" s="7"/>
      <c r="AD644" s="7"/>
      <c r="AE644" s="7"/>
      <c r="AF644" s="7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15"/>
      <c r="AZ644" s="15"/>
      <c r="BA644" s="15"/>
      <c r="BB644" s="15"/>
      <c r="BC644" s="15"/>
      <c r="BD644" s="15"/>
      <c r="BE644" s="15"/>
      <c r="BF644" s="15"/>
      <c r="BG644" s="15"/>
      <c r="BH644" s="15"/>
      <c r="BI644" s="15"/>
      <c r="BJ644" s="15"/>
      <c r="BK644" s="15"/>
      <c r="BL644" s="15"/>
      <c r="BM644" s="15"/>
      <c r="BN644" s="15"/>
      <c r="BO644" s="15"/>
      <c r="BP644" s="15"/>
      <c r="BQ644" s="15"/>
      <c r="BS644" s="15"/>
      <c r="BT644" s="15"/>
      <c r="BU644" s="15"/>
      <c r="BV644" s="15"/>
      <c r="BW644" s="15"/>
      <c r="BY644" s="5"/>
      <c r="BZ644" s="5"/>
      <c r="CA644" s="5"/>
      <c r="CB644" s="5"/>
      <c r="CC644" s="5"/>
      <c r="CE644" s="5"/>
      <c r="CF644" s="5"/>
      <c r="CG644" s="5"/>
      <c r="CH644" s="5"/>
      <c r="CI644" s="5"/>
    </row>
    <row r="645" spans="1:87" x14ac:dyDescent="0.35">
      <c r="A645" s="170" t="str">
        <f t="shared" si="291"/>
        <v>37SNN</v>
      </c>
      <c r="B645" s="170" t="str">
        <f t="shared" si="292"/>
        <v>S</v>
      </c>
      <c r="C645" s="29" t="str">
        <f t="shared" si="293"/>
        <v>N</v>
      </c>
      <c r="D645" s="29" t="str">
        <f t="shared" si="290"/>
        <v>N</v>
      </c>
      <c r="E645" s="171" t="s">
        <v>9</v>
      </c>
      <c r="F645" s="171" t="s">
        <v>6</v>
      </c>
      <c r="G645" s="171" t="s">
        <v>8</v>
      </c>
      <c r="H645" s="172">
        <v>37</v>
      </c>
      <c r="I645" s="171" t="s">
        <v>5</v>
      </c>
      <c r="J645" s="171" t="s">
        <v>5</v>
      </c>
      <c r="K645" s="172">
        <v>9136</v>
      </c>
      <c r="L645" s="172">
        <v>5344</v>
      </c>
      <c r="M645" s="172">
        <v>8278</v>
      </c>
      <c r="N645" s="172">
        <v>8125</v>
      </c>
      <c r="O645" s="172">
        <v>9021</v>
      </c>
      <c r="P645" s="1"/>
      <c r="Q645"/>
      <c r="R645"/>
      <c r="S645"/>
      <c r="T645"/>
      <c r="U645"/>
      <c r="V645"/>
      <c r="W645" s="1"/>
      <c r="X645" s="50"/>
      <c r="Y645" s="49"/>
      <c r="Z645" s="49"/>
      <c r="AA645" s="1"/>
      <c r="AB645" s="7"/>
      <c r="AC645" s="7"/>
      <c r="AD645" s="7"/>
      <c r="AE645" s="7"/>
      <c r="AF645" s="7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15"/>
      <c r="AZ645" s="15"/>
      <c r="BA645" s="15"/>
      <c r="BB645" s="15"/>
      <c r="BC645" s="15"/>
      <c r="BD645" s="15"/>
      <c r="BE645" s="15"/>
      <c r="BF645" s="15"/>
      <c r="BG645" s="15"/>
      <c r="BH645" s="15"/>
      <c r="BI645" s="15"/>
      <c r="BJ645" s="15"/>
      <c r="BK645" s="15"/>
      <c r="BL645" s="15"/>
      <c r="BM645" s="15"/>
      <c r="BN645" s="15"/>
      <c r="BO645" s="15"/>
      <c r="BP645" s="15"/>
      <c r="BQ645" s="15"/>
      <c r="BS645" s="15"/>
      <c r="BT645" s="15"/>
      <c r="BU645" s="15"/>
      <c r="BV645" s="15"/>
      <c r="BW645" s="15"/>
      <c r="BY645" s="5"/>
      <c r="BZ645" s="5"/>
      <c r="CA645" s="5"/>
      <c r="CB645" s="5"/>
      <c r="CC645" s="5"/>
      <c r="CE645" s="5"/>
      <c r="CF645" s="5"/>
      <c r="CG645" s="5"/>
      <c r="CH645" s="5"/>
      <c r="CI645" s="5"/>
    </row>
    <row r="646" spans="1:87" x14ac:dyDescent="0.35">
      <c r="A646" s="170" t="str">
        <f t="shared" si="291"/>
        <v>38SNN</v>
      </c>
      <c r="B646" s="170" t="str">
        <f t="shared" si="292"/>
        <v>S</v>
      </c>
      <c r="C646" s="29" t="str">
        <f t="shared" si="293"/>
        <v>N</v>
      </c>
      <c r="D646" s="29" t="str">
        <f t="shared" si="290"/>
        <v>N</v>
      </c>
      <c r="E646" s="171" t="s">
        <v>9</v>
      </c>
      <c r="F646" s="171" t="s">
        <v>6</v>
      </c>
      <c r="G646" s="171" t="s">
        <v>8</v>
      </c>
      <c r="H646" s="172">
        <v>38</v>
      </c>
      <c r="I646" s="171" t="s">
        <v>5</v>
      </c>
      <c r="J646" s="171" t="s">
        <v>5</v>
      </c>
      <c r="K646" s="172">
        <v>8945</v>
      </c>
      <c r="L646" s="172">
        <v>5325</v>
      </c>
      <c r="M646" s="172">
        <v>8120</v>
      </c>
      <c r="N646" s="172">
        <v>7969</v>
      </c>
      <c r="O646" s="172">
        <v>8798</v>
      </c>
      <c r="P646" s="1"/>
      <c r="Q646"/>
      <c r="R646"/>
      <c r="S646"/>
      <c r="T646"/>
      <c r="U646"/>
      <c r="V646"/>
      <c r="W646" s="1"/>
      <c r="X646" s="50"/>
      <c r="Y646" s="49"/>
      <c r="Z646" s="49"/>
      <c r="AA646" s="1"/>
      <c r="AB646" s="7"/>
      <c r="AC646" s="7"/>
      <c r="AD646" s="7"/>
      <c r="AE646" s="7"/>
      <c r="AF646" s="7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15"/>
      <c r="AZ646" s="15"/>
      <c r="BA646" s="15"/>
      <c r="BB646" s="15"/>
      <c r="BC646" s="15"/>
      <c r="BD646" s="15"/>
      <c r="BE646" s="15"/>
      <c r="BF646" s="15"/>
      <c r="BG646" s="15"/>
      <c r="BH646" s="15"/>
      <c r="BI646" s="15"/>
      <c r="BJ646" s="15"/>
      <c r="BK646" s="15"/>
      <c r="BL646" s="15"/>
      <c r="BM646" s="15"/>
      <c r="BN646" s="15"/>
      <c r="BO646" s="15"/>
      <c r="BP646" s="15"/>
      <c r="BQ646" s="15"/>
      <c r="BS646" s="15"/>
      <c r="BT646" s="15"/>
      <c r="BU646" s="15"/>
      <c r="BV646" s="15"/>
      <c r="BW646" s="15"/>
      <c r="BY646" s="5"/>
      <c r="BZ646" s="5"/>
      <c r="CA646" s="5"/>
      <c r="CB646" s="5"/>
      <c r="CC646" s="5"/>
      <c r="CE646" s="5"/>
      <c r="CF646" s="5"/>
      <c r="CG646" s="5"/>
      <c r="CH646" s="5"/>
      <c r="CI646" s="5"/>
    </row>
    <row r="647" spans="1:87" x14ac:dyDescent="0.35">
      <c r="A647" s="170" t="str">
        <f t="shared" si="291"/>
        <v>39SNN</v>
      </c>
      <c r="B647" s="170" t="str">
        <f t="shared" si="292"/>
        <v>S</v>
      </c>
      <c r="C647" s="29" t="str">
        <f t="shared" si="293"/>
        <v>N</v>
      </c>
      <c r="D647" s="29" t="str">
        <f t="shared" si="290"/>
        <v>N</v>
      </c>
      <c r="E647" s="171" t="s">
        <v>9</v>
      </c>
      <c r="F647" s="171" t="s">
        <v>6</v>
      </c>
      <c r="G647" s="171" t="s">
        <v>8</v>
      </c>
      <c r="H647" s="172">
        <v>39</v>
      </c>
      <c r="I647" s="171" t="s">
        <v>5</v>
      </c>
      <c r="J647" s="171" t="s">
        <v>5</v>
      </c>
      <c r="K647" s="172">
        <v>8935</v>
      </c>
      <c r="L647" s="172">
        <v>5258</v>
      </c>
      <c r="M647" s="172">
        <v>8097</v>
      </c>
      <c r="N647" s="172">
        <v>7937</v>
      </c>
      <c r="O647" s="172">
        <v>8786</v>
      </c>
      <c r="P647" s="1"/>
      <c r="Q647"/>
      <c r="R647"/>
      <c r="S647"/>
      <c r="T647"/>
      <c r="U647"/>
      <c r="V647"/>
      <c r="W647" s="1"/>
      <c r="X647" s="50"/>
      <c r="Y647" s="49"/>
      <c r="Z647" s="49"/>
      <c r="AA647" s="1"/>
      <c r="AB647" s="7"/>
      <c r="AC647" s="7"/>
      <c r="AD647" s="7"/>
      <c r="AE647" s="7"/>
      <c r="AF647" s="7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15"/>
      <c r="AZ647" s="15"/>
      <c r="BA647" s="15"/>
      <c r="BB647" s="15"/>
      <c r="BC647" s="15"/>
      <c r="BD647" s="15"/>
      <c r="BE647" s="15"/>
      <c r="BF647" s="15"/>
      <c r="BG647" s="15"/>
      <c r="BH647" s="15"/>
      <c r="BI647" s="15"/>
      <c r="BJ647" s="15"/>
      <c r="BK647" s="15"/>
      <c r="BL647" s="15"/>
      <c r="BM647" s="15"/>
      <c r="BN647" s="15"/>
      <c r="BO647" s="15"/>
      <c r="BP647" s="15"/>
      <c r="BQ647" s="15"/>
      <c r="BS647" s="15"/>
      <c r="BT647" s="15"/>
      <c r="BU647" s="15"/>
      <c r="BV647" s="15"/>
      <c r="BW647" s="15"/>
      <c r="BY647" s="5"/>
      <c r="BZ647" s="5"/>
      <c r="CA647" s="5"/>
      <c r="CB647" s="5"/>
      <c r="CC647" s="5"/>
      <c r="CE647" s="5"/>
      <c r="CF647" s="5"/>
      <c r="CG647" s="5"/>
      <c r="CH647" s="5"/>
      <c r="CI647" s="5"/>
    </row>
    <row r="648" spans="1:87" x14ac:dyDescent="0.35">
      <c r="A648" s="170" t="str">
        <f t="shared" si="291"/>
        <v>40SNN</v>
      </c>
      <c r="B648" s="170" t="str">
        <f t="shared" si="292"/>
        <v>S</v>
      </c>
      <c r="C648" s="29" t="str">
        <f t="shared" si="293"/>
        <v>N</v>
      </c>
      <c r="D648" s="29" t="str">
        <f t="shared" ref="D648:D711" si="294">IF(AND(C648="Y",J648="Y"),"Y","N")</f>
        <v>N</v>
      </c>
      <c r="E648" s="171" t="s">
        <v>9</v>
      </c>
      <c r="F648" s="171" t="s">
        <v>6</v>
      </c>
      <c r="G648" s="171" t="s">
        <v>8</v>
      </c>
      <c r="H648" s="172">
        <v>40</v>
      </c>
      <c r="I648" s="171" t="s">
        <v>5</v>
      </c>
      <c r="J648" s="171" t="s">
        <v>5</v>
      </c>
      <c r="K648" s="172">
        <v>8804</v>
      </c>
      <c r="L648" s="172">
        <v>5310</v>
      </c>
      <c r="M648" s="172">
        <v>7965</v>
      </c>
      <c r="N648" s="172">
        <v>7800</v>
      </c>
      <c r="O648" s="172">
        <v>8699</v>
      </c>
      <c r="P648" s="1"/>
      <c r="Q648"/>
      <c r="R648"/>
      <c r="S648"/>
      <c r="T648"/>
      <c r="U648"/>
      <c r="V648"/>
      <c r="W648" s="1"/>
      <c r="X648" s="50"/>
      <c r="Y648" s="49"/>
      <c r="Z648" s="49"/>
      <c r="AA648" s="1"/>
      <c r="AB648" s="7"/>
      <c r="AC648" s="7"/>
      <c r="AD648" s="7"/>
      <c r="AE648" s="7"/>
      <c r="AF648" s="7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15"/>
      <c r="AZ648" s="15"/>
      <c r="BA648" s="15"/>
      <c r="BB648" s="15"/>
      <c r="BC648" s="15"/>
      <c r="BD648" s="15"/>
      <c r="BE648" s="15"/>
      <c r="BF648" s="15"/>
      <c r="BG648" s="15"/>
      <c r="BH648" s="15"/>
      <c r="BI648" s="15"/>
      <c r="BJ648" s="15"/>
      <c r="BK648" s="15"/>
      <c r="BL648" s="15"/>
      <c r="BM648" s="15"/>
      <c r="BN648" s="15"/>
      <c r="BO648" s="15"/>
      <c r="BP648" s="15"/>
      <c r="BQ648" s="15"/>
      <c r="BS648" s="15"/>
      <c r="BT648" s="15"/>
      <c r="BU648" s="15"/>
      <c r="BV648" s="15"/>
      <c r="BW648" s="15"/>
      <c r="BY648" s="5"/>
      <c r="BZ648" s="5"/>
      <c r="CA648" s="5"/>
      <c r="CB648" s="5"/>
      <c r="CC648" s="5"/>
      <c r="CE648" s="5"/>
      <c r="CF648" s="5"/>
      <c r="CG648" s="5"/>
      <c r="CH648" s="5"/>
      <c r="CI648" s="5"/>
    </row>
    <row r="649" spans="1:87" x14ac:dyDescent="0.35">
      <c r="A649" s="170" t="str">
        <f t="shared" ref="A649:A712" si="295">IF(B649="N","NNN",CONCATENATE(IF(H649&gt;82,"83",H649),B649,C649,D649))</f>
        <v>40SNN</v>
      </c>
      <c r="B649" s="170" t="str">
        <f t="shared" ref="B649:B712" si="296">IF(E649="Y",G649,"N")</f>
        <v>S</v>
      </c>
      <c r="C649" s="29" t="str">
        <f t="shared" ref="C649:C712" si="297">IF(AND(E649="Y",I649="Y",H649&lt;9),I649,"N")</f>
        <v>N</v>
      </c>
      <c r="D649" s="29" t="str">
        <f t="shared" si="294"/>
        <v>N</v>
      </c>
      <c r="E649" s="171" t="s">
        <v>9</v>
      </c>
      <c r="F649" s="171" t="s">
        <v>6</v>
      </c>
      <c r="G649" s="171" t="s">
        <v>8</v>
      </c>
      <c r="H649" s="172">
        <v>40</v>
      </c>
      <c r="I649" s="171" t="s">
        <v>9</v>
      </c>
      <c r="J649" s="171" t="s">
        <v>5</v>
      </c>
      <c r="K649" s="172">
        <v>1</v>
      </c>
      <c r="L649" s="172">
        <v>1</v>
      </c>
      <c r="M649" s="172">
        <v>1</v>
      </c>
      <c r="N649" s="172">
        <v>1</v>
      </c>
      <c r="O649" s="172">
        <v>1</v>
      </c>
      <c r="P649" s="1"/>
      <c r="Q649"/>
      <c r="R649"/>
      <c r="S649"/>
      <c r="T649"/>
      <c r="U649"/>
      <c r="V649"/>
      <c r="W649" s="1"/>
      <c r="X649" s="50"/>
      <c r="Y649" s="49"/>
      <c r="Z649" s="49"/>
      <c r="AA649" s="1"/>
      <c r="AB649" s="7"/>
      <c r="AC649" s="7"/>
      <c r="AD649" s="7"/>
      <c r="AE649" s="7"/>
      <c r="AF649" s="7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15"/>
      <c r="AZ649" s="15"/>
      <c r="BA649" s="15"/>
      <c r="BB649" s="15"/>
      <c r="BC649" s="15"/>
      <c r="BD649" s="15"/>
      <c r="BE649" s="15"/>
      <c r="BF649" s="15"/>
      <c r="BG649" s="15"/>
      <c r="BH649" s="15"/>
      <c r="BI649" s="15"/>
      <c r="BJ649" s="15"/>
      <c r="BK649" s="15"/>
      <c r="BL649" s="15"/>
      <c r="BM649" s="15"/>
      <c r="BN649" s="15"/>
      <c r="BO649" s="15"/>
      <c r="BP649" s="15"/>
      <c r="BQ649" s="15"/>
      <c r="BS649" s="15"/>
      <c r="BT649" s="15"/>
      <c r="BU649" s="15"/>
      <c r="BV649" s="15"/>
      <c r="BW649" s="15"/>
      <c r="BY649" s="5"/>
      <c r="BZ649" s="5"/>
      <c r="CA649" s="5"/>
      <c r="CB649" s="5"/>
      <c r="CC649" s="5"/>
      <c r="CE649" s="5"/>
      <c r="CF649" s="5"/>
      <c r="CG649" s="5"/>
      <c r="CH649" s="5"/>
      <c r="CI649" s="5"/>
    </row>
    <row r="650" spans="1:87" x14ac:dyDescent="0.35">
      <c r="A650" s="170" t="str">
        <f t="shared" si="295"/>
        <v>41SNN</v>
      </c>
      <c r="B650" s="170" t="str">
        <f t="shared" si="296"/>
        <v>S</v>
      </c>
      <c r="C650" s="29" t="str">
        <f t="shared" si="297"/>
        <v>N</v>
      </c>
      <c r="D650" s="29" t="str">
        <f t="shared" si="294"/>
        <v>N</v>
      </c>
      <c r="E650" s="171" t="s">
        <v>9</v>
      </c>
      <c r="F650" s="171" t="s">
        <v>6</v>
      </c>
      <c r="G650" s="171" t="s">
        <v>8</v>
      </c>
      <c r="H650" s="172">
        <v>41</v>
      </c>
      <c r="I650" s="171" t="s">
        <v>5</v>
      </c>
      <c r="J650" s="171" t="s">
        <v>5</v>
      </c>
      <c r="K650" s="172">
        <v>8724</v>
      </c>
      <c r="L650" s="172">
        <v>5202</v>
      </c>
      <c r="M650" s="172">
        <v>7869</v>
      </c>
      <c r="N650" s="172">
        <v>7702</v>
      </c>
      <c r="O650" s="172">
        <v>8590</v>
      </c>
      <c r="P650" s="1"/>
      <c r="Q650"/>
      <c r="R650"/>
      <c r="S650"/>
      <c r="T650"/>
      <c r="U650"/>
      <c r="V650"/>
      <c r="W650" s="1"/>
      <c r="X650" s="50"/>
      <c r="Y650" s="49"/>
      <c r="Z650" s="49"/>
      <c r="AA650" s="1"/>
      <c r="AB650" s="7"/>
      <c r="AC650" s="7"/>
      <c r="AD650" s="7"/>
      <c r="AE650" s="7"/>
      <c r="AF650" s="7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15"/>
      <c r="AZ650" s="15"/>
      <c r="BA650" s="15"/>
      <c r="BB650" s="15"/>
      <c r="BC650" s="15"/>
      <c r="BD650" s="15"/>
      <c r="BE650" s="15"/>
      <c r="BF650" s="15"/>
      <c r="BG650" s="15"/>
      <c r="BH650" s="15"/>
      <c r="BI650" s="15"/>
      <c r="BJ650" s="15"/>
      <c r="BK650" s="15"/>
      <c r="BL650" s="15"/>
      <c r="BM650" s="15"/>
      <c r="BN650" s="15"/>
      <c r="BO650" s="15"/>
      <c r="BP650" s="15"/>
      <c r="BQ650" s="15"/>
      <c r="BS650" s="15"/>
      <c r="BT650" s="15"/>
      <c r="BU650" s="15"/>
      <c r="BV650" s="15"/>
      <c r="BW650" s="15"/>
      <c r="BY650" s="5"/>
      <c r="BZ650" s="5"/>
      <c r="CA650" s="5"/>
      <c r="CB650" s="5"/>
      <c r="CC650" s="5"/>
      <c r="CE650" s="5"/>
      <c r="CF650" s="5"/>
      <c r="CG650" s="5"/>
      <c r="CH650" s="5"/>
      <c r="CI650" s="5"/>
    </row>
    <row r="651" spans="1:87" x14ac:dyDescent="0.35">
      <c r="A651" s="170" t="str">
        <f t="shared" si="295"/>
        <v>41SNN</v>
      </c>
      <c r="B651" s="170" t="str">
        <f t="shared" si="296"/>
        <v>S</v>
      </c>
      <c r="C651" s="29" t="str">
        <f t="shared" si="297"/>
        <v>N</v>
      </c>
      <c r="D651" s="29" t="str">
        <f t="shared" si="294"/>
        <v>N</v>
      </c>
      <c r="E651" s="171" t="s">
        <v>9</v>
      </c>
      <c r="F651" s="171" t="s">
        <v>6</v>
      </c>
      <c r="G651" s="171" t="s">
        <v>8</v>
      </c>
      <c r="H651" s="172">
        <v>41</v>
      </c>
      <c r="I651" s="171" t="s">
        <v>5</v>
      </c>
      <c r="J651" s="171" t="s">
        <v>9</v>
      </c>
      <c r="K651" s="172">
        <v>2</v>
      </c>
      <c r="L651" s="172">
        <v>1</v>
      </c>
      <c r="M651" s="172">
        <v>2</v>
      </c>
      <c r="N651" s="172">
        <v>2</v>
      </c>
      <c r="O651" s="172">
        <v>2</v>
      </c>
      <c r="P651" s="1"/>
      <c r="Q651"/>
      <c r="R651"/>
      <c r="S651"/>
      <c r="T651"/>
      <c r="U651"/>
      <c r="V651"/>
      <c r="W651" s="1"/>
      <c r="X651" s="50"/>
      <c r="Y651" s="49"/>
      <c r="Z651" s="49"/>
      <c r="AA651" s="1"/>
      <c r="AB651" s="7"/>
      <c r="AC651" s="7"/>
      <c r="AD651" s="7"/>
      <c r="AE651" s="7"/>
      <c r="AF651" s="7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15"/>
      <c r="AZ651" s="15"/>
      <c r="BA651" s="15"/>
      <c r="BB651" s="15"/>
      <c r="BC651" s="15"/>
      <c r="BD651" s="15"/>
      <c r="BE651" s="15"/>
      <c r="BF651" s="15"/>
      <c r="BG651" s="15"/>
      <c r="BH651" s="15"/>
      <c r="BI651" s="15"/>
      <c r="BJ651" s="15"/>
      <c r="BK651" s="15"/>
      <c r="BL651" s="15"/>
      <c r="BM651" s="15"/>
      <c r="BN651" s="15"/>
      <c r="BO651" s="15"/>
      <c r="BP651" s="15"/>
      <c r="BQ651" s="15"/>
      <c r="BS651" s="15"/>
      <c r="BT651" s="15"/>
      <c r="BU651" s="15"/>
      <c r="BV651" s="15"/>
      <c r="BW651" s="15"/>
      <c r="BY651" s="5"/>
      <c r="BZ651" s="5"/>
      <c r="CA651" s="5"/>
      <c r="CB651" s="5"/>
      <c r="CC651" s="5"/>
      <c r="CE651" s="5"/>
      <c r="CF651" s="5"/>
      <c r="CG651" s="5"/>
      <c r="CH651" s="5"/>
      <c r="CI651" s="5"/>
    </row>
    <row r="652" spans="1:87" x14ac:dyDescent="0.35">
      <c r="A652" s="170" t="str">
        <f t="shared" si="295"/>
        <v>42SNN</v>
      </c>
      <c r="B652" s="170" t="str">
        <f t="shared" si="296"/>
        <v>S</v>
      </c>
      <c r="C652" s="29" t="str">
        <f t="shared" si="297"/>
        <v>N</v>
      </c>
      <c r="D652" s="29" t="str">
        <f t="shared" si="294"/>
        <v>N</v>
      </c>
      <c r="E652" s="171" t="s">
        <v>9</v>
      </c>
      <c r="F652" s="171" t="s">
        <v>6</v>
      </c>
      <c r="G652" s="171" t="s">
        <v>8</v>
      </c>
      <c r="H652" s="172">
        <v>42</v>
      </c>
      <c r="I652" s="171" t="s">
        <v>5</v>
      </c>
      <c r="J652" s="171" t="s">
        <v>5</v>
      </c>
      <c r="K652" s="172">
        <v>8554</v>
      </c>
      <c r="L652" s="172">
        <v>5223</v>
      </c>
      <c r="M652" s="172">
        <v>7765</v>
      </c>
      <c r="N652" s="172">
        <v>7583</v>
      </c>
      <c r="O652" s="172">
        <v>8442</v>
      </c>
      <c r="P652" s="1"/>
      <c r="Q652"/>
      <c r="R652"/>
      <c r="S652"/>
      <c r="T652"/>
      <c r="U652"/>
      <c r="V652"/>
      <c r="W652" s="1"/>
      <c r="X652" s="50"/>
      <c r="Y652" s="49"/>
      <c r="Z652" s="49"/>
      <c r="AA652" s="1"/>
      <c r="AB652" s="7"/>
      <c r="AC652" s="7"/>
      <c r="AD652" s="7"/>
      <c r="AE652" s="7"/>
      <c r="AF652" s="7"/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  <c r="AS652" s="15"/>
      <c r="AT652" s="15"/>
      <c r="AU652" s="15"/>
      <c r="AV652" s="15"/>
      <c r="AW652" s="15"/>
      <c r="AX652" s="15"/>
      <c r="AY652" s="15"/>
      <c r="AZ652" s="15"/>
      <c r="BA652" s="15"/>
      <c r="BB652" s="15"/>
      <c r="BC652" s="15"/>
      <c r="BD652" s="15"/>
      <c r="BE652" s="15"/>
      <c r="BF652" s="15"/>
      <c r="BG652" s="15"/>
      <c r="BH652" s="15"/>
      <c r="BI652" s="15"/>
      <c r="BJ652" s="15"/>
      <c r="BK652" s="15"/>
      <c r="BL652" s="15"/>
      <c r="BM652" s="15"/>
      <c r="BN652" s="15"/>
      <c r="BO652" s="15"/>
      <c r="BP652" s="15"/>
      <c r="BQ652" s="15"/>
      <c r="BS652" s="15"/>
      <c r="BT652" s="15"/>
      <c r="BU652" s="15"/>
      <c r="BV652" s="15"/>
      <c r="BW652" s="15"/>
      <c r="BY652" s="5"/>
      <c r="BZ652" s="5"/>
      <c r="CA652" s="5"/>
      <c r="CB652" s="5"/>
      <c r="CC652" s="5"/>
      <c r="CE652" s="5"/>
      <c r="CF652" s="5"/>
      <c r="CG652" s="5"/>
      <c r="CH652" s="5"/>
      <c r="CI652" s="5"/>
    </row>
    <row r="653" spans="1:87" x14ac:dyDescent="0.35">
      <c r="A653" s="170" t="str">
        <f t="shared" si="295"/>
        <v>43SNN</v>
      </c>
      <c r="B653" s="170" t="str">
        <f t="shared" si="296"/>
        <v>S</v>
      </c>
      <c r="C653" s="29" t="str">
        <f t="shared" si="297"/>
        <v>N</v>
      </c>
      <c r="D653" s="29" t="str">
        <f t="shared" si="294"/>
        <v>N</v>
      </c>
      <c r="E653" s="171" t="s">
        <v>9</v>
      </c>
      <c r="F653" s="171" t="s">
        <v>6</v>
      </c>
      <c r="G653" s="171" t="s">
        <v>8</v>
      </c>
      <c r="H653" s="172">
        <v>43</v>
      </c>
      <c r="I653" s="171" t="s">
        <v>5</v>
      </c>
      <c r="J653" s="171" t="s">
        <v>5</v>
      </c>
      <c r="K653" s="172">
        <v>8318</v>
      </c>
      <c r="L653" s="172">
        <v>5246</v>
      </c>
      <c r="M653" s="172">
        <v>7527</v>
      </c>
      <c r="N653" s="172">
        <v>7354</v>
      </c>
      <c r="O653" s="172">
        <v>8197</v>
      </c>
      <c r="P653" s="1"/>
      <c r="Q653"/>
      <c r="R653"/>
      <c r="S653"/>
      <c r="T653"/>
      <c r="U653"/>
      <c r="V653"/>
      <c r="W653" s="1"/>
      <c r="X653" s="50"/>
      <c r="Y653" s="49"/>
      <c r="Z653" s="49"/>
      <c r="AA653" s="1"/>
      <c r="AB653" s="7"/>
      <c r="AC653" s="7"/>
      <c r="AD653" s="7"/>
      <c r="AE653" s="7"/>
      <c r="AF653" s="7"/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  <c r="AS653" s="15"/>
      <c r="AT653" s="15"/>
      <c r="AU653" s="15"/>
      <c r="AV653" s="15"/>
      <c r="AW653" s="15"/>
      <c r="AX653" s="15"/>
      <c r="AY653" s="15"/>
      <c r="AZ653" s="15"/>
      <c r="BA653" s="15"/>
      <c r="BB653" s="15"/>
      <c r="BC653" s="15"/>
      <c r="BD653" s="15"/>
      <c r="BE653" s="15"/>
      <c r="BF653" s="15"/>
      <c r="BG653" s="15"/>
      <c r="BH653" s="15"/>
      <c r="BI653" s="15"/>
      <c r="BJ653" s="15"/>
      <c r="BK653" s="15"/>
      <c r="BL653" s="15"/>
      <c r="BM653" s="15"/>
      <c r="BN653" s="15"/>
      <c r="BO653" s="15"/>
      <c r="BP653" s="15"/>
      <c r="BQ653" s="15"/>
      <c r="BS653" s="15"/>
      <c r="BT653" s="15"/>
      <c r="BU653" s="15"/>
      <c r="BV653" s="15"/>
      <c r="BW653" s="15"/>
      <c r="BY653" s="5"/>
      <c r="BZ653" s="5"/>
      <c r="CA653" s="5"/>
      <c r="CB653" s="5"/>
      <c r="CC653" s="5"/>
      <c r="CE653" s="5"/>
      <c r="CF653" s="5"/>
      <c r="CG653" s="5"/>
      <c r="CH653" s="5"/>
      <c r="CI653" s="5"/>
    </row>
    <row r="654" spans="1:87" x14ac:dyDescent="0.35">
      <c r="A654" s="170" t="str">
        <f t="shared" si="295"/>
        <v>44SNN</v>
      </c>
      <c r="B654" s="170" t="str">
        <f t="shared" si="296"/>
        <v>S</v>
      </c>
      <c r="C654" s="29" t="str">
        <f t="shared" si="297"/>
        <v>N</v>
      </c>
      <c r="D654" s="29" t="str">
        <f t="shared" si="294"/>
        <v>N</v>
      </c>
      <c r="E654" s="171" t="s">
        <v>9</v>
      </c>
      <c r="F654" s="171" t="s">
        <v>6</v>
      </c>
      <c r="G654" s="171" t="s">
        <v>8</v>
      </c>
      <c r="H654" s="172">
        <v>44</v>
      </c>
      <c r="I654" s="171" t="s">
        <v>5</v>
      </c>
      <c r="J654" s="171" t="s">
        <v>5</v>
      </c>
      <c r="K654" s="172">
        <v>8249</v>
      </c>
      <c r="L654" s="172">
        <v>5271</v>
      </c>
      <c r="M654" s="172">
        <v>7464</v>
      </c>
      <c r="N654" s="172">
        <v>7283</v>
      </c>
      <c r="O654" s="172">
        <v>8141</v>
      </c>
      <c r="P654" s="1"/>
      <c r="Q654"/>
      <c r="R654"/>
      <c r="S654"/>
      <c r="T654"/>
      <c r="U654"/>
      <c r="V654"/>
      <c r="W654" s="1"/>
      <c r="X654" s="50"/>
      <c r="Y654" s="49"/>
      <c r="Z654" s="49"/>
      <c r="AA654" s="1"/>
      <c r="AB654" s="7"/>
      <c r="AC654" s="7"/>
      <c r="AD654" s="7"/>
      <c r="AE654" s="7"/>
      <c r="AF654" s="7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  <c r="AX654" s="15"/>
      <c r="AY654" s="15"/>
      <c r="AZ654" s="15"/>
      <c r="BA654" s="15"/>
      <c r="BB654" s="15"/>
      <c r="BC654" s="15"/>
      <c r="BD654" s="15"/>
      <c r="BE654" s="15"/>
      <c r="BF654" s="15"/>
      <c r="BG654" s="15"/>
      <c r="BH654" s="15"/>
      <c r="BI654" s="15"/>
      <c r="BJ654" s="15"/>
      <c r="BK654" s="15"/>
      <c r="BL654" s="15"/>
      <c r="BM654" s="15"/>
      <c r="BN654" s="15"/>
      <c r="BO654" s="15"/>
      <c r="BP654" s="15"/>
      <c r="BQ654" s="15"/>
      <c r="BS654" s="15"/>
      <c r="BT654" s="15"/>
      <c r="BU654" s="15"/>
      <c r="BV654" s="15"/>
      <c r="BW654" s="15"/>
      <c r="BY654" s="5"/>
      <c r="BZ654" s="5"/>
      <c r="CA654" s="5"/>
      <c r="CB654" s="5"/>
      <c r="CC654" s="5"/>
      <c r="CE654" s="5"/>
      <c r="CF654" s="5"/>
      <c r="CG654" s="5"/>
      <c r="CH654" s="5"/>
      <c r="CI654" s="5"/>
    </row>
    <row r="655" spans="1:87" x14ac:dyDescent="0.35">
      <c r="A655" s="170" t="str">
        <f t="shared" si="295"/>
        <v>45SNN</v>
      </c>
      <c r="B655" s="170" t="str">
        <f t="shared" si="296"/>
        <v>S</v>
      </c>
      <c r="C655" s="29" t="str">
        <f t="shared" si="297"/>
        <v>N</v>
      </c>
      <c r="D655" s="29" t="str">
        <f t="shared" si="294"/>
        <v>N</v>
      </c>
      <c r="E655" s="171" t="s">
        <v>9</v>
      </c>
      <c r="F655" s="171" t="s">
        <v>6</v>
      </c>
      <c r="G655" s="171" t="s">
        <v>8</v>
      </c>
      <c r="H655" s="172">
        <v>45</v>
      </c>
      <c r="I655" s="171" t="s">
        <v>5</v>
      </c>
      <c r="J655" s="171" t="s">
        <v>5</v>
      </c>
      <c r="K655" s="172">
        <v>8186</v>
      </c>
      <c r="L655" s="172">
        <v>5310</v>
      </c>
      <c r="M655" s="172">
        <v>7471</v>
      </c>
      <c r="N655" s="172">
        <v>7268</v>
      </c>
      <c r="O655" s="172">
        <v>8077</v>
      </c>
      <c r="P655" s="1"/>
      <c r="Q655"/>
      <c r="R655"/>
      <c r="S655"/>
      <c r="T655"/>
      <c r="U655"/>
      <c r="V655"/>
      <c r="W655" s="1"/>
      <c r="X655" s="50"/>
      <c r="Y655" s="49"/>
      <c r="Z655" s="49"/>
      <c r="AA655" s="1"/>
      <c r="AB655" s="7"/>
      <c r="AC655" s="7"/>
      <c r="AD655" s="7"/>
      <c r="AE655" s="7"/>
      <c r="AF655" s="7"/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  <c r="AS655" s="15"/>
      <c r="AT655" s="15"/>
      <c r="AU655" s="15"/>
      <c r="AV655" s="15"/>
      <c r="AW655" s="15"/>
      <c r="AX655" s="15"/>
      <c r="AY655" s="15"/>
      <c r="AZ655" s="15"/>
      <c r="BA655" s="15"/>
      <c r="BB655" s="15"/>
      <c r="BC655" s="15"/>
      <c r="BD655" s="15"/>
      <c r="BE655" s="15"/>
      <c r="BF655" s="15"/>
      <c r="BG655" s="15"/>
      <c r="BH655" s="15"/>
      <c r="BI655" s="15"/>
      <c r="BJ655" s="15"/>
      <c r="BK655" s="15"/>
      <c r="BL655" s="15"/>
      <c r="BM655" s="15"/>
      <c r="BN655" s="15"/>
      <c r="BO655" s="15"/>
      <c r="BP655" s="15"/>
      <c r="BQ655" s="15"/>
      <c r="BS655" s="15"/>
      <c r="BT655" s="15"/>
      <c r="BU655" s="15"/>
      <c r="BV655" s="15"/>
      <c r="BW655" s="15"/>
      <c r="BY655" s="5"/>
      <c r="BZ655" s="5"/>
      <c r="CA655" s="5"/>
      <c r="CB655" s="5"/>
      <c r="CC655" s="5"/>
      <c r="CE655" s="5"/>
      <c r="CF655" s="5"/>
      <c r="CG655" s="5"/>
      <c r="CH655" s="5"/>
      <c r="CI655" s="5"/>
    </row>
    <row r="656" spans="1:87" x14ac:dyDescent="0.35">
      <c r="A656" s="170" t="str">
        <f t="shared" si="295"/>
        <v>45SNN</v>
      </c>
      <c r="B656" s="170" t="str">
        <f t="shared" si="296"/>
        <v>S</v>
      </c>
      <c r="C656" s="29" t="str">
        <f t="shared" si="297"/>
        <v>N</v>
      </c>
      <c r="D656" s="29" t="str">
        <f t="shared" si="294"/>
        <v>N</v>
      </c>
      <c r="E656" s="171" t="s">
        <v>9</v>
      </c>
      <c r="F656" s="171" t="s">
        <v>6</v>
      </c>
      <c r="G656" s="171" t="s">
        <v>8</v>
      </c>
      <c r="H656" s="172">
        <v>45</v>
      </c>
      <c r="I656" s="171" t="s">
        <v>5</v>
      </c>
      <c r="J656" s="171" t="s">
        <v>9</v>
      </c>
      <c r="K656" s="172">
        <v>2</v>
      </c>
      <c r="L656" s="172">
        <v>0</v>
      </c>
      <c r="M656" s="172">
        <v>2</v>
      </c>
      <c r="N656" s="172">
        <v>2</v>
      </c>
      <c r="O656" s="172">
        <v>2</v>
      </c>
      <c r="P656" s="1"/>
      <c r="Q656"/>
      <c r="R656"/>
      <c r="S656"/>
      <c r="T656"/>
      <c r="U656"/>
      <c r="V656"/>
      <c r="W656" s="1"/>
      <c r="X656" s="50"/>
      <c r="Y656" s="49"/>
      <c r="Z656" s="49"/>
      <c r="AA656" s="1"/>
      <c r="AB656" s="7"/>
      <c r="AC656" s="7"/>
      <c r="AD656" s="7"/>
      <c r="AE656" s="7"/>
      <c r="AF656" s="7"/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  <c r="AS656" s="15"/>
      <c r="AT656" s="15"/>
      <c r="AU656" s="15"/>
      <c r="AV656" s="15"/>
      <c r="AW656" s="15"/>
      <c r="AX656" s="15"/>
      <c r="AY656" s="15"/>
      <c r="AZ656" s="15"/>
      <c r="BA656" s="15"/>
      <c r="BB656" s="15"/>
      <c r="BC656" s="15"/>
      <c r="BD656" s="15"/>
      <c r="BE656" s="15"/>
      <c r="BF656" s="15"/>
      <c r="BG656" s="15"/>
      <c r="BH656" s="15"/>
      <c r="BI656" s="15"/>
      <c r="BJ656" s="15"/>
      <c r="BK656" s="15"/>
      <c r="BL656" s="15"/>
      <c r="BM656" s="15"/>
      <c r="BN656" s="15"/>
      <c r="BO656" s="15"/>
      <c r="BP656" s="15"/>
      <c r="BQ656" s="15"/>
      <c r="BS656" s="15"/>
      <c r="BT656" s="15"/>
      <c r="BU656" s="15"/>
      <c r="BV656" s="15"/>
      <c r="BW656" s="15"/>
      <c r="BY656" s="5"/>
      <c r="BZ656" s="5"/>
      <c r="CA656" s="5"/>
      <c r="CB656" s="5"/>
      <c r="CC656" s="5"/>
      <c r="CE656" s="5"/>
      <c r="CF656" s="5"/>
      <c r="CG656" s="5"/>
      <c r="CH656" s="5"/>
      <c r="CI656" s="5"/>
    </row>
    <row r="657" spans="1:87" x14ac:dyDescent="0.35">
      <c r="A657" s="170" t="str">
        <f t="shared" si="295"/>
        <v>45SNN</v>
      </c>
      <c r="B657" s="170" t="str">
        <f t="shared" si="296"/>
        <v>S</v>
      </c>
      <c r="C657" s="29" t="str">
        <f t="shared" si="297"/>
        <v>N</v>
      </c>
      <c r="D657" s="29" t="str">
        <f t="shared" si="294"/>
        <v>N</v>
      </c>
      <c r="E657" s="171" t="s">
        <v>9</v>
      </c>
      <c r="F657" s="171" t="s">
        <v>6</v>
      </c>
      <c r="G657" s="171" t="s">
        <v>8</v>
      </c>
      <c r="H657" s="172">
        <v>45</v>
      </c>
      <c r="I657" s="171" t="s">
        <v>9</v>
      </c>
      <c r="J657" s="171" t="s">
        <v>5</v>
      </c>
      <c r="K657" s="172">
        <v>1</v>
      </c>
      <c r="L657" s="172">
        <v>1</v>
      </c>
      <c r="M657" s="172">
        <v>1</v>
      </c>
      <c r="N657" s="172">
        <v>1</v>
      </c>
      <c r="O657" s="172">
        <v>1</v>
      </c>
      <c r="P657" s="1"/>
      <c r="Q657"/>
      <c r="R657"/>
      <c r="S657"/>
      <c r="T657"/>
      <c r="U657"/>
      <c r="V657"/>
      <c r="W657" s="1"/>
      <c r="X657" s="50"/>
      <c r="Y657" s="49"/>
      <c r="Z657" s="49"/>
      <c r="AA657" s="1"/>
      <c r="AB657" s="7"/>
      <c r="AC657" s="7"/>
      <c r="AD657" s="7"/>
      <c r="AE657" s="7"/>
      <c r="AF657" s="7"/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  <c r="AS657" s="15"/>
      <c r="AT657" s="15"/>
      <c r="AU657" s="15"/>
      <c r="AV657" s="15"/>
      <c r="AW657" s="15"/>
      <c r="AX657" s="15"/>
      <c r="AY657" s="15"/>
      <c r="AZ657" s="15"/>
      <c r="BA657" s="15"/>
      <c r="BB657" s="15"/>
      <c r="BC657" s="15"/>
      <c r="BD657" s="15"/>
      <c r="BE657" s="15"/>
      <c r="BF657" s="15"/>
      <c r="BG657" s="15"/>
      <c r="BH657" s="15"/>
      <c r="BI657" s="15"/>
      <c r="BJ657" s="15"/>
      <c r="BK657" s="15"/>
      <c r="BL657" s="15"/>
      <c r="BM657" s="15"/>
      <c r="BN657" s="15"/>
      <c r="BO657" s="15"/>
      <c r="BP657" s="15"/>
      <c r="BQ657" s="15"/>
      <c r="BS657" s="15"/>
      <c r="BT657" s="15"/>
      <c r="BU657" s="15"/>
      <c r="BV657" s="15"/>
      <c r="BW657" s="15"/>
      <c r="BY657" s="5"/>
      <c r="BZ657" s="5"/>
      <c r="CA657" s="5"/>
      <c r="CB657" s="5"/>
      <c r="CC657" s="5"/>
      <c r="CE657" s="5"/>
      <c r="CF657" s="5"/>
      <c r="CG657" s="5"/>
      <c r="CH657" s="5"/>
      <c r="CI657" s="5"/>
    </row>
    <row r="658" spans="1:87" x14ac:dyDescent="0.35">
      <c r="A658" s="170" t="str">
        <f t="shared" si="295"/>
        <v>46SNN</v>
      </c>
      <c r="B658" s="170" t="str">
        <f t="shared" si="296"/>
        <v>S</v>
      </c>
      <c r="C658" s="29" t="str">
        <f t="shared" si="297"/>
        <v>N</v>
      </c>
      <c r="D658" s="29" t="str">
        <f t="shared" si="294"/>
        <v>N</v>
      </c>
      <c r="E658" s="171" t="s">
        <v>9</v>
      </c>
      <c r="F658" s="171" t="s">
        <v>6</v>
      </c>
      <c r="G658" s="171" t="s">
        <v>8</v>
      </c>
      <c r="H658" s="172">
        <v>46</v>
      </c>
      <c r="I658" s="171" t="s">
        <v>5</v>
      </c>
      <c r="J658" s="171" t="s">
        <v>5</v>
      </c>
      <c r="K658" s="172">
        <v>8041</v>
      </c>
      <c r="L658" s="172">
        <v>5297</v>
      </c>
      <c r="M658" s="172">
        <v>7377</v>
      </c>
      <c r="N658" s="172">
        <v>7223</v>
      </c>
      <c r="O658" s="172">
        <v>7954</v>
      </c>
      <c r="P658" s="1"/>
      <c r="Q658"/>
      <c r="R658"/>
      <c r="S658"/>
      <c r="T658"/>
      <c r="U658"/>
      <c r="V658"/>
      <c r="W658" s="1"/>
      <c r="X658" s="50"/>
      <c r="Y658" s="49"/>
      <c r="Z658" s="49"/>
      <c r="AA658" s="1"/>
      <c r="AB658" s="7"/>
      <c r="AC658" s="7"/>
      <c r="AD658" s="7"/>
      <c r="AE658" s="7"/>
      <c r="AF658" s="7"/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  <c r="AS658" s="15"/>
      <c r="AT658" s="15"/>
      <c r="AU658" s="15"/>
      <c r="AV658" s="15"/>
      <c r="AW658" s="15"/>
      <c r="AX658" s="15"/>
      <c r="AY658" s="15"/>
      <c r="AZ658" s="15"/>
      <c r="BA658" s="15"/>
      <c r="BB658" s="15"/>
      <c r="BC658" s="15"/>
      <c r="BD658" s="15"/>
      <c r="BE658" s="15"/>
      <c r="BF658" s="15"/>
      <c r="BG658" s="15"/>
      <c r="BH658" s="15"/>
      <c r="BI658" s="15"/>
      <c r="BJ658" s="15"/>
      <c r="BK658" s="15"/>
      <c r="BL658" s="15"/>
      <c r="BM658" s="15"/>
      <c r="BN658" s="15"/>
      <c r="BO658" s="15"/>
      <c r="BP658" s="15"/>
      <c r="BQ658" s="15"/>
      <c r="BS658" s="15"/>
      <c r="BT658" s="15"/>
      <c r="BU658" s="15"/>
      <c r="BV658" s="15"/>
      <c r="BW658" s="15"/>
      <c r="BY658" s="5"/>
      <c r="BZ658" s="5"/>
      <c r="CA658" s="5"/>
      <c r="CB658" s="5"/>
      <c r="CC658" s="5"/>
      <c r="CE658" s="5"/>
      <c r="CF658" s="5"/>
      <c r="CG658" s="5"/>
      <c r="CH658" s="5"/>
      <c r="CI658" s="5"/>
    </row>
    <row r="659" spans="1:87" x14ac:dyDescent="0.35">
      <c r="A659" s="170" t="str">
        <f t="shared" si="295"/>
        <v>47SNN</v>
      </c>
      <c r="B659" s="170" t="str">
        <f t="shared" si="296"/>
        <v>S</v>
      </c>
      <c r="C659" s="29" t="str">
        <f t="shared" si="297"/>
        <v>N</v>
      </c>
      <c r="D659" s="29" t="str">
        <f t="shared" si="294"/>
        <v>N</v>
      </c>
      <c r="E659" s="171" t="s">
        <v>9</v>
      </c>
      <c r="F659" s="171" t="s">
        <v>6</v>
      </c>
      <c r="G659" s="171" t="s">
        <v>8</v>
      </c>
      <c r="H659" s="172">
        <v>47</v>
      </c>
      <c r="I659" s="171" t="s">
        <v>5</v>
      </c>
      <c r="J659" s="171" t="s">
        <v>5</v>
      </c>
      <c r="K659" s="172">
        <v>7848</v>
      </c>
      <c r="L659" s="172">
        <v>5198</v>
      </c>
      <c r="M659" s="172">
        <v>7165</v>
      </c>
      <c r="N659" s="172">
        <v>7000</v>
      </c>
      <c r="O659" s="172">
        <v>7744</v>
      </c>
      <c r="P659" s="1"/>
      <c r="Q659"/>
      <c r="R659"/>
      <c r="S659"/>
      <c r="T659"/>
      <c r="U659"/>
      <c r="V659"/>
      <c r="W659" s="1"/>
      <c r="X659" s="50"/>
      <c r="Y659" s="49"/>
      <c r="Z659" s="49"/>
      <c r="AA659" s="1"/>
      <c r="AB659" s="7"/>
      <c r="AC659" s="7"/>
      <c r="AD659" s="7"/>
      <c r="AE659" s="7"/>
      <c r="AF659" s="7"/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  <c r="AS659" s="15"/>
      <c r="AT659" s="15"/>
      <c r="AU659" s="15"/>
      <c r="AV659" s="15"/>
      <c r="AW659" s="15"/>
      <c r="AX659" s="15"/>
      <c r="AY659" s="15"/>
      <c r="AZ659" s="15"/>
      <c r="BA659" s="15"/>
      <c r="BB659" s="15"/>
      <c r="BC659" s="15"/>
      <c r="BD659" s="15"/>
      <c r="BE659" s="15"/>
      <c r="BF659" s="15"/>
      <c r="BG659" s="15"/>
      <c r="BH659" s="15"/>
      <c r="BI659" s="15"/>
      <c r="BJ659" s="15"/>
      <c r="BK659" s="15"/>
      <c r="BL659" s="15"/>
      <c r="BM659" s="15"/>
      <c r="BN659" s="15"/>
      <c r="BO659" s="15"/>
      <c r="BP659" s="15"/>
      <c r="BQ659" s="15"/>
      <c r="BS659" s="15"/>
      <c r="BT659" s="15"/>
      <c r="BU659" s="15"/>
      <c r="BV659" s="15"/>
      <c r="BW659" s="15"/>
      <c r="BY659" s="5"/>
      <c r="BZ659" s="5"/>
      <c r="CA659" s="5"/>
      <c r="CB659" s="5"/>
      <c r="CC659" s="5"/>
      <c r="CE659" s="5"/>
      <c r="CF659" s="5"/>
      <c r="CG659" s="5"/>
      <c r="CH659" s="5"/>
      <c r="CI659" s="5"/>
    </row>
    <row r="660" spans="1:87" x14ac:dyDescent="0.35">
      <c r="A660" s="170" t="str">
        <f t="shared" si="295"/>
        <v>47SNN</v>
      </c>
      <c r="B660" s="170" t="str">
        <f t="shared" si="296"/>
        <v>S</v>
      </c>
      <c r="C660" s="29" t="str">
        <f t="shared" si="297"/>
        <v>N</v>
      </c>
      <c r="D660" s="29" t="str">
        <f t="shared" si="294"/>
        <v>N</v>
      </c>
      <c r="E660" s="171" t="s">
        <v>9</v>
      </c>
      <c r="F660" s="171" t="s">
        <v>6</v>
      </c>
      <c r="G660" s="171" t="s">
        <v>8</v>
      </c>
      <c r="H660" s="172">
        <v>47</v>
      </c>
      <c r="I660" s="171" t="s">
        <v>9</v>
      </c>
      <c r="J660" s="171" t="s">
        <v>9</v>
      </c>
      <c r="K660" s="172">
        <v>1</v>
      </c>
      <c r="L660" s="172">
        <v>1</v>
      </c>
      <c r="M660" s="172">
        <v>1</v>
      </c>
      <c r="N660" s="172">
        <v>1</v>
      </c>
      <c r="O660" s="172">
        <v>1</v>
      </c>
      <c r="P660" s="1"/>
      <c r="Q660"/>
      <c r="R660"/>
      <c r="S660"/>
      <c r="T660"/>
      <c r="U660"/>
      <c r="V660"/>
      <c r="W660" s="1"/>
      <c r="X660" s="50"/>
      <c r="Y660" s="49"/>
      <c r="Z660" s="49"/>
      <c r="AA660" s="1"/>
      <c r="AB660" s="7"/>
      <c r="AC660" s="7"/>
      <c r="AD660" s="7"/>
      <c r="AE660" s="7"/>
      <c r="AF660" s="7"/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  <c r="AS660" s="15"/>
      <c r="AT660" s="15"/>
      <c r="AU660" s="15"/>
      <c r="AV660" s="15"/>
      <c r="AW660" s="15"/>
      <c r="AX660" s="15"/>
      <c r="AY660" s="15"/>
      <c r="AZ660" s="15"/>
      <c r="BA660" s="15"/>
      <c r="BB660" s="15"/>
      <c r="BC660" s="15"/>
      <c r="BD660" s="15"/>
      <c r="BE660" s="15"/>
      <c r="BF660" s="15"/>
      <c r="BG660" s="15"/>
      <c r="BH660" s="15"/>
      <c r="BI660" s="15"/>
      <c r="BJ660" s="15"/>
      <c r="BK660" s="15"/>
      <c r="BL660" s="15"/>
      <c r="BM660" s="15"/>
      <c r="BN660" s="15"/>
      <c r="BO660" s="15"/>
      <c r="BP660" s="15"/>
      <c r="BQ660" s="15"/>
      <c r="BS660" s="15"/>
      <c r="BT660" s="15"/>
      <c r="BU660" s="15"/>
      <c r="BV660" s="15"/>
      <c r="BW660" s="15"/>
      <c r="BY660" s="5"/>
      <c r="BZ660" s="5"/>
      <c r="CA660" s="5"/>
      <c r="CB660" s="5"/>
      <c r="CC660" s="5"/>
      <c r="CE660" s="5"/>
      <c r="CF660" s="5"/>
      <c r="CG660" s="5"/>
      <c r="CH660" s="5"/>
      <c r="CI660" s="5"/>
    </row>
    <row r="661" spans="1:87" x14ac:dyDescent="0.35">
      <c r="A661" s="170" t="str">
        <f t="shared" si="295"/>
        <v>48SNN</v>
      </c>
      <c r="B661" s="170" t="str">
        <f t="shared" si="296"/>
        <v>S</v>
      </c>
      <c r="C661" s="29" t="str">
        <f t="shared" si="297"/>
        <v>N</v>
      </c>
      <c r="D661" s="29" t="str">
        <f t="shared" si="294"/>
        <v>N</v>
      </c>
      <c r="E661" s="171" t="s">
        <v>9</v>
      </c>
      <c r="F661" s="171" t="s">
        <v>6</v>
      </c>
      <c r="G661" s="171" t="s">
        <v>8</v>
      </c>
      <c r="H661" s="172">
        <v>48</v>
      </c>
      <c r="I661" s="171" t="s">
        <v>5</v>
      </c>
      <c r="J661" s="171" t="s">
        <v>5</v>
      </c>
      <c r="K661" s="172">
        <v>7555</v>
      </c>
      <c r="L661" s="172">
        <v>5110</v>
      </c>
      <c r="M661" s="172">
        <v>6955</v>
      </c>
      <c r="N661" s="172">
        <v>6768</v>
      </c>
      <c r="O661" s="172">
        <v>7458</v>
      </c>
      <c r="P661" s="1"/>
      <c r="Q661"/>
      <c r="R661"/>
      <c r="S661"/>
      <c r="T661"/>
      <c r="U661"/>
      <c r="V661"/>
      <c r="W661" s="1"/>
      <c r="X661" s="50"/>
      <c r="Y661" s="49"/>
      <c r="Z661" s="49"/>
      <c r="AA661" s="1"/>
      <c r="AB661" s="7"/>
      <c r="AC661" s="7"/>
      <c r="AD661" s="7"/>
      <c r="AE661" s="7"/>
      <c r="AF661" s="7"/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  <c r="AS661" s="15"/>
      <c r="AT661" s="15"/>
      <c r="AU661" s="15"/>
      <c r="AV661" s="15"/>
      <c r="AW661" s="15"/>
      <c r="AX661" s="15"/>
      <c r="AY661" s="15"/>
      <c r="AZ661" s="15"/>
      <c r="BA661" s="15"/>
      <c r="BB661" s="15"/>
      <c r="BC661" s="15"/>
      <c r="BD661" s="15"/>
      <c r="BE661" s="15"/>
      <c r="BF661" s="15"/>
      <c r="BG661" s="15"/>
      <c r="BH661" s="15"/>
      <c r="BI661" s="15"/>
      <c r="BJ661" s="15"/>
      <c r="BK661" s="15"/>
      <c r="BL661" s="15"/>
      <c r="BM661" s="15"/>
      <c r="BN661" s="15"/>
      <c r="BO661" s="15"/>
      <c r="BP661" s="15"/>
      <c r="BQ661" s="15"/>
      <c r="BS661" s="15"/>
      <c r="BT661" s="15"/>
      <c r="BU661" s="15"/>
      <c r="BV661" s="15"/>
      <c r="BW661" s="15"/>
      <c r="BY661" s="5"/>
      <c r="BZ661" s="5"/>
      <c r="CA661" s="5"/>
      <c r="CB661" s="5"/>
      <c r="CC661" s="5"/>
      <c r="CE661" s="5"/>
      <c r="CF661" s="5"/>
      <c r="CG661" s="5"/>
      <c r="CH661" s="5"/>
      <c r="CI661" s="5"/>
    </row>
    <row r="662" spans="1:87" x14ac:dyDescent="0.35">
      <c r="A662" s="170" t="str">
        <f t="shared" si="295"/>
        <v>49SNN</v>
      </c>
      <c r="B662" s="170" t="str">
        <f t="shared" si="296"/>
        <v>S</v>
      </c>
      <c r="C662" s="29" t="str">
        <f t="shared" si="297"/>
        <v>N</v>
      </c>
      <c r="D662" s="29" t="str">
        <f t="shared" si="294"/>
        <v>N</v>
      </c>
      <c r="E662" s="171" t="s">
        <v>9</v>
      </c>
      <c r="F662" s="171" t="s">
        <v>6</v>
      </c>
      <c r="G662" s="171" t="s">
        <v>8</v>
      </c>
      <c r="H662" s="172">
        <v>49</v>
      </c>
      <c r="I662" s="171" t="s">
        <v>5</v>
      </c>
      <c r="J662" s="171" t="s">
        <v>5</v>
      </c>
      <c r="K662" s="172">
        <v>7143</v>
      </c>
      <c r="L662" s="172">
        <v>4900</v>
      </c>
      <c r="M662" s="172">
        <v>6562</v>
      </c>
      <c r="N662" s="172">
        <v>6387</v>
      </c>
      <c r="O662" s="172">
        <v>7065</v>
      </c>
      <c r="P662" s="1"/>
      <c r="Q662"/>
      <c r="R662"/>
      <c r="S662"/>
      <c r="T662"/>
      <c r="U662"/>
      <c r="V662"/>
      <c r="W662" s="1"/>
      <c r="X662" s="50"/>
      <c r="Y662" s="49"/>
      <c r="Z662" s="49"/>
      <c r="AA662" s="1"/>
      <c r="AB662" s="7"/>
      <c r="AC662" s="7"/>
      <c r="AD662" s="7"/>
      <c r="AE662" s="7"/>
      <c r="AF662" s="7"/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  <c r="AS662" s="15"/>
      <c r="AT662" s="15"/>
      <c r="AU662" s="15"/>
      <c r="AV662" s="15"/>
      <c r="AW662" s="15"/>
      <c r="AX662" s="15"/>
      <c r="AY662" s="15"/>
      <c r="AZ662" s="15"/>
      <c r="BA662" s="15"/>
      <c r="BB662" s="15"/>
      <c r="BC662" s="15"/>
      <c r="BD662" s="15"/>
      <c r="BE662" s="15"/>
      <c r="BF662" s="15"/>
      <c r="BG662" s="15"/>
      <c r="BH662" s="15"/>
      <c r="BI662" s="15"/>
      <c r="BJ662" s="15"/>
      <c r="BK662" s="15"/>
      <c r="BL662" s="15"/>
      <c r="BM662" s="15"/>
      <c r="BN662" s="15"/>
      <c r="BO662" s="15"/>
      <c r="BP662" s="15"/>
      <c r="BQ662" s="15"/>
      <c r="BS662" s="15"/>
      <c r="BT662" s="15"/>
      <c r="BU662" s="15"/>
      <c r="BV662" s="15"/>
      <c r="BW662" s="15"/>
      <c r="BY662" s="5"/>
      <c r="BZ662" s="5"/>
      <c r="CA662" s="5"/>
      <c r="CB662" s="5"/>
      <c r="CC662" s="5"/>
      <c r="CE662" s="5"/>
      <c r="CF662" s="5"/>
      <c r="CG662" s="5"/>
      <c r="CH662" s="5"/>
      <c r="CI662" s="5"/>
    </row>
    <row r="663" spans="1:87" x14ac:dyDescent="0.35">
      <c r="A663" s="170" t="str">
        <f t="shared" si="295"/>
        <v>50SNN</v>
      </c>
      <c r="B663" s="170" t="str">
        <f t="shared" si="296"/>
        <v>S</v>
      </c>
      <c r="C663" s="29" t="str">
        <f t="shared" si="297"/>
        <v>N</v>
      </c>
      <c r="D663" s="29" t="str">
        <f t="shared" si="294"/>
        <v>N</v>
      </c>
      <c r="E663" s="171" t="s">
        <v>9</v>
      </c>
      <c r="F663" s="171" t="s">
        <v>6</v>
      </c>
      <c r="G663" s="171" t="s">
        <v>8</v>
      </c>
      <c r="H663" s="172">
        <v>50</v>
      </c>
      <c r="I663" s="171" t="s">
        <v>5</v>
      </c>
      <c r="J663" s="171" t="s">
        <v>5</v>
      </c>
      <c r="K663" s="172">
        <v>6937</v>
      </c>
      <c r="L663" s="172">
        <v>4771</v>
      </c>
      <c r="M663" s="172">
        <v>6390</v>
      </c>
      <c r="N663" s="172">
        <v>6248</v>
      </c>
      <c r="O663" s="172">
        <v>6859</v>
      </c>
      <c r="P663" s="1"/>
      <c r="Q663"/>
      <c r="R663"/>
      <c r="S663"/>
      <c r="T663"/>
      <c r="U663"/>
      <c r="V663"/>
      <c r="W663" s="1"/>
      <c r="X663" s="50"/>
      <c r="Y663" s="49"/>
      <c r="Z663" s="49"/>
      <c r="AA663" s="1"/>
      <c r="AB663" s="7"/>
      <c r="AC663" s="7"/>
      <c r="AD663" s="7"/>
      <c r="AE663" s="7"/>
      <c r="AF663" s="7"/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  <c r="AS663" s="15"/>
      <c r="AT663" s="15"/>
      <c r="AU663" s="15"/>
      <c r="AV663" s="15"/>
      <c r="AW663" s="15"/>
      <c r="AX663" s="15"/>
      <c r="AY663" s="15"/>
      <c r="AZ663" s="15"/>
      <c r="BA663" s="15"/>
      <c r="BB663" s="15"/>
      <c r="BC663" s="15"/>
      <c r="BD663" s="15"/>
      <c r="BE663" s="15"/>
      <c r="BF663" s="15"/>
      <c r="BG663" s="15"/>
      <c r="BH663" s="15"/>
      <c r="BI663" s="15"/>
      <c r="BJ663" s="15"/>
      <c r="BK663" s="15"/>
      <c r="BL663" s="15"/>
      <c r="BM663" s="15"/>
      <c r="BN663" s="15"/>
      <c r="BO663" s="15"/>
      <c r="BP663" s="15"/>
      <c r="BQ663" s="15"/>
      <c r="BS663" s="15"/>
      <c r="BT663" s="15"/>
      <c r="BU663" s="15"/>
      <c r="BV663" s="15"/>
      <c r="BW663" s="15"/>
      <c r="BY663" s="5"/>
      <c r="BZ663" s="5"/>
      <c r="CA663" s="5"/>
      <c r="CB663" s="5"/>
      <c r="CC663" s="5"/>
      <c r="CE663" s="5"/>
      <c r="CF663" s="5"/>
      <c r="CG663" s="5"/>
      <c r="CH663" s="5"/>
      <c r="CI663" s="5"/>
    </row>
    <row r="664" spans="1:87" x14ac:dyDescent="0.35">
      <c r="A664" s="170" t="str">
        <f t="shared" si="295"/>
        <v>51SNN</v>
      </c>
      <c r="B664" s="170" t="str">
        <f t="shared" si="296"/>
        <v>S</v>
      </c>
      <c r="C664" s="29" t="str">
        <f t="shared" si="297"/>
        <v>N</v>
      </c>
      <c r="D664" s="29" t="str">
        <f t="shared" si="294"/>
        <v>N</v>
      </c>
      <c r="E664" s="171" t="s">
        <v>9</v>
      </c>
      <c r="F664" s="171" t="s">
        <v>6</v>
      </c>
      <c r="G664" s="171" t="s">
        <v>8</v>
      </c>
      <c r="H664" s="172">
        <v>51</v>
      </c>
      <c r="I664" s="171" t="s">
        <v>5</v>
      </c>
      <c r="J664" s="171" t="s">
        <v>5</v>
      </c>
      <c r="K664" s="172">
        <v>6750</v>
      </c>
      <c r="L664" s="172">
        <v>4626</v>
      </c>
      <c r="M664" s="172">
        <v>6232</v>
      </c>
      <c r="N664" s="172">
        <v>6058</v>
      </c>
      <c r="O664" s="172">
        <v>6675</v>
      </c>
      <c r="P664" s="1"/>
      <c r="Q664"/>
      <c r="R664"/>
      <c r="S664"/>
      <c r="T664"/>
      <c r="U664"/>
      <c r="V664"/>
      <c r="W664" s="1"/>
      <c r="X664" s="50"/>
      <c r="Y664" s="49"/>
      <c r="Z664" s="49"/>
      <c r="AA664" s="1"/>
      <c r="AB664" s="7"/>
      <c r="AC664" s="7"/>
      <c r="AD664" s="7"/>
      <c r="AE664" s="7"/>
      <c r="AF664" s="7"/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  <c r="AS664" s="15"/>
      <c r="AT664" s="15"/>
      <c r="AU664" s="15"/>
      <c r="AV664" s="15"/>
      <c r="AW664" s="15"/>
      <c r="AX664" s="15"/>
      <c r="AY664" s="15"/>
      <c r="AZ664" s="15"/>
      <c r="BA664" s="15"/>
      <c r="BB664" s="15"/>
      <c r="BC664" s="15"/>
      <c r="BD664" s="15"/>
      <c r="BE664" s="15"/>
      <c r="BF664" s="15"/>
      <c r="BG664" s="15"/>
      <c r="BH664" s="15"/>
      <c r="BI664" s="15"/>
      <c r="BJ664" s="15"/>
      <c r="BK664" s="15"/>
      <c r="BL664" s="15"/>
      <c r="BM664" s="15"/>
      <c r="BN664" s="15"/>
      <c r="BO664" s="15"/>
      <c r="BP664" s="15"/>
      <c r="BQ664" s="15"/>
      <c r="BS664" s="15"/>
      <c r="BT664" s="15"/>
      <c r="BU664" s="15"/>
      <c r="BV664" s="15"/>
      <c r="BW664" s="15"/>
      <c r="BY664" s="5"/>
      <c r="BZ664" s="5"/>
      <c r="CA664" s="5"/>
      <c r="CB664" s="5"/>
      <c r="CC664" s="5"/>
      <c r="CE664" s="5"/>
      <c r="CF664" s="5"/>
      <c r="CG664" s="5"/>
      <c r="CH664" s="5"/>
      <c r="CI664" s="5"/>
    </row>
    <row r="665" spans="1:87" x14ac:dyDescent="0.35">
      <c r="A665" s="170" t="str">
        <f t="shared" si="295"/>
        <v>52SNN</v>
      </c>
      <c r="B665" s="170" t="str">
        <f t="shared" si="296"/>
        <v>S</v>
      </c>
      <c r="C665" s="29" t="str">
        <f t="shared" si="297"/>
        <v>N</v>
      </c>
      <c r="D665" s="29" t="str">
        <f t="shared" si="294"/>
        <v>N</v>
      </c>
      <c r="E665" s="171" t="s">
        <v>9</v>
      </c>
      <c r="F665" s="171" t="s">
        <v>6</v>
      </c>
      <c r="G665" s="171" t="s">
        <v>8</v>
      </c>
      <c r="H665" s="172">
        <v>52</v>
      </c>
      <c r="I665" s="171" t="s">
        <v>5</v>
      </c>
      <c r="J665" s="171" t="s">
        <v>5</v>
      </c>
      <c r="K665" s="172">
        <v>6647</v>
      </c>
      <c r="L665" s="172">
        <v>4668</v>
      </c>
      <c r="M665" s="172">
        <v>6164</v>
      </c>
      <c r="N665" s="172">
        <v>6019</v>
      </c>
      <c r="O665" s="172">
        <v>6580</v>
      </c>
      <c r="P665" s="1"/>
      <c r="Q665"/>
      <c r="R665"/>
      <c r="S665"/>
      <c r="T665"/>
      <c r="U665"/>
      <c r="V665"/>
      <c r="W665" s="1"/>
      <c r="X665" s="50"/>
      <c r="Y665" s="49"/>
      <c r="Z665" s="49"/>
      <c r="AA665" s="1"/>
      <c r="AB665" s="7"/>
      <c r="AC665" s="7"/>
      <c r="AD665" s="7"/>
      <c r="AE665" s="7"/>
      <c r="AF665" s="7"/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  <c r="AS665" s="15"/>
      <c r="AT665" s="15"/>
      <c r="AU665" s="15"/>
      <c r="AV665" s="15"/>
      <c r="AW665" s="15"/>
      <c r="AX665" s="15"/>
      <c r="AY665" s="15"/>
      <c r="AZ665" s="15"/>
      <c r="BA665" s="15"/>
      <c r="BB665" s="15"/>
      <c r="BC665" s="15"/>
      <c r="BD665" s="15"/>
      <c r="BE665" s="15"/>
      <c r="BF665" s="15"/>
      <c r="BG665" s="15"/>
      <c r="BH665" s="15"/>
      <c r="BI665" s="15"/>
      <c r="BJ665" s="15"/>
      <c r="BK665" s="15"/>
      <c r="BL665" s="15"/>
      <c r="BM665" s="15"/>
      <c r="BN665" s="15"/>
      <c r="BO665" s="15"/>
      <c r="BP665" s="15"/>
      <c r="BQ665" s="15"/>
      <c r="BS665" s="15"/>
      <c r="BT665" s="15"/>
      <c r="BU665" s="15"/>
      <c r="BV665" s="15"/>
      <c r="BW665" s="15"/>
      <c r="BY665" s="5"/>
      <c r="BZ665" s="5"/>
      <c r="CA665" s="5"/>
      <c r="CB665" s="5"/>
      <c r="CC665" s="5"/>
      <c r="CE665" s="5"/>
      <c r="CF665" s="5"/>
      <c r="CG665" s="5"/>
      <c r="CH665" s="5"/>
      <c r="CI665" s="5"/>
    </row>
    <row r="666" spans="1:87" x14ac:dyDescent="0.35">
      <c r="A666" s="170" t="str">
        <f t="shared" si="295"/>
        <v>53SNN</v>
      </c>
      <c r="B666" s="170" t="str">
        <f t="shared" si="296"/>
        <v>S</v>
      </c>
      <c r="C666" s="29" t="str">
        <f t="shared" si="297"/>
        <v>N</v>
      </c>
      <c r="D666" s="29" t="str">
        <f t="shared" si="294"/>
        <v>N</v>
      </c>
      <c r="E666" s="171" t="s">
        <v>9</v>
      </c>
      <c r="F666" s="171" t="s">
        <v>6</v>
      </c>
      <c r="G666" s="171" t="s">
        <v>8</v>
      </c>
      <c r="H666" s="172">
        <v>53</v>
      </c>
      <c r="I666" s="171" t="s">
        <v>5</v>
      </c>
      <c r="J666" s="171" t="s">
        <v>5</v>
      </c>
      <c r="K666" s="172">
        <v>6430</v>
      </c>
      <c r="L666" s="172">
        <v>4563</v>
      </c>
      <c r="M666" s="172">
        <v>5980</v>
      </c>
      <c r="N666" s="172">
        <v>5834</v>
      </c>
      <c r="O666" s="172">
        <v>6370</v>
      </c>
      <c r="P666" s="1"/>
      <c r="Q666"/>
      <c r="R666"/>
      <c r="S666"/>
      <c r="T666"/>
      <c r="U666"/>
      <c r="V666"/>
      <c r="W666" s="1"/>
      <c r="X666" s="50"/>
      <c r="Y666" s="49"/>
      <c r="Z666" s="49"/>
      <c r="AA666" s="1"/>
      <c r="AB666" s="7"/>
      <c r="AC666" s="7"/>
      <c r="AD666" s="7"/>
      <c r="AE666" s="7"/>
      <c r="AF666" s="7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  <c r="AX666" s="15"/>
      <c r="AY666" s="15"/>
      <c r="AZ666" s="15"/>
      <c r="BA666" s="15"/>
      <c r="BB666" s="15"/>
      <c r="BC666" s="15"/>
      <c r="BD666" s="15"/>
      <c r="BE666" s="15"/>
      <c r="BF666" s="15"/>
      <c r="BG666" s="15"/>
      <c r="BH666" s="15"/>
      <c r="BI666" s="15"/>
      <c r="BJ666" s="15"/>
      <c r="BK666" s="15"/>
      <c r="BL666" s="15"/>
      <c r="BM666" s="15"/>
      <c r="BN666" s="15"/>
      <c r="BO666" s="15"/>
      <c r="BP666" s="15"/>
      <c r="BQ666" s="15"/>
      <c r="BS666" s="15"/>
      <c r="BT666" s="15"/>
      <c r="BU666" s="15"/>
      <c r="BV666" s="15"/>
      <c r="BW666" s="15"/>
      <c r="BY666" s="5"/>
      <c r="BZ666" s="5"/>
      <c r="CA666" s="5"/>
      <c r="CB666" s="5"/>
      <c r="CC666" s="5"/>
      <c r="CE666" s="5"/>
      <c r="CF666" s="5"/>
      <c r="CG666" s="5"/>
      <c r="CH666" s="5"/>
      <c r="CI666" s="5"/>
    </row>
    <row r="667" spans="1:87" x14ac:dyDescent="0.35">
      <c r="A667" s="170" t="str">
        <f t="shared" si="295"/>
        <v>54SNN</v>
      </c>
      <c r="B667" s="170" t="str">
        <f t="shared" si="296"/>
        <v>S</v>
      </c>
      <c r="C667" s="29" t="str">
        <f t="shared" si="297"/>
        <v>N</v>
      </c>
      <c r="D667" s="29" t="str">
        <f t="shared" si="294"/>
        <v>N</v>
      </c>
      <c r="E667" s="171" t="s">
        <v>9</v>
      </c>
      <c r="F667" s="171" t="s">
        <v>6</v>
      </c>
      <c r="G667" s="171" t="s">
        <v>8</v>
      </c>
      <c r="H667" s="172">
        <v>54</v>
      </c>
      <c r="I667" s="171" t="s">
        <v>5</v>
      </c>
      <c r="J667" s="171" t="s">
        <v>5</v>
      </c>
      <c r="K667" s="172">
        <v>6680</v>
      </c>
      <c r="L667" s="172">
        <v>4762</v>
      </c>
      <c r="M667" s="172">
        <v>6248</v>
      </c>
      <c r="N667" s="172">
        <v>6076</v>
      </c>
      <c r="O667" s="172">
        <v>6621</v>
      </c>
      <c r="P667" s="1"/>
      <c r="Q667"/>
      <c r="R667"/>
      <c r="S667"/>
      <c r="T667"/>
      <c r="U667"/>
      <c r="V667"/>
      <c r="W667" s="1"/>
      <c r="X667" s="50"/>
      <c r="Y667" s="49"/>
      <c r="Z667" s="49"/>
      <c r="AA667" s="1"/>
      <c r="AB667" s="7"/>
      <c r="AC667" s="7"/>
      <c r="AD667" s="7"/>
      <c r="AE667" s="7"/>
      <c r="AF667" s="7"/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  <c r="AS667" s="15"/>
      <c r="AT667" s="15"/>
      <c r="AU667" s="15"/>
      <c r="AV667" s="15"/>
      <c r="AW667" s="15"/>
      <c r="AX667" s="15"/>
      <c r="AY667" s="15"/>
      <c r="AZ667" s="15"/>
      <c r="BA667" s="15"/>
      <c r="BB667" s="15"/>
      <c r="BC667" s="15"/>
      <c r="BD667" s="15"/>
      <c r="BE667" s="15"/>
      <c r="BF667" s="15"/>
      <c r="BG667" s="15"/>
      <c r="BH667" s="15"/>
      <c r="BI667" s="15"/>
      <c r="BJ667" s="15"/>
      <c r="BK667" s="15"/>
      <c r="BL667" s="15"/>
      <c r="BM667" s="15"/>
      <c r="BN667" s="15"/>
      <c r="BO667" s="15"/>
      <c r="BP667" s="15"/>
      <c r="BQ667" s="15"/>
      <c r="BS667" s="15"/>
      <c r="BT667" s="15"/>
      <c r="BU667" s="15"/>
      <c r="BV667" s="15"/>
      <c r="BW667" s="15"/>
      <c r="BY667" s="5"/>
      <c r="BZ667" s="5"/>
      <c r="CA667" s="5"/>
      <c r="CB667" s="5"/>
      <c r="CC667" s="5"/>
      <c r="CE667" s="5"/>
      <c r="CF667" s="5"/>
      <c r="CG667" s="5"/>
      <c r="CH667" s="5"/>
      <c r="CI667" s="5"/>
    </row>
    <row r="668" spans="1:87" x14ac:dyDescent="0.35">
      <c r="A668" s="170" t="str">
        <f t="shared" si="295"/>
        <v>55SNN</v>
      </c>
      <c r="B668" s="170" t="str">
        <f t="shared" si="296"/>
        <v>S</v>
      </c>
      <c r="C668" s="29" t="str">
        <f t="shared" si="297"/>
        <v>N</v>
      </c>
      <c r="D668" s="29" t="str">
        <f t="shared" si="294"/>
        <v>N</v>
      </c>
      <c r="E668" s="171" t="s">
        <v>9</v>
      </c>
      <c r="F668" s="171" t="s">
        <v>6</v>
      </c>
      <c r="G668" s="171" t="s">
        <v>8</v>
      </c>
      <c r="H668" s="172">
        <v>55</v>
      </c>
      <c r="I668" s="171" t="s">
        <v>5</v>
      </c>
      <c r="J668" s="171" t="s">
        <v>5</v>
      </c>
      <c r="K668" s="172">
        <v>4948</v>
      </c>
      <c r="L668" s="172">
        <v>3590</v>
      </c>
      <c r="M668" s="172">
        <v>4616</v>
      </c>
      <c r="N668" s="172">
        <v>4508</v>
      </c>
      <c r="O668" s="172">
        <v>4906</v>
      </c>
      <c r="P668" s="1"/>
      <c r="Q668"/>
      <c r="R668"/>
      <c r="S668"/>
      <c r="T668"/>
      <c r="U668"/>
      <c r="V668"/>
      <c r="W668" s="1"/>
      <c r="X668" s="50"/>
      <c r="Y668" s="49"/>
      <c r="Z668" s="49"/>
      <c r="AA668" s="1"/>
      <c r="AB668" s="7"/>
      <c r="AC668" s="7"/>
      <c r="AD668" s="7"/>
      <c r="AE668" s="7"/>
      <c r="AF668" s="7"/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  <c r="AS668" s="15"/>
      <c r="AT668" s="15"/>
      <c r="AU668" s="15"/>
      <c r="AV668" s="15"/>
      <c r="AW668" s="15"/>
      <c r="AX668" s="15"/>
      <c r="AY668" s="15"/>
      <c r="AZ668" s="15"/>
      <c r="BA668" s="15"/>
      <c r="BB668" s="15"/>
      <c r="BC668" s="15"/>
      <c r="BD668" s="15"/>
      <c r="BE668" s="15"/>
      <c r="BF668" s="15"/>
      <c r="BG668" s="15"/>
      <c r="BH668" s="15"/>
      <c r="BI668" s="15"/>
      <c r="BJ668" s="15"/>
      <c r="BK668" s="15"/>
      <c r="BL668" s="15"/>
      <c r="BM668" s="15"/>
      <c r="BN668" s="15"/>
      <c r="BO668" s="15"/>
      <c r="BP668" s="15"/>
      <c r="BQ668" s="15"/>
      <c r="BS668" s="15"/>
      <c r="BT668" s="15"/>
      <c r="BU668" s="15"/>
      <c r="BV668" s="15"/>
      <c r="BW668" s="15"/>
      <c r="BY668" s="5"/>
      <c r="BZ668" s="5"/>
      <c r="CA668" s="5"/>
      <c r="CB668" s="5"/>
      <c r="CC668" s="5"/>
      <c r="CE668" s="5"/>
      <c r="CF668" s="5"/>
      <c r="CG668" s="5"/>
      <c r="CH668" s="5"/>
      <c r="CI668" s="5"/>
    </row>
    <row r="669" spans="1:87" x14ac:dyDescent="0.35">
      <c r="A669" s="170" t="str">
        <f t="shared" si="295"/>
        <v>56SNN</v>
      </c>
      <c r="B669" s="170" t="str">
        <f t="shared" si="296"/>
        <v>S</v>
      </c>
      <c r="C669" s="29" t="str">
        <f t="shared" si="297"/>
        <v>N</v>
      </c>
      <c r="D669" s="29" t="str">
        <f t="shared" si="294"/>
        <v>N</v>
      </c>
      <c r="E669" s="171" t="s">
        <v>9</v>
      </c>
      <c r="F669" s="171" t="s">
        <v>6</v>
      </c>
      <c r="G669" s="171" t="s">
        <v>8</v>
      </c>
      <c r="H669" s="172">
        <v>56</v>
      </c>
      <c r="I669" s="171" t="s">
        <v>5</v>
      </c>
      <c r="J669" s="171" t="s">
        <v>5</v>
      </c>
      <c r="K669" s="172">
        <v>4829</v>
      </c>
      <c r="L669" s="172">
        <v>3477</v>
      </c>
      <c r="M669" s="172">
        <v>4518</v>
      </c>
      <c r="N669" s="172">
        <v>4402</v>
      </c>
      <c r="O669" s="172">
        <v>4782</v>
      </c>
      <c r="P669" s="1"/>
      <c r="Q669"/>
      <c r="R669"/>
      <c r="S669"/>
      <c r="T669"/>
      <c r="U669"/>
      <c r="V669"/>
      <c r="W669" s="1"/>
      <c r="X669" s="50"/>
      <c r="Y669" s="49"/>
      <c r="Z669" s="49"/>
      <c r="AA669" s="1"/>
      <c r="AB669" s="7"/>
      <c r="AC669" s="7"/>
      <c r="AD669" s="7"/>
      <c r="AE669" s="7"/>
      <c r="AF669" s="7"/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  <c r="AS669" s="15"/>
      <c r="AT669" s="15"/>
      <c r="AU669" s="15"/>
      <c r="AV669" s="15"/>
      <c r="AW669" s="15"/>
      <c r="AX669" s="15"/>
      <c r="AY669" s="15"/>
      <c r="AZ669" s="15"/>
      <c r="BA669" s="15"/>
      <c r="BB669" s="15"/>
      <c r="BC669" s="15"/>
      <c r="BD669" s="15"/>
      <c r="BE669" s="15"/>
      <c r="BF669" s="15"/>
      <c r="BG669" s="15"/>
      <c r="BH669" s="15"/>
      <c r="BI669" s="15"/>
      <c r="BJ669" s="15"/>
      <c r="BK669" s="15"/>
      <c r="BL669" s="15"/>
      <c r="BM669" s="15"/>
      <c r="BN669" s="15"/>
      <c r="BO669" s="15"/>
      <c r="BP669" s="15"/>
      <c r="BQ669" s="15"/>
      <c r="BS669" s="15"/>
      <c r="BT669" s="15"/>
      <c r="BU669" s="15"/>
      <c r="BV669" s="15"/>
      <c r="BW669" s="15"/>
      <c r="BY669" s="5"/>
      <c r="BZ669" s="5"/>
      <c r="CA669" s="5"/>
      <c r="CB669" s="5"/>
      <c r="CC669" s="5"/>
      <c r="CE669" s="5"/>
      <c r="CF669" s="5"/>
      <c r="CG669" s="5"/>
      <c r="CH669" s="5"/>
      <c r="CI669" s="5"/>
    </row>
    <row r="670" spans="1:87" x14ac:dyDescent="0.35">
      <c r="A670" s="170" t="str">
        <f t="shared" si="295"/>
        <v>57SNN</v>
      </c>
      <c r="B670" s="170" t="str">
        <f t="shared" si="296"/>
        <v>S</v>
      </c>
      <c r="C670" s="29" t="str">
        <f t="shared" si="297"/>
        <v>N</v>
      </c>
      <c r="D670" s="29" t="str">
        <f t="shared" si="294"/>
        <v>N</v>
      </c>
      <c r="E670" s="171" t="s">
        <v>9</v>
      </c>
      <c r="F670" s="171" t="s">
        <v>6</v>
      </c>
      <c r="G670" s="171" t="s">
        <v>8</v>
      </c>
      <c r="H670" s="172">
        <v>57</v>
      </c>
      <c r="I670" s="171" t="s">
        <v>5</v>
      </c>
      <c r="J670" s="171" t="s">
        <v>5</v>
      </c>
      <c r="K670" s="172">
        <v>4573</v>
      </c>
      <c r="L670" s="172">
        <v>3288</v>
      </c>
      <c r="M670" s="172">
        <v>4274</v>
      </c>
      <c r="N670" s="172">
        <v>4156</v>
      </c>
      <c r="O670" s="172">
        <v>4539</v>
      </c>
      <c r="P670" s="1"/>
      <c r="Q670"/>
      <c r="R670"/>
      <c r="S670"/>
      <c r="T670"/>
      <c r="U670"/>
      <c r="V670"/>
      <c r="W670" s="1"/>
      <c r="X670" s="50"/>
      <c r="Y670" s="49"/>
      <c r="Z670" s="49"/>
      <c r="AA670" s="1"/>
      <c r="AB670" s="7"/>
      <c r="AC670" s="7"/>
      <c r="AD670" s="7"/>
      <c r="AE670" s="7"/>
      <c r="AF670" s="7"/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  <c r="AS670" s="15"/>
      <c r="AT670" s="15"/>
      <c r="AU670" s="15"/>
      <c r="AV670" s="15"/>
      <c r="AW670" s="15"/>
      <c r="AX670" s="15"/>
      <c r="AY670" s="15"/>
      <c r="AZ670" s="15"/>
      <c r="BA670" s="15"/>
      <c r="BB670" s="15"/>
      <c r="BC670" s="15"/>
      <c r="BD670" s="15"/>
      <c r="BE670" s="15"/>
      <c r="BF670" s="15"/>
      <c r="BG670" s="15"/>
      <c r="BH670" s="15"/>
      <c r="BI670" s="15"/>
      <c r="BJ670" s="15"/>
      <c r="BK670" s="15"/>
      <c r="BL670" s="15"/>
      <c r="BM670" s="15"/>
      <c r="BN670" s="15"/>
      <c r="BO670" s="15"/>
      <c r="BP670" s="15"/>
      <c r="BQ670" s="15"/>
      <c r="BS670" s="15"/>
      <c r="BT670" s="15"/>
      <c r="BU670" s="15"/>
      <c r="BV670" s="15"/>
      <c r="BW670" s="15"/>
      <c r="BY670" s="5"/>
      <c r="BZ670" s="5"/>
      <c r="CA670" s="5"/>
      <c r="CB670" s="5"/>
      <c r="CC670" s="5"/>
      <c r="CE670" s="5"/>
      <c r="CF670" s="5"/>
      <c r="CG670" s="5"/>
      <c r="CH670" s="5"/>
      <c r="CI670" s="5"/>
    </row>
    <row r="671" spans="1:87" x14ac:dyDescent="0.35">
      <c r="A671" s="170" t="str">
        <f t="shared" si="295"/>
        <v>58SNN</v>
      </c>
      <c r="B671" s="170" t="str">
        <f t="shared" si="296"/>
        <v>S</v>
      </c>
      <c r="C671" s="29" t="str">
        <f t="shared" si="297"/>
        <v>N</v>
      </c>
      <c r="D671" s="29" t="str">
        <f t="shared" si="294"/>
        <v>N</v>
      </c>
      <c r="E671" s="171" t="s">
        <v>9</v>
      </c>
      <c r="F671" s="171" t="s">
        <v>6</v>
      </c>
      <c r="G671" s="171" t="s">
        <v>8</v>
      </c>
      <c r="H671" s="172">
        <v>58</v>
      </c>
      <c r="I671" s="171" t="s">
        <v>5</v>
      </c>
      <c r="J671" s="171" t="s">
        <v>5</v>
      </c>
      <c r="K671" s="172">
        <v>4473</v>
      </c>
      <c r="L671" s="172">
        <v>3289</v>
      </c>
      <c r="M671" s="172">
        <v>4173</v>
      </c>
      <c r="N671" s="172">
        <v>4030</v>
      </c>
      <c r="O671" s="172">
        <v>4434</v>
      </c>
      <c r="P671" s="1"/>
      <c r="Q671"/>
      <c r="R671"/>
      <c r="S671"/>
      <c r="T671"/>
      <c r="U671"/>
      <c r="V671"/>
      <c r="W671" s="1"/>
      <c r="X671" s="50"/>
      <c r="Y671" s="49"/>
      <c r="Z671" s="49"/>
      <c r="AA671" s="1"/>
      <c r="AB671" s="7"/>
      <c r="AC671" s="7"/>
      <c r="AD671" s="7"/>
      <c r="AE671" s="7"/>
      <c r="AF671" s="7"/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  <c r="AS671" s="15"/>
      <c r="AT671" s="15"/>
      <c r="AU671" s="15"/>
      <c r="AV671" s="15"/>
      <c r="AW671" s="15"/>
      <c r="AX671" s="15"/>
      <c r="AY671" s="15"/>
      <c r="AZ671" s="15"/>
      <c r="BA671" s="15"/>
      <c r="BB671" s="15"/>
      <c r="BC671" s="15"/>
      <c r="BD671" s="15"/>
      <c r="BE671" s="15"/>
      <c r="BF671" s="15"/>
      <c r="BG671" s="15"/>
      <c r="BH671" s="15"/>
      <c r="BI671" s="15"/>
      <c r="BJ671" s="15"/>
      <c r="BK671" s="15"/>
      <c r="BL671" s="15"/>
      <c r="BM671" s="15"/>
      <c r="BN671" s="15"/>
      <c r="BO671" s="15"/>
      <c r="BP671" s="15"/>
      <c r="BQ671" s="15"/>
      <c r="BS671" s="15"/>
      <c r="BT671" s="15"/>
      <c r="BU671" s="15"/>
      <c r="BV671" s="15"/>
      <c r="BW671" s="15"/>
      <c r="BY671" s="5"/>
      <c r="BZ671" s="5"/>
      <c r="CA671" s="5"/>
      <c r="CB671" s="5"/>
      <c r="CC671" s="5"/>
      <c r="CE671" s="5"/>
      <c r="CF671" s="5"/>
      <c r="CG671" s="5"/>
      <c r="CH671" s="5"/>
      <c r="CI671" s="5"/>
    </row>
    <row r="672" spans="1:87" x14ac:dyDescent="0.35">
      <c r="A672" s="170" t="str">
        <f t="shared" si="295"/>
        <v>59SNN</v>
      </c>
      <c r="B672" s="170" t="str">
        <f t="shared" si="296"/>
        <v>S</v>
      </c>
      <c r="C672" s="29" t="str">
        <f t="shared" si="297"/>
        <v>N</v>
      </c>
      <c r="D672" s="29" t="str">
        <f t="shared" si="294"/>
        <v>N</v>
      </c>
      <c r="E672" s="171" t="s">
        <v>9</v>
      </c>
      <c r="F672" s="171" t="s">
        <v>6</v>
      </c>
      <c r="G672" s="171" t="s">
        <v>8</v>
      </c>
      <c r="H672" s="172">
        <v>59</v>
      </c>
      <c r="I672" s="171" t="s">
        <v>5</v>
      </c>
      <c r="J672" s="171" t="s">
        <v>5</v>
      </c>
      <c r="K672" s="172">
        <v>3717</v>
      </c>
      <c r="L672" s="172">
        <v>2731</v>
      </c>
      <c r="M672" s="172">
        <v>3468</v>
      </c>
      <c r="N672" s="172">
        <v>3348</v>
      </c>
      <c r="O672" s="172">
        <v>3688</v>
      </c>
      <c r="P672" s="1"/>
      <c r="Q672"/>
      <c r="R672"/>
      <c r="S672"/>
      <c r="T672"/>
      <c r="U672"/>
      <c r="V672"/>
      <c r="W672" s="1"/>
      <c r="X672" s="50"/>
      <c r="Y672" s="49"/>
      <c r="Z672" s="49"/>
      <c r="AA672" s="1"/>
      <c r="AB672" s="7"/>
      <c r="AC672" s="7"/>
      <c r="AD672" s="7"/>
      <c r="AE672" s="7"/>
      <c r="AF672" s="7"/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  <c r="AS672" s="15"/>
      <c r="AT672" s="15"/>
      <c r="AU672" s="15"/>
      <c r="AV672" s="15"/>
      <c r="AW672" s="15"/>
      <c r="AX672" s="15"/>
      <c r="AY672" s="15"/>
      <c r="AZ672" s="15"/>
      <c r="BA672" s="15"/>
      <c r="BB672" s="15"/>
      <c r="BC672" s="15"/>
      <c r="BD672" s="15"/>
      <c r="BE672" s="15"/>
      <c r="BF672" s="15"/>
      <c r="BG672" s="15"/>
      <c r="BH672" s="15"/>
      <c r="BI672" s="15"/>
      <c r="BJ672" s="15"/>
      <c r="BK672" s="15"/>
      <c r="BL672" s="15"/>
      <c r="BM672" s="15"/>
      <c r="BN672" s="15"/>
      <c r="BO672" s="15"/>
      <c r="BP672" s="15"/>
      <c r="BQ672" s="15"/>
      <c r="BS672" s="15"/>
      <c r="BT672" s="15"/>
      <c r="BU672" s="15"/>
      <c r="BV672" s="15"/>
      <c r="BW672" s="15"/>
      <c r="BY672" s="5"/>
      <c r="BZ672" s="5"/>
      <c r="CA672" s="5"/>
      <c r="CB672" s="5"/>
      <c r="CC672" s="5"/>
      <c r="CE672" s="5"/>
      <c r="CF672" s="5"/>
      <c r="CG672" s="5"/>
      <c r="CH672" s="5"/>
      <c r="CI672" s="5"/>
    </row>
    <row r="673" spans="1:87" x14ac:dyDescent="0.35">
      <c r="A673" s="170" t="str">
        <f t="shared" si="295"/>
        <v>60SNN</v>
      </c>
      <c r="B673" s="170" t="str">
        <f t="shared" si="296"/>
        <v>S</v>
      </c>
      <c r="C673" s="29" t="str">
        <f t="shared" si="297"/>
        <v>N</v>
      </c>
      <c r="D673" s="29" t="str">
        <f t="shared" si="294"/>
        <v>N</v>
      </c>
      <c r="E673" s="171" t="s">
        <v>9</v>
      </c>
      <c r="F673" s="171" t="s">
        <v>6</v>
      </c>
      <c r="G673" s="171" t="s">
        <v>8</v>
      </c>
      <c r="H673" s="172">
        <v>60</v>
      </c>
      <c r="I673" s="171" t="s">
        <v>5</v>
      </c>
      <c r="J673" s="171" t="s">
        <v>5</v>
      </c>
      <c r="K673" s="172">
        <v>3181</v>
      </c>
      <c r="L673" s="172">
        <v>2345</v>
      </c>
      <c r="M673" s="172">
        <v>2927</v>
      </c>
      <c r="N673" s="172">
        <v>2825</v>
      </c>
      <c r="O673" s="172">
        <v>3151</v>
      </c>
      <c r="P673" s="1"/>
      <c r="Q673"/>
      <c r="R673"/>
      <c r="S673"/>
      <c r="T673"/>
      <c r="U673"/>
      <c r="V673"/>
      <c r="W673" s="1"/>
      <c r="X673" s="50"/>
      <c r="Y673" s="49"/>
      <c r="Z673" s="49"/>
      <c r="AA673" s="1"/>
      <c r="AB673" s="7"/>
      <c r="AC673" s="7"/>
      <c r="AD673" s="7"/>
      <c r="AE673" s="7"/>
      <c r="AF673" s="7"/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  <c r="AS673" s="15"/>
      <c r="AT673" s="15"/>
      <c r="AU673" s="15"/>
      <c r="AV673" s="15"/>
      <c r="AW673" s="15"/>
      <c r="AX673" s="15"/>
      <c r="AY673" s="15"/>
      <c r="AZ673" s="15"/>
      <c r="BA673" s="15"/>
      <c r="BB673" s="15"/>
      <c r="BC673" s="15"/>
      <c r="BD673" s="15"/>
      <c r="BE673" s="15"/>
      <c r="BF673" s="15"/>
      <c r="BG673" s="15"/>
      <c r="BH673" s="15"/>
      <c r="BI673" s="15"/>
      <c r="BJ673" s="15"/>
      <c r="BK673" s="15"/>
      <c r="BL673" s="15"/>
      <c r="BM673" s="15"/>
      <c r="BN673" s="15"/>
      <c r="BO673" s="15"/>
      <c r="BP673" s="15"/>
      <c r="BQ673" s="15"/>
      <c r="BS673" s="15"/>
      <c r="BT673" s="15"/>
      <c r="BU673" s="15"/>
      <c r="BV673" s="15"/>
      <c r="BW673" s="15"/>
      <c r="BY673" s="5"/>
      <c r="BZ673" s="5"/>
      <c r="CA673" s="5"/>
      <c r="CB673" s="5"/>
      <c r="CC673" s="5"/>
      <c r="CE673" s="5"/>
      <c r="CF673" s="5"/>
      <c r="CG673" s="5"/>
      <c r="CH673" s="5"/>
      <c r="CI673" s="5"/>
    </row>
    <row r="674" spans="1:87" x14ac:dyDescent="0.35">
      <c r="A674" s="170" t="str">
        <f t="shared" si="295"/>
        <v>61SNN</v>
      </c>
      <c r="B674" s="170" t="str">
        <f t="shared" si="296"/>
        <v>S</v>
      </c>
      <c r="C674" s="29" t="str">
        <f t="shared" si="297"/>
        <v>N</v>
      </c>
      <c r="D674" s="29" t="str">
        <f t="shared" si="294"/>
        <v>N</v>
      </c>
      <c r="E674" s="171" t="s">
        <v>9</v>
      </c>
      <c r="F674" s="171" t="s">
        <v>6</v>
      </c>
      <c r="G674" s="171" t="s">
        <v>8</v>
      </c>
      <c r="H674" s="172">
        <v>61</v>
      </c>
      <c r="I674" s="171" t="s">
        <v>5</v>
      </c>
      <c r="J674" s="171" t="s">
        <v>5</v>
      </c>
      <c r="K674" s="172">
        <v>2857</v>
      </c>
      <c r="L674" s="172">
        <v>2112</v>
      </c>
      <c r="M674" s="172">
        <v>2606</v>
      </c>
      <c r="N674" s="172">
        <v>2520</v>
      </c>
      <c r="O674" s="172">
        <v>2815</v>
      </c>
      <c r="P674" s="1"/>
      <c r="Q674"/>
      <c r="R674"/>
      <c r="S674"/>
      <c r="T674"/>
      <c r="U674"/>
      <c r="V674"/>
      <c r="W674" s="1"/>
      <c r="X674" s="50"/>
      <c r="Y674" s="49"/>
      <c r="Z674" s="49"/>
      <c r="AA674" s="1"/>
      <c r="AB674" s="7"/>
      <c r="AC674" s="7"/>
      <c r="AD674" s="7"/>
      <c r="AE674" s="7"/>
      <c r="AF674" s="7"/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  <c r="AS674" s="15"/>
      <c r="AT674" s="15"/>
      <c r="AU674" s="15"/>
      <c r="AV674" s="15"/>
      <c r="AW674" s="15"/>
      <c r="AX674" s="15"/>
      <c r="AY674" s="15"/>
      <c r="AZ674" s="15"/>
      <c r="BA674" s="15"/>
      <c r="BB674" s="15"/>
      <c r="BC674" s="15"/>
      <c r="BD674" s="15"/>
      <c r="BE674" s="15"/>
      <c r="BF674" s="15"/>
      <c r="BG674" s="15"/>
      <c r="BH674" s="15"/>
      <c r="BI674" s="15"/>
      <c r="BJ674" s="15"/>
      <c r="BK674" s="15"/>
      <c r="BL674" s="15"/>
      <c r="BM674" s="15"/>
      <c r="BN674" s="15"/>
      <c r="BO674" s="15"/>
      <c r="BP674" s="15"/>
      <c r="BQ674" s="15"/>
      <c r="BS674" s="15"/>
      <c r="BT674" s="15"/>
      <c r="BU674" s="15"/>
      <c r="BV674" s="15"/>
      <c r="BW674" s="15"/>
      <c r="BY674" s="5"/>
      <c r="BZ674" s="5"/>
      <c r="CA674" s="5"/>
      <c r="CB674" s="5"/>
      <c r="CC674" s="5"/>
      <c r="CE674" s="5"/>
      <c r="CF674" s="5"/>
      <c r="CG674" s="5"/>
      <c r="CH674" s="5"/>
      <c r="CI674" s="5"/>
    </row>
    <row r="675" spans="1:87" x14ac:dyDescent="0.35">
      <c r="A675" s="170" t="str">
        <f t="shared" si="295"/>
        <v>62SNN</v>
      </c>
      <c r="B675" s="170" t="str">
        <f t="shared" si="296"/>
        <v>S</v>
      </c>
      <c r="C675" s="29" t="str">
        <f t="shared" si="297"/>
        <v>N</v>
      </c>
      <c r="D675" s="29" t="str">
        <f t="shared" si="294"/>
        <v>N</v>
      </c>
      <c r="E675" s="171" t="s">
        <v>9</v>
      </c>
      <c r="F675" s="171" t="s">
        <v>6</v>
      </c>
      <c r="G675" s="171" t="s">
        <v>8</v>
      </c>
      <c r="H675" s="172">
        <v>62</v>
      </c>
      <c r="I675" s="171" t="s">
        <v>5</v>
      </c>
      <c r="J675" s="171" t="s">
        <v>5</v>
      </c>
      <c r="K675" s="172">
        <v>2557</v>
      </c>
      <c r="L675" s="172">
        <v>1863</v>
      </c>
      <c r="M675" s="172">
        <v>2371</v>
      </c>
      <c r="N675" s="172">
        <v>2273</v>
      </c>
      <c r="O675" s="172">
        <v>2527</v>
      </c>
      <c r="P675" s="1"/>
      <c r="Q675"/>
      <c r="R675"/>
      <c r="S675"/>
      <c r="T675"/>
      <c r="U675"/>
      <c r="V675"/>
      <c r="W675" s="1"/>
      <c r="X675" s="50"/>
      <c r="Y675" s="49"/>
      <c r="Z675" s="49"/>
      <c r="AA675" s="1"/>
      <c r="AB675" s="7"/>
      <c r="AC675" s="7"/>
      <c r="AD675" s="7"/>
      <c r="AE675" s="7"/>
      <c r="AF675" s="7"/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  <c r="AS675" s="15"/>
      <c r="AT675" s="15"/>
      <c r="AU675" s="15"/>
      <c r="AV675" s="15"/>
      <c r="AW675" s="15"/>
      <c r="AX675" s="15"/>
      <c r="AY675" s="15"/>
      <c r="AZ675" s="15"/>
      <c r="BA675" s="15"/>
      <c r="BB675" s="15"/>
      <c r="BC675" s="15"/>
      <c r="BD675" s="15"/>
      <c r="BE675" s="15"/>
      <c r="BF675" s="15"/>
      <c r="BG675" s="15"/>
      <c r="BH675" s="15"/>
      <c r="BI675" s="15"/>
      <c r="BJ675" s="15"/>
      <c r="BK675" s="15"/>
      <c r="BL675" s="15"/>
      <c r="BM675" s="15"/>
      <c r="BN675" s="15"/>
      <c r="BO675" s="15"/>
      <c r="BP675" s="15"/>
      <c r="BQ675" s="15"/>
      <c r="BS675" s="15"/>
      <c r="BT675" s="15"/>
      <c r="BU675" s="15"/>
      <c r="BV675" s="15"/>
      <c r="BW675" s="15"/>
      <c r="BY675" s="5"/>
      <c r="BZ675" s="5"/>
      <c r="CA675" s="5"/>
      <c r="CB675" s="5"/>
      <c r="CC675" s="5"/>
      <c r="CE675" s="5"/>
      <c r="CF675" s="5"/>
      <c r="CG675" s="5"/>
      <c r="CH675" s="5"/>
      <c r="CI675" s="5"/>
    </row>
    <row r="676" spans="1:87" x14ac:dyDescent="0.35">
      <c r="A676" s="170" t="str">
        <f t="shared" si="295"/>
        <v>63SNN</v>
      </c>
      <c r="B676" s="170" t="str">
        <f t="shared" si="296"/>
        <v>S</v>
      </c>
      <c r="C676" s="29" t="str">
        <f t="shared" si="297"/>
        <v>N</v>
      </c>
      <c r="D676" s="29" t="str">
        <f t="shared" si="294"/>
        <v>N</v>
      </c>
      <c r="E676" s="171" t="s">
        <v>9</v>
      </c>
      <c r="F676" s="171" t="s">
        <v>6</v>
      </c>
      <c r="G676" s="171" t="s">
        <v>8</v>
      </c>
      <c r="H676" s="172">
        <v>63</v>
      </c>
      <c r="I676" s="171" t="s">
        <v>5</v>
      </c>
      <c r="J676" s="171" t="s">
        <v>5</v>
      </c>
      <c r="K676" s="172">
        <v>2288</v>
      </c>
      <c r="L676" s="172">
        <v>1703</v>
      </c>
      <c r="M676" s="172">
        <v>2115</v>
      </c>
      <c r="N676" s="172">
        <v>2029</v>
      </c>
      <c r="O676" s="172">
        <v>2258</v>
      </c>
      <c r="P676" s="1"/>
      <c r="Q676"/>
      <c r="R676"/>
      <c r="S676"/>
      <c r="T676"/>
      <c r="U676"/>
      <c r="V676"/>
      <c r="W676" s="1"/>
      <c r="X676" s="50"/>
      <c r="Y676" s="49"/>
      <c r="Z676" s="49"/>
      <c r="AA676" s="1"/>
      <c r="AB676" s="7"/>
      <c r="AC676" s="7"/>
      <c r="AD676" s="7"/>
      <c r="AE676" s="7"/>
      <c r="AF676" s="7"/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  <c r="AS676" s="15"/>
      <c r="AT676" s="15"/>
      <c r="AU676" s="15"/>
      <c r="AV676" s="15"/>
      <c r="AW676" s="15"/>
      <c r="AX676" s="15"/>
      <c r="AY676" s="15"/>
      <c r="AZ676" s="15"/>
      <c r="BA676" s="15"/>
      <c r="BB676" s="15"/>
      <c r="BC676" s="15"/>
      <c r="BD676" s="15"/>
      <c r="BE676" s="15"/>
      <c r="BF676" s="15"/>
      <c r="BG676" s="15"/>
      <c r="BH676" s="15"/>
      <c r="BI676" s="15"/>
      <c r="BJ676" s="15"/>
      <c r="BK676" s="15"/>
      <c r="BL676" s="15"/>
      <c r="BM676" s="15"/>
      <c r="BN676" s="15"/>
      <c r="BO676" s="15"/>
      <c r="BP676" s="15"/>
      <c r="BQ676" s="15"/>
      <c r="BS676" s="15"/>
      <c r="BT676" s="15"/>
      <c r="BU676" s="15"/>
      <c r="BV676" s="15"/>
      <c r="BW676" s="15"/>
      <c r="BY676" s="5"/>
      <c r="BZ676" s="5"/>
      <c r="CA676" s="5"/>
      <c r="CB676" s="5"/>
      <c r="CC676" s="5"/>
      <c r="CE676" s="5"/>
      <c r="CF676" s="5"/>
      <c r="CG676" s="5"/>
      <c r="CH676" s="5"/>
      <c r="CI676" s="5"/>
    </row>
    <row r="677" spans="1:87" x14ac:dyDescent="0.35">
      <c r="A677" s="170" t="str">
        <f t="shared" si="295"/>
        <v>64SNN</v>
      </c>
      <c r="B677" s="170" t="str">
        <f t="shared" si="296"/>
        <v>S</v>
      </c>
      <c r="C677" s="29" t="str">
        <f t="shared" si="297"/>
        <v>N</v>
      </c>
      <c r="D677" s="29" t="str">
        <f t="shared" si="294"/>
        <v>N</v>
      </c>
      <c r="E677" s="171" t="s">
        <v>9</v>
      </c>
      <c r="F677" s="171" t="s">
        <v>6</v>
      </c>
      <c r="G677" s="171" t="s">
        <v>8</v>
      </c>
      <c r="H677" s="172">
        <v>64</v>
      </c>
      <c r="I677" s="171" t="s">
        <v>5</v>
      </c>
      <c r="J677" s="171" t="s">
        <v>5</v>
      </c>
      <c r="K677" s="172">
        <v>1877</v>
      </c>
      <c r="L677" s="172">
        <v>1374</v>
      </c>
      <c r="M677" s="172">
        <v>1733</v>
      </c>
      <c r="N677" s="172">
        <v>1647</v>
      </c>
      <c r="O677" s="172">
        <v>1856</v>
      </c>
      <c r="P677" s="1"/>
      <c r="Q677"/>
      <c r="R677"/>
      <c r="S677"/>
      <c r="T677"/>
      <c r="U677"/>
      <c r="V677"/>
      <c r="W677" s="1"/>
      <c r="X677" s="50"/>
      <c r="Y677" s="49"/>
      <c r="Z677" s="49"/>
      <c r="AA677" s="1"/>
      <c r="AB677" s="7"/>
      <c r="AC677" s="7"/>
      <c r="AD677" s="7"/>
      <c r="AE677" s="7"/>
      <c r="AF677" s="7"/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  <c r="AS677" s="15"/>
      <c r="AT677" s="15"/>
      <c r="AU677" s="15"/>
      <c r="AV677" s="15"/>
      <c r="AW677" s="15"/>
      <c r="AX677" s="15"/>
      <c r="AY677" s="15"/>
      <c r="AZ677" s="15"/>
      <c r="BA677" s="15"/>
      <c r="BB677" s="15"/>
      <c r="BC677" s="15"/>
      <c r="BD677" s="15"/>
      <c r="BE677" s="15"/>
      <c r="BF677" s="15"/>
      <c r="BG677" s="15"/>
      <c r="BH677" s="15"/>
      <c r="BI677" s="15"/>
      <c r="BJ677" s="15"/>
      <c r="BK677" s="15"/>
      <c r="BL677" s="15"/>
      <c r="BM677" s="15"/>
      <c r="BN677" s="15"/>
      <c r="BO677" s="15"/>
      <c r="BP677" s="15"/>
      <c r="BQ677" s="15"/>
      <c r="BS677" s="15"/>
      <c r="BT677" s="15"/>
      <c r="BU677" s="15"/>
      <c r="BV677" s="15"/>
      <c r="BW677" s="15"/>
      <c r="BY677" s="5"/>
      <c r="BZ677" s="5"/>
      <c r="CA677" s="5"/>
      <c r="CB677" s="5"/>
      <c r="CC677" s="5"/>
      <c r="CE677" s="5"/>
      <c r="CF677" s="5"/>
      <c r="CG677" s="5"/>
      <c r="CH677" s="5"/>
      <c r="CI677" s="5"/>
    </row>
    <row r="678" spans="1:87" x14ac:dyDescent="0.35">
      <c r="A678" s="170" t="str">
        <f t="shared" si="295"/>
        <v>65SNN</v>
      </c>
      <c r="B678" s="170" t="str">
        <f t="shared" si="296"/>
        <v>S</v>
      </c>
      <c r="C678" s="29" t="str">
        <f t="shared" si="297"/>
        <v>N</v>
      </c>
      <c r="D678" s="29" t="str">
        <f t="shared" si="294"/>
        <v>N</v>
      </c>
      <c r="E678" s="171" t="s">
        <v>9</v>
      </c>
      <c r="F678" s="171" t="s">
        <v>6</v>
      </c>
      <c r="G678" s="171" t="s">
        <v>8</v>
      </c>
      <c r="H678" s="172">
        <v>65</v>
      </c>
      <c r="I678" s="171" t="s">
        <v>5</v>
      </c>
      <c r="J678" s="171" t="s">
        <v>5</v>
      </c>
      <c r="K678" s="172">
        <v>1612</v>
      </c>
      <c r="L678" s="172">
        <v>1189</v>
      </c>
      <c r="M678" s="172">
        <v>1467</v>
      </c>
      <c r="N678" s="172">
        <v>1398</v>
      </c>
      <c r="O678" s="172">
        <v>1593</v>
      </c>
      <c r="P678" s="1"/>
      <c r="Q678"/>
      <c r="R678"/>
      <c r="S678"/>
      <c r="T678"/>
      <c r="U678"/>
      <c r="V678"/>
      <c r="W678" s="1"/>
      <c r="X678" s="50"/>
      <c r="Y678" s="49"/>
      <c r="Z678" s="49"/>
      <c r="AA678" s="1"/>
      <c r="AB678" s="7"/>
      <c r="AC678" s="7"/>
      <c r="AD678" s="7"/>
      <c r="AE678" s="7"/>
      <c r="AF678" s="7"/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  <c r="AS678" s="15"/>
      <c r="AT678" s="15"/>
      <c r="AU678" s="15"/>
      <c r="AV678" s="15"/>
      <c r="AW678" s="15"/>
      <c r="AX678" s="15"/>
      <c r="AY678" s="15"/>
      <c r="AZ678" s="15"/>
      <c r="BA678" s="15"/>
      <c r="BB678" s="15"/>
      <c r="BC678" s="15"/>
      <c r="BD678" s="15"/>
      <c r="BE678" s="15"/>
      <c r="BF678" s="15"/>
      <c r="BG678" s="15"/>
      <c r="BH678" s="15"/>
      <c r="BI678" s="15"/>
      <c r="BJ678" s="15"/>
      <c r="BK678" s="15"/>
      <c r="BL678" s="15"/>
      <c r="BM678" s="15"/>
      <c r="BN678" s="15"/>
      <c r="BO678" s="15"/>
      <c r="BP678" s="15"/>
      <c r="BQ678" s="15"/>
      <c r="BS678" s="15"/>
      <c r="BT678" s="15"/>
      <c r="BU678" s="15"/>
      <c r="BV678" s="15"/>
      <c r="BW678" s="15"/>
      <c r="BY678" s="5"/>
      <c r="BZ678" s="5"/>
      <c r="CA678" s="5"/>
      <c r="CB678" s="5"/>
      <c r="CC678" s="5"/>
      <c r="CE678" s="5"/>
      <c r="CF678" s="5"/>
      <c r="CG678" s="5"/>
      <c r="CH678" s="5"/>
      <c r="CI678" s="5"/>
    </row>
    <row r="679" spans="1:87" x14ac:dyDescent="0.35">
      <c r="A679" s="170" t="str">
        <f t="shared" si="295"/>
        <v>66SNN</v>
      </c>
      <c r="B679" s="170" t="str">
        <f t="shared" si="296"/>
        <v>S</v>
      </c>
      <c r="C679" s="29" t="str">
        <f t="shared" si="297"/>
        <v>N</v>
      </c>
      <c r="D679" s="29" t="str">
        <f t="shared" si="294"/>
        <v>N</v>
      </c>
      <c r="E679" s="171" t="s">
        <v>9</v>
      </c>
      <c r="F679" s="171" t="s">
        <v>6</v>
      </c>
      <c r="G679" s="171" t="s">
        <v>8</v>
      </c>
      <c r="H679" s="172">
        <v>66</v>
      </c>
      <c r="I679" s="171" t="s">
        <v>5</v>
      </c>
      <c r="J679" s="171" t="s">
        <v>5</v>
      </c>
      <c r="K679" s="172">
        <v>1421</v>
      </c>
      <c r="L679" s="172">
        <v>1046</v>
      </c>
      <c r="M679" s="172">
        <v>1317</v>
      </c>
      <c r="N679" s="172">
        <v>1254</v>
      </c>
      <c r="O679" s="172">
        <v>1407</v>
      </c>
      <c r="P679" s="1"/>
      <c r="Q679"/>
      <c r="R679"/>
      <c r="S679"/>
      <c r="T679"/>
      <c r="U679"/>
      <c r="V679"/>
      <c r="W679" s="1"/>
      <c r="X679" s="50"/>
      <c r="Y679" s="49"/>
      <c r="Z679" s="49"/>
      <c r="AA679" s="1"/>
      <c r="AB679" s="7"/>
      <c r="AC679" s="7"/>
      <c r="AD679" s="7"/>
      <c r="AE679" s="7"/>
      <c r="AF679" s="7"/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  <c r="AS679" s="15"/>
      <c r="AT679" s="15"/>
      <c r="AU679" s="15"/>
      <c r="AV679" s="15"/>
      <c r="AW679" s="15"/>
      <c r="AX679" s="15"/>
      <c r="AY679" s="15"/>
      <c r="AZ679" s="15"/>
      <c r="BA679" s="15"/>
      <c r="BB679" s="15"/>
      <c r="BC679" s="15"/>
      <c r="BD679" s="15"/>
      <c r="BE679" s="15"/>
      <c r="BF679" s="15"/>
      <c r="BG679" s="15"/>
      <c r="BH679" s="15"/>
      <c r="BI679" s="15"/>
      <c r="BJ679" s="15"/>
      <c r="BK679" s="15"/>
      <c r="BL679" s="15"/>
      <c r="BM679" s="15"/>
      <c r="BN679" s="15"/>
      <c r="BO679" s="15"/>
      <c r="BP679" s="15"/>
      <c r="BQ679" s="15"/>
      <c r="BS679" s="15"/>
      <c r="BT679" s="15"/>
      <c r="BU679" s="15"/>
      <c r="BV679" s="15"/>
      <c r="BW679" s="15"/>
      <c r="BY679" s="5"/>
      <c r="BZ679" s="5"/>
      <c r="CA679" s="5"/>
      <c r="CB679" s="5"/>
      <c r="CC679" s="5"/>
      <c r="CE679" s="5"/>
      <c r="CF679" s="5"/>
      <c r="CG679" s="5"/>
      <c r="CH679" s="5"/>
      <c r="CI679" s="5"/>
    </row>
    <row r="680" spans="1:87" x14ac:dyDescent="0.35">
      <c r="A680" s="170" t="str">
        <f t="shared" si="295"/>
        <v>67SNN</v>
      </c>
      <c r="B680" s="170" t="str">
        <f t="shared" si="296"/>
        <v>S</v>
      </c>
      <c r="C680" s="29" t="str">
        <f t="shared" si="297"/>
        <v>N</v>
      </c>
      <c r="D680" s="29" t="str">
        <f t="shared" si="294"/>
        <v>N</v>
      </c>
      <c r="E680" s="171" t="s">
        <v>9</v>
      </c>
      <c r="F680" s="171" t="s">
        <v>6</v>
      </c>
      <c r="G680" s="171" t="s">
        <v>8</v>
      </c>
      <c r="H680" s="172">
        <v>67</v>
      </c>
      <c r="I680" s="171" t="s">
        <v>5</v>
      </c>
      <c r="J680" s="171" t="s">
        <v>5</v>
      </c>
      <c r="K680" s="172">
        <v>1215</v>
      </c>
      <c r="L680" s="172">
        <v>876</v>
      </c>
      <c r="M680" s="172">
        <v>1094</v>
      </c>
      <c r="N680" s="172">
        <v>1045</v>
      </c>
      <c r="O680" s="172">
        <v>1192</v>
      </c>
      <c r="P680" s="1"/>
      <c r="Q680"/>
      <c r="R680"/>
      <c r="S680"/>
      <c r="T680"/>
      <c r="U680"/>
      <c r="V680"/>
      <c r="W680" s="1"/>
      <c r="X680" s="50"/>
      <c r="Y680" s="49"/>
      <c r="Z680" s="49"/>
      <c r="AA680" s="1"/>
      <c r="AB680" s="7"/>
      <c r="AC680" s="7"/>
      <c r="AD680" s="7"/>
      <c r="AE680" s="7"/>
      <c r="AF680" s="7"/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  <c r="AS680" s="15"/>
      <c r="AT680" s="15"/>
      <c r="AU680" s="15"/>
      <c r="AV680" s="15"/>
      <c r="AW680" s="15"/>
      <c r="AX680" s="15"/>
      <c r="AY680" s="15"/>
      <c r="AZ680" s="15"/>
      <c r="BA680" s="15"/>
      <c r="BB680" s="15"/>
      <c r="BC680" s="15"/>
      <c r="BD680" s="15"/>
      <c r="BE680" s="15"/>
      <c r="BF680" s="15"/>
      <c r="BG680" s="15"/>
      <c r="BH680" s="15"/>
      <c r="BI680" s="15"/>
      <c r="BJ680" s="15"/>
      <c r="BK680" s="15"/>
      <c r="BL680" s="15"/>
      <c r="BM680" s="15"/>
      <c r="BN680" s="15"/>
      <c r="BO680" s="15"/>
      <c r="BP680" s="15"/>
      <c r="BQ680" s="15"/>
      <c r="BS680" s="15"/>
      <c r="BT680" s="15"/>
      <c r="BU680" s="15"/>
      <c r="BV680" s="15"/>
      <c r="BW680" s="15"/>
      <c r="BY680" s="5"/>
      <c r="BZ680" s="5"/>
      <c r="CA680" s="5"/>
      <c r="CB680" s="5"/>
      <c r="CC680" s="5"/>
      <c r="CE680" s="5"/>
      <c r="CF680" s="5"/>
      <c r="CG680" s="5"/>
      <c r="CH680" s="5"/>
      <c r="CI680" s="5"/>
    </row>
    <row r="681" spans="1:87" x14ac:dyDescent="0.35">
      <c r="A681" s="170" t="str">
        <f t="shared" si="295"/>
        <v>68SNN</v>
      </c>
      <c r="B681" s="170" t="str">
        <f t="shared" si="296"/>
        <v>S</v>
      </c>
      <c r="C681" s="29" t="str">
        <f t="shared" si="297"/>
        <v>N</v>
      </c>
      <c r="D681" s="29" t="str">
        <f t="shared" si="294"/>
        <v>N</v>
      </c>
      <c r="E681" s="171" t="s">
        <v>9</v>
      </c>
      <c r="F681" s="171" t="s">
        <v>6</v>
      </c>
      <c r="G681" s="171" t="s">
        <v>8</v>
      </c>
      <c r="H681" s="172">
        <v>68</v>
      </c>
      <c r="I681" s="171" t="s">
        <v>5</v>
      </c>
      <c r="J681" s="171" t="s">
        <v>5</v>
      </c>
      <c r="K681" s="172">
        <v>966</v>
      </c>
      <c r="L681" s="172">
        <v>735</v>
      </c>
      <c r="M681" s="172">
        <v>879</v>
      </c>
      <c r="N681" s="172">
        <v>834</v>
      </c>
      <c r="O681" s="172">
        <v>953</v>
      </c>
      <c r="P681" s="1"/>
      <c r="Q681"/>
      <c r="R681"/>
      <c r="S681"/>
      <c r="T681"/>
      <c r="U681"/>
      <c r="V681"/>
      <c r="W681" s="1"/>
      <c r="X681" s="50"/>
      <c r="Y681" s="49"/>
      <c r="Z681" s="49"/>
      <c r="AA681" s="1"/>
      <c r="AB681" s="7"/>
      <c r="AC681" s="7"/>
      <c r="AD681" s="7"/>
      <c r="AE681" s="7"/>
      <c r="AF681" s="7"/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  <c r="AS681" s="15"/>
      <c r="AT681" s="15"/>
      <c r="AU681" s="15"/>
      <c r="AV681" s="15"/>
      <c r="AW681" s="15"/>
      <c r="AX681" s="15"/>
      <c r="AY681" s="15"/>
      <c r="AZ681" s="15"/>
      <c r="BA681" s="15"/>
      <c r="BB681" s="15"/>
      <c r="BC681" s="15"/>
      <c r="BD681" s="15"/>
      <c r="BE681" s="15"/>
      <c r="BF681" s="15"/>
      <c r="BG681" s="15"/>
      <c r="BH681" s="15"/>
      <c r="BI681" s="15"/>
      <c r="BJ681" s="15"/>
      <c r="BK681" s="15"/>
      <c r="BL681" s="15"/>
      <c r="BM681" s="15"/>
      <c r="BN681" s="15"/>
      <c r="BO681" s="15"/>
      <c r="BP681" s="15"/>
      <c r="BQ681" s="15"/>
      <c r="BS681" s="15"/>
      <c r="BT681" s="15"/>
      <c r="BU681" s="15"/>
      <c r="BV681" s="15"/>
      <c r="BW681" s="15"/>
      <c r="BY681" s="5"/>
      <c r="BZ681" s="5"/>
      <c r="CA681" s="5"/>
      <c r="CB681" s="5"/>
      <c r="CC681" s="5"/>
      <c r="CE681" s="5"/>
      <c r="CF681" s="5"/>
      <c r="CG681" s="5"/>
      <c r="CH681" s="5"/>
      <c r="CI681" s="5"/>
    </row>
    <row r="682" spans="1:87" x14ac:dyDescent="0.35">
      <c r="A682" s="170" t="str">
        <f t="shared" si="295"/>
        <v>69SNN</v>
      </c>
      <c r="B682" s="170" t="str">
        <f t="shared" si="296"/>
        <v>S</v>
      </c>
      <c r="C682" s="29" t="str">
        <f t="shared" si="297"/>
        <v>N</v>
      </c>
      <c r="D682" s="29" t="str">
        <f t="shared" si="294"/>
        <v>N</v>
      </c>
      <c r="E682" s="171" t="s">
        <v>9</v>
      </c>
      <c r="F682" s="171" t="s">
        <v>6</v>
      </c>
      <c r="G682" s="171" t="s">
        <v>8</v>
      </c>
      <c r="H682" s="172">
        <v>69</v>
      </c>
      <c r="I682" s="171" t="s">
        <v>5</v>
      </c>
      <c r="J682" s="171" t="s">
        <v>5</v>
      </c>
      <c r="K682" s="172">
        <v>856</v>
      </c>
      <c r="L682" s="172">
        <v>646</v>
      </c>
      <c r="M682" s="172">
        <v>790</v>
      </c>
      <c r="N682" s="172">
        <v>735</v>
      </c>
      <c r="O682" s="172">
        <v>837</v>
      </c>
      <c r="P682" s="1"/>
      <c r="Q682"/>
      <c r="R682"/>
      <c r="S682"/>
      <c r="T682"/>
      <c r="U682"/>
      <c r="V682"/>
      <c r="W682" s="1"/>
      <c r="X682" s="50"/>
      <c r="Y682" s="49"/>
      <c r="Z682" s="49"/>
      <c r="AA682" s="1"/>
      <c r="AB682" s="7"/>
      <c r="AC682" s="7"/>
      <c r="AD682" s="7"/>
      <c r="AE682" s="7"/>
      <c r="AF682" s="7"/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  <c r="AS682" s="15"/>
      <c r="AT682" s="15"/>
      <c r="AU682" s="15"/>
      <c r="AV682" s="15"/>
      <c r="AW682" s="15"/>
      <c r="AX682" s="15"/>
      <c r="AY682" s="15"/>
      <c r="AZ682" s="15"/>
      <c r="BA682" s="15"/>
      <c r="BB682" s="15"/>
      <c r="BC682" s="15"/>
      <c r="BD682" s="15"/>
      <c r="BE682" s="15"/>
      <c r="BF682" s="15"/>
      <c r="BG682" s="15"/>
      <c r="BH682" s="15"/>
      <c r="BI682" s="15"/>
      <c r="BJ682" s="15"/>
      <c r="BK682" s="15"/>
      <c r="BL682" s="15"/>
      <c r="BM682" s="15"/>
      <c r="BN682" s="15"/>
      <c r="BO682" s="15"/>
      <c r="BP682" s="15"/>
      <c r="BQ682" s="15"/>
      <c r="BS682" s="15"/>
      <c r="BT682" s="15"/>
      <c r="BU682" s="15"/>
      <c r="BV682" s="15"/>
      <c r="BW682" s="15"/>
      <c r="BY682" s="5"/>
      <c r="BZ682" s="5"/>
      <c r="CA682" s="5"/>
      <c r="CB682" s="5"/>
      <c r="CC682" s="5"/>
      <c r="CE682" s="5"/>
      <c r="CF682" s="5"/>
      <c r="CG682" s="5"/>
      <c r="CH682" s="5"/>
      <c r="CI682" s="5"/>
    </row>
    <row r="683" spans="1:87" x14ac:dyDescent="0.35">
      <c r="A683" s="170" t="str">
        <f t="shared" si="295"/>
        <v>70SNN</v>
      </c>
      <c r="B683" s="170" t="str">
        <f t="shared" si="296"/>
        <v>S</v>
      </c>
      <c r="C683" s="29" t="str">
        <f t="shared" si="297"/>
        <v>N</v>
      </c>
      <c r="D683" s="29" t="str">
        <f t="shared" si="294"/>
        <v>N</v>
      </c>
      <c r="E683" s="171" t="s">
        <v>9</v>
      </c>
      <c r="F683" s="171" t="s">
        <v>6</v>
      </c>
      <c r="G683" s="171" t="s">
        <v>8</v>
      </c>
      <c r="H683" s="172">
        <v>70</v>
      </c>
      <c r="I683" s="171" t="s">
        <v>5</v>
      </c>
      <c r="J683" s="171" t="s">
        <v>5</v>
      </c>
      <c r="K683" s="172">
        <v>716</v>
      </c>
      <c r="L683" s="172">
        <v>562</v>
      </c>
      <c r="M683" s="172">
        <v>653</v>
      </c>
      <c r="N683" s="172">
        <v>614</v>
      </c>
      <c r="O683" s="172">
        <v>708</v>
      </c>
      <c r="P683" s="1"/>
      <c r="Q683"/>
      <c r="R683"/>
      <c r="S683"/>
      <c r="T683"/>
      <c r="U683"/>
      <c r="V683"/>
      <c r="W683" s="1"/>
      <c r="X683" s="50"/>
      <c r="Y683" s="49"/>
      <c r="Z683" s="49"/>
      <c r="AA683" s="1"/>
      <c r="AB683" s="7"/>
      <c r="AC683" s="7"/>
      <c r="AD683" s="7"/>
      <c r="AE683" s="7"/>
      <c r="AF683" s="7"/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  <c r="AS683" s="15"/>
      <c r="AT683" s="15"/>
      <c r="AU683" s="15"/>
      <c r="AV683" s="15"/>
      <c r="AW683" s="15"/>
      <c r="AX683" s="15"/>
      <c r="AY683" s="15"/>
      <c r="AZ683" s="15"/>
      <c r="BA683" s="15"/>
      <c r="BB683" s="15"/>
      <c r="BC683" s="15"/>
      <c r="BD683" s="15"/>
      <c r="BE683" s="15"/>
      <c r="BF683" s="15"/>
      <c r="BG683" s="15"/>
      <c r="BH683" s="15"/>
      <c r="BI683" s="15"/>
      <c r="BJ683" s="15"/>
      <c r="BK683" s="15"/>
      <c r="BL683" s="15"/>
      <c r="BM683" s="15"/>
      <c r="BN683" s="15"/>
      <c r="BO683" s="15"/>
      <c r="BP683" s="15"/>
      <c r="BQ683" s="15"/>
      <c r="BS683" s="15"/>
      <c r="BT683" s="15"/>
      <c r="BU683" s="15"/>
      <c r="BV683" s="15"/>
      <c r="BW683" s="15"/>
      <c r="BY683" s="5"/>
      <c r="BZ683" s="5"/>
      <c r="CA683" s="5"/>
      <c r="CB683" s="5"/>
      <c r="CC683" s="5"/>
      <c r="CE683" s="5"/>
      <c r="CF683" s="5"/>
      <c r="CG683" s="5"/>
      <c r="CH683" s="5"/>
      <c r="CI683" s="5"/>
    </row>
    <row r="684" spans="1:87" x14ac:dyDescent="0.35">
      <c r="A684" s="170" t="str">
        <f t="shared" si="295"/>
        <v>71SNN</v>
      </c>
      <c r="B684" s="170" t="str">
        <f t="shared" si="296"/>
        <v>S</v>
      </c>
      <c r="C684" s="29" t="str">
        <f t="shared" si="297"/>
        <v>N</v>
      </c>
      <c r="D684" s="29" t="str">
        <f t="shared" si="294"/>
        <v>N</v>
      </c>
      <c r="E684" s="171" t="s">
        <v>9</v>
      </c>
      <c r="F684" s="171" t="s">
        <v>6</v>
      </c>
      <c r="G684" s="171" t="s">
        <v>8</v>
      </c>
      <c r="H684" s="172">
        <v>71</v>
      </c>
      <c r="I684" s="171" t="s">
        <v>5</v>
      </c>
      <c r="J684" s="171" t="s">
        <v>5</v>
      </c>
      <c r="K684" s="172">
        <v>579</v>
      </c>
      <c r="L684" s="172">
        <v>445</v>
      </c>
      <c r="M684" s="172">
        <v>538</v>
      </c>
      <c r="N684" s="172">
        <v>499</v>
      </c>
      <c r="O684" s="172">
        <v>573</v>
      </c>
      <c r="P684" s="1"/>
      <c r="Q684"/>
      <c r="R684"/>
      <c r="S684"/>
      <c r="T684"/>
      <c r="U684"/>
      <c r="V684"/>
      <c r="W684" s="1"/>
      <c r="X684" s="50"/>
      <c r="Y684" s="49"/>
      <c r="Z684" s="49"/>
      <c r="AA684" s="1"/>
      <c r="AB684" s="7"/>
      <c r="AC684" s="7"/>
      <c r="AD684" s="7"/>
      <c r="AE684" s="7"/>
      <c r="AF684" s="7"/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  <c r="AS684" s="15"/>
      <c r="AT684" s="15"/>
      <c r="AU684" s="15"/>
      <c r="AV684" s="15"/>
      <c r="AW684" s="15"/>
      <c r="AX684" s="15"/>
      <c r="AY684" s="15"/>
      <c r="AZ684" s="15"/>
      <c r="BA684" s="15"/>
      <c r="BB684" s="15"/>
      <c r="BC684" s="15"/>
      <c r="BD684" s="15"/>
      <c r="BE684" s="15"/>
      <c r="BF684" s="15"/>
      <c r="BG684" s="15"/>
      <c r="BH684" s="15"/>
      <c r="BI684" s="15"/>
      <c r="BJ684" s="15"/>
      <c r="BK684" s="15"/>
      <c r="BL684" s="15"/>
      <c r="BM684" s="15"/>
      <c r="BN684" s="15"/>
      <c r="BO684" s="15"/>
      <c r="BP684" s="15"/>
      <c r="BQ684" s="15"/>
      <c r="BS684" s="15"/>
      <c r="BT684" s="15"/>
      <c r="BU684" s="15"/>
      <c r="BV684" s="15"/>
      <c r="BW684" s="15"/>
      <c r="BY684" s="5"/>
      <c r="BZ684" s="5"/>
      <c r="CA684" s="5"/>
      <c r="CB684" s="5"/>
      <c r="CC684" s="5"/>
      <c r="CE684" s="5"/>
      <c r="CF684" s="5"/>
      <c r="CG684" s="5"/>
      <c r="CH684" s="5"/>
      <c r="CI684" s="5"/>
    </row>
    <row r="685" spans="1:87" x14ac:dyDescent="0.35">
      <c r="A685" s="170" t="str">
        <f t="shared" si="295"/>
        <v>72SNN</v>
      </c>
      <c r="B685" s="170" t="str">
        <f t="shared" si="296"/>
        <v>S</v>
      </c>
      <c r="C685" s="29" t="str">
        <f t="shared" si="297"/>
        <v>N</v>
      </c>
      <c r="D685" s="29" t="str">
        <f t="shared" si="294"/>
        <v>N</v>
      </c>
      <c r="E685" s="171" t="s">
        <v>9</v>
      </c>
      <c r="F685" s="171" t="s">
        <v>6</v>
      </c>
      <c r="G685" s="171" t="s">
        <v>8</v>
      </c>
      <c r="H685" s="172">
        <v>72</v>
      </c>
      <c r="I685" s="171" t="s">
        <v>5</v>
      </c>
      <c r="J685" s="171" t="s">
        <v>5</v>
      </c>
      <c r="K685" s="172">
        <v>488</v>
      </c>
      <c r="L685" s="172">
        <v>340</v>
      </c>
      <c r="M685" s="172">
        <v>452</v>
      </c>
      <c r="N685" s="172">
        <v>417</v>
      </c>
      <c r="O685" s="172">
        <v>483</v>
      </c>
      <c r="P685" s="1"/>
      <c r="Q685"/>
      <c r="R685"/>
      <c r="S685"/>
      <c r="T685"/>
      <c r="U685"/>
      <c r="V685"/>
      <c r="W685" s="1"/>
      <c r="X685" s="50"/>
      <c r="Y685" s="49"/>
      <c r="Z685" s="49"/>
      <c r="AA685" s="1"/>
      <c r="AB685" s="7"/>
      <c r="AC685" s="7"/>
      <c r="AD685" s="7"/>
      <c r="AE685" s="7"/>
      <c r="AF685" s="7"/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  <c r="AS685" s="15"/>
      <c r="AT685" s="15"/>
      <c r="AU685" s="15"/>
      <c r="AV685" s="15"/>
      <c r="AW685" s="15"/>
      <c r="AX685" s="15"/>
      <c r="AY685" s="15"/>
      <c r="AZ685" s="15"/>
      <c r="BA685" s="15"/>
      <c r="BB685" s="15"/>
      <c r="BC685" s="15"/>
      <c r="BD685" s="15"/>
      <c r="BE685" s="15"/>
      <c r="BF685" s="15"/>
      <c r="BG685" s="15"/>
      <c r="BH685" s="15"/>
      <c r="BI685" s="15"/>
      <c r="BJ685" s="15"/>
      <c r="BK685" s="15"/>
      <c r="BL685" s="15"/>
      <c r="BM685" s="15"/>
      <c r="BN685" s="15"/>
      <c r="BO685" s="15"/>
      <c r="BP685" s="15"/>
      <c r="BQ685" s="15"/>
      <c r="BS685" s="15"/>
      <c r="BT685" s="15"/>
      <c r="BU685" s="15"/>
      <c r="BV685" s="15"/>
      <c r="BW685" s="15"/>
      <c r="BY685" s="5"/>
      <c r="BZ685" s="5"/>
      <c r="CA685" s="5"/>
      <c r="CB685" s="5"/>
      <c r="CC685" s="5"/>
      <c r="CE685" s="5"/>
      <c r="CF685" s="5"/>
      <c r="CG685" s="5"/>
      <c r="CH685" s="5"/>
      <c r="CI685" s="5"/>
    </row>
    <row r="686" spans="1:87" x14ac:dyDescent="0.35">
      <c r="A686" s="170" t="str">
        <f t="shared" si="295"/>
        <v>73SNN</v>
      </c>
      <c r="B686" s="170" t="str">
        <f t="shared" si="296"/>
        <v>S</v>
      </c>
      <c r="C686" s="29" t="str">
        <f t="shared" si="297"/>
        <v>N</v>
      </c>
      <c r="D686" s="29" t="str">
        <f t="shared" si="294"/>
        <v>N</v>
      </c>
      <c r="E686" s="171" t="s">
        <v>9</v>
      </c>
      <c r="F686" s="171" t="s">
        <v>6</v>
      </c>
      <c r="G686" s="171" t="s">
        <v>8</v>
      </c>
      <c r="H686" s="172">
        <v>73</v>
      </c>
      <c r="I686" s="171" t="s">
        <v>5</v>
      </c>
      <c r="J686" s="171" t="s">
        <v>5</v>
      </c>
      <c r="K686" s="172">
        <v>395</v>
      </c>
      <c r="L686" s="172">
        <v>293</v>
      </c>
      <c r="M686" s="172">
        <v>356</v>
      </c>
      <c r="N686" s="172">
        <v>330</v>
      </c>
      <c r="O686" s="172">
        <v>388</v>
      </c>
      <c r="P686" s="1"/>
      <c r="Q686"/>
      <c r="R686"/>
      <c r="S686"/>
      <c r="T686"/>
      <c r="U686"/>
      <c r="V686"/>
      <c r="W686" s="1"/>
      <c r="X686" s="50"/>
      <c r="Y686" s="49"/>
      <c r="Z686" s="49"/>
      <c r="AA686" s="1"/>
      <c r="AB686" s="7"/>
      <c r="AC686" s="7"/>
      <c r="AD686" s="7"/>
      <c r="AE686" s="7"/>
      <c r="AF686" s="7"/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  <c r="AS686" s="15"/>
      <c r="AT686" s="15"/>
      <c r="AU686" s="15"/>
      <c r="AV686" s="15"/>
      <c r="AW686" s="15"/>
      <c r="AX686" s="15"/>
      <c r="AY686" s="15"/>
      <c r="AZ686" s="15"/>
      <c r="BA686" s="15"/>
      <c r="BB686" s="15"/>
      <c r="BC686" s="15"/>
      <c r="BD686" s="15"/>
      <c r="BE686" s="15"/>
      <c r="BF686" s="15"/>
      <c r="BG686" s="15"/>
      <c r="BH686" s="15"/>
      <c r="BI686" s="15"/>
      <c r="BJ686" s="15"/>
      <c r="BK686" s="15"/>
      <c r="BL686" s="15"/>
      <c r="BM686" s="15"/>
      <c r="BN686" s="15"/>
      <c r="BO686" s="15"/>
      <c r="BP686" s="15"/>
      <c r="BQ686" s="15"/>
      <c r="BS686" s="15"/>
      <c r="BT686" s="15"/>
      <c r="BU686" s="15"/>
      <c r="BV686" s="15"/>
      <c r="BW686" s="15"/>
      <c r="BY686" s="5"/>
      <c r="BZ686" s="5"/>
      <c r="CA686" s="5"/>
      <c r="CB686" s="5"/>
      <c r="CC686" s="5"/>
      <c r="CE686" s="5"/>
      <c r="CF686" s="5"/>
      <c r="CG686" s="5"/>
      <c r="CH686" s="5"/>
      <c r="CI686" s="5"/>
    </row>
    <row r="687" spans="1:87" x14ac:dyDescent="0.35">
      <c r="A687" s="170" t="str">
        <f t="shared" si="295"/>
        <v>74SNN</v>
      </c>
      <c r="B687" s="170" t="str">
        <f t="shared" si="296"/>
        <v>S</v>
      </c>
      <c r="C687" s="29" t="str">
        <f t="shared" si="297"/>
        <v>N</v>
      </c>
      <c r="D687" s="29" t="str">
        <f t="shared" si="294"/>
        <v>N</v>
      </c>
      <c r="E687" s="171" t="s">
        <v>9</v>
      </c>
      <c r="F687" s="171" t="s">
        <v>6</v>
      </c>
      <c r="G687" s="171" t="s">
        <v>8</v>
      </c>
      <c r="H687" s="172">
        <v>74</v>
      </c>
      <c r="I687" s="171" t="s">
        <v>5</v>
      </c>
      <c r="J687" s="171" t="s">
        <v>5</v>
      </c>
      <c r="K687" s="172">
        <v>281</v>
      </c>
      <c r="L687" s="172">
        <v>209</v>
      </c>
      <c r="M687" s="172">
        <v>246</v>
      </c>
      <c r="N687" s="172">
        <v>236</v>
      </c>
      <c r="O687" s="172">
        <v>277</v>
      </c>
      <c r="P687" s="1"/>
      <c r="Q687"/>
      <c r="R687"/>
      <c r="S687"/>
      <c r="T687"/>
      <c r="U687"/>
      <c r="V687"/>
      <c r="W687" s="1"/>
      <c r="X687" s="50"/>
      <c r="Y687" s="49"/>
      <c r="Z687" s="49"/>
      <c r="AA687" s="1"/>
      <c r="AB687" s="7"/>
      <c r="AC687" s="7"/>
      <c r="AD687" s="7"/>
      <c r="AE687" s="7"/>
      <c r="AF687" s="7"/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  <c r="AS687" s="15"/>
      <c r="AT687" s="15"/>
      <c r="AU687" s="15"/>
      <c r="AV687" s="15"/>
      <c r="AW687" s="15"/>
      <c r="AX687" s="15"/>
      <c r="AY687" s="15"/>
      <c r="AZ687" s="15"/>
      <c r="BA687" s="15"/>
      <c r="BB687" s="15"/>
      <c r="BC687" s="15"/>
      <c r="BD687" s="15"/>
      <c r="BE687" s="15"/>
      <c r="BF687" s="15"/>
      <c r="BG687" s="15"/>
      <c r="BH687" s="15"/>
      <c r="BI687" s="15"/>
      <c r="BJ687" s="15"/>
      <c r="BK687" s="15"/>
      <c r="BL687" s="15"/>
      <c r="BM687" s="15"/>
      <c r="BN687" s="15"/>
      <c r="BO687" s="15"/>
      <c r="BP687" s="15"/>
      <c r="BQ687" s="15"/>
      <c r="BS687" s="15"/>
      <c r="BT687" s="15"/>
      <c r="BU687" s="15"/>
      <c r="BV687" s="15"/>
      <c r="BW687" s="15"/>
      <c r="BY687" s="5"/>
      <c r="BZ687" s="5"/>
      <c r="CA687" s="5"/>
      <c r="CB687" s="5"/>
      <c r="CC687" s="5"/>
      <c r="CE687" s="5"/>
      <c r="CF687" s="5"/>
      <c r="CG687" s="5"/>
      <c r="CH687" s="5"/>
      <c r="CI687" s="5"/>
    </row>
    <row r="688" spans="1:87" x14ac:dyDescent="0.35">
      <c r="A688" s="170" t="str">
        <f t="shared" si="295"/>
        <v>75SNN</v>
      </c>
      <c r="B688" s="170" t="str">
        <f t="shared" si="296"/>
        <v>S</v>
      </c>
      <c r="C688" s="29" t="str">
        <f t="shared" si="297"/>
        <v>N</v>
      </c>
      <c r="D688" s="29" t="str">
        <f t="shared" si="294"/>
        <v>N</v>
      </c>
      <c r="E688" s="171" t="s">
        <v>9</v>
      </c>
      <c r="F688" s="171" t="s">
        <v>6</v>
      </c>
      <c r="G688" s="171" t="s">
        <v>8</v>
      </c>
      <c r="H688" s="172">
        <v>75</v>
      </c>
      <c r="I688" s="171" t="s">
        <v>5</v>
      </c>
      <c r="J688" s="171" t="s">
        <v>5</v>
      </c>
      <c r="K688" s="172">
        <v>214</v>
      </c>
      <c r="L688" s="172">
        <v>169</v>
      </c>
      <c r="M688" s="172">
        <v>189</v>
      </c>
      <c r="N688" s="172">
        <v>179</v>
      </c>
      <c r="O688" s="172">
        <v>210</v>
      </c>
      <c r="P688" s="1"/>
      <c r="Q688"/>
      <c r="R688"/>
      <c r="S688"/>
      <c r="T688"/>
      <c r="U688"/>
      <c r="V688"/>
      <c r="W688" s="1"/>
      <c r="X688" s="50"/>
      <c r="Y688" s="49"/>
      <c r="Z688" s="49"/>
      <c r="AA688" s="1"/>
      <c r="AB688" s="7"/>
      <c r="AC688" s="7"/>
      <c r="AD688" s="7"/>
      <c r="AE688" s="7"/>
      <c r="AF688" s="7"/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  <c r="AS688" s="15"/>
      <c r="AT688" s="15"/>
      <c r="AU688" s="15"/>
      <c r="AV688" s="15"/>
      <c r="AW688" s="15"/>
      <c r="AX688" s="15"/>
      <c r="AY688" s="15"/>
      <c r="AZ688" s="15"/>
      <c r="BA688" s="15"/>
      <c r="BB688" s="15"/>
      <c r="BC688" s="15"/>
      <c r="BD688" s="15"/>
      <c r="BE688" s="15"/>
      <c r="BF688" s="15"/>
      <c r="BG688" s="15"/>
      <c r="BH688" s="15"/>
      <c r="BI688" s="15"/>
      <c r="BJ688" s="15"/>
      <c r="BK688" s="15"/>
      <c r="BL688" s="15"/>
      <c r="BM688" s="15"/>
      <c r="BN688" s="15"/>
      <c r="BO688" s="15"/>
      <c r="BP688" s="15"/>
      <c r="BQ688" s="15"/>
      <c r="BS688" s="15"/>
      <c r="BT688" s="15"/>
      <c r="BU688" s="15"/>
      <c r="BV688" s="15"/>
      <c r="BW688" s="15"/>
      <c r="BY688" s="5"/>
      <c r="BZ688" s="5"/>
      <c r="CA688" s="5"/>
      <c r="CB688" s="5"/>
      <c r="CC688" s="5"/>
      <c r="CE688" s="5"/>
      <c r="CF688" s="5"/>
      <c r="CG688" s="5"/>
      <c r="CH688" s="5"/>
      <c r="CI688" s="5"/>
    </row>
    <row r="689" spans="1:87" x14ac:dyDescent="0.35">
      <c r="A689" s="170" t="str">
        <f t="shared" si="295"/>
        <v>76SNN</v>
      </c>
      <c r="B689" s="170" t="str">
        <f t="shared" si="296"/>
        <v>S</v>
      </c>
      <c r="C689" s="29" t="str">
        <f t="shared" si="297"/>
        <v>N</v>
      </c>
      <c r="D689" s="29" t="str">
        <f t="shared" si="294"/>
        <v>N</v>
      </c>
      <c r="E689" s="171" t="s">
        <v>9</v>
      </c>
      <c r="F689" s="171" t="s">
        <v>6</v>
      </c>
      <c r="G689" s="171" t="s">
        <v>8</v>
      </c>
      <c r="H689" s="172">
        <v>76</v>
      </c>
      <c r="I689" s="171" t="s">
        <v>5</v>
      </c>
      <c r="J689" s="171" t="s">
        <v>5</v>
      </c>
      <c r="K689" s="172">
        <v>168</v>
      </c>
      <c r="L689" s="172">
        <v>134</v>
      </c>
      <c r="M689" s="172">
        <v>153</v>
      </c>
      <c r="N689" s="172">
        <v>135</v>
      </c>
      <c r="O689" s="172">
        <v>167</v>
      </c>
      <c r="P689" s="1"/>
      <c r="Q689"/>
      <c r="R689"/>
      <c r="S689"/>
      <c r="T689"/>
      <c r="U689"/>
      <c r="V689"/>
      <c r="W689" s="1"/>
      <c r="X689" s="50"/>
      <c r="Y689" s="49"/>
      <c r="Z689" s="49"/>
      <c r="AA689" s="1"/>
      <c r="AB689" s="7"/>
      <c r="AC689" s="7"/>
      <c r="AD689" s="7"/>
      <c r="AE689" s="7"/>
      <c r="AF689" s="7"/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  <c r="AS689" s="15"/>
      <c r="AT689" s="15"/>
      <c r="AU689" s="15"/>
      <c r="AV689" s="15"/>
      <c r="AW689" s="15"/>
      <c r="AX689" s="15"/>
      <c r="AY689" s="15"/>
      <c r="AZ689" s="15"/>
      <c r="BA689" s="15"/>
      <c r="BB689" s="15"/>
      <c r="BC689" s="15"/>
      <c r="BD689" s="15"/>
      <c r="BE689" s="15"/>
      <c r="BF689" s="15"/>
      <c r="BG689" s="15"/>
      <c r="BH689" s="15"/>
      <c r="BI689" s="15"/>
      <c r="BJ689" s="15"/>
      <c r="BK689" s="15"/>
      <c r="BL689" s="15"/>
      <c r="BM689" s="15"/>
      <c r="BN689" s="15"/>
      <c r="BO689" s="15"/>
      <c r="BP689" s="15"/>
      <c r="BQ689" s="15"/>
      <c r="BS689" s="15"/>
      <c r="BT689" s="15"/>
      <c r="BU689" s="15"/>
      <c r="BV689" s="15"/>
      <c r="BW689" s="15"/>
      <c r="BY689" s="5"/>
      <c r="BZ689" s="5"/>
      <c r="CA689" s="5"/>
      <c r="CB689" s="5"/>
      <c r="CC689" s="5"/>
      <c r="CE689" s="5"/>
      <c r="CF689" s="5"/>
      <c r="CG689" s="5"/>
      <c r="CH689" s="5"/>
      <c r="CI689" s="5"/>
    </row>
    <row r="690" spans="1:87" x14ac:dyDescent="0.35">
      <c r="A690" s="170" t="str">
        <f t="shared" si="295"/>
        <v>77SNN</v>
      </c>
      <c r="B690" s="170" t="str">
        <f t="shared" si="296"/>
        <v>S</v>
      </c>
      <c r="C690" s="29" t="str">
        <f t="shared" si="297"/>
        <v>N</v>
      </c>
      <c r="D690" s="29" t="str">
        <f t="shared" si="294"/>
        <v>N</v>
      </c>
      <c r="E690" s="171" t="s">
        <v>9</v>
      </c>
      <c r="F690" s="171" t="s">
        <v>6</v>
      </c>
      <c r="G690" s="171" t="s">
        <v>8</v>
      </c>
      <c r="H690" s="172">
        <v>77</v>
      </c>
      <c r="I690" s="171" t="s">
        <v>5</v>
      </c>
      <c r="J690" s="171" t="s">
        <v>5</v>
      </c>
      <c r="K690" s="172">
        <v>98</v>
      </c>
      <c r="L690" s="172">
        <v>70</v>
      </c>
      <c r="M690" s="172">
        <v>89</v>
      </c>
      <c r="N690" s="172">
        <v>84</v>
      </c>
      <c r="O690" s="172">
        <v>96</v>
      </c>
      <c r="P690" s="1"/>
      <c r="Q690"/>
      <c r="R690"/>
      <c r="S690"/>
      <c r="T690"/>
      <c r="U690"/>
      <c r="V690"/>
      <c r="W690" s="1"/>
      <c r="X690" s="50"/>
      <c r="Y690" s="49"/>
      <c r="Z690" s="49"/>
      <c r="AA690" s="1"/>
      <c r="AB690" s="7"/>
      <c r="AC690" s="7"/>
      <c r="AD690" s="7"/>
      <c r="AE690" s="7"/>
      <c r="AF690" s="7"/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  <c r="AS690" s="15"/>
      <c r="AT690" s="15"/>
      <c r="AU690" s="15"/>
      <c r="AV690" s="15"/>
      <c r="AW690" s="15"/>
      <c r="AX690" s="15"/>
      <c r="AY690" s="15"/>
      <c r="AZ690" s="15"/>
      <c r="BA690" s="15"/>
      <c r="BB690" s="15"/>
      <c r="BC690" s="15"/>
      <c r="BD690" s="15"/>
      <c r="BE690" s="15"/>
      <c r="BF690" s="15"/>
      <c r="BG690" s="15"/>
      <c r="BH690" s="15"/>
      <c r="BI690" s="15"/>
      <c r="BJ690" s="15"/>
      <c r="BK690" s="15"/>
      <c r="BL690" s="15"/>
      <c r="BM690" s="15"/>
      <c r="BN690" s="15"/>
      <c r="BO690" s="15"/>
      <c r="BP690" s="15"/>
      <c r="BQ690" s="15"/>
      <c r="BS690" s="15"/>
      <c r="BT690" s="15"/>
      <c r="BU690" s="15"/>
      <c r="BV690" s="15"/>
      <c r="BW690" s="15"/>
      <c r="BY690" s="5"/>
      <c r="BZ690" s="5"/>
      <c r="CA690" s="5"/>
      <c r="CB690" s="5"/>
      <c r="CC690" s="5"/>
      <c r="CE690" s="5"/>
      <c r="CF690" s="5"/>
      <c r="CG690" s="5"/>
      <c r="CH690" s="5"/>
      <c r="CI690" s="5"/>
    </row>
    <row r="691" spans="1:87" x14ac:dyDescent="0.35">
      <c r="A691" s="170" t="str">
        <f t="shared" si="295"/>
        <v>78SNN</v>
      </c>
      <c r="B691" s="170" t="str">
        <f t="shared" si="296"/>
        <v>S</v>
      </c>
      <c r="C691" s="29" t="str">
        <f t="shared" si="297"/>
        <v>N</v>
      </c>
      <c r="D691" s="29" t="str">
        <f t="shared" si="294"/>
        <v>N</v>
      </c>
      <c r="E691" s="171" t="s">
        <v>9</v>
      </c>
      <c r="F691" s="171" t="s">
        <v>6</v>
      </c>
      <c r="G691" s="171" t="s">
        <v>8</v>
      </c>
      <c r="H691" s="172">
        <v>78</v>
      </c>
      <c r="I691" s="171" t="s">
        <v>5</v>
      </c>
      <c r="J691" s="171" t="s">
        <v>5</v>
      </c>
      <c r="K691" s="172">
        <v>74</v>
      </c>
      <c r="L691" s="172">
        <v>58</v>
      </c>
      <c r="M691" s="172">
        <v>68</v>
      </c>
      <c r="N691" s="172">
        <v>61</v>
      </c>
      <c r="O691" s="172">
        <v>73</v>
      </c>
      <c r="P691" s="1"/>
      <c r="Q691"/>
      <c r="R691"/>
      <c r="S691"/>
      <c r="T691"/>
      <c r="U691"/>
      <c r="V691"/>
      <c r="W691" s="1"/>
      <c r="X691" s="50"/>
      <c r="Y691" s="49"/>
      <c r="Z691" s="49"/>
      <c r="AA691" s="1"/>
      <c r="AB691" s="7"/>
      <c r="AC691" s="7"/>
      <c r="AD691" s="7"/>
      <c r="AE691" s="7"/>
      <c r="AF691" s="7"/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  <c r="AS691" s="15"/>
      <c r="AT691" s="15"/>
      <c r="AU691" s="15"/>
      <c r="AV691" s="15"/>
      <c r="AW691" s="15"/>
      <c r="AX691" s="15"/>
      <c r="AY691" s="15"/>
      <c r="AZ691" s="15"/>
      <c r="BA691" s="15"/>
      <c r="BB691" s="15"/>
      <c r="BC691" s="15"/>
      <c r="BD691" s="15"/>
      <c r="BE691" s="15"/>
      <c r="BF691" s="15"/>
      <c r="BG691" s="15"/>
      <c r="BH691" s="15"/>
      <c r="BI691" s="15"/>
      <c r="BJ691" s="15"/>
      <c r="BK691" s="15"/>
      <c r="BL691" s="15"/>
      <c r="BM691" s="15"/>
      <c r="BN691" s="15"/>
      <c r="BO691" s="15"/>
      <c r="BP691" s="15"/>
      <c r="BQ691" s="15"/>
      <c r="BS691" s="15"/>
      <c r="BT691" s="15"/>
      <c r="BU691" s="15"/>
      <c r="BV691" s="15"/>
      <c r="BW691" s="15"/>
      <c r="BY691" s="5"/>
      <c r="BZ691" s="5"/>
      <c r="CA691" s="5"/>
      <c r="CB691" s="5"/>
      <c r="CC691" s="5"/>
      <c r="CE691" s="5"/>
      <c r="CF691" s="5"/>
      <c r="CG691" s="5"/>
      <c r="CH691" s="5"/>
      <c r="CI691" s="5"/>
    </row>
    <row r="692" spans="1:87" x14ac:dyDescent="0.35">
      <c r="A692" s="170" t="str">
        <f t="shared" si="295"/>
        <v>79SNN</v>
      </c>
      <c r="B692" s="170" t="str">
        <f t="shared" si="296"/>
        <v>S</v>
      </c>
      <c r="C692" s="29" t="str">
        <f t="shared" si="297"/>
        <v>N</v>
      </c>
      <c r="D692" s="29" t="str">
        <f t="shared" si="294"/>
        <v>N</v>
      </c>
      <c r="E692" s="171" t="s">
        <v>9</v>
      </c>
      <c r="F692" s="171" t="s">
        <v>6</v>
      </c>
      <c r="G692" s="171" t="s">
        <v>8</v>
      </c>
      <c r="H692" s="172">
        <v>79</v>
      </c>
      <c r="I692" s="171" t="s">
        <v>5</v>
      </c>
      <c r="J692" s="171" t="s">
        <v>5</v>
      </c>
      <c r="K692" s="172">
        <v>39</v>
      </c>
      <c r="L692" s="172">
        <v>33</v>
      </c>
      <c r="M692" s="172">
        <v>37</v>
      </c>
      <c r="N692" s="172">
        <v>31</v>
      </c>
      <c r="O692" s="172">
        <v>39</v>
      </c>
      <c r="P692" s="1"/>
      <c r="Q692"/>
      <c r="R692"/>
      <c r="S692"/>
      <c r="T692"/>
      <c r="U692"/>
      <c r="V692"/>
      <c r="W692" s="1"/>
      <c r="X692" s="50"/>
      <c r="Y692" s="49"/>
      <c r="Z692" s="49"/>
      <c r="AA692" s="1"/>
      <c r="AB692" s="7"/>
      <c r="AC692" s="7"/>
      <c r="AD692" s="7"/>
      <c r="AE692" s="7"/>
      <c r="AF692" s="7"/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  <c r="AS692" s="15"/>
      <c r="AT692" s="15"/>
      <c r="AU692" s="15"/>
      <c r="AV692" s="15"/>
      <c r="AW692" s="15"/>
      <c r="AX692" s="15"/>
      <c r="AY692" s="15"/>
      <c r="AZ692" s="15"/>
      <c r="BA692" s="15"/>
      <c r="BB692" s="15"/>
      <c r="BC692" s="15"/>
      <c r="BD692" s="15"/>
      <c r="BE692" s="15"/>
      <c r="BF692" s="15"/>
      <c r="BG692" s="15"/>
      <c r="BH692" s="15"/>
      <c r="BI692" s="15"/>
      <c r="BJ692" s="15"/>
      <c r="BK692" s="15"/>
      <c r="BL692" s="15"/>
      <c r="BM692" s="15"/>
      <c r="BN692" s="15"/>
      <c r="BO692" s="15"/>
      <c r="BP692" s="15"/>
      <c r="BQ692" s="15"/>
      <c r="BS692" s="15"/>
      <c r="BT692" s="15"/>
      <c r="BU692" s="15"/>
      <c r="BV692" s="15"/>
      <c r="BW692" s="15"/>
      <c r="BY692" s="5"/>
      <c r="BZ692" s="5"/>
      <c r="CA692" s="5"/>
      <c r="CB692" s="5"/>
      <c r="CC692" s="5"/>
      <c r="CE692" s="5"/>
      <c r="CF692" s="5"/>
      <c r="CG692" s="5"/>
      <c r="CH692" s="5"/>
      <c r="CI692" s="5"/>
    </row>
    <row r="693" spans="1:87" x14ac:dyDescent="0.35">
      <c r="A693" s="170" t="str">
        <f t="shared" si="295"/>
        <v>80SNN</v>
      </c>
      <c r="B693" s="170" t="str">
        <f t="shared" si="296"/>
        <v>S</v>
      </c>
      <c r="C693" s="29" t="str">
        <f t="shared" si="297"/>
        <v>N</v>
      </c>
      <c r="D693" s="29" t="str">
        <f t="shared" si="294"/>
        <v>N</v>
      </c>
      <c r="E693" s="171" t="s">
        <v>9</v>
      </c>
      <c r="F693" s="171" t="s">
        <v>6</v>
      </c>
      <c r="G693" s="171" t="s">
        <v>8</v>
      </c>
      <c r="H693" s="172">
        <v>80</v>
      </c>
      <c r="I693" s="171" t="s">
        <v>5</v>
      </c>
      <c r="J693" s="171" t="s">
        <v>5</v>
      </c>
      <c r="K693" s="172">
        <v>37</v>
      </c>
      <c r="L693" s="172">
        <v>26</v>
      </c>
      <c r="M693" s="172">
        <v>35</v>
      </c>
      <c r="N693" s="172">
        <v>32</v>
      </c>
      <c r="O693" s="172">
        <v>37</v>
      </c>
      <c r="P693" s="1"/>
      <c r="Q693"/>
      <c r="R693"/>
      <c r="S693"/>
      <c r="T693"/>
      <c r="U693"/>
      <c r="V693"/>
      <c r="W693" s="1"/>
      <c r="X693" s="50"/>
      <c r="Y693" s="49"/>
      <c r="Z693" s="49"/>
      <c r="AA693" s="1"/>
      <c r="AB693" s="7"/>
      <c r="AC693" s="7"/>
      <c r="AD693" s="7"/>
      <c r="AE693" s="7"/>
      <c r="AF693" s="7"/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  <c r="AS693" s="15"/>
      <c r="AT693" s="15"/>
      <c r="AU693" s="15"/>
      <c r="AV693" s="15"/>
      <c r="AW693" s="15"/>
      <c r="AX693" s="15"/>
      <c r="AY693" s="15"/>
      <c r="AZ693" s="15"/>
      <c r="BA693" s="15"/>
      <c r="BB693" s="15"/>
      <c r="BC693" s="15"/>
      <c r="BD693" s="15"/>
      <c r="BE693" s="15"/>
      <c r="BF693" s="15"/>
      <c r="BG693" s="15"/>
      <c r="BH693" s="15"/>
      <c r="BI693" s="15"/>
      <c r="BJ693" s="15"/>
      <c r="BK693" s="15"/>
      <c r="BL693" s="15"/>
      <c r="BM693" s="15"/>
      <c r="BN693" s="15"/>
      <c r="BO693" s="15"/>
      <c r="BP693" s="15"/>
      <c r="BQ693" s="15"/>
      <c r="BS693" s="15"/>
      <c r="BT693" s="15"/>
      <c r="BU693" s="15"/>
      <c r="BV693" s="15"/>
      <c r="BW693" s="15"/>
      <c r="BY693" s="5"/>
      <c r="BZ693" s="5"/>
      <c r="CA693" s="5"/>
      <c r="CB693" s="5"/>
      <c r="CC693" s="5"/>
      <c r="CE693" s="5"/>
      <c r="CF693" s="5"/>
      <c r="CG693" s="5"/>
      <c r="CH693" s="5"/>
      <c r="CI693" s="5"/>
    </row>
    <row r="694" spans="1:87" x14ac:dyDescent="0.35">
      <c r="A694" s="170" t="str">
        <f t="shared" si="295"/>
        <v>81SNN</v>
      </c>
      <c r="B694" s="170" t="str">
        <f t="shared" si="296"/>
        <v>S</v>
      </c>
      <c r="C694" s="29" t="str">
        <f t="shared" si="297"/>
        <v>N</v>
      </c>
      <c r="D694" s="29" t="str">
        <f t="shared" si="294"/>
        <v>N</v>
      </c>
      <c r="E694" s="171" t="s">
        <v>9</v>
      </c>
      <c r="F694" s="171" t="s">
        <v>6</v>
      </c>
      <c r="G694" s="171" t="s">
        <v>8</v>
      </c>
      <c r="H694" s="172">
        <v>81</v>
      </c>
      <c r="I694" s="171" t="s">
        <v>5</v>
      </c>
      <c r="J694" s="171" t="s">
        <v>5</v>
      </c>
      <c r="K694" s="172">
        <v>17</v>
      </c>
      <c r="L694" s="172">
        <v>11</v>
      </c>
      <c r="M694" s="172">
        <v>17</v>
      </c>
      <c r="N694" s="172">
        <v>15</v>
      </c>
      <c r="O694" s="172">
        <v>17</v>
      </c>
      <c r="P694" s="1"/>
      <c r="Q694"/>
      <c r="R694"/>
      <c r="S694"/>
      <c r="T694"/>
      <c r="U694"/>
      <c r="V694"/>
      <c r="W694" s="1"/>
      <c r="X694" s="50"/>
      <c r="Y694" s="49"/>
      <c r="Z694" s="49"/>
      <c r="AA694" s="1"/>
      <c r="AB694" s="7"/>
      <c r="AC694" s="7"/>
      <c r="AD694" s="7"/>
      <c r="AE694" s="7"/>
      <c r="AF694" s="7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15"/>
      <c r="AZ694" s="15"/>
      <c r="BA694" s="15"/>
      <c r="BB694" s="15"/>
      <c r="BC694" s="15"/>
      <c r="BD694" s="15"/>
      <c r="BE694" s="15"/>
      <c r="BF694" s="15"/>
      <c r="BG694" s="15"/>
      <c r="BH694" s="15"/>
      <c r="BI694" s="15"/>
      <c r="BJ694" s="15"/>
      <c r="BK694" s="15"/>
      <c r="BL694" s="15"/>
      <c r="BM694" s="15"/>
      <c r="BN694" s="15"/>
      <c r="BO694" s="15"/>
      <c r="BP694" s="15"/>
      <c r="BQ694" s="15"/>
      <c r="BS694" s="15"/>
      <c r="BT694" s="15"/>
      <c r="BU694" s="15"/>
      <c r="BV694" s="15"/>
      <c r="BW694" s="15"/>
      <c r="BY694" s="5"/>
      <c r="BZ694" s="5"/>
      <c r="CA694" s="5"/>
      <c r="CB694" s="5"/>
      <c r="CC694" s="5"/>
      <c r="CE694" s="5"/>
      <c r="CF694" s="5"/>
      <c r="CG694" s="5"/>
      <c r="CH694" s="5"/>
      <c r="CI694" s="5"/>
    </row>
    <row r="695" spans="1:87" x14ac:dyDescent="0.35">
      <c r="A695" s="170" t="str">
        <f t="shared" si="295"/>
        <v>82SNN</v>
      </c>
      <c r="B695" s="170" t="str">
        <f t="shared" si="296"/>
        <v>S</v>
      </c>
      <c r="C695" s="29" t="str">
        <f t="shared" si="297"/>
        <v>N</v>
      </c>
      <c r="D695" s="29" t="str">
        <f t="shared" si="294"/>
        <v>N</v>
      </c>
      <c r="E695" s="171" t="s">
        <v>9</v>
      </c>
      <c r="F695" s="171" t="s">
        <v>6</v>
      </c>
      <c r="G695" s="171" t="s">
        <v>8</v>
      </c>
      <c r="H695" s="172">
        <v>82</v>
      </c>
      <c r="I695" s="171" t="s">
        <v>5</v>
      </c>
      <c r="J695" s="171" t="s">
        <v>5</v>
      </c>
      <c r="K695" s="172">
        <v>12</v>
      </c>
      <c r="L695" s="172">
        <v>9</v>
      </c>
      <c r="M695" s="172">
        <v>12</v>
      </c>
      <c r="N695" s="172">
        <v>10</v>
      </c>
      <c r="O695" s="172">
        <v>12</v>
      </c>
      <c r="P695" s="1"/>
      <c r="Q695"/>
      <c r="R695"/>
      <c r="S695"/>
      <c r="T695"/>
      <c r="U695"/>
      <c r="V695"/>
      <c r="W695" s="1"/>
      <c r="X695" s="50"/>
      <c r="Y695" s="49"/>
      <c r="Z695" s="49"/>
      <c r="AA695" s="1"/>
      <c r="AB695" s="7"/>
      <c r="AC695" s="7"/>
      <c r="AD695" s="7"/>
      <c r="AE695" s="7"/>
      <c r="AF695" s="7"/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15"/>
      <c r="AZ695" s="15"/>
      <c r="BA695" s="15"/>
      <c r="BB695" s="15"/>
      <c r="BC695" s="15"/>
      <c r="BD695" s="15"/>
      <c r="BE695" s="15"/>
      <c r="BF695" s="15"/>
      <c r="BG695" s="15"/>
      <c r="BH695" s="15"/>
      <c r="BI695" s="15"/>
      <c r="BJ695" s="15"/>
      <c r="BK695" s="15"/>
      <c r="BL695" s="15"/>
      <c r="BM695" s="15"/>
      <c r="BN695" s="15"/>
      <c r="BO695" s="15"/>
      <c r="BP695" s="15"/>
      <c r="BQ695" s="15"/>
      <c r="BS695" s="15"/>
      <c r="BT695" s="15"/>
      <c r="BU695" s="15"/>
      <c r="BV695" s="15"/>
      <c r="BW695" s="15"/>
      <c r="BY695" s="5"/>
      <c r="BZ695" s="5"/>
      <c r="CA695" s="5"/>
      <c r="CB695" s="5"/>
      <c r="CC695" s="5"/>
      <c r="CE695" s="5"/>
      <c r="CF695" s="5"/>
      <c r="CG695" s="5"/>
      <c r="CH695" s="5"/>
      <c r="CI695" s="5"/>
    </row>
    <row r="696" spans="1:87" x14ac:dyDescent="0.35">
      <c r="A696" s="170" t="str">
        <f t="shared" si="295"/>
        <v>83SNN</v>
      </c>
      <c r="B696" s="170" t="str">
        <f t="shared" si="296"/>
        <v>S</v>
      </c>
      <c r="C696" s="29" t="str">
        <f t="shared" si="297"/>
        <v>N</v>
      </c>
      <c r="D696" s="29" t="str">
        <f t="shared" si="294"/>
        <v>N</v>
      </c>
      <c r="E696" s="171" t="s">
        <v>9</v>
      </c>
      <c r="F696" s="171" t="s">
        <v>6</v>
      </c>
      <c r="G696" s="171" t="s">
        <v>8</v>
      </c>
      <c r="H696" s="172">
        <v>83</v>
      </c>
      <c r="I696" s="171" t="s">
        <v>5</v>
      </c>
      <c r="J696" s="171" t="s">
        <v>5</v>
      </c>
      <c r="K696" s="172">
        <v>21</v>
      </c>
      <c r="L696" s="172">
        <v>13</v>
      </c>
      <c r="M696" s="172">
        <v>22</v>
      </c>
      <c r="N696" s="172">
        <v>19</v>
      </c>
      <c r="O696" s="172">
        <v>20</v>
      </c>
      <c r="P696" s="1"/>
      <c r="Q696"/>
      <c r="R696"/>
      <c r="S696"/>
      <c r="T696"/>
      <c r="U696"/>
      <c r="V696"/>
      <c r="W696" s="1"/>
      <c r="X696" s="50"/>
      <c r="Y696" s="49"/>
      <c r="Z696" s="49"/>
      <c r="AA696" s="1"/>
      <c r="AB696" s="7"/>
      <c r="AC696" s="7"/>
      <c r="AD696" s="7"/>
      <c r="AE696" s="7"/>
      <c r="AF696" s="7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15"/>
      <c r="AZ696" s="15"/>
      <c r="BA696" s="15"/>
      <c r="BB696" s="15"/>
      <c r="BC696" s="15"/>
      <c r="BD696" s="15"/>
      <c r="BE696" s="15"/>
      <c r="BF696" s="15"/>
      <c r="BG696" s="15"/>
      <c r="BH696" s="15"/>
      <c r="BI696" s="15"/>
      <c r="BJ696" s="15"/>
      <c r="BK696" s="15"/>
      <c r="BL696" s="15"/>
      <c r="BM696" s="15"/>
      <c r="BN696" s="15"/>
      <c r="BO696" s="15"/>
      <c r="BP696" s="15"/>
      <c r="BQ696" s="15"/>
      <c r="BS696" s="15"/>
      <c r="BT696" s="15"/>
      <c r="BU696" s="15"/>
      <c r="BV696" s="15"/>
      <c r="BW696" s="15"/>
      <c r="BY696" s="5"/>
      <c r="BZ696" s="5"/>
      <c r="CA696" s="5"/>
      <c r="CB696" s="5"/>
      <c r="CC696" s="5"/>
      <c r="CE696" s="5"/>
      <c r="CF696" s="5"/>
      <c r="CG696" s="5"/>
      <c r="CH696" s="5"/>
      <c r="CI696" s="5"/>
    </row>
    <row r="697" spans="1:87" x14ac:dyDescent="0.35">
      <c r="A697" s="170" t="str">
        <f t="shared" si="295"/>
        <v>0MNN</v>
      </c>
      <c r="B697" s="170" t="str">
        <f t="shared" si="296"/>
        <v>M</v>
      </c>
      <c r="C697" s="29" t="str">
        <f t="shared" si="297"/>
        <v>N</v>
      </c>
      <c r="D697" s="29" t="str">
        <f t="shared" si="294"/>
        <v>N</v>
      </c>
      <c r="E697" s="171" t="s">
        <v>9</v>
      </c>
      <c r="F697" s="171" t="s">
        <v>7</v>
      </c>
      <c r="G697" s="171" t="s">
        <v>7</v>
      </c>
      <c r="H697" s="172">
        <v>0</v>
      </c>
      <c r="I697" s="171" t="s">
        <v>5</v>
      </c>
      <c r="J697" s="171" t="s">
        <v>5</v>
      </c>
      <c r="K697" s="172">
        <v>1094</v>
      </c>
      <c r="L697" s="172">
        <v>294</v>
      </c>
      <c r="M697" s="172">
        <v>588</v>
      </c>
      <c r="N697" s="172">
        <v>554</v>
      </c>
      <c r="O697" s="172">
        <v>1016</v>
      </c>
      <c r="P697" s="1"/>
      <c r="Q697"/>
      <c r="R697"/>
      <c r="S697"/>
      <c r="T697"/>
      <c r="U697"/>
      <c r="V697"/>
      <c r="W697" s="1"/>
      <c r="X697" s="50"/>
      <c r="Y697" s="49"/>
      <c r="Z697" s="49"/>
      <c r="AA697" s="1"/>
      <c r="AB697" s="7"/>
      <c r="AC697" s="7"/>
      <c r="AD697" s="7"/>
      <c r="AE697" s="7"/>
      <c r="AF697" s="7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15"/>
      <c r="AZ697" s="15"/>
      <c r="BA697" s="15"/>
      <c r="BB697" s="15"/>
      <c r="BC697" s="15"/>
      <c r="BD697" s="15"/>
      <c r="BE697" s="15"/>
      <c r="BF697" s="15"/>
      <c r="BG697" s="15"/>
      <c r="BH697" s="15"/>
      <c r="BI697" s="15"/>
      <c r="BJ697" s="15"/>
      <c r="BK697" s="15"/>
      <c r="BL697" s="15"/>
      <c r="BM697" s="15"/>
      <c r="BN697" s="15"/>
      <c r="BO697" s="15"/>
      <c r="BP697" s="15"/>
      <c r="BQ697" s="15"/>
      <c r="BS697" s="15"/>
      <c r="BT697" s="15"/>
      <c r="BU697" s="15"/>
      <c r="BV697" s="15"/>
      <c r="BW697" s="15"/>
      <c r="BY697" s="5"/>
      <c r="BZ697" s="5"/>
      <c r="CA697" s="5"/>
      <c r="CB697" s="5"/>
      <c r="CC697" s="5"/>
      <c r="CE697" s="5"/>
      <c r="CF697" s="5"/>
      <c r="CG697" s="5"/>
      <c r="CH697" s="5"/>
      <c r="CI697" s="5"/>
    </row>
    <row r="698" spans="1:87" x14ac:dyDescent="0.35">
      <c r="A698" s="170" t="str">
        <f t="shared" si="295"/>
        <v>0MNN</v>
      </c>
      <c r="B698" s="170" t="str">
        <f t="shared" si="296"/>
        <v>M</v>
      </c>
      <c r="C698" s="29" t="str">
        <f t="shared" si="297"/>
        <v>N</v>
      </c>
      <c r="D698" s="29" t="str">
        <f t="shared" si="294"/>
        <v>N</v>
      </c>
      <c r="E698" s="171" t="s">
        <v>9</v>
      </c>
      <c r="F698" s="171" t="s">
        <v>7</v>
      </c>
      <c r="G698" s="171" t="s">
        <v>7</v>
      </c>
      <c r="H698" s="172">
        <v>0</v>
      </c>
      <c r="I698" s="171" t="s">
        <v>5</v>
      </c>
      <c r="J698" s="171" t="s">
        <v>9</v>
      </c>
      <c r="K698" s="172">
        <v>24</v>
      </c>
      <c r="L698" s="172">
        <v>7</v>
      </c>
      <c r="M698" s="172">
        <v>17</v>
      </c>
      <c r="N698" s="172">
        <v>17</v>
      </c>
      <c r="O698" s="172">
        <v>23</v>
      </c>
      <c r="P698" s="1"/>
      <c r="Q698"/>
      <c r="R698"/>
      <c r="S698"/>
      <c r="T698"/>
      <c r="U698"/>
      <c r="V698"/>
      <c r="W698" s="1"/>
      <c r="X698" s="50"/>
      <c r="Y698" s="49"/>
      <c r="Z698" s="49"/>
      <c r="AA698" s="1"/>
      <c r="AB698" s="7"/>
      <c r="AC698" s="7"/>
      <c r="AD698" s="7"/>
      <c r="AE698" s="7"/>
      <c r="AF698" s="7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15"/>
      <c r="AZ698" s="15"/>
      <c r="BA698" s="15"/>
      <c r="BB698" s="15"/>
      <c r="BC698" s="15"/>
      <c r="BD698" s="15"/>
      <c r="BE698" s="15"/>
      <c r="BF698" s="15"/>
      <c r="BG698" s="15"/>
      <c r="BH698" s="15"/>
      <c r="BI698" s="15"/>
      <c r="BJ698" s="15"/>
      <c r="BK698" s="15"/>
      <c r="BL698" s="15"/>
      <c r="BM698" s="15"/>
      <c r="BN698" s="15"/>
      <c r="BO698" s="15"/>
      <c r="BP698" s="15"/>
      <c r="BQ698" s="15"/>
      <c r="BS698" s="15"/>
      <c r="BT698" s="15"/>
      <c r="BU698" s="15"/>
      <c r="BV698" s="15"/>
      <c r="BW698" s="15"/>
      <c r="BY698" s="5"/>
      <c r="BZ698" s="5"/>
      <c r="CA698" s="5"/>
      <c r="CB698" s="5"/>
      <c r="CC698" s="5"/>
      <c r="CE698" s="5"/>
      <c r="CF698" s="5"/>
      <c r="CG698" s="5"/>
      <c r="CH698" s="5"/>
      <c r="CI698" s="5"/>
    </row>
    <row r="699" spans="1:87" x14ac:dyDescent="0.35">
      <c r="A699" s="170" t="str">
        <f t="shared" si="295"/>
        <v>0MYN</v>
      </c>
      <c r="B699" s="170" t="str">
        <f t="shared" si="296"/>
        <v>M</v>
      </c>
      <c r="C699" s="29" t="str">
        <f t="shared" si="297"/>
        <v>Y</v>
      </c>
      <c r="D699" s="29" t="str">
        <f t="shared" si="294"/>
        <v>N</v>
      </c>
      <c r="E699" s="171" t="s">
        <v>9</v>
      </c>
      <c r="F699" s="171" t="s">
        <v>7</v>
      </c>
      <c r="G699" s="171" t="s">
        <v>7</v>
      </c>
      <c r="H699" s="172">
        <v>0</v>
      </c>
      <c r="I699" s="171" t="s">
        <v>9</v>
      </c>
      <c r="J699" s="171" t="s">
        <v>5</v>
      </c>
      <c r="K699" s="172">
        <v>193</v>
      </c>
      <c r="L699" s="172">
        <v>51</v>
      </c>
      <c r="M699" s="172">
        <v>112</v>
      </c>
      <c r="N699" s="172">
        <v>107</v>
      </c>
      <c r="O699" s="172">
        <v>186</v>
      </c>
      <c r="P699" s="1"/>
      <c r="Q699"/>
      <c r="R699"/>
      <c r="S699"/>
      <c r="T699"/>
      <c r="U699"/>
      <c r="V699"/>
      <c r="W699" s="1"/>
      <c r="X699" s="50"/>
      <c r="Y699" s="49"/>
      <c r="Z699" s="49"/>
      <c r="AA699" s="1"/>
      <c r="AB699" s="7"/>
      <c r="AC699" s="7"/>
      <c r="AD699" s="7"/>
      <c r="AE699" s="7"/>
      <c r="AF699" s="7"/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  <c r="AS699" s="15"/>
      <c r="AT699" s="15"/>
      <c r="AU699" s="15"/>
      <c r="AV699" s="15"/>
      <c r="AW699" s="15"/>
      <c r="AX699" s="15"/>
      <c r="AY699" s="15"/>
      <c r="AZ699" s="15"/>
      <c r="BA699" s="15"/>
      <c r="BB699" s="15"/>
      <c r="BC699" s="15"/>
      <c r="BD699" s="15"/>
      <c r="BE699" s="15"/>
      <c r="BF699" s="15"/>
      <c r="BG699" s="15"/>
      <c r="BH699" s="15"/>
      <c r="BI699" s="15"/>
      <c r="BJ699" s="15"/>
      <c r="BK699" s="15"/>
      <c r="BL699" s="15"/>
      <c r="BM699" s="15"/>
      <c r="BN699" s="15"/>
      <c r="BO699" s="15"/>
      <c r="BP699" s="15"/>
      <c r="BQ699" s="15"/>
      <c r="BS699" s="15"/>
      <c r="BT699" s="15"/>
      <c r="BU699" s="15"/>
      <c r="BV699" s="15"/>
      <c r="BW699" s="15"/>
      <c r="BY699" s="5"/>
      <c r="BZ699" s="5"/>
      <c r="CA699" s="5"/>
      <c r="CB699" s="5"/>
      <c r="CC699" s="5"/>
      <c r="CE699" s="5"/>
      <c r="CF699" s="5"/>
      <c r="CG699" s="5"/>
      <c r="CH699" s="5"/>
      <c r="CI699" s="5"/>
    </row>
    <row r="700" spans="1:87" x14ac:dyDescent="0.35">
      <c r="A700" s="170" t="str">
        <f t="shared" si="295"/>
        <v>0MYY</v>
      </c>
      <c r="B700" s="170" t="str">
        <f t="shared" si="296"/>
        <v>M</v>
      </c>
      <c r="C700" s="29" t="str">
        <f t="shared" si="297"/>
        <v>Y</v>
      </c>
      <c r="D700" s="29" t="str">
        <f t="shared" si="294"/>
        <v>Y</v>
      </c>
      <c r="E700" s="171" t="s">
        <v>9</v>
      </c>
      <c r="F700" s="171" t="s">
        <v>7</v>
      </c>
      <c r="G700" s="171" t="s">
        <v>7</v>
      </c>
      <c r="H700" s="172">
        <v>0</v>
      </c>
      <c r="I700" s="171" t="s">
        <v>9</v>
      </c>
      <c r="J700" s="171" t="s">
        <v>9</v>
      </c>
      <c r="K700" s="172">
        <v>4</v>
      </c>
      <c r="L700" s="172">
        <v>2</v>
      </c>
      <c r="M700" s="172">
        <v>3</v>
      </c>
      <c r="N700" s="172">
        <v>3</v>
      </c>
      <c r="O700" s="172">
        <v>4</v>
      </c>
      <c r="P700" s="1"/>
      <c r="Q700"/>
      <c r="R700"/>
      <c r="S700"/>
      <c r="T700"/>
      <c r="U700"/>
      <c r="V700"/>
      <c r="W700" s="1"/>
      <c r="X700" s="50"/>
      <c r="Y700" s="49"/>
      <c r="Z700" s="49"/>
      <c r="AA700" s="1"/>
      <c r="AB700" s="7"/>
      <c r="AC700" s="7"/>
      <c r="AD700" s="7"/>
      <c r="AE700" s="7"/>
      <c r="AF700" s="7"/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  <c r="AS700" s="15"/>
      <c r="AT700" s="15"/>
      <c r="AU700" s="15"/>
      <c r="AV700" s="15"/>
      <c r="AW700" s="15"/>
      <c r="AX700" s="15"/>
      <c r="AY700" s="15"/>
      <c r="AZ700" s="15"/>
      <c r="BA700" s="15"/>
      <c r="BB700" s="15"/>
      <c r="BC700" s="15"/>
      <c r="BD700" s="15"/>
      <c r="BE700" s="15"/>
      <c r="BF700" s="15"/>
      <c r="BG700" s="15"/>
      <c r="BH700" s="15"/>
      <c r="BI700" s="15"/>
      <c r="BJ700" s="15"/>
      <c r="BK700" s="15"/>
      <c r="BL700" s="15"/>
      <c r="BM700" s="15"/>
      <c r="BN700" s="15"/>
      <c r="BO700" s="15"/>
      <c r="BP700" s="15"/>
      <c r="BQ700" s="15"/>
      <c r="BS700" s="15"/>
      <c r="BT700" s="15"/>
      <c r="BU700" s="15"/>
      <c r="BV700" s="15"/>
      <c r="BW700" s="15"/>
      <c r="BY700" s="5"/>
      <c r="BZ700" s="5"/>
      <c r="CA700" s="5"/>
      <c r="CB700" s="5"/>
      <c r="CC700" s="5"/>
      <c r="CE700" s="5"/>
      <c r="CF700" s="5"/>
      <c r="CG700" s="5"/>
      <c r="CH700" s="5"/>
      <c r="CI700" s="5"/>
    </row>
    <row r="701" spans="1:87" x14ac:dyDescent="0.35">
      <c r="A701" s="170" t="str">
        <f t="shared" si="295"/>
        <v>1MNN</v>
      </c>
      <c r="B701" s="170" t="str">
        <f t="shared" si="296"/>
        <v>M</v>
      </c>
      <c r="C701" s="29" t="str">
        <f t="shared" si="297"/>
        <v>N</v>
      </c>
      <c r="D701" s="29" t="str">
        <f t="shared" si="294"/>
        <v>N</v>
      </c>
      <c r="E701" s="171" t="s">
        <v>9</v>
      </c>
      <c r="F701" s="171" t="s">
        <v>7</v>
      </c>
      <c r="G701" s="171" t="s">
        <v>7</v>
      </c>
      <c r="H701" s="172">
        <v>1</v>
      </c>
      <c r="I701" s="171" t="s">
        <v>5</v>
      </c>
      <c r="J701" s="171" t="s">
        <v>5</v>
      </c>
      <c r="K701" s="172">
        <v>2788</v>
      </c>
      <c r="L701" s="172">
        <v>715</v>
      </c>
      <c r="M701" s="172">
        <v>1534</v>
      </c>
      <c r="N701" s="172">
        <v>1451</v>
      </c>
      <c r="O701" s="172">
        <v>2554</v>
      </c>
      <c r="P701" s="1"/>
      <c r="Q701"/>
      <c r="R701"/>
      <c r="S701"/>
      <c r="T701"/>
      <c r="U701"/>
      <c r="V701"/>
      <c r="W701" s="1"/>
      <c r="X701" s="50"/>
      <c r="Y701" s="49"/>
      <c r="Z701" s="49"/>
      <c r="AA701" s="1"/>
      <c r="AB701" s="7"/>
      <c r="AC701" s="7"/>
      <c r="AD701" s="7"/>
      <c r="AE701" s="7"/>
      <c r="AF701" s="7"/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  <c r="AS701" s="15"/>
      <c r="AT701" s="15"/>
      <c r="AU701" s="15"/>
      <c r="AV701" s="15"/>
      <c r="AW701" s="15"/>
      <c r="AX701" s="15"/>
      <c r="AY701" s="15"/>
      <c r="AZ701" s="15"/>
      <c r="BA701" s="15"/>
      <c r="BB701" s="15"/>
      <c r="BC701" s="15"/>
      <c r="BD701" s="15"/>
      <c r="BE701" s="15"/>
      <c r="BF701" s="15"/>
      <c r="BG701" s="15"/>
      <c r="BH701" s="15"/>
      <c r="BI701" s="15"/>
      <c r="BJ701" s="15"/>
      <c r="BK701" s="15"/>
      <c r="BL701" s="15"/>
      <c r="BM701" s="15"/>
      <c r="BN701" s="15"/>
      <c r="BO701" s="15"/>
      <c r="BP701" s="15"/>
      <c r="BQ701" s="15"/>
      <c r="BS701" s="15"/>
      <c r="BT701" s="15"/>
      <c r="BU701" s="15"/>
      <c r="BV701" s="15"/>
      <c r="BW701" s="15"/>
      <c r="BY701" s="5"/>
      <c r="BZ701" s="5"/>
      <c r="CA701" s="5"/>
      <c r="CB701" s="5"/>
      <c r="CC701" s="5"/>
      <c r="CE701" s="5"/>
      <c r="CF701" s="5"/>
      <c r="CG701" s="5"/>
      <c r="CH701" s="5"/>
      <c r="CI701" s="5"/>
    </row>
    <row r="702" spans="1:87" x14ac:dyDescent="0.35">
      <c r="A702" s="170" t="str">
        <f t="shared" si="295"/>
        <v>1MNN</v>
      </c>
      <c r="B702" s="170" t="str">
        <f t="shared" si="296"/>
        <v>M</v>
      </c>
      <c r="C702" s="29" t="str">
        <f t="shared" si="297"/>
        <v>N</v>
      </c>
      <c r="D702" s="29" t="str">
        <f t="shared" si="294"/>
        <v>N</v>
      </c>
      <c r="E702" s="171" t="s">
        <v>9</v>
      </c>
      <c r="F702" s="171" t="s">
        <v>7</v>
      </c>
      <c r="G702" s="171" t="s">
        <v>7</v>
      </c>
      <c r="H702" s="172">
        <v>1</v>
      </c>
      <c r="I702" s="171" t="s">
        <v>5</v>
      </c>
      <c r="J702" s="171" t="s">
        <v>9</v>
      </c>
      <c r="K702" s="172">
        <v>75</v>
      </c>
      <c r="L702" s="172">
        <v>21</v>
      </c>
      <c r="M702" s="172">
        <v>53</v>
      </c>
      <c r="N702" s="172">
        <v>51</v>
      </c>
      <c r="O702" s="172">
        <v>69</v>
      </c>
      <c r="P702" s="1"/>
      <c r="Q702"/>
      <c r="R702"/>
      <c r="S702"/>
      <c r="T702"/>
      <c r="U702"/>
      <c r="V702"/>
      <c r="W702" s="1"/>
      <c r="X702" s="50"/>
      <c r="Y702" s="49"/>
      <c r="Z702" s="49"/>
      <c r="AA702" s="1"/>
      <c r="AB702" s="7"/>
      <c r="AC702" s="7"/>
      <c r="AD702" s="7"/>
      <c r="AE702" s="7"/>
      <c r="AF702" s="7"/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  <c r="AS702" s="15"/>
      <c r="AT702" s="15"/>
      <c r="AU702" s="15"/>
      <c r="AV702" s="15"/>
      <c r="AW702" s="15"/>
      <c r="AX702" s="15"/>
      <c r="AY702" s="15"/>
      <c r="AZ702" s="15"/>
      <c r="BA702" s="15"/>
      <c r="BB702" s="15"/>
      <c r="BC702" s="15"/>
      <c r="BD702" s="15"/>
      <c r="BE702" s="15"/>
      <c r="BF702" s="15"/>
      <c r="BG702" s="15"/>
      <c r="BH702" s="15"/>
      <c r="BI702" s="15"/>
      <c r="BJ702" s="15"/>
      <c r="BK702" s="15"/>
      <c r="BL702" s="15"/>
      <c r="BM702" s="15"/>
      <c r="BN702" s="15"/>
      <c r="BO702" s="15"/>
      <c r="BP702" s="15"/>
      <c r="BQ702" s="15"/>
      <c r="BS702" s="15"/>
      <c r="BT702" s="15"/>
      <c r="BU702" s="15"/>
      <c r="BV702" s="15"/>
      <c r="BW702" s="15"/>
      <c r="BY702" s="5"/>
      <c r="BZ702" s="5"/>
      <c r="CA702" s="5"/>
      <c r="CB702" s="5"/>
      <c r="CC702" s="5"/>
      <c r="CE702" s="5"/>
      <c r="CF702" s="5"/>
      <c r="CG702" s="5"/>
      <c r="CH702" s="5"/>
      <c r="CI702" s="5"/>
    </row>
    <row r="703" spans="1:87" x14ac:dyDescent="0.35">
      <c r="A703" s="170" t="str">
        <f t="shared" si="295"/>
        <v>1MYN</v>
      </c>
      <c r="B703" s="170" t="str">
        <f t="shared" si="296"/>
        <v>M</v>
      </c>
      <c r="C703" s="29" t="str">
        <f t="shared" si="297"/>
        <v>Y</v>
      </c>
      <c r="D703" s="29" t="str">
        <f t="shared" si="294"/>
        <v>N</v>
      </c>
      <c r="E703" s="171" t="s">
        <v>9</v>
      </c>
      <c r="F703" s="171" t="s">
        <v>7</v>
      </c>
      <c r="G703" s="171" t="s">
        <v>7</v>
      </c>
      <c r="H703" s="172">
        <v>1</v>
      </c>
      <c r="I703" s="171" t="s">
        <v>9</v>
      </c>
      <c r="J703" s="171" t="s">
        <v>5</v>
      </c>
      <c r="K703" s="172">
        <v>342</v>
      </c>
      <c r="L703" s="172">
        <v>79</v>
      </c>
      <c r="M703" s="172">
        <v>206</v>
      </c>
      <c r="N703" s="172">
        <v>190</v>
      </c>
      <c r="O703" s="172">
        <v>313</v>
      </c>
      <c r="P703" s="1"/>
      <c r="Q703"/>
      <c r="R703"/>
      <c r="S703"/>
      <c r="T703"/>
      <c r="U703"/>
      <c r="V703"/>
      <c r="W703" s="1"/>
      <c r="X703" s="50"/>
      <c r="Y703" s="49"/>
      <c r="Z703" s="49"/>
      <c r="AA703" s="1"/>
      <c r="AB703" s="7"/>
      <c r="AC703" s="7"/>
      <c r="AD703" s="7"/>
      <c r="AE703" s="7"/>
      <c r="AF703" s="7"/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  <c r="AS703" s="15"/>
      <c r="AT703" s="15"/>
      <c r="AU703" s="15"/>
      <c r="AV703" s="15"/>
      <c r="AW703" s="15"/>
      <c r="AX703" s="15"/>
      <c r="AY703" s="15"/>
      <c r="AZ703" s="15"/>
      <c r="BA703" s="15"/>
      <c r="BB703" s="15"/>
      <c r="BC703" s="15"/>
      <c r="BD703" s="15"/>
      <c r="BE703" s="15"/>
      <c r="BF703" s="15"/>
      <c r="BG703" s="15"/>
      <c r="BH703" s="15"/>
      <c r="BI703" s="15"/>
      <c r="BJ703" s="15"/>
      <c r="BK703" s="15"/>
      <c r="BL703" s="15"/>
      <c r="BM703" s="15"/>
      <c r="BN703" s="15"/>
      <c r="BO703" s="15"/>
      <c r="BP703" s="15"/>
      <c r="BQ703" s="15"/>
      <c r="BS703" s="15"/>
      <c r="BT703" s="15"/>
      <c r="BU703" s="15"/>
      <c r="BV703" s="15"/>
      <c r="BW703" s="15"/>
      <c r="BY703" s="5"/>
      <c r="BZ703" s="5"/>
      <c r="CA703" s="5"/>
      <c r="CB703" s="5"/>
      <c r="CC703" s="5"/>
      <c r="CE703" s="5"/>
      <c r="CF703" s="5"/>
      <c r="CG703" s="5"/>
      <c r="CH703" s="5"/>
      <c r="CI703" s="5"/>
    </row>
    <row r="704" spans="1:87" x14ac:dyDescent="0.35">
      <c r="A704" s="170" t="str">
        <f t="shared" si="295"/>
        <v>1MYY</v>
      </c>
      <c r="B704" s="170" t="str">
        <f t="shared" si="296"/>
        <v>M</v>
      </c>
      <c r="C704" s="29" t="str">
        <f t="shared" si="297"/>
        <v>Y</v>
      </c>
      <c r="D704" s="29" t="str">
        <f t="shared" si="294"/>
        <v>Y</v>
      </c>
      <c r="E704" s="171" t="s">
        <v>9</v>
      </c>
      <c r="F704" s="171" t="s">
        <v>7</v>
      </c>
      <c r="G704" s="171" t="s">
        <v>7</v>
      </c>
      <c r="H704" s="172">
        <v>1</v>
      </c>
      <c r="I704" s="171" t="s">
        <v>9</v>
      </c>
      <c r="J704" s="171" t="s">
        <v>9</v>
      </c>
      <c r="K704" s="172">
        <v>25</v>
      </c>
      <c r="L704" s="172">
        <v>13</v>
      </c>
      <c r="M704" s="172">
        <v>20</v>
      </c>
      <c r="N704" s="172">
        <v>20</v>
      </c>
      <c r="O704" s="172">
        <v>25</v>
      </c>
      <c r="P704" s="1"/>
      <c r="Q704"/>
      <c r="R704"/>
      <c r="S704"/>
      <c r="T704"/>
      <c r="U704"/>
      <c r="V704"/>
      <c r="W704" s="1"/>
      <c r="X704" s="50"/>
      <c r="Y704" s="49"/>
      <c r="Z704" s="49"/>
      <c r="AA704" s="1"/>
      <c r="AB704" s="7"/>
      <c r="AC704" s="7"/>
      <c r="AD704" s="7"/>
      <c r="AE704" s="7"/>
      <c r="AF704" s="7"/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  <c r="AS704" s="15"/>
      <c r="AT704" s="15"/>
      <c r="AU704" s="15"/>
      <c r="AV704" s="15"/>
      <c r="AW704" s="15"/>
      <c r="AX704" s="15"/>
      <c r="AY704" s="15"/>
      <c r="AZ704" s="15"/>
      <c r="BA704" s="15"/>
      <c r="BB704" s="15"/>
      <c r="BC704" s="15"/>
      <c r="BD704" s="15"/>
      <c r="BE704" s="15"/>
      <c r="BF704" s="15"/>
      <c r="BG704" s="15"/>
      <c r="BH704" s="15"/>
      <c r="BI704" s="15"/>
      <c r="BJ704" s="15"/>
      <c r="BK704" s="15"/>
      <c r="BL704" s="15"/>
      <c r="BM704" s="15"/>
      <c r="BN704" s="15"/>
      <c r="BO704" s="15"/>
      <c r="BP704" s="15"/>
      <c r="BQ704" s="15"/>
      <c r="BS704" s="15"/>
      <c r="BT704" s="15"/>
      <c r="BU704" s="15"/>
      <c r="BV704" s="15"/>
      <c r="BW704" s="15"/>
      <c r="BY704" s="5"/>
      <c r="BZ704" s="5"/>
      <c r="CA704" s="5"/>
      <c r="CB704" s="5"/>
      <c r="CC704" s="5"/>
      <c r="CE704" s="5"/>
      <c r="CF704" s="5"/>
      <c r="CG704" s="5"/>
      <c r="CH704" s="5"/>
      <c r="CI704" s="5"/>
    </row>
    <row r="705" spans="1:87" x14ac:dyDescent="0.35">
      <c r="A705" s="170" t="str">
        <f t="shared" si="295"/>
        <v>2MNN</v>
      </c>
      <c r="B705" s="170" t="str">
        <f t="shared" si="296"/>
        <v>M</v>
      </c>
      <c r="C705" s="29" t="str">
        <f t="shared" si="297"/>
        <v>N</v>
      </c>
      <c r="D705" s="29" t="str">
        <f t="shared" si="294"/>
        <v>N</v>
      </c>
      <c r="E705" s="171" t="s">
        <v>9</v>
      </c>
      <c r="F705" s="171" t="s">
        <v>7</v>
      </c>
      <c r="G705" s="171" t="s">
        <v>7</v>
      </c>
      <c r="H705" s="172">
        <v>2</v>
      </c>
      <c r="I705" s="171" t="s">
        <v>5</v>
      </c>
      <c r="J705" s="171" t="s">
        <v>5</v>
      </c>
      <c r="K705" s="172">
        <v>4870</v>
      </c>
      <c r="L705" s="172">
        <v>1413</v>
      </c>
      <c r="M705" s="172">
        <v>2628</v>
      </c>
      <c r="N705" s="172">
        <v>2489</v>
      </c>
      <c r="O705" s="172">
        <v>4463</v>
      </c>
      <c r="P705" s="1"/>
      <c r="Q705"/>
      <c r="R705"/>
      <c r="S705"/>
      <c r="T705"/>
      <c r="U705"/>
      <c r="V705"/>
      <c r="W705" s="1"/>
      <c r="X705" s="50"/>
      <c r="Y705" s="49"/>
      <c r="Z705" s="49"/>
      <c r="AA705" s="1"/>
      <c r="AB705" s="7"/>
      <c r="AC705" s="7"/>
      <c r="AD705" s="7"/>
      <c r="AE705" s="7"/>
      <c r="AF705" s="7"/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  <c r="AS705" s="15"/>
      <c r="AT705" s="15"/>
      <c r="AU705" s="15"/>
      <c r="AV705" s="15"/>
      <c r="AW705" s="15"/>
      <c r="AX705" s="15"/>
      <c r="AY705" s="15"/>
      <c r="AZ705" s="15"/>
      <c r="BA705" s="15"/>
      <c r="BB705" s="15"/>
      <c r="BC705" s="15"/>
      <c r="BD705" s="15"/>
      <c r="BE705" s="15"/>
      <c r="BF705" s="15"/>
      <c r="BG705" s="15"/>
      <c r="BH705" s="15"/>
      <c r="BI705" s="15"/>
      <c r="BJ705" s="15"/>
      <c r="BK705" s="15"/>
      <c r="BL705" s="15"/>
      <c r="BM705" s="15"/>
      <c r="BN705" s="15"/>
      <c r="BO705" s="15"/>
      <c r="BP705" s="15"/>
      <c r="BQ705" s="15"/>
      <c r="BS705" s="15"/>
      <c r="BT705" s="15"/>
      <c r="BU705" s="15"/>
      <c r="BV705" s="15"/>
      <c r="BW705" s="15"/>
      <c r="BY705" s="5"/>
      <c r="BZ705" s="5"/>
      <c r="CA705" s="5"/>
      <c r="CB705" s="5"/>
      <c r="CC705" s="5"/>
      <c r="CE705" s="5"/>
      <c r="CF705" s="5"/>
      <c r="CG705" s="5"/>
      <c r="CH705" s="5"/>
      <c r="CI705" s="5"/>
    </row>
    <row r="706" spans="1:87" x14ac:dyDescent="0.35">
      <c r="A706" s="170" t="str">
        <f t="shared" si="295"/>
        <v>2MNN</v>
      </c>
      <c r="B706" s="170" t="str">
        <f t="shared" si="296"/>
        <v>M</v>
      </c>
      <c r="C706" s="29" t="str">
        <f t="shared" si="297"/>
        <v>N</v>
      </c>
      <c r="D706" s="29" t="str">
        <f t="shared" si="294"/>
        <v>N</v>
      </c>
      <c r="E706" s="171" t="s">
        <v>9</v>
      </c>
      <c r="F706" s="171" t="s">
        <v>7</v>
      </c>
      <c r="G706" s="171" t="s">
        <v>7</v>
      </c>
      <c r="H706" s="172">
        <v>2</v>
      </c>
      <c r="I706" s="171" t="s">
        <v>5</v>
      </c>
      <c r="J706" s="171" t="s">
        <v>9</v>
      </c>
      <c r="K706" s="172">
        <v>82</v>
      </c>
      <c r="L706" s="172">
        <v>18</v>
      </c>
      <c r="M706" s="172">
        <v>59</v>
      </c>
      <c r="N706" s="172">
        <v>60</v>
      </c>
      <c r="O706" s="172">
        <v>74</v>
      </c>
      <c r="P706" s="1"/>
      <c r="Q706"/>
      <c r="R706"/>
      <c r="S706"/>
      <c r="T706"/>
      <c r="U706"/>
      <c r="V706"/>
      <c r="W706" s="1"/>
      <c r="X706" s="50"/>
      <c r="Y706" s="49"/>
      <c r="Z706" s="49"/>
      <c r="AA706" s="1"/>
      <c r="AB706" s="7"/>
      <c r="AC706" s="7"/>
      <c r="AD706" s="7"/>
      <c r="AE706" s="7"/>
      <c r="AF706" s="7"/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  <c r="AS706" s="15"/>
      <c r="AT706" s="15"/>
      <c r="AU706" s="15"/>
      <c r="AV706" s="15"/>
      <c r="AW706" s="15"/>
      <c r="AX706" s="15"/>
      <c r="AY706" s="15"/>
      <c r="AZ706" s="15"/>
      <c r="BA706" s="15"/>
      <c r="BB706" s="15"/>
      <c r="BC706" s="15"/>
      <c r="BD706" s="15"/>
      <c r="BE706" s="15"/>
      <c r="BF706" s="15"/>
      <c r="BG706" s="15"/>
      <c r="BH706" s="15"/>
      <c r="BI706" s="15"/>
      <c r="BJ706" s="15"/>
      <c r="BK706" s="15"/>
      <c r="BL706" s="15"/>
      <c r="BM706" s="15"/>
      <c r="BN706" s="15"/>
      <c r="BO706" s="15"/>
      <c r="BP706" s="15"/>
      <c r="BQ706" s="15"/>
      <c r="BS706" s="15"/>
      <c r="BT706" s="15"/>
      <c r="BU706" s="15"/>
      <c r="BV706" s="15"/>
      <c r="BW706" s="15"/>
      <c r="BY706" s="5"/>
      <c r="BZ706" s="5"/>
      <c r="CA706" s="5"/>
      <c r="CB706" s="5"/>
      <c r="CC706" s="5"/>
      <c r="CE706" s="5"/>
      <c r="CF706" s="5"/>
      <c r="CG706" s="5"/>
      <c r="CH706" s="5"/>
      <c r="CI706" s="5"/>
    </row>
    <row r="707" spans="1:87" x14ac:dyDescent="0.35">
      <c r="A707" s="170" t="str">
        <f t="shared" si="295"/>
        <v>2MYN</v>
      </c>
      <c r="B707" s="170" t="str">
        <f t="shared" si="296"/>
        <v>M</v>
      </c>
      <c r="C707" s="29" t="str">
        <f t="shared" si="297"/>
        <v>Y</v>
      </c>
      <c r="D707" s="29" t="str">
        <f t="shared" si="294"/>
        <v>N</v>
      </c>
      <c r="E707" s="171" t="s">
        <v>9</v>
      </c>
      <c r="F707" s="171" t="s">
        <v>7</v>
      </c>
      <c r="G707" s="171" t="s">
        <v>7</v>
      </c>
      <c r="H707" s="172">
        <v>2</v>
      </c>
      <c r="I707" s="171" t="s">
        <v>9</v>
      </c>
      <c r="J707" s="171" t="s">
        <v>5</v>
      </c>
      <c r="K707" s="172">
        <v>260</v>
      </c>
      <c r="L707" s="172">
        <v>78</v>
      </c>
      <c r="M707" s="172">
        <v>168</v>
      </c>
      <c r="N707" s="172">
        <v>155</v>
      </c>
      <c r="O707" s="172">
        <v>239</v>
      </c>
      <c r="P707" s="1"/>
      <c r="Q707"/>
      <c r="R707"/>
      <c r="S707"/>
      <c r="T707"/>
      <c r="U707"/>
      <c r="V707"/>
      <c r="W707" s="1"/>
      <c r="X707" s="50"/>
      <c r="Y707" s="49"/>
      <c r="Z707" s="49"/>
      <c r="AA707" s="1"/>
      <c r="AB707" s="7"/>
      <c r="AC707" s="7"/>
      <c r="AD707" s="7"/>
      <c r="AE707" s="7"/>
      <c r="AF707" s="7"/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  <c r="AS707" s="15"/>
      <c r="AT707" s="15"/>
      <c r="AU707" s="15"/>
      <c r="AV707" s="15"/>
      <c r="AW707" s="15"/>
      <c r="AX707" s="15"/>
      <c r="AY707" s="15"/>
      <c r="AZ707" s="15"/>
      <c r="BA707" s="15"/>
      <c r="BB707" s="15"/>
      <c r="BC707" s="15"/>
      <c r="BD707" s="15"/>
      <c r="BE707" s="15"/>
      <c r="BF707" s="15"/>
      <c r="BG707" s="15"/>
      <c r="BH707" s="15"/>
      <c r="BI707" s="15"/>
      <c r="BJ707" s="15"/>
      <c r="BK707" s="15"/>
      <c r="BL707" s="15"/>
      <c r="BM707" s="15"/>
      <c r="BN707" s="15"/>
      <c r="BO707" s="15"/>
      <c r="BP707" s="15"/>
      <c r="BQ707" s="15"/>
      <c r="BS707" s="15"/>
      <c r="BT707" s="15"/>
      <c r="BU707" s="15"/>
      <c r="BV707" s="15"/>
      <c r="BW707" s="15"/>
      <c r="BY707" s="5"/>
      <c r="BZ707" s="5"/>
      <c r="CA707" s="5"/>
      <c r="CB707" s="5"/>
      <c r="CC707" s="5"/>
      <c r="CE707" s="5"/>
      <c r="CF707" s="5"/>
      <c r="CG707" s="5"/>
      <c r="CH707" s="5"/>
      <c r="CI707" s="5"/>
    </row>
    <row r="708" spans="1:87" x14ac:dyDescent="0.35">
      <c r="A708" s="170" t="str">
        <f t="shared" si="295"/>
        <v>2MYY</v>
      </c>
      <c r="B708" s="170" t="str">
        <f t="shared" si="296"/>
        <v>M</v>
      </c>
      <c r="C708" s="29" t="str">
        <f t="shared" si="297"/>
        <v>Y</v>
      </c>
      <c r="D708" s="29" t="str">
        <f t="shared" si="294"/>
        <v>Y</v>
      </c>
      <c r="E708" s="171" t="s">
        <v>9</v>
      </c>
      <c r="F708" s="171" t="s">
        <v>7</v>
      </c>
      <c r="G708" s="171" t="s">
        <v>7</v>
      </c>
      <c r="H708" s="172">
        <v>2</v>
      </c>
      <c r="I708" s="171" t="s">
        <v>9</v>
      </c>
      <c r="J708" s="171" t="s">
        <v>9</v>
      </c>
      <c r="K708" s="172">
        <v>29</v>
      </c>
      <c r="L708" s="172">
        <v>10</v>
      </c>
      <c r="M708" s="172">
        <v>24</v>
      </c>
      <c r="N708" s="172">
        <v>23</v>
      </c>
      <c r="O708" s="172">
        <v>26</v>
      </c>
      <c r="P708" s="1"/>
      <c r="Q708"/>
      <c r="R708"/>
      <c r="S708"/>
      <c r="T708"/>
      <c r="U708"/>
      <c r="V708"/>
      <c r="W708" s="1"/>
      <c r="X708" s="50"/>
      <c r="Y708" s="49"/>
      <c r="Z708" s="49"/>
      <c r="AA708" s="1"/>
      <c r="AB708" s="7"/>
      <c r="AC708" s="7"/>
      <c r="AD708" s="7"/>
      <c r="AE708" s="7"/>
      <c r="AF708" s="7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  <c r="AX708" s="15"/>
      <c r="AY708" s="15"/>
      <c r="AZ708" s="15"/>
      <c r="BA708" s="15"/>
      <c r="BB708" s="15"/>
      <c r="BC708" s="15"/>
      <c r="BD708" s="15"/>
      <c r="BE708" s="15"/>
      <c r="BF708" s="15"/>
      <c r="BG708" s="15"/>
      <c r="BH708" s="15"/>
      <c r="BI708" s="15"/>
      <c r="BJ708" s="15"/>
      <c r="BK708" s="15"/>
      <c r="BL708" s="15"/>
      <c r="BM708" s="15"/>
      <c r="BN708" s="15"/>
      <c r="BO708" s="15"/>
      <c r="BP708" s="15"/>
      <c r="BQ708" s="15"/>
      <c r="BS708" s="15"/>
      <c r="BT708" s="15"/>
      <c r="BU708" s="15"/>
      <c r="BV708" s="15"/>
      <c r="BW708" s="15"/>
      <c r="BY708" s="5"/>
      <c r="BZ708" s="5"/>
      <c r="CA708" s="5"/>
      <c r="CB708" s="5"/>
      <c r="CC708" s="5"/>
      <c r="CE708" s="5"/>
      <c r="CF708" s="5"/>
      <c r="CG708" s="5"/>
      <c r="CH708" s="5"/>
      <c r="CI708" s="5"/>
    </row>
    <row r="709" spans="1:87" x14ac:dyDescent="0.35">
      <c r="A709" s="170" t="str">
        <f t="shared" si="295"/>
        <v>3MNN</v>
      </c>
      <c r="B709" s="170" t="str">
        <f t="shared" si="296"/>
        <v>M</v>
      </c>
      <c r="C709" s="29" t="str">
        <f t="shared" si="297"/>
        <v>N</v>
      </c>
      <c r="D709" s="29" t="str">
        <f t="shared" si="294"/>
        <v>N</v>
      </c>
      <c r="E709" s="171" t="s">
        <v>9</v>
      </c>
      <c r="F709" s="171" t="s">
        <v>7</v>
      </c>
      <c r="G709" s="171" t="s">
        <v>7</v>
      </c>
      <c r="H709" s="172">
        <v>3</v>
      </c>
      <c r="I709" s="171" t="s">
        <v>5</v>
      </c>
      <c r="J709" s="171" t="s">
        <v>5</v>
      </c>
      <c r="K709" s="172">
        <v>3325</v>
      </c>
      <c r="L709" s="172">
        <v>914</v>
      </c>
      <c r="M709" s="172">
        <v>2043</v>
      </c>
      <c r="N709" s="172">
        <v>1957</v>
      </c>
      <c r="O709" s="172">
        <v>3086</v>
      </c>
      <c r="P709" s="1"/>
      <c r="Q709"/>
      <c r="R709"/>
      <c r="S709"/>
      <c r="T709"/>
      <c r="U709"/>
      <c r="V709"/>
      <c r="W709" s="1"/>
      <c r="X709" s="50"/>
      <c r="Y709" s="49"/>
      <c r="Z709" s="49"/>
      <c r="AA709" s="1"/>
      <c r="AB709" s="7"/>
      <c r="AC709" s="7"/>
      <c r="AD709" s="7"/>
      <c r="AE709" s="7"/>
      <c r="AF709" s="7"/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  <c r="AS709" s="15"/>
      <c r="AT709" s="15"/>
      <c r="AU709" s="15"/>
      <c r="AV709" s="15"/>
      <c r="AW709" s="15"/>
      <c r="AX709" s="15"/>
      <c r="AY709" s="15"/>
      <c r="AZ709" s="15"/>
      <c r="BA709" s="15"/>
      <c r="BB709" s="15"/>
      <c r="BC709" s="15"/>
      <c r="BD709" s="15"/>
      <c r="BE709" s="15"/>
      <c r="BF709" s="15"/>
      <c r="BG709" s="15"/>
      <c r="BH709" s="15"/>
      <c r="BI709" s="15"/>
      <c r="BJ709" s="15"/>
      <c r="BK709" s="15"/>
      <c r="BL709" s="15"/>
      <c r="BM709" s="15"/>
      <c r="BN709" s="15"/>
      <c r="BO709" s="15"/>
      <c r="BP709" s="15"/>
      <c r="BQ709" s="15"/>
      <c r="BS709" s="15"/>
      <c r="BT709" s="15"/>
      <c r="BU709" s="15"/>
      <c r="BV709" s="15"/>
      <c r="BW709" s="15"/>
      <c r="BY709" s="5"/>
      <c r="BZ709" s="5"/>
      <c r="CA709" s="5"/>
      <c r="CB709" s="5"/>
      <c r="CC709" s="5"/>
      <c r="CE709" s="5"/>
      <c r="CF709" s="5"/>
      <c r="CG709" s="5"/>
      <c r="CH709" s="5"/>
      <c r="CI709" s="5"/>
    </row>
    <row r="710" spans="1:87" x14ac:dyDescent="0.35">
      <c r="A710" s="170" t="str">
        <f t="shared" si="295"/>
        <v>3MNN</v>
      </c>
      <c r="B710" s="170" t="str">
        <f t="shared" si="296"/>
        <v>M</v>
      </c>
      <c r="C710" s="29" t="str">
        <f t="shared" si="297"/>
        <v>N</v>
      </c>
      <c r="D710" s="29" t="str">
        <f t="shared" si="294"/>
        <v>N</v>
      </c>
      <c r="E710" s="171" t="s">
        <v>9</v>
      </c>
      <c r="F710" s="171" t="s">
        <v>7</v>
      </c>
      <c r="G710" s="171" t="s">
        <v>7</v>
      </c>
      <c r="H710" s="172">
        <v>3</v>
      </c>
      <c r="I710" s="171" t="s">
        <v>5</v>
      </c>
      <c r="J710" s="171" t="s">
        <v>9</v>
      </c>
      <c r="K710" s="172">
        <v>67</v>
      </c>
      <c r="L710" s="172">
        <v>20</v>
      </c>
      <c r="M710" s="172">
        <v>44</v>
      </c>
      <c r="N710" s="172">
        <v>41</v>
      </c>
      <c r="O710" s="172">
        <v>62</v>
      </c>
      <c r="P710" s="1"/>
      <c r="Q710"/>
      <c r="R710"/>
      <c r="S710"/>
      <c r="T710"/>
      <c r="U710"/>
      <c r="V710"/>
      <c r="W710" s="1"/>
      <c r="X710" s="50"/>
      <c r="Y710" s="49"/>
      <c r="Z710" s="49"/>
      <c r="AA710" s="1"/>
      <c r="AB710" s="7"/>
      <c r="AC710" s="7"/>
      <c r="AD710" s="7"/>
      <c r="AE710" s="7"/>
      <c r="AF710" s="7"/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  <c r="AS710" s="15"/>
      <c r="AT710" s="15"/>
      <c r="AU710" s="15"/>
      <c r="AV710" s="15"/>
      <c r="AW710" s="15"/>
      <c r="AX710" s="15"/>
      <c r="AY710" s="15"/>
      <c r="AZ710" s="15"/>
      <c r="BA710" s="15"/>
      <c r="BB710" s="15"/>
      <c r="BC710" s="15"/>
      <c r="BD710" s="15"/>
      <c r="BE710" s="15"/>
      <c r="BF710" s="15"/>
      <c r="BG710" s="15"/>
      <c r="BH710" s="15"/>
      <c r="BI710" s="15"/>
      <c r="BJ710" s="15"/>
      <c r="BK710" s="15"/>
      <c r="BL710" s="15"/>
      <c r="BM710" s="15"/>
      <c r="BN710" s="15"/>
      <c r="BO710" s="15"/>
      <c r="BP710" s="15"/>
      <c r="BQ710" s="15"/>
      <c r="BS710" s="15"/>
      <c r="BT710" s="15"/>
      <c r="BU710" s="15"/>
      <c r="BV710" s="15"/>
      <c r="BW710" s="15"/>
      <c r="BY710" s="5"/>
      <c r="BZ710" s="5"/>
      <c r="CA710" s="5"/>
      <c r="CB710" s="5"/>
      <c r="CC710" s="5"/>
      <c r="CE710" s="5"/>
      <c r="CF710" s="5"/>
      <c r="CG710" s="5"/>
      <c r="CH710" s="5"/>
      <c r="CI710" s="5"/>
    </row>
    <row r="711" spans="1:87" x14ac:dyDescent="0.35">
      <c r="A711" s="170" t="str">
        <f t="shared" si="295"/>
        <v>3MYN</v>
      </c>
      <c r="B711" s="170" t="str">
        <f t="shared" si="296"/>
        <v>M</v>
      </c>
      <c r="C711" s="29" t="str">
        <f t="shared" si="297"/>
        <v>Y</v>
      </c>
      <c r="D711" s="29" t="str">
        <f t="shared" si="294"/>
        <v>N</v>
      </c>
      <c r="E711" s="171" t="s">
        <v>9</v>
      </c>
      <c r="F711" s="171" t="s">
        <v>7</v>
      </c>
      <c r="G711" s="171" t="s">
        <v>7</v>
      </c>
      <c r="H711" s="172">
        <v>3</v>
      </c>
      <c r="I711" s="171" t="s">
        <v>9</v>
      </c>
      <c r="J711" s="171" t="s">
        <v>5</v>
      </c>
      <c r="K711" s="172">
        <v>239</v>
      </c>
      <c r="L711" s="172">
        <v>70</v>
      </c>
      <c r="M711" s="172">
        <v>178</v>
      </c>
      <c r="N711" s="172">
        <v>168</v>
      </c>
      <c r="O711" s="172">
        <v>229</v>
      </c>
      <c r="P711" s="1"/>
      <c r="Q711"/>
      <c r="R711"/>
      <c r="S711"/>
      <c r="T711"/>
      <c r="U711"/>
      <c r="V711"/>
      <c r="W711" s="1"/>
      <c r="X711" s="50"/>
      <c r="Y711" s="49"/>
      <c r="Z711" s="49"/>
      <c r="AA711" s="1"/>
      <c r="AB711" s="7"/>
      <c r="AC711" s="7"/>
      <c r="AD711" s="7"/>
      <c r="AE711" s="7"/>
      <c r="AF711" s="7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  <c r="AX711" s="15"/>
      <c r="AY711" s="15"/>
      <c r="AZ711" s="15"/>
      <c r="BA711" s="15"/>
      <c r="BB711" s="15"/>
      <c r="BC711" s="15"/>
      <c r="BD711" s="15"/>
      <c r="BE711" s="15"/>
      <c r="BF711" s="15"/>
      <c r="BG711" s="15"/>
      <c r="BH711" s="15"/>
      <c r="BI711" s="15"/>
      <c r="BJ711" s="15"/>
      <c r="BK711" s="15"/>
      <c r="BL711" s="15"/>
      <c r="BM711" s="15"/>
      <c r="BN711" s="15"/>
      <c r="BO711" s="15"/>
      <c r="BP711" s="15"/>
      <c r="BQ711" s="15"/>
      <c r="BS711" s="15"/>
      <c r="BT711" s="15"/>
      <c r="BU711" s="15"/>
      <c r="BV711" s="15"/>
      <c r="BW711" s="15"/>
      <c r="BY711" s="5"/>
      <c r="BZ711" s="5"/>
      <c r="CA711" s="5"/>
      <c r="CB711" s="5"/>
      <c r="CC711" s="5"/>
      <c r="CE711" s="5"/>
      <c r="CF711" s="5"/>
      <c r="CG711" s="5"/>
      <c r="CH711" s="5"/>
      <c r="CI711" s="5"/>
    </row>
    <row r="712" spans="1:87" x14ac:dyDescent="0.35">
      <c r="A712" s="170" t="str">
        <f t="shared" si="295"/>
        <v>3MYY</v>
      </c>
      <c r="B712" s="170" t="str">
        <f t="shared" si="296"/>
        <v>M</v>
      </c>
      <c r="C712" s="29" t="str">
        <f t="shared" si="297"/>
        <v>Y</v>
      </c>
      <c r="D712" s="29" t="str">
        <f t="shared" ref="D712:D775" si="298">IF(AND(C712="Y",J712="Y"),"Y","N")</f>
        <v>Y</v>
      </c>
      <c r="E712" s="171" t="s">
        <v>9</v>
      </c>
      <c r="F712" s="171" t="s">
        <v>7</v>
      </c>
      <c r="G712" s="171" t="s">
        <v>7</v>
      </c>
      <c r="H712" s="172">
        <v>3</v>
      </c>
      <c r="I712" s="171" t="s">
        <v>9</v>
      </c>
      <c r="J712" s="171" t="s">
        <v>9</v>
      </c>
      <c r="K712" s="172">
        <v>22</v>
      </c>
      <c r="L712" s="172">
        <v>8</v>
      </c>
      <c r="M712" s="172">
        <v>18</v>
      </c>
      <c r="N712" s="172">
        <v>18</v>
      </c>
      <c r="O712" s="172">
        <v>22</v>
      </c>
      <c r="P712" s="1"/>
      <c r="Q712"/>
      <c r="R712"/>
      <c r="S712"/>
      <c r="T712"/>
      <c r="U712"/>
      <c r="V712"/>
      <c r="W712" s="1"/>
      <c r="X712" s="50"/>
      <c r="Y712" s="49"/>
      <c r="Z712" s="49"/>
      <c r="AA712" s="1"/>
      <c r="AB712" s="7"/>
      <c r="AC712" s="7"/>
      <c r="AD712" s="7"/>
      <c r="AE712" s="7"/>
      <c r="AF712" s="7"/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  <c r="AS712" s="15"/>
      <c r="AT712" s="15"/>
      <c r="AU712" s="15"/>
      <c r="AV712" s="15"/>
      <c r="AW712" s="15"/>
      <c r="AX712" s="15"/>
      <c r="AY712" s="15"/>
      <c r="AZ712" s="15"/>
      <c r="BA712" s="15"/>
      <c r="BB712" s="15"/>
      <c r="BC712" s="15"/>
      <c r="BD712" s="15"/>
      <c r="BE712" s="15"/>
      <c r="BF712" s="15"/>
      <c r="BG712" s="15"/>
      <c r="BH712" s="15"/>
      <c r="BI712" s="15"/>
      <c r="BJ712" s="15"/>
      <c r="BK712" s="15"/>
      <c r="BL712" s="15"/>
      <c r="BM712" s="15"/>
      <c r="BN712" s="15"/>
      <c r="BO712" s="15"/>
      <c r="BP712" s="15"/>
      <c r="BQ712" s="15"/>
      <c r="BS712" s="15"/>
      <c r="BT712" s="15"/>
      <c r="BU712" s="15"/>
      <c r="BV712" s="15"/>
      <c r="BW712" s="15"/>
      <c r="BY712" s="5"/>
      <c r="BZ712" s="5"/>
      <c r="CA712" s="5"/>
      <c r="CB712" s="5"/>
      <c r="CC712" s="5"/>
      <c r="CE712" s="5"/>
      <c r="CF712" s="5"/>
      <c r="CG712" s="5"/>
      <c r="CH712" s="5"/>
      <c r="CI712" s="5"/>
    </row>
    <row r="713" spans="1:87" x14ac:dyDescent="0.35">
      <c r="A713" s="170" t="str">
        <f t="shared" ref="A713:A776" si="299">IF(B713="N","NNN",CONCATENATE(IF(H713&gt;82,"83",H713),B713,C713,D713))</f>
        <v>4MNN</v>
      </c>
      <c r="B713" s="170" t="str">
        <f t="shared" ref="B713:B776" si="300">IF(E713="Y",G713,"N")</f>
        <v>M</v>
      </c>
      <c r="C713" s="29" t="str">
        <f t="shared" ref="C713:C776" si="301">IF(AND(E713="Y",I713="Y",H713&lt;9),I713,"N")</f>
        <v>N</v>
      </c>
      <c r="D713" s="29" t="str">
        <f t="shared" si="298"/>
        <v>N</v>
      </c>
      <c r="E713" s="171" t="s">
        <v>9</v>
      </c>
      <c r="F713" s="171" t="s">
        <v>7</v>
      </c>
      <c r="G713" s="171" t="s">
        <v>7</v>
      </c>
      <c r="H713" s="172">
        <v>4</v>
      </c>
      <c r="I713" s="171" t="s">
        <v>5</v>
      </c>
      <c r="J713" s="171" t="s">
        <v>5</v>
      </c>
      <c r="K713" s="172">
        <v>3662</v>
      </c>
      <c r="L713" s="172">
        <v>1028</v>
      </c>
      <c r="M713" s="172">
        <v>2330</v>
      </c>
      <c r="N713" s="172">
        <v>2228</v>
      </c>
      <c r="O713" s="172">
        <v>3426</v>
      </c>
      <c r="P713" s="1"/>
      <c r="Q713"/>
      <c r="R713"/>
      <c r="S713"/>
      <c r="T713"/>
      <c r="U713"/>
      <c r="V713"/>
      <c r="W713" s="1"/>
      <c r="X713" s="50"/>
      <c r="Y713" s="49"/>
      <c r="Z713" s="49"/>
      <c r="AA713" s="1"/>
      <c r="AB713" s="7"/>
      <c r="AC713" s="7"/>
      <c r="AD713" s="7"/>
      <c r="AE713" s="7"/>
      <c r="AF713" s="7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15"/>
      <c r="AZ713" s="15"/>
      <c r="BA713" s="15"/>
      <c r="BB713" s="15"/>
      <c r="BC713" s="15"/>
      <c r="BD713" s="15"/>
      <c r="BE713" s="15"/>
      <c r="BF713" s="15"/>
      <c r="BG713" s="15"/>
      <c r="BH713" s="15"/>
      <c r="BI713" s="15"/>
      <c r="BJ713" s="15"/>
      <c r="BK713" s="15"/>
      <c r="BL713" s="15"/>
      <c r="BM713" s="15"/>
      <c r="BN713" s="15"/>
      <c r="BO713" s="15"/>
      <c r="BP713" s="15"/>
      <c r="BQ713" s="15"/>
      <c r="BS713" s="15"/>
      <c r="BT713" s="15"/>
      <c r="BU713" s="15"/>
      <c r="BV713" s="15"/>
      <c r="BW713" s="15"/>
      <c r="BY713" s="5"/>
      <c r="BZ713" s="5"/>
      <c r="CA713" s="5"/>
      <c r="CB713" s="5"/>
      <c r="CC713" s="5"/>
      <c r="CE713" s="5"/>
      <c r="CF713" s="5"/>
      <c r="CG713" s="5"/>
      <c r="CH713" s="5"/>
      <c r="CI713" s="5"/>
    </row>
    <row r="714" spans="1:87" x14ac:dyDescent="0.35">
      <c r="A714" s="170" t="str">
        <f t="shared" si="299"/>
        <v>4MNN</v>
      </c>
      <c r="B714" s="170" t="str">
        <f t="shared" si="300"/>
        <v>M</v>
      </c>
      <c r="C714" s="29" t="str">
        <f t="shared" si="301"/>
        <v>N</v>
      </c>
      <c r="D714" s="29" t="str">
        <f t="shared" si="298"/>
        <v>N</v>
      </c>
      <c r="E714" s="171" t="s">
        <v>9</v>
      </c>
      <c r="F714" s="171" t="s">
        <v>7</v>
      </c>
      <c r="G714" s="171" t="s">
        <v>7</v>
      </c>
      <c r="H714" s="172">
        <v>4</v>
      </c>
      <c r="I714" s="171" t="s">
        <v>5</v>
      </c>
      <c r="J714" s="171" t="s">
        <v>9</v>
      </c>
      <c r="K714" s="172">
        <v>96</v>
      </c>
      <c r="L714" s="172">
        <v>39</v>
      </c>
      <c r="M714" s="172">
        <v>77</v>
      </c>
      <c r="N714" s="172">
        <v>76</v>
      </c>
      <c r="O714" s="172">
        <v>91</v>
      </c>
      <c r="P714" s="1"/>
      <c r="Q714"/>
      <c r="R714"/>
      <c r="S714"/>
      <c r="T714"/>
      <c r="U714"/>
      <c r="V714"/>
      <c r="W714" s="1"/>
      <c r="X714" s="50"/>
      <c r="Y714" s="49"/>
      <c r="Z714" s="49"/>
      <c r="AA714" s="1"/>
      <c r="AB714" s="7"/>
      <c r="AC714" s="7"/>
      <c r="AD714" s="7"/>
      <c r="AE714" s="7"/>
      <c r="AF714" s="7"/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  <c r="AS714" s="15"/>
      <c r="AT714" s="15"/>
      <c r="AU714" s="15"/>
      <c r="AV714" s="15"/>
      <c r="AW714" s="15"/>
      <c r="AX714" s="15"/>
      <c r="AY714" s="15"/>
      <c r="AZ714" s="15"/>
      <c r="BA714" s="15"/>
      <c r="BB714" s="15"/>
      <c r="BC714" s="15"/>
      <c r="BD714" s="15"/>
      <c r="BE714" s="15"/>
      <c r="BF714" s="15"/>
      <c r="BG714" s="15"/>
      <c r="BH714" s="15"/>
      <c r="BI714" s="15"/>
      <c r="BJ714" s="15"/>
      <c r="BK714" s="15"/>
      <c r="BL714" s="15"/>
      <c r="BM714" s="15"/>
      <c r="BN714" s="15"/>
      <c r="BO714" s="15"/>
      <c r="BP714" s="15"/>
      <c r="BQ714" s="15"/>
      <c r="BS714" s="15"/>
      <c r="BT714" s="15"/>
      <c r="BU714" s="15"/>
      <c r="BV714" s="15"/>
      <c r="BW714" s="15"/>
      <c r="BY714" s="5"/>
      <c r="BZ714" s="5"/>
      <c r="CA714" s="5"/>
      <c r="CB714" s="5"/>
      <c r="CC714" s="5"/>
      <c r="CE714" s="5"/>
      <c r="CF714" s="5"/>
      <c r="CG714" s="5"/>
      <c r="CH714" s="5"/>
      <c r="CI714" s="5"/>
    </row>
    <row r="715" spans="1:87" x14ac:dyDescent="0.35">
      <c r="A715" s="170" t="str">
        <f t="shared" si="299"/>
        <v>4MYN</v>
      </c>
      <c r="B715" s="170" t="str">
        <f t="shared" si="300"/>
        <v>M</v>
      </c>
      <c r="C715" s="29" t="str">
        <f t="shared" si="301"/>
        <v>Y</v>
      </c>
      <c r="D715" s="29" t="str">
        <f t="shared" si="298"/>
        <v>N</v>
      </c>
      <c r="E715" s="171" t="s">
        <v>9</v>
      </c>
      <c r="F715" s="171" t="s">
        <v>7</v>
      </c>
      <c r="G715" s="171" t="s">
        <v>7</v>
      </c>
      <c r="H715" s="172">
        <v>4</v>
      </c>
      <c r="I715" s="171" t="s">
        <v>9</v>
      </c>
      <c r="J715" s="171" t="s">
        <v>5</v>
      </c>
      <c r="K715" s="172">
        <v>214</v>
      </c>
      <c r="L715" s="172">
        <v>52</v>
      </c>
      <c r="M715" s="172">
        <v>159</v>
      </c>
      <c r="N715" s="172">
        <v>153</v>
      </c>
      <c r="O715" s="172">
        <v>191</v>
      </c>
      <c r="P715" s="1"/>
      <c r="Q715"/>
      <c r="R715"/>
      <c r="S715"/>
      <c r="T715"/>
      <c r="U715"/>
      <c r="V715"/>
      <c r="W715" s="1"/>
      <c r="X715" s="50"/>
      <c r="Y715" s="49"/>
      <c r="Z715" s="49"/>
      <c r="AA715" s="1"/>
      <c r="AB715" s="7"/>
      <c r="AC715" s="7"/>
      <c r="AD715" s="7"/>
      <c r="AE715" s="7"/>
      <c r="AF715" s="7"/>
      <c r="AH715" s="15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  <c r="AS715" s="15"/>
      <c r="AT715" s="15"/>
      <c r="AU715" s="15"/>
      <c r="AV715" s="15"/>
      <c r="AW715" s="15"/>
      <c r="AX715" s="15"/>
      <c r="AY715" s="15"/>
      <c r="AZ715" s="15"/>
      <c r="BA715" s="15"/>
      <c r="BB715" s="15"/>
      <c r="BC715" s="15"/>
      <c r="BD715" s="15"/>
      <c r="BE715" s="15"/>
      <c r="BF715" s="15"/>
      <c r="BG715" s="15"/>
      <c r="BH715" s="15"/>
      <c r="BI715" s="15"/>
      <c r="BJ715" s="15"/>
      <c r="BK715" s="15"/>
      <c r="BL715" s="15"/>
      <c r="BM715" s="15"/>
      <c r="BN715" s="15"/>
      <c r="BO715" s="15"/>
      <c r="BP715" s="15"/>
      <c r="BQ715" s="15"/>
      <c r="BS715" s="15"/>
      <c r="BT715" s="15"/>
      <c r="BU715" s="15"/>
      <c r="BV715" s="15"/>
      <c r="BW715" s="15"/>
      <c r="BY715" s="5"/>
      <c r="BZ715" s="5"/>
      <c r="CA715" s="5"/>
      <c r="CB715" s="5"/>
      <c r="CC715" s="5"/>
      <c r="CE715" s="5"/>
      <c r="CF715" s="5"/>
      <c r="CG715" s="5"/>
      <c r="CH715" s="5"/>
      <c r="CI715" s="5"/>
    </row>
    <row r="716" spans="1:87" x14ac:dyDescent="0.35">
      <c r="A716" s="170" t="str">
        <f t="shared" si="299"/>
        <v>4MYY</v>
      </c>
      <c r="B716" s="170" t="str">
        <f t="shared" si="300"/>
        <v>M</v>
      </c>
      <c r="C716" s="29" t="str">
        <f t="shared" si="301"/>
        <v>Y</v>
      </c>
      <c r="D716" s="29" t="str">
        <f t="shared" si="298"/>
        <v>Y</v>
      </c>
      <c r="E716" s="171" t="s">
        <v>9</v>
      </c>
      <c r="F716" s="171" t="s">
        <v>7</v>
      </c>
      <c r="G716" s="171" t="s">
        <v>7</v>
      </c>
      <c r="H716" s="172">
        <v>4</v>
      </c>
      <c r="I716" s="171" t="s">
        <v>9</v>
      </c>
      <c r="J716" s="171" t="s">
        <v>9</v>
      </c>
      <c r="K716" s="172">
        <v>20</v>
      </c>
      <c r="L716" s="172">
        <v>5</v>
      </c>
      <c r="M716" s="172">
        <v>16</v>
      </c>
      <c r="N716" s="172">
        <v>15</v>
      </c>
      <c r="O716" s="172">
        <v>18</v>
      </c>
      <c r="P716" s="1"/>
      <c r="Q716"/>
      <c r="R716"/>
      <c r="S716"/>
      <c r="T716"/>
      <c r="U716"/>
      <c r="V716"/>
      <c r="W716" s="1"/>
      <c r="X716" s="50"/>
      <c r="Y716" s="49"/>
      <c r="Z716" s="49"/>
      <c r="AA716" s="1"/>
      <c r="AB716" s="7"/>
      <c r="AC716" s="7"/>
      <c r="AD716" s="7"/>
      <c r="AE716" s="7"/>
      <c r="AF716" s="7"/>
      <c r="AH716" s="15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  <c r="AS716" s="15"/>
      <c r="AT716" s="15"/>
      <c r="AU716" s="15"/>
      <c r="AV716" s="15"/>
      <c r="AW716" s="15"/>
      <c r="AX716" s="15"/>
      <c r="AY716" s="15"/>
      <c r="AZ716" s="15"/>
      <c r="BA716" s="15"/>
      <c r="BB716" s="15"/>
      <c r="BC716" s="15"/>
      <c r="BD716" s="15"/>
      <c r="BE716" s="15"/>
      <c r="BF716" s="15"/>
      <c r="BG716" s="15"/>
      <c r="BH716" s="15"/>
      <c r="BI716" s="15"/>
      <c r="BJ716" s="15"/>
      <c r="BK716" s="15"/>
      <c r="BL716" s="15"/>
      <c r="BM716" s="15"/>
      <c r="BN716" s="15"/>
      <c r="BO716" s="15"/>
      <c r="BP716" s="15"/>
      <c r="BQ716" s="15"/>
      <c r="BS716" s="15"/>
      <c r="BT716" s="15"/>
      <c r="BU716" s="15"/>
      <c r="BV716" s="15"/>
      <c r="BW716" s="15"/>
      <c r="BY716" s="5"/>
      <c r="BZ716" s="5"/>
      <c r="CA716" s="5"/>
      <c r="CB716" s="5"/>
      <c r="CC716" s="5"/>
      <c r="CE716" s="5"/>
      <c r="CF716" s="5"/>
      <c r="CG716" s="5"/>
      <c r="CH716" s="5"/>
      <c r="CI716" s="5"/>
    </row>
    <row r="717" spans="1:87" x14ac:dyDescent="0.35">
      <c r="A717" s="170" t="str">
        <f t="shared" si="299"/>
        <v>5MNN</v>
      </c>
      <c r="B717" s="170" t="str">
        <f t="shared" si="300"/>
        <v>M</v>
      </c>
      <c r="C717" s="29" t="str">
        <f t="shared" si="301"/>
        <v>N</v>
      </c>
      <c r="D717" s="29" t="str">
        <f t="shared" si="298"/>
        <v>N</v>
      </c>
      <c r="E717" s="171" t="s">
        <v>9</v>
      </c>
      <c r="F717" s="171" t="s">
        <v>7</v>
      </c>
      <c r="G717" s="171" t="s">
        <v>7</v>
      </c>
      <c r="H717" s="172">
        <v>5</v>
      </c>
      <c r="I717" s="171" t="s">
        <v>5</v>
      </c>
      <c r="J717" s="171" t="s">
        <v>5</v>
      </c>
      <c r="K717" s="172">
        <v>3815</v>
      </c>
      <c r="L717" s="172">
        <v>1102</v>
      </c>
      <c r="M717" s="172">
        <v>2606</v>
      </c>
      <c r="N717" s="172">
        <v>2490</v>
      </c>
      <c r="O717" s="172">
        <v>3557</v>
      </c>
      <c r="P717" s="1"/>
      <c r="Q717"/>
      <c r="R717"/>
      <c r="S717"/>
      <c r="T717"/>
      <c r="U717"/>
      <c r="V717"/>
      <c r="W717" s="1"/>
      <c r="X717" s="50"/>
      <c r="Y717" s="49"/>
      <c r="Z717" s="49"/>
      <c r="AA717" s="1"/>
      <c r="AB717" s="7"/>
      <c r="AC717" s="7"/>
      <c r="AD717" s="7"/>
      <c r="AE717" s="7"/>
      <c r="AF717" s="7"/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  <c r="AS717" s="15"/>
      <c r="AT717" s="15"/>
      <c r="AU717" s="15"/>
      <c r="AV717" s="15"/>
      <c r="AW717" s="15"/>
      <c r="AX717" s="15"/>
      <c r="AY717" s="15"/>
      <c r="AZ717" s="15"/>
      <c r="BA717" s="15"/>
      <c r="BB717" s="15"/>
      <c r="BC717" s="15"/>
      <c r="BD717" s="15"/>
      <c r="BE717" s="15"/>
      <c r="BF717" s="15"/>
      <c r="BG717" s="15"/>
      <c r="BH717" s="15"/>
      <c r="BI717" s="15"/>
      <c r="BJ717" s="15"/>
      <c r="BK717" s="15"/>
      <c r="BL717" s="15"/>
      <c r="BM717" s="15"/>
      <c r="BN717" s="15"/>
      <c r="BO717" s="15"/>
      <c r="BP717" s="15"/>
      <c r="BQ717" s="15"/>
      <c r="BS717" s="15"/>
      <c r="BT717" s="15"/>
      <c r="BU717" s="15"/>
      <c r="BV717" s="15"/>
      <c r="BW717" s="15"/>
      <c r="BY717" s="5"/>
      <c r="BZ717" s="5"/>
      <c r="CA717" s="5"/>
      <c r="CB717" s="5"/>
      <c r="CC717" s="5"/>
      <c r="CE717" s="5"/>
      <c r="CF717" s="5"/>
      <c r="CG717" s="5"/>
      <c r="CH717" s="5"/>
      <c r="CI717" s="5"/>
    </row>
    <row r="718" spans="1:87" x14ac:dyDescent="0.35">
      <c r="A718" s="170" t="str">
        <f t="shared" si="299"/>
        <v>5MNN</v>
      </c>
      <c r="B718" s="170" t="str">
        <f t="shared" si="300"/>
        <v>M</v>
      </c>
      <c r="C718" s="29" t="str">
        <f t="shared" si="301"/>
        <v>N</v>
      </c>
      <c r="D718" s="29" t="str">
        <f t="shared" si="298"/>
        <v>N</v>
      </c>
      <c r="E718" s="171" t="s">
        <v>9</v>
      </c>
      <c r="F718" s="171" t="s">
        <v>7</v>
      </c>
      <c r="G718" s="171" t="s">
        <v>7</v>
      </c>
      <c r="H718" s="172">
        <v>5</v>
      </c>
      <c r="I718" s="171" t="s">
        <v>5</v>
      </c>
      <c r="J718" s="171" t="s">
        <v>9</v>
      </c>
      <c r="K718" s="172">
        <v>75</v>
      </c>
      <c r="L718" s="172">
        <v>20</v>
      </c>
      <c r="M718" s="172">
        <v>58</v>
      </c>
      <c r="N718" s="172">
        <v>54</v>
      </c>
      <c r="O718" s="172">
        <v>70</v>
      </c>
      <c r="P718" s="1"/>
      <c r="Q718"/>
      <c r="R718"/>
      <c r="S718"/>
      <c r="T718"/>
      <c r="U718"/>
      <c r="V718"/>
      <c r="W718" s="1"/>
      <c r="X718" s="50"/>
      <c r="Y718" s="49"/>
      <c r="Z718" s="49"/>
      <c r="AA718" s="1"/>
      <c r="AB718" s="7"/>
      <c r="AC718" s="7"/>
      <c r="AD718" s="7"/>
      <c r="AE718" s="7"/>
      <c r="AF718" s="7"/>
      <c r="AH718" s="15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  <c r="AS718" s="15"/>
      <c r="AT718" s="15"/>
      <c r="AU718" s="15"/>
      <c r="AV718" s="15"/>
      <c r="AW718" s="15"/>
      <c r="AX718" s="15"/>
      <c r="AY718" s="15"/>
      <c r="AZ718" s="15"/>
      <c r="BA718" s="15"/>
      <c r="BB718" s="15"/>
      <c r="BC718" s="15"/>
      <c r="BD718" s="15"/>
      <c r="BE718" s="15"/>
      <c r="BF718" s="15"/>
      <c r="BG718" s="15"/>
      <c r="BH718" s="15"/>
      <c r="BI718" s="15"/>
      <c r="BJ718" s="15"/>
      <c r="BK718" s="15"/>
      <c r="BL718" s="15"/>
      <c r="BM718" s="15"/>
      <c r="BN718" s="15"/>
      <c r="BO718" s="15"/>
      <c r="BP718" s="15"/>
      <c r="BQ718" s="15"/>
      <c r="BS718" s="15"/>
      <c r="BT718" s="15"/>
      <c r="BU718" s="15"/>
      <c r="BV718" s="15"/>
      <c r="BW718" s="15"/>
      <c r="BY718" s="5"/>
      <c r="BZ718" s="5"/>
      <c r="CA718" s="5"/>
      <c r="CB718" s="5"/>
      <c r="CC718" s="5"/>
      <c r="CE718" s="5"/>
      <c r="CF718" s="5"/>
      <c r="CG718" s="5"/>
      <c r="CH718" s="5"/>
      <c r="CI718" s="5"/>
    </row>
    <row r="719" spans="1:87" x14ac:dyDescent="0.35">
      <c r="A719" s="170" t="str">
        <f t="shared" si="299"/>
        <v>5MYN</v>
      </c>
      <c r="B719" s="170" t="str">
        <f t="shared" si="300"/>
        <v>M</v>
      </c>
      <c r="C719" s="29" t="str">
        <f t="shared" si="301"/>
        <v>Y</v>
      </c>
      <c r="D719" s="29" t="str">
        <f t="shared" si="298"/>
        <v>N</v>
      </c>
      <c r="E719" s="171" t="s">
        <v>9</v>
      </c>
      <c r="F719" s="171" t="s">
        <v>7</v>
      </c>
      <c r="G719" s="171" t="s">
        <v>7</v>
      </c>
      <c r="H719" s="172">
        <v>5</v>
      </c>
      <c r="I719" s="171" t="s">
        <v>9</v>
      </c>
      <c r="J719" s="171" t="s">
        <v>5</v>
      </c>
      <c r="K719" s="172">
        <v>171</v>
      </c>
      <c r="L719" s="172">
        <v>45</v>
      </c>
      <c r="M719" s="172">
        <v>139</v>
      </c>
      <c r="N719" s="172">
        <v>133</v>
      </c>
      <c r="O719" s="172">
        <v>159</v>
      </c>
      <c r="P719" s="1"/>
      <c r="Q719"/>
      <c r="R719"/>
      <c r="S719"/>
      <c r="T719"/>
      <c r="U719"/>
      <c r="V719"/>
      <c r="W719" s="1"/>
      <c r="X719" s="50"/>
      <c r="Y719" s="49"/>
      <c r="Z719" s="49"/>
      <c r="AA719" s="1"/>
      <c r="AB719" s="7"/>
      <c r="AC719" s="7"/>
      <c r="AD719" s="7"/>
      <c r="AE719" s="7"/>
      <c r="AF719" s="7"/>
      <c r="AH719" s="15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  <c r="AS719" s="15"/>
      <c r="AT719" s="15"/>
      <c r="AU719" s="15"/>
      <c r="AV719" s="15"/>
      <c r="AW719" s="15"/>
      <c r="AX719" s="15"/>
      <c r="AY719" s="15"/>
      <c r="AZ719" s="15"/>
      <c r="BA719" s="15"/>
      <c r="BB719" s="15"/>
      <c r="BC719" s="15"/>
      <c r="BD719" s="15"/>
      <c r="BE719" s="15"/>
      <c r="BF719" s="15"/>
      <c r="BG719" s="15"/>
      <c r="BH719" s="15"/>
      <c r="BI719" s="15"/>
      <c r="BJ719" s="15"/>
      <c r="BK719" s="15"/>
      <c r="BL719" s="15"/>
      <c r="BM719" s="15"/>
      <c r="BN719" s="15"/>
      <c r="BO719" s="15"/>
      <c r="BP719" s="15"/>
      <c r="BQ719" s="15"/>
      <c r="BS719" s="15"/>
      <c r="BT719" s="15"/>
      <c r="BU719" s="15"/>
      <c r="BV719" s="15"/>
      <c r="BW719" s="15"/>
      <c r="BY719" s="5"/>
      <c r="BZ719" s="5"/>
      <c r="CA719" s="5"/>
      <c r="CB719" s="5"/>
      <c r="CC719" s="5"/>
      <c r="CE719" s="5"/>
      <c r="CF719" s="5"/>
      <c r="CG719" s="5"/>
      <c r="CH719" s="5"/>
      <c r="CI719" s="5"/>
    </row>
    <row r="720" spans="1:87" x14ac:dyDescent="0.35">
      <c r="A720" s="170" t="str">
        <f t="shared" si="299"/>
        <v>5MYY</v>
      </c>
      <c r="B720" s="170" t="str">
        <f t="shared" si="300"/>
        <v>M</v>
      </c>
      <c r="C720" s="29" t="str">
        <f t="shared" si="301"/>
        <v>Y</v>
      </c>
      <c r="D720" s="29" t="str">
        <f t="shared" si="298"/>
        <v>Y</v>
      </c>
      <c r="E720" s="171" t="s">
        <v>9</v>
      </c>
      <c r="F720" s="171" t="s">
        <v>7</v>
      </c>
      <c r="G720" s="171" t="s">
        <v>7</v>
      </c>
      <c r="H720" s="172">
        <v>5</v>
      </c>
      <c r="I720" s="171" t="s">
        <v>9</v>
      </c>
      <c r="J720" s="171" t="s">
        <v>9</v>
      </c>
      <c r="K720" s="172">
        <v>19</v>
      </c>
      <c r="L720" s="172">
        <v>9</v>
      </c>
      <c r="M720" s="172">
        <v>14</v>
      </c>
      <c r="N720" s="172">
        <v>12</v>
      </c>
      <c r="O720" s="172">
        <v>18</v>
      </c>
      <c r="P720" s="1"/>
      <c r="Q720"/>
      <c r="R720"/>
      <c r="S720"/>
      <c r="T720"/>
      <c r="U720"/>
      <c r="V720"/>
      <c r="W720" s="1"/>
      <c r="X720" s="50"/>
      <c r="Y720" s="49"/>
      <c r="Z720" s="49"/>
      <c r="AA720" s="1"/>
      <c r="AB720" s="7"/>
      <c r="AC720" s="7"/>
      <c r="AD720" s="7"/>
      <c r="AE720" s="7"/>
      <c r="AF720" s="7"/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  <c r="AS720" s="15"/>
      <c r="AT720" s="15"/>
      <c r="AU720" s="15"/>
      <c r="AV720" s="15"/>
      <c r="AW720" s="15"/>
      <c r="AX720" s="15"/>
      <c r="AY720" s="15"/>
      <c r="AZ720" s="15"/>
      <c r="BA720" s="15"/>
      <c r="BB720" s="15"/>
      <c r="BC720" s="15"/>
      <c r="BD720" s="15"/>
      <c r="BE720" s="15"/>
      <c r="BF720" s="15"/>
      <c r="BG720" s="15"/>
      <c r="BH720" s="15"/>
      <c r="BI720" s="15"/>
      <c r="BJ720" s="15"/>
      <c r="BK720" s="15"/>
      <c r="BL720" s="15"/>
      <c r="BM720" s="15"/>
      <c r="BN720" s="15"/>
      <c r="BO720" s="15"/>
      <c r="BP720" s="15"/>
      <c r="BQ720" s="15"/>
      <c r="BS720" s="15"/>
      <c r="BT720" s="15"/>
      <c r="BU720" s="15"/>
      <c r="BV720" s="15"/>
      <c r="BW720" s="15"/>
      <c r="BY720" s="5"/>
      <c r="BZ720" s="5"/>
      <c r="CA720" s="5"/>
      <c r="CB720" s="5"/>
      <c r="CC720" s="5"/>
      <c r="CE720" s="5"/>
      <c r="CF720" s="5"/>
      <c r="CG720" s="5"/>
      <c r="CH720" s="5"/>
      <c r="CI720" s="5"/>
    </row>
    <row r="721" spans="1:87" x14ac:dyDescent="0.35">
      <c r="A721" s="170" t="str">
        <f t="shared" si="299"/>
        <v>6MNN</v>
      </c>
      <c r="B721" s="170" t="str">
        <f t="shared" si="300"/>
        <v>M</v>
      </c>
      <c r="C721" s="29" t="str">
        <f t="shared" si="301"/>
        <v>N</v>
      </c>
      <c r="D721" s="29" t="str">
        <f t="shared" si="298"/>
        <v>N</v>
      </c>
      <c r="E721" s="171" t="s">
        <v>9</v>
      </c>
      <c r="F721" s="171" t="s">
        <v>7</v>
      </c>
      <c r="G721" s="171" t="s">
        <v>7</v>
      </c>
      <c r="H721" s="172">
        <v>6</v>
      </c>
      <c r="I721" s="171" t="s">
        <v>5</v>
      </c>
      <c r="J721" s="171" t="s">
        <v>5</v>
      </c>
      <c r="K721" s="172">
        <v>4466</v>
      </c>
      <c r="L721" s="172">
        <v>1362</v>
      </c>
      <c r="M721" s="172">
        <v>3210</v>
      </c>
      <c r="N721" s="172">
        <v>3099</v>
      </c>
      <c r="O721" s="172">
        <v>4170</v>
      </c>
      <c r="P721" s="1"/>
      <c r="Q721"/>
      <c r="R721"/>
      <c r="S721"/>
      <c r="T721"/>
      <c r="U721"/>
      <c r="V721"/>
      <c r="W721" s="1"/>
      <c r="X721" s="50"/>
      <c r="Y721" s="49"/>
      <c r="Z721" s="49"/>
      <c r="AA721" s="1"/>
      <c r="AB721" s="7"/>
      <c r="AC721" s="7"/>
      <c r="AD721" s="7"/>
      <c r="AE721" s="7"/>
      <c r="AF721" s="7"/>
      <c r="AH721" s="15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  <c r="AS721" s="15"/>
      <c r="AT721" s="15"/>
      <c r="AU721" s="15"/>
      <c r="AV721" s="15"/>
      <c r="AW721" s="15"/>
      <c r="AX721" s="15"/>
      <c r="AY721" s="15"/>
      <c r="AZ721" s="15"/>
      <c r="BA721" s="15"/>
      <c r="BB721" s="15"/>
      <c r="BC721" s="15"/>
      <c r="BD721" s="15"/>
      <c r="BE721" s="15"/>
      <c r="BF721" s="15"/>
      <c r="BG721" s="15"/>
      <c r="BH721" s="15"/>
      <c r="BI721" s="15"/>
      <c r="BJ721" s="15"/>
      <c r="BK721" s="15"/>
      <c r="BL721" s="15"/>
      <c r="BM721" s="15"/>
      <c r="BN721" s="15"/>
      <c r="BO721" s="15"/>
      <c r="BP721" s="15"/>
      <c r="BQ721" s="15"/>
      <c r="BS721" s="15"/>
      <c r="BT721" s="15"/>
      <c r="BU721" s="15"/>
      <c r="BV721" s="15"/>
      <c r="BW721" s="15"/>
      <c r="BY721" s="5"/>
      <c r="BZ721" s="5"/>
      <c r="CA721" s="5"/>
      <c r="CB721" s="5"/>
      <c r="CC721" s="5"/>
      <c r="CE721" s="5"/>
      <c r="CF721" s="5"/>
      <c r="CG721" s="5"/>
      <c r="CH721" s="5"/>
      <c r="CI721" s="5"/>
    </row>
    <row r="722" spans="1:87" x14ac:dyDescent="0.35">
      <c r="A722" s="170" t="str">
        <f t="shared" si="299"/>
        <v>6MNN</v>
      </c>
      <c r="B722" s="170" t="str">
        <f t="shared" si="300"/>
        <v>M</v>
      </c>
      <c r="C722" s="29" t="str">
        <f t="shared" si="301"/>
        <v>N</v>
      </c>
      <c r="D722" s="29" t="str">
        <f t="shared" si="298"/>
        <v>N</v>
      </c>
      <c r="E722" s="171" t="s">
        <v>9</v>
      </c>
      <c r="F722" s="171" t="s">
        <v>7</v>
      </c>
      <c r="G722" s="171" t="s">
        <v>7</v>
      </c>
      <c r="H722" s="172">
        <v>6</v>
      </c>
      <c r="I722" s="171" t="s">
        <v>5</v>
      </c>
      <c r="J722" s="171" t="s">
        <v>9</v>
      </c>
      <c r="K722" s="172">
        <v>78</v>
      </c>
      <c r="L722" s="172">
        <v>24</v>
      </c>
      <c r="M722" s="172">
        <v>59</v>
      </c>
      <c r="N722" s="172">
        <v>59</v>
      </c>
      <c r="O722" s="172">
        <v>75</v>
      </c>
      <c r="P722" s="1"/>
      <c r="Q722"/>
      <c r="R722"/>
      <c r="S722"/>
      <c r="T722"/>
      <c r="U722"/>
      <c r="V722"/>
      <c r="W722" s="1"/>
      <c r="X722" s="50"/>
      <c r="Y722" s="49"/>
      <c r="Z722" s="49"/>
      <c r="AA722" s="1"/>
      <c r="AB722" s="7"/>
      <c r="AC722" s="7"/>
      <c r="AD722" s="7"/>
      <c r="AE722" s="7"/>
      <c r="AF722" s="7"/>
      <c r="AH722" s="15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  <c r="AS722" s="15"/>
      <c r="AT722" s="15"/>
      <c r="AU722" s="15"/>
      <c r="AV722" s="15"/>
      <c r="AW722" s="15"/>
      <c r="AX722" s="15"/>
      <c r="AY722" s="15"/>
      <c r="AZ722" s="15"/>
      <c r="BA722" s="15"/>
      <c r="BB722" s="15"/>
      <c r="BC722" s="15"/>
      <c r="BD722" s="15"/>
      <c r="BE722" s="15"/>
      <c r="BF722" s="15"/>
      <c r="BG722" s="15"/>
      <c r="BH722" s="15"/>
      <c r="BI722" s="15"/>
      <c r="BJ722" s="15"/>
      <c r="BK722" s="15"/>
      <c r="BL722" s="15"/>
      <c r="BM722" s="15"/>
      <c r="BN722" s="15"/>
      <c r="BO722" s="15"/>
      <c r="BP722" s="15"/>
      <c r="BQ722" s="15"/>
      <c r="BS722" s="15"/>
      <c r="BT722" s="15"/>
      <c r="BU722" s="15"/>
      <c r="BV722" s="15"/>
      <c r="BW722" s="15"/>
      <c r="BY722" s="5"/>
      <c r="BZ722" s="5"/>
      <c r="CA722" s="5"/>
      <c r="CB722" s="5"/>
      <c r="CC722" s="5"/>
      <c r="CE722" s="5"/>
      <c r="CF722" s="5"/>
      <c r="CG722" s="5"/>
      <c r="CH722" s="5"/>
      <c r="CI722" s="5"/>
    </row>
    <row r="723" spans="1:87" x14ac:dyDescent="0.35">
      <c r="A723" s="170" t="str">
        <f t="shared" si="299"/>
        <v>6MYN</v>
      </c>
      <c r="B723" s="170" t="str">
        <f t="shared" si="300"/>
        <v>M</v>
      </c>
      <c r="C723" s="29" t="str">
        <f t="shared" si="301"/>
        <v>Y</v>
      </c>
      <c r="D723" s="29" t="str">
        <f t="shared" si="298"/>
        <v>N</v>
      </c>
      <c r="E723" s="171" t="s">
        <v>9</v>
      </c>
      <c r="F723" s="171" t="s">
        <v>7</v>
      </c>
      <c r="G723" s="171" t="s">
        <v>7</v>
      </c>
      <c r="H723" s="172">
        <v>6</v>
      </c>
      <c r="I723" s="171" t="s">
        <v>9</v>
      </c>
      <c r="J723" s="171" t="s">
        <v>5</v>
      </c>
      <c r="K723" s="172">
        <v>197</v>
      </c>
      <c r="L723" s="172">
        <v>52</v>
      </c>
      <c r="M723" s="172">
        <v>168</v>
      </c>
      <c r="N723" s="172">
        <v>162</v>
      </c>
      <c r="O723" s="172">
        <v>192</v>
      </c>
      <c r="P723" s="1"/>
      <c r="Q723"/>
      <c r="R723"/>
      <c r="S723"/>
      <c r="T723"/>
      <c r="U723"/>
      <c r="V723"/>
      <c r="W723" s="1"/>
      <c r="X723" s="50"/>
      <c r="Y723" s="49"/>
      <c r="Z723" s="49"/>
      <c r="AA723" s="1"/>
      <c r="AB723" s="7"/>
      <c r="AC723" s="7"/>
      <c r="AD723" s="7"/>
      <c r="AE723" s="7"/>
      <c r="AF723" s="7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  <c r="AX723" s="15"/>
      <c r="AY723" s="15"/>
      <c r="AZ723" s="15"/>
      <c r="BA723" s="15"/>
      <c r="BB723" s="15"/>
      <c r="BC723" s="15"/>
      <c r="BD723" s="15"/>
      <c r="BE723" s="15"/>
      <c r="BF723" s="15"/>
      <c r="BG723" s="15"/>
      <c r="BH723" s="15"/>
      <c r="BI723" s="15"/>
      <c r="BJ723" s="15"/>
      <c r="BK723" s="15"/>
      <c r="BL723" s="15"/>
      <c r="BM723" s="15"/>
      <c r="BN723" s="15"/>
      <c r="BO723" s="15"/>
      <c r="BP723" s="15"/>
      <c r="BQ723" s="15"/>
      <c r="BS723" s="15"/>
      <c r="BT723" s="15"/>
      <c r="BU723" s="15"/>
      <c r="BV723" s="15"/>
      <c r="BW723" s="15"/>
      <c r="BY723" s="5"/>
      <c r="BZ723" s="5"/>
      <c r="CA723" s="5"/>
      <c r="CB723" s="5"/>
      <c r="CC723" s="5"/>
      <c r="CE723" s="5"/>
      <c r="CF723" s="5"/>
      <c r="CG723" s="5"/>
      <c r="CH723" s="5"/>
      <c r="CI723" s="5"/>
    </row>
    <row r="724" spans="1:87" x14ac:dyDescent="0.35">
      <c r="A724" s="170" t="str">
        <f t="shared" si="299"/>
        <v>6MYY</v>
      </c>
      <c r="B724" s="170" t="str">
        <f t="shared" si="300"/>
        <v>M</v>
      </c>
      <c r="C724" s="29" t="str">
        <f t="shared" si="301"/>
        <v>Y</v>
      </c>
      <c r="D724" s="29" t="str">
        <f t="shared" si="298"/>
        <v>Y</v>
      </c>
      <c r="E724" s="171" t="s">
        <v>9</v>
      </c>
      <c r="F724" s="171" t="s">
        <v>7</v>
      </c>
      <c r="G724" s="171" t="s">
        <v>7</v>
      </c>
      <c r="H724" s="172">
        <v>6</v>
      </c>
      <c r="I724" s="171" t="s">
        <v>9</v>
      </c>
      <c r="J724" s="171" t="s">
        <v>9</v>
      </c>
      <c r="K724" s="172">
        <v>15</v>
      </c>
      <c r="L724" s="172">
        <v>7</v>
      </c>
      <c r="M724" s="172">
        <v>12</v>
      </c>
      <c r="N724" s="172">
        <v>12</v>
      </c>
      <c r="O724" s="172">
        <v>15</v>
      </c>
      <c r="P724" s="1"/>
      <c r="Q724"/>
      <c r="R724"/>
      <c r="S724"/>
      <c r="T724"/>
      <c r="U724"/>
      <c r="V724"/>
      <c r="W724" s="1"/>
      <c r="X724" s="50"/>
      <c r="Y724" s="49"/>
      <c r="Z724" s="49"/>
      <c r="AA724" s="1"/>
      <c r="AB724" s="7"/>
      <c r="AC724" s="7"/>
      <c r="AD724" s="7"/>
      <c r="AE724" s="7"/>
      <c r="AF724" s="7"/>
      <c r="AH724" s="15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  <c r="AX724" s="15"/>
      <c r="AY724" s="15"/>
      <c r="AZ724" s="15"/>
      <c r="BA724" s="15"/>
      <c r="BB724" s="15"/>
      <c r="BC724" s="15"/>
      <c r="BD724" s="15"/>
      <c r="BE724" s="15"/>
      <c r="BF724" s="15"/>
      <c r="BG724" s="15"/>
      <c r="BH724" s="15"/>
      <c r="BI724" s="15"/>
      <c r="BJ724" s="15"/>
      <c r="BK724" s="15"/>
      <c r="BL724" s="15"/>
      <c r="BM724" s="15"/>
      <c r="BN724" s="15"/>
      <c r="BO724" s="15"/>
      <c r="BP724" s="15"/>
      <c r="BQ724" s="15"/>
      <c r="BS724" s="15"/>
      <c r="BT724" s="15"/>
      <c r="BU724" s="15"/>
      <c r="BV724" s="15"/>
      <c r="BW724" s="15"/>
      <c r="BY724" s="5"/>
      <c r="BZ724" s="5"/>
      <c r="CA724" s="5"/>
      <c r="CB724" s="5"/>
      <c r="CC724" s="5"/>
      <c r="CE724" s="5"/>
      <c r="CF724" s="5"/>
      <c r="CG724" s="5"/>
      <c r="CH724" s="5"/>
      <c r="CI724" s="5"/>
    </row>
    <row r="725" spans="1:87" x14ac:dyDescent="0.35">
      <c r="A725" s="170" t="str">
        <f t="shared" si="299"/>
        <v>7MNN</v>
      </c>
      <c r="B725" s="170" t="str">
        <f t="shared" si="300"/>
        <v>M</v>
      </c>
      <c r="C725" s="29" t="str">
        <f t="shared" si="301"/>
        <v>N</v>
      </c>
      <c r="D725" s="29" t="str">
        <f t="shared" si="298"/>
        <v>N</v>
      </c>
      <c r="E725" s="171" t="s">
        <v>9</v>
      </c>
      <c r="F725" s="171" t="s">
        <v>7</v>
      </c>
      <c r="G725" s="171" t="s">
        <v>7</v>
      </c>
      <c r="H725" s="172">
        <v>7</v>
      </c>
      <c r="I725" s="171" t="s">
        <v>5</v>
      </c>
      <c r="J725" s="171" t="s">
        <v>5</v>
      </c>
      <c r="K725" s="172">
        <v>5054</v>
      </c>
      <c r="L725" s="172">
        <v>1653</v>
      </c>
      <c r="M725" s="172">
        <v>3724</v>
      </c>
      <c r="N725" s="172">
        <v>3615</v>
      </c>
      <c r="O725" s="172">
        <v>4780</v>
      </c>
      <c r="P725" s="1"/>
      <c r="Q725"/>
      <c r="R725"/>
      <c r="S725"/>
      <c r="T725"/>
      <c r="U725"/>
      <c r="V725"/>
      <c r="W725" s="1"/>
      <c r="X725" s="50"/>
      <c r="Y725" s="49"/>
      <c r="Z725" s="49"/>
      <c r="AA725" s="1"/>
      <c r="AB725" s="7"/>
      <c r="AC725" s="7"/>
      <c r="AD725" s="7"/>
      <c r="AE725" s="7"/>
      <c r="AF725" s="7"/>
      <c r="AH725" s="15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  <c r="AS725" s="15"/>
      <c r="AT725" s="15"/>
      <c r="AU725" s="15"/>
      <c r="AV725" s="15"/>
      <c r="AW725" s="15"/>
      <c r="AX725" s="15"/>
      <c r="AY725" s="15"/>
      <c r="AZ725" s="15"/>
      <c r="BA725" s="15"/>
      <c r="BB725" s="15"/>
      <c r="BC725" s="15"/>
      <c r="BD725" s="15"/>
      <c r="BE725" s="15"/>
      <c r="BF725" s="15"/>
      <c r="BG725" s="15"/>
      <c r="BH725" s="15"/>
      <c r="BI725" s="15"/>
      <c r="BJ725" s="15"/>
      <c r="BK725" s="15"/>
      <c r="BL725" s="15"/>
      <c r="BM725" s="15"/>
      <c r="BN725" s="15"/>
      <c r="BO725" s="15"/>
      <c r="BP725" s="15"/>
      <c r="BQ725" s="15"/>
      <c r="BS725" s="15"/>
      <c r="BT725" s="15"/>
      <c r="BU725" s="15"/>
      <c r="BV725" s="15"/>
      <c r="BW725" s="15"/>
      <c r="BY725" s="5"/>
      <c r="BZ725" s="5"/>
      <c r="CA725" s="5"/>
      <c r="CB725" s="5"/>
      <c r="CC725" s="5"/>
      <c r="CE725" s="5"/>
      <c r="CF725" s="5"/>
      <c r="CG725" s="5"/>
      <c r="CH725" s="5"/>
      <c r="CI725" s="5"/>
    </row>
    <row r="726" spans="1:87" x14ac:dyDescent="0.35">
      <c r="A726" s="170" t="str">
        <f t="shared" si="299"/>
        <v>7MNN</v>
      </c>
      <c r="B726" s="170" t="str">
        <f t="shared" si="300"/>
        <v>M</v>
      </c>
      <c r="C726" s="29" t="str">
        <f t="shared" si="301"/>
        <v>N</v>
      </c>
      <c r="D726" s="29" t="str">
        <f t="shared" si="298"/>
        <v>N</v>
      </c>
      <c r="E726" s="171" t="s">
        <v>9</v>
      </c>
      <c r="F726" s="171" t="s">
        <v>7</v>
      </c>
      <c r="G726" s="171" t="s">
        <v>7</v>
      </c>
      <c r="H726" s="172">
        <v>7</v>
      </c>
      <c r="I726" s="171" t="s">
        <v>5</v>
      </c>
      <c r="J726" s="171" t="s">
        <v>9</v>
      </c>
      <c r="K726" s="172">
        <v>79</v>
      </c>
      <c r="L726" s="172">
        <v>26</v>
      </c>
      <c r="M726" s="172">
        <v>69</v>
      </c>
      <c r="N726" s="172">
        <v>68</v>
      </c>
      <c r="O726" s="172">
        <v>78</v>
      </c>
      <c r="P726" s="1"/>
      <c r="Q726"/>
      <c r="R726"/>
      <c r="S726"/>
      <c r="T726"/>
      <c r="U726"/>
      <c r="V726"/>
      <c r="W726" s="1"/>
      <c r="X726" s="50"/>
      <c r="Y726" s="49"/>
      <c r="Z726" s="49"/>
      <c r="AA726" s="1"/>
      <c r="AB726" s="7"/>
      <c r="AC726" s="7"/>
      <c r="AD726" s="7"/>
      <c r="AE726" s="7"/>
      <c r="AF726" s="7"/>
      <c r="AH726" s="15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  <c r="AS726" s="15"/>
      <c r="AT726" s="15"/>
      <c r="AU726" s="15"/>
      <c r="AV726" s="15"/>
      <c r="AW726" s="15"/>
      <c r="AX726" s="15"/>
      <c r="AY726" s="15"/>
      <c r="AZ726" s="15"/>
      <c r="BA726" s="15"/>
      <c r="BB726" s="15"/>
      <c r="BC726" s="15"/>
      <c r="BD726" s="15"/>
      <c r="BE726" s="15"/>
      <c r="BF726" s="15"/>
      <c r="BG726" s="15"/>
      <c r="BH726" s="15"/>
      <c r="BI726" s="15"/>
      <c r="BJ726" s="15"/>
      <c r="BK726" s="15"/>
      <c r="BL726" s="15"/>
      <c r="BM726" s="15"/>
      <c r="BN726" s="15"/>
      <c r="BO726" s="15"/>
      <c r="BP726" s="15"/>
      <c r="BQ726" s="15"/>
      <c r="BS726" s="15"/>
      <c r="BT726" s="15"/>
      <c r="BU726" s="15"/>
      <c r="BV726" s="15"/>
      <c r="BW726" s="15"/>
      <c r="BY726" s="5"/>
      <c r="BZ726" s="5"/>
      <c r="CA726" s="5"/>
      <c r="CB726" s="5"/>
      <c r="CC726" s="5"/>
      <c r="CE726" s="5"/>
      <c r="CF726" s="5"/>
      <c r="CG726" s="5"/>
      <c r="CH726" s="5"/>
      <c r="CI726" s="5"/>
    </row>
    <row r="727" spans="1:87" x14ac:dyDescent="0.35">
      <c r="A727" s="170" t="str">
        <f t="shared" si="299"/>
        <v>7MYN</v>
      </c>
      <c r="B727" s="170" t="str">
        <f t="shared" si="300"/>
        <v>M</v>
      </c>
      <c r="C727" s="29" t="str">
        <f t="shared" si="301"/>
        <v>Y</v>
      </c>
      <c r="D727" s="29" t="str">
        <f t="shared" si="298"/>
        <v>N</v>
      </c>
      <c r="E727" s="171" t="s">
        <v>9</v>
      </c>
      <c r="F727" s="171" t="s">
        <v>7</v>
      </c>
      <c r="G727" s="171" t="s">
        <v>7</v>
      </c>
      <c r="H727" s="172">
        <v>7</v>
      </c>
      <c r="I727" s="171" t="s">
        <v>9</v>
      </c>
      <c r="J727" s="171" t="s">
        <v>5</v>
      </c>
      <c r="K727" s="172">
        <v>170</v>
      </c>
      <c r="L727" s="172">
        <v>42</v>
      </c>
      <c r="M727" s="172">
        <v>134</v>
      </c>
      <c r="N727" s="172">
        <v>129</v>
      </c>
      <c r="O727" s="172">
        <v>160</v>
      </c>
      <c r="P727" s="1"/>
      <c r="Q727"/>
      <c r="R727"/>
      <c r="S727"/>
      <c r="T727"/>
      <c r="U727"/>
      <c r="V727"/>
      <c r="W727" s="1"/>
      <c r="X727" s="50"/>
      <c r="Y727" s="49"/>
      <c r="Z727" s="49"/>
      <c r="AA727" s="1"/>
      <c r="AB727" s="7"/>
      <c r="AC727" s="7"/>
      <c r="AD727" s="7"/>
      <c r="AE727" s="7"/>
      <c r="AF727" s="7"/>
      <c r="AH727" s="15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  <c r="AX727" s="15"/>
      <c r="AY727" s="15"/>
      <c r="AZ727" s="15"/>
      <c r="BA727" s="15"/>
      <c r="BB727" s="15"/>
      <c r="BC727" s="15"/>
      <c r="BD727" s="15"/>
      <c r="BE727" s="15"/>
      <c r="BF727" s="15"/>
      <c r="BG727" s="15"/>
      <c r="BH727" s="15"/>
      <c r="BI727" s="15"/>
      <c r="BJ727" s="15"/>
      <c r="BK727" s="15"/>
      <c r="BL727" s="15"/>
      <c r="BM727" s="15"/>
      <c r="BN727" s="15"/>
      <c r="BO727" s="15"/>
      <c r="BP727" s="15"/>
      <c r="BQ727" s="15"/>
      <c r="BS727" s="15"/>
      <c r="BT727" s="15"/>
      <c r="BU727" s="15"/>
      <c r="BV727" s="15"/>
      <c r="BW727" s="15"/>
      <c r="BY727" s="5"/>
      <c r="BZ727" s="5"/>
      <c r="CA727" s="5"/>
      <c r="CB727" s="5"/>
      <c r="CC727" s="5"/>
      <c r="CE727" s="5"/>
      <c r="CF727" s="5"/>
      <c r="CG727" s="5"/>
      <c r="CH727" s="5"/>
      <c r="CI727" s="5"/>
    </row>
    <row r="728" spans="1:87" x14ac:dyDescent="0.35">
      <c r="A728" s="170" t="str">
        <f t="shared" si="299"/>
        <v>7MYY</v>
      </c>
      <c r="B728" s="170" t="str">
        <f t="shared" si="300"/>
        <v>M</v>
      </c>
      <c r="C728" s="29" t="str">
        <f t="shared" si="301"/>
        <v>Y</v>
      </c>
      <c r="D728" s="29" t="str">
        <f t="shared" si="298"/>
        <v>Y</v>
      </c>
      <c r="E728" s="171" t="s">
        <v>9</v>
      </c>
      <c r="F728" s="171" t="s">
        <v>7</v>
      </c>
      <c r="G728" s="171" t="s">
        <v>7</v>
      </c>
      <c r="H728" s="172">
        <v>7</v>
      </c>
      <c r="I728" s="171" t="s">
        <v>9</v>
      </c>
      <c r="J728" s="171" t="s">
        <v>9</v>
      </c>
      <c r="K728" s="172">
        <v>15</v>
      </c>
      <c r="L728" s="172">
        <v>7</v>
      </c>
      <c r="M728" s="172">
        <v>10</v>
      </c>
      <c r="N728" s="172">
        <v>10</v>
      </c>
      <c r="O728" s="172">
        <v>15</v>
      </c>
      <c r="P728" s="1"/>
      <c r="Q728"/>
      <c r="R728"/>
      <c r="S728"/>
      <c r="T728"/>
      <c r="U728"/>
      <c r="V728"/>
      <c r="W728" s="1"/>
      <c r="X728" s="50"/>
      <c r="Y728" s="49"/>
      <c r="Z728" s="49"/>
      <c r="AA728" s="1"/>
      <c r="AB728" s="7"/>
      <c r="AC728" s="7"/>
      <c r="AD728" s="7"/>
      <c r="AE728" s="7"/>
      <c r="AF728" s="7"/>
      <c r="AH728" s="15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  <c r="AS728" s="15"/>
      <c r="AT728" s="15"/>
      <c r="AU728" s="15"/>
      <c r="AV728" s="15"/>
      <c r="AW728" s="15"/>
      <c r="AX728" s="15"/>
      <c r="AY728" s="15"/>
      <c r="AZ728" s="15"/>
      <c r="BA728" s="15"/>
      <c r="BB728" s="15"/>
      <c r="BC728" s="15"/>
      <c r="BD728" s="15"/>
      <c r="BE728" s="15"/>
      <c r="BF728" s="15"/>
      <c r="BG728" s="15"/>
      <c r="BH728" s="15"/>
      <c r="BI728" s="15"/>
      <c r="BJ728" s="15"/>
      <c r="BK728" s="15"/>
      <c r="BL728" s="15"/>
      <c r="BM728" s="15"/>
      <c r="BN728" s="15"/>
      <c r="BO728" s="15"/>
      <c r="BP728" s="15"/>
      <c r="BQ728" s="15"/>
      <c r="BS728" s="15"/>
      <c r="BT728" s="15"/>
      <c r="BU728" s="15"/>
      <c r="BV728" s="15"/>
      <c r="BW728" s="15"/>
      <c r="BY728" s="5"/>
      <c r="BZ728" s="5"/>
      <c r="CA728" s="5"/>
      <c r="CB728" s="5"/>
      <c r="CC728" s="5"/>
      <c r="CE728" s="5"/>
      <c r="CF728" s="5"/>
      <c r="CG728" s="5"/>
      <c r="CH728" s="5"/>
      <c r="CI728" s="5"/>
    </row>
    <row r="729" spans="1:87" x14ac:dyDescent="0.35">
      <c r="A729" s="170" t="str">
        <f t="shared" si="299"/>
        <v>8MNN</v>
      </c>
      <c r="B729" s="170" t="str">
        <f t="shared" si="300"/>
        <v>M</v>
      </c>
      <c r="C729" s="29" t="str">
        <f t="shared" si="301"/>
        <v>N</v>
      </c>
      <c r="D729" s="29" t="str">
        <f t="shared" si="298"/>
        <v>N</v>
      </c>
      <c r="E729" s="171" t="s">
        <v>9</v>
      </c>
      <c r="F729" s="171" t="s">
        <v>7</v>
      </c>
      <c r="G729" s="171" t="s">
        <v>7</v>
      </c>
      <c r="H729" s="172">
        <v>8</v>
      </c>
      <c r="I729" s="171" t="s">
        <v>5</v>
      </c>
      <c r="J729" s="171" t="s">
        <v>5</v>
      </c>
      <c r="K729" s="172">
        <v>5267</v>
      </c>
      <c r="L729" s="172">
        <v>1708</v>
      </c>
      <c r="M729" s="172">
        <v>3964</v>
      </c>
      <c r="N729" s="172">
        <v>3845</v>
      </c>
      <c r="O729" s="172">
        <v>5000</v>
      </c>
      <c r="P729" s="1"/>
      <c r="Q729"/>
      <c r="R729"/>
      <c r="S729"/>
      <c r="T729"/>
      <c r="U729"/>
      <c r="V729"/>
      <c r="W729" s="1"/>
      <c r="X729" s="50"/>
      <c r="Y729" s="49"/>
      <c r="Z729" s="49"/>
      <c r="AA729" s="1"/>
      <c r="AB729" s="7"/>
      <c r="AC729" s="7"/>
      <c r="AD729" s="7"/>
      <c r="AE729" s="7"/>
      <c r="AF729" s="7"/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  <c r="AS729" s="15"/>
      <c r="AT729" s="15"/>
      <c r="AU729" s="15"/>
      <c r="AV729" s="15"/>
      <c r="AW729" s="15"/>
      <c r="AX729" s="15"/>
      <c r="AY729" s="15"/>
      <c r="AZ729" s="15"/>
      <c r="BA729" s="15"/>
      <c r="BB729" s="15"/>
      <c r="BC729" s="15"/>
      <c r="BD729" s="15"/>
      <c r="BE729" s="15"/>
      <c r="BF729" s="15"/>
      <c r="BG729" s="15"/>
      <c r="BH729" s="15"/>
      <c r="BI729" s="15"/>
      <c r="BJ729" s="15"/>
      <c r="BK729" s="15"/>
      <c r="BL729" s="15"/>
      <c r="BM729" s="15"/>
      <c r="BN729" s="15"/>
      <c r="BO729" s="15"/>
      <c r="BP729" s="15"/>
      <c r="BQ729" s="15"/>
      <c r="BS729" s="15"/>
      <c r="BT729" s="15"/>
      <c r="BU729" s="15"/>
      <c r="BV729" s="15"/>
      <c r="BW729" s="15"/>
      <c r="BY729" s="5"/>
      <c r="BZ729" s="5"/>
      <c r="CA729" s="5"/>
      <c r="CB729" s="5"/>
      <c r="CC729" s="5"/>
      <c r="CE729" s="5"/>
      <c r="CF729" s="5"/>
      <c r="CG729" s="5"/>
      <c r="CH729" s="5"/>
      <c r="CI729" s="5"/>
    </row>
    <row r="730" spans="1:87" x14ac:dyDescent="0.35">
      <c r="A730" s="170" t="str">
        <f t="shared" si="299"/>
        <v>8MNN</v>
      </c>
      <c r="B730" s="170" t="str">
        <f t="shared" si="300"/>
        <v>M</v>
      </c>
      <c r="C730" s="29" t="str">
        <f t="shared" si="301"/>
        <v>N</v>
      </c>
      <c r="D730" s="29" t="str">
        <f t="shared" si="298"/>
        <v>N</v>
      </c>
      <c r="E730" s="171" t="s">
        <v>9</v>
      </c>
      <c r="F730" s="171" t="s">
        <v>7</v>
      </c>
      <c r="G730" s="171" t="s">
        <v>7</v>
      </c>
      <c r="H730" s="172">
        <v>8</v>
      </c>
      <c r="I730" s="171" t="s">
        <v>5</v>
      </c>
      <c r="J730" s="171" t="s">
        <v>9</v>
      </c>
      <c r="K730" s="172">
        <v>78</v>
      </c>
      <c r="L730" s="172">
        <v>29</v>
      </c>
      <c r="M730" s="172">
        <v>68</v>
      </c>
      <c r="N730" s="172">
        <v>69</v>
      </c>
      <c r="O730" s="172">
        <v>75</v>
      </c>
      <c r="P730" s="1"/>
      <c r="Q730"/>
      <c r="R730"/>
      <c r="S730"/>
      <c r="T730"/>
      <c r="U730"/>
      <c r="V730"/>
      <c r="W730" s="1"/>
      <c r="X730" s="50"/>
      <c r="Y730" s="49"/>
      <c r="Z730" s="49"/>
      <c r="AA730" s="1"/>
      <c r="AB730" s="7"/>
      <c r="AC730" s="7"/>
      <c r="AD730" s="7"/>
      <c r="AE730" s="7"/>
      <c r="AF730" s="7"/>
      <c r="AH730" s="15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  <c r="AS730" s="15"/>
      <c r="AT730" s="15"/>
      <c r="AU730" s="15"/>
      <c r="AV730" s="15"/>
      <c r="AW730" s="15"/>
      <c r="AX730" s="15"/>
      <c r="AY730" s="15"/>
      <c r="AZ730" s="15"/>
      <c r="BA730" s="15"/>
      <c r="BB730" s="15"/>
      <c r="BC730" s="15"/>
      <c r="BD730" s="15"/>
      <c r="BE730" s="15"/>
      <c r="BF730" s="15"/>
      <c r="BG730" s="15"/>
      <c r="BH730" s="15"/>
      <c r="BI730" s="15"/>
      <c r="BJ730" s="15"/>
      <c r="BK730" s="15"/>
      <c r="BL730" s="15"/>
      <c r="BM730" s="15"/>
      <c r="BN730" s="15"/>
      <c r="BO730" s="15"/>
      <c r="BP730" s="15"/>
      <c r="BQ730" s="15"/>
      <c r="BS730" s="15"/>
      <c r="BT730" s="15"/>
      <c r="BU730" s="15"/>
      <c r="BV730" s="15"/>
      <c r="BW730" s="15"/>
      <c r="BY730" s="5"/>
      <c r="BZ730" s="5"/>
      <c r="CA730" s="5"/>
      <c r="CB730" s="5"/>
      <c r="CC730" s="5"/>
      <c r="CE730" s="5"/>
      <c r="CF730" s="5"/>
      <c r="CG730" s="5"/>
      <c r="CH730" s="5"/>
      <c r="CI730" s="5"/>
    </row>
    <row r="731" spans="1:87" x14ac:dyDescent="0.35">
      <c r="A731" s="170" t="str">
        <f t="shared" si="299"/>
        <v>8MYN</v>
      </c>
      <c r="B731" s="170" t="str">
        <f t="shared" si="300"/>
        <v>M</v>
      </c>
      <c r="C731" s="29" t="str">
        <f t="shared" si="301"/>
        <v>Y</v>
      </c>
      <c r="D731" s="29" t="str">
        <f t="shared" si="298"/>
        <v>N</v>
      </c>
      <c r="E731" s="171" t="s">
        <v>9</v>
      </c>
      <c r="F731" s="171" t="s">
        <v>7</v>
      </c>
      <c r="G731" s="171" t="s">
        <v>7</v>
      </c>
      <c r="H731" s="172">
        <v>8</v>
      </c>
      <c r="I731" s="171" t="s">
        <v>9</v>
      </c>
      <c r="J731" s="171" t="s">
        <v>5</v>
      </c>
      <c r="K731" s="172">
        <v>142</v>
      </c>
      <c r="L731" s="172">
        <v>46</v>
      </c>
      <c r="M731" s="172">
        <v>108</v>
      </c>
      <c r="N731" s="172">
        <v>105</v>
      </c>
      <c r="O731" s="172">
        <v>136</v>
      </c>
      <c r="P731" s="1"/>
      <c r="Q731"/>
      <c r="R731"/>
      <c r="S731"/>
      <c r="T731"/>
      <c r="U731"/>
      <c r="V731"/>
      <c r="W731" s="1"/>
      <c r="X731" s="50"/>
      <c r="Y731" s="49"/>
      <c r="Z731" s="49"/>
      <c r="AA731" s="1"/>
      <c r="AB731" s="7"/>
      <c r="AC731" s="7"/>
      <c r="AD731" s="7"/>
      <c r="AE731" s="7"/>
      <c r="AF731" s="7"/>
      <c r="AH731" s="15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  <c r="AS731" s="15"/>
      <c r="AT731" s="15"/>
      <c r="AU731" s="15"/>
      <c r="AV731" s="15"/>
      <c r="AW731" s="15"/>
      <c r="AX731" s="15"/>
      <c r="AY731" s="15"/>
      <c r="AZ731" s="15"/>
      <c r="BA731" s="15"/>
      <c r="BB731" s="15"/>
      <c r="BC731" s="15"/>
      <c r="BD731" s="15"/>
      <c r="BE731" s="15"/>
      <c r="BF731" s="15"/>
      <c r="BG731" s="15"/>
      <c r="BH731" s="15"/>
      <c r="BI731" s="15"/>
      <c r="BJ731" s="15"/>
      <c r="BK731" s="15"/>
      <c r="BL731" s="15"/>
      <c r="BM731" s="15"/>
      <c r="BN731" s="15"/>
      <c r="BO731" s="15"/>
      <c r="BP731" s="15"/>
      <c r="BQ731" s="15"/>
      <c r="BS731" s="15"/>
      <c r="BT731" s="15"/>
      <c r="BU731" s="15"/>
      <c r="BV731" s="15"/>
      <c r="BW731" s="15"/>
      <c r="BY731" s="5"/>
      <c r="BZ731" s="5"/>
      <c r="CA731" s="5"/>
      <c r="CB731" s="5"/>
      <c r="CC731" s="5"/>
      <c r="CE731" s="5"/>
      <c r="CF731" s="5"/>
      <c r="CG731" s="5"/>
      <c r="CH731" s="5"/>
      <c r="CI731" s="5"/>
    </row>
    <row r="732" spans="1:87" x14ac:dyDescent="0.35">
      <c r="A732" s="170" t="str">
        <f t="shared" si="299"/>
        <v>8MYY</v>
      </c>
      <c r="B732" s="170" t="str">
        <f t="shared" si="300"/>
        <v>M</v>
      </c>
      <c r="C732" s="29" t="str">
        <f t="shared" si="301"/>
        <v>Y</v>
      </c>
      <c r="D732" s="29" t="str">
        <f t="shared" si="298"/>
        <v>Y</v>
      </c>
      <c r="E732" s="171" t="s">
        <v>9</v>
      </c>
      <c r="F732" s="171" t="s">
        <v>7</v>
      </c>
      <c r="G732" s="171" t="s">
        <v>7</v>
      </c>
      <c r="H732" s="172">
        <v>8</v>
      </c>
      <c r="I732" s="171" t="s">
        <v>9</v>
      </c>
      <c r="J732" s="171" t="s">
        <v>9</v>
      </c>
      <c r="K732" s="172">
        <v>5</v>
      </c>
      <c r="L732" s="172">
        <v>2</v>
      </c>
      <c r="M732" s="172">
        <v>4</v>
      </c>
      <c r="N732" s="172">
        <v>3</v>
      </c>
      <c r="O732" s="172">
        <v>4</v>
      </c>
      <c r="P732" s="1"/>
      <c r="Q732"/>
      <c r="R732"/>
      <c r="S732"/>
      <c r="T732"/>
      <c r="U732"/>
      <c r="V732"/>
      <c r="W732" s="1"/>
      <c r="X732" s="50"/>
      <c r="Y732" s="49"/>
      <c r="Z732" s="49"/>
      <c r="AA732" s="1"/>
      <c r="AB732" s="7"/>
      <c r="AC732" s="7"/>
      <c r="AD732" s="7"/>
      <c r="AE732" s="7"/>
      <c r="AF732" s="7"/>
      <c r="AH732" s="15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  <c r="AS732" s="15"/>
      <c r="AT732" s="15"/>
      <c r="AU732" s="15"/>
      <c r="AV732" s="15"/>
      <c r="AW732" s="15"/>
      <c r="AX732" s="15"/>
      <c r="AY732" s="15"/>
      <c r="AZ732" s="15"/>
      <c r="BA732" s="15"/>
      <c r="BB732" s="15"/>
      <c r="BC732" s="15"/>
      <c r="BD732" s="15"/>
      <c r="BE732" s="15"/>
      <c r="BF732" s="15"/>
      <c r="BG732" s="15"/>
      <c r="BH732" s="15"/>
      <c r="BI732" s="15"/>
      <c r="BJ732" s="15"/>
      <c r="BK732" s="15"/>
      <c r="BL732" s="15"/>
      <c r="BM732" s="15"/>
      <c r="BN732" s="15"/>
      <c r="BO732" s="15"/>
      <c r="BP732" s="15"/>
      <c r="BQ732" s="15"/>
      <c r="BS732" s="15"/>
      <c r="BT732" s="15"/>
      <c r="BU732" s="15"/>
      <c r="BV732" s="15"/>
      <c r="BW732" s="15"/>
      <c r="BY732" s="5"/>
      <c r="BZ732" s="5"/>
      <c r="CA732" s="5"/>
      <c r="CB732" s="5"/>
      <c r="CC732" s="5"/>
      <c r="CE732" s="5"/>
      <c r="CF732" s="5"/>
      <c r="CG732" s="5"/>
      <c r="CH732" s="5"/>
      <c r="CI732" s="5"/>
    </row>
    <row r="733" spans="1:87" x14ac:dyDescent="0.35">
      <c r="A733" s="170" t="str">
        <f t="shared" si="299"/>
        <v>9MNN</v>
      </c>
      <c r="B733" s="170" t="str">
        <f t="shared" si="300"/>
        <v>M</v>
      </c>
      <c r="C733" s="29" t="str">
        <f t="shared" si="301"/>
        <v>N</v>
      </c>
      <c r="D733" s="29" t="str">
        <f t="shared" si="298"/>
        <v>N</v>
      </c>
      <c r="E733" s="171" t="s">
        <v>9</v>
      </c>
      <c r="F733" s="171" t="s">
        <v>7</v>
      </c>
      <c r="G733" s="171" t="s">
        <v>7</v>
      </c>
      <c r="H733" s="172">
        <v>9</v>
      </c>
      <c r="I733" s="171" t="s">
        <v>5</v>
      </c>
      <c r="J733" s="171" t="s">
        <v>5</v>
      </c>
      <c r="K733" s="172">
        <v>7800</v>
      </c>
      <c r="L733" s="172">
        <v>2871</v>
      </c>
      <c r="M733" s="172">
        <v>6095</v>
      </c>
      <c r="N733" s="172">
        <v>5942</v>
      </c>
      <c r="O733" s="172">
        <v>7497</v>
      </c>
      <c r="P733" s="1"/>
      <c r="Q733"/>
      <c r="R733"/>
      <c r="S733"/>
      <c r="T733"/>
      <c r="U733"/>
      <c r="V733"/>
      <c r="W733" s="1"/>
      <c r="X733" s="50"/>
      <c r="Y733" s="49"/>
      <c r="Z733" s="49"/>
      <c r="AA733" s="1"/>
      <c r="AB733" s="7"/>
      <c r="AC733" s="7"/>
      <c r="AD733" s="7"/>
      <c r="AE733" s="7"/>
      <c r="AF733" s="7"/>
      <c r="AH733" s="15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  <c r="AS733" s="15"/>
      <c r="AT733" s="15"/>
      <c r="AU733" s="15"/>
      <c r="AV733" s="15"/>
      <c r="AW733" s="15"/>
      <c r="AX733" s="15"/>
      <c r="AY733" s="15"/>
      <c r="AZ733" s="15"/>
      <c r="BA733" s="15"/>
      <c r="BB733" s="15"/>
      <c r="BC733" s="15"/>
      <c r="BD733" s="15"/>
      <c r="BE733" s="15"/>
      <c r="BF733" s="15"/>
      <c r="BG733" s="15"/>
      <c r="BH733" s="15"/>
      <c r="BI733" s="15"/>
      <c r="BJ733" s="15"/>
      <c r="BK733" s="15"/>
      <c r="BL733" s="15"/>
      <c r="BM733" s="15"/>
      <c r="BN733" s="15"/>
      <c r="BO733" s="15"/>
      <c r="BP733" s="15"/>
      <c r="BQ733" s="15"/>
      <c r="BS733" s="15"/>
      <c r="BT733" s="15"/>
      <c r="BU733" s="15"/>
      <c r="BV733" s="15"/>
      <c r="BW733" s="15"/>
      <c r="BY733" s="5"/>
      <c r="BZ733" s="5"/>
      <c r="CA733" s="5"/>
      <c r="CB733" s="5"/>
      <c r="CC733" s="5"/>
      <c r="CE733" s="5"/>
      <c r="CF733" s="5"/>
      <c r="CG733" s="5"/>
      <c r="CH733" s="5"/>
      <c r="CI733" s="5"/>
    </row>
    <row r="734" spans="1:87" x14ac:dyDescent="0.35">
      <c r="A734" s="170" t="str">
        <f t="shared" si="299"/>
        <v>9MNN</v>
      </c>
      <c r="B734" s="170" t="str">
        <f t="shared" si="300"/>
        <v>M</v>
      </c>
      <c r="C734" s="29" t="str">
        <f t="shared" si="301"/>
        <v>N</v>
      </c>
      <c r="D734" s="29" t="str">
        <f t="shared" si="298"/>
        <v>N</v>
      </c>
      <c r="E734" s="171" t="s">
        <v>9</v>
      </c>
      <c r="F734" s="171" t="s">
        <v>7</v>
      </c>
      <c r="G734" s="171" t="s">
        <v>7</v>
      </c>
      <c r="H734" s="172">
        <v>9</v>
      </c>
      <c r="I734" s="171" t="s">
        <v>9</v>
      </c>
      <c r="J734" s="171" t="s">
        <v>5</v>
      </c>
      <c r="K734" s="172">
        <v>1</v>
      </c>
      <c r="L734" s="172">
        <v>0</v>
      </c>
      <c r="M734" s="172">
        <v>1</v>
      </c>
      <c r="N734" s="172">
        <v>1</v>
      </c>
      <c r="O734" s="172">
        <v>1</v>
      </c>
      <c r="P734" s="1"/>
      <c r="Q734"/>
      <c r="R734"/>
      <c r="S734"/>
      <c r="T734"/>
      <c r="U734"/>
      <c r="V734"/>
      <c r="W734" s="1"/>
      <c r="X734" s="50"/>
      <c r="Y734" s="49"/>
      <c r="Z734" s="49"/>
      <c r="AA734" s="1"/>
      <c r="AB734" s="7"/>
      <c r="AC734" s="7"/>
      <c r="AD734" s="7"/>
      <c r="AE734" s="7"/>
      <c r="AF734" s="7"/>
      <c r="AH734" s="15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  <c r="AS734" s="15"/>
      <c r="AT734" s="15"/>
      <c r="AU734" s="15"/>
      <c r="AV734" s="15"/>
      <c r="AW734" s="15"/>
      <c r="AX734" s="15"/>
      <c r="AY734" s="15"/>
      <c r="AZ734" s="15"/>
      <c r="BA734" s="15"/>
      <c r="BB734" s="15"/>
      <c r="BC734" s="15"/>
      <c r="BD734" s="15"/>
      <c r="BE734" s="15"/>
      <c r="BF734" s="15"/>
      <c r="BG734" s="15"/>
      <c r="BH734" s="15"/>
      <c r="BI734" s="15"/>
      <c r="BJ734" s="15"/>
      <c r="BK734" s="15"/>
      <c r="BL734" s="15"/>
      <c r="BM734" s="15"/>
      <c r="BN734" s="15"/>
      <c r="BO734" s="15"/>
      <c r="BP734" s="15"/>
      <c r="BQ734" s="15"/>
      <c r="BS734" s="15"/>
      <c r="BT734" s="15"/>
      <c r="BU734" s="15"/>
      <c r="BV734" s="15"/>
      <c r="BW734" s="15"/>
      <c r="BY734" s="5"/>
      <c r="BZ734" s="5"/>
      <c r="CA734" s="5"/>
      <c r="CB734" s="5"/>
      <c r="CC734" s="5"/>
      <c r="CE734" s="5"/>
      <c r="CF734" s="5"/>
      <c r="CG734" s="5"/>
      <c r="CH734" s="5"/>
      <c r="CI734" s="5"/>
    </row>
    <row r="735" spans="1:87" x14ac:dyDescent="0.35">
      <c r="A735" s="170" t="str">
        <f t="shared" si="299"/>
        <v>10MNN</v>
      </c>
      <c r="B735" s="170" t="str">
        <f t="shared" si="300"/>
        <v>M</v>
      </c>
      <c r="C735" s="29" t="str">
        <f t="shared" si="301"/>
        <v>N</v>
      </c>
      <c r="D735" s="29" t="str">
        <f t="shared" si="298"/>
        <v>N</v>
      </c>
      <c r="E735" s="171" t="s">
        <v>9</v>
      </c>
      <c r="F735" s="171" t="s">
        <v>7</v>
      </c>
      <c r="G735" s="171" t="s">
        <v>7</v>
      </c>
      <c r="H735" s="172">
        <v>10</v>
      </c>
      <c r="I735" s="171" t="s">
        <v>5</v>
      </c>
      <c r="J735" s="171" t="s">
        <v>5</v>
      </c>
      <c r="K735" s="172">
        <v>7110</v>
      </c>
      <c r="L735" s="172">
        <v>2811</v>
      </c>
      <c r="M735" s="172">
        <v>5750</v>
      </c>
      <c r="N735" s="172">
        <v>5601</v>
      </c>
      <c r="O735" s="172">
        <v>6849</v>
      </c>
      <c r="P735" s="1"/>
      <c r="Q735"/>
      <c r="R735"/>
      <c r="S735"/>
      <c r="T735"/>
      <c r="U735"/>
      <c r="V735"/>
      <c r="W735" s="1"/>
      <c r="X735" s="50"/>
      <c r="Y735" s="49"/>
      <c r="Z735" s="49"/>
      <c r="AA735" s="1"/>
      <c r="AB735" s="7"/>
      <c r="AC735" s="7"/>
      <c r="AD735" s="7"/>
      <c r="AE735" s="7"/>
      <c r="AF735" s="7"/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  <c r="AS735" s="15"/>
      <c r="AT735" s="15"/>
      <c r="AU735" s="15"/>
      <c r="AV735" s="15"/>
      <c r="AW735" s="15"/>
      <c r="AX735" s="15"/>
      <c r="AY735" s="15"/>
      <c r="AZ735" s="15"/>
      <c r="BA735" s="15"/>
      <c r="BB735" s="15"/>
      <c r="BC735" s="15"/>
      <c r="BD735" s="15"/>
      <c r="BE735" s="15"/>
      <c r="BF735" s="15"/>
      <c r="BG735" s="15"/>
      <c r="BH735" s="15"/>
      <c r="BI735" s="15"/>
      <c r="BJ735" s="15"/>
      <c r="BK735" s="15"/>
      <c r="BL735" s="15"/>
      <c r="BM735" s="15"/>
      <c r="BN735" s="15"/>
      <c r="BO735" s="15"/>
      <c r="BP735" s="15"/>
      <c r="BQ735" s="15"/>
      <c r="BS735" s="15"/>
      <c r="BT735" s="15"/>
      <c r="BU735" s="15"/>
      <c r="BV735" s="15"/>
      <c r="BW735" s="15"/>
      <c r="BY735" s="5"/>
      <c r="BZ735" s="5"/>
      <c r="CA735" s="5"/>
      <c r="CB735" s="5"/>
      <c r="CC735" s="5"/>
      <c r="CE735" s="5"/>
      <c r="CF735" s="5"/>
      <c r="CG735" s="5"/>
      <c r="CH735" s="5"/>
      <c r="CI735" s="5"/>
    </row>
    <row r="736" spans="1:87" x14ac:dyDescent="0.35">
      <c r="A736" s="170" t="str">
        <f t="shared" si="299"/>
        <v>10MNN</v>
      </c>
      <c r="B736" s="170" t="str">
        <f t="shared" si="300"/>
        <v>M</v>
      </c>
      <c r="C736" s="29" t="str">
        <f t="shared" si="301"/>
        <v>N</v>
      </c>
      <c r="D736" s="29" t="str">
        <f t="shared" si="298"/>
        <v>N</v>
      </c>
      <c r="E736" s="171" t="s">
        <v>9</v>
      </c>
      <c r="F736" s="171" t="s">
        <v>7</v>
      </c>
      <c r="G736" s="171" t="s">
        <v>7</v>
      </c>
      <c r="H736" s="172">
        <v>10</v>
      </c>
      <c r="I736" s="171" t="s">
        <v>5</v>
      </c>
      <c r="J736" s="171" t="s">
        <v>9</v>
      </c>
      <c r="K736" s="172">
        <v>1</v>
      </c>
      <c r="L736" s="172">
        <v>0</v>
      </c>
      <c r="M736" s="172">
        <v>1</v>
      </c>
      <c r="N736" s="172">
        <v>1</v>
      </c>
      <c r="O736" s="172">
        <v>1</v>
      </c>
      <c r="P736" s="1"/>
      <c r="Q736"/>
      <c r="R736"/>
      <c r="S736"/>
      <c r="T736"/>
      <c r="U736"/>
      <c r="V736"/>
      <c r="W736" s="1"/>
      <c r="X736" s="50"/>
      <c r="Y736" s="49"/>
      <c r="Z736" s="49"/>
      <c r="AA736" s="1"/>
      <c r="AB736" s="7"/>
      <c r="AC736" s="7"/>
      <c r="AD736" s="7"/>
      <c r="AE736" s="7"/>
      <c r="AF736" s="7"/>
      <c r="AH736" s="15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  <c r="AS736" s="15"/>
      <c r="AT736" s="15"/>
      <c r="AU736" s="15"/>
      <c r="AV736" s="15"/>
      <c r="AW736" s="15"/>
      <c r="AX736" s="15"/>
      <c r="AY736" s="15"/>
      <c r="AZ736" s="15"/>
      <c r="BA736" s="15"/>
      <c r="BB736" s="15"/>
      <c r="BC736" s="15"/>
      <c r="BD736" s="15"/>
      <c r="BE736" s="15"/>
      <c r="BF736" s="15"/>
      <c r="BG736" s="15"/>
      <c r="BH736" s="15"/>
      <c r="BI736" s="15"/>
      <c r="BJ736" s="15"/>
      <c r="BK736" s="15"/>
      <c r="BL736" s="15"/>
      <c r="BM736" s="15"/>
      <c r="BN736" s="15"/>
      <c r="BO736" s="15"/>
      <c r="BP736" s="15"/>
      <c r="BQ736" s="15"/>
      <c r="BS736" s="15"/>
      <c r="BT736" s="15"/>
      <c r="BU736" s="15"/>
      <c r="BV736" s="15"/>
      <c r="BW736" s="15"/>
      <c r="BY736" s="5"/>
      <c r="BZ736" s="5"/>
      <c r="CA736" s="5"/>
      <c r="CB736" s="5"/>
      <c r="CC736" s="5"/>
      <c r="CE736" s="5"/>
      <c r="CF736" s="5"/>
      <c r="CG736" s="5"/>
      <c r="CH736" s="5"/>
      <c r="CI736" s="5"/>
    </row>
    <row r="737" spans="1:87" x14ac:dyDescent="0.35">
      <c r="A737" s="170" t="str">
        <f t="shared" si="299"/>
        <v>11MNN</v>
      </c>
      <c r="B737" s="170" t="str">
        <f t="shared" si="300"/>
        <v>M</v>
      </c>
      <c r="C737" s="29" t="str">
        <f t="shared" si="301"/>
        <v>N</v>
      </c>
      <c r="D737" s="29" t="str">
        <f t="shared" si="298"/>
        <v>N</v>
      </c>
      <c r="E737" s="171" t="s">
        <v>9</v>
      </c>
      <c r="F737" s="171" t="s">
        <v>7</v>
      </c>
      <c r="G737" s="171" t="s">
        <v>7</v>
      </c>
      <c r="H737" s="172">
        <v>11</v>
      </c>
      <c r="I737" s="171" t="s">
        <v>5</v>
      </c>
      <c r="J737" s="171" t="s">
        <v>5</v>
      </c>
      <c r="K737" s="172">
        <v>8013</v>
      </c>
      <c r="L737" s="172">
        <v>3323</v>
      </c>
      <c r="M737" s="172">
        <v>6536</v>
      </c>
      <c r="N737" s="172">
        <v>6390</v>
      </c>
      <c r="O737" s="172">
        <v>7738</v>
      </c>
      <c r="P737" s="1"/>
      <c r="Q737"/>
      <c r="R737"/>
      <c r="S737"/>
      <c r="T737"/>
      <c r="U737"/>
      <c r="V737"/>
      <c r="W737" s="1"/>
      <c r="X737" s="50"/>
      <c r="Y737" s="49"/>
      <c r="Z737" s="49"/>
      <c r="AA737" s="1"/>
      <c r="AB737" s="7"/>
      <c r="AC737" s="7"/>
      <c r="AD737" s="7"/>
      <c r="AE737" s="7"/>
      <c r="AF737" s="7"/>
      <c r="AH737" s="15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  <c r="AS737" s="15"/>
      <c r="AT737" s="15"/>
      <c r="AU737" s="15"/>
      <c r="AV737" s="15"/>
      <c r="AW737" s="15"/>
      <c r="AX737" s="15"/>
      <c r="AY737" s="15"/>
      <c r="AZ737" s="15"/>
      <c r="BA737" s="15"/>
      <c r="BB737" s="15"/>
      <c r="BC737" s="15"/>
      <c r="BD737" s="15"/>
      <c r="BE737" s="15"/>
      <c r="BF737" s="15"/>
      <c r="BG737" s="15"/>
      <c r="BH737" s="15"/>
      <c r="BI737" s="15"/>
      <c r="BJ737" s="15"/>
      <c r="BK737" s="15"/>
      <c r="BL737" s="15"/>
      <c r="BM737" s="15"/>
      <c r="BN737" s="15"/>
      <c r="BO737" s="15"/>
      <c r="BP737" s="15"/>
      <c r="BQ737" s="15"/>
      <c r="BS737" s="15"/>
      <c r="BT737" s="15"/>
      <c r="BU737" s="15"/>
      <c r="BV737" s="15"/>
      <c r="BW737" s="15"/>
      <c r="BY737" s="5"/>
      <c r="BZ737" s="5"/>
      <c r="CA737" s="5"/>
      <c r="CB737" s="5"/>
      <c r="CC737" s="5"/>
      <c r="CE737" s="5"/>
      <c r="CF737" s="5"/>
      <c r="CG737" s="5"/>
      <c r="CH737" s="5"/>
      <c r="CI737" s="5"/>
    </row>
    <row r="738" spans="1:87" x14ac:dyDescent="0.35">
      <c r="A738" s="170" t="str">
        <f t="shared" si="299"/>
        <v>12MNN</v>
      </c>
      <c r="B738" s="170" t="str">
        <f t="shared" si="300"/>
        <v>M</v>
      </c>
      <c r="C738" s="29" t="str">
        <f t="shared" si="301"/>
        <v>N</v>
      </c>
      <c r="D738" s="29" t="str">
        <f t="shared" si="298"/>
        <v>N</v>
      </c>
      <c r="E738" s="171" t="s">
        <v>9</v>
      </c>
      <c r="F738" s="171" t="s">
        <v>7</v>
      </c>
      <c r="G738" s="171" t="s">
        <v>7</v>
      </c>
      <c r="H738" s="172">
        <v>12</v>
      </c>
      <c r="I738" s="171" t="s">
        <v>5</v>
      </c>
      <c r="J738" s="171" t="s">
        <v>5</v>
      </c>
      <c r="K738" s="172">
        <v>8206</v>
      </c>
      <c r="L738" s="172">
        <v>3499</v>
      </c>
      <c r="M738" s="172">
        <v>6773</v>
      </c>
      <c r="N738" s="172">
        <v>6591</v>
      </c>
      <c r="O738" s="172">
        <v>7947</v>
      </c>
      <c r="P738" s="1"/>
      <c r="Q738"/>
      <c r="R738"/>
      <c r="S738"/>
      <c r="T738"/>
      <c r="U738"/>
      <c r="V738"/>
      <c r="W738" s="1"/>
      <c r="X738" s="50"/>
      <c r="Y738" s="49"/>
      <c r="Z738" s="49"/>
      <c r="AA738" s="1"/>
      <c r="AB738" s="7"/>
      <c r="AC738" s="7"/>
      <c r="AD738" s="7"/>
      <c r="AE738" s="7"/>
      <c r="AF738" s="7"/>
      <c r="AH738" s="15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  <c r="AS738" s="15"/>
      <c r="AT738" s="15"/>
      <c r="AU738" s="15"/>
      <c r="AV738" s="15"/>
      <c r="AW738" s="15"/>
      <c r="AX738" s="15"/>
      <c r="AY738" s="15"/>
      <c r="AZ738" s="15"/>
      <c r="BA738" s="15"/>
      <c r="BB738" s="15"/>
      <c r="BC738" s="15"/>
      <c r="BD738" s="15"/>
      <c r="BE738" s="15"/>
      <c r="BF738" s="15"/>
      <c r="BG738" s="15"/>
      <c r="BH738" s="15"/>
      <c r="BI738" s="15"/>
      <c r="BJ738" s="15"/>
      <c r="BK738" s="15"/>
      <c r="BL738" s="15"/>
      <c r="BM738" s="15"/>
      <c r="BN738" s="15"/>
      <c r="BO738" s="15"/>
      <c r="BP738" s="15"/>
      <c r="BQ738" s="15"/>
      <c r="BS738" s="15"/>
      <c r="BT738" s="15"/>
      <c r="BU738" s="15"/>
      <c r="BV738" s="15"/>
      <c r="BW738" s="15"/>
      <c r="BY738" s="5"/>
      <c r="BZ738" s="5"/>
      <c r="CA738" s="5"/>
      <c r="CB738" s="5"/>
      <c r="CC738" s="5"/>
      <c r="CE738" s="5"/>
      <c r="CF738" s="5"/>
      <c r="CG738" s="5"/>
      <c r="CH738" s="5"/>
      <c r="CI738" s="5"/>
    </row>
    <row r="739" spans="1:87" x14ac:dyDescent="0.35">
      <c r="A739" s="170" t="str">
        <f t="shared" si="299"/>
        <v>13MNN</v>
      </c>
      <c r="B739" s="170" t="str">
        <f t="shared" si="300"/>
        <v>M</v>
      </c>
      <c r="C739" s="29" t="str">
        <f t="shared" si="301"/>
        <v>N</v>
      </c>
      <c r="D739" s="29" t="str">
        <f t="shared" si="298"/>
        <v>N</v>
      </c>
      <c r="E739" s="171" t="s">
        <v>9</v>
      </c>
      <c r="F739" s="171" t="s">
        <v>7</v>
      </c>
      <c r="G739" s="171" t="s">
        <v>7</v>
      </c>
      <c r="H739" s="172">
        <v>13</v>
      </c>
      <c r="I739" s="171" t="s">
        <v>5</v>
      </c>
      <c r="J739" s="171" t="s">
        <v>5</v>
      </c>
      <c r="K739" s="172">
        <v>9718</v>
      </c>
      <c r="L739" s="172">
        <v>4361</v>
      </c>
      <c r="M739" s="172">
        <v>8184</v>
      </c>
      <c r="N739" s="172">
        <v>7996</v>
      </c>
      <c r="O739" s="172">
        <v>9436</v>
      </c>
      <c r="P739" s="1"/>
      <c r="Q739"/>
      <c r="R739"/>
      <c r="S739"/>
      <c r="T739"/>
      <c r="U739"/>
      <c r="V739"/>
      <c r="W739" s="1"/>
      <c r="X739" s="50"/>
      <c r="Y739" s="49"/>
      <c r="Z739" s="49"/>
      <c r="AA739" s="1"/>
      <c r="AB739" s="7"/>
      <c r="AC739" s="7"/>
      <c r="AD739" s="7"/>
      <c r="AE739" s="7"/>
      <c r="AF739" s="7"/>
      <c r="AH739" s="15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  <c r="AS739" s="15"/>
      <c r="AT739" s="15"/>
      <c r="AU739" s="15"/>
      <c r="AV739" s="15"/>
      <c r="AW739" s="15"/>
      <c r="AX739" s="15"/>
      <c r="AY739" s="15"/>
      <c r="AZ739" s="15"/>
      <c r="BA739" s="15"/>
      <c r="BB739" s="15"/>
      <c r="BC739" s="15"/>
      <c r="BD739" s="15"/>
      <c r="BE739" s="15"/>
      <c r="BF739" s="15"/>
      <c r="BG739" s="15"/>
      <c r="BH739" s="15"/>
      <c r="BI739" s="15"/>
      <c r="BJ739" s="15"/>
      <c r="BK739" s="15"/>
      <c r="BL739" s="15"/>
      <c r="BM739" s="15"/>
      <c r="BN739" s="15"/>
      <c r="BO739" s="15"/>
      <c r="BP739" s="15"/>
      <c r="BQ739" s="15"/>
      <c r="BS739" s="15"/>
      <c r="BT739" s="15"/>
      <c r="BU739" s="15"/>
      <c r="BV739" s="15"/>
      <c r="BW739" s="15"/>
      <c r="BY739" s="5"/>
      <c r="BZ739" s="5"/>
      <c r="CA739" s="5"/>
      <c r="CB739" s="5"/>
      <c r="CC739" s="5"/>
      <c r="CE739" s="5"/>
      <c r="CF739" s="5"/>
      <c r="CG739" s="5"/>
      <c r="CH739" s="5"/>
      <c r="CI739" s="5"/>
    </row>
    <row r="740" spans="1:87" x14ac:dyDescent="0.35">
      <c r="A740" s="170" t="str">
        <f t="shared" si="299"/>
        <v>14MNN</v>
      </c>
      <c r="B740" s="170" t="str">
        <f t="shared" si="300"/>
        <v>M</v>
      </c>
      <c r="C740" s="29" t="str">
        <f t="shared" si="301"/>
        <v>N</v>
      </c>
      <c r="D740" s="29" t="str">
        <f t="shared" si="298"/>
        <v>N</v>
      </c>
      <c r="E740" s="171" t="s">
        <v>9</v>
      </c>
      <c r="F740" s="171" t="s">
        <v>7</v>
      </c>
      <c r="G740" s="171" t="s">
        <v>7</v>
      </c>
      <c r="H740" s="172">
        <v>14</v>
      </c>
      <c r="I740" s="171" t="s">
        <v>5</v>
      </c>
      <c r="J740" s="171" t="s">
        <v>5</v>
      </c>
      <c r="K740" s="172">
        <v>10276</v>
      </c>
      <c r="L740" s="172">
        <v>4727</v>
      </c>
      <c r="M740" s="172">
        <v>8683</v>
      </c>
      <c r="N740" s="172">
        <v>8493</v>
      </c>
      <c r="O740" s="172">
        <v>10029</v>
      </c>
      <c r="P740" s="1"/>
      <c r="Q740"/>
      <c r="R740"/>
      <c r="S740"/>
      <c r="T740"/>
      <c r="U740"/>
      <c r="V740"/>
      <c r="W740" s="1"/>
      <c r="X740" s="50"/>
      <c r="Y740" s="49"/>
      <c r="Z740" s="49"/>
      <c r="AA740" s="1"/>
      <c r="AB740" s="7"/>
      <c r="AC740" s="7"/>
      <c r="AD740" s="7"/>
      <c r="AE740" s="7"/>
      <c r="AF740" s="7"/>
      <c r="AH740" s="15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  <c r="AS740" s="15"/>
      <c r="AT740" s="15"/>
      <c r="AU740" s="15"/>
      <c r="AV740" s="15"/>
      <c r="AW740" s="15"/>
      <c r="AX740" s="15"/>
      <c r="AY740" s="15"/>
      <c r="AZ740" s="15"/>
      <c r="BA740" s="15"/>
      <c r="BB740" s="15"/>
      <c r="BC740" s="15"/>
      <c r="BD740" s="15"/>
      <c r="BE740" s="15"/>
      <c r="BF740" s="15"/>
      <c r="BG740" s="15"/>
      <c r="BH740" s="15"/>
      <c r="BI740" s="15"/>
      <c r="BJ740" s="15"/>
      <c r="BK740" s="15"/>
      <c r="BL740" s="15"/>
      <c r="BM740" s="15"/>
      <c r="BN740" s="15"/>
      <c r="BO740" s="15"/>
      <c r="BP740" s="15"/>
      <c r="BQ740" s="15"/>
      <c r="BS740" s="15"/>
      <c r="BT740" s="15"/>
      <c r="BU740" s="15"/>
      <c r="BV740" s="15"/>
      <c r="BW740" s="15"/>
      <c r="BY740" s="5"/>
      <c r="BZ740" s="5"/>
      <c r="CA740" s="5"/>
      <c r="CB740" s="5"/>
      <c r="CC740" s="5"/>
      <c r="CE740" s="5"/>
      <c r="CF740" s="5"/>
      <c r="CG740" s="5"/>
      <c r="CH740" s="5"/>
      <c r="CI740" s="5"/>
    </row>
    <row r="741" spans="1:87" x14ac:dyDescent="0.35">
      <c r="A741" s="170" t="str">
        <f t="shared" si="299"/>
        <v>14MNN</v>
      </c>
      <c r="B741" s="170" t="str">
        <f t="shared" si="300"/>
        <v>M</v>
      </c>
      <c r="C741" s="29" t="str">
        <f t="shared" si="301"/>
        <v>N</v>
      </c>
      <c r="D741" s="29" t="str">
        <f t="shared" si="298"/>
        <v>N</v>
      </c>
      <c r="E741" s="171" t="s">
        <v>9</v>
      </c>
      <c r="F741" s="171" t="s">
        <v>7</v>
      </c>
      <c r="G741" s="171" t="s">
        <v>7</v>
      </c>
      <c r="H741" s="172">
        <v>14</v>
      </c>
      <c r="I741" s="171" t="s">
        <v>5</v>
      </c>
      <c r="J741" s="171" t="s">
        <v>9</v>
      </c>
      <c r="K741" s="172">
        <v>1</v>
      </c>
      <c r="L741" s="172">
        <v>0</v>
      </c>
      <c r="M741" s="172">
        <v>1</v>
      </c>
      <c r="N741" s="172">
        <v>1</v>
      </c>
      <c r="O741" s="172">
        <v>0</v>
      </c>
      <c r="P741" s="1"/>
      <c r="Q741"/>
      <c r="R741"/>
      <c r="S741"/>
      <c r="T741"/>
      <c r="U741"/>
      <c r="V741"/>
      <c r="W741" s="1"/>
      <c r="X741" s="50"/>
      <c r="Y741" s="49"/>
      <c r="Z741" s="49"/>
      <c r="AA741" s="1"/>
      <c r="AB741" s="7"/>
      <c r="AC741" s="7"/>
      <c r="AD741" s="7"/>
      <c r="AE741" s="7"/>
      <c r="AF741" s="7"/>
      <c r="AH741" s="15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  <c r="AS741" s="15"/>
      <c r="AT741" s="15"/>
      <c r="AU741" s="15"/>
      <c r="AV741" s="15"/>
      <c r="AW741" s="15"/>
      <c r="AX741" s="15"/>
      <c r="AY741" s="15"/>
      <c r="AZ741" s="15"/>
      <c r="BA741" s="15"/>
      <c r="BB741" s="15"/>
      <c r="BC741" s="15"/>
      <c r="BD741" s="15"/>
      <c r="BE741" s="15"/>
      <c r="BF741" s="15"/>
      <c r="BG741" s="15"/>
      <c r="BH741" s="15"/>
      <c r="BI741" s="15"/>
      <c r="BJ741" s="15"/>
      <c r="BK741" s="15"/>
      <c r="BL741" s="15"/>
      <c r="BM741" s="15"/>
      <c r="BN741" s="15"/>
      <c r="BO741" s="15"/>
      <c r="BP741" s="15"/>
      <c r="BQ741" s="15"/>
      <c r="BS741" s="15"/>
      <c r="BT741" s="15"/>
      <c r="BU741" s="15"/>
      <c r="BV741" s="15"/>
      <c r="BW741" s="15"/>
      <c r="BY741" s="5"/>
      <c r="BZ741" s="5"/>
      <c r="CA741" s="5"/>
      <c r="CB741" s="5"/>
      <c r="CC741" s="5"/>
      <c r="CE741" s="5"/>
      <c r="CF741" s="5"/>
      <c r="CG741" s="5"/>
      <c r="CH741" s="5"/>
      <c r="CI741" s="5"/>
    </row>
    <row r="742" spans="1:87" x14ac:dyDescent="0.35">
      <c r="A742" s="170" t="str">
        <f t="shared" si="299"/>
        <v>15MNN</v>
      </c>
      <c r="B742" s="170" t="str">
        <f t="shared" si="300"/>
        <v>M</v>
      </c>
      <c r="C742" s="29" t="str">
        <f t="shared" si="301"/>
        <v>N</v>
      </c>
      <c r="D742" s="29" t="str">
        <f t="shared" si="298"/>
        <v>N</v>
      </c>
      <c r="E742" s="171" t="s">
        <v>9</v>
      </c>
      <c r="F742" s="171" t="s">
        <v>7</v>
      </c>
      <c r="G742" s="171" t="s">
        <v>7</v>
      </c>
      <c r="H742" s="172">
        <v>15</v>
      </c>
      <c r="I742" s="171" t="s">
        <v>5</v>
      </c>
      <c r="J742" s="171" t="s">
        <v>5</v>
      </c>
      <c r="K742" s="172">
        <v>11673</v>
      </c>
      <c r="L742" s="172">
        <v>5616</v>
      </c>
      <c r="M742" s="172">
        <v>9906</v>
      </c>
      <c r="N742" s="172">
        <v>9692</v>
      </c>
      <c r="O742" s="172">
        <v>11397</v>
      </c>
      <c r="P742" s="1"/>
      <c r="Q742"/>
      <c r="R742"/>
      <c r="S742"/>
      <c r="T742"/>
      <c r="U742"/>
      <c r="V742"/>
      <c r="W742" s="1"/>
      <c r="X742" s="50"/>
      <c r="Y742" s="49"/>
      <c r="Z742" s="49"/>
      <c r="AA742" s="1"/>
      <c r="AB742" s="7"/>
      <c r="AC742" s="7"/>
      <c r="AD742" s="7"/>
      <c r="AE742" s="7"/>
      <c r="AF742" s="7"/>
      <c r="AH742" s="15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  <c r="AS742" s="15"/>
      <c r="AT742" s="15"/>
      <c r="AU742" s="15"/>
      <c r="AV742" s="15"/>
      <c r="AW742" s="15"/>
      <c r="AX742" s="15"/>
      <c r="AY742" s="15"/>
      <c r="AZ742" s="15"/>
      <c r="BA742" s="15"/>
      <c r="BB742" s="15"/>
      <c r="BC742" s="15"/>
      <c r="BD742" s="15"/>
      <c r="BE742" s="15"/>
      <c r="BF742" s="15"/>
      <c r="BG742" s="15"/>
      <c r="BH742" s="15"/>
      <c r="BI742" s="15"/>
      <c r="BJ742" s="15"/>
      <c r="BK742" s="15"/>
      <c r="BL742" s="15"/>
      <c r="BM742" s="15"/>
      <c r="BN742" s="15"/>
      <c r="BO742" s="15"/>
      <c r="BP742" s="15"/>
      <c r="BQ742" s="15"/>
      <c r="BS742" s="15"/>
      <c r="BT742" s="15"/>
      <c r="BU742" s="15"/>
      <c r="BV742" s="15"/>
      <c r="BW742" s="15"/>
      <c r="BY742" s="5"/>
      <c r="BZ742" s="5"/>
      <c r="CA742" s="5"/>
      <c r="CB742" s="5"/>
      <c r="CC742" s="5"/>
      <c r="CE742" s="5"/>
      <c r="CF742" s="5"/>
      <c r="CG742" s="5"/>
      <c r="CH742" s="5"/>
      <c r="CI742" s="5"/>
    </row>
    <row r="743" spans="1:87" x14ac:dyDescent="0.35">
      <c r="A743" s="170" t="str">
        <f t="shared" si="299"/>
        <v>16MNN</v>
      </c>
      <c r="B743" s="170" t="str">
        <f t="shared" si="300"/>
        <v>M</v>
      </c>
      <c r="C743" s="29" t="str">
        <f t="shared" si="301"/>
        <v>N</v>
      </c>
      <c r="D743" s="29" t="str">
        <f t="shared" si="298"/>
        <v>N</v>
      </c>
      <c r="E743" s="171" t="s">
        <v>9</v>
      </c>
      <c r="F743" s="171" t="s">
        <v>7</v>
      </c>
      <c r="G743" s="171" t="s">
        <v>7</v>
      </c>
      <c r="H743" s="172">
        <v>16</v>
      </c>
      <c r="I743" s="171" t="s">
        <v>5</v>
      </c>
      <c r="J743" s="171" t="s">
        <v>5</v>
      </c>
      <c r="K743" s="172">
        <v>12550</v>
      </c>
      <c r="L743" s="172">
        <v>6105</v>
      </c>
      <c r="M743" s="172">
        <v>10729</v>
      </c>
      <c r="N743" s="172">
        <v>10490</v>
      </c>
      <c r="O743" s="172">
        <v>12238</v>
      </c>
      <c r="P743" s="1"/>
      <c r="Q743"/>
      <c r="R743"/>
      <c r="S743"/>
      <c r="T743"/>
      <c r="U743"/>
      <c r="V743"/>
      <c r="W743" s="1"/>
      <c r="X743" s="50"/>
      <c r="Y743" s="49"/>
      <c r="Z743" s="49"/>
      <c r="AA743" s="1"/>
      <c r="AB743" s="7"/>
      <c r="AC743" s="7"/>
      <c r="AD743" s="7"/>
      <c r="AE743" s="7"/>
      <c r="AF743" s="7"/>
      <c r="AH743" s="15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  <c r="AS743" s="15"/>
      <c r="AT743" s="15"/>
      <c r="AU743" s="15"/>
      <c r="AV743" s="15"/>
      <c r="AW743" s="15"/>
      <c r="AX743" s="15"/>
      <c r="AY743" s="15"/>
      <c r="AZ743" s="15"/>
      <c r="BA743" s="15"/>
      <c r="BB743" s="15"/>
      <c r="BC743" s="15"/>
      <c r="BD743" s="15"/>
      <c r="BE743" s="15"/>
      <c r="BF743" s="15"/>
      <c r="BG743" s="15"/>
      <c r="BH743" s="15"/>
      <c r="BI743" s="15"/>
      <c r="BJ743" s="15"/>
      <c r="BK743" s="15"/>
      <c r="BL743" s="15"/>
      <c r="BM743" s="15"/>
      <c r="BN743" s="15"/>
      <c r="BO743" s="15"/>
      <c r="BP743" s="15"/>
      <c r="BQ743" s="15"/>
      <c r="BS743" s="15"/>
      <c r="BT743" s="15"/>
      <c r="BU743" s="15"/>
      <c r="BV743" s="15"/>
      <c r="BW743" s="15"/>
      <c r="BY743" s="5"/>
      <c r="BZ743" s="5"/>
      <c r="CA743" s="5"/>
      <c r="CB743" s="5"/>
      <c r="CC743" s="5"/>
      <c r="CE743" s="5"/>
      <c r="CF743" s="5"/>
      <c r="CG743" s="5"/>
      <c r="CH743" s="5"/>
      <c r="CI743" s="5"/>
    </row>
    <row r="744" spans="1:87" x14ac:dyDescent="0.35">
      <c r="A744" s="170" t="str">
        <f t="shared" si="299"/>
        <v>17MNN</v>
      </c>
      <c r="B744" s="170" t="str">
        <f t="shared" si="300"/>
        <v>M</v>
      </c>
      <c r="C744" s="29" t="str">
        <f t="shared" si="301"/>
        <v>N</v>
      </c>
      <c r="D744" s="29" t="str">
        <f t="shared" si="298"/>
        <v>N</v>
      </c>
      <c r="E744" s="171" t="s">
        <v>9</v>
      </c>
      <c r="F744" s="171" t="s">
        <v>7</v>
      </c>
      <c r="G744" s="171" t="s">
        <v>7</v>
      </c>
      <c r="H744" s="172">
        <v>17</v>
      </c>
      <c r="I744" s="171" t="s">
        <v>5</v>
      </c>
      <c r="J744" s="171" t="s">
        <v>5</v>
      </c>
      <c r="K744" s="172">
        <v>13032</v>
      </c>
      <c r="L744" s="172">
        <v>6416</v>
      </c>
      <c r="M744" s="172">
        <v>11260</v>
      </c>
      <c r="N744" s="172">
        <v>11036</v>
      </c>
      <c r="O744" s="172">
        <v>12745</v>
      </c>
      <c r="P744" s="1"/>
      <c r="Q744"/>
      <c r="R744"/>
      <c r="S744"/>
      <c r="T744"/>
      <c r="U744"/>
      <c r="V744"/>
      <c r="W744" s="1"/>
      <c r="X744" s="50"/>
      <c r="Y744" s="49"/>
      <c r="Z744" s="49"/>
      <c r="AA744" s="1"/>
      <c r="AB744" s="7"/>
      <c r="AC744" s="7"/>
      <c r="AD744" s="7"/>
      <c r="AE744" s="7"/>
      <c r="AF744" s="7"/>
      <c r="AH744" s="15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  <c r="AS744" s="15"/>
      <c r="AT744" s="15"/>
      <c r="AU744" s="15"/>
      <c r="AV744" s="15"/>
      <c r="AW744" s="15"/>
      <c r="AX744" s="15"/>
      <c r="AY744" s="15"/>
      <c r="AZ744" s="15"/>
      <c r="BA744" s="15"/>
      <c r="BB744" s="15"/>
      <c r="BC744" s="15"/>
      <c r="BD744" s="15"/>
      <c r="BE744" s="15"/>
      <c r="BF744" s="15"/>
      <c r="BG744" s="15"/>
      <c r="BH744" s="15"/>
      <c r="BI744" s="15"/>
      <c r="BJ744" s="15"/>
      <c r="BK744" s="15"/>
      <c r="BL744" s="15"/>
      <c r="BM744" s="15"/>
      <c r="BN744" s="15"/>
      <c r="BO744" s="15"/>
      <c r="BP744" s="15"/>
      <c r="BQ744" s="15"/>
      <c r="BS744" s="15"/>
      <c r="BT744" s="15"/>
      <c r="BU744" s="15"/>
      <c r="BV744" s="15"/>
      <c r="BW744" s="15"/>
      <c r="BY744" s="5"/>
      <c r="BZ744" s="5"/>
      <c r="CA744" s="5"/>
      <c r="CB744" s="5"/>
      <c r="CC744" s="5"/>
      <c r="CE744" s="5"/>
      <c r="CF744" s="5"/>
      <c r="CG744" s="5"/>
      <c r="CH744" s="5"/>
      <c r="CI744" s="5"/>
    </row>
    <row r="745" spans="1:87" x14ac:dyDescent="0.35">
      <c r="A745" s="170" t="str">
        <f t="shared" si="299"/>
        <v>18MNN</v>
      </c>
      <c r="B745" s="170" t="str">
        <f t="shared" si="300"/>
        <v>M</v>
      </c>
      <c r="C745" s="29" t="str">
        <f t="shared" si="301"/>
        <v>N</v>
      </c>
      <c r="D745" s="29" t="str">
        <f t="shared" si="298"/>
        <v>N</v>
      </c>
      <c r="E745" s="171" t="s">
        <v>9</v>
      </c>
      <c r="F745" s="171" t="s">
        <v>7</v>
      </c>
      <c r="G745" s="171" t="s">
        <v>7</v>
      </c>
      <c r="H745" s="172">
        <v>18</v>
      </c>
      <c r="I745" s="171" t="s">
        <v>5</v>
      </c>
      <c r="J745" s="171" t="s">
        <v>5</v>
      </c>
      <c r="K745" s="172">
        <v>13168</v>
      </c>
      <c r="L745" s="172">
        <v>6688</v>
      </c>
      <c r="M745" s="172">
        <v>11473</v>
      </c>
      <c r="N745" s="172">
        <v>11213</v>
      </c>
      <c r="O745" s="172">
        <v>12917</v>
      </c>
      <c r="P745" s="1"/>
      <c r="Q745"/>
      <c r="R745"/>
      <c r="S745"/>
      <c r="T745"/>
      <c r="U745"/>
      <c r="V745"/>
      <c r="W745" s="1"/>
      <c r="X745" s="50"/>
      <c r="Y745" s="49"/>
      <c r="Z745" s="49"/>
      <c r="AA745" s="1"/>
      <c r="AB745" s="7"/>
      <c r="AC745" s="7"/>
      <c r="AD745" s="7"/>
      <c r="AE745" s="7"/>
      <c r="AF745" s="7"/>
      <c r="AH745" s="15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  <c r="AS745" s="15"/>
      <c r="AT745" s="15"/>
      <c r="AU745" s="15"/>
      <c r="AV745" s="15"/>
      <c r="AW745" s="15"/>
      <c r="AX745" s="15"/>
      <c r="AY745" s="15"/>
      <c r="AZ745" s="15"/>
      <c r="BA745" s="15"/>
      <c r="BB745" s="15"/>
      <c r="BC745" s="15"/>
      <c r="BD745" s="15"/>
      <c r="BE745" s="15"/>
      <c r="BF745" s="15"/>
      <c r="BG745" s="15"/>
      <c r="BH745" s="15"/>
      <c r="BI745" s="15"/>
      <c r="BJ745" s="15"/>
      <c r="BK745" s="15"/>
      <c r="BL745" s="15"/>
      <c r="BM745" s="15"/>
      <c r="BN745" s="15"/>
      <c r="BO745" s="15"/>
      <c r="BP745" s="15"/>
      <c r="BQ745" s="15"/>
      <c r="BS745" s="15"/>
      <c r="BT745" s="15"/>
      <c r="BU745" s="15"/>
      <c r="BV745" s="15"/>
      <c r="BW745" s="15"/>
      <c r="BY745" s="5"/>
      <c r="BZ745" s="5"/>
      <c r="CA745" s="5"/>
      <c r="CB745" s="5"/>
      <c r="CC745" s="5"/>
      <c r="CE745" s="5"/>
      <c r="CF745" s="5"/>
      <c r="CG745" s="5"/>
      <c r="CH745" s="5"/>
      <c r="CI745" s="5"/>
    </row>
    <row r="746" spans="1:87" x14ac:dyDescent="0.35">
      <c r="A746" s="170" t="str">
        <f t="shared" si="299"/>
        <v>19MNN</v>
      </c>
      <c r="B746" s="170" t="str">
        <f t="shared" si="300"/>
        <v>M</v>
      </c>
      <c r="C746" s="29" t="str">
        <f t="shared" si="301"/>
        <v>N</v>
      </c>
      <c r="D746" s="29" t="str">
        <f t="shared" si="298"/>
        <v>N</v>
      </c>
      <c r="E746" s="171" t="s">
        <v>9</v>
      </c>
      <c r="F746" s="171" t="s">
        <v>7</v>
      </c>
      <c r="G746" s="171" t="s">
        <v>7</v>
      </c>
      <c r="H746" s="172">
        <v>19</v>
      </c>
      <c r="I746" s="171" t="s">
        <v>5</v>
      </c>
      <c r="J746" s="171" t="s">
        <v>5</v>
      </c>
      <c r="K746" s="172">
        <v>14011</v>
      </c>
      <c r="L746" s="172">
        <v>7081</v>
      </c>
      <c r="M746" s="172">
        <v>12278</v>
      </c>
      <c r="N746" s="172">
        <v>12030</v>
      </c>
      <c r="O746" s="172">
        <v>13746</v>
      </c>
      <c r="P746" s="1"/>
      <c r="Q746"/>
      <c r="R746"/>
      <c r="S746"/>
      <c r="T746"/>
      <c r="U746"/>
      <c r="V746"/>
      <c r="W746" s="1"/>
      <c r="X746" s="50"/>
      <c r="Y746" s="49"/>
      <c r="Z746" s="49"/>
      <c r="AA746" s="1"/>
      <c r="AB746" s="7"/>
      <c r="AC746" s="7"/>
      <c r="AD746" s="7"/>
      <c r="AE746" s="7"/>
      <c r="AF746" s="7"/>
      <c r="AH746" s="15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  <c r="AS746" s="15"/>
      <c r="AT746" s="15"/>
      <c r="AU746" s="15"/>
      <c r="AV746" s="15"/>
      <c r="AW746" s="15"/>
      <c r="AX746" s="15"/>
      <c r="AY746" s="15"/>
      <c r="AZ746" s="15"/>
      <c r="BA746" s="15"/>
      <c r="BB746" s="15"/>
      <c r="BC746" s="15"/>
      <c r="BD746" s="15"/>
      <c r="BE746" s="15"/>
      <c r="BF746" s="15"/>
      <c r="BG746" s="15"/>
      <c r="BH746" s="15"/>
      <c r="BI746" s="15"/>
      <c r="BJ746" s="15"/>
      <c r="BK746" s="15"/>
      <c r="BL746" s="15"/>
      <c r="BM746" s="15"/>
      <c r="BN746" s="15"/>
      <c r="BO746" s="15"/>
      <c r="BP746" s="15"/>
      <c r="BQ746" s="15"/>
      <c r="BS746" s="15"/>
      <c r="BT746" s="15"/>
      <c r="BU746" s="15"/>
      <c r="BV746" s="15"/>
      <c r="BW746" s="15"/>
      <c r="BY746" s="5"/>
      <c r="BZ746" s="5"/>
      <c r="CA746" s="5"/>
      <c r="CB746" s="5"/>
      <c r="CC746" s="5"/>
      <c r="CE746" s="5"/>
      <c r="CF746" s="5"/>
      <c r="CG746" s="5"/>
      <c r="CH746" s="5"/>
      <c r="CI746" s="5"/>
    </row>
    <row r="747" spans="1:87" x14ac:dyDescent="0.35">
      <c r="A747" s="170" t="str">
        <f t="shared" si="299"/>
        <v>20MNN</v>
      </c>
      <c r="B747" s="170" t="str">
        <f t="shared" si="300"/>
        <v>M</v>
      </c>
      <c r="C747" s="29" t="str">
        <f t="shared" si="301"/>
        <v>N</v>
      </c>
      <c r="D747" s="29" t="str">
        <f t="shared" si="298"/>
        <v>N</v>
      </c>
      <c r="E747" s="171" t="s">
        <v>9</v>
      </c>
      <c r="F747" s="171" t="s">
        <v>7</v>
      </c>
      <c r="G747" s="171" t="s">
        <v>7</v>
      </c>
      <c r="H747" s="172">
        <v>20</v>
      </c>
      <c r="I747" s="171" t="s">
        <v>5</v>
      </c>
      <c r="J747" s="171" t="s">
        <v>5</v>
      </c>
      <c r="K747" s="172">
        <v>14495</v>
      </c>
      <c r="L747" s="172">
        <v>7438</v>
      </c>
      <c r="M747" s="172">
        <v>12728</v>
      </c>
      <c r="N747" s="172">
        <v>12483</v>
      </c>
      <c r="O747" s="172">
        <v>14224</v>
      </c>
      <c r="P747" s="1"/>
      <c r="Q747"/>
      <c r="R747"/>
      <c r="S747"/>
      <c r="T747"/>
      <c r="U747"/>
      <c r="V747"/>
      <c r="W747" s="1"/>
      <c r="X747" s="50"/>
      <c r="Y747" s="49"/>
      <c r="Z747" s="49"/>
      <c r="AA747" s="1"/>
      <c r="AB747" s="7"/>
      <c r="AC747" s="7"/>
      <c r="AD747" s="7"/>
      <c r="AE747" s="7"/>
      <c r="AF747" s="7"/>
      <c r="AH747" s="15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  <c r="AS747" s="15"/>
      <c r="AT747" s="15"/>
      <c r="AU747" s="15"/>
      <c r="AV747" s="15"/>
      <c r="AW747" s="15"/>
      <c r="AX747" s="15"/>
      <c r="AY747" s="15"/>
      <c r="AZ747" s="15"/>
      <c r="BA747" s="15"/>
      <c r="BB747" s="15"/>
      <c r="BC747" s="15"/>
      <c r="BD747" s="15"/>
      <c r="BE747" s="15"/>
      <c r="BF747" s="15"/>
      <c r="BG747" s="15"/>
      <c r="BH747" s="15"/>
      <c r="BI747" s="15"/>
      <c r="BJ747" s="15"/>
      <c r="BK747" s="15"/>
      <c r="BL747" s="15"/>
      <c r="BM747" s="15"/>
      <c r="BN747" s="15"/>
      <c r="BO747" s="15"/>
      <c r="BP747" s="15"/>
      <c r="BQ747" s="15"/>
      <c r="BS747" s="15"/>
      <c r="BT747" s="15"/>
      <c r="BU747" s="15"/>
      <c r="BV747" s="15"/>
      <c r="BW747" s="15"/>
      <c r="BY747" s="5"/>
      <c r="BZ747" s="5"/>
      <c r="CA747" s="5"/>
      <c r="CB747" s="5"/>
      <c r="CC747" s="5"/>
      <c r="CE747" s="5"/>
      <c r="CF747" s="5"/>
      <c r="CG747" s="5"/>
      <c r="CH747" s="5"/>
      <c r="CI747" s="5"/>
    </row>
    <row r="748" spans="1:87" x14ac:dyDescent="0.35">
      <c r="A748" s="170" t="str">
        <f t="shared" si="299"/>
        <v>20MNN</v>
      </c>
      <c r="B748" s="170" t="str">
        <f t="shared" si="300"/>
        <v>M</v>
      </c>
      <c r="C748" s="29" t="str">
        <f t="shared" si="301"/>
        <v>N</v>
      </c>
      <c r="D748" s="29" t="str">
        <f t="shared" si="298"/>
        <v>N</v>
      </c>
      <c r="E748" s="171" t="s">
        <v>9</v>
      </c>
      <c r="F748" s="171" t="s">
        <v>7</v>
      </c>
      <c r="G748" s="171" t="s">
        <v>7</v>
      </c>
      <c r="H748" s="172">
        <v>20</v>
      </c>
      <c r="I748" s="171" t="s">
        <v>9</v>
      </c>
      <c r="J748" s="171" t="s">
        <v>5</v>
      </c>
      <c r="K748" s="172">
        <v>2</v>
      </c>
      <c r="L748" s="172">
        <v>1</v>
      </c>
      <c r="M748" s="172">
        <v>2</v>
      </c>
      <c r="N748" s="172">
        <v>2</v>
      </c>
      <c r="O748" s="172">
        <v>2</v>
      </c>
      <c r="P748" s="1"/>
      <c r="Q748"/>
      <c r="R748"/>
      <c r="S748"/>
      <c r="T748"/>
      <c r="U748"/>
      <c r="V748"/>
      <c r="W748" s="1"/>
      <c r="X748" s="50"/>
      <c r="Y748" s="49"/>
      <c r="Z748" s="49"/>
      <c r="AA748" s="1"/>
      <c r="AB748" s="7"/>
      <c r="AC748" s="7"/>
      <c r="AD748" s="7"/>
      <c r="AE748" s="7"/>
      <c r="AF748" s="7"/>
      <c r="AH748" s="15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  <c r="AS748" s="15"/>
      <c r="AT748" s="15"/>
      <c r="AU748" s="15"/>
      <c r="AV748" s="15"/>
      <c r="AW748" s="15"/>
      <c r="AX748" s="15"/>
      <c r="AY748" s="15"/>
      <c r="AZ748" s="15"/>
      <c r="BA748" s="15"/>
      <c r="BB748" s="15"/>
      <c r="BC748" s="15"/>
      <c r="BD748" s="15"/>
      <c r="BE748" s="15"/>
      <c r="BF748" s="15"/>
      <c r="BG748" s="15"/>
      <c r="BH748" s="15"/>
      <c r="BI748" s="15"/>
      <c r="BJ748" s="15"/>
      <c r="BK748" s="15"/>
      <c r="BL748" s="15"/>
      <c r="BM748" s="15"/>
      <c r="BN748" s="15"/>
      <c r="BO748" s="15"/>
      <c r="BP748" s="15"/>
      <c r="BQ748" s="15"/>
      <c r="BS748" s="15"/>
      <c r="BT748" s="15"/>
      <c r="BU748" s="15"/>
      <c r="BV748" s="15"/>
      <c r="BW748" s="15"/>
      <c r="BY748" s="5"/>
      <c r="BZ748" s="5"/>
      <c r="CA748" s="5"/>
      <c r="CB748" s="5"/>
      <c r="CC748" s="5"/>
      <c r="CE748" s="5"/>
      <c r="CF748" s="5"/>
      <c r="CG748" s="5"/>
      <c r="CH748" s="5"/>
      <c r="CI748" s="5"/>
    </row>
    <row r="749" spans="1:87" x14ac:dyDescent="0.35">
      <c r="A749" s="170" t="str">
        <f t="shared" si="299"/>
        <v>21MNN</v>
      </c>
      <c r="B749" s="170" t="str">
        <f t="shared" si="300"/>
        <v>M</v>
      </c>
      <c r="C749" s="29" t="str">
        <f t="shared" si="301"/>
        <v>N</v>
      </c>
      <c r="D749" s="29" t="str">
        <f t="shared" si="298"/>
        <v>N</v>
      </c>
      <c r="E749" s="171" t="s">
        <v>9</v>
      </c>
      <c r="F749" s="171" t="s">
        <v>7</v>
      </c>
      <c r="G749" s="171" t="s">
        <v>7</v>
      </c>
      <c r="H749" s="172">
        <v>21</v>
      </c>
      <c r="I749" s="171" t="s">
        <v>5</v>
      </c>
      <c r="J749" s="171" t="s">
        <v>5</v>
      </c>
      <c r="K749" s="172">
        <v>14107</v>
      </c>
      <c r="L749" s="172">
        <v>7227</v>
      </c>
      <c r="M749" s="172">
        <v>12348</v>
      </c>
      <c r="N749" s="172">
        <v>12079</v>
      </c>
      <c r="O749" s="172">
        <v>13843</v>
      </c>
      <c r="P749" s="1"/>
      <c r="Q749"/>
      <c r="R749"/>
      <c r="S749"/>
      <c r="T749"/>
      <c r="U749"/>
      <c r="V749"/>
      <c r="W749" s="1"/>
      <c r="X749" s="50"/>
      <c r="Y749" s="49"/>
      <c r="Z749" s="49"/>
      <c r="AA749" s="1"/>
      <c r="AB749" s="7"/>
      <c r="AC749" s="7"/>
      <c r="AD749" s="7"/>
      <c r="AE749" s="7"/>
      <c r="AF749" s="7"/>
      <c r="AH749" s="15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  <c r="AS749" s="15"/>
      <c r="AT749" s="15"/>
      <c r="AU749" s="15"/>
      <c r="AV749" s="15"/>
      <c r="AW749" s="15"/>
      <c r="AX749" s="15"/>
      <c r="AY749" s="15"/>
      <c r="AZ749" s="15"/>
      <c r="BA749" s="15"/>
      <c r="BB749" s="15"/>
      <c r="BC749" s="15"/>
      <c r="BD749" s="15"/>
      <c r="BE749" s="15"/>
      <c r="BF749" s="15"/>
      <c r="BG749" s="15"/>
      <c r="BH749" s="15"/>
      <c r="BI749" s="15"/>
      <c r="BJ749" s="15"/>
      <c r="BK749" s="15"/>
      <c r="BL749" s="15"/>
      <c r="BM749" s="15"/>
      <c r="BN749" s="15"/>
      <c r="BO749" s="15"/>
      <c r="BP749" s="15"/>
      <c r="BQ749" s="15"/>
      <c r="BS749" s="15"/>
      <c r="BT749" s="15"/>
      <c r="BU749" s="15"/>
      <c r="BV749" s="15"/>
      <c r="BW749" s="15"/>
      <c r="BY749" s="5"/>
      <c r="BZ749" s="5"/>
      <c r="CA749" s="5"/>
      <c r="CB749" s="5"/>
      <c r="CC749" s="5"/>
      <c r="CE749" s="5"/>
      <c r="CF749" s="5"/>
      <c r="CG749" s="5"/>
      <c r="CH749" s="5"/>
      <c r="CI749" s="5"/>
    </row>
    <row r="750" spans="1:87" x14ac:dyDescent="0.35">
      <c r="A750" s="170" t="str">
        <f t="shared" si="299"/>
        <v>22MNN</v>
      </c>
      <c r="B750" s="170" t="str">
        <f t="shared" si="300"/>
        <v>M</v>
      </c>
      <c r="C750" s="29" t="str">
        <f t="shared" si="301"/>
        <v>N</v>
      </c>
      <c r="D750" s="29" t="str">
        <f t="shared" si="298"/>
        <v>N</v>
      </c>
      <c r="E750" s="171" t="s">
        <v>9</v>
      </c>
      <c r="F750" s="171" t="s">
        <v>7</v>
      </c>
      <c r="G750" s="171" t="s">
        <v>7</v>
      </c>
      <c r="H750" s="172">
        <v>22</v>
      </c>
      <c r="I750" s="171" t="s">
        <v>5</v>
      </c>
      <c r="J750" s="171" t="s">
        <v>5</v>
      </c>
      <c r="K750" s="172">
        <v>13909</v>
      </c>
      <c r="L750" s="172">
        <v>7220</v>
      </c>
      <c r="M750" s="172">
        <v>12169</v>
      </c>
      <c r="N750" s="172">
        <v>11928</v>
      </c>
      <c r="O750" s="172">
        <v>13652</v>
      </c>
      <c r="P750" s="1"/>
      <c r="Q750"/>
      <c r="R750"/>
      <c r="S750"/>
      <c r="T750"/>
      <c r="U750"/>
      <c r="V750"/>
      <c r="W750" s="1"/>
      <c r="X750" s="50"/>
      <c r="Y750" s="49"/>
      <c r="Z750" s="49"/>
      <c r="AA750" s="1"/>
      <c r="AB750" s="7"/>
      <c r="AC750" s="7"/>
      <c r="AD750" s="7"/>
      <c r="AE750" s="7"/>
      <c r="AF750" s="7"/>
      <c r="AH750" s="15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  <c r="AS750" s="15"/>
      <c r="AT750" s="15"/>
      <c r="AU750" s="15"/>
      <c r="AV750" s="15"/>
      <c r="AW750" s="15"/>
      <c r="AX750" s="15"/>
      <c r="AY750" s="15"/>
      <c r="AZ750" s="15"/>
      <c r="BA750" s="15"/>
      <c r="BB750" s="15"/>
      <c r="BC750" s="15"/>
      <c r="BD750" s="15"/>
      <c r="BE750" s="15"/>
      <c r="BF750" s="15"/>
      <c r="BG750" s="15"/>
      <c r="BH750" s="15"/>
      <c r="BI750" s="15"/>
      <c r="BJ750" s="15"/>
      <c r="BK750" s="15"/>
      <c r="BL750" s="15"/>
      <c r="BM750" s="15"/>
      <c r="BN750" s="15"/>
      <c r="BO750" s="15"/>
      <c r="BP750" s="15"/>
      <c r="BQ750" s="15"/>
      <c r="BS750" s="15"/>
      <c r="BT750" s="15"/>
      <c r="BU750" s="15"/>
      <c r="BV750" s="15"/>
      <c r="BW750" s="15"/>
      <c r="BY750" s="5"/>
      <c r="BZ750" s="5"/>
      <c r="CA750" s="5"/>
      <c r="CB750" s="5"/>
      <c r="CC750" s="5"/>
      <c r="CE750" s="5"/>
      <c r="CF750" s="5"/>
      <c r="CG750" s="5"/>
      <c r="CH750" s="5"/>
      <c r="CI750" s="5"/>
    </row>
    <row r="751" spans="1:87" x14ac:dyDescent="0.35">
      <c r="A751" s="170" t="str">
        <f t="shared" si="299"/>
        <v>22MNN</v>
      </c>
      <c r="B751" s="170" t="str">
        <f t="shared" si="300"/>
        <v>M</v>
      </c>
      <c r="C751" s="29" t="str">
        <f t="shared" si="301"/>
        <v>N</v>
      </c>
      <c r="D751" s="29" t="str">
        <f t="shared" si="298"/>
        <v>N</v>
      </c>
      <c r="E751" s="171" t="s">
        <v>9</v>
      </c>
      <c r="F751" s="171" t="s">
        <v>7</v>
      </c>
      <c r="G751" s="171" t="s">
        <v>7</v>
      </c>
      <c r="H751" s="172">
        <v>22</v>
      </c>
      <c r="I751" s="171" t="s">
        <v>9</v>
      </c>
      <c r="J751" s="171" t="s">
        <v>5</v>
      </c>
      <c r="K751" s="172">
        <v>1</v>
      </c>
      <c r="L751" s="172">
        <v>1</v>
      </c>
      <c r="M751" s="172">
        <v>1</v>
      </c>
      <c r="N751" s="172">
        <v>1</v>
      </c>
      <c r="O751" s="172">
        <v>1</v>
      </c>
      <c r="P751" s="1"/>
      <c r="Q751"/>
      <c r="R751"/>
      <c r="S751"/>
      <c r="T751"/>
      <c r="U751"/>
      <c r="V751"/>
      <c r="W751" s="1"/>
      <c r="X751" s="50"/>
      <c r="Y751" s="49"/>
      <c r="Z751" s="49"/>
      <c r="AA751" s="1"/>
      <c r="AB751" s="7"/>
      <c r="AC751" s="7"/>
      <c r="AD751" s="7"/>
      <c r="AE751" s="7"/>
      <c r="AF751" s="7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  <c r="AX751" s="15"/>
      <c r="AY751" s="15"/>
      <c r="AZ751" s="15"/>
      <c r="BA751" s="15"/>
      <c r="BB751" s="15"/>
      <c r="BC751" s="15"/>
      <c r="BD751" s="15"/>
      <c r="BE751" s="15"/>
      <c r="BF751" s="15"/>
      <c r="BG751" s="15"/>
      <c r="BH751" s="15"/>
      <c r="BI751" s="15"/>
      <c r="BJ751" s="15"/>
      <c r="BK751" s="15"/>
      <c r="BL751" s="15"/>
      <c r="BM751" s="15"/>
      <c r="BN751" s="15"/>
      <c r="BO751" s="15"/>
      <c r="BP751" s="15"/>
      <c r="BQ751" s="15"/>
      <c r="BS751" s="15"/>
      <c r="BT751" s="15"/>
      <c r="BU751" s="15"/>
      <c r="BV751" s="15"/>
      <c r="BW751" s="15"/>
      <c r="BY751" s="5"/>
      <c r="BZ751" s="5"/>
      <c r="CA751" s="5"/>
      <c r="CB751" s="5"/>
      <c r="CC751" s="5"/>
      <c r="CE751" s="5"/>
      <c r="CF751" s="5"/>
      <c r="CG751" s="5"/>
      <c r="CH751" s="5"/>
      <c r="CI751" s="5"/>
    </row>
    <row r="752" spans="1:87" x14ac:dyDescent="0.35">
      <c r="A752" s="170" t="str">
        <f t="shared" si="299"/>
        <v>23MNN</v>
      </c>
      <c r="B752" s="170" t="str">
        <f t="shared" si="300"/>
        <v>M</v>
      </c>
      <c r="C752" s="29" t="str">
        <f t="shared" si="301"/>
        <v>N</v>
      </c>
      <c r="D752" s="29" t="str">
        <f t="shared" si="298"/>
        <v>N</v>
      </c>
      <c r="E752" s="171" t="s">
        <v>9</v>
      </c>
      <c r="F752" s="171" t="s">
        <v>7</v>
      </c>
      <c r="G752" s="171" t="s">
        <v>7</v>
      </c>
      <c r="H752" s="172">
        <v>23</v>
      </c>
      <c r="I752" s="171" t="s">
        <v>5</v>
      </c>
      <c r="J752" s="171" t="s">
        <v>5</v>
      </c>
      <c r="K752" s="172">
        <v>15324</v>
      </c>
      <c r="L752" s="172">
        <v>7989</v>
      </c>
      <c r="M752" s="172">
        <v>13549</v>
      </c>
      <c r="N752" s="172">
        <v>13304</v>
      </c>
      <c r="O752" s="172">
        <v>15010</v>
      </c>
      <c r="P752" s="1"/>
      <c r="Q752"/>
      <c r="R752"/>
      <c r="S752"/>
      <c r="T752"/>
      <c r="U752"/>
      <c r="V752"/>
      <c r="W752" s="1"/>
      <c r="X752" s="50"/>
      <c r="Y752" s="49"/>
      <c r="Z752" s="49"/>
      <c r="AA752" s="1"/>
      <c r="AB752" s="7"/>
      <c r="AC752" s="7"/>
      <c r="AD752" s="7"/>
      <c r="AE752" s="7"/>
      <c r="AF752" s="7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  <c r="AX752" s="15"/>
      <c r="AY752" s="15"/>
      <c r="AZ752" s="15"/>
      <c r="BA752" s="15"/>
      <c r="BB752" s="15"/>
      <c r="BC752" s="15"/>
      <c r="BD752" s="15"/>
      <c r="BE752" s="15"/>
      <c r="BF752" s="15"/>
      <c r="BG752" s="15"/>
      <c r="BH752" s="15"/>
      <c r="BI752" s="15"/>
      <c r="BJ752" s="15"/>
      <c r="BK752" s="15"/>
      <c r="BL752" s="15"/>
      <c r="BM752" s="15"/>
      <c r="BN752" s="15"/>
      <c r="BO752" s="15"/>
      <c r="BP752" s="15"/>
      <c r="BQ752" s="15"/>
      <c r="BS752" s="15"/>
      <c r="BT752" s="15"/>
      <c r="BU752" s="15"/>
      <c r="BV752" s="15"/>
      <c r="BW752" s="15"/>
      <c r="BY752" s="5"/>
      <c r="BZ752" s="5"/>
      <c r="CA752" s="5"/>
      <c r="CB752" s="5"/>
      <c r="CC752" s="5"/>
      <c r="CE752" s="5"/>
      <c r="CF752" s="5"/>
      <c r="CG752" s="5"/>
      <c r="CH752" s="5"/>
      <c r="CI752" s="5"/>
    </row>
    <row r="753" spans="1:87" x14ac:dyDescent="0.35">
      <c r="A753" s="170" t="str">
        <f t="shared" si="299"/>
        <v>23MNN</v>
      </c>
      <c r="B753" s="170" t="str">
        <f t="shared" si="300"/>
        <v>M</v>
      </c>
      <c r="C753" s="29" t="str">
        <f t="shared" si="301"/>
        <v>N</v>
      </c>
      <c r="D753" s="29" t="str">
        <f t="shared" si="298"/>
        <v>N</v>
      </c>
      <c r="E753" s="171" t="s">
        <v>9</v>
      </c>
      <c r="F753" s="171" t="s">
        <v>7</v>
      </c>
      <c r="G753" s="171" t="s">
        <v>7</v>
      </c>
      <c r="H753" s="172">
        <v>23</v>
      </c>
      <c r="I753" s="171" t="s">
        <v>9</v>
      </c>
      <c r="J753" s="171" t="s">
        <v>5</v>
      </c>
      <c r="K753" s="172">
        <v>1</v>
      </c>
      <c r="L753" s="172">
        <v>0</v>
      </c>
      <c r="M753" s="172">
        <v>1</v>
      </c>
      <c r="N753" s="172">
        <v>1</v>
      </c>
      <c r="O753" s="172">
        <v>1</v>
      </c>
      <c r="P753" s="1"/>
      <c r="Q753"/>
      <c r="R753"/>
      <c r="S753"/>
      <c r="T753"/>
      <c r="U753"/>
      <c r="V753"/>
      <c r="W753" s="1"/>
      <c r="X753" s="50"/>
      <c r="Y753" s="49"/>
      <c r="Z753" s="49"/>
      <c r="AA753" s="1"/>
      <c r="AB753" s="7"/>
      <c r="AC753" s="7"/>
      <c r="AD753" s="7"/>
      <c r="AE753" s="7"/>
      <c r="AF753" s="7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  <c r="AX753" s="15"/>
      <c r="AY753" s="15"/>
      <c r="AZ753" s="15"/>
      <c r="BA753" s="15"/>
      <c r="BB753" s="15"/>
      <c r="BC753" s="15"/>
      <c r="BD753" s="15"/>
      <c r="BE753" s="15"/>
      <c r="BF753" s="15"/>
      <c r="BG753" s="15"/>
      <c r="BH753" s="15"/>
      <c r="BI753" s="15"/>
      <c r="BJ753" s="15"/>
      <c r="BK753" s="15"/>
      <c r="BL753" s="15"/>
      <c r="BM753" s="15"/>
      <c r="BN753" s="15"/>
      <c r="BO753" s="15"/>
      <c r="BP753" s="15"/>
      <c r="BQ753" s="15"/>
      <c r="BS753" s="15"/>
      <c r="BT753" s="15"/>
      <c r="BU753" s="15"/>
      <c r="BV753" s="15"/>
      <c r="BW753" s="15"/>
      <c r="BY753" s="5"/>
      <c r="BZ753" s="5"/>
      <c r="CA753" s="5"/>
      <c r="CB753" s="5"/>
      <c r="CC753" s="5"/>
      <c r="CE753" s="5"/>
      <c r="CF753" s="5"/>
      <c r="CG753" s="5"/>
      <c r="CH753" s="5"/>
      <c r="CI753" s="5"/>
    </row>
    <row r="754" spans="1:87" x14ac:dyDescent="0.35">
      <c r="A754" s="170" t="str">
        <f t="shared" si="299"/>
        <v>24MNN</v>
      </c>
      <c r="B754" s="170" t="str">
        <f t="shared" si="300"/>
        <v>M</v>
      </c>
      <c r="C754" s="29" t="str">
        <f t="shared" si="301"/>
        <v>N</v>
      </c>
      <c r="D754" s="29" t="str">
        <f t="shared" si="298"/>
        <v>N</v>
      </c>
      <c r="E754" s="171" t="s">
        <v>9</v>
      </c>
      <c r="F754" s="171" t="s">
        <v>7</v>
      </c>
      <c r="G754" s="171" t="s">
        <v>7</v>
      </c>
      <c r="H754" s="172">
        <v>24</v>
      </c>
      <c r="I754" s="171" t="s">
        <v>5</v>
      </c>
      <c r="J754" s="171" t="s">
        <v>5</v>
      </c>
      <c r="K754" s="172">
        <v>14173</v>
      </c>
      <c r="L754" s="172">
        <v>7460</v>
      </c>
      <c r="M754" s="172">
        <v>12471</v>
      </c>
      <c r="N754" s="172">
        <v>12271</v>
      </c>
      <c r="O754" s="172">
        <v>13908</v>
      </c>
      <c r="P754" s="1"/>
      <c r="Q754"/>
      <c r="R754"/>
      <c r="S754"/>
      <c r="T754"/>
      <c r="U754"/>
      <c r="V754"/>
      <c r="W754" s="1"/>
      <c r="X754" s="50"/>
      <c r="Y754" s="49"/>
      <c r="Z754" s="49"/>
      <c r="AA754" s="1"/>
      <c r="AB754" s="7"/>
      <c r="AC754" s="7"/>
      <c r="AD754" s="7"/>
      <c r="AE754" s="7"/>
      <c r="AF754" s="7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  <c r="AX754" s="15"/>
      <c r="AY754" s="15"/>
      <c r="AZ754" s="15"/>
      <c r="BA754" s="15"/>
      <c r="BB754" s="15"/>
      <c r="BC754" s="15"/>
      <c r="BD754" s="15"/>
      <c r="BE754" s="15"/>
      <c r="BF754" s="15"/>
      <c r="BG754" s="15"/>
      <c r="BH754" s="15"/>
      <c r="BI754" s="15"/>
      <c r="BJ754" s="15"/>
      <c r="BK754" s="15"/>
      <c r="BL754" s="15"/>
      <c r="BM754" s="15"/>
      <c r="BN754" s="15"/>
      <c r="BO754" s="15"/>
      <c r="BP754" s="15"/>
      <c r="BQ754" s="15"/>
      <c r="BS754" s="15"/>
      <c r="BT754" s="15"/>
      <c r="BU754" s="15"/>
      <c r="BV754" s="15"/>
      <c r="BW754" s="15"/>
      <c r="BY754" s="5"/>
      <c r="BZ754" s="5"/>
      <c r="CA754" s="5"/>
      <c r="CB754" s="5"/>
      <c r="CC754" s="5"/>
      <c r="CE754" s="5"/>
      <c r="CF754" s="5"/>
      <c r="CG754" s="5"/>
      <c r="CH754" s="5"/>
      <c r="CI754" s="5"/>
    </row>
    <row r="755" spans="1:87" x14ac:dyDescent="0.35">
      <c r="A755" s="170" t="str">
        <f t="shared" si="299"/>
        <v>24MNN</v>
      </c>
      <c r="B755" s="170" t="str">
        <f t="shared" si="300"/>
        <v>M</v>
      </c>
      <c r="C755" s="29" t="str">
        <f t="shared" si="301"/>
        <v>N</v>
      </c>
      <c r="D755" s="29" t="str">
        <f t="shared" si="298"/>
        <v>N</v>
      </c>
      <c r="E755" s="171" t="s">
        <v>9</v>
      </c>
      <c r="F755" s="171" t="s">
        <v>7</v>
      </c>
      <c r="G755" s="171" t="s">
        <v>7</v>
      </c>
      <c r="H755" s="172">
        <v>24</v>
      </c>
      <c r="I755" s="171" t="s">
        <v>5</v>
      </c>
      <c r="J755" s="171" t="s">
        <v>9</v>
      </c>
      <c r="K755" s="172">
        <v>1</v>
      </c>
      <c r="L755" s="172">
        <v>1</v>
      </c>
      <c r="M755" s="172">
        <v>1</v>
      </c>
      <c r="N755" s="172">
        <v>1</v>
      </c>
      <c r="O755" s="172">
        <v>1</v>
      </c>
      <c r="P755" s="1"/>
      <c r="Q755"/>
      <c r="R755"/>
      <c r="S755"/>
      <c r="T755"/>
      <c r="U755"/>
      <c r="V755"/>
      <c r="W755" s="1"/>
      <c r="X755" s="50"/>
      <c r="Y755" s="49"/>
      <c r="Z755" s="49"/>
      <c r="AA755" s="1"/>
      <c r="AB755" s="7"/>
      <c r="AC755" s="7"/>
      <c r="AD755" s="7"/>
      <c r="AE755" s="7"/>
      <c r="AF755" s="7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  <c r="AX755" s="15"/>
      <c r="AY755" s="15"/>
      <c r="AZ755" s="15"/>
      <c r="BA755" s="15"/>
      <c r="BB755" s="15"/>
      <c r="BC755" s="15"/>
      <c r="BD755" s="15"/>
      <c r="BE755" s="15"/>
      <c r="BF755" s="15"/>
      <c r="BG755" s="15"/>
      <c r="BH755" s="15"/>
      <c r="BI755" s="15"/>
      <c r="BJ755" s="15"/>
      <c r="BK755" s="15"/>
      <c r="BL755" s="15"/>
      <c r="BM755" s="15"/>
      <c r="BN755" s="15"/>
      <c r="BO755" s="15"/>
      <c r="BP755" s="15"/>
      <c r="BQ755" s="15"/>
      <c r="BS755" s="15"/>
      <c r="BT755" s="15"/>
      <c r="BU755" s="15"/>
      <c r="BV755" s="15"/>
      <c r="BW755" s="15"/>
      <c r="BY755" s="5"/>
      <c r="BZ755" s="5"/>
      <c r="CA755" s="5"/>
      <c r="CB755" s="5"/>
      <c r="CC755" s="5"/>
      <c r="CE755" s="5"/>
      <c r="CF755" s="5"/>
      <c r="CG755" s="5"/>
      <c r="CH755" s="5"/>
      <c r="CI755" s="5"/>
    </row>
    <row r="756" spans="1:87" x14ac:dyDescent="0.35">
      <c r="A756" s="170" t="str">
        <f t="shared" si="299"/>
        <v>24MNN</v>
      </c>
      <c r="B756" s="170" t="str">
        <f t="shared" si="300"/>
        <v>M</v>
      </c>
      <c r="C756" s="29" t="str">
        <f t="shared" si="301"/>
        <v>N</v>
      </c>
      <c r="D756" s="29" t="str">
        <f t="shared" si="298"/>
        <v>N</v>
      </c>
      <c r="E756" s="171" t="s">
        <v>9</v>
      </c>
      <c r="F756" s="171" t="s">
        <v>7</v>
      </c>
      <c r="G756" s="171" t="s">
        <v>7</v>
      </c>
      <c r="H756" s="172">
        <v>24</v>
      </c>
      <c r="I756" s="171" t="s">
        <v>9</v>
      </c>
      <c r="J756" s="171" t="s">
        <v>5</v>
      </c>
      <c r="K756" s="172">
        <v>1</v>
      </c>
      <c r="L756" s="172">
        <v>1</v>
      </c>
      <c r="M756" s="172">
        <v>1</v>
      </c>
      <c r="N756" s="172">
        <v>1</v>
      </c>
      <c r="O756" s="172">
        <v>1</v>
      </c>
      <c r="P756" s="1"/>
      <c r="Q756"/>
      <c r="R756"/>
      <c r="S756"/>
      <c r="T756"/>
      <c r="U756"/>
      <c r="V756"/>
      <c r="W756" s="1"/>
      <c r="X756" s="50"/>
      <c r="Y756" s="49"/>
      <c r="Z756" s="49"/>
      <c r="AA756" s="1"/>
      <c r="AB756" s="7"/>
      <c r="AC756" s="7"/>
      <c r="AD756" s="7"/>
      <c r="AE756" s="7"/>
      <c r="AF756" s="7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  <c r="AX756" s="15"/>
      <c r="AY756" s="15"/>
      <c r="AZ756" s="15"/>
      <c r="BA756" s="15"/>
      <c r="BB756" s="15"/>
      <c r="BC756" s="15"/>
      <c r="BD756" s="15"/>
      <c r="BE756" s="15"/>
      <c r="BF756" s="15"/>
      <c r="BG756" s="15"/>
      <c r="BH756" s="15"/>
      <c r="BI756" s="15"/>
      <c r="BJ756" s="15"/>
      <c r="BK756" s="15"/>
      <c r="BL756" s="15"/>
      <c r="BM756" s="15"/>
      <c r="BN756" s="15"/>
      <c r="BO756" s="15"/>
      <c r="BP756" s="15"/>
      <c r="BQ756" s="15"/>
      <c r="BS756" s="15"/>
      <c r="BT756" s="15"/>
      <c r="BU756" s="15"/>
      <c r="BV756" s="15"/>
      <c r="BW756" s="15"/>
      <c r="BY756" s="5"/>
      <c r="BZ756" s="5"/>
      <c r="CA756" s="5"/>
      <c r="CB756" s="5"/>
      <c r="CC756" s="5"/>
      <c r="CE756" s="5"/>
      <c r="CF756" s="5"/>
      <c r="CG756" s="5"/>
      <c r="CH756" s="5"/>
      <c r="CI756" s="5"/>
    </row>
    <row r="757" spans="1:87" x14ac:dyDescent="0.35">
      <c r="A757" s="170" t="str">
        <f t="shared" si="299"/>
        <v>25MNN</v>
      </c>
      <c r="B757" s="170" t="str">
        <f t="shared" si="300"/>
        <v>M</v>
      </c>
      <c r="C757" s="29" t="str">
        <f t="shared" si="301"/>
        <v>N</v>
      </c>
      <c r="D757" s="29" t="str">
        <f t="shared" si="298"/>
        <v>N</v>
      </c>
      <c r="E757" s="171" t="s">
        <v>9</v>
      </c>
      <c r="F757" s="171" t="s">
        <v>7</v>
      </c>
      <c r="G757" s="171" t="s">
        <v>7</v>
      </c>
      <c r="H757" s="172">
        <v>25</v>
      </c>
      <c r="I757" s="171" t="s">
        <v>5</v>
      </c>
      <c r="J757" s="171" t="s">
        <v>5</v>
      </c>
      <c r="K757" s="172">
        <v>15337</v>
      </c>
      <c r="L757" s="172">
        <v>7998</v>
      </c>
      <c r="M757" s="172">
        <v>13488</v>
      </c>
      <c r="N757" s="172">
        <v>13254</v>
      </c>
      <c r="O757" s="172">
        <v>15013</v>
      </c>
      <c r="P757" s="1"/>
      <c r="Q757"/>
      <c r="R757"/>
      <c r="S757"/>
      <c r="T757"/>
      <c r="U757"/>
      <c r="V757"/>
      <c r="W757" s="1"/>
      <c r="X757" s="50"/>
      <c r="Y757" s="49"/>
      <c r="Z757" s="49"/>
      <c r="AA757" s="1"/>
      <c r="AB757" s="7"/>
      <c r="AC757" s="7"/>
      <c r="AD757" s="7"/>
      <c r="AE757" s="7"/>
      <c r="AF757" s="7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  <c r="AX757" s="15"/>
      <c r="AY757" s="15"/>
      <c r="AZ757" s="15"/>
      <c r="BA757" s="15"/>
      <c r="BB757" s="15"/>
      <c r="BC757" s="15"/>
      <c r="BD757" s="15"/>
      <c r="BE757" s="15"/>
      <c r="BF757" s="15"/>
      <c r="BG757" s="15"/>
      <c r="BH757" s="15"/>
      <c r="BI757" s="15"/>
      <c r="BJ757" s="15"/>
      <c r="BK757" s="15"/>
      <c r="BL757" s="15"/>
      <c r="BM757" s="15"/>
      <c r="BN757" s="15"/>
      <c r="BO757" s="15"/>
      <c r="BP757" s="15"/>
      <c r="BQ757" s="15"/>
      <c r="BS757" s="15"/>
      <c r="BT757" s="15"/>
      <c r="BU757" s="15"/>
      <c r="BV757" s="15"/>
      <c r="BW757" s="15"/>
      <c r="BY757" s="5"/>
      <c r="BZ757" s="5"/>
      <c r="CA757" s="5"/>
      <c r="CB757" s="5"/>
      <c r="CC757" s="5"/>
      <c r="CE757" s="5"/>
      <c r="CF757" s="5"/>
      <c r="CG757" s="5"/>
      <c r="CH757" s="5"/>
      <c r="CI757" s="5"/>
    </row>
    <row r="758" spans="1:87" x14ac:dyDescent="0.35">
      <c r="A758" s="170" t="str">
        <f t="shared" si="299"/>
        <v>26MNN</v>
      </c>
      <c r="B758" s="170" t="str">
        <f t="shared" si="300"/>
        <v>M</v>
      </c>
      <c r="C758" s="29" t="str">
        <f t="shared" si="301"/>
        <v>N</v>
      </c>
      <c r="D758" s="29" t="str">
        <f t="shared" si="298"/>
        <v>N</v>
      </c>
      <c r="E758" s="171" t="s">
        <v>9</v>
      </c>
      <c r="F758" s="171" t="s">
        <v>7</v>
      </c>
      <c r="G758" s="171" t="s">
        <v>7</v>
      </c>
      <c r="H758" s="172">
        <v>26</v>
      </c>
      <c r="I758" s="171" t="s">
        <v>5</v>
      </c>
      <c r="J758" s="171" t="s">
        <v>5</v>
      </c>
      <c r="K758" s="172">
        <v>15713</v>
      </c>
      <c r="L758" s="172">
        <v>8262</v>
      </c>
      <c r="M758" s="172">
        <v>13822</v>
      </c>
      <c r="N758" s="172">
        <v>13567</v>
      </c>
      <c r="O758" s="172">
        <v>15392</v>
      </c>
      <c r="P758" s="1"/>
      <c r="Q758"/>
      <c r="R758"/>
      <c r="S758"/>
      <c r="T758"/>
      <c r="U758"/>
      <c r="V758"/>
      <c r="W758" s="1"/>
      <c r="X758" s="50"/>
      <c r="Y758" s="49"/>
      <c r="Z758" s="49"/>
      <c r="AA758" s="1"/>
      <c r="AB758" s="7"/>
      <c r="AC758" s="7"/>
      <c r="AD758" s="7"/>
      <c r="AE758" s="7"/>
      <c r="AF758" s="7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  <c r="AX758" s="15"/>
      <c r="AY758" s="15"/>
      <c r="AZ758" s="15"/>
      <c r="BA758" s="15"/>
      <c r="BB758" s="15"/>
      <c r="BC758" s="15"/>
      <c r="BD758" s="15"/>
      <c r="BE758" s="15"/>
      <c r="BF758" s="15"/>
      <c r="BG758" s="15"/>
      <c r="BH758" s="15"/>
      <c r="BI758" s="15"/>
      <c r="BJ758" s="15"/>
      <c r="BK758" s="15"/>
      <c r="BL758" s="15"/>
      <c r="BM758" s="15"/>
      <c r="BN758" s="15"/>
      <c r="BO758" s="15"/>
      <c r="BP758" s="15"/>
      <c r="BQ758" s="15"/>
      <c r="BS758" s="15"/>
      <c r="BT758" s="15"/>
      <c r="BU758" s="15"/>
      <c r="BV758" s="15"/>
      <c r="BW758" s="15"/>
      <c r="BY758" s="5"/>
      <c r="BZ758" s="5"/>
      <c r="CA758" s="5"/>
      <c r="CB758" s="5"/>
      <c r="CC758" s="5"/>
      <c r="CE758" s="5"/>
      <c r="CF758" s="5"/>
      <c r="CG758" s="5"/>
      <c r="CH758" s="5"/>
      <c r="CI758" s="5"/>
    </row>
    <row r="759" spans="1:87" x14ac:dyDescent="0.35">
      <c r="A759" s="170" t="str">
        <f t="shared" si="299"/>
        <v>26MNN</v>
      </c>
      <c r="B759" s="170" t="str">
        <f t="shared" si="300"/>
        <v>M</v>
      </c>
      <c r="C759" s="29" t="str">
        <f t="shared" si="301"/>
        <v>N</v>
      </c>
      <c r="D759" s="29" t="str">
        <f t="shared" si="298"/>
        <v>N</v>
      </c>
      <c r="E759" s="171" t="s">
        <v>9</v>
      </c>
      <c r="F759" s="171" t="s">
        <v>7</v>
      </c>
      <c r="G759" s="171" t="s">
        <v>7</v>
      </c>
      <c r="H759" s="172">
        <v>26</v>
      </c>
      <c r="I759" s="171" t="s">
        <v>9</v>
      </c>
      <c r="J759" s="171" t="s">
        <v>5</v>
      </c>
      <c r="K759" s="172">
        <v>1</v>
      </c>
      <c r="L759" s="172">
        <v>1</v>
      </c>
      <c r="M759" s="172">
        <v>0</v>
      </c>
      <c r="N759" s="172">
        <v>0</v>
      </c>
      <c r="O759" s="172">
        <v>1</v>
      </c>
      <c r="P759" s="1"/>
      <c r="Q759"/>
      <c r="R759"/>
      <c r="S759"/>
      <c r="T759"/>
      <c r="U759"/>
      <c r="V759"/>
      <c r="W759" s="1"/>
      <c r="X759" s="50"/>
      <c r="Y759" s="49"/>
      <c r="Z759" s="49"/>
      <c r="AA759" s="1"/>
      <c r="AB759" s="7"/>
      <c r="AC759" s="7"/>
      <c r="AD759" s="7"/>
      <c r="AE759" s="7"/>
      <c r="AF759" s="7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  <c r="AX759" s="15"/>
      <c r="AY759" s="15"/>
      <c r="AZ759" s="15"/>
      <c r="BA759" s="15"/>
      <c r="BB759" s="15"/>
      <c r="BC759" s="15"/>
      <c r="BD759" s="15"/>
      <c r="BE759" s="15"/>
      <c r="BF759" s="15"/>
      <c r="BG759" s="15"/>
      <c r="BH759" s="15"/>
      <c r="BI759" s="15"/>
      <c r="BJ759" s="15"/>
      <c r="BK759" s="15"/>
      <c r="BL759" s="15"/>
      <c r="BM759" s="15"/>
      <c r="BN759" s="15"/>
      <c r="BO759" s="15"/>
      <c r="BP759" s="15"/>
      <c r="BQ759" s="15"/>
      <c r="BS759" s="15"/>
      <c r="BT759" s="15"/>
      <c r="BU759" s="15"/>
      <c r="BV759" s="15"/>
      <c r="BW759" s="15"/>
      <c r="BY759" s="5"/>
      <c r="BZ759" s="5"/>
      <c r="CA759" s="5"/>
      <c r="CB759" s="5"/>
      <c r="CC759" s="5"/>
      <c r="CE759" s="5"/>
      <c r="CF759" s="5"/>
      <c r="CG759" s="5"/>
      <c r="CH759" s="5"/>
      <c r="CI759" s="5"/>
    </row>
    <row r="760" spans="1:87" x14ac:dyDescent="0.35">
      <c r="A760" s="170" t="str">
        <f t="shared" si="299"/>
        <v>27MNN</v>
      </c>
      <c r="B760" s="170" t="str">
        <f t="shared" si="300"/>
        <v>M</v>
      </c>
      <c r="C760" s="29" t="str">
        <f t="shared" si="301"/>
        <v>N</v>
      </c>
      <c r="D760" s="29" t="str">
        <f t="shared" si="298"/>
        <v>N</v>
      </c>
      <c r="E760" s="171" t="s">
        <v>9</v>
      </c>
      <c r="F760" s="171" t="s">
        <v>7</v>
      </c>
      <c r="G760" s="171" t="s">
        <v>7</v>
      </c>
      <c r="H760" s="172">
        <v>27</v>
      </c>
      <c r="I760" s="171" t="s">
        <v>5</v>
      </c>
      <c r="J760" s="171" t="s">
        <v>5</v>
      </c>
      <c r="K760" s="172">
        <v>16163</v>
      </c>
      <c r="L760" s="172">
        <v>8405</v>
      </c>
      <c r="M760" s="172">
        <v>14043</v>
      </c>
      <c r="N760" s="172">
        <v>13826</v>
      </c>
      <c r="O760" s="172">
        <v>15775</v>
      </c>
      <c r="P760" s="1"/>
      <c r="Q760"/>
      <c r="R760"/>
      <c r="S760"/>
      <c r="T760"/>
      <c r="U760"/>
      <c r="V760"/>
      <c r="W760" s="1"/>
      <c r="X760" s="50"/>
      <c r="Y760" s="49"/>
      <c r="Z760" s="49"/>
      <c r="AA760" s="1"/>
      <c r="AB760" s="7"/>
      <c r="AC760" s="7"/>
      <c r="AD760" s="7"/>
      <c r="AE760" s="7"/>
      <c r="AF760" s="7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  <c r="AX760" s="15"/>
      <c r="AY760" s="15"/>
      <c r="AZ760" s="15"/>
      <c r="BA760" s="15"/>
      <c r="BB760" s="15"/>
      <c r="BC760" s="15"/>
      <c r="BD760" s="15"/>
      <c r="BE760" s="15"/>
      <c r="BF760" s="15"/>
      <c r="BG760" s="15"/>
      <c r="BH760" s="15"/>
      <c r="BI760" s="15"/>
      <c r="BJ760" s="15"/>
      <c r="BK760" s="15"/>
      <c r="BL760" s="15"/>
      <c r="BM760" s="15"/>
      <c r="BN760" s="15"/>
      <c r="BO760" s="15"/>
      <c r="BP760" s="15"/>
      <c r="BQ760" s="15"/>
      <c r="BS760" s="15"/>
      <c r="BT760" s="15"/>
      <c r="BU760" s="15"/>
      <c r="BV760" s="15"/>
      <c r="BW760" s="15"/>
      <c r="BY760" s="5"/>
      <c r="BZ760" s="5"/>
      <c r="CA760" s="5"/>
      <c r="CB760" s="5"/>
      <c r="CC760" s="5"/>
      <c r="CE760" s="5"/>
      <c r="CF760" s="5"/>
      <c r="CG760" s="5"/>
      <c r="CH760" s="5"/>
      <c r="CI760" s="5"/>
    </row>
    <row r="761" spans="1:87" x14ac:dyDescent="0.35">
      <c r="A761" s="170" t="str">
        <f t="shared" si="299"/>
        <v>27MNN</v>
      </c>
      <c r="B761" s="170" t="str">
        <f t="shared" si="300"/>
        <v>M</v>
      </c>
      <c r="C761" s="29" t="str">
        <f t="shared" si="301"/>
        <v>N</v>
      </c>
      <c r="D761" s="29" t="str">
        <f t="shared" si="298"/>
        <v>N</v>
      </c>
      <c r="E761" s="171" t="s">
        <v>9</v>
      </c>
      <c r="F761" s="171" t="s">
        <v>7</v>
      </c>
      <c r="G761" s="171" t="s">
        <v>7</v>
      </c>
      <c r="H761" s="172">
        <v>27</v>
      </c>
      <c r="I761" s="171" t="s">
        <v>9</v>
      </c>
      <c r="J761" s="171" t="s">
        <v>5</v>
      </c>
      <c r="K761" s="172">
        <v>3</v>
      </c>
      <c r="L761" s="172">
        <v>0</v>
      </c>
      <c r="M761" s="172">
        <v>2</v>
      </c>
      <c r="N761" s="172">
        <v>2</v>
      </c>
      <c r="O761" s="172">
        <v>3</v>
      </c>
      <c r="P761" s="1"/>
      <c r="Q761"/>
      <c r="R761"/>
      <c r="S761"/>
      <c r="T761"/>
      <c r="U761"/>
      <c r="V761"/>
      <c r="W761" s="1"/>
      <c r="X761" s="50"/>
      <c r="Y761" s="49"/>
      <c r="Z761" s="49"/>
      <c r="AA761" s="1"/>
      <c r="AB761" s="7"/>
      <c r="AC761" s="7"/>
      <c r="AD761" s="7"/>
      <c r="AE761" s="7"/>
      <c r="AF761" s="7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  <c r="AX761" s="15"/>
      <c r="AY761" s="15"/>
      <c r="AZ761" s="15"/>
      <c r="BA761" s="15"/>
      <c r="BB761" s="15"/>
      <c r="BC761" s="15"/>
      <c r="BD761" s="15"/>
      <c r="BE761" s="15"/>
      <c r="BF761" s="15"/>
      <c r="BG761" s="15"/>
      <c r="BH761" s="15"/>
      <c r="BI761" s="15"/>
      <c r="BJ761" s="15"/>
      <c r="BK761" s="15"/>
      <c r="BL761" s="15"/>
      <c r="BM761" s="15"/>
      <c r="BN761" s="15"/>
      <c r="BO761" s="15"/>
      <c r="BP761" s="15"/>
      <c r="BQ761" s="15"/>
      <c r="BS761" s="15"/>
      <c r="BT761" s="15"/>
      <c r="BU761" s="15"/>
      <c r="BV761" s="15"/>
      <c r="BW761" s="15"/>
      <c r="BY761" s="5"/>
      <c r="BZ761" s="5"/>
      <c r="CA761" s="5"/>
      <c r="CB761" s="5"/>
      <c r="CC761" s="5"/>
      <c r="CE761" s="5"/>
      <c r="CF761" s="5"/>
      <c r="CG761" s="5"/>
      <c r="CH761" s="5"/>
      <c r="CI761" s="5"/>
    </row>
    <row r="762" spans="1:87" x14ac:dyDescent="0.35">
      <c r="A762" s="170" t="str">
        <f t="shared" si="299"/>
        <v>28MNN</v>
      </c>
      <c r="B762" s="170" t="str">
        <f t="shared" si="300"/>
        <v>M</v>
      </c>
      <c r="C762" s="29" t="str">
        <f t="shared" si="301"/>
        <v>N</v>
      </c>
      <c r="D762" s="29" t="str">
        <f t="shared" si="298"/>
        <v>N</v>
      </c>
      <c r="E762" s="171" t="s">
        <v>9</v>
      </c>
      <c r="F762" s="171" t="s">
        <v>7</v>
      </c>
      <c r="G762" s="171" t="s">
        <v>7</v>
      </c>
      <c r="H762" s="172">
        <v>28</v>
      </c>
      <c r="I762" s="171" t="s">
        <v>5</v>
      </c>
      <c r="J762" s="171" t="s">
        <v>5</v>
      </c>
      <c r="K762" s="172">
        <v>16487</v>
      </c>
      <c r="L762" s="172">
        <v>8605</v>
      </c>
      <c r="M762" s="172">
        <v>14362</v>
      </c>
      <c r="N762" s="172">
        <v>14092</v>
      </c>
      <c r="O762" s="172">
        <v>16133</v>
      </c>
      <c r="P762" s="1"/>
      <c r="Q762"/>
      <c r="R762"/>
      <c r="S762"/>
      <c r="T762"/>
      <c r="U762"/>
      <c r="V762"/>
      <c r="W762" s="1"/>
      <c r="X762" s="50"/>
      <c r="Y762" s="49"/>
      <c r="Z762" s="49"/>
      <c r="AA762" s="1"/>
      <c r="AB762" s="7"/>
      <c r="AC762" s="7"/>
      <c r="AD762" s="7"/>
      <c r="AE762" s="7"/>
      <c r="AF762" s="7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  <c r="AX762" s="15"/>
      <c r="AY762" s="15"/>
      <c r="AZ762" s="15"/>
      <c r="BA762" s="15"/>
      <c r="BB762" s="15"/>
      <c r="BC762" s="15"/>
      <c r="BD762" s="15"/>
      <c r="BE762" s="15"/>
      <c r="BF762" s="15"/>
      <c r="BG762" s="15"/>
      <c r="BH762" s="15"/>
      <c r="BI762" s="15"/>
      <c r="BJ762" s="15"/>
      <c r="BK762" s="15"/>
      <c r="BL762" s="15"/>
      <c r="BM762" s="15"/>
      <c r="BN762" s="15"/>
      <c r="BO762" s="15"/>
      <c r="BP762" s="15"/>
      <c r="BQ762" s="15"/>
      <c r="BS762" s="15"/>
      <c r="BT762" s="15"/>
      <c r="BU762" s="15"/>
      <c r="BV762" s="15"/>
      <c r="BW762" s="15"/>
      <c r="BY762" s="5"/>
      <c r="BZ762" s="5"/>
      <c r="CA762" s="5"/>
      <c r="CB762" s="5"/>
      <c r="CC762" s="5"/>
      <c r="CE762" s="5"/>
      <c r="CF762" s="5"/>
      <c r="CG762" s="5"/>
      <c r="CH762" s="5"/>
      <c r="CI762" s="5"/>
    </row>
    <row r="763" spans="1:87" x14ac:dyDescent="0.35">
      <c r="A763" s="170" t="str">
        <f t="shared" si="299"/>
        <v>29MNN</v>
      </c>
      <c r="B763" s="170" t="str">
        <f t="shared" si="300"/>
        <v>M</v>
      </c>
      <c r="C763" s="29" t="str">
        <f t="shared" si="301"/>
        <v>N</v>
      </c>
      <c r="D763" s="29" t="str">
        <f t="shared" si="298"/>
        <v>N</v>
      </c>
      <c r="E763" s="171" t="s">
        <v>9</v>
      </c>
      <c r="F763" s="171" t="s">
        <v>7</v>
      </c>
      <c r="G763" s="171" t="s">
        <v>7</v>
      </c>
      <c r="H763" s="172">
        <v>29</v>
      </c>
      <c r="I763" s="171" t="s">
        <v>5</v>
      </c>
      <c r="J763" s="171" t="s">
        <v>5</v>
      </c>
      <c r="K763" s="172">
        <v>17311</v>
      </c>
      <c r="L763" s="172">
        <v>9153</v>
      </c>
      <c r="M763" s="172">
        <v>15011</v>
      </c>
      <c r="N763" s="172">
        <v>14728</v>
      </c>
      <c r="O763" s="172">
        <v>16897</v>
      </c>
      <c r="P763" s="1"/>
      <c r="Q763"/>
      <c r="R763"/>
      <c r="S763"/>
      <c r="T763"/>
      <c r="U763"/>
      <c r="V763"/>
      <c r="W763" s="1"/>
      <c r="X763" s="50"/>
      <c r="Y763" s="49"/>
      <c r="Z763" s="49"/>
      <c r="AA763" s="1"/>
      <c r="AB763" s="7"/>
      <c r="AC763" s="7"/>
      <c r="AD763" s="7"/>
      <c r="AE763" s="7"/>
      <c r="AF763" s="7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  <c r="AX763" s="15"/>
      <c r="AY763" s="15"/>
      <c r="AZ763" s="15"/>
      <c r="BA763" s="15"/>
      <c r="BB763" s="15"/>
      <c r="BC763" s="15"/>
      <c r="BD763" s="15"/>
      <c r="BE763" s="15"/>
      <c r="BF763" s="15"/>
      <c r="BG763" s="15"/>
      <c r="BH763" s="15"/>
      <c r="BI763" s="15"/>
      <c r="BJ763" s="15"/>
      <c r="BK763" s="15"/>
      <c r="BL763" s="15"/>
      <c r="BM763" s="15"/>
      <c r="BN763" s="15"/>
      <c r="BO763" s="15"/>
      <c r="BP763" s="15"/>
      <c r="BQ763" s="15"/>
      <c r="BS763" s="15"/>
      <c r="BT763" s="15"/>
      <c r="BU763" s="15"/>
      <c r="BV763" s="15"/>
      <c r="BW763" s="15"/>
      <c r="BY763" s="5"/>
      <c r="BZ763" s="5"/>
      <c r="CA763" s="5"/>
      <c r="CB763" s="5"/>
      <c r="CC763" s="5"/>
      <c r="CE763" s="5"/>
      <c r="CF763" s="5"/>
      <c r="CG763" s="5"/>
      <c r="CH763" s="5"/>
      <c r="CI763" s="5"/>
    </row>
    <row r="764" spans="1:87" x14ac:dyDescent="0.35">
      <c r="A764" s="170" t="str">
        <f t="shared" si="299"/>
        <v>29MNN</v>
      </c>
      <c r="B764" s="170" t="str">
        <f t="shared" si="300"/>
        <v>M</v>
      </c>
      <c r="C764" s="29" t="str">
        <f t="shared" si="301"/>
        <v>N</v>
      </c>
      <c r="D764" s="29" t="str">
        <f t="shared" si="298"/>
        <v>N</v>
      </c>
      <c r="E764" s="171" t="s">
        <v>9</v>
      </c>
      <c r="F764" s="171" t="s">
        <v>7</v>
      </c>
      <c r="G764" s="171" t="s">
        <v>7</v>
      </c>
      <c r="H764" s="172">
        <v>29</v>
      </c>
      <c r="I764" s="171" t="s">
        <v>5</v>
      </c>
      <c r="J764" s="171" t="s">
        <v>9</v>
      </c>
      <c r="K764" s="172">
        <v>1</v>
      </c>
      <c r="L764" s="172">
        <v>0</v>
      </c>
      <c r="M764" s="172">
        <v>1</v>
      </c>
      <c r="N764" s="172">
        <v>1</v>
      </c>
      <c r="O764" s="172">
        <v>1</v>
      </c>
      <c r="P764" s="1"/>
      <c r="Q764"/>
      <c r="R764"/>
      <c r="S764"/>
      <c r="T764"/>
      <c r="U764"/>
      <c r="V764"/>
      <c r="W764" s="1"/>
      <c r="X764" s="50"/>
      <c r="Y764" s="49"/>
      <c r="Z764" s="49"/>
      <c r="AA764" s="1"/>
      <c r="AB764" s="7"/>
      <c r="AC764" s="7"/>
      <c r="AD764" s="7"/>
      <c r="AE764" s="7"/>
      <c r="AF764" s="7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  <c r="AX764" s="15"/>
      <c r="AY764" s="15"/>
      <c r="AZ764" s="15"/>
      <c r="BA764" s="15"/>
      <c r="BB764" s="15"/>
      <c r="BC764" s="15"/>
      <c r="BD764" s="15"/>
      <c r="BE764" s="15"/>
      <c r="BF764" s="15"/>
      <c r="BG764" s="15"/>
      <c r="BH764" s="15"/>
      <c r="BI764" s="15"/>
      <c r="BJ764" s="15"/>
      <c r="BK764" s="15"/>
      <c r="BL764" s="15"/>
      <c r="BM764" s="15"/>
      <c r="BN764" s="15"/>
      <c r="BO764" s="15"/>
      <c r="BP764" s="15"/>
      <c r="BQ764" s="15"/>
      <c r="BS764" s="15"/>
      <c r="BT764" s="15"/>
      <c r="BU764" s="15"/>
      <c r="BV764" s="15"/>
      <c r="BW764" s="15"/>
      <c r="BY764" s="5"/>
      <c r="BZ764" s="5"/>
      <c r="CA764" s="5"/>
      <c r="CB764" s="5"/>
      <c r="CC764" s="5"/>
      <c r="CE764" s="5"/>
      <c r="CF764" s="5"/>
      <c r="CG764" s="5"/>
      <c r="CH764" s="5"/>
      <c r="CI764" s="5"/>
    </row>
    <row r="765" spans="1:87" x14ac:dyDescent="0.35">
      <c r="A765" s="170" t="str">
        <f t="shared" si="299"/>
        <v>29MNN</v>
      </c>
      <c r="B765" s="170" t="str">
        <f t="shared" si="300"/>
        <v>M</v>
      </c>
      <c r="C765" s="29" t="str">
        <f t="shared" si="301"/>
        <v>N</v>
      </c>
      <c r="D765" s="29" t="str">
        <f t="shared" si="298"/>
        <v>N</v>
      </c>
      <c r="E765" s="171" t="s">
        <v>9</v>
      </c>
      <c r="F765" s="171" t="s">
        <v>7</v>
      </c>
      <c r="G765" s="171" t="s">
        <v>7</v>
      </c>
      <c r="H765" s="172">
        <v>29</v>
      </c>
      <c r="I765" s="171" t="s">
        <v>9</v>
      </c>
      <c r="J765" s="171" t="s">
        <v>5</v>
      </c>
      <c r="K765" s="172">
        <v>1</v>
      </c>
      <c r="L765" s="172">
        <v>0</v>
      </c>
      <c r="M765" s="172">
        <v>0</v>
      </c>
      <c r="N765" s="172">
        <v>0</v>
      </c>
      <c r="O765" s="172">
        <v>1</v>
      </c>
      <c r="P765" s="1"/>
      <c r="Q765"/>
      <c r="R765"/>
      <c r="S765"/>
      <c r="T765"/>
      <c r="U765"/>
      <c r="V765"/>
      <c r="W765" s="1"/>
      <c r="X765" s="50"/>
      <c r="Y765" s="49"/>
      <c r="Z765" s="49"/>
      <c r="AA765" s="1"/>
      <c r="AB765" s="7"/>
      <c r="AC765" s="7"/>
      <c r="AD765" s="7"/>
      <c r="AE765" s="7"/>
      <c r="AF765" s="7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  <c r="AX765" s="15"/>
      <c r="AY765" s="15"/>
      <c r="AZ765" s="15"/>
      <c r="BA765" s="15"/>
      <c r="BB765" s="15"/>
      <c r="BC765" s="15"/>
      <c r="BD765" s="15"/>
      <c r="BE765" s="15"/>
      <c r="BF765" s="15"/>
      <c r="BG765" s="15"/>
      <c r="BH765" s="15"/>
      <c r="BI765" s="15"/>
      <c r="BJ765" s="15"/>
      <c r="BK765" s="15"/>
      <c r="BL765" s="15"/>
      <c r="BM765" s="15"/>
      <c r="BN765" s="15"/>
      <c r="BO765" s="15"/>
      <c r="BP765" s="15"/>
      <c r="BQ765" s="15"/>
      <c r="BS765" s="15"/>
      <c r="BT765" s="15"/>
      <c r="BU765" s="15"/>
      <c r="BV765" s="15"/>
      <c r="BW765" s="15"/>
      <c r="BY765" s="5"/>
      <c r="BZ765" s="5"/>
      <c r="CA765" s="5"/>
      <c r="CB765" s="5"/>
      <c r="CC765" s="5"/>
      <c r="CE765" s="5"/>
      <c r="CF765" s="5"/>
      <c r="CG765" s="5"/>
      <c r="CH765" s="5"/>
      <c r="CI765" s="5"/>
    </row>
    <row r="766" spans="1:87" x14ac:dyDescent="0.35">
      <c r="A766" s="170" t="str">
        <f t="shared" si="299"/>
        <v>30MNN</v>
      </c>
      <c r="B766" s="170" t="str">
        <f t="shared" si="300"/>
        <v>M</v>
      </c>
      <c r="C766" s="29" t="str">
        <f t="shared" si="301"/>
        <v>N</v>
      </c>
      <c r="D766" s="29" t="str">
        <f t="shared" si="298"/>
        <v>N</v>
      </c>
      <c r="E766" s="171" t="s">
        <v>9</v>
      </c>
      <c r="F766" s="171" t="s">
        <v>7</v>
      </c>
      <c r="G766" s="171" t="s">
        <v>7</v>
      </c>
      <c r="H766" s="172">
        <v>30</v>
      </c>
      <c r="I766" s="171" t="s">
        <v>5</v>
      </c>
      <c r="J766" s="171" t="s">
        <v>5</v>
      </c>
      <c r="K766" s="172">
        <v>19301</v>
      </c>
      <c r="L766" s="172">
        <v>10293</v>
      </c>
      <c r="M766" s="172">
        <v>16796</v>
      </c>
      <c r="N766" s="172">
        <v>16472</v>
      </c>
      <c r="O766" s="172">
        <v>18878</v>
      </c>
      <c r="P766" s="1"/>
      <c r="Q766"/>
      <c r="R766"/>
      <c r="S766"/>
      <c r="T766"/>
      <c r="U766"/>
      <c r="V766"/>
      <c r="W766" s="1"/>
      <c r="X766" s="50"/>
      <c r="Y766" s="49"/>
      <c r="Z766" s="49"/>
      <c r="AA766" s="1"/>
      <c r="AB766" s="7"/>
      <c r="AC766" s="7"/>
      <c r="AD766" s="7"/>
      <c r="AE766" s="7"/>
      <c r="AF766" s="7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  <c r="AX766" s="15"/>
      <c r="AY766" s="15"/>
      <c r="AZ766" s="15"/>
      <c r="BA766" s="15"/>
      <c r="BB766" s="15"/>
      <c r="BC766" s="15"/>
      <c r="BD766" s="15"/>
      <c r="BE766" s="15"/>
      <c r="BF766" s="15"/>
      <c r="BG766" s="15"/>
      <c r="BH766" s="15"/>
      <c r="BI766" s="15"/>
      <c r="BJ766" s="15"/>
      <c r="BK766" s="15"/>
      <c r="BL766" s="15"/>
      <c r="BM766" s="15"/>
      <c r="BN766" s="15"/>
      <c r="BO766" s="15"/>
      <c r="BP766" s="15"/>
      <c r="BQ766" s="15"/>
      <c r="BS766" s="15"/>
      <c r="BT766" s="15"/>
      <c r="BU766" s="15"/>
      <c r="BV766" s="15"/>
      <c r="BW766" s="15"/>
      <c r="BY766" s="5"/>
      <c r="BZ766" s="5"/>
      <c r="CA766" s="5"/>
      <c r="CB766" s="5"/>
      <c r="CC766" s="5"/>
      <c r="CE766" s="5"/>
      <c r="CF766" s="5"/>
      <c r="CG766" s="5"/>
      <c r="CH766" s="5"/>
      <c r="CI766" s="5"/>
    </row>
    <row r="767" spans="1:87" x14ac:dyDescent="0.35">
      <c r="A767" s="170" t="str">
        <f t="shared" si="299"/>
        <v>30MNN</v>
      </c>
      <c r="B767" s="170" t="str">
        <f t="shared" si="300"/>
        <v>M</v>
      </c>
      <c r="C767" s="29" t="str">
        <f t="shared" si="301"/>
        <v>N</v>
      </c>
      <c r="D767" s="29" t="str">
        <f t="shared" si="298"/>
        <v>N</v>
      </c>
      <c r="E767" s="171" t="s">
        <v>9</v>
      </c>
      <c r="F767" s="171" t="s">
        <v>7</v>
      </c>
      <c r="G767" s="171" t="s">
        <v>7</v>
      </c>
      <c r="H767" s="172">
        <v>30</v>
      </c>
      <c r="I767" s="171" t="s">
        <v>5</v>
      </c>
      <c r="J767" s="171" t="s">
        <v>9</v>
      </c>
      <c r="K767" s="172">
        <v>2</v>
      </c>
      <c r="L767" s="172">
        <v>1</v>
      </c>
      <c r="M767" s="172">
        <v>1</v>
      </c>
      <c r="N767" s="172">
        <v>1</v>
      </c>
      <c r="O767" s="172">
        <v>2</v>
      </c>
      <c r="P767" s="1"/>
      <c r="Q767"/>
      <c r="R767"/>
      <c r="S767"/>
      <c r="T767"/>
      <c r="U767"/>
      <c r="V767"/>
      <c r="W767" s="1"/>
      <c r="X767" s="50"/>
      <c r="Y767" s="49"/>
      <c r="Z767" s="49"/>
      <c r="AA767" s="1"/>
      <c r="AB767" s="7"/>
      <c r="AC767" s="7"/>
      <c r="AD767" s="7"/>
      <c r="AE767" s="7"/>
      <c r="AF767" s="7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  <c r="AX767" s="15"/>
      <c r="AY767" s="15"/>
      <c r="AZ767" s="15"/>
      <c r="BA767" s="15"/>
      <c r="BB767" s="15"/>
      <c r="BC767" s="15"/>
      <c r="BD767" s="15"/>
      <c r="BE767" s="15"/>
      <c r="BF767" s="15"/>
      <c r="BG767" s="15"/>
      <c r="BH767" s="15"/>
      <c r="BI767" s="15"/>
      <c r="BJ767" s="15"/>
      <c r="BK767" s="15"/>
      <c r="BL767" s="15"/>
      <c r="BM767" s="15"/>
      <c r="BN767" s="15"/>
      <c r="BO767" s="15"/>
      <c r="BP767" s="15"/>
      <c r="BQ767" s="15"/>
      <c r="BS767" s="15"/>
      <c r="BT767" s="15"/>
      <c r="BU767" s="15"/>
      <c r="BV767" s="15"/>
      <c r="BW767" s="15"/>
      <c r="BY767" s="5"/>
      <c r="BZ767" s="5"/>
      <c r="CA767" s="5"/>
      <c r="CB767" s="5"/>
      <c r="CC767" s="5"/>
      <c r="CE767" s="5"/>
      <c r="CF767" s="5"/>
      <c r="CG767" s="5"/>
      <c r="CH767" s="5"/>
      <c r="CI767" s="5"/>
    </row>
    <row r="768" spans="1:87" x14ac:dyDescent="0.35">
      <c r="A768" s="170" t="str">
        <f t="shared" si="299"/>
        <v>30MNN</v>
      </c>
      <c r="B768" s="170" t="str">
        <f t="shared" si="300"/>
        <v>M</v>
      </c>
      <c r="C768" s="29" t="str">
        <f t="shared" si="301"/>
        <v>N</v>
      </c>
      <c r="D768" s="29" t="str">
        <f t="shared" si="298"/>
        <v>N</v>
      </c>
      <c r="E768" s="171" t="s">
        <v>9</v>
      </c>
      <c r="F768" s="171" t="s">
        <v>7</v>
      </c>
      <c r="G768" s="171" t="s">
        <v>7</v>
      </c>
      <c r="H768" s="172">
        <v>30</v>
      </c>
      <c r="I768" s="171" t="s">
        <v>9</v>
      </c>
      <c r="J768" s="171" t="s">
        <v>5</v>
      </c>
      <c r="K768" s="172">
        <v>1</v>
      </c>
      <c r="L768" s="172">
        <v>1</v>
      </c>
      <c r="M768" s="172">
        <v>1</v>
      </c>
      <c r="N768" s="172">
        <v>1</v>
      </c>
      <c r="O768" s="172">
        <v>1</v>
      </c>
      <c r="P768" s="1"/>
      <c r="Q768"/>
      <c r="R768"/>
      <c r="S768"/>
      <c r="T768"/>
      <c r="U768"/>
      <c r="V768"/>
      <c r="W768" s="1"/>
      <c r="X768" s="50"/>
      <c r="Y768" s="49"/>
      <c r="Z768" s="49"/>
      <c r="AA768" s="1"/>
      <c r="AB768" s="7"/>
      <c r="AC768" s="7"/>
      <c r="AD768" s="7"/>
      <c r="AE768" s="7"/>
      <c r="AF768" s="7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  <c r="AX768" s="15"/>
      <c r="AY768" s="15"/>
      <c r="AZ768" s="15"/>
      <c r="BA768" s="15"/>
      <c r="BB768" s="15"/>
      <c r="BC768" s="15"/>
      <c r="BD768" s="15"/>
      <c r="BE768" s="15"/>
      <c r="BF768" s="15"/>
      <c r="BG768" s="15"/>
      <c r="BH768" s="15"/>
      <c r="BI768" s="15"/>
      <c r="BJ768" s="15"/>
      <c r="BK768" s="15"/>
      <c r="BL768" s="15"/>
      <c r="BM768" s="15"/>
      <c r="BN768" s="15"/>
      <c r="BO768" s="15"/>
      <c r="BP768" s="15"/>
      <c r="BQ768" s="15"/>
      <c r="BS768" s="15"/>
      <c r="BT768" s="15"/>
      <c r="BU768" s="15"/>
      <c r="BV768" s="15"/>
      <c r="BW768" s="15"/>
      <c r="BY768" s="5"/>
      <c r="BZ768" s="5"/>
      <c r="CA768" s="5"/>
      <c r="CB768" s="5"/>
      <c r="CC768" s="5"/>
      <c r="CE768" s="5"/>
      <c r="CF768" s="5"/>
      <c r="CG768" s="5"/>
      <c r="CH768" s="5"/>
      <c r="CI768" s="5"/>
    </row>
    <row r="769" spans="1:87" x14ac:dyDescent="0.35">
      <c r="A769" s="170" t="str">
        <f t="shared" si="299"/>
        <v>31MNN</v>
      </c>
      <c r="B769" s="170" t="str">
        <f t="shared" si="300"/>
        <v>M</v>
      </c>
      <c r="C769" s="29" t="str">
        <f t="shared" si="301"/>
        <v>N</v>
      </c>
      <c r="D769" s="29" t="str">
        <f t="shared" si="298"/>
        <v>N</v>
      </c>
      <c r="E769" s="171" t="s">
        <v>9</v>
      </c>
      <c r="F769" s="171" t="s">
        <v>7</v>
      </c>
      <c r="G769" s="171" t="s">
        <v>7</v>
      </c>
      <c r="H769" s="172">
        <v>31</v>
      </c>
      <c r="I769" s="171" t="s">
        <v>5</v>
      </c>
      <c r="J769" s="171" t="s">
        <v>5</v>
      </c>
      <c r="K769" s="172">
        <v>19098</v>
      </c>
      <c r="L769" s="172">
        <v>10419</v>
      </c>
      <c r="M769" s="172">
        <v>16636</v>
      </c>
      <c r="N769" s="172">
        <v>16357</v>
      </c>
      <c r="O769" s="172">
        <v>18702</v>
      </c>
      <c r="P769" s="1"/>
      <c r="Q769"/>
      <c r="R769"/>
      <c r="S769"/>
      <c r="T769"/>
      <c r="U769"/>
      <c r="V769"/>
      <c r="W769" s="1"/>
      <c r="X769" s="50"/>
      <c r="Y769" s="49"/>
      <c r="Z769" s="49"/>
      <c r="AA769" s="1"/>
      <c r="AB769" s="7"/>
      <c r="AC769" s="7"/>
      <c r="AD769" s="7"/>
      <c r="AE769" s="7"/>
      <c r="AF769" s="7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  <c r="AX769" s="15"/>
      <c r="AY769" s="15"/>
      <c r="AZ769" s="15"/>
      <c r="BA769" s="15"/>
      <c r="BB769" s="15"/>
      <c r="BC769" s="15"/>
      <c r="BD769" s="15"/>
      <c r="BE769" s="15"/>
      <c r="BF769" s="15"/>
      <c r="BG769" s="15"/>
      <c r="BH769" s="15"/>
      <c r="BI769" s="15"/>
      <c r="BJ769" s="15"/>
      <c r="BK769" s="15"/>
      <c r="BL769" s="15"/>
      <c r="BM769" s="15"/>
      <c r="BN769" s="15"/>
      <c r="BO769" s="15"/>
      <c r="BP769" s="15"/>
      <c r="BQ769" s="15"/>
      <c r="BS769" s="15"/>
      <c r="BT769" s="15"/>
      <c r="BU769" s="15"/>
      <c r="BV769" s="15"/>
      <c r="BW769" s="15"/>
      <c r="BY769" s="5"/>
      <c r="BZ769" s="5"/>
      <c r="CA769" s="5"/>
      <c r="CB769" s="5"/>
      <c r="CC769" s="5"/>
      <c r="CE769" s="5"/>
      <c r="CF769" s="5"/>
      <c r="CG769" s="5"/>
      <c r="CH769" s="5"/>
      <c r="CI769" s="5"/>
    </row>
    <row r="770" spans="1:87" x14ac:dyDescent="0.35">
      <c r="A770" s="170" t="str">
        <f t="shared" si="299"/>
        <v>31MNN</v>
      </c>
      <c r="B770" s="170" t="str">
        <f t="shared" si="300"/>
        <v>M</v>
      </c>
      <c r="C770" s="29" t="str">
        <f t="shared" si="301"/>
        <v>N</v>
      </c>
      <c r="D770" s="29" t="str">
        <f t="shared" si="298"/>
        <v>N</v>
      </c>
      <c r="E770" s="171" t="s">
        <v>9</v>
      </c>
      <c r="F770" s="171" t="s">
        <v>7</v>
      </c>
      <c r="G770" s="171" t="s">
        <v>7</v>
      </c>
      <c r="H770" s="172">
        <v>31</v>
      </c>
      <c r="I770" s="171" t="s">
        <v>9</v>
      </c>
      <c r="J770" s="171" t="s">
        <v>5</v>
      </c>
      <c r="K770" s="172">
        <v>3</v>
      </c>
      <c r="L770" s="172">
        <v>2</v>
      </c>
      <c r="M770" s="172">
        <v>3</v>
      </c>
      <c r="N770" s="172">
        <v>3</v>
      </c>
      <c r="O770" s="172">
        <v>3</v>
      </c>
      <c r="P770" s="1"/>
      <c r="Q770"/>
      <c r="R770"/>
      <c r="S770"/>
      <c r="T770"/>
      <c r="U770"/>
      <c r="V770"/>
      <c r="W770" s="1"/>
      <c r="X770" s="50"/>
      <c r="Y770" s="49"/>
      <c r="Z770" s="49"/>
      <c r="AA770" s="1"/>
      <c r="AB770" s="7"/>
      <c r="AC770" s="7"/>
      <c r="AD770" s="7"/>
      <c r="AE770" s="7"/>
      <c r="AF770" s="7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  <c r="AX770" s="15"/>
      <c r="AY770" s="15"/>
      <c r="AZ770" s="15"/>
      <c r="BA770" s="15"/>
      <c r="BB770" s="15"/>
      <c r="BC770" s="15"/>
      <c r="BD770" s="15"/>
      <c r="BE770" s="15"/>
      <c r="BF770" s="15"/>
      <c r="BG770" s="15"/>
      <c r="BH770" s="15"/>
      <c r="BI770" s="15"/>
      <c r="BJ770" s="15"/>
      <c r="BK770" s="15"/>
      <c r="BL770" s="15"/>
      <c r="BM770" s="15"/>
      <c r="BN770" s="15"/>
      <c r="BO770" s="15"/>
      <c r="BP770" s="15"/>
      <c r="BQ770" s="15"/>
      <c r="BS770" s="15"/>
      <c r="BT770" s="15"/>
      <c r="BU770" s="15"/>
      <c r="BV770" s="15"/>
      <c r="BW770" s="15"/>
      <c r="BY770" s="5"/>
      <c r="BZ770" s="5"/>
      <c r="CA770" s="5"/>
      <c r="CB770" s="5"/>
      <c r="CC770" s="5"/>
      <c r="CE770" s="5"/>
      <c r="CF770" s="5"/>
      <c r="CG770" s="5"/>
      <c r="CH770" s="5"/>
      <c r="CI770" s="5"/>
    </row>
    <row r="771" spans="1:87" x14ac:dyDescent="0.35">
      <c r="A771" s="170" t="str">
        <f t="shared" si="299"/>
        <v>32MNN</v>
      </c>
      <c r="B771" s="170" t="str">
        <f t="shared" si="300"/>
        <v>M</v>
      </c>
      <c r="C771" s="29" t="str">
        <f t="shared" si="301"/>
        <v>N</v>
      </c>
      <c r="D771" s="29" t="str">
        <f t="shared" si="298"/>
        <v>N</v>
      </c>
      <c r="E771" s="171" t="s">
        <v>9</v>
      </c>
      <c r="F771" s="171" t="s">
        <v>7</v>
      </c>
      <c r="G771" s="171" t="s">
        <v>7</v>
      </c>
      <c r="H771" s="172">
        <v>32</v>
      </c>
      <c r="I771" s="171" t="s">
        <v>5</v>
      </c>
      <c r="J771" s="171" t="s">
        <v>5</v>
      </c>
      <c r="K771" s="172">
        <v>17454</v>
      </c>
      <c r="L771" s="172">
        <v>9516</v>
      </c>
      <c r="M771" s="172">
        <v>15321</v>
      </c>
      <c r="N771" s="172">
        <v>15038</v>
      </c>
      <c r="O771" s="172">
        <v>17063</v>
      </c>
      <c r="P771" s="1"/>
      <c r="Q771"/>
      <c r="R771"/>
      <c r="S771"/>
      <c r="T771"/>
      <c r="U771"/>
      <c r="V771"/>
      <c r="W771" s="1"/>
      <c r="X771" s="50"/>
      <c r="Y771" s="49"/>
      <c r="Z771" s="49"/>
      <c r="AA771" s="1"/>
      <c r="AB771" s="7"/>
      <c r="AC771" s="7"/>
      <c r="AD771" s="7"/>
      <c r="AE771" s="7"/>
      <c r="AF771" s="7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  <c r="AX771" s="15"/>
      <c r="AY771" s="15"/>
      <c r="AZ771" s="15"/>
      <c r="BA771" s="15"/>
      <c r="BB771" s="15"/>
      <c r="BC771" s="15"/>
      <c r="BD771" s="15"/>
      <c r="BE771" s="15"/>
      <c r="BF771" s="15"/>
      <c r="BG771" s="15"/>
      <c r="BH771" s="15"/>
      <c r="BI771" s="15"/>
      <c r="BJ771" s="15"/>
      <c r="BK771" s="15"/>
      <c r="BL771" s="15"/>
      <c r="BM771" s="15"/>
      <c r="BN771" s="15"/>
      <c r="BO771" s="15"/>
      <c r="BP771" s="15"/>
      <c r="BQ771" s="15"/>
      <c r="BS771" s="15"/>
      <c r="BT771" s="15"/>
      <c r="BU771" s="15"/>
      <c r="BV771" s="15"/>
      <c r="BW771" s="15"/>
      <c r="BY771" s="5"/>
      <c r="BZ771" s="5"/>
      <c r="CA771" s="5"/>
      <c r="CB771" s="5"/>
      <c r="CC771" s="5"/>
      <c r="CE771" s="5"/>
      <c r="CF771" s="5"/>
      <c r="CG771" s="5"/>
      <c r="CH771" s="5"/>
      <c r="CI771" s="5"/>
    </row>
    <row r="772" spans="1:87" x14ac:dyDescent="0.35">
      <c r="A772" s="170" t="str">
        <f t="shared" si="299"/>
        <v>32MNN</v>
      </c>
      <c r="B772" s="170" t="str">
        <f t="shared" si="300"/>
        <v>M</v>
      </c>
      <c r="C772" s="29" t="str">
        <f t="shared" si="301"/>
        <v>N</v>
      </c>
      <c r="D772" s="29" t="str">
        <f t="shared" si="298"/>
        <v>N</v>
      </c>
      <c r="E772" s="171" t="s">
        <v>9</v>
      </c>
      <c r="F772" s="171" t="s">
        <v>7</v>
      </c>
      <c r="G772" s="171" t="s">
        <v>7</v>
      </c>
      <c r="H772" s="172">
        <v>32</v>
      </c>
      <c r="I772" s="171" t="s">
        <v>5</v>
      </c>
      <c r="J772" s="171" t="s">
        <v>9</v>
      </c>
      <c r="K772" s="172">
        <v>1</v>
      </c>
      <c r="L772" s="172">
        <v>0</v>
      </c>
      <c r="M772" s="172">
        <v>1</v>
      </c>
      <c r="N772" s="172">
        <v>1</v>
      </c>
      <c r="O772" s="172">
        <v>1</v>
      </c>
      <c r="P772" s="1"/>
      <c r="Q772"/>
      <c r="R772"/>
      <c r="S772"/>
      <c r="T772"/>
      <c r="U772"/>
      <c r="V772"/>
      <c r="W772" s="1"/>
      <c r="X772" s="50"/>
      <c r="Y772" s="49"/>
      <c r="Z772" s="49"/>
      <c r="AA772" s="1"/>
      <c r="AB772" s="7"/>
      <c r="AC772" s="7"/>
      <c r="AD772" s="7"/>
      <c r="AE772" s="7"/>
      <c r="AF772" s="7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  <c r="AX772" s="15"/>
      <c r="AY772" s="15"/>
      <c r="AZ772" s="15"/>
      <c r="BA772" s="15"/>
      <c r="BB772" s="15"/>
      <c r="BC772" s="15"/>
      <c r="BD772" s="15"/>
      <c r="BE772" s="15"/>
      <c r="BF772" s="15"/>
      <c r="BG772" s="15"/>
      <c r="BH772" s="15"/>
      <c r="BI772" s="15"/>
      <c r="BJ772" s="15"/>
      <c r="BK772" s="15"/>
      <c r="BL772" s="15"/>
      <c r="BM772" s="15"/>
      <c r="BN772" s="15"/>
      <c r="BO772" s="15"/>
      <c r="BP772" s="15"/>
      <c r="BQ772" s="15"/>
      <c r="BS772" s="15"/>
      <c r="BT772" s="15"/>
      <c r="BU772" s="15"/>
      <c r="BV772" s="15"/>
      <c r="BW772" s="15"/>
      <c r="BY772" s="5"/>
      <c r="BZ772" s="5"/>
      <c r="CA772" s="5"/>
      <c r="CB772" s="5"/>
      <c r="CC772" s="5"/>
      <c r="CE772" s="5"/>
      <c r="CF772" s="5"/>
      <c r="CG772" s="5"/>
      <c r="CH772" s="5"/>
      <c r="CI772" s="5"/>
    </row>
    <row r="773" spans="1:87" x14ac:dyDescent="0.35">
      <c r="A773" s="170" t="str">
        <f t="shared" si="299"/>
        <v>32MNN</v>
      </c>
      <c r="B773" s="170" t="str">
        <f t="shared" si="300"/>
        <v>M</v>
      </c>
      <c r="C773" s="29" t="str">
        <f t="shared" si="301"/>
        <v>N</v>
      </c>
      <c r="D773" s="29" t="str">
        <f t="shared" si="298"/>
        <v>N</v>
      </c>
      <c r="E773" s="171" t="s">
        <v>9</v>
      </c>
      <c r="F773" s="171" t="s">
        <v>7</v>
      </c>
      <c r="G773" s="171" t="s">
        <v>7</v>
      </c>
      <c r="H773" s="172">
        <v>32</v>
      </c>
      <c r="I773" s="171" t="s">
        <v>9</v>
      </c>
      <c r="J773" s="171" t="s">
        <v>5</v>
      </c>
      <c r="K773" s="172">
        <v>2</v>
      </c>
      <c r="L773" s="172">
        <v>2</v>
      </c>
      <c r="M773" s="172">
        <v>2</v>
      </c>
      <c r="N773" s="172">
        <v>2</v>
      </c>
      <c r="O773" s="172">
        <v>2</v>
      </c>
      <c r="P773" s="1"/>
      <c r="Q773"/>
      <c r="R773"/>
      <c r="S773"/>
      <c r="T773"/>
      <c r="U773"/>
      <c r="V773"/>
      <c r="W773" s="1"/>
      <c r="X773" s="50"/>
      <c r="Y773" s="49"/>
      <c r="Z773" s="49"/>
      <c r="AA773" s="1"/>
      <c r="AB773" s="7"/>
      <c r="AC773" s="7"/>
      <c r="AD773" s="7"/>
      <c r="AE773" s="7"/>
      <c r="AF773" s="7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  <c r="AX773" s="15"/>
      <c r="AY773" s="15"/>
      <c r="AZ773" s="15"/>
      <c r="BA773" s="15"/>
      <c r="BB773" s="15"/>
      <c r="BC773" s="15"/>
      <c r="BD773" s="15"/>
      <c r="BE773" s="15"/>
      <c r="BF773" s="15"/>
      <c r="BG773" s="15"/>
      <c r="BH773" s="15"/>
      <c r="BI773" s="15"/>
      <c r="BJ773" s="15"/>
      <c r="BK773" s="15"/>
      <c r="BL773" s="15"/>
      <c r="BM773" s="15"/>
      <c r="BN773" s="15"/>
      <c r="BO773" s="15"/>
      <c r="BP773" s="15"/>
      <c r="BQ773" s="15"/>
      <c r="BS773" s="15"/>
      <c r="BT773" s="15"/>
      <c r="BU773" s="15"/>
      <c r="BV773" s="15"/>
      <c r="BW773" s="15"/>
      <c r="BY773" s="5"/>
      <c r="BZ773" s="5"/>
      <c r="CA773" s="5"/>
      <c r="CB773" s="5"/>
      <c r="CC773" s="5"/>
      <c r="CE773" s="5"/>
      <c r="CF773" s="5"/>
      <c r="CG773" s="5"/>
      <c r="CH773" s="5"/>
      <c r="CI773" s="5"/>
    </row>
    <row r="774" spans="1:87" x14ac:dyDescent="0.35">
      <c r="A774" s="170" t="str">
        <f t="shared" si="299"/>
        <v>33MNN</v>
      </c>
      <c r="B774" s="170" t="str">
        <f t="shared" si="300"/>
        <v>M</v>
      </c>
      <c r="C774" s="29" t="str">
        <f t="shared" si="301"/>
        <v>N</v>
      </c>
      <c r="D774" s="29" t="str">
        <f t="shared" si="298"/>
        <v>N</v>
      </c>
      <c r="E774" s="171" t="s">
        <v>9</v>
      </c>
      <c r="F774" s="171" t="s">
        <v>7</v>
      </c>
      <c r="G774" s="171" t="s">
        <v>7</v>
      </c>
      <c r="H774" s="172">
        <v>33</v>
      </c>
      <c r="I774" s="171" t="s">
        <v>5</v>
      </c>
      <c r="J774" s="171" t="s">
        <v>5</v>
      </c>
      <c r="K774" s="172">
        <v>16994</v>
      </c>
      <c r="L774" s="172">
        <v>9480</v>
      </c>
      <c r="M774" s="172">
        <v>14948</v>
      </c>
      <c r="N774" s="172">
        <v>14672</v>
      </c>
      <c r="O774" s="172">
        <v>16687</v>
      </c>
      <c r="P774" s="1"/>
      <c r="Q774"/>
      <c r="R774"/>
      <c r="S774"/>
      <c r="T774"/>
      <c r="U774"/>
      <c r="V774"/>
      <c r="W774" s="1"/>
      <c r="X774" s="50"/>
      <c r="Y774" s="49"/>
      <c r="Z774" s="49"/>
      <c r="AA774" s="1"/>
      <c r="AB774" s="7"/>
      <c r="AC774" s="7"/>
      <c r="AD774" s="7"/>
      <c r="AE774" s="7"/>
      <c r="AF774" s="7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  <c r="AX774" s="15"/>
      <c r="AY774" s="15"/>
      <c r="AZ774" s="15"/>
      <c r="BA774" s="15"/>
      <c r="BB774" s="15"/>
      <c r="BC774" s="15"/>
      <c r="BD774" s="15"/>
      <c r="BE774" s="15"/>
      <c r="BF774" s="15"/>
      <c r="BG774" s="15"/>
      <c r="BH774" s="15"/>
      <c r="BI774" s="15"/>
      <c r="BJ774" s="15"/>
      <c r="BK774" s="15"/>
      <c r="BL774" s="15"/>
      <c r="BM774" s="15"/>
      <c r="BN774" s="15"/>
      <c r="BO774" s="15"/>
      <c r="BP774" s="15"/>
      <c r="BQ774" s="15"/>
      <c r="BS774" s="15"/>
      <c r="BT774" s="15"/>
      <c r="BU774" s="15"/>
      <c r="BV774" s="15"/>
      <c r="BW774" s="15"/>
      <c r="BY774" s="5"/>
      <c r="BZ774" s="5"/>
      <c r="CA774" s="5"/>
      <c r="CB774" s="5"/>
      <c r="CC774" s="5"/>
      <c r="CE774" s="5"/>
      <c r="CF774" s="5"/>
      <c r="CG774" s="5"/>
      <c r="CH774" s="5"/>
      <c r="CI774" s="5"/>
    </row>
    <row r="775" spans="1:87" x14ac:dyDescent="0.35">
      <c r="A775" s="170" t="str">
        <f t="shared" si="299"/>
        <v>33MNN</v>
      </c>
      <c r="B775" s="170" t="str">
        <f t="shared" si="300"/>
        <v>M</v>
      </c>
      <c r="C775" s="29" t="str">
        <f t="shared" si="301"/>
        <v>N</v>
      </c>
      <c r="D775" s="29" t="str">
        <f t="shared" si="298"/>
        <v>N</v>
      </c>
      <c r="E775" s="171" t="s">
        <v>9</v>
      </c>
      <c r="F775" s="171" t="s">
        <v>7</v>
      </c>
      <c r="G775" s="171" t="s">
        <v>7</v>
      </c>
      <c r="H775" s="172">
        <v>33</v>
      </c>
      <c r="I775" s="171" t="s">
        <v>5</v>
      </c>
      <c r="J775" s="171" t="s">
        <v>9</v>
      </c>
      <c r="K775" s="172">
        <v>2</v>
      </c>
      <c r="L775" s="172">
        <v>1</v>
      </c>
      <c r="M775" s="172">
        <v>1</v>
      </c>
      <c r="N775" s="172">
        <v>0</v>
      </c>
      <c r="O775" s="172">
        <v>2</v>
      </c>
      <c r="P775" s="1"/>
      <c r="Q775"/>
      <c r="R775"/>
      <c r="S775"/>
      <c r="T775"/>
      <c r="U775"/>
      <c r="V775"/>
      <c r="W775" s="1"/>
      <c r="X775" s="50"/>
      <c r="Y775" s="49"/>
      <c r="Z775" s="49"/>
      <c r="AA775" s="1"/>
      <c r="AB775" s="7"/>
      <c r="AC775" s="7"/>
      <c r="AD775" s="7"/>
      <c r="AE775" s="7"/>
      <c r="AF775" s="7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  <c r="AX775" s="15"/>
      <c r="AY775" s="15"/>
      <c r="AZ775" s="15"/>
      <c r="BA775" s="15"/>
      <c r="BB775" s="15"/>
      <c r="BC775" s="15"/>
      <c r="BD775" s="15"/>
      <c r="BE775" s="15"/>
      <c r="BF775" s="15"/>
      <c r="BG775" s="15"/>
      <c r="BH775" s="15"/>
      <c r="BI775" s="15"/>
      <c r="BJ775" s="15"/>
      <c r="BK775" s="15"/>
      <c r="BL775" s="15"/>
      <c r="BM775" s="15"/>
      <c r="BN775" s="15"/>
      <c r="BO775" s="15"/>
      <c r="BP775" s="15"/>
      <c r="BQ775" s="15"/>
      <c r="BS775" s="15"/>
      <c r="BT775" s="15"/>
      <c r="BU775" s="15"/>
      <c r="BV775" s="15"/>
      <c r="BW775" s="15"/>
      <c r="BY775" s="5"/>
      <c r="BZ775" s="5"/>
      <c r="CA775" s="5"/>
      <c r="CB775" s="5"/>
      <c r="CC775" s="5"/>
      <c r="CE775" s="5"/>
      <c r="CF775" s="5"/>
      <c r="CG775" s="5"/>
      <c r="CH775" s="5"/>
      <c r="CI775" s="5"/>
    </row>
    <row r="776" spans="1:87" x14ac:dyDescent="0.35">
      <c r="A776" s="170" t="str">
        <f t="shared" si="299"/>
        <v>34MNN</v>
      </c>
      <c r="B776" s="170" t="str">
        <f t="shared" si="300"/>
        <v>M</v>
      </c>
      <c r="C776" s="29" t="str">
        <f t="shared" si="301"/>
        <v>N</v>
      </c>
      <c r="D776" s="29" t="str">
        <f t="shared" ref="D776:D839" si="302">IF(AND(C776="Y",J776="Y"),"Y","N")</f>
        <v>N</v>
      </c>
      <c r="E776" s="171" t="s">
        <v>9</v>
      </c>
      <c r="F776" s="171" t="s">
        <v>7</v>
      </c>
      <c r="G776" s="171" t="s">
        <v>7</v>
      </c>
      <c r="H776" s="172">
        <v>34</v>
      </c>
      <c r="I776" s="171" t="s">
        <v>5</v>
      </c>
      <c r="J776" s="171" t="s">
        <v>5</v>
      </c>
      <c r="K776" s="172">
        <v>16530</v>
      </c>
      <c r="L776" s="172">
        <v>9143</v>
      </c>
      <c r="M776" s="172">
        <v>14550</v>
      </c>
      <c r="N776" s="172">
        <v>14248</v>
      </c>
      <c r="O776" s="172">
        <v>16215</v>
      </c>
      <c r="P776" s="1"/>
      <c r="Q776"/>
      <c r="R776"/>
      <c r="S776"/>
      <c r="T776"/>
      <c r="U776"/>
      <c r="V776"/>
      <c r="W776" s="1"/>
      <c r="X776" s="50"/>
      <c r="Y776" s="49"/>
      <c r="Z776" s="49"/>
      <c r="AA776" s="1"/>
      <c r="AB776" s="7"/>
      <c r="AC776" s="7"/>
      <c r="AD776" s="7"/>
      <c r="AE776" s="7"/>
      <c r="AF776" s="7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  <c r="AX776" s="15"/>
      <c r="AY776" s="15"/>
      <c r="AZ776" s="15"/>
      <c r="BA776" s="15"/>
      <c r="BB776" s="15"/>
      <c r="BC776" s="15"/>
      <c r="BD776" s="15"/>
      <c r="BE776" s="15"/>
      <c r="BF776" s="15"/>
      <c r="BG776" s="15"/>
      <c r="BH776" s="15"/>
      <c r="BI776" s="15"/>
      <c r="BJ776" s="15"/>
      <c r="BK776" s="15"/>
      <c r="BL776" s="15"/>
      <c r="BM776" s="15"/>
      <c r="BN776" s="15"/>
      <c r="BO776" s="15"/>
      <c r="BP776" s="15"/>
      <c r="BQ776" s="15"/>
      <c r="BS776" s="15"/>
      <c r="BT776" s="15"/>
      <c r="BU776" s="15"/>
      <c r="BV776" s="15"/>
      <c r="BW776" s="15"/>
      <c r="BY776" s="5"/>
      <c r="BZ776" s="5"/>
      <c r="CA776" s="5"/>
      <c r="CB776" s="5"/>
      <c r="CC776" s="5"/>
      <c r="CE776" s="5"/>
      <c r="CF776" s="5"/>
      <c r="CG776" s="5"/>
      <c r="CH776" s="5"/>
      <c r="CI776" s="5"/>
    </row>
    <row r="777" spans="1:87" x14ac:dyDescent="0.35">
      <c r="A777" s="170" t="str">
        <f t="shared" ref="A777:A840" si="303">IF(B777="N","NNN",CONCATENATE(IF(H777&gt;82,"83",H777),B777,C777,D777))</f>
        <v>34MNN</v>
      </c>
      <c r="B777" s="170" t="str">
        <f t="shared" ref="B777:B840" si="304">IF(E777="Y",G777,"N")</f>
        <v>M</v>
      </c>
      <c r="C777" s="29" t="str">
        <f t="shared" ref="C777:C840" si="305">IF(AND(E777="Y",I777="Y",H777&lt;9),I777,"N")</f>
        <v>N</v>
      </c>
      <c r="D777" s="29" t="str">
        <f t="shared" si="302"/>
        <v>N</v>
      </c>
      <c r="E777" s="171" t="s">
        <v>9</v>
      </c>
      <c r="F777" s="171" t="s">
        <v>7</v>
      </c>
      <c r="G777" s="171" t="s">
        <v>7</v>
      </c>
      <c r="H777" s="172">
        <v>34</v>
      </c>
      <c r="I777" s="171" t="s">
        <v>5</v>
      </c>
      <c r="J777" s="171" t="s">
        <v>9</v>
      </c>
      <c r="K777" s="172">
        <v>1</v>
      </c>
      <c r="L777" s="172">
        <v>0</v>
      </c>
      <c r="M777" s="172">
        <v>1</v>
      </c>
      <c r="N777" s="172">
        <v>1</v>
      </c>
      <c r="O777" s="172">
        <v>1</v>
      </c>
      <c r="P777" s="1"/>
      <c r="Q777"/>
      <c r="R777"/>
      <c r="S777"/>
      <c r="T777"/>
      <c r="U777"/>
      <c r="V777"/>
      <c r="W777" s="1"/>
      <c r="X777" s="50"/>
      <c r="Y777" s="49"/>
      <c r="Z777" s="49"/>
      <c r="AA777" s="1"/>
    </row>
    <row r="778" spans="1:87" x14ac:dyDescent="0.35">
      <c r="A778" s="170" t="str">
        <f t="shared" si="303"/>
        <v>34MNN</v>
      </c>
      <c r="B778" s="170" t="str">
        <f t="shared" si="304"/>
        <v>M</v>
      </c>
      <c r="C778" s="29" t="str">
        <f t="shared" si="305"/>
        <v>N</v>
      </c>
      <c r="D778" s="29" t="str">
        <f t="shared" si="302"/>
        <v>N</v>
      </c>
      <c r="E778" s="171" t="s">
        <v>9</v>
      </c>
      <c r="F778" s="171" t="s">
        <v>7</v>
      </c>
      <c r="G778" s="171" t="s">
        <v>7</v>
      </c>
      <c r="H778" s="172">
        <v>34</v>
      </c>
      <c r="I778" s="171" t="s">
        <v>9</v>
      </c>
      <c r="J778" s="171" t="s">
        <v>5</v>
      </c>
      <c r="K778" s="172">
        <v>5</v>
      </c>
      <c r="L778" s="172">
        <v>5</v>
      </c>
      <c r="M778" s="172">
        <v>5</v>
      </c>
      <c r="N778" s="172">
        <v>4</v>
      </c>
      <c r="O778" s="172">
        <v>5</v>
      </c>
      <c r="P778" s="1"/>
      <c r="Q778"/>
      <c r="R778"/>
      <c r="S778"/>
      <c r="T778"/>
      <c r="U778"/>
      <c r="V778"/>
      <c r="W778" s="1"/>
      <c r="X778" s="50"/>
      <c r="Y778" s="49"/>
      <c r="Z778" s="49"/>
      <c r="AA778" s="1"/>
    </row>
    <row r="779" spans="1:87" x14ac:dyDescent="0.35">
      <c r="A779" s="170" t="str">
        <f t="shared" si="303"/>
        <v>35MNN</v>
      </c>
      <c r="B779" s="170" t="str">
        <f t="shared" si="304"/>
        <v>M</v>
      </c>
      <c r="C779" s="29" t="str">
        <f t="shared" si="305"/>
        <v>N</v>
      </c>
      <c r="D779" s="29" t="str">
        <f t="shared" si="302"/>
        <v>N</v>
      </c>
      <c r="E779" s="171" t="s">
        <v>9</v>
      </c>
      <c r="F779" s="171" t="s">
        <v>7</v>
      </c>
      <c r="G779" s="171" t="s">
        <v>7</v>
      </c>
      <c r="H779" s="172">
        <v>35</v>
      </c>
      <c r="I779" s="171" t="s">
        <v>5</v>
      </c>
      <c r="J779" s="171" t="s">
        <v>5</v>
      </c>
      <c r="K779" s="172">
        <v>17305</v>
      </c>
      <c r="L779" s="172">
        <v>9854</v>
      </c>
      <c r="M779" s="172">
        <v>15244</v>
      </c>
      <c r="N779" s="172">
        <v>14951</v>
      </c>
      <c r="O779" s="172">
        <v>16974</v>
      </c>
      <c r="P779" s="1"/>
      <c r="Q779"/>
      <c r="R779"/>
      <c r="S779"/>
      <c r="T779"/>
      <c r="U779"/>
      <c r="V779"/>
      <c r="W779" s="1"/>
      <c r="X779" s="1"/>
      <c r="Y779" s="1"/>
      <c r="Z779" s="1"/>
      <c r="AA779" s="1"/>
    </row>
    <row r="780" spans="1:87" x14ac:dyDescent="0.35">
      <c r="A780" s="170" t="str">
        <f t="shared" si="303"/>
        <v>35MNN</v>
      </c>
      <c r="B780" s="170" t="str">
        <f t="shared" si="304"/>
        <v>M</v>
      </c>
      <c r="C780" s="29" t="str">
        <f t="shared" si="305"/>
        <v>N</v>
      </c>
      <c r="D780" s="29" t="str">
        <f t="shared" si="302"/>
        <v>N</v>
      </c>
      <c r="E780" s="171" t="s">
        <v>9</v>
      </c>
      <c r="F780" s="171" t="s">
        <v>7</v>
      </c>
      <c r="G780" s="171" t="s">
        <v>7</v>
      </c>
      <c r="H780" s="172">
        <v>35</v>
      </c>
      <c r="I780" s="171" t="s">
        <v>5</v>
      </c>
      <c r="J780" s="171" t="s">
        <v>9</v>
      </c>
      <c r="K780" s="172">
        <v>4</v>
      </c>
      <c r="L780" s="172">
        <v>2</v>
      </c>
      <c r="M780" s="172">
        <v>4</v>
      </c>
      <c r="N780" s="172">
        <v>4</v>
      </c>
      <c r="O780" s="172">
        <v>4</v>
      </c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87" x14ac:dyDescent="0.35">
      <c r="A781" s="170" t="str">
        <f t="shared" si="303"/>
        <v>35MNN</v>
      </c>
      <c r="B781" s="170" t="str">
        <f t="shared" si="304"/>
        <v>M</v>
      </c>
      <c r="C781" s="29" t="str">
        <f t="shared" si="305"/>
        <v>N</v>
      </c>
      <c r="D781" s="29" t="str">
        <f t="shared" si="302"/>
        <v>N</v>
      </c>
      <c r="E781" s="171" t="s">
        <v>9</v>
      </c>
      <c r="F781" s="171" t="s">
        <v>7</v>
      </c>
      <c r="G781" s="171" t="s">
        <v>7</v>
      </c>
      <c r="H781" s="172">
        <v>35</v>
      </c>
      <c r="I781" s="171" t="s">
        <v>9</v>
      </c>
      <c r="J781" s="171" t="s">
        <v>5</v>
      </c>
      <c r="K781" s="172">
        <v>4</v>
      </c>
      <c r="L781" s="172">
        <v>3</v>
      </c>
      <c r="M781" s="172">
        <v>4</v>
      </c>
      <c r="N781" s="172">
        <v>4</v>
      </c>
      <c r="O781" s="172">
        <v>4</v>
      </c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87" x14ac:dyDescent="0.35">
      <c r="A782" s="170" t="str">
        <f t="shared" si="303"/>
        <v>35MNN</v>
      </c>
      <c r="B782" s="170" t="str">
        <f t="shared" si="304"/>
        <v>M</v>
      </c>
      <c r="C782" s="29" t="str">
        <f t="shared" si="305"/>
        <v>N</v>
      </c>
      <c r="D782" s="29" t="str">
        <f t="shared" si="302"/>
        <v>N</v>
      </c>
      <c r="E782" s="171" t="s">
        <v>9</v>
      </c>
      <c r="F782" s="171" t="s">
        <v>7</v>
      </c>
      <c r="G782" s="171" t="s">
        <v>7</v>
      </c>
      <c r="H782" s="172">
        <v>35</v>
      </c>
      <c r="I782" s="171" t="s">
        <v>9</v>
      </c>
      <c r="J782" s="171" t="s">
        <v>9</v>
      </c>
      <c r="K782" s="172">
        <v>1</v>
      </c>
      <c r="L782" s="172">
        <v>1</v>
      </c>
      <c r="M782" s="172">
        <v>1</v>
      </c>
      <c r="N782" s="172">
        <v>1</v>
      </c>
      <c r="O782" s="172">
        <v>1</v>
      </c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87" x14ac:dyDescent="0.35">
      <c r="A783" s="170" t="str">
        <f t="shared" si="303"/>
        <v>36MNN</v>
      </c>
      <c r="B783" s="170" t="str">
        <f t="shared" si="304"/>
        <v>M</v>
      </c>
      <c r="C783" s="29" t="str">
        <f t="shared" si="305"/>
        <v>N</v>
      </c>
      <c r="D783" s="29" t="str">
        <f t="shared" si="302"/>
        <v>N</v>
      </c>
      <c r="E783" s="171" t="s">
        <v>9</v>
      </c>
      <c r="F783" s="171" t="s">
        <v>7</v>
      </c>
      <c r="G783" s="171" t="s">
        <v>7</v>
      </c>
      <c r="H783" s="172">
        <v>36</v>
      </c>
      <c r="I783" s="171" t="s">
        <v>5</v>
      </c>
      <c r="J783" s="171" t="s">
        <v>5</v>
      </c>
      <c r="K783" s="172">
        <v>18066</v>
      </c>
      <c r="L783" s="172">
        <v>10491</v>
      </c>
      <c r="M783" s="172">
        <v>15957</v>
      </c>
      <c r="N783" s="172">
        <v>15634</v>
      </c>
      <c r="O783" s="172">
        <v>17709</v>
      </c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87" x14ac:dyDescent="0.35">
      <c r="A784" s="170" t="str">
        <f t="shared" si="303"/>
        <v>36MNN</v>
      </c>
      <c r="B784" s="170" t="str">
        <f t="shared" si="304"/>
        <v>M</v>
      </c>
      <c r="C784" s="29" t="str">
        <f t="shared" si="305"/>
        <v>N</v>
      </c>
      <c r="D784" s="29" t="str">
        <f t="shared" si="302"/>
        <v>N</v>
      </c>
      <c r="E784" s="171" t="s">
        <v>9</v>
      </c>
      <c r="F784" s="171" t="s">
        <v>7</v>
      </c>
      <c r="G784" s="171" t="s">
        <v>7</v>
      </c>
      <c r="H784" s="172">
        <v>36</v>
      </c>
      <c r="I784" s="171" t="s">
        <v>5</v>
      </c>
      <c r="J784" s="171" t="s">
        <v>9</v>
      </c>
      <c r="K784" s="172">
        <v>2</v>
      </c>
      <c r="L784" s="172">
        <v>1</v>
      </c>
      <c r="M784" s="172">
        <v>2</v>
      </c>
      <c r="N784" s="172">
        <v>2</v>
      </c>
      <c r="O784" s="172">
        <v>2</v>
      </c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35">
      <c r="A785" s="170" t="str">
        <f t="shared" si="303"/>
        <v>36MNN</v>
      </c>
      <c r="B785" s="170" t="str">
        <f t="shared" si="304"/>
        <v>M</v>
      </c>
      <c r="C785" s="29" t="str">
        <f t="shared" si="305"/>
        <v>N</v>
      </c>
      <c r="D785" s="29" t="str">
        <f t="shared" si="302"/>
        <v>N</v>
      </c>
      <c r="E785" s="171" t="s">
        <v>9</v>
      </c>
      <c r="F785" s="171" t="s">
        <v>7</v>
      </c>
      <c r="G785" s="171" t="s">
        <v>7</v>
      </c>
      <c r="H785" s="172">
        <v>36</v>
      </c>
      <c r="I785" s="171" t="s">
        <v>9</v>
      </c>
      <c r="J785" s="171" t="s">
        <v>5</v>
      </c>
      <c r="K785" s="172">
        <v>1</v>
      </c>
      <c r="L785" s="172">
        <v>0</v>
      </c>
      <c r="M785" s="172">
        <v>1</v>
      </c>
      <c r="N785" s="172">
        <v>1</v>
      </c>
      <c r="O785" s="172">
        <v>1</v>
      </c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35">
      <c r="A786" s="170" t="str">
        <f t="shared" si="303"/>
        <v>36MNN</v>
      </c>
      <c r="B786" s="170" t="str">
        <f t="shared" si="304"/>
        <v>M</v>
      </c>
      <c r="C786" s="29" t="str">
        <f t="shared" si="305"/>
        <v>N</v>
      </c>
      <c r="D786" s="29" t="str">
        <f t="shared" si="302"/>
        <v>N</v>
      </c>
      <c r="E786" s="171" t="s">
        <v>9</v>
      </c>
      <c r="F786" s="171" t="s">
        <v>7</v>
      </c>
      <c r="G786" s="171" t="s">
        <v>7</v>
      </c>
      <c r="H786" s="172">
        <v>36</v>
      </c>
      <c r="I786" s="171" t="s">
        <v>9</v>
      </c>
      <c r="J786" s="171" t="s">
        <v>9</v>
      </c>
      <c r="K786" s="172">
        <v>1</v>
      </c>
      <c r="L786" s="172">
        <v>1</v>
      </c>
      <c r="M786" s="172">
        <v>1</v>
      </c>
      <c r="N786" s="172">
        <v>1</v>
      </c>
      <c r="O786" s="172">
        <v>1</v>
      </c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35">
      <c r="A787" s="170" t="str">
        <f t="shared" si="303"/>
        <v>37MNN</v>
      </c>
      <c r="B787" s="170" t="str">
        <f t="shared" si="304"/>
        <v>M</v>
      </c>
      <c r="C787" s="29" t="str">
        <f t="shared" si="305"/>
        <v>N</v>
      </c>
      <c r="D787" s="29" t="str">
        <f t="shared" si="302"/>
        <v>N</v>
      </c>
      <c r="E787" s="171" t="s">
        <v>9</v>
      </c>
      <c r="F787" s="171" t="s">
        <v>7</v>
      </c>
      <c r="G787" s="171" t="s">
        <v>7</v>
      </c>
      <c r="H787" s="172">
        <v>37</v>
      </c>
      <c r="I787" s="171" t="s">
        <v>5</v>
      </c>
      <c r="J787" s="171" t="s">
        <v>5</v>
      </c>
      <c r="K787" s="172">
        <v>18793</v>
      </c>
      <c r="L787" s="172">
        <v>10997</v>
      </c>
      <c r="M787" s="172">
        <v>16526</v>
      </c>
      <c r="N787" s="172">
        <v>16180</v>
      </c>
      <c r="O787" s="172">
        <v>18438</v>
      </c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35">
      <c r="A788" s="170" t="str">
        <f t="shared" si="303"/>
        <v>37MNN</v>
      </c>
      <c r="B788" s="170" t="str">
        <f t="shared" si="304"/>
        <v>M</v>
      </c>
      <c r="C788" s="29" t="str">
        <f t="shared" si="305"/>
        <v>N</v>
      </c>
      <c r="D788" s="29" t="str">
        <f t="shared" si="302"/>
        <v>N</v>
      </c>
      <c r="E788" s="171" t="s">
        <v>9</v>
      </c>
      <c r="F788" s="171" t="s">
        <v>7</v>
      </c>
      <c r="G788" s="171" t="s">
        <v>7</v>
      </c>
      <c r="H788" s="172">
        <v>37</v>
      </c>
      <c r="I788" s="171" t="s">
        <v>5</v>
      </c>
      <c r="J788" s="171" t="s">
        <v>9</v>
      </c>
      <c r="K788" s="172">
        <v>0</v>
      </c>
      <c r="L788" s="172">
        <v>0</v>
      </c>
      <c r="M788" s="172">
        <v>1</v>
      </c>
      <c r="N788" s="172">
        <v>0</v>
      </c>
      <c r="O788" s="172">
        <v>0</v>
      </c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35">
      <c r="A789" s="170" t="str">
        <f t="shared" si="303"/>
        <v>37MNN</v>
      </c>
      <c r="B789" s="170" t="str">
        <f t="shared" si="304"/>
        <v>M</v>
      </c>
      <c r="C789" s="29" t="str">
        <f t="shared" si="305"/>
        <v>N</v>
      </c>
      <c r="D789" s="29" t="str">
        <f t="shared" si="302"/>
        <v>N</v>
      </c>
      <c r="E789" s="171" t="s">
        <v>9</v>
      </c>
      <c r="F789" s="171" t="s">
        <v>7</v>
      </c>
      <c r="G789" s="171" t="s">
        <v>7</v>
      </c>
      <c r="H789" s="172">
        <v>37</v>
      </c>
      <c r="I789" s="171" t="s">
        <v>9</v>
      </c>
      <c r="J789" s="171" t="s">
        <v>9</v>
      </c>
      <c r="K789" s="172">
        <v>1</v>
      </c>
      <c r="L789" s="172">
        <v>1</v>
      </c>
      <c r="M789" s="172">
        <v>1</v>
      </c>
      <c r="N789" s="172">
        <v>1</v>
      </c>
      <c r="O789" s="172">
        <v>1</v>
      </c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35">
      <c r="A790" s="170" t="str">
        <f t="shared" si="303"/>
        <v>38MNN</v>
      </c>
      <c r="B790" s="170" t="str">
        <f t="shared" si="304"/>
        <v>M</v>
      </c>
      <c r="C790" s="29" t="str">
        <f t="shared" si="305"/>
        <v>N</v>
      </c>
      <c r="D790" s="29" t="str">
        <f t="shared" si="302"/>
        <v>N</v>
      </c>
      <c r="E790" s="171" t="s">
        <v>9</v>
      </c>
      <c r="F790" s="171" t="s">
        <v>7</v>
      </c>
      <c r="G790" s="171" t="s">
        <v>7</v>
      </c>
      <c r="H790" s="172">
        <v>38</v>
      </c>
      <c r="I790" s="171" t="s">
        <v>5</v>
      </c>
      <c r="J790" s="171" t="s">
        <v>5</v>
      </c>
      <c r="K790" s="172">
        <v>18099</v>
      </c>
      <c r="L790" s="172">
        <v>10715</v>
      </c>
      <c r="M790" s="172">
        <v>15999</v>
      </c>
      <c r="N790" s="172">
        <v>15620</v>
      </c>
      <c r="O790" s="172">
        <v>17788</v>
      </c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35">
      <c r="A791" s="170" t="str">
        <f t="shared" si="303"/>
        <v>38MNN</v>
      </c>
      <c r="B791" s="170" t="str">
        <f t="shared" si="304"/>
        <v>M</v>
      </c>
      <c r="C791" s="29" t="str">
        <f t="shared" si="305"/>
        <v>N</v>
      </c>
      <c r="D791" s="29" t="str">
        <f t="shared" si="302"/>
        <v>N</v>
      </c>
      <c r="E791" s="171" t="s">
        <v>9</v>
      </c>
      <c r="F791" s="171" t="s">
        <v>7</v>
      </c>
      <c r="G791" s="171" t="s">
        <v>7</v>
      </c>
      <c r="H791" s="172">
        <v>38</v>
      </c>
      <c r="I791" s="171" t="s">
        <v>5</v>
      </c>
      <c r="J791" s="171" t="s">
        <v>9</v>
      </c>
      <c r="K791" s="172">
        <v>1</v>
      </c>
      <c r="L791" s="172">
        <v>1</v>
      </c>
      <c r="M791" s="172">
        <v>0</v>
      </c>
      <c r="N791" s="172">
        <v>0</v>
      </c>
      <c r="O791" s="172">
        <v>1</v>
      </c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35">
      <c r="A792" s="170" t="str">
        <f t="shared" si="303"/>
        <v>39MNN</v>
      </c>
      <c r="B792" s="170" t="str">
        <f t="shared" si="304"/>
        <v>M</v>
      </c>
      <c r="C792" s="29" t="str">
        <f t="shared" si="305"/>
        <v>N</v>
      </c>
      <c r="D792" s="29" t="str">
        <f t="shared" si="302"/>
        <v>N</v>
      </c>
      <c r="E792" s="171" t="s">
        <v>9</v>
      </c>
      <c r="F792" s="171" t="s">
        <v>7</v>
      </c>
      <c r="G792" s="171" t="s">
        <v>7</v>
      </c>
      <c r="H792" s="172">
        <v>39</v>
      </c>
      <c r="I792" s="171" t="s">
        <v>5</v>
      </c>
      <c r="J792" s="171" t="s">
        <v>5</v>
      </c>
      <c r="K792" s="172">
        <v>18099</v>
      </c>
      <c r="L792" s="172">
        <v>10986</v>
      </c>
      <c r="M792" s="172">
        <v>15999</v>
      </c>
      <c r="N792" s="172">
        <v>15592</v>
      </c>
      <c r="O792" s="172">
        <v>17810</v>
      </c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35">
      <c r="A793" s="170" t="str">
        <f t="shared" si="303"/>
        <v>39MNN</v>
      </c>
      <c r="B793" s="170" t="str">
        <f t="shared" si="304"/>
        <v>M</v>
      </c>
      <c r="C793" s="29" t="str">
        <f t="shared" si="305"/>
        <v>N</v>
      </c>
      <c r="D793" s="29" t="str">
        <f t="shared" si="302"/>
        <v>N</v>
      </c>
      <c r="E793" s="171" t="s">
        <v>9</v>
      </c>
      <c r="F793" s="171" t="s">
        <v>7</v>
      </c>
      <c r="G793" s="171" t="s">
        <v>7</v>
      </c>
      <c r="H793" s="172">
        <v>39</v>
      </c>
      <c r="I793" s="171" t="s">
        <v>5</v>
      </c>
      <c r="J793" s="171" t="s">
        <v>9</v>
      </c>
      <c r="K793" s="172">
        <v>1</v>
      </c>
      <c r="L793" s="172">
        <v>0</v>
      </c>
      <c r="M793" s="172">
        <v>1</v>
      </c>
      <c r="N793" s="172">
        <v>1</v>
      </c>
      <c r="O793" s="172">
        <v>1</v>
      </c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35">
      <c r="A794" s="170" t="str">
        <f t="shared" si="303"/>
        <v>39MNN</v>
      </c>
      <c r="B794" s="170" t="str">
        <f t="shared" si="304"/>
        <v>M</v>
      </c>
      <c r="C794" s="29" t="str">
        <f t="shared" si="305"/>
        <v>N</v>
      </c>
      <c r="D794" s="29" t="str">
        <f t="shared" si="302"/>
        <v>N</v>
      </c>
      <c r="E794" s="171" t="s">
        <v>9</v>
      </c>
      <c r="F794" s="171" t="s">
        <v>7</v>
      </c>
      <c r="G794" s="171" t="s">
        <v>7</v>
      </c>
      <c r="H794" s="172">
        <v>39</v>
      </c>
      <c r="I794" s="171" t="s">
        <v>9</v>
      </c>
      <c r="J794" s="171" t="s">
        <v>5</v>
      </c>
      <c r="K794" s="172">
        <v>1</v>
      </c>
      <c r="L794" s="172">
        <v>1</v>
      </c>
      <c r="M794" s="172">
        <v>1</v>
      </c>
      <c r="N794" s="172">
        <v>1</v>
      </c>
      <c r="O794" s="172">
        <v>1</v>
      </c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35">
      <c r="A795" s="170" t="str">
        <f t="shared" si="303"/>
        <v>39MNN</v>
      </c>
      <c r="B795" s="170" t="str">
        <f t="shared" si="304"/>
        <v>M</v>
      </c>
      <c r="C795" s="29" t="str">
        <f t="shared" si="305"/>
        <v>N</v>
      </c>
      <c r="D795" s="29" t="str">
        <f t="shared" si="302"/>
        <v>N</v>
      </c>
      <c r="E795" s="171" t="s">
        <v>9</v>
      </c>
      <c r="F795" s="171" t="s">
        <v>7</v>
      </c>
      <c r="G795" s="171" t="s">
        <v>7</v>
      </c>
      <c r="H795" s="172">
        <v>39</v>
      </c>
      <c r="I795" s="171" t="s">
        <v>9</v>
      </c>
      <c r="J795" s="171" t="s">
        <v>9</v>
      </c>
      <c r="K795" s="172">
        <v>1</v>
      </c>
      <c r="L795" s="172">
        <v>0</v>
      </c>
      <c r="M795" s="172">
        <v>1</v>
      </c>
      <c r="N795" s="172">
        <v>1</v>
      </c>
      <c r="O795" s="172">
        <v>1</v>
      </c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35">
      <c r="A796" s="170" t="str">
        <f t="shared" si="303"/>
        <v>40MNN</v>
      </c>
      <c r="B796" s="170" t="str">
        <f t="shared" si="304"/>
        <v>M</v>
      </c>
      <c r="C796" s="29" t="str">
        <f t="shared" si="305"/>
        <v>N</v>
      </c>
      <c r="D796" s="29" t="str">
        <f t="shared" si="302"/>
        <v>N</v>
      </c>
      <c r="E796" s="171" t="s">
        <v>9</v>
      </c>
      <c r="F796" s="171" t="s">
        <v>7</v>
      </c>
      <c r="G796" s="171" t="s">
        <v>7</v>
      </c>
      <c r="H796" s="172">
        <v>40</v>
      </c>
      <c r="I796" s="171" t="s">
        <v>5</v>
      </c>
      <c r="J796" s="171" t="s">
        <v>5</v>
      </c>
      <c r="K796" s="172">
        <v>18022</v>
      </c>
      <c r="L796" s="172">
        <v>11029</v>
      </c>
      <c r="M796" s="172">
        <v>16001</v>
      </c>
      <c r="N796" s="172">
        <v>15611</v>
      </c>
      <c r="O796" s="172">
        <v>17726</v>
      </c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35">
      <c r="A797" s="170" t="str">
        <f t="shared" si="303"/>
        <v>40MNN</v>
      </c>
      <c r="B797" s="170" t="str">
        <f t="shared" si="304"/>
        <v>M</v>
      </c>
      <c r="C797" s="29" t="str">
        <f t="shared" si="305"/>
        <v>N</v>
      </c>
      <c r="D797" s="29" t="str">
        <f t="shared" si="302"/>
        <v>N</v>
      </c>
      <c r="E797" s="171" t="s">
        <v>9</v>
      </c>
      <c r="F797" s="171" t="s">
        <v>7</v>
      </c>
      <c r="G797" s="171" t="s">
        <v>7</v>
      </c>
      <c r="H797" s="172">
        <v>40</v>
      </c>
      <c r="I797" s="171" t="s">
        <v>5</v>
      </c>
      <c r="J797" s="171" t="s">
        <v>9</v>
      </c>
      <c r="K797" s="172">
        <v>2</v>
      </c>
      <c r="L797" s="172">
        <v>1</v>
      </c>
      <c r="M797" s="172">
        <v>2</v>
      </c>
      <c r="N797" s="172">
        <v>2</v>
      </c>
      <c r="O797" s="172">
        <v>2</v>
      </c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35">
      <c r="A798" s="170" t="str">
        <f t="shared" si="303"/>
        <v>40MNN</v>
      </c>
      <c r="B798" s="170" t="str">
        <f t="shared" si="304"/>
        <v>M</v>
      </c>
      <c r="C798" s="29" t="str">
        <f t="shared" si="305"/>
        <v>N</v>
      </c>
      <c r="D798" s="29" t="str">
        <f t="shared" si="302"/>
        <v>N</v>
      </c>
      <c r="E798" s="171" t="s">
        <v>9</v>
      </c>
      <c r="F798" s="171" t="s">
        <v>7</v>
      </c>
      <c r="G798" s="171" t="s">
        <v>7</v>
      </c>
      <c r="H798" s="172">
        <v>40</v>
      </c>
      <c r="I798" s="171" t="s">
        <v>9</v>
      </c>
      <c r="J798" s="171" t="s">
        <v>5</v>
      </c>
      <c r="K798" s="172">
        <v>1</v>
      </c>
      <c r="L798" s="172">
        <v>1</v>
      </c>
      <c r="M798" s="172">
        <v>1</v>
      </c>
      <c r="N798" s="172">
        <v>1</v>
      </c>
      <c r="O798" s="172">
        <v>1</v>
      </c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35">
      <c r="A799" s="170" t="str">
        <f t="shared" si="303"/>
        <v>41MNN</v>
      </c>
      <c r="B799" s="170" t="str">
        <f t="shared" si="304"/>
        <v>M</v>
      </c>
      <c r="C799" s="29" t="str">
        <f t="shared" si="305"/>
        <v>N</v>
      </c>
      <c r="D799" s="29" t="str">
        <f t="shared" si="302"/>
        <v>N</v>
      </c>
      <c r="E799" s="171" t="s">
        <v>9</v>
      </c>
      <c r="F799" s="171" t="s">
        <v>7</v>
      </c>
      <c r="G799" s="171" t="s">
        <v>7</v>
      </c>
      <c r="H799" s="172">
        <v>41</v>
      </c>
      <c r="I799" s="171" t="s">
        <v>5</v>
      </c>
      <c r="J799" s="171" t="s">
        <v>5</v>
      </c>
      <c r="K799" s="172">
        <v>17676</v>
      </c>
      <c r="L799" s="172">
        <v>10961</v>
      </c>
      <c r="M799" s="172">
        <v>15650</v>
      </c>
      <c r="N799" s="172">
        <v>15251</v>
      </c>
      <c r="O799" s="172">
        <v>17379</v>
      </c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35">
      <c r="A800" s="170" t="str">
        <f t="shared" si="303"/>
        <v>41MNN</v>
      </c>
      <c r="B800" s="170" t="str">
        <f t="shared" si="304"/>
        <v>M</v>
      </c>
      <c r="C800" s="29" t="str">
        <f t="shared" si="305"/>
        <v>N</v>
      </c>
      <c r="D800" s="29" t="str">
        <f t="shared" si="302"/>
        <v>N</v>
      </c>
      <c r="E800" s="171" t="s">
        <v>9</v>
      </c>
      <c r="F800" s="171" t="s">
        <v>7</v>
      </c>
      <c r="G800" s="171" t="s">
        <v>7</v>
      </c>
      <c r="H800" s="172">
        <v>41</v>
      </c>
      <c r="I800" s="171" t="s">
        <v>9</v>
      </c>
      <c r="J800" s="171" t="s">
        <v>5</v>
      </c>
      <c r="K800" s="172">
        <v>2</v>
      </c>
      <c r="L800" s="172">
        <v>2</v>
      </c>
      <c r="M800" s="172">
        <v>2</v>
      </c>
      <c r="N800" s="172">
        <v>2</v>
      </c>
      <c r="O800" s="172">
        <v>2</v>
      </c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35">
      <c r="A801" s="170" t="str">
        <f t="shared" si="303"/>
        <v>42MNN</v>
      </c>
      <c r="B801" s="170" t="str">
        <f t="shared" si="304"/>
        <v>M</v>
      </c>
      <c r="C801" s="29" t="str">
        <f t="shared" si="305"/>
        <v>N</v>
      </c>
      <c r="D801" s="29" t="str">
        <f t="shared" si="302"/>
        <v>N</v>
      </c>
      <c r="E801" s="171" t="s">
        <v>9</v>
      </c>
      <c r="F801" s="171" t="s">
        <v>7</v>
      </c>
      <c r="G801" s="171" t="s">
        <v>7</v>
      </c>
      <c r="H801" s="172">
        <v>42</v>
      </c>
      <c r="I801" s="171" t="s">
        <v>5</v>
      </c>
      <c r="J801" s="171" t="s">
        <v>5</v>
      </c>
      <c r="K801" s="172">
        <v>17418</v>
      </c>
      <c r="L801" s="172">
        <v>11094</v>
      </c>
      <c r="M801" s="172">
        <v>15415</v>
      </c>
      <c r="N801" s="172">
        <v>15048</v>
      </c>
      <c r="O801" s="172">
        <v>17134</v>
      </c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35">
      <c r="A802" s="170" t="str">
        <f t="shared" si="303"/>
        <v>43MNN</v>
      </c>
      <c r="B802" s="170" t="str">
        <f t="shared" si="304"/>
        <v>M</v>
      </c>
      <c r="C802" s="29" t="str">
        <f t="shared" si="305"/>
        <v>N</v>
      </c>
      <c r="D802" s="29" t="str">
        <f t="shared" si="302"/>
        <v>N</v>
      </c>
      <c r="E802" s="171" t="s">
        <v>9</v>
      </c>
      <c r="F802" s="171" t="s">
        <v>7</v>
      </c>
      <c r="G802" s="171" t="s">
        <v>7</v>
      </c>
      <c r="H802" s="172">
        <v>43</v>
      </c>
      <c r="I802" s="171" t="s">
        <v>5</v>
      </c>
      <c r="J802" s="171" t="s">
        <v>5</v>
      </c>
      <c r="K802" s="172">
        <v>17037</v>
      </c>
      <c r="L802" s="172">
        <v>11017</v>
      </c>
      <c r="M802" s="172">
        <v>15156</v>
      </c>
      <c r="N802" s="172">
        <v>14765</v>
      </c>
      <c r="O802" s="172">
        <v>16736</v>
      </c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35">
      <c r="A803" s="170" t="str">
        <f t="shared" si="303"/>
        <v>43MNN</v>
      </c>
      <c r="B803" s="170" t="str">
        <f t="shared" si="304"/>
        <v>M</v>
      </c>
      <c r="C803" s="29" t="str">
        <f t="shared" si="305"/>
        <v>N</v>
      </c>
      <c r="D803" s="29" t="str">
        <f t="shared" si="302"/>
        <v>N</v>
      </c>
      <c r="E803" s="171" t="s">
        <v>9</v>
      </c>
      <c r="F803" s="171" t="s">
        <v>7</v>
      </c>
      <c r="G803" s="171" t="s">
        <v>7</v>
      </c>
      <c r="H803" s="172">
        <v>43</v>
      </c>
      <c r="I803" s="171" t="s">
        <v>5</v>
      </c>
      <c r="J803" s="171" t="s">
        <v>9</v>
      </c>
      <c r="K803" s="172">
        <v>2</v>
      </c>
      <c r="L803" s="172">
        <v>1</v>
      </c>
      <c r="M803" s="172">
        <v>2</v>
      </c>
      <c r="N803" s="172">
        <v>2</v>
      </c>
      <c r="O803" s="172">
        <v>2</v>
      </c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35">
      <c r="A804" s="170" t="str">
        <f t="shared" si="303"/>
        <v>43MNN</v>
      </c>
      <c r="B804" s="170" t="str">
        <f t="shared" si="304"/>
        <v>M</v>
      </c>
      <c r="C804" s="29" t="str">
        <f t="shared" si="305"/>
        <v>N</v>
      </c>
      <c r="D804" s="29" t="str">
        <f t="shared" si="302"/>
        <v>N</v>
      </c>
      <c r="E804" s="171" t="s">
        <v>9</v>
      </c>
      <c r="F804" s="171" t="s">
        <v>7</v>
      </c>
      <c r="G804" s="171" t="s">
        <v>7</v>
      </c>
      <c r="H804" s="172">
        <v>43</v>
      </c>
      <c r="I804" s="171" t="s">
        <v>9</v>
      </c>
      <c r="J804" s="171" t="s">
        <v>5</v>
      </c>
      <c r="K804" s="172">
        <v>1</v>
      </c>
      <c r="L804" s="172">
        <v>1</v>
      </c>
      <c r="M804" s="172">
        <v>1</v>
      </c>
      <c r="N804" s="172">
        <v>1</v>
      </c>
      <c r="O804" s="172">
        <v>1</v>
      </c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35">
      <c r="A805" s="170" t="str">
        <f t="shared" si="303"/>
        <v>44MNN</v>
      </c>
      <c r="B805" s="170" t="str">
        <f t="shared" si="304"/>
        <v>M</v>
      </c>
      <c r="C805" s="29" t="str">
        <f t="shared" si="305"/>
        <v>N</v>
      </c>
      <c r="D805" s="29" t="str">
        <f t="shared" si="302"/>
        <v>N</v>
      </c>
      <c r="E805" s="171" t="s">
        <v>9</v>
      </c>
      <c r="F805" s="171" t="s">
        <v>7</v>
      </c>
      <c r="G805" s="171" t="s">
        <v>7</v>
      </c>
      <c r="H805" s="172">
        <v>44</v>
      </c>
      <c r="I805" s="171" t="s">
        <v>5</v>
      </c>
      <c r="J805" s="171" t="s">
        <v>5</v>
      </c>
      <c r="K805" s="172">
        <v>16858</v>
      </c>
      <c r="L805" s="172">
        <v>11096</v>
      </c>
      <c r="M805" s="172">
        <v>15020</v>
      </c>
      <c r="N805" s="172">
        <v>14626</v>
      </c>
      <c r="O805" s="172">
        <v>16622</v>
      </c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35">
      <c r="A806" s="170" t="str">
        <f t="shared" si="303"/>
        <v>44MNN</v>
      </c>
      <c r="B806" s="170" t="str">
        <f t="shared" si="304"/>
        <v>M</v>
      </c>
      <c r="C806" s="29" t="str">
        <f t="shared" si="305"/>
        <v>N</v>
      </c>
      <c r="D806" s="29" t="str">
        <f t="shared" si="302"/>
        <v>N</v>
      </c>
      <c r="E806" s="171" t="s">
        <v>9</v>
      </c>
      <c r="F806" s="171" t="s">
        <v>7</v>
      </c>
      <c r="G806" s="171" t="s">
        <v>7</v>
      </c>
      <c r="H806" s="172">
        <v>44</v>
      </c>
      <c r="I806" s="171" t="s">
        <v>5</v>
      </c>
      <c r="J806" s="171" t="s">
        <v>9</v>
      </c>
      <c r="K806" s="172">
        <v>2</v>
      </c>
      <c r="L806" s="172">
        <v>2</v>
      </c>
      <c r="M806" s="172">
        <v>2</v>
      </c>
      <c r="N806" s="172">
        <v>2</v>
      </c>
      <c r="O806" s="172">
        <v>2</v>
      </c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35">
      <c r="A807" s="170" t="str">
        <f t="shared" si="303"/>
        <v>45MNN</v>
      </c>
      <c r="B807" s="170" t="str">
        <f t="shared" si="304"/>
        <v>M</v>
      </c>
      <c r="C807" s="29" t="str">
        <f t="shared" si="305"/>
        <v>N</v>
      </c>
      <c r="D807" s="29" t="str">
        <f t="shared" si="302"/>
        <v>N</v>
      </c>
      <c r="E807" s="171" t="s">
        <v>9</v>
      </c>
      <c r="F807" s="171" t="s">
        <v>7</v>
      </c>
      <c r="G807" s="171" t="s">
        <v>7</v>
      </c>
      <c r="H807" s="172">
        <v>45</v>
      </c>
      <c r="I807" s="171" t="s">
        <v>5</v>
      </c>
      <c r="J807" s="171" t="s">
        <v>5</v>
      </c>
      <c r="K807" s="172">
        <v>16334</v>
      </c>
      <c r="L807" s="172">
        <v>10951</v>
      </c>
      <c r="M807" s="172">
        <v>14577</v>
      </c>
      <c r="N807" s="172">
        <v>14151</v>
      </c>
      <c r="O807" s="172">
        <v>16100</v>
      </c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35">
      <c r="A808" s="170" t="str">
        <f t="shared" si="303"/>
        <v>45MNN</v>
      </c>
      <c r="B808" s="170" t="str">
        <f t="shared" si="304"/>
        <v>M</v>
      </c>
      <c r="C808" s="29" t="str">
        <f t="shared" si="305"/>
        <v>N</v>
      </c>
      <c r="D808" s="29" t="str">
        <f t="shared" si="302"/>
        <v>N</v>
      </c>
      <c r="E808" s="171" t="s">
        <v>9</v>
      </c>
      <c r="F808" s="171" t="s">
        <v>7</v>
      </c>
      <c r="G808" s="171" t="s">
        <v>7</v>
      </c>
      <c r="H808" s="172">
        <v>45</v>
      </c>
      <c r="I808" s="171" t="s">
        <v>9</v>
      </c>
      <c r="J808" s="171" t="s">
        <v>5</v>
      </c>
      <c r="K808" s="172">
        <v>1</v>
      </c>
      <c r="L808" s="172">
        <v>1</v>
      </c>
      <c r="M808" s="172">
        <v>1</v>
      </c>
      <c r="N808" s="172">
        <v>1</v>
      </c>
      <c r="O808" s="172">
        <v>1</v>
      </c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35">
      <c r="A809" s="170" t="str">
        <f t="shared" si="303"/>
        <v>46MNN</v>
      </c>
      <c r="B809" s="170" t="str">
        <f t="shared" si="304"/>
        <v>M</v>
      </c>
      <c r="C809" s="29" t="str">
        <f t="shared" si="305"/>
        <v>N</v>
      </c>
      <c r="D809" s="29" t="str">
        <f t="shared" si="302"/>
        <v>N</v>
      </c>
      <c r="E809" s="171" t="s">
        <v>9</v>
      </c>
      <c r="F809" s="171" t="s">
        <v>7</v>
      </c>
      <c r="G809" s="171" t="s">
        <v>7</v>
      </c>
      <c r="H809" s="172">
        <v>46</v>
      </c>
      <c r="I809" s="171" t="s">
        <v>5</v>
      </c>
      <c r="J809" s="171" t="s">
        <v>5</v>
      </c>
      <c r="K809" s="172">
        <v>16254</v>
      </c>
      <c r="L809" s="172">
        <v>11157</v>
      </c>
      <c r="M809" s="172">
        <v>14578</v>
      </c>
      <c r="N809" s="172">
        <v>14161</v>
      </c>
      <c r="O809" s="172">
        <v>16045</v>
      </c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35">
      <c r="A810" s="170" t="str">
        <f t="shared" si="303"/>
        <v>46MNN</v>
      </c>
      <c r="B810" s="170" t="str">
        <f t="shared" si="304"/>
        <v>M</v>
      </c>
      <c r="C810" s="29" t="str">
        <f t="shared" si="305"/>
        <v>N</v>
      </c>
      <c r="D810" s="29" t="str">
        <f t="shared" si="302"/>
        <v>N</v>
      </c>
      <c r="E810" s="171" t="s">
        <v>9</v>
      </c>
      <c r="F810" s="171" t="s">
        <v>7</v>
      </c>
      <c r="G810" s="171" t="s">
        <v>7</v>
      </c>
      <c r="H810" s="172">
        <v>46</v>
      </c>
      <c r="I810" s="171" t="s">
        <v>5</v>
      </c>
      <c r="J810" s="171" t="s">
        <v>9</v>
      </c>
      <c r="K810" s="172">
        <v>1</v>
      </c>
      <c r="L810" s="172">
        <v>1</v>
      </c>
      <c r="M810" s="172">
        <v>0</v>
      </c>
      <c r="N810" s="172">
        <v>0</v>
      </c>
      <c r="O810" s="172">
        <v>1</v>
      </c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35">
      <c r="A811" s="170" t="str">
        <f t="shared" si="303"/>
        <v>47MNN</v>
      </c>
      <c r="B811" s="170" t="str">
        <f t="shared" si="304"/>
        <v>M</v>
      </c>
      <c r="C811" s="29" t="str">
        <f t="shared" si="305"/>
        <v>N</v>
      </c>
      <c r="D811" s="29" t="str">
        <f t="shared" si="302"/>
        <v>N</v>
      </c>
      <c r="E811" s="171" t="s">
        <v>9</v>
      </c>
      <c r="F811" s="171" t="s">
        <v>7</v>
      </c>
      <c r="G811" s="171" t="s">
        <v>7</v>
      </c>
      <c r="H811" s="172">
        <v>47</v>
      </c>
      <c r="I811" s="171" t="s">
        <v>5</v>
      </c>
      <c r="J811" s="171" t="s">
        <v>5</v>
      </c>
      <c r="K811" s="172">
        <v>16479</v>
      </c>
      <c r="L811" s="172">
        <v>11460</v>
      </c>
      <c r="M811" s="172">
        <v>14868</v>
      </c>
      <c r="N811" s="172">
        <v>14470</v>
      </c>
      <c r="O811" s="172">
        <v>16250</v>
      </c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35">
      <c r="A812" s="170" t="str">
        <f t="shared" si="303"/>
        <v>47MNN</v>
      </c>
      <c r="B812" s="170" t="str">
        <f t="shared" si="304"/>
        <v>M</v>
      </c>
      <c r="C812" s="29" t="str">
        <f t="shared" si="305"/>
        <v>N</v>
      </c>
      <c r="D812" s="29" t="str">
        <f t="shared" si="302"/>
        <v>N</v>
      </c>
      <c r="E812" s="171" t="s">
        <v>9</v>
      </c>
      <c r="F812" s="171" t="s">
        <v>7</v>
      </c>
      <c r="G812" s="171" t="s">
        <v>7</v>
      </c>
      <c r="H812" s="172">
        <v>47</v>
      </c>
      <c r="I812" s="171" t="s">
        <v>5</v>
      </c>
      <c r="J812" s="171" t="s">
        <v>9</v>
      </c>
      <c r="K812" s="172">
        <v>1</v>
      </c>
      <c r="L812" s="172">
        <v>1</v>
      </c>
      <c r="M812" s="172">
        <v>1</v>
      </c>
      <c r="N812" s="172">
        <v>1</v>
      </c>
      <c r="O812" s="172">
        <v>1</v>
      </c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35">
      <c r="A813" s="170" t="str">
        <f t="shared" si="303"/>
        <v>48MNN</v>
      </c>
      <c r="B813" s="170" t="str">
        <f t="shared" si="304"/>
        <v>M</v>
      </c>
      <c r="C813" s="29" t="str">
        <f t="shared" si="305"/>
        <v>N</v>
      </c>
      <c r="D813" s="29" t="str">
        <f t="shared" si="302"/>
        <v>N</v>
      </c>
      <c r="E813" s="171" t="s">
        <v>9</v>
      </c>
      <c r="F813" s="171" t="s">
        <v>7</v>
      </c>
      <c r="G813" s="171" t="s">
        <v>7</v>
      </c>
      <c r="H813" s="172">
        <v>48</v>
      </c>
      <c r="I813" s="171" t="s">
        <v>5</v>
      </c>
      <c r="J813" s="171" t="s">
        <v>5</v>
      </c>
      <c r="K813" s="172">
        <v>16004</v>
      </c>
      <c r="L813" s="172">
        <v>11267</v>
      </c>
      <c r="M813" s="172">
        <v>14380</v>
      </c>
      <c r="N813" s="172">
        <v>13974</v>
      </c>
      <c r="O813" s="172">
        <v>15818</v>
      </c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35">
      <c r="A814" s="170" t="str">
        <f t="shared" si="303"/>
        <v>48MNN</v>
      </c>
      <c r="B814" s="170" t="str">
        <f t="shared" si="304"/>
        <v>M</v>
      </c>
      <c r="C814" s="29" t="str">
        <f t="shared" si="305"/>
        <v>N</v>
      </c>
      <c r="D814" s="29" t="str">
        <f t="shared" si="302"/>
        <v>N</v>
      </c>
      <c r="E814" s="171" t="s">
        <v>9</v>
      </c>
      <c r="F814" s="171" t="s">
        <v>7</v>
      </c>
      <c r="G814" s="171" t="s">
        <v>7</v>
      </c>
      <c r="H814" s="172">
        <v>48</v>
      </c>
      <c r="I814" s="171" t="s">
        <v>5</v>
      </c>
      <c r="J814" s="171" t="s">
        <v>9</v>
      </c>
      <c r="K814" s="172">
        <v>1</v>
      </c>
      <c r="L814" s="172">
        <v>1</v>
      </c>
      <c r="M814" s="172">
        <v>1</v>
      </c>
      <c r="N814" s="172">
        <v>0</v>
      </c>
      <c r="O814" s="172">
        <v>1</v>
      </c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35">
      <c r="A815" s="170" t="str">
        <f t="shared" si="303"/>
        <v>48MNN</v>
      </c>
      <c r="B815" s="170" t="str">
        <f t="shared" si="304"/>
        <v>M</v>
      </c>
      <c r="C815" s="29" t="str">
        <f t="shared" si="305"/>
        <v>N</v>
      </c>
      <c r="D815" s="29" t="str">
        <f t="shared" si="302"/>
        <v>N</v>
      </c>
      <c r="E815" s="171" t="s">
        <v>9</v>
      </c>
      <c r="F815" s="171" t="s">
        <v>7</v>
      </c>
      <c r="G815" s="171" t="s">
        <v>7</v>
      </c>
      <c r="H815" s="172">
        <v>48</v>
      </c>
      <c r="I815" s="171" t="s">
        <v>9</v>
      </c>
      <c r="J815" s="171" t="s">
        <v>9</v>
      </c>
      <c r="K815" s="172">
        <v>1</v>
      </c>
      <c r="L815" s="172">
        <v>1</v>
      </c>
      <c r="M815" s="172">
        <v>1</v>
      </c>
      <c r="N815" s="172">
        <v>1</v>
      </c>
      <c r="O815" s="172">
        <v>1</v>
      </c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35">
      <c r="A816" s="170" t="str">
        <f t="shared" si="303"/>
        <v>49MNN</v>
      </c>
      <c r="B816" s="170" t="str">
        <f t="shared" si="304"/>
        <v>M</v>
      </c>
      <c r="C816" s="29" t="str">
        <f t="shared" si="305"/>
        <v>N</v>
      </c>
      <c r="D816" s="29" t="str">
        <f t="shared" si="302"/>
        <v>N</v>
      </c>
      <c r="E816" s="171" t="s">
        <v>9</v>
      </c>
      <c r="F816" s="171" t="s">
        <v>7</v>
      </c>
      <c r="G816" s="171" t="s">
        <v>7</v>
      </c>
      <c r="H816" s="172">
        <v>49</v>
      </c>
      <c r="I816" s="171" t="s">
        <v>5</v>
      </c>
      <c r="J816" s="171" t="s">
        <v>5</v>
      </c>
      <c r="K816" s="172">
        <v>14730</v>
      </c>
      <c r="L816" s="172">
        <v>10501</v>
      </c>
      <c r="M816" s="172">
        <v>13363</v>
      </c>
      <c r="N816" s="172">
        <v>12943</v>
      </c>
      <c r="O816" s="172">
        <v>14561</v>
      </c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35">
      <c r="A817" s="170" t="str">
        <f t="shared" si="303"/>
        <v>50MNN</v>
      </c>
      <c r="B817" s="170" t="str">
        <f t="shared" si="304"/>
        <v>M</v>
      </c>
      <c r="C817" s="29" t="str">
        <f t="shared" si="305"/>
        <v>N</v>
      </c>
      <c r="D817" s="29" t="str">
        <f t="shared" si="302"/>
        <v>N</v>
      </c>
      <c r="E817" s="171" t="s">
        <v>9</v>
      </c>
      <c r="F817" s="171" t="s">
        <v>7</v>
      </c>
      <c r="G817" s="171" t="s">
        <v>7</v>
      </c>
      <c r="H817" s="172">
        <v>50</v>
      </c>
      <c r="I817" s="171" t="s">
        <v>5</v>
      </c>
      <c r="J817" s="171" t="s">
        <v>5</v>
      </c>
      <c r="K817" s="172">
        <v>14239</v>
      </c>
      <c r="L817" s="172">
        <v>10143</v>
      </c>
      <c r="M817" s="172">
        <v>12881</v>
      </c>
      <c r="N817" s="172">
        <v>12440</v>
      </c>
      <c r="O817" s="172">
        <v>14055</v>
      </c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35">
      <c r="A818" s="170" t="str">
        <f t="shared" si="303"/>
        <v>51MNN</v>
      </c>
      <c r="B818" s="170" t="str">
        <f t="shared" si="304"/>
        <v>M</v>
      </c>
      <c r="C818" s="29" t="str">
        <f t="shared" si="305"/>
        <v>N</v>
      </c>
      <c r="D818" s="29" t="str">
        <f t="shared" si="302"/>
        <v>N</v>
      </c>
      <c r="E818" s="171" t="s">
        <v>9</v>
      </c>
      <c r="F818" s="171" t="s">
        <v>7</v>
      </c>
      <c r="G818" s="171" t="s">
        <v>7</v>
      </c>
      <c r="H818" s="172">
        <v>51</v>
      </c>
      <c r="I818" s="171" t="s">
        <v>5</v>
      </c>
      <c r="J818" s="171" t="s">
        <v>5</v>
      </c>
      <c r="K818" s="172">
        <v>14507</v>
      </c>
      <c r="L818" s="172">
        <v>10511</v>
      </c>
      <c r="M818" s="172">
        <v>13204</v>
      </c>
      <c r="N818" s="172">
        <v>12822</v>
      </c>
      <c r="O818" s="172">
        <v>14345</v>
      </c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35">
      <c r="A819" s="170" t="str">
        <f t="shared" si="303"/>
        <v>51MNN</v>
      </c>
      <c r="B819" s="170" t="str">
        <f t="shared" si="304"/>
        <v>M</v>
      </c>
      <c r="C819" s="29" t="str">
        <f t="shared" si="305"/>
        <v>N</v>
      </c>
      <c r="D819" s="29" t="str">
        <f t="shared" si="302"/>
        <v>N</v>
      </c>
      <c r="E819" s="171" t="s">
        <v>9</v>
      </c>
      <c r="F819" s="171" t="s">
        <v>7</v>
      </c>
      <c r="G819" s="171" t="s">
        <v>7</v>
      </c>
      <c r="H819" s="172">
        <v>51</v>
      </c>
      <c r="I819" s="171" t="s">
        <v>5</v>
      </c>
      <c r="J819" s="171" t="s">
        <v>9</v>
      </c>
      <c r="K819" s="172">
        <v>1</v>
      </c>
      <c r="L819" s="172">
        <v>1</v>
      </c>
      <c r="M819" s="172">
        <v>1</v>
      </c>
      <c r="N819" s="172">
        <v>1</v>
      </c>
      <c r="O819" s="172">
        <v>1</v>
      </c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35">
      <c r="A820" s="170" t="str">
        <f t="shared" si="303"/>
        <v>51MNN</v>
      </c>
      <c r="B820" s="170" t="str">
        <f t="shared" si="304"/>
        <v>M</v>
      </c>
      <c r="C820" s="29" t="str">
        <f t="shared" si="305"/>
        <v>N</v>
      </c>
      <c r="D820" s="29" t="str">
        <f t="shared" si="302"/>
        <v>N</v>
      </c>
      <c r="E820" s="171" t="s">
        <v>9</v>
      </c>
      <c r="F820" s="171" t="s">
        <v>7</v>
      </c>
      <c r="G820" s="171" t="s">
        <v>7</v>
      </c>
      <c r="H820" s="172">
        <v>51</v>
      </c>
      <c r="I820" s="171" t="s">
        <v>9</v>
      </c>
      <c r="J820" s="171" t="s">
        <v>5</v>
      </c>
      <c r="K820" s="172">
        <v>1</v>
      </c>
      <c r="L820" s="172">
        <v>1</v>
      </c>
      <c r="M820" s="172">
        <v>1</v>
      </c>
      <c r="N820" s="172">
        <v>1</v>
      </c>
      <c r="O820" s="172">
        <v>1</v>
      </c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35">
      <c r="A821" s="170" t="str">
        <f t="shared" si="303"/>
        <v>52MNN</v>
      </c>
      <c r="B821" s="170" t="str">
        <f t="shared" si="304"/>
        <v>M</v>
      </c>
      <c r="C821" s="29" t="str">
        <f t="shared" si="305"/>
        <v>N</v>
      </c>
      <c r="D821" s="29" t="str">
        <f t="shared" si="302"/>
        <v>N</v>
      </c>
      <c r="E821" s="171" t="s">
        <v>9</v>
      </c>
      <c r="F821" s="171" t="s">
        <v>7</v>
      </c>
      <c r="G821" s="171" t="s">
        <v>7</v>
      </c>
      <c r="H821" s="172">
        <v>52</v>
      </c>
      <c r="I821" s="171" t="s">
        <v>5</v>
      </c>
      <c r="J821" s="171" t="s">
        <v>5</v>
      </c>
      <c r="K821" s="172">
        <v>14765</v>
      </c>
      <c r="L821" s="172">
        <v>10822</v>
      </c>
      <c r="M821" s="172">
        <v>13485</v>
      </c>
      <c r="N821" s="172">
        <v>13073</v>
      </c>
      <c r="O821" s="172">
        <v>14624</v>
      </c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35">
      <c r="A822" s="170" t="str">
        <f t="shared" si="303"/>
        <v>52MNN</v>
      </c>
      <c r="B822" s="170" t="str">
        <f t="shared" si="304"/>
        <v>M</v>
      </c>
      <c r="C822" s="29" t="str">
        <f t="shared" si="305"/>
        <v>N</v>
      </c>
      <c r="D822" s="29" t="str">
        <f t="shared" si="302"/>
        <v>N</v>
      </c>
      <c r="E822" s="171" t="s">
        <v>9</v>
      </c>
      <c r="F822" s="171" t="s">
        <v>7</v>
      </c>
      <c r="G822" s="171" t="s">
        <v>7</v>
      </c>
      <c r="H822" s="172">
        <v>52</v>
      </c>
      <c r="I822" s="171" t="s">
        <v>5</v>
      </c>
      <c r="J822" s="171" t="s">
        <v>9</v>
      </c>
      <c r="K822" s="172">
        <v>1</v>
      </c>
      <c r="L822" s="172">
        <v>1</v>
      </c>
      <c r="M822" s="172">
        <v>1</v>
      </c>
      <c r="N822" s="172">
        <v>1</v>
      </c>
      <c r="O822" s="172">
        <v>1</v>
      </c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35">
      <c r="A823" s="170" t="str">
        <f t="shared" si="303"/>
        <v>53MNN</v>
      </c>
      <c r="B823" s="170" t="str">
        <f t="shared" si="304"/>
        <v>M</v>
      </c>
      <c r="C823" s="29" t="str">
        <f t="shared" si="305"/>
        <v>N</v>
      </c>
      <c r="D823" s="29" t="str">
        <f t="shared" si="302"/>
        <v>N</v>
      </c>
      <c r="E823" s="171" t="s">
        <v>9</v>
      </c>
      <c r="F823" s="171" t="s">
        <v>7</v>
      </c>
      <c r="G823" s="171" t="s">
        <v>7</v>
      </c>
      <c r="H823" s="172">
        <v>53</v>
      </c>
      <c r="I823" s="171" t="s">
        <v>5</v>
      </c>
      <c r="J823" s="171" t="s">
        <v>5</v>
      </c>
      <c r="K823" s="172">
        <v>14588</v>
      </c>
      <c r="L823" s="172">
        <v>10809</v>
      </c>
      <c r="M823" s="172">
        <v>13382</v>
      </c>
      <c r="N823" s="172">
        <v>12935</v>
      </c>
      <c r="O823" s="172">
        <v>14419</v>
      </c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35">
      <c r="A824" s="170" t="str">
        <f t="shared" si="303"/>
        <v>54MNN</v>
      </c>
      <c r="B824" s="170" t="str">
        <f t="shared" si="304"/>
        <v>M</v>
      </c>
      <c r="C824" s="29" t="str">
        <f t="shared" si="305"/>
        <v>N</v>
      </c>
      <c r="D824" s="29" t="str">
        <f t="shared" si="302"/>
        <v>N</v>
      </c>
      <c r="E824" s="171" t="s">
        <v>9</v>
      </c>
      <c r="F824" s="171" t="s">
        <v>7</v>
      </c>
      <c r="G824" s="171" t="s">
        <v>7</v>
      </c>
      <c r="H824" s="172">
        <v>54</v>
      </c>
      <c r="I824" s="171" t="s">
        <v>5</v>
      </c>
      <c r="J824" s="171" t="s">
        <v>5</v>
      </c>
      <c r="K824" s="172">
        <v>15212</v>
      </c>
      <c r="L824" s="172">
        <v>11280</v>
      </c>
      <c r="M824" s="172">
        <v>14012</v>
      </c>
      <c r="N824" s="172">
        <v>13526</v>
      </c>
      <c r="O824" s="172">
        <v>15075</v>
      </c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35">
      <c r="A825" s="170" t="str">
        <f t="shared" si="303"/>
        <v>55MNN</v>
      </c>
      <c r="B825" s="170" t="str">
        <f t="shared" si="304"/>
        <v>M</v>
      </c>
      <c r="C825" s="29" t="str">
        <f t="shared" si="305"/>
        <v>N</v>
      </c>
      <c r="D825" s="29" t="str">
        <f t="shared" si="302"/>
        <v>N</v>
      </c>
      <c r="E825" s="171" t="s">
        <v>9</v>
      </c>
      <c r="F825" s="171" t="s">
        <v>7</v>
      </c>
      <c r="G825" s="171" t="s">
        <v>7</v>
      </c>
      <c r="H825" s="172">
        <v>55</v>
      </c>
      <c r="I825" s="171" t="s">
        <v>5</v>
      </c>
      <c r="J825" s="171" t="s">
        <v>5</v>
      </c>
      <c r="K825" s="172">
        <v>12113</v>
      </c>
      <c r="L825" s="172">
        <v>9138</v>
      </c>
      <c r="M825" s="172">
        <v>11161</v>
      </c>
      <c r="N825" s="172">
        <v>10761</v>
      </c>
      <c r="O825" s="172">
        <v>11996</v>
      </c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35">
      <c r="A826" s="170" t="str">
        <f t="shared" si="303"/>
        <v>56MNN</v>
      </c>
      <c r="B826" s="170" t="str">
        <f t="shared" si="304"/>
        <v>M</v>
      </c>
      <c r="C826" s="29" t="str">
        <f t="shared" si="305"/>
        <v>N</v>
      </c>
      <c r="D826" s="29" t="str">
        <f t="shared" si="302"/>
        <v>N</v>
      </c>
      <c r="E826" s="171" t="s">
        <v>9</v>
      </c>
      <c r="F826" s="171" t="s">
        <v>7</v>
      </c>
      <c r="G826" s="171" t="s">
        <v>7</v>
      </c>
      <c r="H826" s="172">
        <v>56</v>
      </c>
      <c r="I826" s="171" t="s">
        <v>5</v>
      </c>
      <c r="J826" s="171" t="s">
        <v>5</v>
      </c>
      <c r="K826" s="172">
        <v>11637</v>
      </c>
      <c r="L826" s="172">
        <v>8702</v>
      </c>
      <c r="M826" s="172">
        <v>10719</v>
      </c>
      <c r="N826" s="172">
        <v>10371</v>
      </c>
      <c r="O826" s="172">
        <v>11514</v>
      </c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35">
      <c r="A827" s="170" t="str">
        <f t="shared" si="303"/>
        <v>57MNN</v>
      </c>
      <c r="B827" s="170" t="str">
        <f t="shared" si="304"/>
        <v>M</v>
      </c>
      <c r="C827" s="29" t="str">
        <f t="shared" si="305"/>
        <v>N</v>
      </c>
      <c r="D827" s="29" t="str">
        <f t="shared" si="302"/>
        <v>N</v>
      </c>
      <c r="E827" s="171" t="s">
        <v>9</v>
      </c>
      <c r="F827" s="171" t="s">
        <v>7</v>
      </c>
      <c r="G827" s="171" t="s">
        <v>7</v>
      </c>
      <c r="H827" s="172">
        <v>57</v>
      </c>
      <c r="I827" s="171" t="s">
        <v>5</v>
      </c>
      <c r="J827" s="171" t="s">
        <v>5</v>
      </c>
      <c r="K827" s="172">
        <v>11620</v>
      </c>
      <c r="L827" s="172">
        <v>8762</v>
      </c>
      <c r="M827" s="172">
        <v>10670</v>
      </c>
      <c r="N827" s="172">
        <v>10298</v>
      </c>
      <c r="O827" s="172">
        <v>11480</v>
      </c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35">
      <c r="A828" s="170" t="str">
        <f t="shared" si="303"/>
        <v>58MNN</v>
      </c>
      <c r="B828" s="170" t="str">
        <f t="shared" si="304"/>
        <v>M</v>
      </c>
      <c r="C828" s="29" t="str">
        <f t="shared" si="305"/>
        <v>N</v>
      </c>
      <c r="D828" s="29" t="str">
        <f t="shared" si="302"/>
        <v>N</v>
      </c>
      <c r="E828" s="171" t="s">
        <v>9</v>
      </c>
      <c r="F828" s="171" t="s">
        <v>7</v>
      </c>
      <c r="G828" s="171" t="s">
        <v>7</v>
      </c>
      <c r="H828" s="172">
        <v>58</v>
      </c>
      <c r="I828" s="171" t="s">
        <v>5</v>
      </c>
      <c r="J828" s="171" t="s">
        <v>5</v>
      </c>
      <c r="K828" s="172">
        <v>11581</v>
      </c>
      <c r="L828" s="172">
        <v>8736</v>
      </c>
      <c r="M828" s="172">
        <v>10677</v>
      </c>
      <c r="N828" s="172">
        <v>10270</v>
      </c>
      <c r="O828" s="172">
        <v>11442</v>
      </c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35">
      <c r="A829" s="170" t="str">
        <f t="shared" si="303"/>
        <v>59MNN</v>
      </c>
      <c r="B829" s="170" t="str">
        <f t="shared" si="304"/>
        <v>M</v>
      </c>
      <c r="C829" s="29" t="str">
        <f t="shared" si="305"/>
        <v>N</v>
      </c>
      <c r="D829" s="29" t="str">
        <f t="shared" si="302"/>
        <v>N</v>
      </c>
      <c r="E829" s="171" t="s">
        <v>9</v>
      </c>
      <c r="F829" s="171" t="s">
        <v>7</v>
      </c>
      <c r="G829" s="171" t="s">
        <v>7</v>
      </c>
      <c r="H829" s="172">
        <v>59</v>
      </c>
      <c r="I829" s="171" t="s">
        <v>5</v>
      </c>
      <c r="J829" s="171" t="s">
        <v>5</v>
      </c>
      <c r="K829" s="172">
        <v>10301</v>
      </c>
      <c r="L829" s="172">
        <v>7842</v>
      </c>
      <c r="M829" s="172">
        <v>9500</v>
      </c>
      <c r="N829" s="172">
        <v>9136</v>
      </c>
      <c r="O829" s="172">
        <v>10192</v>
      </c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35">
      <c r="A830" s="170" t="str">
        <f t="shared" si="303"/>
        <v>60MNN</v>
      </c>
      <c r="B830" s="170" t="str">
        <f t="shared" si="304"/>
        <v>M</v>
      </c>
      <c r="C830" s="29" t="str">
        <f t="shared" si="305"/>
        <v>N</v>
      </c>
      <c r="D830" s="29" t="str">
        <f t="shared" si="302"/>
        <v>N</v>
      </c>
      <c r="E830" s="171" t="s">
        <v>9</v>
      </c>
      <c r="F830" s="171" t="s">
        <v>7</v>
      </c>
      <c r="G830" s="171" t="s">
        <v>7</v>
      </c>
      <c r="H830" s="172">
        <v>60</v>
      </c>
      <c r="I830" s="171" t="s">
        <v>5</v>
      </c>
      <c r="J830" s="171" t="s">
        <v>5</v>
      </c>
      <c r="K830" s="172">
        <v>8535</v>
      </c>
      <c r="L830" s="172">
        <v>6458</v>
      </c>
      <c r="M830" s="172">
        <v>7811</v>
      </c>
      <c r="N830" s="172">
        <v>7469</v>
      </c>
      <c r="O830" s="172">
        <v>8416</v>
      </c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35">
      <c r="A831" s="170" t="str">
        <f t="shared" si="303"/>
        <v>61MNN</v>
      </c>
      <c r="B831" s="170" t="str">
        <f t="shared" si="304"/>
        <v>M</v>
      </c>
      <c r="C831" s="29" t="str">
        <f t="shared" si="305"/>
        <v>N</v>
      </c>
      <c r="D831" s="29" t="str">
        <f t="shared" si="302"/>
        <v>N</v>
      </c>
      <c r="E831" s="171" t="s">
        <v>9</v>
      </c>
      <c r="F831" s="171" t="s">
        <v>7</v>
      </c>
      <c r="G831" s="171" t="s">
        <v>7</v>
      </c>
      <c r="H831" s="172">
        <v>61</v>
      </c>
      <c r="I831" s="171" t="s">
        <v>5</v>
      </c>
      <c r="J831" s="171" t="s">
        <v>5</v>
      </c>
      <c r="K831" s="172">
        <v>8310</v>
      </c>
      <c r="L831" s="172">
        <v>6430</v>
      </c>
      <c r="M831" s="172">
        <v>7595</v>
      </c>
      <c r="N831" s="172">
        <v>7289</v>
      </c>
      <c r="O831" s="172">
        <v>8216</v>
      </c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35">
      <c r="A832" s="170" t="str">
        <f t="shared" si="303"/>
        <v>62MNN</v>
      </c>
      <c r="B832" s="170" t="str">
        <f t="shared" si="304"/>
        <v>M</v>
      </c>
      <c r="C832" s="29" t="str">
        <f t="shared" si="305"/>
        <v>N</v>
      </c>
      <c r="D832" s="29" t="str">
        <f t="shared" si="302"/>
        <v>N</v>
      </c>
      <c r="E832" s="171" t="s">
        <v>9</v>
      </c>
      <c r="F832" s="171" t="s">
        <v>7</v>
      </c>
      <c r="G832" s="171" t="s">
        <v>7</v>
      </c>
      <c r="H832" s="172">
        <v>62</v>
      </c>
      <c r="I832" s="171" t="s">
        <v>5</v>
      </c>
      <c r="J832" s="171" t="s">
        <v>5</v>
      </c>
      <c r="K832" s="172">
        <v>7985</v>
      </c>
      <c r="L832" s="172">
        <v>6104</v>
      </c>
      <c r="M832" s="172">
        <v>7344</v>
      </c>
      <c r="N832" s="172">
        <v>7032</v>
      </c>
      <c r="O832" s="172">
        <v>7880</v>
      </c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35">
      <c r="A833" s="170" t="str">
        <f t="shared" si="303"/>
        <v>63MNN</v>
      </c>
      <c r="B833" s="170" t="str">
        <f t="shared" si="304"/>
        <v>M</v>
      </c>
      <c r="C833" s="29" t="str">
        <f t="shared" si="305"/>
        <v>N</v>
      </c>
      <c r="D833" s="29" t="str">
        <f t="shared" si="302"/>
        <v>N</v>
      </c>
      <c r="E833" s="171" t="s">
        <v>9</v>
      </c>
      <c r="F833" s="171" t="s">
        <v>7</v>
      </c>
      <c r="G833" s="171" t="s">
        <v>7</v>
      </c>
      <c r="H833" s="172">
        <v>63</v>
      </c>
      <c r="I833" s="171" t="s">
        <v>5</v>
      </c>
      <c r="J833" s="171" t="s">
        <v>5</v>
      </c>
      <c r="K833" s="172">
        <v>6981</v>
      </c>
      <c r="L833" s="172">
        <v>5391</v>
      </c>
      <c r="M833" s="172">
        <v>6394</v>
      </c>
      <c r="N833" s="172">
        <v>6099</v>
      </c>
      <c r="O833" s="172">
        <v>6886</v>
      </c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35">
      <c r="A834" s="170" t="str">
        <f t="shared" si="303"/>
        <v>64MNN</v>
      </c>
      <c r="B834" s="170" t="str">
        <f t="shared" si="304"/>
        <v>M</v>
      </c>
      <c r="C834" s="29" t="str">
        <f t="shared" si="305"/>
        <v>N</v>
      </c>
      <c r="D834" s="29" t="str">
        <f t="shared" si="302"/>
        <v>N</v>
      </c>
      <c r="E834" s="171" t="s">
        <v>9</v>
      </c>
      <c r="F834" s="171" t="s">
        <v>7</v>
      </c>
      <c r="G834" s="171" t="s">
        <v>7</v>
      </c>
      <c r="H834" s="172">
        <v>64</v>
      </c>
      <c r="I834" s="171" t="s">
        <v>5</v>
      </c>
      <c r="J834" s="171" t="s">
        <v>5</v>
      </c>
      <c r="K834" s="172">
        <v>6693</v>
      </c>
      <c r="L834" s="172">
        <v>5098</v>
      </c>
      <c r="M834" s="172">
        <v>6105</v>
      </c>
      <c r="N834" s="172">
        <v>5842</v>
      </c>
      <c r="O834" s="172">
        <v>6596</v>
      </c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35">
      <c r="A835" s="170" t="str">
        <f t="shared" si="303"/>
        <v>65MNN</v>
      </c>
      <c r="B835" s="170" t="str">
        <f t="shared" si="304"/>
        <v>M</v>
      </c>
      <c r="C835" s="29" t="str">
        <f t="shared" si="305"/>
        <v>N</v>
      </c>
      <c r="D835" s="29" t="str">
        <f t="shared" si="302"/>
        <v>N</v>
      </c>
      <c r="E835" s="171" t="s">
        <v>9</v>
      </c>
      <c r="F835" s="171" t="s">
        <v>7</v>
      </c>
      <c r="G835" s="171" t="s">
        <v>7</v>
      </c>
      <c r="H835" s="172">
        <v>65</v>
      </c>
      <c r="I835" s="171" t="s">
        <v>5</v>
      </c>
      <c r="J835" s="171" t="s">
        <v>5</v>
      </c>
      <c r="K835" s="172">
        <v>6316</v>
      </c>
      <c r="L835" s="172">
        <v>4872</v>
      </c>
      <c r="M835" s="172">
        <v>5748</v>
      </c>
      <c r="N835" s="172">
        <v>5487</v>
      </c>
      <c r="O835" s="172">
        <v>6226</v>
      </c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35">
      <c r="A836" s="170" t="str">
        <f t="shared" si="303"/>
        <v>66MNN</v>
      </c>
      <c r="B836" s="170" t="str">
        <f t="shared" si="304"/>
        <v>M</v>
      </c>
      <c r="C836" s="29" t="str">
        <f t="shared" si="305"/>
        <v>N</v>
      </c>
      <c r="D836" s="29" t="str">
        <f t="shared" si="302"/>
        <v>N</v>
      </c>
      <c r="E836" s="171" t="s">
        <v>9</v>
      </c>
      <c r="F836" s="171" t="s">
        <v>7</v>
      </c>
      <c r="G836" s="171" t="s">
        <v>7</v>
      </c>
      <c r="H836" s="172">
        <v>66</v>
      </c>
      <c r="I836" s="171" t="s">
        <v>5</v>
      </c>
      <c r="J836" s="171" t="s">
        <v>5</v>
      </c>
      <c r="K836" s="172">
        <v>5524</v>
      </c>
      <c r="L836" s="172">
        <v>4275</v>
      </c>
      <c r="M836" s="172">
        <v>5007</v>
      </c>
      <c r="N836" s="172">
        <v>4766</v>
      </c>
      <c r="O836" s="172">
        <v>5428</v>
      </c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35">
      <c r="A837" s="170" t="str">
        <f t="shared" si="303"/>
        <v>67MNN</v>
      </c>
      <c r="B837" s="170" t="str">
        <f t="shared" si="304"/>
        <v>M</v>
      </c>
      <c r="C837" s="29" t="str">
        <f t="shared" si="305"/>
        <v>N</v>
      </c>
      <c r="D837" s="29" t="str">
        <f t="shared" si="302"/>
        <v>N</v>
      </c>
      <c r="E837" s="171" t="s">
        <v>9</v>
      </c>
      <c r="F837" s="171" t="s">
        <v>7</v>
      </c>
      <c r="G837" s="171" t="s">
        <v>7</v>
      </c>
      <c r="H837" s="172">
        <v>67</v>
      </c>
      <c r="I837" s="171" t="s">
        <v>5</v>
      </c>
      <c r="J837" s="171" t="s">
        <v>5</v>
      </c>
      <c r="K837" s="172">
        <v>4898</v>
      </c>
      <c r="L837" s="172">
        <v>3809</v>
      </c>
      <c r="M837" s="172">
        <v>4487</v>
      </c>
      <c r="N837" s="172">
        <v>4212</v>
      </c>
      <c r="O837" s="172">
        <v>4812</v>
      </c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35">
      <c r="A838" s="170" t="str">
        <f t="shared" si="303"/>
        <v>68MNN</v>
      </c>
      <c r="B838" s="170" t="str">
        <f t="shared" si="304"/>
        <v>M</v>
      </c>
      <c r="C838" s="29" t="str">
        <f t="shared" si="305"/>
        <v>N</v>
      </c>
      <c r="D838" s="29" t="str">
        <f t="shared" si="302"/>
        <v>N</v>
      </c>
      <c r="E838" s="171" t="s">
        <v>9</v>
      </c>
      <c r="F838" s="171" t="s">
        <v>7</v>
      </c>
      <c r="G838" s="171" t="s">
        <v>7</v>
      </c>
      <c r="H838" s="172">
        <v>68</v>
      </c>
      <c r="I838" s="171" t="s">
        <v>5</v>
      </c>
      <c r="J838" s="171" t="s">
        <v>5</v>
      </c>
      <c r="K838" s="172">
        <v>4341</v>
      </c>
      <c r="L838" s="172">
        <v>3367</v>
      </c>
      <c r="M838" s="172">
        <v>3980</v>
      </c>
      <c r="N838" s="172">
        <v>3774</v>
      </c>
      <c r="O838" s="172">
        <v>4265</v>
      </c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35">
      <c r="A839" s="170" t="str">
        <f t="shared" si="303"/>
        <v>69MNN</v>
      </c>
      <c r="B839" s="170" t="str">
        <f t="shared" si="304"/>
        <v>M</v>
      </c>
      <c r="C839" s="29" t="str">
        <f t="shared" si="305"/>
        <v>N</v>
      </c>
      <c r="D839" s="29" t="str">
        <f t="shared" si="302"/>
        <v>N</v>
      </c>
      <c r="E839" s="171" t="s">
        <v>9</v>
      </c>
      <c r="F839" s="171" t="s">
        <v>7</v>
      </c>
      <c r="G839" s="171" t="s">
        <v>7</v>
      </c>
      <c r="H839" s="172">
        <v>69</v>
      </c>
      <c r="I839" s="171" t="s">
        <v>5</v>
      </c>
      <c r="J839" s="171" t="s">
        <v>5</v>
      </c>
      <c r="K839" s="172">
        <v>4105</v>
      </c>
      <c r="L839" s="172">
        <v>3175</v>
      </c>
      <c r="M839" s="172">
        <v>3727</v>
      </c>
      <c r="N839" s="172">
        <v>3539</v>
      </c>
      <c r="O839" s="172">
        <v>4042</v>
      </c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35">
      <c r="A840" s="170" t="str">
        <f t="shared" si="303"/>
        <v>70MNN</v>
      </c>
      <c r="B840" s="170" t="str">
        <f t="shared" si="304"/>
        <v>M</v>
      </c>
      <c r="C840" s="29" t="str">
        <f t="shared" si="305"/>
        <v>N</v>
      </c>
      <c r="D840" s="29" t="str">
        <f t="shared" ref="D840:D903" si="306">IF(AND(C840="Y",J840="Y"),"Y","N")</f>
        <v>N</v>
      </c>
      <c r="E840" s="171" t="s">
        <v>9</v>
      </c>
      <c r="F840" s="171" t="s">
        <v>7</v>
      </c>
      <c r="G840" s="171" t="s">
        <v>7</v>
      </c>
      <c r="H840" s="172">
        <v>70</v>
      </c>
      <c r="I840" s="171" t="s">
        <v>5</v>
      </c>
      <c r="J840" s="171" t="s">
        <v>5</v>
      </c>
      <c r="K840" s="172">
        <v>3540</v>
      </c>
      <c r="L840" s="172">
        <v>2743</v>
      </c>
      <c r="M840" s="172">
        <v>3209</v>
      </c>
      <c r="N840" s="172">
        <v>3013</v>
      </c>
      <c r="O840" s="172">
        <v>3480</v>
      </c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35">
      <c r="A841" s="170" t="str">
        <f t="shared" ref="A841:A904" si="307">IF(B841="N","NNN",CONCATENATE(IF(H841&gt;82,"83",H841),B841,C841,D841))</f>
        <v>71MNN</v>
      </c>
      <c r="B841" s="170" t="str">
        <f t="shared" ref="B841:B904" si="308">IF(E841="Y",G841,"N")</f>
        <v>M</v>
      </c>
      <c r="C841" s="29" t="str">
        <f t="shared" ref="C841:C904" si="309">IF(AND(E841="Y",I841="Y",H841&lt;9),I841,"N")</f>
        <v>N</v>
      </c>
      <c r="D841" s="29" t="str">
        <f t="shared" si="306"/>
        <v>N</v>
      </c>
      <c r="E841" s="171" t="s">
        <v>9</v>
      </c>
      <c r="F841" s="171" t="s">
        <v>7</v>
      </c>
      <c r="G841" s="171" t="s">
        <v>7</v>
      </c>
      <c r="H841" s="172">
        <v>71</v>
      </c>
      <c r="I841" s="171" t="s">
        <v>5</v>
      </c>
      <c r="J841" s="171" t="s">
        <v>5</v>
      </c>
      <c r="K841" s="172">
        <v>3091</v>
      </c>
      <c r="L841" s="172">
        <v>2403</v>
      </c>
      <c r="M841" s="172">
        <v>2800</v>
      </c>
      <c r="N841" s="172">
        <v>2611</v>
      </c>
      <c r="O841" s="172">
        <v>3041</v>
      </c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35">
      <c r="A842" s="170" t="str">
        <f t="shared" si="307"/>
        <v>72MNN</v>
      </c>
      <c r="B842" s="170" t="str">
        <f t="shared" si="308"/>
        <v>M</v>
      </c>
      <c r="C842" s="29" t="str">
        <f t="shared" si="309"/>
        <v>N</v>
      </c>
      <c r="D842" s="29" t="str">
        <f t="shared" si="306"/>
        <v>N</v>
      </c>
      <c r="E842" s="171" t="s">
        <v>9</v>
      </c>
      <c r="F842" s="171" t="s">
        <v>7</v>
      </c>
      <c r="G842" s="171" t="s">
        <v>7</v>
      </c>
      <c r="H842" s="172">
        <v>72</v>
      </c>
      <c r="I842" s="171" t="s">
        <v>5</v>
      </c>
      <c r="J842" s="171" t="s">
        <v>5</v>
      </c>
      <c r="K842" s="172">
        <v>2527</v>
      </c>
      <c r="L842" s="172">
        <v>1954</v>
      </c>
      <c r="M842" s="172">
        <v>2285</v>
      </c>
      <c r="N842" s="172">
        <v>2148</v>
      </c>
      <c r="O842" s="172">
        <v>2466</v>
      </c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35">
      <c r="A843" s="170" t="str">
        <f t="shared" si="307"/>
        <v>73MNN</v>
      </c>
      <c r="B843" s="170" t="str">
        <f t="shared" si="308"/>
        <v>M</v>
      </c>
      <c r="C843" s="29" t="str">
        <f t="shared" si="309"/>
        <v>N</v>
      </c>
      <c r="D843" s="29" t="str">
        <f t="shared" si="306"/>
        <v>N</v>
      </c>
      <c r="E843" s="171" t="s">
        <v>9</v>
      </c>
      <c r="F843" s="171" t="s">
        <v>7</v>
      </c>
      <c r="G843" s="171" t="s">
        <v>7</v>
      </c>
      <c r="H843" s="172">
        <v>73</v>
      </c>
      <c r="I843" s="171" t="s">
        <v>5</v>
      </c>
      <c r="J843" s="171" t="s">
        <v>5</v>
      </c>
      <c r="K843" s="172">
        <v>2016</v>
      </c>
      <c r="L843" s="172">
        <v>1533</v>
      </c>
      <c r="M843" s="172">
        <v>1830</v>
      </c>
      <c r="N843" s="172">
        <v>1707</v>
      </c>
      <c r="O843" s="172">
        <v>1957</v>
      </c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35">
      <c r="A844" s="170" t="str">
        <f t="shared" si="307"/>
        <v>74MNN</v>
      </c>
      <c r="B844" s="170" t="str">
        <f t="shared" si="308"/>
        <v>M</v>
      </c>
      <c r="C844" s="29" t="str">
        <f t="shared" si="309"/>
        <v>N</v>
      </c>
      <c r="D844" s="29" t="str">
        <f t="shared" si="306"/>
        <v>N</v>
      </c>
      <c r="E844" s="171" t="s">
        <v>9</v>
      </c>
      <c r="F844" s="171" t="s">
        <v>7</v>
      </c>
      <c r="G844" s="171" t="s">
        <v>7</v>
      </c>
      <c r="H844" s="172">
        <v>74</v>
      </c>
      <c r="I844" s="171" t="s">
        <v>5</v>
      </c>
      <c r="J844" s="171" t="s">
        <v>5</v>
      </c>
      <c r="K844" s="172">
        <v>1513</v>
      </c>
      <c r="L844" s="172">
        <v>1177</v>
      </c>
      <c r="M844" s="172">
        <v>1364</v>
      </c>
      <c r="N844" s="172">
        <v>1269</v>
      </c>
      <c r="O844" s="172">
        <v>1486</v>
      </c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35">
      <c r="A845" s="170" t="str">
        <f t="shared" si="307"/>
        <v>75MNN</v>
      </c>
      <c r="B845" s="170" t="str">
        <f t="shared" si="308"/>
        <v>M</v>
      </c>
      <c r="C845" s="29" t="str">
        <f t="shared" si="309"/>
        <v>N</v>
      </c>
      <c r="D845" s="29" t="str">
        <f t="shared" si="306"/>
        <v>N</v>
      </c>
      <c r="E845" s="171" t="s">
        <v>9</v>
      </c>
      <c r="F845" s="171" t="s">
        <v>7</v>
      </c>
      <c r="G845" s="171" t="s">
        <v>7</v>
      </c>
      <c r="H845" s="172">
        <v>75</v>
      </c>
      <c r="I845" s="171" t="s">
        <v>5</v>
      </c>
      <c r="J845" s="171" t="s">
        <v>5</v>
      </c>
      <c r="K845" s="172">
        <v>1240</v>
      </c>
      <c r="L845" s="172">
        <v>944</v>
      </c>
      <c r="M845" s="172">
        <v>1095</v>
      </c>
      <c r="N845" s="172">
        <v>1006</v>
      </c>
      <c r="O845" s="172">
        <v>1215</v>
      </c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35">
      <c r="A846" s="170" t="str">
        <f t="shared" si="307"/>
        <v>76MNN</v>
      </c>
      <c r="B846" s="170" t="str">
        <f t="shared" si="308"/>
        <v>M</v>
      </c>
      <c r="C846" s="29" t="str">
        <f t="shared" si="309"/>
        <v>N</v>
      </c>
      <c r="D846" s="29" t="str">
        <f t="shared" si="306"/>
        <v>N</v>
      </c>
      <c r="E846" s="171" t="s">
        <v>9</v>
      </c>
      <c r="F846" s="171" t="s">
        <v>7</v>
      </c>
      <c r="G846" s="171" t="s">
        <v>7</v>
      </c>
      <c r="H846" s="172">
        <v>76</v>
      </c>
      <c r="I846" s="171" t="s">
        <v>5</v>
      </c>
      <c r="J846" s="171" t="s">
        <v>5</v>
      </c>
      <c r="K846" s="172">
        <v>755</v>
      </c>
      <c r="L846" s="172">
        <v>571</v>
      </c>
      <c r="M846" s="172">
        <v>673</v>
      </c>
      <c r="N846" s="172">
        <v>616</v>
      </c>
      <c r="O846" s="172">
        <v>738</v>
      </c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35">
      <c r="A847" s="170" t="str">
        <f t="shared" si="307"/>
        <v>77MNN</v>
      </c>
      <c r="B847" s="170" t="str">
        <f t="shared" si="308"/>
        <v>M</v>
      </c>
      <c r="C847" s="29" t="str">
        <f t="shared" si="309"/>
        <v>N</v>
      </c>
      <c r="D847" s="29" t="str">
        <f t="shared" si="306"/>
        <v>N</v>
      </c>
      <c r="E847" s="171" t="s">
        <v>9</v>
      </c>
      <c r="F847" s="171" t="s">
        <v>7</v>
      </c>
      <c r="G847" s="171" t="s">
        <v>7</v>
      </c>
      <c r="H847" s="172">
        <v>77</v>
      </c>
      <c r="I847" s="171" t="s">
        <v>5</v>
      </c>
      <c r="J847" s="171" t="s">
        <v>5</v>
      </c>
      <c r="K847" s="172">
        <v>555</v>
      </c>
      <c r="L847" s="172">
        <v>430</v>
      </c>
      <c r="M847" s="172">
        <v>509</v>
      </c>
      <c r="N847" s="172">
        <v>463</v>
      </c>
      <c r="O847" s="172">
        <v>545</v>
      </c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35">
      <c r="A848" s="170" t="str">
        <f t="shared" si="307"/>
        <v>78MNN</v>
      </c>
      <c r="B848" s="170" t="str">
        <f t="shared" si="308"/>
        <v>M</v>
      </c>
      <c r="C848" s="29" t="str">
        <f t="shared" si="309"/>
        <v>N</v>
      </c>
      <c r="D848" s="29" t="str">
        <f t="shared" si="306"/>
        <v>N</v>
      </c>
      <c r="E848" s="171" t="s">
        <v>9</v>
      </c>
      <c r="F848" s="171" t="s">
        <v>7</v>
      </c>
      <c r="G848" s="171" t="s">
        <v>7</v>
      </c>
      <c r="H848" s="172">
        <v>78</v>
      </c>
      <c r="I848" s="171" t="s">
        <v>5</v>
      </c>
      <c r="J848" s="171" t="s">
        <v>5</v>
      </c>
      <c r="K848" s="172">
        <v>509</v>
      </c>
      <c r="L848" s="172">
        <v>408</v>
      </c>
      <c r="M848" s="172">
        <v>460</v>
      </c>
      <c r="N848" s="172">
        <v>421</v>
      </c>
      <c r="O848" s="172">
        <v>503</v>
      </c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35">
      <c r="A849" s="170" t="str">
        <f t="shared" si="307"/>
        <v>79MNN</v>
      </c>
      <c r="B849" s="170" t="str">
        <f t="shared" si="308"/>
        <v>M</v>
      </c>
      <c r="C849" s="29" t="str">
        <f t="shared" si="309"/>
        <v>N</v>
      </c>
      <c r="D849" s="29" t="str">
        <f t="shared" si="306"/>
        <v>N</v>
      </c>
      <c r="E849" s="171" t="s">
        <v>9</v>
      </c>
      <c r="F849" s="171" t="s">
        <v>7</v>
      </c>
      <c r="G849" s="171" t="s">
        <v>7</v>
      </c>
      <c r="H849" s="172">
        <v>79</v>
      </c>
      <c r="I849" s="171" t="s">
        <v>5</v>
      </c>
      <c r="J849" s="171" t="s">
        <v>5</v>
      </c>
      <c r="K849" s="172">
        <v>342</v>
      </c>
      <c r="L849" s="172">
        <v>248</v>
      </c>
      <c r="M849" s="172">
        <v>305</v>
      </c>
      <c r="N849" s="172">
        <v>278</v>
      </c>
      <c r="O849" s="172">
        <v>328</v>
      </c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35">
      <c r="A850" s="170" t="str">
        <f t="shared" si="307"/>
        <v>80MNN</v>
      </c>
      <c r="B850" s="170" t="str">
        <f t="shared" si="308"/>
        <v>M</v>
      </c>
      <c r="C850" s="29" t="str">
        <f t="shared" si="309"/>
        <v>N</v>
      </c>
      <c r="D850" s="29" t="str">
        <f t="shared" si="306"/>
        <v>N</v>
      </c>
      <c r="E850" s="171" t="s">
        <v>9</v>
      </c>
      <c r="F850" s="171" t="s">
        <v>7</v>
      </c>
      <c r="G850" s="171" t="s">
        <v>7</v>
      </c>
      <c r="H850" s="172">
        <v>80</v>
      </c>
      <c r="I850" s="171" t="s">
        <v>5</v>
      </c>
      <c r="J850" s="171" t="s">
        <v>5</v>
      </c>
      <c r="K850" s="172">
        <v>249</v>
      </c>
      <c r="L850" s="172">
        <v>191</v>
      </c>
      <c r="M850" s="172">
        <v>233</v>
      </c>
      <c r="N850" s="172">
        <v>208</v>
      </c>
      <c r="O850" s="172">
        <v>245</v>
      </c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35">
      <c r="A851" s="170" t="str">
        <f t="shared" si="307"/>
        <v>81MNN</v>
      </c>
      <c r="B851" s="170" t="str">
        <f t="shared" si="308"/>
        <v>M</v>
      </c>
      <c r="C851" s="29" t="str">
        <f t="shared" si="309"/>
        <v>N</v>
      </c>
      <c r="D851" s="29" t="str">
        <f t="shared" si="306"/>
        <v>N</v>
      </c>
      <c r="E851" s="171" t="s">
        <v>9</v>
      </c>
      <c r="F851" s="171" t="s">
        <v>7</v>
      </c>
      <c r="G851" s="171" t="s">
        <v>7</v>
      </c>
      <c r="H851" s="172">
        <v>81</v>
      </c>
      <c r="I851" s="171" t="s">
        <v>5</v>
      </c>
      <c r="J851" s="171" t="s">
        <v>5</v>
      </c>
      <c r="K851" s="172">
        <v>133</v>
      </c>
      <c r="L851" s="172">
        <v>105</v>
      </c>
      <c r="M851" s="172">
        <v>116</v>
      </c>
      <c r="N851" s="172">
        <v>108</v>
      </c>
      <c r="O851" s="172">
        <v>127</v>
      </c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35">
      <c r="A852" s="170" t="str">
        <f t="shared" si="307"/>
        <v>82MNN</v>
      </c>
      <c r="B852" s="170" t="str">
        <f t="shared" si="308"/>
        <v>M</v>
      </c>
      <c r="C852" s="29" t="str">
        <f t="shared" si="309"/>
        <v>N</v>
      </c>
      <c r="D852" s="29" t="str">
        <f t="shared" si="306"/>
        <v>N</v>
      </c>
      <c r="E852" s="171" t="s">
        <v>9</v>
      </c>
      <c r="F852" s="171" t="s">
        <v>7</v>
      </c>
      <c r="G852" s="171" t="s">
        <v>7</v>
      </c>
      <c r="H852" s="172">
        <v>82</v>
      </c>
      <c r="I852" s="171" t="s">
        <v>5</v>
      </c>
      <c r="J852" s="171" t="s">
        <v>5</v>
      </c>
      <c r="K852" s="172">
        <v>71</v>
      </c>
      <c r="L852" s="172">
        <v>59</v>
      </c>
      <c r="M852" s="172">
        <v>71</v>
      </c>
      <c r="N852" s="172">
        <v>62</v>
      </c>
      <c r="O852" s="172">
        <v>70</v>
      </c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35">
      <c r="A853" s="170" t="str">
        <f t="shared" si="307"/>
        <v>83MNN</v>
      </c>
      <c r="B853" s="170" t="str">
        <f t="shared" si="308"/>
        <v>M</v>
      </c>
      <c r="C853" s="29" t="str">
        <f t="shared" si="309"/>
        <v>N</v>
      </c>
      <c r="D853" s="29" t="str">
        <f t="shared" si="306"/>
        <v>N</v>
      </c>
      <c r="E853" s="171" t="s">
        <v>9</v>
      </c>
      <c r="F853" s="171" t="s">
        <v>7</v>
      </c>
      <c r="G853" s="171" t="s">
        <v>7</v>
      </c>
      <c r="H853" s="172">
        <v>83</v>
      </c>
      <c r="I853" s="171" t="s">
        <v>5</v>
      </c>
      <c r="J853" s="171" t="s">
        <v>5</v>
      </c>
      <c r="K853" s="172">
        <v>108</v>
      </c>
      <c r="L853" s="172">
        <v>80</v>
      </c>
      <c r="M853" s="172">
        <v>88</v>
      </c>
      <c r="N853" s="172">
        <v>81</v>
      </c>
      <c r="O853" s="172">
        <v>104</v>
      </c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35">
      <c r="A854" s="170" t="str">
        <f t="shared" si="307"/>
        <v>0SNN</v>
      </c>
      <c r="B854" s="170" t="str">
        <f t="shared" si="308"/>
        <v>S</v>
      </c>
      <c r="C854" s="29" t="str">
        <f t="shared" si="309"/>
        <v>N</v>
      </c>
      <c r="D854" s="29" t="str">
        <f t="shared" si="306"/>
        <v>N</v>
      </c>
      <c r="E854" s="171" t="s">
        <v>9</v>
      </c>
      <c r="F854" s="171" t="s">
        <v>7</v>
      </c>
      <c r="G854" s="171" t="s">
        <v>8</v>
      </c>
      <c r="H854" s="172">
        <v>0</v>
      </c>
      <c r="I854" s="171" t="s">
        <v>5</v>
      </c>
      <c r="J854" s="171" t="s">
        <v>5</v>
      </c>
      <c r="K854" s="172">
        <v>4208</v>
      </c>
      <c r="L854" s="172">
        <v>1992</v>
      </c>
      <c r="M854" s="172">
        <v>2302</v>
      </c>
      <c r="N854" s="172">
        <v>2058</v>
      </c>
      <c r="O854" s="172">
        <v>4078</v>
      </c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35">
      <c r="A855" s="170" t="str">
        <f t="shared" si="307"/>
        <v>0SNN</v>
      </c>
      <c r="B855" s="170" t="str">
        <f t="shared" si="308"/>
        <v>S</v>
      </c>
      <c r="C855" s="29" t="str">
        <f t="shared" si="309"/>
        <v>N</v>
      </c>
      <c r="D855" s="29" t="str">
        <f t="shared" si="306"/>
        <v>N</v>
      </c>
      <c r="E855" s="171" t="s">
        <v>9</v>
      </c>
      <c r="F855" s="171" t="s">
        <v>7</v>
      </c>
      <c r="G855" s="171" t="s">
        <v>8</v>
      </c>
      <c r="H855" s="172">
        <v>0</v>
      </c>
      <c r="I855" s="171" t="s">
        <v>5</v>
      </c>
      <c r="J855" s="171" t="s">
        <v>9</v>
      </c>
      <c r="K855" s="172">
        <v>105</v>
      </c>
      <c r="L855" s="172">
        <v>47</v>
      </c>
      <c r="M855" s="172">
        <v>61</v>
      </c>
      <c r="N855" s="172">
        <v>57</v>
      </c>
      <c r="O855" s="172">
        <v>96</v>
      </c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35">
      <c r="A856" s="170" t="str">
        <f t="shared" si="307"/>
        <v>0SYN</v>
      </c>
      <c r="B856" s="170" t="str">
        <f t="shared" si="308"/>
        <v>S</v>
      </c>
      <c r="C856" s="29" t="str">
        <f t="shared" si="309"/>
        <v>Y</v>
      </c>
      <c r="D856" s="29" t="str">
        <f t="shared" si="306"/>
        <v>N</v>
      </c>
      <c r="E856" s="171" t="s">
        <v>9</v>
      </c>
      <c r="F856" s="171" t="s">
        <v>7</v>
      </c>
      <c r="G856" s="171" t="s">
        <v>8</v>
      </c>
      <c r="H856" s="172">
        <v>0</v>
      </c>
      <c r="I856" s="171" t="s">
        <v>9</v>
      </c>
      <c r="J856" s="171" t="s">
        <v>5</v>
      </c>
      <c r="K856" s="172">
        <v>6207</v>
      </c>
      <c r="L856" s="172">
        <v>3547</v>
      </c>
      <c r="M856" s="172">
        <v>4350</v>
      </c>
      <c r="N856" s="172">
        <v>3997</v>
      </c>
      <c r="O856" s="172">
        <v>6065</v>
      </c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35">
      <c r="A857" s="170" t="str">
        <f t="shared" si="307"/>
        <v>0SYY</v>
      </c>
      <c r="B857" s="170" t="str">
        <f t="shared" si="308"/>
        <v>S</v>
      </c>
      <c r="C857" s="29" t="str">
        <f t="shared" si="309"/>
        <v>Y</v>
      </c>
      <c r="D857" s="29" t="str">
        <f t="shared" si="306"/>
        <v>Y</v>
      </c>
      <c r="E857" s="171" t="s">
        <v>9</v>
      </c>
      <c r="F857" s="171" t="s">
        <v>7</v>
      </c>
      <c r="G857" s="171" t="s">
        <v>8</v>
      </c>
      <c r="H857" s="172">
        <v>0</v>
      </c>
      <c r="I857" s="171" t="s">
        <v>9</v>
      </c>
      <c r="J857" s="171" t="s">
        <v>9</v>
      </c>
      <c r="K857" s="172">
        <v>162</v>
      </c>
      <c r="L857" s="172">
        <v>97</v>
      </c>
      <c r="M857" s="172">
        <v>139</v>
      </c>
      <c r="N857" s="172">
        <v>133</v>
      </c>
      <c r="O857" s="172">
        <v>159</v>
      </c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35">
      <c r="A858" s="170" t="str">
        <f t="shared" si="307"/>
        <v>1SNN</v>
      </c>
      <c r="B858" s="170" t="str">
        <f t="shared" si="308"/>
        <v>S</v>
      </c>
      <c r="C858" s="29" t="str">
        <f t="shared" si="309"/>
        <v>N</v>
      </c>
      <c r="D858" s="29" t="str">
        <f t="shared" si="306"/>
        <v>N</v>
      </c>
      <c r="E858" s="171" t="s">
        <v>9</v>
      </c>
      <c r="F858" s="171" t="s">
        <v>7</v>
      </c>
      <c r="G858" s="171" t="s">
        <v>8</v>
      </c>
      <c r="H858" s="172">
        <v>1</v>
      </c>
      <c r="I858" s="171" t="s">
        <v>5</v>
      </c>
      <c r="J858" s="171" t="s">
        <v>5</v>
      </c>
      <c r="K858" s="172">
        <v>6576</v>
      </c>
      <c r="L858" s="172">
        <v>3155</v>
      </c>
      <c r="M858" s="172">
        <v>3746</v>
      </c>
      <c r="N858" s="172">
        <v>3334</v>
      </c>
      <c r="O858" s="172">
        <v>6331</v>
      </c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35">
      <c r="A859" s="170" t="str">
        <f t="shared" si="307"/>
        <v>1SNN</v>
      </c>
      <c r="B859" s="170" t="str">
        <f t="shared" si="308"/>
        <v>S</v>
      </c>
      <c r="C859" s="29" t="str">
        <f t="shared" si="309"/>
        <v>N</v>
      </c>
      <c r="D859" s="29" t="str">
        <f t="shared" si="306"/>
        <v>N</v>
      </c>
      <c r="E859" s="171" t="s">
        <v>9</v>
      </c>
      <c r="F859" s="171" t="s">
        <v>7</v>
      </c>
      <c r="G859" s="171" t="s">
        <v>8</v>
      </c>
      <c r="H859" s="172">
        <v>1</v>
      </c>
      <c r="I859" s="171" t="s">
        <v>5</v>
      </c>
      <c r="J859" s="171" t="s">
        <v>9</v>
      </c>
      <c r="K859" s="172">
        <v>279</v>
      </c>
      <c r="L859" s="172">
        <v>141</v>
      </c>
      <c r="M859" s="172">
        <v>197</v>
      </c>
      <c r="N859" s="172">
        <v>185</v>
      </c>
      <c r="O859" s="172">
        <v>272</v>
      </c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35">
      <c r="A860" s="170" t="str">
        <f t="shared" si="307"/>
        <v>1SYN</v>
      </c>
      <c r="B860" s="170" t="str">
        <f t="shared" si="308"/>
        <v>S</v>
      </c>
      <c r="C860" s="29" t="str">
        <f t="shared" si="309"/>
        <v>Y</v>
      </c>
      <c r="D860" s="29" t="str">
        <f t="shared" si="306"/>
        <v>N</v>
      </c>
      <c r="E860" s="171" t="s">
        <v>9</v>
      </c>
      <c r="F860" s="171" t="s">
        <v>7</v>
      </c>
      <c r="G860" s="171" t="s">
        <v>8</v>
      </c>
      <c r="H860" s="172">
        <v>1</v>
      </c>
      <c r="I860" s="171" t="s">
        <v>9</v>
      </c>
      <c r="J860" s="171" t="s">
        <v>5</v>
      </c>
      <c r="K860" s="172">
        <v>6070</v>
      </c>
      <c r="L860" s="172">
        <v>3489</v>
      </c>
      <c r="M860" s="172">
        <v>4261</v>
      </c>
      <c r="N860" s="172">
        <v>3855</v>
      </c>
      <c r="O860" s="172">
        <v>5953</v>
      </c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35">
      <c r="A861" s="170" t="str">
        <f t="shared" si="307"/>
        <v>1SYY</v>
      </c>
      <c r="B861" s="170" t="str">
        <f t="shared" si="308"/>
        <v>S</v>
      </c>
      <c r="C861" s="29" t="str">
        <f t="shared" si="309"/>
        <v>Y</v>
      </c>
      <c r="D861" s="29" t="str">
        <f t="shared" si="306"/>
        <v>Y</v>
      </c>
      <c r="E861" s="171" t="s">
        <v>9</v>
      </c>
      <c r="F861" s="171" t="s">
        <v>7</v>
      </c>
      <c r="G861" s="171" t="s">
        <v>8</v>
      </c>
      <c r="H861" s="172">
        <v>1</v>
      </c>
      <c r="I861" s="171" t="s">
        <v>9</v>
      </c>
      <c r="J861" s="171" t="s">
        <v>9</v>
      </c>
      <c r="K861" s="172">
        <v>519</v>
      </c>
      <c r="L861" s="172">
        <v>325</v>
      </c>
      <c r="M861" s="172">
        <v>419</v>
      </c>
      <c r="N861" s="172">
        <v>380</v>
      </c>
      <c r="O861" s="172">
        <v>509</v>
      </c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35">
      <c r="A862" s="170" t="str">
        <f t="shared" si="307"/>
        <v>2SNN</v>
      </c>
      <c r="B862" s="170" t="str">
        <f t="shared" si="308"/>
        <v>S</v>
      </c>
      <c r="C862" s="29" t="str">
        <f t="shared" si="309"/>
        <v>N</v>
      </c>
      <c r="D862" s="29" t="str">
        <f t="shared" si="306"/>
        <v>N</v>
      </c>
      <c r="E862" s="171" t="s">
        <v>9</v>
      </c>
      <c r="F862" s="171" t="s">
        <v>7</v>
      </c>
      <c r="G862" s="171" t="s">
        <v>8</v>
      </c>
      <c r="H862" s="172">
        <v>2</v>
      </c>
      <c r="I862" s="171" t="s">
        <v>5</v>
      </c>
      <c r="J862" s="171" t="s">
        <v>5</v>
      </c>
      <c r="K862" s="172">
        <v>7692</v>
      </c>
      <c r="L862" s="172">
        <v>3809</v>
      </c>
      <c r="M862" s="172">
        <v>4496</v>
      </c>
      <c r="N862" s="172">
        <v>4097</v>
      </c>
      <c r="O862" s="172">
        <v>7430</v>
      </c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35">
      <c r="A863" s="170" t="str">
        <f t="shared" si="307"/>
        <v>2SNN</v>
      </c>
      <c r="B863" s="170" t="str">
        <f t="shared" si="308"/>
        <v>S</v>
      </c>
      <c r="C863" s="29" t="str">
        <f t="shared" si="309"/>
        <v>N</v>
      </c>
      <c r="D863" s="29" t="str">
        <f t="shared" si="306"/>
        <v>N</v>
      </c>
      <c r="E863" s="171" t="s">
        <v>9</v>
      </c>
      <c r="F863" s="171" t="s">
        <v>7</v>
      </c>
      <c r="G863" s="171" t="s">
        <v>8</v>
      </c>
      <c r="H863" s="172">
        <v>2</v>
      </c>
      <c r="I863" s="171" t="s">
        <v>5</v>
      </c>
      <c r="J863" s="171" t="s">
        <v>9</v>
      </c>
      <c r="K863" s="172">
        <v>624</v>
      </c>
      <c r="L863" s="172">
        <v>343</v>
      </c>
      <c r="M863" s="172">
        <v>474</v>
      </c>
      <c r="N863" s="172">
        <v>435</v>
      </c>
      <c r="O863" s="172">
        <v>605</v>
      </c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35">
      <c r="A864" s="170" t="str">
        <f t="shared" si="307"/>
        <v>2SYN</v>
      </c>
      <c r="B864" s="170" t="str">
        <f t="shared" si="308"/>
        <v>S</v>
      </c>
      <c r="C864" s="29" t="str">
        <f t="shared" si="309"/>
        <v>Y</v>
      </c>
      <c r="D864" s="29" t="str">
        <f t="shared" si="306"/>
        <v>N</v>
      </c>
      <c r="E864" s="171" t="s">
        <v>9</v>
      </c>
      <c r="F864" s="171" t="s">
        <v>7</v>
      </c>
      <c r="G864" s="171" t="s">
        <v>8</v>
      </c>
      <c r="H864" s="172">
        <v>2</v>
      </c>
      <c r="I864" s="171" t="s">
        <v>9</v>
      </c>
      <c r="J864" s="171" t="s">
        <v>5</v>
      </c>
      <c r="K864" s="172">
        <v>3943</v>
      </c>
      <c r="L864" s="172">
        <v>2243</v>
      </c>
      <c r="M864" s="172">
        <v>2809</v>
      </c>
      <c r="N864" s="172">
        <v>2563</v>
      </c>
      <c r="O864" s="172">
        <v>3859</v>
      </c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35">
      <c r="A865" s="170" t="str">
        <f t="shared" si="307"/>
        <v>2SYY</v>
      </c>
      <c r="B865" s="170" t="str">
        <f t="shared" si="308"/>
        <v>S</v>
      </c>
      <c r="C865" s="29" t="str">
        <f t="shared" si="309"/>
        <v>Y</v>
      </c>
      <c r="D865" s="29" t="str">
        <f t="shared" si="306"/>
        <v>Y</v>
      </c>
      <c r="E865" s="171" t="s">
        <v>9</v>
      </c>
      <c r="F865" s="171" t="s">
        <v>7</v>
      </c>
      <c r="G865" s="171" t="s">
        <v>8</v>
      </c>
      <c r="H865" s="172">
        <v>2</v>
      </c>
      <c r="I865" s="171" t="s">
        <v>9</v>
      </c>
      <c r="J865" s="171" t="s">
        <v>9</v>
      </c>
      <c r="K865" s="172">
        <v>912</v>
      </c>
      <c r="L865" s="172">
        <v>574</v>
      </c>
      <c r="M865" s="172">
        <v>734</v>
      </c>
      <c r="N865" s="172">
        <v>664</v>
      </c>
      <c r="O865" s="172">
        <v>900</v>
      </c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35">
      <c r="A866" s="170" t="str">
        <f t="shared" si="307"/>
        <v>3SNN</v>
      </c>
      <c r="B866" s="170" t="str">
        <f t="shared" si="308"/>
        <v>S</v>
      </c>
      <c r="C866" s="29" t="str">
        <f t="shared" si="309"/>
        <v>N</v>
      </c>
      <c r="D866" s="29" t="str">
        <f t="shared" si="306"/>
        <v>N</v>
      </c>
      <c r="E866" s="171" t="s">
        <v>9</v>
      </c>
      <c r="F866" s="171" t="s">
        <v>7</v>
      </c>
      <c r="G866" s="171" t="s">
        <v>8</v>
      </c>
      <c r="H866" s="172">
        <v>3</v>
      </c>
      <c r="I866" s="171" t="s">
        <v>5</v>
      </c>
      <c r="J866" s="171" t="s">
        <v>5</v>
      </c>
      <c r="K866" s="172">
        <v>8467</v>
      </c>
      <c r="L866" s="172">
        <v>4247</v>
      </c>
      <c r="M866" s="172">
        <v>5239</v>
      </c>
      <c r="N866" s="172">
        <v>4784</v>
      </c>
      <c r="O866" s="172">
        <v>8208</v>
      </c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35">
      <c r="A867" s="170" t="str">
        <f t="shared" si="307"/>
        <v>3SNN</v>
      </c>
      <c r="B867" s="170" t="str">
        <f t="shared" si="308"/>
        <v>S</v>
      </c>
      <c r="C867" s="29" t="str">
        <f t="shared" si="309"/>
        <v>N</v>
      </c>
      <c r="D867" s="29" t="str">
        <f t="shared" si="306"/>
        <v>N</v>
      </c>
      <c r="E867" s="171" t="s">
        <v>9</v>
      </c>
      <c r="F867" s="171" t="s">
        <v>7</v>
      </c>
      <c r="G867" s="171" t="s">
        <v>8</v>
      </c>
      <c r="H867" s="172">
        <v>3</v>
      </c>
      <c r="I867" s="171" t="s">
        <v>5</v>
      </c>
      <c r="J867" s="171" t="s">
        <v>9</v>
      </c>
      <c r="K867" s="172">
        <v>924</v>
      </c>
      <c r="L867" s="172">
        <v>571</v>
      </c>
      <c r="M867" s="172">
        <v>722</v>
      </c>
      <c r="N867" s="172">
        <v>665</v>
      </c>
      <c r="O867" s="172">
        <v>915</v>
      </c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35">
      <c r="A868" s="170" t="str">
        <f t="shared" si="307"/>
        <v>3SYN</v>
      </c>
      <c r="B868" s="170" t="str">
        <f t="shared" si="308"/>
        <v>S</v>
      </c>
      <c r="C868" s="29" t="str">
        <f t="shared" si="309"/>
        <v>Y</v>
      </c>
      <c r="D868" s="29" t="str">
        <f t="shared" si="306"/>
        <v>N</v>
      </c>
      <c r="E868" s="171" t="s">
        <v>9</v>
      </c>
      <c r="F868" s="171" t="s">
        <v>7</v>
      </c>
      <c r="G868" s="171" t="s">
        <v>8</v>
      </c>
      <c r="H868" s="172">
        <v>3</v>
      </c>
      <c r="I868" s="171" t="s">
        <v>9</v>
      </c>
      <c r="J868" s="171" t="s">
        <v>5</v>
      </c>
      <c r="K868" s="172">
        <v>2815</v>
      </c>
      <c r="L868" s="172">
        <v>1580</v>
      </c>
      <c r="M868" s="172">
        <v>2062</v>
      </c>
      <c r="N868" s="172">
        <v>1908</v>
      </c>
      <c r="O868" s="172">
        <v>2755</v>
      </c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35">
      <c r="A869" s="170" t="str">
        <f t="shared" si="307"/>
        <v>3SYY</v>
      </c>
      <c r="B869" s="170" t="str">
        <f t="shared" si="308"/>
        <v>S</v>
      </c>
      <c r="C869" s="29" t="str">
        <f t="shared" si="309"/>
        <v>Y</v>
      </c>
      <c r="D869" s="29" t="str">
        <f t="shared" si="306"/>
        <v>Y</v>
      </c>
      <c r="E869" s="171" t="s">
        <v>9</v>
      </c>
      <c r="F869" s="171" t="s">
        <v>7</v>
      </c>
      <c r="G869" s="171" t="s">
        <v>8</v>
      </c>
      <c r="H869" s="172">
        <v>3</v>
      </c>
      <c r="I869" s="171" t="s">
        <v>9</v>
      </c>
      <c r="J869" s="171" t="s">
        <v>9</v>
      </c>
      <c r="K869" s="172">
        <v>802</v>
      </c>
      <c r="L869" s="172">
        <v>518</v>
      </c>
      <c r="M869" s="172">
        <v>660</v>
      </c>
      <c r="N869" s="172">
        <v>606</v>
      </c>
      <c r="O869" s="172">
        <v>792</v>
      </c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35">
      <c r="A870" s="170" t="str">
        <f t="shared" si="307"/>
        <v>4SNN</v>
      </c>
      <c r="B870" s="170" t="str">
        <f t="shared" si="308"/>
        <v>S</v>
      </c>
      <c r="C870" s="29" t="str">
        <f t="shared" si="309"/>
        <v>N</v>
      </c>
      <c r="D870" s="29" t="str">
        <f t="shared" si="306"/>
        <v>N</v>
      </c>
      <c r="E870" s="171" t="s">
        <v>9</v>
      </c>
      <c r="F870" s="171" t="s">
        <v>7</v>
      </c>
      <c r="G870" s="171" t="s">
        <v>8</v>
      </c>
      <c r="H870" s="172">
        <v>4</v>
      </c>
      <c r="I870" s="171" t="s">
        <v>5</v>
      </c>
      <c r="J870" s="171" t="s">
        <v>5</v>
      </c>
      <c r="K870" s="172">
        <v>7534</v>
      </c>
      <c r="L870" s="172">
        <v>3640</v>
      </c>
      <c r="M870" s="172">
        <v>4836</v>
      </c>
      <c r="N870" s="172">
        <v>4488</v>
      </c>
      <c r="O870" s="172">
        <v>7268</v>
      </c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35">
      <c r="A871" s="170" t="str">
        <f t="shared" si="307"/>
        <v>4SNN</v>
      </c>
      <c r="B871" s="170" t="str">
        <f t="shared" si="308"/>
        <v>S</v>
      </c>
      <c r="C871" s="29" t="str">
        <f t="shared" si="309"/>
        <v>N</v>
      </c>
      <c r="D871" s="29" t="str">
        <f t="shared" si="306"/>
        <v>N</v>
      </c>
      <c r="E871" s="171" t="s">
        <v>9</v>
      </c>
      <c r="F871" s="171" t="s">
        <v>7</v>
      </c>
      <c r="G871" s="171" t="s">
        <v>8</v>
      </c>
      <c r="H871" s="172">
        <v>4</v>
      </c>
      <c r="I871" s="171" t="s">
        <v>5</v>
      </c>
      <c r="J871" s="171" t="s">
        <v>9</v>
      </c>
      <c r="K871" s="172">
        <v>913</v>
      </c>
      <c r="L871" s="172">
        <v>558</v>
      </c>
      <c r="M871" s="172">
        <v>735</v>
      </c>
      <c r="N871" s="172">
        <v>677</v>
      </c>
      <c r="O871" s="172">
        <v>898</v>
      </c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35">
      <c r="A872" s="170" t="str">
        <f t="shared" si="307"/>
        <v>4SYN</v>
      </c>
      <c r="B872" s="170" t="str">
        <f t="shared" si="308"/>
        <v>S</v>
      </c>
      <c r="C872" s="29" t="str">
        <f t="shared" si="309"/>
        <v>Y</v>
      </c>
      <c r="D872" s="29" t="str">
        <f t="shared" si="306"/>
        <v>N</v>
      </c>
      <c r="E872" s="171" t="s">
        <v>9</v>
      </c>
      <c r="F872" s="171" t="s">
        <v>7</v>
      </c>
      <c r="G872" s="171" t="s">
        <v>8</v>
      </c>
      <c r="H872" s="172">
        <v>4</v>
      </c>
      <c r="I872" s="171" t="s">
        <v>9</v>
      </c>
      <c r="J872" s="171" t="s">
        <v>5</v>
      </c>
      <c r="K872" s="172">
        <v>1928</v>
      </c>
      <c r="L872" s="172">
        <v>1095</v>
      </c>
      <c r="M872" s="172">
        <v>1439</v>
      </c>
      <c r="N872" s="172">
        <v>1340</v>
      </c>
      <c r="O872" s="172">
        <v>1891</v>
      </c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35">
      <c r="A873" s="170" t="str">
        <f t="shared" si="307"/>
        <v>4SYY</v>
      </c>
      <c r="B873" s="170" t="str">
        <f t="shared" si="308"/>
        <v>S</v>
      </c>
      <c r="C873" s="29" t="str">
        <f t="shared" si="309"/>
        <v>Y</v>
      </c>
      <c r="D873" s="29" t="str">
        <f t="shared" si="306"/>
        <v>Y</v>
      </c>
      <c r="E873" s="171" t="s">
        <v>9</v>
      </c>
      <c r="F873" s="171" t="s">
        <v>7</v>
      </c>
      <c r="G873" s="171" t="s">
        <v>8</v>
      </c>
      <c r="H873" s="172">
        <v>4</v>
      </c>
      <c r="I873" s="171" t="s">
        <v>9</v>
      </c>
      <c r="J873" s="171" t="s">
        <v>9</v>
      </c>
      <c r="K873" s="172">
        <v>618</v>
      </c>
      <c r="L873" s="172">
        <v>394</v>
      </c>
      <c r="M873" s="172">
        <v>534</v>
      </c>
      <c r="N873" s="172">
        <v>498</v>
      </c>
      <c r="O873" s="172">
        <v>614</v>
      </c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35">
      <c r="A874" s="170" t="str">
        <f t="shared" si="307"/>
        <v>5SNN</v>
      </c>
      <c r="B874" s="170" t="str">
        <f t="shared" si="308"/>
        <v>S</v>
      </c>
      <c r="C874" s="29" t="str">
        <f t="shared" si="309"/>
        <v>N</v>
      </c>
      <c r="D874" s="29" t="str">
        <f t="shared" si="306"/>
        <v>N</v>
      </c>
      <c r="E874" s="171" t="s">
        <v>9</v>
      </c>
      <c r="F874" s="171" t="s">
        <v>7</v>
      </c>
      <c r="G874" s="171" t="s">
        <v>8</v>
      </c>
      <c r="H874" s="172">
        <v>5</v>
      </c>
      <c r="I874" s="171" t="s">
        <v>5</v>
      </c>
      <c r="J874" s="171" t="s">
        <v>5</v>
      </c>
      <c r="K874" s="172">
        <v>9060</v>
      </c>
      <c r="L874" s="172">
        <v>4470</v>
      </c>
      <c r="M874" s="172">
        <v>6094</v>
      </c>
      <c r="N874" s="172">
        <v>5687</v>
      </c>
      <c r="O874" s="172">
        <v>8752</v>
      </c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35">
      <c r="A875" s="170" t="str">
        <f t="shared" si="307"/>
        <v>5SNN</v>
      </c>
      <c r="B875" s="170" t="str">
        <f t="shared" si="308"/>
        <v>S</v>
      </c>
      <c r="C875" s="29" t="str">
        <f t="shared" si="309"/>
        <v>N</v>
      </c>
      <c r="D875" s="29" t="str">
        <f t="shared" si="306"/>
        <v>N</v>
      </c>
      <c r="E875" s="171" t="s">
        <v>9</v>
      </c>
      <c r="F875" s="171" t="s">
        <v>7</v>
      </c>
      <c r="G875" s="171" t="s">
        <v>8</v>
      </c>
      <c r="H875" s="172">
        <v>5</v>
      </c>
      <c r="I875" s="171" t="s">
        <v>5</v>
      </c>
      <c r="J875" s="171" t="s">
        <v>9</v>
      </c>
      <c r="K875" s="172">
        <v>1175</v>
      </c>
      <c r="L875" s="172">
        <v>766</v>
      </c>
      <c r="M875" s="172">
        <v>963</v>
      </c>
      <c r="N875" s="172">
        <v>904</v>
      </c>
      <c r="O875" s="172">
        <v>1158</v>
      </c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35">
      <c r="A876" s="170" t="str">
        <f t="shared" si="307"/>
        <v>5SYN</v>
      </c>
      <c r="B876" s="170" t="str">
        <f t="shared" si="308"/>
        <v>S</v>
      </c>
      <c r="C876" s="29" t="str">
        <f t="shared" si="309"/>
        <v>Y</v>
      </c>
      <c r="D876" s="29" t="str">
        <f t="shared" si="306"/>
        <v>N</v>
      </c>
      <c r="E876" s="171" t="s">
        <v>9</v>
      </c>
      <c r="F876" s="171" t="s">
        <v>7</v>
      </c>
      <c r="G876" s="171" t="s">
        <v>8</v>
      </c>
      <c r="H876" s="172">
        <v>5</v>
      </c>
      <c r="I876" s="171" t="s">
        <v>9</v>
      </c>
      <c r="J876" s="171" t="s">
        <v>5</v>
      </c>
      <c r="K876" s="172">
        <v>2124</v>
      </c>
      <c r="L876" s="172">
        <v>1152</v>
      </c>
      <c r="M876" s="172">
        <v>1627</v>
      </c>
      <c r="N876" s="172">
        <v>1548</v>
      </c>
      <c r="O876" s="172">
        <v>2088</v>
      </c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35">
      <c r="A877" s="170" t="str">
        <f t="shared" si="307"/>
        <v>5SYY</v>
      </c>
      <c r="B877" s="170" t="str">
        <f t="shared" si="308"/>
        <v>S</v>
      </c>
      <c r="C877" s="29" t="str">
        <f t="shared" si="309"/>
        <v>Y</v>
      </c>
      <c r="D877" s="29" t="str">
        <f t="shared" si="306"/>
        <v>Y</v>
      </c>
      <c r="E877" s="171" t="s">
        <v>9</v>
      </c>
      <c r="F877" s="171" t="s">
        <v>7</v>
      </c>
      <c r="G877" s="171" t="s">
        <v>8</v>
      </c>
      <c r="H877" s="172">
        <v>5</v>
      </c>
      <c r="I877" s="171" t="s">
        <v>9</v>
      </c>
      <c r="J877" s="171" t="s">
        <v>9</v>
      </c>
      <c r="K877" s="172">
        <v>618</v>
      </c>
      <c r="L877" s="172">
        <v>409</v>
      </c>
      <c r="M877" s="172">
        <v>520</v>
      </c>
      <c r="N877" s="172">
        <v>490</v>
      </c>
      <c r="O877" s="172">
        <v>611</v>
      </c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35">
      <c r="A878" s="170" t="str">
        <f t="shared" si="307"/>
        <v>6SNN</v>
      </c>
      <c r="B878" s="170" t="str">
        <f t="shared" si="308"/>
        <v>S</v>
      </c>
      <c r="C878" s="29" t="str">
        <f t="shared" si="309"/>
        <v>N</v>
      </c>
      <c r="D878" s="29" t="str">
        <f t="shared" si="306"/>
        <v>N</v>
      </c>
      <c r="E878" s="171" t="s">
        <v>9</v>
      </c>
      <c r="F878" s="171" t="s">
        <v>7</v>
      </c>
      <c r="G878" s="171" t="s">
        <v>8</v>
      </c>
      <c r="H878" s="172">
        <v>6</v>
      </c>
      <c r="I878" s="171" t="s">
        <v>5</v>
      </c>
      <c r="J878" s="171" t="s">
        <v>5</v>
      </c>
      <c r="K878" s="172">
        <v>10798</v>
      </c>
      <c r="L878" s="172">
        <v>5509</v>
      </c>
      <c r="M878" s="172">
        <v>7686</v>
      </c>
      <c r="N878" s="172">
        <v>7212</v>
      </c>
      <c r="O878" s="172">
        <v>10484</v>
      </c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35">
      <c r="A879" s="170" t="str">
        <f t="shared" si="307"/>
        <v>6SNN</v>
      </c>
      <c r="B879" s="170" t="str">
        <f t="shared" si="308"/>
        <v>S</v>
      </c>
      <c r="C879" s="29" t="str">
        <f t="shared" si="309"/>
        <v>N</v>
      </c>
      <c r="D879" s="29" t="str">
        <f t="shared" si="306"/>
        <v>N</v>
      </c>
      <c r="E879" s="171" t="s">
        <v>9</v>
      </c>
      <c r="F879" s="171" t="s">
        <v>7</v>
      </c>
      <c r="G879" s="171" t="s">
        <v>8</v>
      </c>
      <c r="H879" s="172">
        <v>6</v>
      </c>
      <c r="I879" s="171" t="s">
        <v>5</v>
      </c>
      <c r="J879" s="171" t="s">
        <v>9</v>
      </c>
      <c r="K879" s="172">
        <v>1339</v>
      </c>
      <c r="L879" s="172">
        <v>838</v>
      </c>
      <c r="M879" s="172">
        <v>1123</v>
      </c>
      <c r="N879" s="172">
        <v>1057</v>
      </c>
      <c r="O879" s="172">
        <v>1316</v>
      </c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35">
      <c r="A880" s="170" t="str">
        <f t="shared" si="307"/>
        <v>6SYN</v>
      </c>
      <c r="B880" s="170" t="str">
        <f t="shared" si="308"/>
        <v>S</v>
      </c>
      <c r="C880" s="29" t="str">
        <f t="shared" si="309"/>
        <v>Y</v>
      </c>
      <c r="D880" s="29" t="str">
        <f t="shared" si="306"/>
        <v>N</v>
      </c>
      <c r="E880" s="171" t="s">
        <v>9</v>
      </c>
      <c r="F880" s="171" t="s">
        <v>7</v>
      </c>
      <c r="G880" s="171" t="s">
        <v>8</v>
      </c>
      <c r="H880" s="172">
        <v>6</v>
      </c>
      <c r="I880" s="171" t="s">
        <v>9</v>
      </c>
      <c r="J880" s="171" t="s">
        <v>5</v>
      </c>
      <c r="K880" s="172">
        <v>1904</v>
      </c>
      <c r="L880" s="172">
        <v>1135</v>
      </c>
      <c r="M880" s="172">
        <v>1544</v>
      </c>
      <c r="N880" s="172">
        <v>1453</v>
      </c>
      <c r="O880" s="172">
        <v>1874</v>
      </c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35">
      <c r="A881" s="170" t="str">
        <f t="shared" si="307"/>
        <v>6SYY</v>
      </c>
      <c r="B881" s="170" t="str">
        <f t="shared" si="308"/>
        <v>S</v>
      </c>
      <c r="C881" s="29" t="str">
        <f t="shared" si="309"/>
        <v>Y</v>
      </c>
      <c r="D881" s="29" t="str">
        <f t="shared" si="306"/>
        <v>Y</v>
      </c>
      <c r="E881" s="171" t="s">
        <v>9</v>
      </c>
      <c r="F881" s="171" t="s">
        <v>7</v>
      </c>
      <c r="G881" s="171" t="s">
        <v>8</v>
      </c>
      <c r="H881" s="172">
        <v>6</v>
      </c>
      <c r="I881" s="171" t="s">
        <v>9</v>
      </c>
      <c r="J881" s="171" t="s">
        <v>9</v>
      </c>
      <c r="K881" s="172">
        <v>481</v>
      </c>
      <c r="L881" s="172">
        <v>332</v>
      </c>
      <c r="M881" s="172">
        <v>417</v>
      </c>
      <c r="N881" s="172">
        <v>401</v>
      </c>
      <c r="O881" s="172">
        <v>475</v>
      </c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35">
      <c r="A882" s="170" t="str">
        <f t="shared" si="307"/>
        <v>7SNN</v>
      </c>
      <c r="B882" s="170" t="str">
        <f t="shared" si="308"/>
        <v>S</v>
      </c>
      <c r="C882" s="29" t="str">
        <f t="shared" si="309"/>
        <v>N</v>
      </c>
      <c r="D882" s="29" t="str">
        <f t="shared" si="306"/>
        <v>N</v>
      </c>
      <c r="E882" s="171" t="s">
        <v>9</v>
      </c>
      <c r="F882" s="171" t="s">
        <v>7</v>
      </c>
      <c r="G882" s="171" t="s">
        <v>8</v>
      </c>
      <c r="H882" s="172">
        <v>7</v>
      </c>
      <c r="I882" s="171" t="s">
        <v>5</v>
      </c>
      <c r="J882" s="171" t="s">
        <v>5</v>
      </c>
      <c r="K882" s="172">
        <v>12415</v>
      </c>
      <c r="L882" s="172">
        <v>6367</v>
      </c>
      <c r="M882" s="172">
        <v>9218</v>
      </c>
      <c r="N882" s="172">
        <v>8715</v>
      </c>
      <c r="O882" s="172">
        <v>12070</v>
      </c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35">
      <c r="A883" s="170" t="str">
        <f t="shared" si="307"/>
        <v>7SNN</v>
      </c>
      <c r="B883" s="170" t="str">
        <f t="shared" si="308"/>
        <v>S</v>
      </c>
      <c r="C883" s="29" t="str">
        <f t="shared" si="309"/>
        <v>N</v>
      </c>
      <c r="D883" s="29" t="str">
        <f t="shared" si="306"/>
        <v>N</v>
      </c>
      <c r="E883" s="171" t="s">
        <v>9</v>
      </c>
      <c r="F883" s="171" t="s">
        <v>7</v>
      </c>
      <c r="G883" s="171" t="s">
        <v>8</v>
      </c>
      <c r="H883" s="172">
        <v>7</v>
      </c>
      <c r="I883" s="171" t="s">
        <v>5</v>
      </c>
      <c r="J883" s="171" t="s">
        <v>9</v>
      </c>
      <c r="K883" s="172">
        <v>1330</v>
      </c>
      <c r="L883" s="172">
        <v>872</v>
      </c>
      <c r="M883" s="172">
        <v>1166</v>
      </c>
      <c r="N883" s="172">
        <v>1110</v>
      </c>
      <c r="O883" s="172">
        <v>1313</v>
      </c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35">
      <c r="A884" s="170" t="str">
        <f t="shared" si="307"/>
        <v>7SYN</v>
      </c>
      <c r="B884" s="170" t="str">
        <f t="shared" si="308"/>
        <v>S</v>
      </c>
      <c r="C884" s="29" t="str">
        <f t="shared" si="309"/>
        <v>Y</v>
      </c>
      <c r="D884" s="29" t="str">
        <f t="shared" si="306"/>
        <v>N</v>
      </c>
      <c r="E884" s="171" t="s">
        <v>9</v>
      </c>
      <c r="F884" s="171" t="s">
        <v>7</v>
      </c>
      <c r="G884" s="171" t="s">
        <v>8</v>
      </c>
      <c r="H884" s="172">
        <v>7</v>
      </c>
      <c r="I884" s="171" t="s">
        <v>9</v>
      </c>
      <c r="J884" s="171" t="s">
        <v>5</v>
      </c>
      <c r="K884" s="172">
        <v>1373</v>
      </c>
      <c r="L884" s="172">
        <v>779</v>
      </c>
      <c r="M884" s="172">
        <v>1139</v>
      </c>
      <c r="N884" s="172">
        <v>1097</v>
      </c>
      <c r="O884" s="172">
        <v>1355</v>
      </c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35">
      <c r="A885" s="170" t="str">
        <f t="shared" si="307"/>
        <v>7SYY</v>
      </c>
      <c r="B885" s="170" t="str">
        <f t="shared" si="308"/>
        <v>S</v>
      </c>
      <c r="C885" s="29" t="str">
        <f t="shared" si="309"/>
        <v>Y</v>
      </c>
      <c r="D885" s="29" t="str">
        <f t="shared" si="306"/>
        <v>Y</v>
      </c>
      <c r="E885" s="171" t="s">
        <v>9</v>
      </c>
      <c r="F885" s="171" t="s">
        <v>7</v>
      </c>
      <c r="G885" s="171" t="s">
        <v>8</v>
      </c>
      <c r="H885" s="172">
        <v>7</v>
      </c>
      <c r="I885" s="171" t="s">
        <v>9</v>
      </c>
      <c r="J885" s="171" t="s">
        <v>9</v>
      </c>
      <c r="K885" s="172">
        <v>250</v>
      </c>
      <c r="L885" s="172">
        <v>164</v>
      </c>
      <c r="M885" s="172">
        <v>222</v>
      </c>
      <c r="N885" s="172">
        <v>219</v>
      </c>
      <c r="O885" s="172">
        <v>246</v>
      </c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35">
      <c r="A886" s="170" t="str">
        <f t="shared" si="307"/>
        <v>8SNN</v>
      </c>
      <c r="B886" s="170" t="str">
        <f t="shared" si="308"/>
        <v>S</v>
      </c>
      <c r="C886" s="29" t="str">
        <f t="shared" si="309"/>
        <v>N</v>
      </c>
      <c r="D886" s="29" t="str">
        <f t="shared" si="306"/>
        <v>N</v>
      </c>
      <c r="E886" s="171" t="s">
        <v>9</v>
      </c>
      <c r="F886" s="171" t="s">
        <v>7</v>
      </c>
      <c r="G886" s="171" t="s">
        <v>8</v>
      </c>
      <c r="H886" s="172">
        <v>8</v>
      </c>
      <c r="I886" s="171" t="s">
        <v>5</v>
      </c>
      <c r="J886" s="171" t="s">
        <v>5</v>
      </c>
      <c r="K886" s="172">
        <v>13498</v>
      </c>
      <c r="L886" s="172">
        <v>7282</v>
      </c>
      <c r="M886" s="172">
        <v>10389</v>
      </c>
      <c r="N886" s="172">
        <v>9914</v>
      </c>
      <c r="O886" s="172">
        <v>13178</v>
      </c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35">
      <c r="A887" s="170" t="str">
        <f t="shared" si="307"/>
        <v>8SNN</v>
      </c>
      <c r="B887" s="170" t="str">
        <f t="shared" si="308"/>
        <v>S</v>
      </c>
      <c r="C887" s="29" t="str">
        <f t="shared" si="309"/>
        <v>N</v>
      </c>
      <c r="D887" s="29" t="str">
        <f t="shared" si="306"/>
        <v>N</v>
      </c>
      <c r="E887" s="171" t="s">
        <v>9</v>
      </c>
      <c r="F887" s="171" t="s">
        <v>7</v>
      </c>
      <c r="G887" s="171" t="s">
        <v>8</v>
      </c>
      <c r="H887" s="172">
        <v>8</v>
      </c>
      <c r="I887" s="171" t="s">
        <v>5</v>
      </c>
      <c r="J887" s="171" t="s">
        <v>9</v>
      </c>
      <c r="K887" s="172">
        <v>1222</v>
      </c>
      <c r="L887" s="172">
        <v>800</v>
      </c>
      <c r="M887" s="172">
        <v>1048</v>
      </c>
      <c r="N887" s="172">
        <v>984</v>
      </c>
      <c r="O887" s="172">
        <v>1206</v>
      </c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35">
      <c r="A888" s="170" t="str">
        <f t="shared" si="307"/>
        <v>8SYN</v>
      </c>
      <c r="B888" s="170" t="str">
        <f t="shared" si="308"/>
        <v>S</v>
      </c>
      <c r="C888" s="29" t="str">
        <f t="shared" si="309"/>
        <v>Y</v>
      </c>
      <c r="D888" s="29" t="str">
        <f t="shared" si="306"/>
        <v>N</v>
      </c>
      <c r="E888" s="171" t="s">
        <v>9</v>
      </c>
      <c r="F888" s="171" t="s">
        <v>7</v>
      </c>
      <c r="G888" s="171" t="s">
        <v>8</v>
      </c>
      <c r="H888" s="172">
        <v>8</v>
      </c>
      <c r="I888" s="171" t="s">
        <v>9</v>
      </c>
      <c r="J888" s="171" t="s">
        <v>5</v>
      </c>
      <c r="K888" s="172">
        <v>932</v>
      </c>
      <c r="L888" s="172">
        <v>531</v>
      </c>
      <c r="M888" s="172">
        <v>766</v>
      </c>
      <c r="N888" s="172">
        <v>731</v>
      </c>
      <c r="O888" s="172">
        <v>911</v>
      </c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35">
      <c r="A889" s="170" t="str">
        <f t="shared" si="307"/>
        <v>8SYY</v>
      </c>
      <c r="B889" s="170" t="str">
        <f t="shared" si="308"/>
        <v>S</v>
      </c>
      <c r="C889" s="29" t="str">
        <f t="shared" si="309"/>
        <v>Y</v>
      </c>
      <c r="D889" s="29" t="str">
        <f t="shared" si="306"/>
        <v>Y</v>
      </c>
      <c r="E889" s="171" t="s">
        <v>9</v>
      </c>
      <c r="F889" s="171" t="s">
        <v>7</v>
      </c>
      <c r="G889" s="171" t="s">
        <v>8</v>
      </c>
      <c r="H889" s="172">
        <v>8</v>
      </c>
      <c r="I889" s="171" t="s">
        <v>9</v>
      </c>
      <c r="J889" s="171" t="s">
        <v>9</v>
      </c>
      <c r="K889" s="172">
        <v>138</v>
      </c>
      <c r="L889" s="172">
        <v>95</v>
      </c>
      <c r="M889" s="172">
        <v>120</v>
      </c>
      <c r="N889" s="172">
        <v>115</v>
      </c>
      <c r="O889" s="172">
        <v>137</v>
      </c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35">
      <c r="A890" s="170" t="str">
        <f t="shared" si="307"/>
        <v>9SNN</v>
      </c>
      <c r="B890" s="170" t="str">
        <f t="shared" si="308"/>
        <v>S</v>
      </c>
      <c r="C890" s="29" t="str">
        <f t="shared" si="309"/>
        <v>N</v>
      </c>
      <c r="D890" s="29" t="str">
        <f t="shared" si="306"/>
        <v>N</v>
      </c>
      <c r="E890" s="171" t="s">
        <v>9</v>
      </c>
      <c r="F890" s="171" t="s">
        <v>7</v>
      </c>
      <c r="G890" s="171" t="s">
        <v>8</v>
      </c>
      <c r="H890" s="172">
        <v>9</v>
      </c>
      <c r="I890" s="171" t="s">
        <v>5</v>
      </c>
      <c r="J890" s="171" t="s">
        <v>5</v>
      </c>
      <c r="K890" s="172">
        <v>17479</v>
      </c>
      <c r="L890" s="172">
        <v>9449</v>
      </c>
      <c r="M890" s="172">
        <v>13969</v>
      </c>
      <c r="N890" s="172">
        <v>13386</v>
      </c>
      <c r="O890" s="172">
        <v>17100</v>
      </c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35">
      <c r="A891" s="170" t="str">
        <f t="shared" si="307"/>
        <v>10SNN</v>
      </c>
      <c r="B891" s="170" t="str">
        <f t="shared" si="308"/>
        <v>S</v>
      </c>
      <c r="C891" s="29" t="str">
        <f t="shared" si="309"/>
        <v>N</v>
      </c>
      <c r="D891" s="29" t="str">
        <f t="shared" si="306"/>
        <v>N</v>
      </c>
      <c r="E891" s="171" t="s">
        <v>9</v>
      </c>
      <c r="F891" s="171" t="s">
        <v>7</v>
      </c>
      <c r="G891" s="171" t="s">
        <v>8</v>
      </c>
      <c r="H891" s="172">
        <v>10</v>
      </c>
      <c r="I891" s="171" t="s">
        <v>5</v>
      </c>
      <c r="J891" s="171" t="s">
        <v>5</v>
      </c>
      <c r="K891" s="172">
        <v>14266</v>
      </c>
      <c r="L891" s="172">
        <v>7790</v>
      </c>
      <c r="M891" s="172">
        <v>11744</v>
      </c>
      <c r="N891" s="172">
        <v>11317</v>
      </c>
      <c r="O891" s="172">
        <v>13968</v>
      </c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35">
      <c r="A892" s="170" t="str">
        <f t="shared" si="307"/>
        <v>10SNN</v>
      </c>
      <c r="B892" s="170" t="str">
        <f t="shared" si="308"/>
        <v>S</v>
      </c>
      <c r="C892" s="29" t="str">
        <f t="shared" si="309"/>
        <v>N</v>
      </c>
      <c r="D892" s="29" t="str">
        <f t="shared" si="306"/>
        <v>N</v>
      </c>
      <c r="E892" s="171" t="s">
        <v>9</v>
      </c>
      <c r="F892" s="171" t="s">
        <v>7</v>
      </c>
      <c r="G892" s="171" t="s">
        <v>8</v>
      </c>
      <c r="H892" s="172">
        <v>10</v>
      </c>
      <c r="I892" s="171" t="s">
        <v>9</v>
      </c>
      <c r="J892" s="171" t="s">
        <v>5</v>
      </c>
      <c r="K892" s="172">
        <v>1</v>
      </c>
      <c r="L892" s="172">
        <v>0</v>
      </c>
      <c r="M892" s="172">
        <v>1</v>
      </c>
      <c r="N892" s="172">
        <v>1</v>
      </c>
      <c r="O892" s="172">
        <v>1</v>
      </c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35">
      <c r="A893" s="170" t="str">
        <f t="shared" si="307"/>
        <v>11SNN</v>
      </c>
      <c r="B893" s="170" t="str">
        <f t="shared" si="308"/>
        <v>S</v>
      </c>
      <c r="C893" s="29" t="str">
        <f t="shared" si="309"/>
        <v>N</v>
      </c>
      <c r="D893" s="29" t="str">
        <f t="shared" si="306"/>
        <v>N</v>
      </c>
      <c r="E893" s="171" t="s">
        <v>9</v>
      </c>
      <c r="F893" s="171" t="s">
        <v>7</v>
      </c>
      <c r="G893" s="171" t="s">
        <v>8</v>
      </c>
      <c r="H893" s="172">
        <v>11</v>
      </c>
      <c r="I893" s="171" t="s">
        <v>5</v>
      </c>
      <c r="J893" s="171" t="s">
        <v>5</v>
      </c>
      <c r="K893" s="172">
        <v>14006</v>
      </c>
      <c r="L893" s="172">
        <v>7453</v>
      </c>
      <c r="M893" s="172">
        <v>11663</v>
      </c>
      <c r="N893" s="172">
        <v>11237</v>
      </c>
      <c r="O893" s="172">
        <v>13705</v>
      </c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35">
      <c r="A894" s="170" t="str">
        <f t="shared" si="307"/>
        <v>12SNN</v>
      </c>
      <c r="B894" s="170" t="str">
        <f t="shared" si="308"/>
        <v>S</v>
      </c>
      <c r="C894" s="29" t="str">
        <f t="shared" si="309"/>
        <v>N</v>
      </c>
      <c r="D894" s="29" t="str">
        <f t="shared" si="306"/>
        <v>N</v>
      </c>
      <c r="E894" s="171" t="s">
        <v>9</v>
      </c>
      <c r="F894" s="171" t="s">
        <v>7</v>
      </c>
      <c r="G894" s="171" t="s">
        <v>8</v>
      </c>
      <c r="H894" s="172">
        <v>12</v>
      </c>
      <c r="I894" s="171" t="s">
        <v>5</v>
      </c>
      <c r="J894" s="171" t="s">
        <v>5</v>
      </c>
      <c r="K894" s="172">
        <v>12865</v>
      </c>
      <c r="L894" s="172">
        <v>6859</v>
      </c>
      <c r="M894" s="172">
        <v>10775</v>
      </c>
      <c r="N894" s="172">
        <v>10404</v>
      </c>
      <c r="O894" s="172">
        <v>12598</v>
      </c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35">
      <c r="A895" s="170" t="str">
        <f t="shared" si="307"/>
        <v>13SNN</v>
      </c>
      <c r="B895" s="170" t="str">
        <f t="shared" si="308"/>
        <v>S</v>
      </c>
      <c r="C895" s="29" t="str">
        <f t="shared" si="309"/>
        <v>N</v>
      </c>
      <c r="D895" s="29" t="str">
        <f t="shared" si="306"/>
        <v>N</v>
      </c>
      <c r="E895" s="171" t="s">
        <v>9</v>
      </c>
      <c r="F895" s="171" t="s">
        <v>7</v>
      </c>
      <c r="G895" s="171" t="s">
        <v>8</v>
      </c>
      <c r="H895" s="172">
        <v>13</v>
      </c>
      <c r="I895" s="171" t="s">
        <v>5</v>
      </c>
      <c r="J895" s="171" t="s">
        <v>5</v>
      </c>
      <c r="K895" s="172">
        <v>12146</v>
      </c>
      <c r="L895" s="172">
        <v>6440</v>
      </c>
      <c r="M895" s="172">
        <v>10172</v>
      </c>
      <c r="N895" s="172">
        <v>9810</v>
      </c>
      <c r="O895" s="172">
        <v>11899</v>
      </c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35">
      <c r="A896" s="170" t="str">
        <f t="shared" si="307"/>
        <v>14SNN</v>
      </c>
      <c r="B896" s="170" t="str">
        <f t="shared" si="308"/>
        <v>S</v>
      </c>
      <c r="C896" s="29" t="str">
        <f t="shared" si="309"/>
        <v>N</v>
      </c>
      <c r="D896" s="29" t="str">
        <f t="shared" si="306"/>
        <v>N</v>
      </c>
      <c r="E896" s="171" t="s">
        <v>9</v>
      </c>
      <c r="F896" s="171" t="s">
        <v>7</v>
      </c>
      <c r="G896" s="171" t="s">
        <v>8</v>
      </c>
      <c r="H896" s="172">
        <v>14</v>
      </c>
      <c r="I896" s="171" t="s">
        <v>5</v>
      </c>
      <c r="J896" s="171" t="s">
        <v>5</v>
      </c>
      <c r="K896" s="172">
        <v>11522</v>
      </c>
      <c r="L896" s="172">
        <v>6074</v>
      </c>
      <c r="M896" s="172">
        <v>9732</v>
      </c>
      <c r="N896" s="172">
        <v>9434</v>
      </c>
      <c r="O896" s="172">
        <v>11300</v>
      </c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35">
      <c r="A897" s="170" t="str">
        <f t="shared" si="307"/>
        <v>15SNN</v>
      </c>
      <c r="B897" s="170" t="str">
        <f t="shared" si="308"/>
        <v>S</v>
      </c>
      <c r="C897" s="29" t="str">
        <f t="shared" si="309"/>
        <v>N</v>
      </c>
      <c r="D897" s="29" t="str">
        <f t="shared" si="306"/>
        <v>N</v>
      </c>
      <c r="E897" s="171" t="s">
        <v>9</v>
      </c>
      <c r="F897" s="171" t="s">
        <v>7</v>
      </c>
      <c r="G897" s="171" t="s">
        <v>8</v>
      </c>
      <c r="H897" s="172">
        <v>15</v>
      </c>
      <c r="I897" s="171" t="s">
        <v>5</v>
      </c>
      <c r="J897" s="171" t="s">
        <v>5</v>
      </c>
      <c r="K897" s="172">
        <v>11067</v>
      </c>
      <c r="L897" s="172">
        <v>5862</v>
      </c>
      <c r="M897" s="172">
        <v>9351</v>
      </c>
      <c r="N897" s="172">
        <v>9052</v>
      </c>
      <c r="O897" s="172">
        <v>10862</v>
      </c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35">
      <c r="A898" s="170" t="str">
        <f t="shared" si="307"/>
        <v>16SNN</v>
      </c>
      <c r="B898" s="170" t="str">
        <f t="shared" si="308"/>
        <v>S</v>
      </c>
      <c r="C898" s="29" t="str">
        <f t="shared" si="309"/>
        <v>N</v>
      </c>
      <c r="D898" s="29" t="str">
        <f t="shared" si="306"/>
        <v>N</v>
      </c>
      <c r="E898" s="171" t="s">
        <v>9</v>
      </c>
      <c r="F898" s="171" t="s">
        <v>7</v>
      </c>
      <c r="G898" s="171" t="s">
        <v>8</v>
      </c>
      <c r="H898" s="172">
        <v>16</v>
      </c>
      <c r="I898" s="171" t="s">
        <v>5</v>
      </c>
      <c r="J898" s="171" t="s">
        <v>5</v>
      </c>
      <c r="K898" s="172">
        <v>10292</v>
      </c>
      <c r="L898" s="172">
        <v>5315</v>
      </c>
      <c r="M898" s="172">
        <v>8743</v>
      </c>
      <c r="N898" s="172">
        <v>8477</v>
      </c>
      <c r="O898" s="172">
        <v>10044</v>
      </c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35">
      <c r="A899" s="170" t="str">
        <f t="shared" si="307"/>
        <v>16SNN</v>
      </c>
      <c r="B899" s="170" t="str">
        <f t="shared" si="308"/>
        <v>S</v>
      </c>
      <c r="C899" s="29" t="str">
        <f t="shared" si="309"/>
        <v>N</v>
      </c>
      <c r="D899" s="29" t="str">
        <f t="shared" si="306"/>
        <v>N</v>
      </c>
      <c r="E899" s="171" t="s">
        <v>9</v>
      </c>
      <c r="F899" s="171" t="s">
        <v>7</v>
      </c>
      <c r="G899" s="171" t="s">
        <v>8</v>
      </c>
      <c r="H899" s="172">
        <v>16</v>
      </c>
      <c r="I899" s="171" t="s">
        <v>9</v>
      </c>
      <c r="J899" s="171" t="s">
        <v>5</v>
      </c>
      <c r="K899" s="172">
        <v>1</v>
      </c>
      <c r="L899" s="172">
        <v>0</v>
      </c>
      <c r="M899" s="172">
        <v>1</v>
      </c>
      <c r="N899" s="172">
        <v>1</v>
      </c>
      <c r="O899" s="172">
        <v>1</v>
      </c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35">
      <c r="A900" s="170" t="str">
        <f t="shared" si="307"/>
        <v>17SNN</v>
      </c>
      <c r="B900" s="170" t="str">
        <f t="shared" si="308"/>
        <v>S</v>
      </c>
      <c r="C900" s="29" t="str">
        <f t="shared" si="309"/>
        <v>N</v>
      </c>
      <c r="D900" s="29" t="str">
        <f t="shared" si="306"/>
        <v>N</v>
      </c>
      <c r="E900" s="171" t="s">
        <v>9</v>
      </c>
      <c r="F900" s="171" t="s">
        <v>7</v>
      </c>
      <c r="G900" s="171" t="s">
        <v>8</v>
      </c>
      <c r="H900" s="172">
        <v>17</v>
      </c>
      <c r="I900" s="171" t="s">
        <v>5</v>
      </c>
      <c r="J900" s="171" t="s">
        <v>5</v>
      </c>
      <c r="K900" s="172">
        <v>9363</v>
      </c>
      <c r="L900" s="172">
        <v>4844</v>
      </c>
      <c r="M900" s="172">
        <v>7911</v>
      </c>
      <c r="N900" s="172">
        <v>7703</v>
      </c>
      <c r="O900" s="172">
        <v>9156</v>
      </c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35">
      <c r="A901" s="170" t="str">
        <f t="shared" si="307"/>
        <v>18SNN</v>
      </c>
      <c r="B901" s="170" t="str">
        <f t="shared" si="308"/>
        <v>S</v>
      </c>
      <c r="C901" s="29" t="str">
        <f t="shared" si="309"/>
        <v>N</v>
      </c>
      <c r="D901" s="29" t="str">
        <f t="shared" si="306"/>
        <v>N</v>
      </c>
      <c r="E901" s="171" t="s">
        <v>9</v>
      </c>
      <c r="F901" s="171" t="s">
        <v>7</v>
      </c>
      <c r="G901" s="171" t="s">
        <v>8</v>
      </c>
      <c r="H901" s="172">
        <v>18</v>
      </c>
      <c r="I901" s="171" t="s">
        <v>5</v>
      </c>
      <c r="J901" s="171" t="s">
        <v>5</v>
      </c>
      <c r="K901" s="172">
        <v>8534</v>
      </c>
      <c r="L901" s="172">
        <v>4400</v>
      </c>
      <c r="M901" s="172">
        <v>7202</v>
      </c>
      <c r="N901" s="172">
        <v>6988</v>
      </c>
      <c r="O901" s="172">
        <v>8335</v>
      </c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35">
      <c r="A902" s="170" t="str">
        <f t="shared" si="307"/>
        <v>18SNN</v>
      </c>
      <c r="B902" s="170" t="str">
        <f t="shared" si="308"/>
        <v>S</v>
      </c>
      <c r="C902" s="29" t="str">
        <f t="shared" si="309"/>
        <v>N</v>
      </c>
      <c r="D902" s="29" t="str">
        <f t="shared" si="306"/>
        <v>N</v>
      </c>
      <c r="E902" s="171" t="s">
        <v>9</v>
      </c>
      <c r="F902" s="171" t="s">
        <v>7</v>
      </c>
      <c r="G902" s="171" t="s">
        <v>8</v>
      </c>
      <c r="H902" s="172">
        <v>18</v>
      </c>
      <c r="I902" s="171" t="s">
        <v>9</v>
      </c>
      <c r="J902" s="171" t="s">
        <v>5</v>
      </c>
      <c r="K902" s="172">
        <v>1</v>
      </c>
      <c r="L902" s="172">
        <v>0</v>
      </c>
      <c r="M902" s="172">
        <v>0</v>
      </c>
      <c r="N902" s="172">
        <v>0</v>
      </c>
      <c r="O902" s="172">
        <v>1</v>
      </c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35">
      <c r="A903" s="170" t="str">
        <f t="shared" si="307"/>
        <v>19SNN</v>
      </c>
      <c r="B903" s="170" t="str">
        <f t="shared" si="308"/>
        <v>S</v>
      </c>
      <c r="C903" s="29" t="str">
        <f t="shared" si="309"/>
        <v>N</v>
      </c>
      <c r="D903" s="29" t="str">
        <f t="shared" si="306"/>
        <v>N</v>
      </c>
      <c r="E903" s="171" t="s">
        <v>9</v>
      </c>
      <c r="F903" s="171" t="s">
        <v>7</v>
      </c>
      <c r="G903" s="171" t="s">
        <v>8</v>
      </c>
      <c r="H903" s="172">
        <v>19</v>
      </c>
      <c r="I903" s="171" t="s">
        <v>5</v>
      </c>
      <c r="J903" s="171" t="s">
        <v>5</v>
      </c>
      <c r="K903" s="172">
        <v>8494</v>
      </c>
      <c r="L903" s="172">
        <v>4488</v>
      </c>
      <c r="M903" s="172">
        <v>7223</v>
      </c>
      <c r="N903" s="172">
        <v>7008</v>
      </c>
      <c r="O903" s="172">
        <v>8312</v>
      </c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35">
      <c r="A904" s="170" t="str">
        <f t="shared" si="307"/>
        <v>19SNN</v>
      </c>
      <c r="B904" s="170" t="str">
        <f t="shared" si="308"/>
        <v>S</v>
      </c>
      <c r="C904" s="29" t="str">
        <f t="shared" si="309"/>
        <v>N</v>
      </c>
      <c r="D904" s="29" t="str">
        <f t="shared" ref="D904:D967" si="310">IF(AND(C904="Y",J904="Y"),"Y","N")</f>
        <v>N</v>
      </c>
      <c r="E904" s="171" t="s">
        <v>9</v>
      </c>
      <c r="F904" s="171" t="s">
        <v>7</v>
      </c>
      <c r="G904" s="171" t="s">
        <v>8</v>
      </c>
      <c r="H904" s="172">
        <v>19</v>
      </c>
      <c r="I904" s="171" t="s">
        <v>9</v>
      </c>
      <c r="J904" s="171" t="s">
        <v>5</v>
      </c>
      <c r="K904" s="172">
        <v>1</v>
      </c>
      <c r="L904" s="172">
        <v>0</v>
      </c>
      <c r="M904" s="172">
        <v>1</v>
      </c>
      <c r="N904" s="172">
        <v>1</v>
      </c>
      <c r="O904" s="172">
        <v>1</v>
      </c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35">
      <c r="A905" s="170" t="str">
        <f t="shared" ref="A905:A968" si="311">IF(B905="N","NNN",CONCATENATE(IF(H905&gt;82,"83",H905),B905,C905,D905))</f>
        <v>20SNN</v>
      </c>
      <c r="B905" s="170" t="str">
        <f t="shared" ref="B905:B968" si="312">IF(E905="Y",G905,"N")</f>
        <v>S</v>
      </c>
      <c r="C905" s="29" t="str">
        <f t="shared" ref="C905:C968" si="313">IF(AND(E905="Y",I905="Y",H905&lt;9),I905,"N")</f>
        <v>N</v>
      </c>
      <c r="D905" s="29" t="str">
        <f t="shared" si="310"/>
        <v>N</v>
      </c>
      <c r="E905" s="171" t="s">
        <v>9</v>
      </c>
      <c r="F905" s="171" t="s">
        <v>7</v>
      </c>
      <c r="G905" s="171" t="s">
        <v>8</v>
      </c>
      <c r="H905" s="172">
        <v>20</v>
      </c>
      <c r="I905" s="171" t="s">
        <v>5</v>
      </c>
      <c r="J905" s="171" t="s">
        <v>5</v>
      </c>
      <c r="K905" s="172">
        <v>7821</v>
      </c>
      <c r="L905" s="172">
        <v>3921</v>
      </c>
      <c r="M905" s="172">
        <v>6576</v>
      </c>
      <c r="N905" s="172">
        <v>6388</v>
      </c>
      <c r="O905" s="172">
        <v>7604</v>
      </c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35">
      <c r="A906" s="170" t="str">
        <f t="shared" si="311"/>
        <v>21SNN</v>
      </c>
      <c r="B906" s="170" t="str">
        <f t="shared" si="312"/>
        <v>S</v>
      </c>
      <c r="C906" s="29" t="str">
        <f t="shared" si="313"/>
        <v>N</v>
      </c>
      <c r="D906" s="29" t="str">
        <f t="shared" si="310"/>
        <v>N</v>
      </c>
      <c r="E906" s="171" t="s">
        <v>9</v>
      </c>
      <c r="F906" s="171" t="s">
        <v>7</v>
      </c>
      <c r="G906" s="171" t="s">
        <v>8</v>
      </c>
      <c r="H906" s="172">
        <v>21</v>
      </c>
      <c r="I906" s="171" t="s">
        <v>5</v>
      </c>
      <c r="J906" s="171" t="s">
        <v>5</v>
      </c>
      <c r="K906" s="172">
        <v>7352</v>
      </c>
      <c r="L906" s="172">
        <v>3699</v>
      </c>
      <c r="M906" s="172">
        <v>6171</v>
      </c>
      <c r="N906" s="172">
        <v>5993</v>
      </c>
      <c r="O906" s="172">
        <v>7157</v>
      </c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35">
      <c r="A907" s="170" t="str">
        <f t="shared" si="311"/>
        <v>22SNN</v>
      </c>
      <c r="B907" s="170" t="str">
        <f t="shared" si="312"/>
        <v>S</v>
      </c>
      <c r="C907" s="29" t="str">
        <f t="shared" si="313"/>
        <v>N</v>
      </c>
      <c r="D907" s="29" t="str">
        <f t="shared" si="310"/>
        <v>N</v>
      </c>
      <c r="E907" s="171" t="s">
        <v>9</v>
      </c>
      <c r="F907" s="171" t="s">
        <v>7</v>
      </c>
      <c r="G907" s="171" t="s">
        <v>8</v>
      </c>
      <c r="H907" s="172">
        <v>22</v>
      </c>
      <c r="I907" s="171" t="s">
        <v>5</v>
      </c>
      <c r="J907" s="171" t="s">
        <v>5</v>
      </c>
      <c r="K907" s="172">
        <v>6894</v>
      </c>
      <c r="L907" s="172">
        <v>3421</v>
      </c>
      <c r="M907" s="172">
        <v>5817</v>
      </c>
      <c r="N907" s="172">
        <v>5672</v>
      </c>
      <c r="O907" s="172">
        <v>6711</v>
      </c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35">
      <c r="A908" s="170" t="str">
        <f t="shared" si="311"/>
        <v>22SNN</v>
      </c>
      <c r="B908" s="170" t="str">
        <f t="shared" si="312"/>
        <v>S</v>
      </c>
      <c r="C908" s="29" t="str">
        <f t="shared" si="313"/>
        <v>N</v>
      </c>
      <c r="D908" s="29" t="str">
        <f t="shared" si="310"/>
        <v>N</v>
      </c>
      <c r="E908" s="171" t="s">
        <v>9</v>
      </c>
      <c r="F908" s="171" t="s">
        <v>7</v>
      </c>
      <c r="G908" s="171" t="s">
        <v>8</v>
      </c>
      <c r="H908" s="172">
        <v>22</v>
      </c>
      <c r="I908" s="171" t="s">
        <v>5</v>
      </c>
      <c r="J908" s="171" t="s">
        <v>9</v>
      </c>
      <c r="K908" s="172">
        <v>1</v>
      </c>
      <c r="L908" s="172">
        <v>0</v>
      </c>
      <c r="M908" s="172">
        <v>1</v>
      </c>
      <c r="N908" s="172">
        <v>1</v>
      </c>
      <c r="O908" s="172">
        <v>1</v>
      </c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35">
      <c r="A909" s="170" t="str">
        <f t="shared" si="311"/>
        <v>22SNN</v>
      </c>
      <c r="B909" s="170" t="str">
        <f t="shared" si="312"/>
        <v>S</v>
      </c>
      <c r="C909" s="29" t="str">
        <f t="shared" si="313"/>
        <v>N</v>
      </c>
      <c r="D909" s="29" t="str">
        <f t="shared" si="310"/>
        <v>N</v>
      </c>
      <c r="E909" s="171" t="s">
        <v>9</v>
      </c>
      <c r="F909" s="171" t="s">
        <v>7</v>
      </c>
      <c r="G909" s="171" t="s">
        <v>8</v>
      </c>
      <c r="H909" s="172">
        <v>22</v>
      </c>
      <c r="I909" s="171" t="s">
        <v>9</v>
      </c>
      <c r="J909" s="171" t="s">
        <v>5</v>
      </c>
      <c r="K909" s="172">
        <v>1</v>
      </c>
      <c r="L909" s="172">
        <v>0</v>
      </c>
      <c r="M909" s="172">
        <v>0</v>
      </c>
      <c r="N909" s="172">
        <v>0</v>
      </c>
      <c r="O909" s="172">
        <v>1</v>
      </c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35">
      <c r="A910" s="170" t="str">
        <f t="shared" si="311"/>
        <v>23SNN</v>
      </c>
      <c r="B910" s="170" t="str">
        <f t="shared" si="312"/>
        <v>S</v>
      </c>
      <c r="C910" s="29" t="str">
        <f t="shared" si="313"/>
        <v>N</v>
      </c>
      <c r="D910" s="29" t="str">
        <f t="shared" si="310"/>
        <v>N</v>
      </c>
      <c r="E910" s="171" t="s">
        <v>9</v>
      </c>
      <c r="F910" s="171" t="s">
        <v>7</v>
      </c>
      <c r="G910" s="171" t="s">
        <v>8</v>
      </c>
      <c r="H910" s="172">
        <v>23</v>
      </c>
      <c r="I910" s="171" t="s">
        <v>5</v>
      </c>
      <c r="J910" s="171" t="s">
        <v>5</v>
      </c>
      <c r="K910" s="172">
        <v>6814</v>
      </c>
      <c r="L910" s="172">
        <v>3402</v>
      </c>
      <c r="M910" s="172">
        <v>5736</v>
      </c>
      <c r="N910" s="172">
        <v>5574</v>
      </c>
      <c r="O910" s="172">
        <v>6635</v>
      </c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35">
      <c r="A911" s="170" t="str">
        <f t="shared" si="311"/>
        <v>24SNN</v>
      </c>
      <c r="B911" s="170" t="str">
        <f t="shared" si="312"/>
        <v>S</v>
      </c>
      <c r="C911" s="29" t="str">
        <f t="shared" si="313"/>
        <v>N</v>
      </c>
      <c r="D911" s="29" t="str">
        <f t="shared" si="310"/>
        <v>N</v>
      </c>
      <c r="E911" s="171" t="s">
        <v>9</v>
      </c>
      <c r="F911" s="171" t="s">
        <v>7</v>
      </c>
      <c r="G911" s="171" t="s">
        <v>8</v>
      </c>
      <c r="H911" s="172">
        <v>24</v>
      </c>
      <c r="I911" s="171" t="s">
        <v>5</v>
      </c>
      <c r="J911" s="171" t="s">
        <v>5</v>
      </c>
      <c r="K911" s="172">
        <v>6300</v>
      </c>
      <c r="L911" s="172">
        <v>3069</v>
      </c>
      <c r="M911" s="172">
        <v>5256</v>
      </c>
      <c r="N911" s="172">
        <v>5108</v>
      </c>
      <c r="O911" s="172">
        <v>6137</v>
      </c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35">
      <c r="A912" s="170" t="str">
        <f t="shared" si="311"/>
        <v>25SNN</v>
      </c>
      <c r="B912" s="170" t="str">
        <f t="shared" si="312"/>
        <v>S</v>
      </c>
      <c r="C912" s="29" t="str">
        <f t="shared" si="313"/>
        <v>N</v>
      </c>
      <c r="D912" s="29" t="str">
        <f t="shared" si="310"/>
        <v>N</v>
      </c>
      <c r="E912" s="171" t="s">
        <v>9</v>
      </c>
      <c r="F912" s="171" t="s">
        <v>7</v>
      </c>
      <c r="G912" s="171" t="s">
        <v>8</v>
      </c>
      <c r="H912" s="172">
        <v>25</v>
      </c>
      <c r="I912" s="171" t="s">
        <v>5</v>
      </c>
      <c r="J912" s="171" t="s">
        <v>5</v>
      </c>
      <c r="K912" s="172">
        <v>6306</v>
      </c>
      <c r="L912" s="172">
        <v>3151</v>
      </c>
      <c r="M912" s="172">
        <v>5221</v>
      </c>
      <c r="N912" s="172">
        <v>5100</v>
      </c>
      <c r="O912" s="172">
        <v>6119</v>
      </c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35">
      <c r="A913" s="170" t="str">
        <f t="shared" si="311"/>
        <v>26SNN</v>
      </c>
      <c r="B913" s="170" t="str">
        <f t="shared" si="312"/>
        <v>S</v>
      </c>
      <c r="C913" s="29" t="str">
        <f t="shared" si="313"/>
        <v>N</v>
      </c>
      <c r="D913" s="29" t="str">
        <f t="shared" si="310"/>
        <v>N</v>
      </c>
      <c r="E913" s="171" t="s">
        <v>9</v>
      </c>
      <c r="F913" s="171" t="s">
        <v>7</v>
      </c>
      <c r="G913" s="171" t="s">
        <v>8</v>
      </c>
      <c r="H913" s="172">
        <v>26</v>
      </c>
      <c r="I913" s="171" t="s">
        <v>5</v>
      </c>
      <c r="J913" s="171" t="s">
        <v>5</v>
      </c>
      <c r="K913" s="172">
        <v>6168</v>
      </c>
      <c r="L913" s="172">
        <v>2964</v>
      </c>
      <c r="M913" s="172">
        <v>5080</v>
      </c>
      <c r="N913" s="172">
        <v>4958</v>
      </c>
      <c r="O913" s="172">
        <v>5991</v>
      </c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35">
      <c r="A914" s="170" t="str">
        <f t="shared" si="311"/>
        <v>27SNN</v>
      </c>
      <c r="B914" s="170" t="str">
        <f t="shared" si="312"/>
        <v>S</v>
      </c>
      <c r="C914" s="29" t="str">
        <f t="shared" si="313"/>
        <v>N</v>
      </c>
      <c r="D914" s="29" t="str">
        <f t="shared" si="310"/>
        <v>N</v>
      </c>
      <c r="E914" s="171" t="s">
        <v>9</v>
      </c>
      <c r="F914" s="171" t="s">
        <v>7</v>
      </c>
      <c r="G914" s="171" t="s">
        <v>8</v>
      </c>
      <c r="H914" s="172">
        <v>27</v>
      </c>
      <c r="I914" s="171" t="s">
        <v>5</v>
      </c>
      <c r="J914" s="171" t="s">
        <v>5</v>
      </c>
      <c r="K914" s="172">
        <v>6435</v>
      </c>
      <c r="L914" s="172">
        <v>3089</v>
      </c>
      <c r="M914" s="172">
        <v>5281</v>
      </c>
      <c r="N914" s="172">
        <v>5129</v>
      </c>
      <c r="O914" s="172">
        <v>6244</v>
      </c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35">
      <c r="A915" s="170" t="str">
        <f t="shared" si="311"/>
        <v>28SNN</v>
      </c>
      <c r="B915" s="170" t="str">
        <f t="shared" si="312"/>
        <v>S</v>
      </c>
      <c r="C915" s="29" t="str">
        <f t="shared" si="313"/>
        <v>N</v>
      </c>
      <c r="D915" s="29" t="str">
        <f t="shared" si="310"/>
        <v>N</v>
      </c>
      <c r="E915" s="171" t="s">
        <v>9</v>
      </c>
      <c r="F915" s="171" t="s">
        <v>7</v>
      </c>
      <c r="G915" s="171" t="s">
        <v>8</v>
      </c>
      <c r="H915" s="172">
        <v>28</v>
      </c>
      <c r="I915" s="171" t="s">
        <v>5</v>
      </c>
      <c r="J915" s="171" t="s">
        <v>5</v>
      </c>
      <c r="K915" s="172">
        <v>6451</v>
      </c>
      <c r="L915" s="172">
        <v>3175</v>
      </c>
      <c r="M915" s="172">
        <v>5243</v>
      </c>
      <c r="N915" s="172">
        <v>5079</v>
      </c>
      <c r="O915" s="172">
        <v>6246</v>
      </c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35">
      <c r="A916" s="170" t="str">
        <f t="shared" si="311"/>
        <v>29SNN</v>
      </c>
      <c r="B916" s="170" t="str">
        <f t="shared" si="312"/>
        <v>S</v>
      </c>
      <c r="C916" s="29" t="str">
        <f t="shared" si="313"/>
        <v>N</v>
      </c>
      <c r="D916" s="29" t="str">
        <f t="shared" si="310"/>
        <v>N</v>
      </c>
      <c r="E916" s="171" t="s">
        <v>9</v>
      </c>
      <c r="F916" s="171" t="s">
        <v>7</v>
      </c>
      <c r="G916" s="171" t="s">
        <v>8</v>
      </c>
      <c r="H916" s="172">
        <v>29</v>
      </c>
      <c r="I916" s="171" t="s">
        <v>5</v>
      </c>
      <c r="J916" s="171" t="s">
        <v>5</v>
      </c>
      <c r="K916" s="172">
        <v>6739</v>
      </c>
      <c r="L916" s="172">
        <v>3263</v>
      </c>
      <c r="M916" s="172">
        <v>5465</v>
      </c>
      <c r="N916" s="172">
        <v>5291</v>
      </c>
      <c r="O916" s="172">
        <v>6521</v>
      </c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35">
      <c r="A917" s="170" t="str">
        <f t="shared" si="311"/>
        <v>30SNN</v>
      </c>
      <c r="B917" s="170" t="str">
        <f t="shared" si="312"/>
        <v>S</v>
      </c>
      <c r="C917" s="29" t="str">
        <f t="shared" si="313"/>
        <v>N</v>
      </c>
      <c r="D917" s="29" t="str">
        <f t="shared" si="310"/>
        <v>N</v>
      </c>
      <c r="E917" s="171" t="s">
        <v>9</v>
      </c>
      <c r="F917" s="171" t="s">
        <v>7</v>
      </c>
      <c r="G917" s="171" t="s">
        <v>8</v>
      </c>
      <c r="H917" s="172">
        <v>30</v>
      </c>
      <c r="I917" s="171" t="s">
        <v>5</v>
      </c>
      <c r="J917" s="171" t="s">
        <v>5</v>
      </c>
      <c r="K917" s="172">
        <v>7527</v>
      </c>
      <c r="L917" s="172">
        <v>3769</v>
      </c>
      <c r="M917" s="172">
        <v>6172</v>
      </c>
      <c r="N917" s="172">
        <v>6002</v>
      </c>
      <c r="O917" s="172">
        <v>7294</v>
      </c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35">
      <c r="A918" s="170" t="str">
        <f t="shared" si="311"/>
        <v>31SNN</v>
      </c>
      <c r="B918" s="170" t="str">
        <f t="shared" si="312"/>
        <v>S</v>
      </c>
      <c r="C918" s="29" t="str">
        <f t="shared" si="313"/>
        <v>N</v>
      </c>
      <c r="D918" s="29" t="str">
        <f t="shared" si="310"/>
        <v>N</v>
      </c>
      <c r="E918" s="171" t="s">
        <v>9</v>
      </c>
      <c r="F918" s="171" t="s">
        <v>7</v>
      </c>
      <c r="G918" s="171" t="s">
        <v>8</v>
      </c>
      <c r="H918" s="172">
        <v>31</v>
      </c>
      <c r="I918" s="171" t="s">
        <v>5</v>
      </c>
      <c r="J918" s="171" t="s">
        <v>5</v>
      </c>
      <c r="K918" s="172">
        <v>7500</v>
      </c>
      <c r="L918" s="172">
        <v>3685</v>
      </c>
      <c r="M918" s="172">
        <v>6150</v>
      </c>
      <c r="N918" s="172">
        <v>5963</v>
      </c>
      <c r="O918" s="172">
        <v>7259</v>
      </c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35">
      <c r="A919" s="170" t="str">
        <f t="shared" si="311"/>
        <v>32SNN</v>
      </c>
      <c r="B919" s="170" t="str">
        <f t="shared" si="312"/>
        <v>S</v>
      </c>
      <c r="C919" s="29" t="str">
        <f t="shared" si="313"/>
        <v>N</v>
      </c>
      <c r="D919" s="29" t="str">
        <f t="shared" si="310"/>
        <v>N</v>
      </c>
      <c r="E919" s="171" t="s">
        <v>9</v>
      </c>
      <c r="F919" s="171" t="s">
        <v>7</v>
      </c>
      <c r="G919" s="171" t="s">
        <v>8</v>
      </c>
      <c r="H919" s="172">
        <v>32</v>
      </c>
      <c r="I919" s="171" t="s">
        <v>5</v>
      </c>
      <c r="J919" s="171" t="s">
        <v>5</v>
      </c>
      <c r="K919" s="172">
        <v>7047</v>
      </c>
      <c r="L919" s="172">
        <v>3569</v>
      </c>
      <c r="M919" s="172">
        <v>5766</v>
      </c>
      <c r="N919" s="172">
        <v>5591</v>
      </c>
      <c r="O919" s="172">
        <v>6836</v>
      </c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35">
      <c r="A920" s="170" t="str">
        <f t="shared" si="311"/>
        <v>33SNN</v>
      </c>
      <c r="B920" s="170" t="str">
        <f t="shared" si="312"/>
        <v>S</v>
      </c>
      <c r="C920" s="29" t="str">
        <f t="shared" si="313"/>
        <v>N</v>
      </c>
      <c r="D920" s="29" t="str">
        <f t="shared" si="310"/>
        <v>N</v>
      </c>
      <c r="E920" s="171" t="s">
        <v>9</v>
      </c>
      <c r="F920" s="171" t="s">
        <v>7</v>
      </c>
      <c r="G920" s="171" t="s">
        <v>8</v>
      </c>
      <c r="H920" s="172">
        <v>33</v>
      </c>
      <c r="I920" s="171" t="s">
        <v>5</v>
      </c>
      <c r="J920" s="171" t="s">
        <v>5</v>
      </c>
      <c r="K920" s="172">
        <v>6869</v>
      </c>
      <c r="L920" s="172">
        <v>3493</v>
      </c>
      <c r="M920" s="172">
        <v>5602</v>
      </c>
      <c r="N920" s="172">
        <v>5416</v>
      </c>
      <c r="O920" s="172">
        <v>6663</v>
      </c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35">
      <c r="A921" s="170" t="str">
        <f t="shared" si="311"/>
        <v>34SNN</v>
      </c>
      <c r="B921" s="170" t="str">
        <f t="shared" si="312"/>
        <v>S</v>
      </c>
      <c r="C921" s="29" t="str">
        <f t="shared" si="313"/>
        <v>N</v>
      </c>
      <c r="D921" s="29" t="str">
        <f t="shared" si="310"/>
        <v>N</v>
      </c>
      <c r="E921" s="171" t="s">
        <v>9</v>
      </c>
      <c r="F921" s="171" t="s">
        <v>7</v>
      </c>
      <c r="G921" s="171" t="s">
        <v>8</v>
      </c>
      <c r="H921" s="172">
        <v>34</v>
      </c>
      <c r="I921" s="171" t="s">
        <v>5</v>
      </c>
      <c r="J921" s="171" t="s">
        <v>5</v>
      </c>
      <c r="K921" s="172">
        <v>6882</v>
      </c>
      <c r="L921" s="172">
        <v>3562</v>
      </c>
      <c r="M921" s="172">
        <v>5618</v>
      </c>
      <c r="N921" s="172">
        <v>5437</v>
      </c>
      <c r="O921" s="172">
        <v>6670</v>
      </c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35">
      <c r="A922" s="170" t="str">
        <f t="shared" si="311"/>
        <v>34SNN</v>
      </c>
      <c r="B922" s="170" t="str">
        <f t="shared" si="312"/>
        <v>S</v>
      </c>
      <c r="C922" s="29" t="str">
        <f t="shared" si="313"/>
        <v>N</v>
      </c>
      <c r="D922" s="29" t="str">
        <f t="shared" si="310"/>
        <v>N</v>
      </c>
      <c r="E922" s="171" t="s">
        <v>9</v>
      </c>
      <c r="F922" s="171" t="s">
        <v>7</v>
      </c>
      <c r="G922" s="171" t="s">
        <v>8</v>
      </c>
      <c r="H922" s="172">
        <v>34</v>
      </c>
      <c r="I922" s="171" t="s">
        <v>9</v>
      </c>
      <c r="J922" s="171" t="s">
        <v>5</v>
      </c>
      <c r="K922" s="172">
        <v>1</v>
      </c>
      <c r="L922" s="172">
        <v>0</v>
      </c>
      <c r="M922" s="172">
        <v>1</v>
      </c>
      <c r="N922" s="172">
        <v>1</v>
      </c>
      <c r="O922" s="172">
        <v>1</v>
      </c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35">
      <c r="A923" s="170" t="str">
        <f t="shared" si="311"/>
        <v>35SNN</v>
      </c>
      <c r="B923" s="170" t="str">
        <f t="shared" si="312"/>
        <v>S</v>
      </c>
      <c r="C923" s="29" t="str">
        <f t="shared" si="313"/>
        <v>N</v>
      </c>
      <c r="D923" s="29" t="str">
        <f t="shared" si="310"/>
        <v>N</v>
      </c>
      <c r="E923" s="171" t="s">
        <v>9</v>
      </c>
      <c r="F923" s="171" t="s">
        <v>7</v>
      </c>
      <c r="G923" s="171" t="s">
        <v>8</v>
      </c>
      <c r="H923" s="172">
        <v>35</v>
      </c>
      <c r="I923" s="171" t="s">
        <v>5</v>
      </c>
      <c r="J923" s="171" t="s">
        <v>5</v>
      </c>
      <c r="K923" s="172">
        <v>7154</v>
      </c>
      <c r="L923" s="172">
        <v>3702</v>
      </c>
      <c r="M923" s="172">
        <v>5882</v>
      </c>
      <c r="N923" s="172">
        <v>5700</v>
      </c>
      <c r="O923" s="172">
        <v>6961</v>
      </c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35">
      <c r="A924" s="170" t="str">
        <f t="shared" si="311"/>
        <v>35SNN</v>
      </c>
      <c r="B924" s="170" t="str">
        <f t="shared" si="312"/>
        <v>S</v>
      </c>
      <c r="C924" s="29" t="str">
        <f t="shared" si="313"/>
        <v>N</v>
      </c>
      <c r="D924" s="29" t="str">
        <f t="shared" si="310"/>
        <v>N</v>
      </c>
      <c r="E924" s="171" t="s">
        <v>9</v>
      </c>
      <c r="F924" s="171" t="s">
        <v>7</v>
      </c>
      <c r="G924" s="171" t="s">
        <v>8</v>
      </c>
      <c r="H924" s="172">
        <v>35</v>
      </c>
      <c r="I924" s="171" t="s">
        <v>9</v>
      </c>
      <c r="J924" s="171" t="s">
        <v>5</v>
      </c>
      <c r="K924" s="172">
        <v>1</v>
      </c>
      <c r="L924" s="172">
        <v>0</v>
      </c>
      <c r="M924" s="172">
        <v>0</v>
      </c>
      <c r="N924" s="172">
        <v>0</v>
      </c>
      <c r="O924" s="172">
        <v>1</v>
      </c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35">
      <c r="A925" s="170" t="str">
        <f t="shared" si="311"/>
        <v>36SNN</v>
      </c>
      <c r="B925" s="170" t="str">
        <f t="shared" si="312"/>
        <v>S</v>
      </c>
      <c r="C925" s="29" t="str">
        <f t="shared" si="313"/>
        <v>N</v>
      </c>
      <c r="D925" s="29" t="str">
        <f t="shared" si="310"/>
        <v>N</v>
      </c>
      <c r="E925" s="171" t="s">
        <v>9</v>
      </c>
      <c r="F925" s="171" t="s">
        <v>7</v>
      </c>
      <c r="G925" s="171" t="s">
        <v>8</v>
      </c>
      <c r="H925" s="172">
        <v>36</v>
      </c>
      <c r="I925" s="171" t="s">
        <v>5</v>
      </c>
      <c r="J925" s="171" t="s">
        <v>5</v>
      </c>
      <c r="K925" s="172">
        <v>7588</v>
      </c>
      <c r="L925" s="172">
        <v>3909</v>
      </c>
      <c r="M925" s="172">
        <v>6195</v>
      </c>
      <c r="N925" s="172">
        <v>6000</v>
      </c>
      <c r="O925" s="172">
        <v>7335</v>
      </c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35">
      <c r="A926" s="170" t="str">
        <f t="shared" si="311"/>
        <v>37SNN</v>
      </c>
      <c r="B926" s="170" t="str">
        <f t="shared" si="312"/>
        <v>S</v>
      </c>
      <c r="C926" s="29" t="str">
        <f t="shared" si="313"/>
        <v>N</v>
      </c>
      <c r="D926" s="29" t="str">
        <f t="shared" si="310"/>
        <v>N</v>
      </c>
      <c r="E926" s="171" t="s">
        <v>9</v>
      </c>
      <c r="F926" s="171" t="s">
        <v>7</v>
      </c>
      <c r="G926" s="171" t="s">
        <v>8</v>
      </c>
      <c r="H926" s="172">
        <v>37</v>
      </c>
      <c r="I926" s="171" t="s">
        <v>5</v>
      </c>
      <c r="J926" s="171" t="s">
        <v>5</v>
      </c>
      <c r="K926" s="172">
        <v>7987</v>
      </c>
      <c r="L926" s="172">
        <v>4172</v>
      </c>
      <c r="M926" s="172">
        <v>6535</v>
      </c>
      <c r="N926" s="172">
        <v>6292</v>
      </c>
      <c r="O926" s="172">
        <v>7738</v>
      </c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35">
      <c r="A927" s="170" t="str">
        <f t="shared" si="311"/>
        <v>38SNN</v>
      </c>
      <c r="B927" s="170" t="str">
        <f t="shared" si="312"/>
        <v>S</v>
      </c>
      <c r="C927" s="29" t="str">
        <f t="shared" si="313"/>
        <v>N</v>
      </c>
      <c r="D927" s="29" t="str">
        <f t="shared" si="310"/>
        <v>N</v>
      </c>
      <c r="E927" s="171" t="s">
        <v>9</v>
      </c>
      <c r="F927" s="171" t="s">
        <v>7</v>
      </c>
      <c r="G927" s="171" t="s">
        <v>8</v>
      </c>
      <c r="H927" s="172">
        <v>38</v>
      </c>
      <c r="I927" s="171" t="s">
        <v>5</v>
      </c>
      <c r="J927" s="171" t="s">
        <v>5</v>
      </c>
      <c r="K927" s="172">
        <v>7725</v>
      </c>
      <c r="L927" s="172">
        <v>4038</v>
      </c>
      <c r="M927" s="172">
        <v>6275</v>
      </c>
      <c r="N927" s="172">
        <v>6016</v>
      </c>
      <c r="O927" s="172">
        <v>7478</v>
      </c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35">
      <c r="A928" s="170" t="str">
        <f t="shared" si="311"/>
        <v>39SNN</v>
      </c>
      <c r="B928" s="170" t="str">
        <f t="shared" si="312"/>
        <v>S</v>
      </c>
      <c r="C928" s="29" t="str">
        <f t="shared" si="313"/>
        <v>N</v>
      </c>
      <c r="D928" s="29" t="str">
        <f t="shared" si="310"/>
        <v>N</v>
      </c>
      <c r="E928" s="171" t="s">
        <v>9</v>
      </c>
      <c r="F928" s="171" t="s">
        <v>7</v>
      </c>
      <c r="G928" s="171" t="s">
        <v>8</v>
      </c>
      <c r="H928" s="172">
        <v>39</v>
      </c>
      <c r="I928" s="171" t="s">
        <v>5</v>
      </c>
      <c r="J928" s="171" t="s">
        <v>5</v>
      </c>
      <c r="K928" s="172">
        <v>7644</v>
      </c>
      <c r="L928" s="172">
        <v>4062</v>
      </c>
      <c r="M928" s="172">
        <v>6161</v>
      </c>
      <c r="N928" s="172">
        <v>5937</v>
      </c>
      <c r="O928" s="172">
        <v>7443</v>
      </c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35">
      <c r="A929" s="170" t="str">
        <f t="shared" si="311"/>
        <v>40SNN</v>
      </c>
      <c r="B929" s="170" t="str">
        <f t="shared" si="312"/>
        <v>S</v>
      </c>
      <c r="C929" s="29" t="str">
        <f t="shared" si="313"/>
        <v>N</v>
      </c>
      <c r="D929" s="29" t="str">
        <f t="shared" si="310"/>
        <v>N</v>
      </c>
      <c r="E929" s="171" t="s">
        <v>9</v>
      </c>
      <c r="F929" s="171" t="s">
        <v>7</v>
      </c>
      <c r="G929" s="171" t="s">
        <v>8</v>
      </c>
      <c r="H929" s="172">
        <v>40</v>
      </c>
      <c r="I929" s="171" t="s">
        <v>5</v>
      </c>
      <c r="J929" s="171" t="s">
        <v>5</v>
      </c>
      <c r="K929" s="172">
        <v>7727</v>
      </c>
      <c r="L929" s="172">
        <v>4215</v>
      </c>
      <c r="M929" s="172">
        <v>6302</v>
      </c>
      <c r="N929" s="172">
        <v>6050</v>
      </c>
      <c r="O929" s="172">
        <v>7526</v>
      </c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35">
      <c r="A930" s="170" t="str">
        <f t="shared" si="311"/>
        <v>41SNN</v>
      </c>
      <c r="B930" s="170" t="str">
        <f t="shared" si="312"/>
        <v>S</v>
      </c>
      <c r="C930" s="29" t="str">
        <f t="shared" si="313"/>
        <v>N</v>
      </c>
      <c r="D930" s="29" t="str">
        <f t="shared" si="310"/>
        <v>N</v>
      </c>
      <c r="E930" s="171" t="s">
        <v>9</v>
      </c>
      <c r="F930" s="171" t="s">
        <v>7</v>
      </c>
      <c r="G930" s="171" t="s">
        <v>8</v>
      </c>
      <c r="H930" s="172">
        <v>41</v>
      </c>
      <c r="I930" s="171" t="s">
        <v>5</v>
      </c>
      <c r="J930" s="171" t="s">
        <v>5</v>
      </c>
      <c r="K930" s="172">
        <v>7606</v>
      </c>
      <c r="L930" s="172">
        <v>4161</v>
      </c>
      <c r="M930" s="172">
        <v>6119</v>
      </c>
      <c r="N930" s="172">
        <v>5849</v>
      </c>
      <c r="O930" s="172">
        <v>7367</v>
      </c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35">
      <c r="A931" s="170" t="str">
        <f t="shared" si="311"/>
        <v>41SNN</v>
      </c>
      <c r="B931" s="170" t="str">
        <f t="shared" si="312"/>
        <v>S</v>
      </c>
      <c r="C931" s="29" t="str">
        <f t="shared" si="313"/>
        <v>N</v>
      </c>
      <c r="D931" s="29" t="str">
        <f t="shared" si="310"/>
        <v>N</v>
      </c>
      <c r="E931" s="171" t="s">
        <v>9</v>
      </c>
      <c r="F931" s="171" t="s">
        <v>7</v>
      </c>
      <c r="G931" s="171" t="s">
        <v>8</v>
      </c>
      <c r="H931" s="172">
        <v>41</v>
      </c>
      <c r="I931" s="171" t="s">
        <v>9</v>
      </c>
      <c r="J931" s="171" t="s">
        <v>5</v>
      </c>
      <c r="K931" s="172">
        <v>1</v>
      </c>
      <c r="L931" s="172">
        <v>1</v>
      </c>
      <c r="M931" s="172">
        <v>1</v>
      </c>
      <c r="N931" s="172">
        <v>1</v>
      </c>
      <c r="O931" s="172">
        <v>1</v>
      </c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35">
      <c r="A932" s="170" t="str">
        <f t="shared" si="311"/>
        <v>42SNN</v>
      </c>
      <c r="B932" s="170" t="str">
        <f t="shared" si="312"/>
        <v>S</v>
      </c>
      <c r="C932" s="29" t="str">
        <f t="shared" si="313"/>
        <v>N</v>
      </c>
      <c r="D932" s="29" t="str">
        <f t="shared" si="310"/>
        <v>N</v>
      </c>
      <c r="E932" s="171" t="s">
        <v>9</v>
      </c>
      <c r="F932" s="171" t="s">
        <v>7</v>
      </c>
      <c r="G932" s="171" t="s">
        <v>8</v>
      </c>
      <c r="H932" s="172">
        <v>42</v>
      </c>
      <c r="I932" s="171" t="s">
        <v>5</v>
      </c>
      <c r="J932" s="171" t="s">
        <v>5</v>
      </c>
      <c r="K932" s="172">
        <v>7250</v>
      </c>
      <c r="L932" s="172">
        <v>4029</v>
      </c>
      <c r="M932" s="172">
        <v>5861</v>
      </c>
      <c r="N932" s="172">
        <v>5591</v>
      </c>
      <c r="O932" s="172">
        <v>7013</v>
      </c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35">
      <c r="A933" s="170" t="str">
        <f t="shared" si="311"/>
        <v>42SNN</v>
      </c>
      <c r="B933" s="170" t="str">
        <f t="shared" si="312"/>
        <v>S</v>
      </c>
      <c r="C933" s="29" t="str">
        <f t="shared" si="313"/>
        <v>N</v>
      </c>
      <c r="D933" s="29" t="str">
        <f t="shared" si="310"/>
        <v>N</v>
      </c>
      <c r="E933" s="171" t="s">
        <v>9</v>
      </c>
      <c r="F933" s="171" t="s">
        <v>7</v>
      </c>
      <c r="G933" s="171" t="s">
        <v>8</v>
      </c>
      <c r="H933" s="172">
        <v>42</v>
      </c>
      <c r="I933" s="171" t="s">
        <v>5</v>
      </c>
      <c r="J933" s="171" t="s">
        <v>9</v>
      </c>
      <c r="K933" s="172">
        <v>1</v>
      </c>
      <c r="L933" s="172">
        <v>1</v>
      </c>
      <c r="M933" s="172">
        <v>1</v>
      </c>
      <c r="N933" s="172">
        <v>1</v>
      </c>
      <c r="O933" s="172">
        <v>1</v>
      </c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35">
      <c r="A934" s="170" t="str">
        <f t="shared" si="311"/>
        <v>43SNN</v>
      </c>
      <c r="B934" s="170" t="str">
        <f t="shared" si="312"/>
        <v>S</v>
      </c>
      <c r="C934" s="29" t="str">
        <f t="shared" si="313"/>
        <v>N</v>
      </c>
      <c r="D934" s="29" t="str">
        <f t="shared" si="310"/>
        <v>N</v>
      </c>
      <c r="E934" s="171" t="s">
        <v>9</v>
      </c>
      <c r="F934" s="171" t="s">
        <v>7</v>
      </c>
      <c r="G934" s="171" t="s">
        <v>8</v>
      </c>
      <c r="H934" s="172">
        <v>43</v>
      </c>
      <c r="I934" s="171" t="s">
        <v>5</v>
      </c>
      <c r="J934" s="171" t="s">
        <v>5</v>
      </c>
      <c r="K934" s="172">
        <v>7021</v>
      </c>
      <c r="L934" s="172">
        <v>4000</v>
      </c>
      <c r="M934" s="172">
        <v>5725</v>
      </c>
      <c r="N934" s="172">
        <v>5448</v>
      </c>
      <c r="O934" s="172">
        <v>6822</v>
      </c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35">
      <c r="A935" s="170" t="str">
        <f t="shared" si="311"/>
        <v>43SNN</v>
      </c>
      <c r="B935" s="170" t="str">
        <f t="shared" si="312"/>
        <v>S</v>
      </c>
      <c r="C935" s="29" t="str">
        <f t="shared" si="313"/>
        <v>N</v>
      </c>
      <c r="D935" s="29" t="str">
        <f t="shared" si="310"/>
        <v>N</v>
      </c>
      <c r="E935" s="171" t="s">
        <v>9</v>
      </c>
      <c r="F935" s="171" t="s">
        <v>7</v>
      </c>
      <c r="G935" s="171" t="s">
        <v>8</v>
      </c>
      <c r="H935" s="172">
        <v>43</v>
      </c>
      <c r="I935" s="171" t="s">
        <v>9</v>
      </c>
      <c r="J935" s="171" t="s">
        <v>5</v>
      </c>
      <c r="K935" s="172">
        <v>1</v>
      </c>
      <c r="L935" s="172">
        <v>1</v>
      </c>
      <c r="M935" s="172">
        <v>1</v>
      </c>
      <c r="N935" s="172">
        <v>1</v>
      </c>
      <c r="O935" s="172">
        <v>1</v>
      </c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35">
      <c r="A936" s="170" t="str">
        <f t="shared" si="311"/>
        <v>44SNN</v>
      </c>
      <c r="B936" s="170" t="str">
        <f t="shared" si="312"/>
        <v>S</v>
      </c>
      <c r="C936" s="29" t="str">
        <f t="shared" si="313"/>
        <v>N</v>
      </c>
      <c r="D936" s="29" t="str">
        <f t="shared" si="310"/>
        <v>N</v>
      </c>
      <c r="E936" s="171" t="s">
        <v>9</v>
      </c>
      <c r="F936" s="171" t="s">
        <v>7</v>
      </c>
      <c r="G936" s="171" t="s">
        <v>8</v>
      </c>
      <c r="H936" s="172">
        <v>44</v>
      </c>
      <c r="I936" s="171" t="s">
        <v>5</v>
      </c>
      <c r="J936" s="171" t="s">
        <v>5</v>
      </c>
      <c r="K936" s="172">
        <v>6734</v>
      </c>
      <c r="L936" s="172">
        <v>3795</v>
      </c>
      <c r="M936" s="172">
        <v>5464</v>
      </c>
      <c r="N936" s="172">
        <v>5222</v>
      </c>
      <c r="O936" s="172">
        <v>6518</v>
      </c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35">
      <c r="A937" s="170" t="str">
        <f t="shared" si="311"/>
        <v>45SNN</v>
      </c>
      <c r="B937" s="170" t="str">
        <f t="shared" si="312"/>
        <v>S</v>
      </c>
      <c r="C937" s="29" t="str">
        <f t="shared" si="313"/>
        <v>N</v>
      </c>
      <c r="D937" s="29" t="str">
        <f t="shared" si="310"/>
        <v>N</v>
      </c>
      <c r="E937" s="171" t="s">
        <v>9</v>
      </c>
      <c r="F937" s="171" t="s">
        <v>7</v>
      </c>
      <c r="G937" s="171" t="s">
        <v>8</v>
      </c>
      <c r="H937" s="172">
        <v>45</v>
      </c>
      <c r="I937" s="171" t="s">
        <v>5</v>
      </c>
      <c r="J937" s="171" t="s">
        <v>5</v>
      </c>
      <c r="K937" s="172">
        <v>6353</v>
      </c>
      <c r="L937" s="172">
        <v>3659</v>
      </c>
      <c r="M937" s="172">
        <v>5118</v>
      </c>
      <c r="N937" s="172">
        <v>4869</v>
      </c>
      <c r="O937" s="172">
        <v>6167</v>
      </c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35">
      <c r="A938" s="170" t="str">
        <f t="shared" si="311"/>
        <v>45SNN</v>
      </c>
      <c r="B938" s="170" t="str">
        <f t="shared" si="312"/>
        <v>S</v>
      </c>
      <c r="C938" s="29" t="str">
        <f t="shared" si="313"/>
        <v>N</v>
      </c>
      <c r="D938" s="29" t="str">
        <f t="shared" si="310"/>
        <v>N</v>
      </c>
      <c r="E938" s="171" t="s">
        <v>9</v>
      </c>
      <c r="F938" s="171" t="s">
        <v>7</v>
      </c>
      <c r="G938" s="171" t="s">
        <v>8</v>
      </c>
      <c r="H938" s="172">
        <v>45</v>
      </c>
      <c r="I938" s="171" t="s">
        <v>9</v>
      </c>
      <c r="J938" s="171" t="s">
        <v>9</v>
      </c>
      <c r="K938" s="172">
        <v>1</v>
      </c>
      <c r="L938" s="172">
        <v>1</v>
      </c>
      <c r="M938" s="172">
        <v>1</v>
      </c>
      <c r="N938" s="172">
        <v>0</v>
      </c>
      <c r="O938" s="172">
        <v>1</v>
      </c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35">
      <c r="A939" s="170" t="str">
        <f t="shared" si="311"/>
        <v>46SNN</v>
      </c>
      <c r="B939" s="170" t="str">
        <f t="shared" si="312"/>
        <v>S</v>
      </c>
      <c r="C939" s="29" t="str">
        <f t="shared" si="313"/>
        <v>N</v>
      </c>
      <c r="D939" s="29" t="str">
        <f t="shared" si="310"/>
        <v>N</v>
      </c>
      <c r="E939" s="171" t="s">
        <v>9</v>
      </c>
      <c r="F939" s="171" t="s">
        <v>7</v>
      </c>
      <c r="G939" s="171" t="s">
        <v>8</v>
      </c>
      <c r="H939" s="172">
        <v>46</v>
      </c>
      <c r="I939" s="171" t="s">
        <v>5</v>
      </c>
      <c r="J939" s="171" t="s">
        <v>5</v>
      </c>
      <c r="K939" s="172">
        <v>6126</v>
      </c>
      <c r="L939" s="172">
        <v>3589</v>
      </c>
      <c r="M939" s="172">
        <v>4930</v>
      </c>
      <c r="N939" s="172">
        <v>4684</v>
      </c>
      <c r="O939" s="172">
        <v>5942</v>
      </c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35">
      <c r="A940" s="170" t="str">
        <f t="shared" si="311"/>
        <v>47SNN</v>
      </c>
      <c r="B940" s="170" t="str">
        <f t="shared" si="312"/>
        <v>S</v>
      </c>
      <c r="C940" s="29" t="str">
        <f t="shared" si="313"/>
        <v>N</v>
      </c>
      <c r="D940" s="29" t="str">
        <f t="shared" si="310"/>
        <v>N</v>
      </c>
      <c r="E940" s="171" t="s">
        <v>9</v>
      </c>
      <c r="F940" s="171" t="s">
        <v>7</v>
      </c>
      <c r="G940" s="171" t="s">
        <v>8</v>
      </c>
      <c r="H940" s="172">
        <v>47</v>
      </c>
      <c r="I940" s="171" t="s">
        <v>5</v>
      </c>
      <c r="J940" s="171" t="s">
        <v>5</v>
      </c>
      <c r="K940" s="172">
        <v>5902</v>
      </c>
      <c r="L940" s="172">
        <v>3512</v>
      </c>
      <c r="M940" s="172">
        <v>4755</v>
      </c>
      <c r="N940" s="172">
        <v>4505</v>
      </c>
      <c r="O940" s="172">
        <v>5747</v>
      </c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35">
      <c r="A941" s="170" t="str">
        <f t="shared" si="311"/>
        <v>48SNN</v>
      </c>
      <c r="B941" s="170" t="str">
        <f t="shared" si="312"/>
        <v>S</v>
      </c>
      <c r="C941" s="29" t="str">
        <f t="shared" si="313"/>
        <v>N</v>
      </c>
      <c r="D941" s="29" t="str">
        <f t="shared" si="310"/>
        <v>N</v>
      </c>
      <c r="E941" s="171" t="s">
        <v>9</v>
      </c>
      <c r="F941" s="171" t="s">
        <v>7</v>
      </c>
      <c r="G941" s="171" t="s">
        <v>8</v>
      </c>
      <c r="H941" s="172">
        <v>48</v>
      </c>
      <c r="I941" s="171" t="s">
        <v>5</v>
      </c>
      <c r="J941" s="171" t="s">
        <v>5</v>
      </c>
      <c r="K941" s="172">
        <v>5629</v>
      </c>
      <c r="L941" s="172">
        <v>3397</v>
      </c>
      <c r="M941" s="172">
        <v>4582</v>
      </c>
      <c r="N941" s="172">
        <v>4361</v>
      </c>
      <c r="O941" s="172">
        <v>5461</v>
      </c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35">
      <c r="A942" s="170" t="str">
        <f t="shared" si="311"/>
        <v>49SNN</v>
      </c>
      <c r="B942" s="170" t="str">
        <f t="shared" si="312"/>
        <v>S</v>
      </c>
      <c r="C942" s="29" t="str">
        <f t="shared" si="313"/>
        <v>N</v>
      </c>
      <c r="D942" s="29" t="str">
        <f t="shared" si="310"/>
        <v>N</v>
      </c>
      <c r="E942" s="171" t="s">
        <v>9</v>
      </c>
      <c r="F942" s="171" t="s">
        <v>7</v>
      </c>
      <c r="G942" s="171" t="s">
        <v>8</v>
      </c>
      <c r="H942" s="172">
        <v>49</v>
      </c>
      <c r="I942" s="171" t="s">
        <v>5</v>
      </c>
      <c r="J942" s="171" t="s">
        <v>5</v>
      </c>
      <c r="K942" s="172">
        <v>5241</v>
      </c>
      <c r="L942" s="172">
        <v>3165</v>
      </c>
      <c r="M942" s="172">
        <v>4307</v>
      </c>
      <c r="N942" s="172">
        <v>4108</v>
      </c>
      <c r="O942" s="172">
        <v>5099</v>
      </c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35">
      <c r="A943" s="170" t="str">
        <f t="shared" si="311"/>
        <v>50SNN</v>
      </c>
      <c r="B943" s="170" t="str">
        <f t="shared" si="312"/>
        <v>S</v>
      </c>
      <c r="C943" s="29" t="str">
        <f t="shared" si="313"/>
        <v>N</v>
      </c>
      <c r="D943" s="29" t="str">
        <f t="shared" si="310"/>
        <v>N</v>
      </c>
      <c r="E943" s="171" t="s">
        <v>9</v>
      </c>
      <c r="F943" s="171" t="s">
        <v>7</v>
      </c>
      <c r="G943" s="171" t="s">
        <v>8</v>
      </c>
      <c r="H943" s="172">
        <v>50</v>
      </c>
      <c r="I943" s="171" t="s">
        <v>5</v>
      </c>
      <c r="J943" s="171" t="s">
        <v>5</v>
      </c>
      <c r="K943" s="172">
        <v>5018</v>
      </c>
      <c r="L943" s="172">
        <v>3050</v>
      </c>
      <c r="M943" s="172">
        <v>4130</v>
      </c>
      <c r="N943" s="172">
        <v>3885</v>
      </c>
      <c r="O943" s="172">
        <v>4878</v>
      </c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35">
      <c r="A944" s="170" t="str">
        <f t="shared" si="311"/>
        <v>51SNN</v>
      </c>
      <c r="B944" s="170" t="str">
        <f t="shared" si="312"/>
        <v>S</v>
      </c>
      <c r="C944" s="29" t="str">
        <f t="shared" si="313"/>
        <v>N</v>
      </c>
      <c r="D944" s="29" t="str">
        <f t="shared" si="310"/>
        <v>N</v>
      </c>
      <c r="E944" s="171" t="s">
        <v>9</v>
      </c>
      <c r="F944" s="171" t="s">
        <v>7</v>
      </c>
      <c r="G944" s="171" t="s">
        <v>8</v>
      </c>
      <c r="H944" s="172">
        <v>51</v>
      </c>
      <c r="I944" s="171" t="s">
        <v>5</v>
      </c>
      <c r="J944" s="171" t="s">
        <v>5</v>
      </c>
      <c r="K944" s="172">
        <v>4732</v>
      </c>
      <c r="L944" s="172">
        <v>2842</v>
      </c>
      <c r="M944" s="172">
        <v>3845</v>
      </c>
      <c r="N944" s="172">
        <v>3658</v>
      </c>
      <c r="O944" s="172">
        <v>4605</v>
      </c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35">
      <c r="A945" s="170" t="str">
        <f t="shared" si="311"/>
        <v>52SNN</v>
      </c>
      <c r="B945" s="170" t="str">
        <f t="shared" si="312"/>
        <v>S</v>
      </c>
      <c r="C945" s="29" t="str">
        <f t="shared" si="313"/>
        <v>N</v>
      </c>
      <c r="D945" s="29" t="str">
        <f t="shared" si="310"/>
        <v>N</v>
      </c>
      <c r="E945" s="171" t="s">
        <v>9</v>
      </c>
      <c r="F945" s="171" t="s">
        <v>7</v>
      </c>
      <c r="G945" s="171" t="s">
        <v>8</v>
      </c>
      <c r="H945" s="172">
        <v>52</v>
      </c>
      <c r="I945" s="171" t="s">
        <v>5</v>
      </c>
      <c r="J945" s="171" t="s">
        <v>5</v>
      </c>
      <c r="K945" s="172">
        <v>4468</v>
      </c>
      <c r="L945" s="172">
        <v>2790</v>
      </c>
      <c r="M945" s="172">
        <v>3703</v>
      </c>
      <c r="N945" s="172">
        <v>3503</v>
      </c>
      <c r="O945" s="172">
        <v>4342</v>
      </c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35">
      <c r="A946" s="170" t="str">
        <f t="shared" si="311"/>
        <v>53SNN</v>
      </c>
      <c r="B946" s="170" t="str">
        <f t="shared" si="312"/>
        <v>S</v>
      </c>
      <c r="C946" s="29" t="str">
        <f t="shared" si="313"/>
        <v>N</v>
      </c>
      <c r="D946" s="29" t="str">
        <f t="shared" si="310"/>
        <v>N</v>
      </c>
      <c r="E946" s="171" t="s">
        <v>9</v>
      </c>
      <c r="F946" s="171" t="s">
        <v>7</v>
      </c>
      <c r="G946" s="171" t="s">
        <v>8</v>
      </c>
      <c r="H946" s="172">
        <v>53</v>
      </c>
      <c r="I946" s="171" t="s">
        <v>5</v>
      </c>
      <c r="J946" s="171" t="s">
        <v>5</v>
      </c>
      <c r="K946" s="172">
        <v>4384</v>
      </c>
      <c r="L946" s="172">
        <v>2764</v>
      </c>
      <c r="M946" s="172">
        <v>3683</v>
      </c>
      <c r="N946" s="172">
        <v>3472</v>
      </c>
      <c r="O946" s="172">
        <v>4276</v>
      </c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35">
      <c r="A947" s="170" t="str">
        <f t="shared" si="311"/>
        <v>54SNN</v>
      </c>
      <c r="B947" s="170" t="str">
        <f t="shared" si="312"/>
        <v>S</v>
      </c>
      <c r="C947" s="29" t="str">
        <f t="shared" si="313"/>
        <v>N</v>
      </c>
      <c r="D947" s="29" t="str">
        <f t="shared" si="310"/>
        <v>N</v>
      </c>
      <c r="E947" s="171" t="s">
        <v>9</v>
      </c>
      <c r="F947" s="171" t="s">
        <v>7</v>
      </c>
      <c r="G947" s="171" t="s">
        <v>8</v>
      </c>
      <c r="H947" s="172">
        <v>54</v>
      </c>
      <c r="I947" s="171" t="s">
        <v>5</v>
      </c>
      <c r="J947" s="171" t="s">
        <v>5</v>
      </c>
      <c r="K947" s="172">
        <v>4389</v>
      </c>
      <c r="L947" s="172">
        <v>2757</v>
      </c>
      <c r="M947" s="172">
        <v>3724</v>
      </c>
      <c r="N947" s="172">
        <v>3506</v>
      </c>
      <c r="O947" s="172">
        <v>4290</v>
      </c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35">
      <c r="A948" s="170" t="str">
        <f t="shared" si="311"/>
        <v>55SNN</v>
      </c>
      <c r="B948" s="170" t="str">
        <f t="shared" si="312"/>
        <v>S</v>
      </c>
      <c r="C948" s="29" t="str">
        <f t="shared" si="313"/>
        <v>N</v>
      </c>
      <c r="D948" s="29" t="str">
        <f t="shared" si="310"/>
        <v>N</v>
      </c>
      <c r="E948" s="171" t="s">
        <v>9</v>
      </c>
      <c r="F948" s="171" t="s">
        <v>7</v>
      </c>
      <c r="G948" s="171" t="s">
        <v>8</v>
      </c>
      <c r="H948" s="172">
        <v>55</v>
      </c>
      <c r="I948" s="171" t="s">
        <v>5</v>
      </c>
      <c r="J948" s="171" t="s">
        <v>5</v>
      </c>
      <c r="K948" s="172">
        <v>3350</v>
      </c>
      <c r="L948" s="172">
        <v>2146</v>
      </c>
      <c r="M948" s="172">
        <v>2802</v>
      </c>
      <c r="N948" s="172">
        <v>2657</v>
      </c>
      <c r="O948" s="172">
        <v>3256</v>
      </c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35">
      <c r="A949" s="170" t="str">
        <f t="shared" si="311"/>
        <v>56SNN</v>
      </c>
      <c r="B949" s="170" t="str">
        <f t="shared" si="312"/>
        <v>S</v>
      </c>
      <c r="C949" s="29" t="str">
        <f t="shared" si="313"/>
        <v>N</v>
      </c>
      <c r="D949" s="29" t="str">
        <f t="shared" si="310"/>
        <v>N</v>
      </c>
      <c r="E949" s="171" t="s">
        <v>9</v>
      </c>
      <c r="F949" s="171" t="s">
        <v>7</v>
      </c>
      <c r="G949" s="171" t="s">
        <v>8</v>
      </c>
      <c r="H949" s="172">
        <v>56</v>
      </c>
      <c r="I949" s="171" t="s">
        <v>5</v>
      </c>
      <c r="J949" s="171" t="s">
        <v>5</v>
      </c>
      <c r="K949" s="172">
        <v>3038</v>
      </c>
      <c r="L949" s="172">
        <v>1938</v>
      </c>
      <c r="M949" s="172">
        <v>2523</v>
      </c>
      <c r="N949" s="172">
        <v>2366</v>
      </c>
      <c r="O949" s="172">
        <v>2941</v>
      </c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35">
      <c r="A950" s="170" t="str">
        <f t="shared" si="311"/>
        <v>57SNN</v>
      </c>
      <c r="B950" s="170" t="str">
        <f t="shared" si="312"/>
        <v>S</v>
      </c>
      <c r="C950" s="29" t="str">
        <f t="shared" si="313"/>
        <v>N</v>
      </c>
      <c r="D950" s="29" t="str">
        <f t="shared" si="310"/>
        <v>N</v>
      </c>
      <c r="E950" s="171" t="s">
        <v>9</v>
      </c>
      <c r="F950" s="171" t="s">
        <v>7</v>
      </c>
      <c r="G950" s="171" t="s">
        <v>8</v>
      </c>
      <c r="H950" s="172">
        <v>57</v>
      </c>
      <c r="I950" s="171" t="s">
        <v>5</v>
      </c>
      <c r="J950" s="171" t="s">
        <v>5</v>
      </c>
      <c r="K950" s="172">
        <v>2837</v>
      </c>
      <c r="L950" s="172">
        <v>1809</v>
      </c>
      <c r="M950" s="172">
        <v>2392</v>
      </c>
      <c r="N950" s="172">
        <v>2242</v>
      </c>
      <c r="O950" s="172">
        <v>2762</v>
      </c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35">
      <c r="A951" s="170" t="str">
        <f t="shared" si="311"/>
        <v>58SNN</v>
      </c>
      <c r="B951" s="170" t="str">
        <f t="shared" si="312"/>
        <v>S</v>
      </c>
      <c r="C951" s="29" t="str">
        <f t="shared" si="313"/>
        <v>N</v>
      </c>
      <c r="D951" s="29" t="str">
        <f t="shared" si="310"/>
        <v>N</v>
      </c>
      <c r="E951" s="171" t="s">
        <v>9</v>
      </c>
      <c r="F951" s="171" t="s">
        <v>7</v>
      </c>
      <c r="G951" s="171" t="s">
        <v>8</v>
      </c>
      <c r="H951" s="172">
        <v>58</v>
      </c>
      <c r="I951" s="171" t="s">
        <v>5</v>
      </c>
      <c r="J951" s="171" t="s">
        <v>5</v>
      </c>
      <c r="K951" s="172">
        <v>2683</v>
      </c>
      <c r="L951" s="172">
        <v>1742</v>
      </c>
      <c r="M951" s="172">
        <v>2241</v>
      </c>
      <c r="N951" s="172">
        <v>2109</v>
      </c>
      <c r="O951" s="172">
        <v>2606</v>
      </c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35">
      <c r="A952" s="170" t="str">
        <f t="shared" si="311"/>
        <v>59SNN</v>
      </c>
      <c r="B952" s="170" t="str">
        <f t="shared" si="312"/>
        <v>S</v>
      </c>
      <c r="C952" s="29" t="str">
        <f t="shared" si="313"/>
        <v>N</v>
      </c>
      <c r="D952" s="29" t="str">
        <f t="shared" si="310"/>
        <v>N</v>
      </c>
      <c r="E952" s="171" t="s">
        <v>9</v>
      </c>
      <c r="F952" s="171" t="s">
        <v>7</v>
      </c>
      <c r="G952" s="171" t="s">
        <v>8</v>
      </c>
      <c r="H952" s="172">
        <v>59</v>
      </c>
      <c r="I952" s="171" t="s">
        <v>5</v>
      </c>
      <c r="J952" s="171" t="s">
        <v>5</v>
      </c>
      <c r="K952" s="172">
        <v>2322</v>
      </c>
      <c r="L952" s="172">
        <v>1538</v>
      </c>
      <c r="M952" s="172">
        <v>1935</v>
      </c>
      <c r="N952" s="172">
        <v>1832</v>
      </c>
      <c r="O952" s="172">
        <v>2258</v>
      </c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35">
      <c r="A953" s="170" t="str">
        <f t="shared" si="311"/>
        <v>60SNN</v>
      </c>
      <c r="B953" s="170" t="str">
        <f t="shared" si="312"/>
        <v>S</v>
      </c>
      <c r="C953" s="29" t="str">
        <f t="shared" si="313"/>
        <v>N</v>
      </c>
      <c r="D953" s="29" t="str">
        <f t="shared" si="310"/>
        <v>N</v>
      </c>
      <c r="E953" s="171" t="s">
        <v>9</v>
      </c>
      <c r="F953" s="171" t="s">
        <v>7</v>
      </c>
      <c r="G953" s="171" t="s">
        <v>8</v>
      </c>
      <c r="H953" s="172">
        <v>60</v>
      </c>
      <c r="I953" s="171" t="s">
        <v>5</v>
      </c>
      <c r="J953" s="171" t="s">
        <v>5</v>
      </c>
      <c r="K953" s="172">
        <v>1905</v>
      </c>
      <c r="L953" s="172">
        <v>1235</v>
      </c>
      <c r="M953" s="172">
        <v>1574</v>
      </c>
      <c r="N953" s="172">
        <v>1466</v>
      </c>
      <c r="O953" s="172">
        <v>1841</v>
      </c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35">
      <c r="A954" s="170" t="str">
        <f t="shared" si="311"/>
        <v>61SNN</v>
      </c>
      <c r="B954" s="170" t="str">
        <f t="shared" si="312"/>
        <v>S</v>
      </c>
      <c r="C954" s="29" t="str">
        <f t="shared" si="313"/>
        <v>N</v>
      </c>
      <c r="D954" s="29" t="str">
        <f t="shared" si="310"/>
        <v>N</v>
      </c>
      <c r="E954" s="171" t="s">
        <v>9</v>
      </c>
      <c r="F954" s="171" t="s">
        <v>7</v>
      </c>
      <c r="G954" s="171" t="s">
        <v>8</v>
      </c>
      <c r="H954" s="172">
        <v>61</v>
      </c>
      <c r="I954" s="171" t="s">
        <v>5</v>
      </c>
      <c r="J954" s="171" t="s">
        <v>5</v>
      </c>
      <c r="K954" s="172">
        <v>1798</v>
      </c>
      <c r="L954" s="172">
        <v>1163</v>
      </c>
      <c r="M954" s="172">
        <v>1503</v>
      </c>
      <c r="N954" s="172">
        <v>1412</v>
      </c>
      <c r="O954" s="172">
        <v>1745</v>
      </c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35">
      <c r="A955" s="170" t="str">
        <f t="shared" si="311"/>
        <v>62SNN</v>
      </c>
      <c r="B955" s="170" t="str">
        <f t="shared" si="312"/>
        <v>S</v>
      </c>
      <c r="C955" s="29" t="str">
        <f t="shared" si="313"/>
        <v>N</v>
      </c>
      <c r="D955" s="29" t="str">
        <f t="shared" si="310"/>
        <v>N</v>
      </c>
      <c r="E955" s="171" t="s">
        <v>9</v>
      </c>
      <c r="F955" s="171" t="s">
        <v>7</v>
      </c>
      <c r="G955" s="171" t="s">
        <v>8</v>
      </c>
      <c r="H955" s="172">
        <v>62</v>
      </c>
      <c r="I955" s="171" t="s">
        <v>5</v>
      </c>
      <c r="J955" s="171" t="s">
        <v>5</v>
      </c>
      <c r="K955" s="172">
        <v>1590</v>
      </c>
      <c r="L955" s="172">
        <v>1043</v>
      </c>
      <c r="M955" s="172">
        <v>1332</v>
      </c>
      <c r="N955" s="172">
        <v>1238</v>
      </c>
      <c r="O955" s="172">
        <v>1547</v>
      </c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35">
      <c r="A956" s="170" t="str">
        <f t="shared" si="311"/>
        <v>63SNN</v>
      </c>
      <c r="B956" s="170" t="str">
        <f t="shared" si="312"/>
        <v>S</v>
      </c>
      <c r="C956" s="29" t="str">
        <f t="shared" si="313"/>
        <v>N</v>
      </c>
      <c r="D956" s="29" t="str">
        <f t="shared" si="310"/>
        <v>N</v>
      </c>
      <c r="E956" s="171" t="s">
        <v>9</v>
      </c>
      <c r="F956" s="171" t="s">
        <v>7</v>
      </c>
      <c r="G956" s="171" t="s">
        <v>8</v>
      </c>
      <c r="H956" s="172">
        <v>63</v>
      </c>
      <c r="I956" s="171" t="s">
        <v>5</v>
      </c>
      <c r="J956" s="171" t="s">
        <v>5</v>
      </c>
      <c r="K956" s="172">
        <v>1364</v>
      </c>
      <c r="L956" s="172">
        <v>887</v>
      </c>
      <c r="M956" s="172">
        <v>1123</v>
      </c>
      <c r="N956" s="172">
        <v>1050</v>
      </c>
      <c r="O956" s="172">
        <v>1324</v>
      </c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35">
      <c r="A957" s="170" t="str">
        <f t="shared" si="311"/>
        <v>64SNN</v>
      </c>
      <c r="B957" s="170" t="str">
        <f t="shared" si="312"/>
        <v>S</v>
      </c>
      <c r="C957" s="29" t="str">
        <f t="shared" si="313"/>
        <v>N</v>
      </c>
      <c r="D957" s="29" t="str">
        <f t="shared" si="310"/>
        <v>N</v>
      </c>
      <c r="E957" s="171" t="s">
        <v>9</v>
      </c>
      <c r="F957" s="171" t="s">
        <v>7</v>
      </c>
      <c r="G957" s="171" t="s">
        <v>8</v>
      </c>
      <c r="H957" s="172">
        <v>64</v>
      </c>
      <c r="I957" s="171" t="s">
        <v>5</v>
      </c>
      <c r="J957" s="171" t="s">
        <v>5</v>
      </c>
      <c r="K957" s="172">
        <v>1102</v>
      </c>
      <c r="L957" s="172">
        <v>703</v>
      </c>
      <c r="M957" s="172">
        <v>912</v>
      </c>
      <c r="N957" s="172">
        <v>851</v>
      </c>
      <c r="O957" s="172">
        <v>1073</v>
      </c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35">
      <c r="A958" s="170" t="str">
        <f t="shared" si="311"/>
        <v>65SNN</v>
      </c>
      <c r="B958" s="170" t="str">
        <f t="shared" si="312"/>
        <v>S</v>
      </c>
      <c r="C958" s="29" t="str">
        <f t="shared" si="313"/>
        <v>N</v>
      </c>
      <c r="D958" s="29" t="str">
        <f t="shared" si="310"/>
        <v>N</v>
      </c>
      <c r="E958" s="171" t="s">
        <v>9</v>
      </c>
      <c r="F958" s="171" t="s">
        <v>7</v>
      </c>
      <c r="G958" s="171" t="s">
        <v>8</v>
      </c>
      <c r="H958" s="172">
        <v>65</v>
      </c>
      <c r="I958" s="171" t="s">
        <v>5</v>
      </c>
      <c r="J958" s="171" t="s">
        <v>5</v>
      </c>
      <c r="K958" s="172">
        <v>1016</v>
      </c>
      <c r="L958" s="172">
        <v>658</v>
      </c>
      <c r="M958" s="172">
        <v>842</v>
      </c>
      <c r="N958" s="172">
        <v>785</v>
      </c>
      <c r="O958" s="172">
        <v>980</v>
      </c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35">
      <c r="A959" s="170" t="str">
        <f t="shared" si="311"/>
        <v>66SNN</v>
      </c>
      <c r="B959" s="170" t="str">
        <f t="shared" si="312"/>
        <v>S</v>
      </c>
      <c r="C959" s="29" t="str">
        <f t="shared" si="313"/>
        <v>N</v>
      </c>
      <c r="D959" s="29" t="str">
        <f t="shared" si="310"/>
        <v>N</v>
      </c>
      <c r="E959" s="171" t="s">
        <v>9</v>
      </c>
      <c r="F959" s="171" t="s">
        <v>7</v>
      </c>
      <c r="G959" s="171" t="s">
        <v>8</v>
      </c>
      <c r="H959" s="172">
        <v>66</v>
      </c>
      <c r="I959" s="171" t="s">
        <v>5</v>
      </c>
      <c r="J959" s="171" t="s">
        <v>5</v>
      </c>
      <c r="K959" s="172">
        <v>855</v>
      </c>
      <c r="L959" s="172">
        <v>567</v>
      </c>
      <c r="M959" s="172">
        <v>730</v>
      </c>
      <c r="N959" s="172">
        <v>676</v>
      </c>
      <c r="O959" s="172">
        <v>828</v>
      </c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35">
      <c r="A960" s="170" t="str">
        <f t="shared" si="311"/>
        <v>67SNN</v>
      </c>
      <c r="B960" s="170" t="str">
        <f t="shared" si="312"/>
        <v>S</v>
      </c>
      <c r="C960" s="29" t="str">
        <f t="shared" si="313"/>
        <v>N</v>
      </c>
      <c r="D960" s="29" t="str">
        <f t="shared" si="310"/>
        <v>N</v>
      </c>
      <c r="E960" s="171" t="s">
        <v>9</v>
      </c>
      <c r="F960" s="171" t="s">
        <v>7</v>
      </c>
      <c r="G960" s="171" t="s">
        <v>8</v>
      </c>
      <c r="H960" s="172">
        <v>67</v>
      </c>
      <c r="I960" s="171" t="s">
        <v>5</v>
      </c>
      <c r="J960" s="171" t="s">
        <v>5</v>
      </c>
      <c r="K960" s="172">
        <v>784</v>
      </c>
      <c r="L960" s="172">
        <v>514</v>
      </c>
      <c r="M960" s="172">
        <v>655</v>
      </c>
      <c r="N960" s="172">
        <v>609</v>
      </c>
      <c r="O960" s="172">
        <v>762</v>
      </c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35">
      <c r="A961" s="170" t="str">
        <f t="shared" si="311"/>
        <v>68SNN</v>
      </c>
      <c r="B961" s="170" t="str">
        <f t="shared" si="312"/>
        <v>S</v>
      </c>
      <c r="C961" s="29" t="str">
        <f t="shared" si="313"/>
        <v>N</v>
      </c>
      <c r="D961" s="29" t="str">
        <f t="shared" si="310"/>
        <v>N</v>
      </c>
      <c r="E961" s="171" t="s">
        <v>9</v>
      </c>
      <c r="F961" s="171" t="s">
        <v>7</v>
      </c>
      <c r="G961" s="171" t="s">
        <v>8</v>
      </c>
      <c r="H961" s="172">
        <v>68</v>
      </c>
      <c r="I961" s="171" t="s">
        <v>5</v>
      </c>
      <c r="J961" s="171" t="s">
        <v>5</v>
      </c>
      <c r="K961" s="172">
        <v>610</v>
      </c>
      <c r="L961" s="172">
        <v>400</v>
      </c>
      <c r="M961" s="172">
        <v>497</v>
      </c>
      <c r="N961" s="172">
        <v>446</v>
      </c>
      <c r="O961" s="172">
        <v>585</v>
      </c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35">
      <c r="A962" s="170" t="str">
        <f t="shared" si="311"/>
        <v>69SNN</v>
      </c>
      <c r="B962" s="170" t="str">
        <f t="shared" si="312"/>
        <v>S</v>
      </c>
      <c r="C962" s="29" t="str">
        <f t="shared" si="313"/>
        <v>N</v>
      </c>
      <c r="D962" s="29" t="str">
        <f t="shared" si="310"/>
        <v>N</v>
      </c>
      <c r="E962" s="171" t="s">
        <v>9</v>
      </c>
      <c r="F962" s="171" t="s">
        <v>7</v>
      </c>
      <c r="G962" s="171" t="s">
        <v>8</v>
      </c>
      <c r="H962" s="172">
        <v>69</v>
      </c>
      <c r="I962" s="171" t="s">
        <v>5</v>
      </c>
      <c r="J962" s="171" t="s">
        <v>5</v>
      </c>
      <c r="K962" s="172">
        <v>603</v>
      </c>
      <c r="L962" s="172">
        <v>411</v>
      </c>
      <c r="M962" s="172">
        <v>505</v>
      </c>
      <c r="N962" s="172">
        <v>469</v>
      </c>
      <c r="O962" s="172">
        <v>583</v>
      </c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35">
      <c r="A963" s="170" t="str">
        <f t="shared" si="311"/>
        <v>70SNN</v>
      </c>
      <c r="B963" s="170" t="str">
        <f t="shared" si="312"/>
        <v>S</v>
      </c>
      <c r="C963" s="29" t="str">
        <f t="shared" si="313"/>
        <v>N</v>
      </c>
      <c r="D963" s="29" t="str">
        <f t="shared" si="310"/>
        <v>N</v>
      </c>
      <c r="E963" s="171" t="s">
        <v>9</v>
      </c>
      <c r="F963" s="171" t="s">
        <v>7</v>
      </c>
      <c r="G963" s="171" t="s">
        <v>8</v>
      </c>
      <c r="H963" s="172">
        <v>70</v>
      </c>
      <c r="I963" s="171" t="s">
        <v>5</v>
      </c>
      <c r="J963" s="171" t="s">
        <v>5</v>
      </c>
      <c r="K963" s="172">
        <v>506</v>
      </c>
      <c r="L963" s="172">
        <v>334</v>
      </c>
      <c r="M963" s="172">
        <v>414</v>
      </c>
      <c r="N963" s="172">
        <v>388</v>
      </c>
      <c r="O963" s="172">
        <v>489</v>
      </c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35">
      <c r="A964" s="170" t="str">
        <f t="shared" si="311"/>
        <v>71SNN</v>
      </c>
      <c r="B964" s="170" t="str">
        <f t="shared" si="312"/>
        <v>S</v>
      </c>
      <c r="C964" s="29" t="str">
        <f t="shared" si="313"/>
        <v>N</v>
      </c>
      <c r="D964" s="29" t="str">
        <f t="shared" si="310"/>
        <v>N</v>
      </c>
      <c r="E964" s="171" t="s">
        <v>9</v>
      </c>
      <c r="F964" s="171" t="s">
        <v>7</v>
      </c>
      <c r="G964" s="171" t="s">
        <v>8</v>
      </c>
      <c r="H964" s="172">
        <v>71</v>
      </c>
      <c r="I964" s="171" t="s">
        <v>5</v>
      </c>
      <c r="J964" s="171" t="s">
        <v>5</v>
      </c>
      <c r="K964" s="172">
        <v>421</v>
      </c>
      <c r="L964" s="172">
        <v>275</v>
      </c>
      <c r="M964" s="172">
        <v>358</v>
      </c>
      <c r="N964" s="172">
        <v>333</v>
      </c>
      <c r="O964" s="172">
        <v>407</v>
      </c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35">
      <c r="A965" s="170" t="str">
        <f t="shared" si="311"/>
        <v>72SNN</v>
      </c>
      <c r="B965" s="170" t="str">
        <f t="shared" si="312"/>
        <v>S</v>
      </c>
      <c r="C965" s="29" t="str">
        <f t="shared" si="313"/>
        <v>N</v>
      </c>
      <c r="D965" s="29" t="str">
        <f t="shared" si="310"/>
        <v>N</v>
      </c>
      <c r="E965" s="171" t="s">
        <v>9</v>
      </c>
      <c r="F965" s="171" t="s">
        <v>7</v>
      </c>
      <c r="G965" s="171" t="s">
        <v>8</v>
      </c>
      <c r="H965" s="172">
        <v>72</v>
      </c>
      <c r="I965" s="171" t="s">
        <v>5</v>
      </c>
      <c r="J965" s="171" t="s">
        <v>5</v>
      </c>
      <c r="K965" s="172">
        <v>325</v>
      </c>
      <c r="L965" s="172">
        <v>221</v>
      </c>
      <c r="M965" s="172">
        <v>271</v>
      </c>
      <c r="N965" s="172">
        <v>249</v>
      </c>
      <c r="O965" s="172">
        <v>309</v>
      </c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35">
      <c r="A966" s="170" t="str">
        <f t="shared" si="311"/>
        <v>73SNN</v>
      </c>
      <c r="B966" s="170" t="str">
        <f t="shared" si="312"/>
        <v>S</v>
      </c>
      <c r="C966" s="29" t="str">
        <f t="shared" si="313"/>
        <v>N</v>
      </c>
      <c r="D966" s="29" t="str">
        <f t="shared" si="310"/>
        <v>N</v>
      </c>
      <c r="E966" s="171" t="s">
        <v>9</v>
      </c>
      <c r="F966" s="171" t="s">
        <v>7</v>
      </c>
      <c r="G966" s="171" t="s">
        <v>8</v>
      </c>
      <c r="H966" s="172">
        <v>73</v>
      </c>
      <c r="I966" s="171" t="s">
        <v>5</v>
      </c>
      <c r="J966" s="171" t="s">
        <v>5</v>
      </c>
      <c r="K966" s="172">
        <v>263</v>
      </c>
      <c r="L966" s="172">
        <v>175</v>
      </c>
      <c r="M966" s="172">
        <v>216</v>
      </c>
      <c r="N966" s="172">
        <v>200</v>
      </c>
      <c r="O966" s="172">
        <v>249</v>
      </c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35">
      <c r="A967" s="170" t="str">
        <f t="shared" si="311"/>
        <v>74SNN</v>
      </c>
      <c r="B967" s="170" t="str">
        <f t="shared" si="312"/>
        <v>S</v>
      </c>
      <c r="C967" s="29" t="str">
        <f t="shared" si="313"/>
        <v>N</v>
      </c>
      <c r="D967" s="29" t="str">
        <f t="shared" si="310"/>
        <v>N</v>
      </c>
      <c r="E967" s="171" t="s">
        <v>9</v>
      </c>
      <c r="F967" s="171" t="s">
        <v>7</v>
      </c>
      <c r="G967" s="171" t="s">
        <v>8</v>
      </c>
      <c r="H967" s="172">
        <v>74</v>
      </c>
      <c r="I967" s="171" t="s">
        <v>5</v>
      </c>
      <c r="J967" s="171" t="s">
        <v>5</v>
      </c>
      <c r="K967" s="172">
        <v>174</v>
      </c>
      <c r="L967" s="172">
        <v>121</v>
      </c>
      <c r="M967" s="172">
        <v>144</v>
      </c>
      <c r="N967" s="172">
        <v>128</v>
      </c>
      <c r="O967" s="172">
        <v>167</v>
      </c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35">
      <c r="A968" s="170" t="str">
        <f t="shared" si="311"/>
        <v>75SNN</v>
      </c>
      <c r="B968" s="170" t="str">
        <f t="shared" si="312"/>
        <v>S</v>
      </c>
      <c r="C968" s="29" t="str">
        <f t="shared" si="313"/>
        <v>N</v>
      </c>
      <c r="D968" s="29" t="str">
        <f t="shared" ref="D968:D980" si="314">IF(AND(C968="Y",J968="Y"),"Y","N")</f>
        <v>N</v>
      </c>
      <c r="E968" s="171" t="s">
        <v>9</v>
      </c>
      <c r="F968" s="171" t="s">
        <v>7</v>
      </c>
      <c r="G968" s="171" t="s">
        <v>8</v>
      </c>
      <c r="H968" s="172">
        <v>75</v>
      </c>
      <c r="I968" s="171" t="s">
        <v>5</v>
      </c>
      <c r="J968" s="171" t="s">
        <v>5</v>
      </c>
      <c r="K968" s="172">
        <v>142</v>
      </c>
      <c r="L968" s="172">
        <v>90</v>
      </c>
      <c r="M968" s="172">
        <v>116</v>
      </c>
      <c r="N968" s="172">
        <v>103</v>
      </c>
      <c r="O968" s="172">
        <v>132</v>
      </c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35">
      <c r="A969" s="170" t="str">
        <f t="shared" ref="A969:A980" si="315">IF(B969="N","NNN",CONCATENATE(IF(H969&gt;82,"83",H969),B969,C969,D969))</f>
        <v>76SNN</v>
      </c>
      <c r="B969" s="170" t="str">
        <f t="shared" ref="B969:B980" si="316">IF(E969="Y",G969,"N")</f>
        <v>S</v>
      </c>
      <c r="C969" s="29" t="str">
        <f t="shared" ref="C969:C980" si="317">IF(AND(E969="Y",I969="Y",H969&lt;9),I969,"N")</f>
        <v>N</v>
      </c>
      <c r="D969" s="29" t="str">
        <f t="shared" si="314"/>
        <v>N</v>
      </c>
      <c r="E969" s="171" t="s">
        <v>9</v>
      </c>
      <c r="F969" s="171" t="s">
        <v>7</v>
      </c>
      <c r="G969" s="171" t="s">
        <v>8</v>
      </c>
      <c r="H969" s="172">
        <v>76</v>
      </c>
      <c r="I969" s="171" t="s">
        <v>5</v>
      </c>
      <c r="J969" s="171" t="s">
        <v>5</v>
      </c>
      <c r="K969" s="172">
        <v>105</v>
      </c>
      <c r="L969" s="172">
        <v>82</v>
      </c>
      <c r="M969" s="172">
        <v>93</v>
      </c>
      <c r="N969" s="172">
        <v>83</v>
      </c>
      <c r="O969" s="172">
        <v>102</v>
      </c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35">
      <c r="A970" s="170" t="str">
        <f t="shared" si="315"/>
        <v>77SNN</v>
      </c>
      <c r="B970" s="170" t="str">
        <f t="shared" si="316"/>
        <v>S</v>
      </c>
      <c r="C970" s="29" t="str">
        <f t="shared" si="317"/>
        <v>N</v>
      </c>
      <c r="D970" s="29" t="str">
        <f t="shared" si="314"/>
        <v>N</v>
      </c>
      <c r="E970" s="171" t="s">
        <v>9</v>
      </c>
      <c r="F970" s="171" t="s">
        <v>7</v>
      </c>
      <c r="G970" s="171" t="s">
        <v>8</v>
      </c>
      <c r="H970" s="172">
        <v>77</v>
      </c>
      <c r="I970" s="171" t="s">
        <v>5</v>
      </c>
      <c r="J970" s="171" t="s">
        <v>5</v>
      </c>
      <c r="K970" s="172">
        <v>56</v>
      </c>
      <c r="L970" s="172">
        <v>35</v>
      </c>
      <c r="M970" s="172">
        <v>48</v>
      </c>
      <c r="N970" s="172">
        <v>43</v>
      </c>
      <c r="O970" s="172">
        <v>53</v>
      </c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35">
      <c r="A971" s="170" t="str">
        <f t="shared" si="315"/>
        <v>78SNN</v>
      </c>
      <c r="B971" s="170" t="str">
        <f t="shared" si="316"/>
        <v>S</v>
      </c>
      <c r="C971" s="29" t="str">
        <f t="shared" si="317"/>
        <v>N</v>
      </c>
      <c r="D971" s="29" t="str">
        <f t="shared" si="314"/>
        <v>N</v>
      </c>
      <c r="E971" s="171" t="s">
        <v>9</v>
      </c>
      <c r="F971" s="171" t="s">
        <v>7</v>
      </c>
      <c r="G971" s="171" t="s">
        <v>8</v>
      </c>
      <c r="H971" s="172">
        <v>78</v>
      </c>
      <c r="I971" s="171" t="s">
        <v>5</v>
      </c>
      <c r="J971" s="171" t="s">
        <v>5</v>
      </c>
      <c r="K971" s="172">
        <v>57</v>
      </c>
      <c r="L971" s="172">
        <v>36</v>
      </c>
      <c r="M971" s="172">
        <v>50</v>
      </c>
      <c r="N971" s="172">
        <v>43</v>
      </c>
      <c r="O971" s="172">
        <v>52</v>
      </c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35">
      <c r="A972" s="170" t="str">
        <f t="shared" si="315"/>
        <v>79SNN</v>
      </c>
      <c r="B972" s="170" t="str">
        <f t="shared" si="316"/>
        <v>S</v>
      </c>
      <c r="C972" s="29" t="str">
        <f t="shared" si="317"/>
        <v>N</v>
      </c>
      <c r="D972" s="29" t="str">
        <f t="shared" si="314"/>
        <v>N</v>
      </c>
      <c r="E972" s="171" t="s">
        <v>9</v>
      </c>
      <c r="F972" s="171" t="s">
        <v>7</v>
      </c>
      <c r="G972" s="171" t="s">
        <v>8</v>
      </c>
      <c r="H972" s="172">
        <v>79</v>
      </c>
      <c r="I972" s="171" t="s">
        <v>5</v>
      </c>
      <c r="J972" s="171" t="s">
        <v>5</v>
      </c>
      <c r="K972" s="172">
        <v>45</v>
      </c>
      <c r="L972" s="172">
        <v>31</v>
      </c>
      <c r="M972" s="172">
        <v>34</v>
      </c>
      <c r="N972" s="172">
        <v>32</v>
      </c>
      <c r="O972" s="172">
        <v>42</v>
      </c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35">
      <c r="A973" s="170" t="str">
        <f t="shared" si="315"/>
        <v>80SNN</v>
      </c>
      <c r="B973" s="170" t="str">
        <f t="shared" si="316"/>
        <v>S</v>
      </c>
      <c r="C973" s="29" t="str">
        <f t="shared" si="317"/>
        <v>N</v>
      </c>
      <c r="D973" s="29" t="str">
        <f t="shared" si="314"/>
        <v>N</v>
      </c>
      <c r="E973" s="171" t="s">
        <v>9</v>
      </c>
      <c r="F973" s="171" t="s">
        <v>7</v>
      </c>
      <c r="G973" s="171" t="s">
        <v>8</v>
      </c>
      <c r="H973" s="172">
        <v>80</v>
      </c>
      <c r="I973" s="171" t="s">
        <v>5</v>
      </c>
      <c r="J973" s="171" t="s">
        <v>5</v>
      </c>
      <c r="K973" s="172">
        <v>24</v>
      </c>
      <c r="L973" s="172">
        <v>18</v>
      </c>
      <c r="M973" s="172">
        <v>21</v>
      </c>
      <c r="N973" s="172">
        <v>20</v>
      </c>
      <c r="O973" s="172">
        <v>24</v>
      </c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35">
      <c r="A974" s="170" t="str">
        <f t="shared" si="315"/>
        <v>81SNN</v>
      </c>
      <c r="B974" s="170" t="str">
        <f t="shared" si="316"/>
        <v>S</v>
      </c>
      <c r="C974" s="29" t="str">
        <f t="shared" si="317"/>
        <v>N</v>
      </c>
      <c r="D974" s="29" t="str">
        <f t="shared" si="314"/>
        <v>N</v>
      </c>
      <c r="E974" s="171" t="s">
        <v>9</v>
      </c>
      <c r="F974" s="171" t="s">
        <v>7</v>
      </c>
      <c r="G974" s="171" t="s">
        <v>8</v>
      </c>
      <c r="H974" s="172">
        <v>81</v>
      </c>
      <c r="I974" s="171" t="s">
        <v>5</v>
      </c>
      <c r="J974" s="171" t="s">
        <v>5</v>
      </c>
      <c r="K974" s="172">
        <v>12</v>
      </c>
      <c r="L974" s="172">
        <v>9</v>
      </c>
      <c r="M974" s="172">
        <v>9</v>
      </c>
      <c r="N974" s="172">
        <v>8</v>
      </c>
      <c r="O974" s="172">
        <v>12</v>
      </c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35">
      <c r="A975" s="170" t="str">
        <f t="shared" si="315"/>
        <v>82SNN</v>
      </c>
      <c r="B975" s="170" t="str">
        <f t="shared" si="316"/>
        <v>S</v>
      </c>
      <c r="C975" s="29" t="str">
        <f t="shared" si="317"/>
        <v>N</v>
      </c>
      <c r="D975" s="29" t="str">
        <f t="shared" si="314"/>
        <v>N</v>
      </c>
      <c r="E975" s="171" t="s">
        <v>9</v>
      </c>
      <c r="F975" s="171" t="s">
        <v>7</v>
      </c>
      <c r="G975" s="171" t="s">
        <v>8</v>
      </c>
      <c r="H975" s="172">
        <v>82</v>
      </c>
      <c r="I975" s="171" t="s">
        <v>5</v>
      </c>
      <c r="J975" s="171" t="s">
        <v>5</v>
      </c>
      <c r="K975" s="172">
        <v>11</v>
      </c>
      <c r="L975" s="172">
        <v>8</v>
      </c>
      <c r="M975" s="172">
        <v>9</v>
      </c>
      <c r="N975" s="172">
        <v>7</v>
      </c>
      <c r="O975" s="172">
        <v>11</v>
      </c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35">
      <c r="A976" s="170" t="str">
        <f t="shared" si="315"/>
        <v>83SNN</v>
      </c>
      <c r="B976" s="170" t="str">
        <f t="shared" si="316"/>
        <v>S</v>
      </c>
      <c r="C976" s="29" t="str">
        <f t="shared" si="317"/>
        <v>N</v>
      </c>
      <c r="D976" s="29" t="str">
        <f t="shared" si="314"/>
        <v>N</v>
      </c>
      <c r="E976" s="171" t="s">
        <v>9</v>
      </c>
      <c r="F976" s="171" t="s">
        <v>7</v>
      </c>
      <c r="G976" s="171" t="s">
        <v>8</v>
      </c>
      <c r="H976" s="172">
        <v>83</v>
      </c>
      <c r="I976" s="171" t="s">
        <v>5</v>
      </c>
      <c r="J976" s="171" t="s">
        <v>5</v>
      </c>
      <c r="K976" s="172">
        <v>3</v>
      </c>
      <c r="L976" s="172">
        <v>2</v>
      </c>
      <c r="M976" s="172">
        <v>2</v>
      </c>
      <c r="N976" s="172">
        <v>2</v>
      </c>
      <c r="O976" s="172">
        <v>3</v>
      </c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35">
      <c r="A977" s="170" t="str">
        <f t="shared" si="315"/>
        <v>NNN</v>
      </c>
      <c r="B977" s="170" t="str">
        <f t="shared" si="316"/>
        <v>N</v>
      </c>
      <c r="C977" s="29" t="str">
        <f t="shared" si="317"/>
        <v>N</v>
      </c>
      <c r="D977" s="29" t="str">
        <f t="shared" si="314"/>
        <v>N</v>
      </c>
      <c r="E977" s="171"/>
      <c r="F977" s="171"/>
      <c r="G977" s="171"/>
      <c r="H977" s="172"/>
      <c r="I977" s="171" t="s">
        <v>5</v>
      </c>
      <c r="J977" s="171" t="s">
        <v>5</v>
      </c>
      <c r="K977" s="172">
        <v>2148</v>
      </c>
      <c r="L977" s="172">
        <v>1061</v>
      </c>
      <c r="M977" s="172">
        <v>1701</v>
      </c>
      <c r="N977" s="172">
        <v>1628</v>
      </c>
      <c r="O977" s="172">
        <v>2068</v>
      </c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35">
      <c r="A978" s="170" t="str">
        <f t="shared" si="315"/>
        <v>NNN</v>
      </c>
      <c r="B978" s="170" t="str">
        <f t="shared" si="316"/>
        <v>N</v>
      </c>
      <c r="C978" s="29" t="str">
        <f t="shared" si="317"/>
        <v>N</v>
      </c>
      <c r="D978" s="29" t="str">
        <f t="shared" si="314"/>
        <v>N</v>
      </c>
      <c r="E978" s="171"/>
      <c r="F978" s="171"/>
      <c r="G978" s="171"/>
      <c r="H978" s="172"/>
      <c r="I978" s="171" t="s">
        <v>5</v>
      </c>
      <c r="J978" s="171" t="s">
        <v>9</v>
      </c>
      <c r="K978" s="172">
        <v>4</v>
      </c>
      <c r="L978" s="172">
        <v>2</v>
      </c>
      <c r="M978" s="172">
        <v>3</v>
      </c>
      <c r="N978" s="172">
        <v>3</v>
      </c>
      <c r="O978" s="172">
        <v>4</v>
      </c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35">
      <c r="A979" s="170" t="str">
        <f t="shared" si="315"/>
        <v>NNN</v>
      </c>
      <c r="B979" s="170" t="str">
        <f t="shared" si="316"/>
        <v>N</v>
      </c>
      <c r="C979" s="29" t="str">
        <f t="shared" si="317"/>
        <v>N</v>
      </c>
      <c r="D979" s="29" t="str">
        <f t="shared" si="314"/>
        <v>N</v>
      </c>
      <c r="E979" s="171"/>
      <c r="F979" s="171"/>
      <c r="G979" s="171"/>
      <c r="H979" s="172"/>
      <c r="I979" s="171" t="s">
        <v>9</v>
      </c>
      <c r="J979" s="171" t="s">
        <v>5</v>
      </c>
      <c r="K979" s="172">
        <v>45</v>
      </c>
      <c r="L979" s="172">
        <v>15</v>
      </c>
      <c r="M979" s="172">
        <v>31</v>
      </c>
      <c r="N979" s="172">
        <v>30</v>
      </c>
      <c r="O979" s="172">
        <v>44</v>
      </c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35">
      <c r="A980" s="170" t="str">
        <f t="shared" si="315"/>
        <v>NNN</v>
      </c>
      <c r="B980" s="170" t="str">
        <f t="shared" si="316"/>
        <v>N</v>
      </c>
      <c r="C980" s="29" t="str">
        <f t="shared" si="317"/>
        <v>N</v>
      </c>
      <c r="D980" s="29" t="str">
        <f t="shared" si="314"/>
        <v>N</v>
      </c>
      <c r="E980" s="174"/>
      <c r="F980" s="174"/>
      <c r="G980" s="174"/>
      <c r="H980" s="173"/>
      <c r="I980" s="174" t="s">
        <v>9</v>
      </c>
      <c r="J980" s="171" t="s">
        <v>9</v>
      </c>
      <c r="K980" s="172">
        <v>9</v>
      </c>
      <c r="L980" s="172">
        <v>5</v>
      </c>
      <c r="M980" s="172">
        <v>7</v>
      </c>
      <c r="N980" s="172">
        <v>6</v>
      </c>
      <c r="O980" s="172">
        <v>8</v>
      </c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35">
      <c r="J981" s="16" t="s">
        <v>132</v>
      </c>
      <c r="K981" s="16">
        <f>SUM(K7:K980)</f>
        <v>3601074</v>
      </c>
      <c r="L981" s="16">
        <f>SUM(L7:L980)</f>
        <v>2087938</v>
      </c>
      <c r="M981" s="16">
        <f>SUM(M7:M980)</f>
        <v>3124504</v>
      </c>
      <c r="N981" s="16">
        <f>SUM(N7:N980)</f>
        <v>3018921</v>
      </c>
      <c r="O981" s="16">
        <f>SUM(O7:O980)</f>
        <v>3527313</v>
      </c>
    </row>
  </sheetData>
  <mergeCells count="12">
    <mergeCell ref="E6:O6"/>
    <mergeCell ref="Q6:V6"/>
    <mergeCell ref="CQ6:CU6"/>
    <mergeCell ref="AH6:AL6"/>
    <mergeCell ref="BM6:BQ6"/>
    <mergeCell ref="X6:Z6"/>
    <mergeCell ref="CL6:CP6"/>
    <mergeCell ref="AN6:AR6"/>
    <mergeCell ref="AT2:AX6"/>
    <mergeCell ref="AZ2:BD6"/>
    <mergeCell ref="BG2:BK6"/>
    <mergeCell ref="AB6:AF6"/>
  </mergeCells>
  <printOptions horizontalCentered="1"/>
  <pageMargins left="0.7" right="0.7" top="0.75" bottom="0.75" header="0.3" footer="0.3"/>
  <pageSetup scale="63" orientation="portrait" r:id="rId2"/>
  <colBreaks count="1" manualBreakCount="1">
    <brk id="38" min="5" max="49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J849"/>
  <sheetViews>
    <sheetView view="pageBreakPreview" topLeftCell="A75" zoomScale="60" zoomScaleNormal="100" workbookViewId="0">
      <selection activeCell="N84" sqref="N84"/>
    </sheetView>
  </sheetViews>
  <sheetFormatPr defaultColWidth="9.7265625" defaultRowHeight="13" x14ac:dyDescent="0.3"/>
  <cols>
    <col min="1" max="1" width="11.81640625" style="103" customWidth="1"/>
    <col min="2" max="2" width="15" style="106" customWidth="1"/>
    <col min="3" max="3" width="15" style="22" customWidth="1"/>
    <col min="4" max="4" width="12" style="22" customWidth="1"/>
    <col min="5" max="5" width="15.81640625" style="22" customWidth="1"/>
    <col min="6" max="7" width="17.54296875" style="22" customWidth="1"/>
    <col min="8" max="8" width="18" style="22" customWidth="1"/>
    <col min="9" max="9" width="18" style="106" customWidth="1"/>
    <col min="10" max="10" width="10.7265625" style="106" customWidth="1"/>
    <col min="11" max="11" width="15.81640625" style="23" customWidth="1"/>
    <col min="12" max="13" width="15.81640625" style="106" customWidth="1"/>
    <col min="14" max="14" width="10" style="106" customWidth="1"/>
    <col min="15" max="15" width="17.1796875" style="106" customWidth="1"/>
    <col min="16" max="16" width="13" style="106" customWidth="1"/>
    <col min="17" max="17" width="11.54296875" style="106" bestFit="1" customWidth="1"/>
    <col min="18" max="18" width="18.54296875" style="106" customWidth="1"/>
    <col min="19" max="19" width="14.81640625" style="106" customWidth="1"/>
    <col min="20" max="20" width="12" style="22" customWidth="1"/>
    <col min="21" max="21" width="22.1796875" style="106" customWidth="1"/>
    <col min="22" max="22" width="11.7265625" style="106" customWidth="1"/>
    <col min="23" max="23" width="9.1796875" style="22" customWidth="1"/>
    <col min="24" max="24" width="21.7265625" style="106" customWidth="1"/>
    <col min="25" max="26" width="11.7265625" style="106" customWidth="1"/>
    <col min="27" max="27" width="9" style="22" customWidth="1"/>
    <col min="28" max="28" width="17.1796875" style="106" customWidth="1"/>
    <col min="29" max="30" width="11.54296875" style="106" bestFit="1" customWidth="1"/>
    <col min="31" max="31" width="19.81640625" style="106" customWidth="1"/>
    <col min="32" max="32" width="11.7265625" style="106" customWidth="1"/>
    <col min="33" max="33" width="8.7265625" style="22" customWidth="1"/>
    <col min="34" max="34" width="20.26953125" style="106" customWidth="1"/>
    <col min="35" max="35" width="11.7265625" style="106" customWidth="1"/>
    <col min="36" max="36" width="9.1796875" style="22" customWidth="1"/>
    <col min="37" max="37" width="21" style="106" customWidth="1"/>
    <col min="38" max="38" width="11.7265625" style="106" customWidth="1"/>
    <col min="39" max="16384" width="9.7265625" style="106"/>
  </cols>
  <sheetData>
    <row r="1" spans="1:36" s="103" customFormat="1" ht="15.5" x14ac:dyDescent="0.35">
      <c r="A1" s="131" t="s">
        <v>31</v>
      </c>
      <c r="D1" s="105" t="s">
        <v>63</v>
      </c>
      <c r="E1" s="105"/>
      <c r="F1" s="105"/>
      <c r="G1" s="105"/>
      <c r="H1" s="105"/>
      <c r="J1" s="11" t="s">
        <v>143</v>
      </c>
      <c r="K1" s="17"/>
    </row>
    <row r="2" spans="1:36" s="103" customFormat="1" ht="14.5" x14ac:dyDescent="0.35">
      <c r="A2" s="18" t="s">
        <v>32</v>
      </c>
      <c r="C2" s="105"/>
      <c r="D2" s="105"/>
      <c r="E2" s="105"/>
      <c r="F2" s="105"/>
      <c r="G2" s="105"/>
      <c r="H2" s="105"/>
      <c r="J2" s="11" t="s">
        <v>144</v>
      </c>
      <c r="K2" s="17"/>
    </row>
    <row r="3" spans="1:36" s="103" customFormat="1" ht="14.5" x14ac:dyDescent="0.35">
      <c r="A3" s="18" t="s">
        <v>33</v>
      </c>
      <c r="C3" s="105"/>
      <c r="D3" s="105"/>
      <c r="E3" s="105"/>
      <c r="F3" s="105"/>
      <c r="G3" s="105"/>
      <c r="H3" s="105"/>
      <c r="J3" s="11"/>
      <c r="V3" s="40"/>
    </row>
    <row r="4" spans="1:36" s="103" customFormat="1" ht="14.5" x14ac:dyDescent="0.35">
      <c r="A4" s="18" t="s">
        <v>34</v>
      </c>
      <c r="C4" s="105"/>
      <c r="D4" s="105"/>
      <c r="E4" s="105"/>
      <c r="F4" s="105"/>
      <c r="G4" s="105"/>
      <c r="H4" s="8" t="s">
        <v>18</v>
      </c>
      <c r="I4" s="9">
        <v>1</v>
      </c>
      <c r="J4" s="11" t="s">
        <v>377</v>
      </c>
      <c r="V4" s="104"/>
    </row>
    <row r="5" spans="1:36" s="103" customFormat="1" ht="14.5" x14ac:dyDescent="0.35">
      <c r="A5" s="18" t="s">
        <v>35</v>
      </c>
      <c r="C5" s="105"/>
      <c r="D5" s="105"/>
      <c r="E5" s="105"/>
      <c r="F5" s="105"/>
      <c r="G5" s="105"/>
      <c r="H5" s="105"/>
      <c r="J5" s="11" t="s">
        <v>145</v>
      </c>
      <c r="K5" s="17"/>
    </row>
    <row r="6" spans="1:36" s="103" customFormat="1" x14ac:dyDescent="0.3">
      <c r="C6" s="105"/>
      <c r="D6" s="105"/>
      <c r="E6" s="105"/>
      <c r="F6" s="105"/>
      <c r="G6" s="105"/>
      <c r="H6" s="105"/>
      <c r="K6" s="17"/>
    </row>
    <row r="7" spans="1:36" s="103" customFormat="1" ht="13.5" thickBot="1" x14ac:dyDescent="0.35">
      <c r="A7" s="40" t="s">
        <v>109</v>
      </c>
      <c r="C7" s="105"/>
      <c r="D7" s="105"/>
      <c r="E7" s="105"/>
      <c r="F7" s="105"/>
      <c r="G7" s="105"/>
      <c r="H7" s="105"/>
      <c r="K7" s="17"/>
    </row>
    <row r="8" spans="1:36" s="21" customFormat="1" ht="39" x14ac:dyDescent="0.3">
      <c r="A8" s="36" t="s">
        <v>36</v>
      </c>
      <c r="B8" s="37" t="s">
        <v>19</v>
      </c>
      <c r="C8" s="37" t="s">
        <v>142</v>
      </c>
      <c r="D8" s="91"/>
      <c r="E8" s="36" t="s">
        <v>19</v>
      </c>
      <c r="F8" s="37" t="s">
        <v>142</v>
      </c>
      <c r="G8" s="53"/>
      <c r="H8" s="36" t="s">
        <v>36</v>
      </c>
      <c r="I8" s="37" t="s">
        <v>19</v>
      </c>
      <c r="J8" s="37" t="s">
        <v>142</v>
      </c>
      <c r="K8" s="38"/>
      <c r="L8" s="36" t="s">
        <v>19</v>
      </c>
      <c r="M8" s="37" t="s">
        <v>142</v>
      </c>
      <c r="N8" s="53"/>
      <c r="O8" s="36" t="s">
        <v>36</v>
      </c>
      <c r="P8" s="37" t="s">
        <v>19</v>
      </c>
      <c r="Q8" s="37" t="s">
        <v>142</v>
      </c>
      <c r="R8" s="91"/>
      <c r="S8" s="36" t="s">
        <v>19</v>
      </c>
      <c r="T8" s="37" t="s">
        <v>142</v>
      </c>
      <c r="U8" s="53"/>
    </row>
    <row r="9" spans="1:36" x14ac:dyDescent="0.3">
      <c r="A9" s="39"/>
      <c r="B9" s="40" t="s">
        <v>361</v>
      </c>
      <c r="C9" s="40" t="s">
        <v>361</v>
      </c>
      <c r="D9" s="92"/>
      <c r="E9" s="75" t="s">
        <v>362</v>
      </c>
      <c r="F9" s="40" t="s">
        <v>362</v>
      </c>
      <c r="G9" s="93"/>
      <c r="H9" s="39"/>
      <c r="I9" s="40" t="s">
        <v>359</v>
      </c>
      <c r="J9" s="40" t="s">
        <v>359</v>
      </c>
      <c r="K9" s="41"/>
      <c r="L9" s="75" t="s">
        <v>360</v>
      </c>
      <c r="M9" s="40" t="s">
        <v>360</v>
      </c>
      <c r="N9" s="93"/>
      <c r="O9" s="39"/>
      <c r="P9" s="40" t="s">
        <v>363</v>
      </c>
      <c r="Q9" s="40" t="s">
        <v>363</v>
      </c>
      <c r="R9" s="92"/>
      <c r="S9" s="75" t="s">
        <v>364</v>
      </c>
      <c r="T9" s="40" t="s">
        <v>364</v>
      </c>
      <c r="U9" s="93"/>
      <c r="W9" s="106"/>
      <c r="AA9" s="106"/>
      <c r="AG9" s="106"/>
      <c r="AJ9" s="106"/>
    </row>
    <row r="10" spans="1:36" s="103" customFormat="1" ht="13.5" thickBot="1" x14ac:dyDescent="0.35">
      <c r="A10" s="89"/>
      <c r="B10" s="225" t="s">
        <v>146</v>
      </c>
      <c r="C10" s="225"/>
      <c r="D10" s="90"/>
      <c r="E10" s="224" t="s">
        <v>147</v>
      </c>
      <c r="F10" s="225"/>
      <c r="G10" s="125"/>
      <c r="H10" s="89"/>
      <c r="I10" s="225" t="s">
        <v>365</v>
      </c>
      <c r="J10" s="225"/>
      <c r="K10" s="68"/>
      <c r="L10" s="224" t="s">
        <v>148</v>
      </c>
      <c r="M10" s="225"/>
      <c r="N10" s="125"/>
      <c r="O10" s="89"/>
      <c r="P10" s="225" t="s">
        <v>149</v>
      </c>
      <c r="Q10" s="225"/>
      <c r="R10" s="90"/>
      <c r="S10" s="224" t="s">
        <v>150</v>
      </c>
      <c r="T10" s="225"/>
      <c r="U10" s="125"/>
    </row>
    <row r="11" spans="1:36" s="103" customFormat="1" ht="13.5" thickBot="1" x14ac:dyDescent="0.35">
      <c r="A11" s="89"/>
      <c r="B11" s="69" t="s">
        <v>108</v>
      </c>
      <c r="C11" s="69" t="s">
        <v>6</v>
      </c>
      <c r="D11" s="90"/>
      <c r="E11" s="94" t="s">
        <v>108</v>
      </c>
      <c r="F11" s="69" t="s">
        <v>6</v>
      </c>
      <c r="G11" s="90"/>
      <c r="H11" s="89"/>
      <c r="I11" s="69" t="s">
        <v>108</v>
      </c>
      <c r="J11" s="69" t="s">
        <v>6</v>
      </c>
      <c r="K11" s="68"/>
      <c r="L11" s="94" t="s">
        <v>108</v>
      </c>
      <c r="M11" s="69" t="s">
        <v>6</v>
      </c>
      <c r="N11" s="90"/>
      <c r="O11" s="89"/>
      <c r="P11" s="69" t="s">
        <v>108</v>
      </c>
      <c r="Q11" s="69" t="s">
        <v>6</v>
      </c>
      <c r="R11" s="90"/>
      <c r="S11" s="94" t="s">
        <v>108</v>
      </c>
      <c r="T11" s="69" t="s">
        <v>6</v>
      </c>
      <c r="U11" s="90"/>
    </row>
    <row r="12" spans="1:36" x14ac:dyDescent="0.3">
      <c r="A12" s="45">
        <v>0</v>
      </c>
      <c r="B12" s="132">
        <f>VLOOKUP(CONCATENATE($A12,B$9),lookups,MATCH(CONCATENATE($A$7,B$11),'Query Result 1'!$CK$7:$CU$7,FALSE),FALSE)</f>
        <v>2.2282241353551746E-3</v>
      </c>
      <c r="C12" s="41">
        <f>VLOOKUP(CONCATENATE($A12,C$9),lookups,MATCH(CONCATENATE($A$7,C$11),'Query Result 1'!$CK$7:$CU$7,FALSE),FALSE)</f>
        <v>1.9581963504681794</v>
      </c>
      <c r="D12" s="92"/>
      <c r="E12" s="133">
        <f>VLOOKUP(CONCATENATE($A12,E$9),lookups,MATCH(CONCATENATE($A$7,E$11),'Query Result 1'!$CK$7:$CU$7,FALSE),FALSE)</f>
        <v>8.833475790833513E-4</v>
      </c>
      <c r="F12" s="41">
        <f>VLOOKUP(CONCATENATE($A12,F$9),lookups,MATCH(CONCATENATE($A$7,F$11),'Query Result 1'!$CK$7:$CU$7,FALSE),FALSE)</f>
        <v>1.4404787637620586</v>
      </c>
      <c r="G12" s="93"/>
      <c r="H12" s="95">
        <v>0</v>
      </c>
      <c r="I12" s="134">
        <f>IFERROR(VLOOKUP(CONCATENATE($A12,I$9),lookups,MATCH(CONCATENATE($A$7,I$11),'Query Result 1'!$CK$7:$CU$7,FALSE),FALSE),0)</f>
        <v>3.6966749364217453E-3</v>
      </c>
      <c r="J12" s="60">
        <f>IFERROR(VLOOKUP(CONCATENATE($A12,J$9),lookups,MATCH(CONCATENATE($A$7,J$11),'Query Result 1'!$CK$7:$CU$7,FALSE),FALSE),0)</f>
        <v>1.9209906198092839</v>
      </c>
      <c r="K12" s="59"/>
      <c r="L12" s="133">
        <f>IFERROR(VLOOKUP(CONCATENATE($A12,L$9),lookups,MATCH(CONCATENATE($A$7,L$11),'Query Result 1'!$CK$7:$CU$7,FALSE),FALSE),0)</f>
        <v>1.1163336271345715E-4</v>
      </c>
      <c r="M12" s="41">
        <f>IFERROR(VLOOKUP(CONCATENATE($A12,M$9),lookups,MATCH(CONCATENATE($A$7,M$11),'Query Result 1'!$CK$7:$CU$7,FALSE),FALSE),0)</f>
        <v>1.4131096672505796</v>
      </c>
      <c r="N12" s="93"/>
      <c r="O12" s="45">
        <v>0</v>
      </c>
      <c r="P12" s="132">
        <f>IFERROR(VLOOKUP(CONCATENATE($A12,P$9),lookups,MATCH(CONCATENATE($A$7,P$11),'Query Result 1'!$CK$7:$CU$7,FALSE),FALSE),0)</f>
        <v>1.0857871846010385E-4</v>
      </c>
      <c r="Q12" s="41">
        <f>IFERROR(VLOOKUP(CONCATENATE($A12,Q$9),lookups,MATCH(CONCATENATE($A$7,Q$11),'Query Result 1'!$CK$7:$CU$7,FALSE),FALSE),0)</f>
        <v>1.9209906198092839</v>
      </c>
      <c r="R12" s="93"/>
      <c r="S12" s="133">
        <f>IFERROR(VLOOKUP(CONCATENATE($A12,S$9),lookups,MATCH(CONCATENATE($A$7,S$11),'Query Result 1'!$CK$7:$CU$7,FALSE),FALSE),0)</f>
        <v>4.1654239818454164E-6</v>
      </c>
      <c r="T12" s="41">
        <f>IFERROR(VLOOKUP(CONCATENATE($A12,T$9),lookups,MATCH(CONCATENATE($A$7,T$11),'Query Result 1'!$CK$7:$CU$7,FALSE),FALSE),0)</f>
        <v>1.4131096672505796</v>
      </c>
      <c r="U12" s="93"/>
      <c r="W12" s="106"/>
      <c r="AA12" s="106"/>
      <c r="AG12" s="106"/>
      <c r="AJ12" s="106"/>
    </row>
    <row r="13" spans="1:36" x14ac:dyDescent="0.3">
      <c r="A13" s="45">
        <v>1</v>
      </c>
      <c r="B13" s="132">
        <f>VLOOKUP(CONCATENATE($A13,B$9),lookups,MATCH(CONCATENATE($A$7,B$11),'Query Result 1'!$CK$7:$CU$7,FALSE),FALSE)</f>
        <v>3.8444086403111961E-3</v>
      </c>
      <c r="C13" s="41">
        <f>VLOOKUP(CONCATENATE($A13,C$9),lookups,MATCH(CONCATENATE($A$7,C$11),'Query Result 1'!$CK$7:$CU$7,FALSE),FALSE)</f>
        <v>1.7085651688856782</v>
      </c>
      <c r="D13" s="92"/>
      <c r="E13" s="133">
        <f>VLOOKUP(CONCATENATE($A13,E$9),lookups,MATCH(CONCATENATE($A$7,E$11),'Query Result 1'!$CK$7:$CU$7,FALSE),FALSE)</f>
        <v>2.0915982287506448E-3</v>
      </c>
      <c r="F13" s="41">
        <f>VLOOKUP(CONCATENATE($A13,F$9),lookups,MATCH(CONCATENATE($A$7,F$11),'Query Result 1'!$CK$7:$CU$7,FALSE),FALSE)</f>
        <v>1.3705431798167664</v>
      </c>
      <c r="G13" s="93"/>
      <c r="H13" s="45">
        <v>1</v>
      </c>
      <c r="I13" s="132">
        <f>IFERROR(VLOOKUP(CONCATENATE($A13,I$9),lookups,MATCH(CONCATENATE($A$7,I$11),'Query Result 1'!$CK$7:$CU$7,FALSE),FALSE),0)</f>
        <v>3.6225303895448969E-3</v>
      </c>
      <c r="J13" s="41">
        <f>IFERROR(VLOOKUP(CONCATENATE($A13,J$9),lookups,MATCH(CONCATENATE($A$7,J$11),'Query Result 1'!$CK$7:$CU$7,FALSE),FALSE),0)</f>
        <v>1.6761024306768502</v>
      </c>
      <c r="K13" s="42"/>
      <c r="L13" s="133">
        <f>IFERROR(VLOOKUP(CONCATENATE($A13,L$9),lookups,MATCH(CONCATENATE($A$7,L$11),'Query Result 1'!$CK$7:$CU$7,FALSE),FALSE),0)</f>
        <v>1.9910726633221089E-4</v>
      </c>
      <c r="M13" s="41">
        <f>IFERROR(VLOOKUP(CONCATENATE($A13,M$9),lookups,MATCH(CONCATENATE($A$7,M$11),'Query Result 1'!$CK$7:$CU$7,FALSE),FALSE),0)</f>
        <v>1.3445028594002479</v>
      </c>
      <c r="N13" s="93"/>
      <c r="O13" s="45">
        <v>1</v>
      </c>
      <c r="P13" s="132">
        <f>IFERROR(VLOOKUP(CONCATENATE($A13,P$9),lookups,MATCH(CONCATENATE($A$7,P$11),'Query Result 1'!$CK$7:$CU$7,FALSE),FALSE),0)</f>
        <v>3.1657222262025165E-4</v>
      </c>
      <c r="Q13" s="41">
        <f>IFERROR(VLOOKUP(CONCATENATE($A13,Q$9),lookups,MATCH(CONCATENATE($A$7,Q$11),'Query Result 1'!$CK$7:$CU$7,FALSE),FALSE),0)</f>
        <v>1.6761024306768502</v>
      </c>
      <c r="R13" s="93"/>
      <c r="S13" s="133">
        <f>IFERROR(VLOOKUP(CONCATENATE($A13,S$9),lookups,MATCH(CONCATENATE($A$7,S$11),'Query Result 1'!$CK$7:$CU$7,FALSE),FALSE),0)</f>
        <v>1.3329356741905331E-5</v>
      </c>
      <c r="T13" s="41">
        <f>IFERROR(VLOOKUP(CONCATENATE($A13,T$9),lookups,MATCH(CONCATENATE($A$7,T$11),'Query Result 1'!$CK$7:$CU$7,FALSE),FALSE),0)</f>
        <v>1.3445028594002479</v>
      </c>
      <c r="U13" s="93"/>
      <c r="W13" s="106"/>
      <c r="AA13" s="106"/>
      <c r="AG13" s="106"/>
      <c r="AJ13" s="106"/>
    </row>
    <row r="14" spans="1:36" x14ac:dyDescent="0.3">
      <c r="A14" s="46">
        <v>2</v>
      </c>
      <c r="B14" s="132">
        <f>VLOOKUP(CONCATENATE($A14,B$9),lookups,MATCH(CONCATENATE($A$7,B$11),'Query Result 1'!$CK$7:$CU$7,FALSE),FALSE)</f>
        <v>4.7272008295303012E-3</v>
      </c>
      <c r="C14" s="41">
        <f>VLOOKUP(CONCATENATE($A14,C$9),lookups,MATCH(CONCATENATE($A$7,C$11),'Query Result 1'!$CK$7:$CU$7,FALSE),FALSE)</f>
        <v>1.5968625000841701</v>
      </c>
      <c r="D14" s="92"/>
      <c r="E14" s="133">
        <f>VLOOKUP(CONCATENATE($A14,E$9),lookups,MATCH(CONCATENATE($A$7,E$11),'Query Result 1'!$CK$7:$CU$7,FALSE),FALSE)</f>
        <v>3.452303396153481E-3</v>
      </c>
      <c r="F14" s="41">
        <f>VLOOKUP(CONCATENATE($A14,F$9),lookups,MATCH(CONCATENATE($A$7,F$11),'Query Result 1'!$CK$7:$CU$7,FALSE),FALSE)</f>
        <v>1.3443173358372817</v>
      </c>
      <c r="G14" s="93"/>
      <c r="H14" s="46">
        <v>2</v>
      </c>
      <c r="I14" s="132">
        <f>IFERROR(VLOOKUP(CONCATENATE($A14,I$9),lookups,MATCH(CONCATENATE($A$7,I$11),'Query Result 1'!$CK$7:$CU$7,FALSE),FALSE),0)</f>
        <v>2.3195857680236506E-3</v>
      </c>
      <c r="J14" s="41">
        <f>IFERROR(VLOOKUP(CONCATENATE($A14,J$9),lookups,MATCH(CONCATENATE($A$7,J$11),'Query Result 1'!$CK$7:$CU$7,FALSE),FALSE),0)</f>
        <v>1.5665221125825706</v>
      </c>
      <c r="K14" s="42"/>
      <c r="L14" s="133">
        <f>IFERROR(VLOOKUP(CONCATENATE($A14,L$9),lookups,MATCH(CONCATENATE($A$7,L$11),'Query Result 1'!$CK$7:$CU$7,FALSE),FALSE),0)</f>
        <v>1.7439241737326143E-4</v>
      </c>
      <c r="M14" s="41">
        <f>IFERROR(VLOOKUP(CONCATENATE($A14,M$9),lookups,MATCH(CONCATENATE($A$7,M$11),'Query Result 1'!$CK$7:$CU$7,FALSE),FALSE),0)</f>
        <v>1.3187753064563734</v>
      </c>
      <c r="N14" s="93"/>
      <c r="O14" s="46">
        <v>2</v>
      </c>
      <c r="P14" s="132">
        <f>IFERROR(VLOOKUP(CONCATENATE($A14,P$9),lookups,MATCH(CONCATENATE($A$7,P$11),'Query Result 1'!$CK$7:$CU$7,FALSE),FALSE),0)</f>
        <v>5.8038240813712799E-4</v>
      </c>
      <c r="Q14" s="41">
        <f>IFERROR(VLOOKUP(CONCATENATE($A14,Q$9),lookups,MATCH(CONCATENATE($A$7,Q$11),'Query Result 1'!$CK$7:$CU$7,FALSE),FALSE),0)</f>
        <v>1.5665221125825706</v>
      </c>
      <c r="R14" s="93"/>
      <c r="S14" s="133">
        <f>IFERROR(VLOOKUP(CONCATENATE($A14,S$9),lookups,MATCH(CONCATENATE($A$7,S$11),'Query Result 1'!$CK$7:$CU$7,FALSE),FALSE),0)</f>
        <v>1.5273221266766527E-5</v>
      </c>
      <c r="T14" s="41">
        <f>IFERROR(VLOOKUP(CONCATENATE($A14,T$9),lookups,MATCH(CONCATENATE($A$7,T$11),'Query Result 1'!$CK$7:$CU$7,FALSE),FALSE),0)</f>
        <v>1.3187753064563734</v>
      </c>
      <c r="U14" s="93"/>
      <c r="W14" s="106"/>
      <c r="AA14" s="106"/>
      <c r="AG14" s="106"/>
      <c r="AJ14" s="106"/>
    </row>
    <row r="15" spans="1:36" x14ac:dyDescent="0.3">
      <c r="A15" s="46">
        <v>3</v>
      </c>
      <c r="B15" s="132">
        <f>VLOOKUP(CONCATENATE($A15,B$9),lookups,MATCH(CONCATENATE($A$7,B$11),'Query Result 1'!$CK$7:$CU$7,FALSE),FALSE)</f>
        <v>5.4008887348607664E-3</v>
      </c>
      <c r="C15" s="41">
        <f>VLOOKUP(CONCATENATE($A15,C$9),lookups,MATCH(CONCATENATE($A$7,C$11),'Query Result 1'!$CK$7:$CU$7,FALSE),FALSE)</f>
        <v>1.5677226734402985</v>
      </c>
      <c r="D15" s="92"/>
      <c r="E15" s="133">
        <f>VLOOKUP(CONCATENATE($A15,E$9),lookups,MATCH(CONCATENATE($A$7,E$11),'Query Result 1'!$CK$7:$CU$7,FALSE),FALSE)</f>
        <v>2.564235003224038E-3</v>
      </c>
      <c r="F15" s="41">
        <f>VLOOKUP(CONCATENATE($A15,F$9),lookups,MATCH(CONCATENATE($A$7,F$11),'Query Result 1'!$CK$7:$CU$7,FALSE),FALSE)</f>
        <v>1.3248907847413676</v>
      </c>
      <c r="G15" s="93"/>
      <c r="H15" s="46">
        <v>3</v>
      </c>
      <c r="I15" s="132">
        <f>IFERROR(VLOOKUP(CONCATENATE($A15,I$9),lookups,MATCH(CONCATENATE($A$7,I$11),'Query Result 1'!$CK$7:$CU$7,FALSE),FALSE),0)</f>
        <v>1.6931060011541E-3</v>
      </c>
      <c r="J15" s="41">
        <f>IFERROR(VLOOKUP(CONCATENATE($A15,J$9),lookups,MATCH(CONCATENATE($A$7,J$11),'Query Result 1'!$CK$7:$CU$7,FALSE),FALSE),0)</f>
        <v>1.5379359426449328</v>
      </c>
      <c r="K15" s="42"/>
      <c r="L15" s="133">
        <f>IFERROR(VLOOKUP(CONCATENATE($A15,L$9),lookups,MATCH(CONCATENATE($A$7,L$11),'Query Result 1'!$CK$7:$CU$7,FALSE),FALSE),0)</f>
        <v>1.5051065321068104E-4</v>
      </c>
      <c r="M15" s="41">
        <f>IFERROR(VLOOKUP(CONCATENATE($A15,M$9),lookups,MATCH(CONCATENATE($A$7,M$11),'Query Result 1'!$CK$7:$CU$7,FALSE),FALSE),0)</f>
        <v>1.2997178598312815</v>
      </c>
      <c r="N15" s="93"/>
      <c r="O15" s="46">
        <v>3</v>
      </c>
      <c r="P15" s="132">
        <f>IFERROR(VLOOKUP(CONCATENATE($A15,P$9),lookups,MATCH(CONCATENATE($A$7,P$11),'Query Result 1'!$CK$7:$CU$7,FALSE),FALSE),0)</f>
        <v>5.4067203284353504E-4</v>
      </c>
      <c r="Q15" s="41">
        <f>IFERROR(VLOOKUP(CONCATENATE($A15,Q$9),lookups,MATCH(CONCATENATE($A$7,Q$11),'Query Result 1'!$CK$7:$CU$7,FALSE),FALSE),0)</f>
        <v>1.5379359426449328</v>
      </c>
      <c r="R15" s="93"/>
      <c r="S15" s="133">
        <f>IFERROR(VLOOKUP(CONCATENATE($A15,S$9),lookups,MATCH(CONCATENATE($A$7,S$11),'Query Result 1'!$CK$7:$CU$7,FALSE),FALSE),0)</f>
        <v>1.3051661809782304E-5</v>
      </c>
      <c r="T15" s="41">
        <f>IFERROR(VLOOKUP(CONCATENATE($A15,T$9),lookups,MATCH(CONCATENATE($A$7,T$11),'Query Result 1'!$CK$7:$CU$7,FALSE),FALSE),0)</f>
        <v>1.2997178598312815</v>
      </c>
      <c r="U15" s="93"/>
      <c r="W15" s="106"/>
      <c r="AA15" s="106"/>
      <c r="AG15" s="106"/>
      <c r="AJ15" s="106"/>
    </row>
    <row r="16" spans="1:36" x14ac:dyDescent="0.3">
      <c r="A16" s="45">
        <v>4</v>
      </c>
      <c r="B16" s="132">
        <f>VLOOKUP(CONCATENATE($A16,B$9),lookups,MATCH(CONCATENATE($A$7,B$11),'Query Result 1'!$CK$7:$CU$7,FALSE),FALSE)</f>
        <v>4.9379712830116794E-3</v>
      </c>
      <c r="C16" s="41">
        <f>VLOOKUP(CONCATENATE($A16,C$9),lookups,MATCH(CONCATENATE($A$7,C$11),'Query Result 1'!$CK$7:$CU$7,FALSE),FALSE)</f>
        <v>1.4968157619402105</v>
      </c>
      <c r="D16" s="92"/>
      <c r="E16" s="133">
        <f>VLOOKUP(CONCATENATE($A16,E$9),lookups,MATCH(CONCATENATE($A$7,E$11),'Query Result 1'!$CK$7:$CU$7,FALSE),FALSE)</f>
        <v>2.7750054567054162E-3</v>
      </c>
      <c r="F16" s="41">
        <f>VLOOKUP(CONCATENATE($A16,F$9),lookups,MATCH(CONCATENATE($A$7,F$11),'Query Result 1'!$CK$7:$CU$7,FALSE),FALSE)</f>
        <v>1.3054642336454529</v>
      </c>
      <c r="G16" s="93"/>
      <c r="H16" s="45">
        <v>4</v>
      </c>
      <c r="I16" s="132">
        <f>IFERROR(VLOOKUP(CONCATENATE($A16,I$9),lookups,MATCH(CONCATENATE($A$7,I$11),'Query Result 1'!$CK$7:$CU$7,FALSE),FALSE),0)</f>
        <v>1.2132491584455082E-3</v>
      </c>
      <c r="J16" s="41">
        <f>IFERROR(VLOOKUP(CONCATENATE($A16,J$9),lookups,MATCH(CONCATENATE($A$7,J$11),'Query Result 1'!$CK$7:$CU$7,FALSE),FALSE),0)</f>
        <v>1.4683762624633465</v>
      </c>
      <c r="K16" s="42"/>
      <c r="L16" s="133">
        <f>IFERROR(VLOOKUP(CONCATENATE($A16,L$9),lookups,MATCH(CONCATENATE($A$7,L$11),'Query Result 1'!$CK$7:$CU$7,FALSE),FALSE),0)</f>
        <v>1.4023594072212902E-4</v>
      </c>
      <c r="M16" s="41">
        <f>IFERROR(VLOOKUP(CONCATENATE($A16,M$9),lookups,MATCH(CONCATENATE($A$7,M$11),'Query Result 1'!$CK$7:$CU$7,FALSE),FALSE),0)</f>
        <v>1.2806604132061894</v>
      </c>
      <c r="N16" s="93"/>
      <c r="O16" s="45">
        <v>4</v>
      </c>
      <c r="P16" s="132">
        <f>IFERROR(VLOOKUP(CONCATENATE($A16,P$9),lookups,MATCH(CONCATENATE($A$7,P$11),'Query Result 1'!$CK$7:$CU$7,FALSE),FALSE),0)</f>
        <v>3.996030073250369E-4</v>
      </c>
      <c r="Q16" s="41">
        <f>IFERROR(VLOOKUP(CONCATENATE($A16,Q$9),lookups,MATCH(CONCATENATE($A$7,Q$11),'Query Result 1'!$CK$7:$CU$7,FALSE),FALSE),0)</f>
        <v>1.4683762624633465</v>
      </c>
      <c r="R16" s="93"/>
      <c r="S16" s="133">
        <f>IFERROR(VLOOKUP(CONCATENATE($A16,S$9),lookups,MATCH(CONCATENATE($A$7,S$11),'Query Result 1'!$CK$7:$CU$7,FALSE),FALSE),0)</f>
        <v>9.1639327600599156E-6</v>
      </c>
      <c r="T16" s="41">
        <f>IFERROR(VLOOKUP(CONCATENATE($A16,T$9),lookups,MATCH(CONCATENATE($A$7,T$11),'Query Result 1'!$CK$7:$CU$7,FALSE),FALSE),0)</f>
        <v>1.2806604132061894</v>
      </c>
      <c r="U16" s="93"/>
      <c r="W16" s="106"/>
      <c r="AA16" s="106"/>
      <c r="AG16" s="106"/>
      <c r="AJ16" s="106"/>
    </row>
    <row r="17" spans="1:36" x14ac:dyDescent="0.3">
      <c r="A17" s="46">
        <v>5</v>
      </c>
      <c r="B17" s="132">
        <f>VLOOKUP(CONCATENATE($A17,B$9),lookups,MATCH(CONCATENATE($A$7,B$11),'Query Result 1'!$CK$7:$CU$7,FALSE),FALSE)</f>
        <v>5.9251767667090425E-3</v>
      </c>
      <c r="C17" s="41">
        <f>VLOOKUP(CONCATENATE($A17,C$9),lookups,MATCH(CONCATENATE($A$7,C$11),'Query Result 1'!$CK$7:$CU$7,FALSE),FALSE)</f>
        <v>1.3676291971523793</v>
      </c>
      <c r="D17" s="92"/>
      <c r="E17" s="133">
        <f>VLOOKUP(CONCATENATE($A17,E$9),lookups,MATCH(CONCATENATE($A$7,E$11),'Query Result 1'!$CK$7:$CU$7,FALSE),FALSE)</f>
        <v>2.9605056713635988E-3</v>
      </c>
      <c r="F17" s="41">
        <f>VLOOKUP(CONCATENATE($A17,F$9),lookups,MATCH(CONCATENATE($A$7,F$11),'Query Result 1'!$CK$7:$CU$7,FALSE),FALSE)</f>
        <v>1.2879803376591301</v>
      </c>
      <c r="G17" s="93"/>
      <c r="H17" s="46">
        <v>5</v>
      </c>
      <c r="I17" s="132">
        <f>IFERROR(VLOOKUP(CONCATENATE($A17,I$9),lookups,MATCH(CONCATENATE($A$7,I$11),'Query Result 1'!$CK$7:$CU$7,FALSE),FALSE),0)</f>
        <v>1.2618457715670381E-3</v>
      </c>
      <c r="J17" s="41">
        <f>IFERROR(VLOOKUP(CONCATENATE($A17,J$9),lookups,MATCH(CONCATENATE($A$7,J$11),'Query Result 1'!$CK$7:$CU$7,FALSE),FALSE),0)</f>
        <v>1.3416442424064841</v>
      </c>
      <c r="K17" s="42"/>
      <c r="L17" s="133">
        <f>IFERROR(VLOOKUP(CONCATENATE($A17,L$9),lookups,MATCH(CONCATENATE($A$7,L$11),'Query Result 1'!$CK$7:$CU$7,FALSE),FALSE),0)</f>
        <v>1.2218577013413222E-4</v>
      </c>
      <c r="M17" s="41">
        <f>IFERROR(VLOOKUP(CONCATENATE($A17,M$9),lookups,MATCH(CONCATENATE($A$7,M$11),'Query Result 1'!$CK$7:$CU$7,FALSE),FALSE),0)</f>
        <v>1.2635087112436065</v>
      </c>
      <c r="N17" s="93"/>
      <c r="O17" s="46">
        <v>5</v>
      </c>
      <c r="P17" s="132">
        <f>IFERROR(VLOOKUP(CONCATENATE($A17,P$9),lookups,MATCH(CONCATENATE($A$7,P$11),'Query Result 1'!$CK$7:$CU$7,FALSE),FALSE),0)</f>
        <v>3.7544354823033352E-4</v>
      </c>
      <c r="Q17" s="41">
        <f>IFERROR(VLOOKUP(CONCATENATE($A17,Q$9),lookups,MATCH(CONCATENATE($A$7,Q$11),'Query Result 1'!$CK$7:$CU$7,FALSE),FALSE),0)</f>
        <v>1.3416442424064841</v>
      </c>
      <c r="R17" s="93"/>
      <c r="S17" s="133">
        <f>IFERROR(VLOOKUP(CONCATENATE($A17,S$9),lookups,MATCH(CONCATENATE($A$7,S$11),'Query Result 1'!$CK$7:$CU$7,FALSE),FALSE),0)</f>
        <v>1.0830102352798081E-5</v>
      </c>
      <c r="T17" s="41">
        <f>IFERROR(VLOOKUP(CONCATENATE($A17,T$9),lookups,MATCH(CONCATENATE($A$7,T$11),'Query Result 1'!$CK$7:$CU$7,FALSE),FALSE),0)</f>
        <v>1.2635087112436065</v>
      </c>
      <c r="U17" s="93"/>
      <c r="W17" s="106"/>
      <c r="AA17" s="106"/>
      <c r="AG17" s="106"/>
      <c r="AJ17" s="106"/>
    </row>
    <row r="18" spans="1:36" x14ac:dyDescent="0.3">
      <c r="A18" s="46">
        <v>6</v>
      </c>
      <c r="B18" s="132">
        <f>VLOOKUP(CONCATENATE($A18,B$9),lookups,MATCH(CONCATENATE($A$7,B$11),'Query Result 1'!$CK$7:$CU$7,FALSE),FALSE)</f>
        <v>7.0581720897709959E-3</v>
      </c>
      <c r="C18" s="41">
        <f>VLOOKUP(CONCATENATE($A18,C$9),lookups,MATCH(CONCATENATE($A$7,C$11),'Query Result 1'!$CK$7:$CU$7,FALSE),FALSE)</f>
        <v>1.3394606980633033</v>
      </c>
      <c r="D18" s="92"/>
      <c r="E18" s="133">
        <f>VLOOKUP(CONCATENATE($A18,E$9),lookups,MATCH(CONCATENATE($A$7,E$11),'Query Result 1'!$CK$7:$CU$7,FALSE),FALSE)</f>
        <v>3.4317539711763768E-3</v>
      </c>
      <c r="F18" s="41">
        <f>VLOOKUP(CONCATENATE($A18,F$9),lookups,MATCH(CONCATENATE($A$7,F$11),'Query Result 1'!$CK$7:$CU$7,FALSE),FALSE)</f>
        <v>1.2607831661248496</v>
      </c>
      <c r="G18" s="93"/>
      <c r="H18" s="46">
        <v>6</v>
      </c>
      <c r="I18" s="132">
        <f>IFERROR(VLOOKUP(CONCATENATE($A18,I$9),lookups,MATCH(CONCATENATE($A$7,I$11),'Query Result 1'!$CK$7:$CU$7,FALSE),FALSE),0)</f>
        <v>1.1185551865915558E-3</v>
      </c>
      <c r="J18" s="41">
        <f>IFERROR(VLOOKUP(CONCATENATE($A18,J$9),lookups,MATCH(CONCATENATE($A$7,J$11),'Query Result 1'!$CK$7:$CU$7,FALSE),FALSE),0)</f>
        <v>1.3140109448001005</v>
      </c>
      <c r="K18" s="42"/>
      <c r="L18" s="133">
        <f>IFERROR(VLOOKUP(CONCATENATE($A18,L$9),lookups,MATCH(CONCATENATE($A$7,L$11),'Query Result 1'!$CK$7:$CU$7,FALSE),FALSE),0)</f>
        <v>1.2496271945536247E-4</v>
      </c>
      <c r="M18" s="41">
        <f>IFERROR(VLOOKUP(CONCATENATE($A18,M$9),lookups,MATCH(CONCATENATE($A$7,M$11),'Query Result 1'!$CK$7:$CU$7,FALSE),FALSE),0)</f>
        <v>1.2368282859684776</v>
      </c>
      <c r="N18" s="93"/>
      <c r="O18" s="46">
        <v>6</v>
      </c>
      <c r="P18" s="132">
        <f>IFERROR(VLOOKUP(CONCATENATE($A18,P$9),lookups,MATCH(CONCATENATE($A$7,P$11),'Query Result 1'!$CK$7:$CU$7,FALSE),FALSE),0)</f>
        <v>2.9852205203225482E-4</v>
      </c>
      <c r="Q18" s="41">
        <f>IFERROR(VLOOKUP(CONCATENATE($A18,Q$9),lookups,MATCH(CONCATENATE($A$7,Q$11),'Query Result 1'!$CK$7:$CU$7,FALSE),FALSE),0)</f>
        <v>1.3140109448001005</v>
      </c>
      <c r="R18" s="93"/>
      <c r="S18" s="133">
        <f>IFERROR(VLOOKUP(CONCATENATE($A18,S$9),lookups,MATCH(CONCATENATE($A$7,S$11),'Query Result 1'!$CK$7:$CU$7,FALSE),FALSE),0)</f>
        <v>8.0531530315678041E-6</v>
      </c>
      <c r="T18" s="41">
        <f>IFERROR(VLOOKUP(CONCATENATE($A18,T$9),lookups,MATCH(CONCATENATE($A$7,T$11),'Query Result 1'!$CK$7:$CU$7,FALSE),FALSE),0)</f>
        <v>1.2368282859684776</v>
      </c>
      <c r="U18" s="93"/>
      <c r="W18" s="106"/>
      <c r="AA18" s="106"/>
      <c r="AG18" s="106"/>
      <c r="AJ18" s="106"/>
    </row>
    <row r="19" spans="1:36" x14ac:dyDescent="0.3">
      <c r="A19" s="45">
        <v>7</v>
      </c>
      <c r="B19" s="132">
        <f>VLOOKUP(CONCATENATE($A19,B$9),lookups,MATCH(CONCATENATE($A$7,B$11),'Query Result 1'!$CK$7:$CU$7,FALSE),FALSE)</f>
        <v>7.8104476608922783E-3</v>
      </c>
      <c r="C19" s="41">
        <f>VLOOKUP(CONCATENATE($A19,C$9),lookups,MATCH(CONCATENATE($A$7,C$11),'Query Result 1'!$CK$7:$CU$7,FALSE),FALSE)</f>
        <v>1.2335859945905694</v>
      </c>
      <c r="D19" s="92"/>
      <c r="E19" s="133">
        <f>VLOOKUP(CONCATENATE($A19,E$9),lookups,MATCH(CONCATENATE($A$7,E$11),'Query Result 1'!$CK$7:$CU$7,FALSE),FALSE)</f>
        <v>3.9515988841106846E-3</v>
      </c>
      <c r="F19" s="41">
        <f>VLOOKUP(CONCATENATE($A19,F$9),lookups,MATCH(CONCATENATE($A$7,F$11),'Query Result 1'!$CK$7:$CU$7,FALSE),FALSE)</f>
        <v>1.2151307710494506</v>
      </c>
      <c r="G19" s="93"/>
      <c r="H19" s="45">
        <v>7</v>
      </c>
      <c r="I19" s="132">
        <f>IFERROR(VLOOKUP(CONCATENATE($A19,I$9),lookups,MATCH(CONCATENATE($A$7,I$11),'Query Result 1'!$CK$7:$CU$7,FALSE),FALSE),0)</f>
        <v>8.0670377781739554E-4</v>
      </c>
      <c r="J19" s="41">
        <f>IFERROR(VLOOKUP(CONCATENATE($A19,J$9),lookups,MATCH(CONCATENATE($A$7,J$11),'Query Result 1'!$CK$7:$CU$7,FALSE),FALSE),0)</f>
        <v>1.2101478606933485</v>
      </c>
      <c r="K19" s="42"/>
      <c r="L19" s="133">
        <f>IFERROR(VLOOKUP(CONCATENATE($A19,L$9),lookups,MATCH(CONCATENATE($A$7,L$11),'Query Result 1'!$CK$7:$CU$7,FALSE),FALSE),0)</f>
        <v>9.8026311039428791E-5</v>
      </c>
      <c r="M19" s="41">
        <f>IFERROR(VLOOKUP(CONCATENATE($A19,M$9),lookups,MATCH(CONCATENATE($A$7,M$11),'Query Result 1'!$CK$7:$CU$7,FALSE),FALSE),0)</f>
        <v>1.192043286399511</v>
      </c>
      <c r="N19" s="93"/>
      <c r="O19" s="45">
        <v>7</v>
      </c>
      <c r="P19" s="132">
        <f>IFERROR(VLOOKUP(CONCATENATE($A19,P$9),lookups,MATCH(CONCATENATE($A$7,P$11),'Query Result 1'!$CK$7:$CU$7,FALSE),FALSE),0)</f>
        <v>1.3634821167240663E-4</v>
      </c>
      <c r="Q19" s="41">
        <f>IFERROR(VLOOKUP(CONCATENATE($A19,Q$9),lookups,MATCH(CONCATENATE($A$7,Q$11),'Query Result 1'!$CK$7:$CU$7,FALSE),FALSE),0)</f>
        <v>1.2101478606933485</v>
      </c>
      <c r="R19" s="93"/>
      <c r="S19" s="133">
        <f>IFERROR(VLOOKUP(CONCATENATE($A19,S$9),lookups,MATCH(CONCATENATE($A$7,S$11),'Query Result 1'!$CK$7:$CU$7,FALSE),FALSE),0)</f>
        <v>8.3308479636908328E-6</v>
      </c>
      <c r="T19" s="41">
        <f>IFERROR(VLOOKUP(CONCATENATE($A19,T$9),lookups,MATCH(CONCATENATE($A$7,T$11),'Query Result 1'!$CK$7:$CU$7,FALSE),FALSE),0)</f>
        <v>1.192043286399511</v>
      </c>
      <c r="U19" s="93"/>
      <c r="W19" s="106"/>
      <c r="AA19" s="106"/>
      <c r="AG19" s="106"/>
      <c r="AJ19" s="106"/>
    </row>
    <row r="20" spans="1:36" x14ac:dyDescent="0.3">
      <c r="A20" s="46">
        <v>8</v>
      </c>
      <c r="B20" s="132">
        <f>VLOOKUP(CONCATENATE($A20,B$9),lookups,MATCH(CONCATENATE($A$7,B$11),'Query Result 1'!$CK$7:$CU$7,FALSE),FALSE)</f>
        <v>8.4741385486663146E-3</v>
      </c>
      <c r="C20" s="41">
        <f>VLOOKUP(CONCATENATE($A20,C$9),lookups,MATCH(CONCATENATE($A$7,C$11),'Query Result 1'!$CK$7:$CU$7,FALSE),FALSE)</f>
        <v>1.2015321852823104</v>
      </c>
      <c r="D20" s="92"/>
      <c r="E20" s="133">
        <f>VLOOKUP(CONCATENATE($A20,E$9),lookups,MATCH(CONCATENATE($A$7,E$11),'Query Result 1'!$CK$7:$CU$7,FALSE),FALSE)</f>
        <v>4.1715332703521225E-3</v>
      </c>
      <c r="F20" s="41">
        <f>VLOOKUP(CONCATENATE($A20,F$9),lookups,MATCH(CONCATENATE($A$7,F$11),'Query Result 1'!$CK$7:$CU$7,FALSE),FALSE)</f>
        <v>1.1840482892959876</v>
      </c>
      <c r="G20" s="93"/>
      <c r="H20" s="46">
        <v>8</v>
      </c>
      <c r="I20" s="132">
        <f>IFERROR(VLOOKUP(CONCATENATE($A20,I$9),lookups,MATCH(CONCATENATE($A$7,I$11),'Query Result 1'!$CK$7:$CU$7,FALSE),FALSE),0)</f>
        <v>5.3289657474409025E-4</v>
      </c>
      <c r="J20" s="41">
        <f>IFERROR(VLOOKUP(CONCATENATE($A20,J$9),lookups,MATCH(CONCATENATE($A$7,J$11),'Query Result 1'!$CK$7:$CU$7,FALSE),FALSE),0)</f>
        <v>1.1787030737619466</v>
      </c>
      <c r="K20" s="42"/>
      <c r="L20" s="133">
        <f>IFERROR(VLOOKUP(CONCATENATE($A20,L$9),lookups,MATCH(CONCATENATE($A$7,L$11),'Query Result 1'!$CK$7:$CU$7,FALSE),FALSE),0)</f>
        <v>8.6640818822384649E-5</v>
      </c>
      <c r="M20" s="41">
        <f>IFERROR(VLOOKUP(CONCATENATE($A20,M$9),lookups,MATCH(CONCATENATE($A$7,M$11),'Query Result 1'!$CK$7:$CU$7,FALSE),FALSE),0)</f>
        <v>1.161551371799364</v>
      </c>
      <c r="N20" s="93"/>
      <c r="O20" s="46">
        <v>8</v>
      </c>
      <c r="P20" s="132">
        <f>IFERROR(VLOOKUP(CONCATENATE($A20,P$9),lookups,MATCH(CONCATENATE($A$7,P$11),'Query Result 1'!$CK$7:$CU$7,FALSE),FALSE),0)</f>
        <v>7.0812207691372075E-5</v>
      </c>
      <c r="Q20" s="41">
        <f>IFERROR(VLOOKUP(CONCATENATE($A20,Q$9),lookups,MATCH(CONCATENATE($A$7,Q$11),'Query Result 1'!$CK$7:$CU$7,FALSE),FALSE),0)</f>
        <v>1.1787030737619466</v>
      </c>
      <c r="R20" s="93"/>
      <c r="S20" s="133">
        <f>IFERROR(VLOOKUP(CONCATENATE($A20,S$9),lookups,MATCH(CONCATENATE($A$7,S$11),'Query Result 1'!$CK$7:$CU$7,FALSE),FALSE),0)</f>
        <v>3.6100341175993607E-6</v>
      </c>
      <c r="T20" s="41">
        <f>IFERROR(VLOOKUP(CONCATENATE($A20,T$9),lookups,MATCH(CONCATENATE($A$7,T$11),'Query Result 1'!$CK$7:$CU$7,FALSE),FALSE),0)</f>
        <v>1.161551371799364</v>
      </c>
      <c r="U20" s="93"/>
      <c r="W20" s="106"/>
      <c r="AA20" s="106"/>
      <c r="AG20" s="106"/>
      <c r="AJ20" s="106"/>
    </row>
    <row r="21" spans="1:36" x14ac:dyDescent="0.3">
      <c r="A21" s="46">
        <v>9</v>
      </c>
      <c r="B21" s="132">
        <f>VLOOKUP(CONCATENATE($A21,B$9),lookups,MATCH(CONCATENATE($A$7,B$11),'Query Result 1'!$CK$7:$CU$7,FALSE),FALSE)</f>
        <v>9.9634164696421126E-3</v>
      </c>
      <c r="C21" s="41">
        <f>VLOOKUP(CONCATENATE($A21,C$9),lookups,MATCH(CONCATENATE($A$7,C$11),'Query Result 1'!$CK$7:$CU$7,FALSE),FALSE)</f>
        <v>1.1461665146589541</v>
      </c>
      <c r="D21" s="92"/>
      <c r="E21" s="133">
        <f>VLOOKUP(CONCATENATE($A21,E$9),lookups,MATCH(CONCATENATE($A$7,E$11),'Query Result 1'!$CK$7:$CU$7,FALSE),FALSE)</f>
        <v>5.8651946613704686E-3</v>
      </c>
      <c r="F21" s="41">
        <f>VLOOKUP(CONCATENATE($A21,F$9),lookups,MATCH(CONCATENATE($A$7,F$11),'Query Result 1'!$CK$7:$CU$7,FALSE),FALSE)</f>
        <v>1.1461665146589541</v>
      </c>
      <c r="G21" s="93"/>
      <c r="H21" s="46"/>
      <c r="I21" s="132"/>
      <c r="J21" s="41"/>
      <c r="K21" s="42"/>
      <c r="L21" s="133"/>
      <c r="M21" s="41"/>
      <c r="N21" s="93"/>
      <c r="O21" s="46"/>
      <c r="P21" s="132"/>
      <c r="Q21" s="41"/>
      <c r="R21" s="93"/>
      <c r="S21" s="133"/>
      <c r="T21" s="41"/>
      <c r="U21" s="93"/>
      <c r="W21" s="106"/>
      <c r="AA21" s="106"/>
      <c r="AG21" s="106"/>
      <c r="AJ21" s="106"/>
    </row>
    <row r="22" spans="1:36" x14ac:dyDescent="0.3">
      <c r="A22" s="45">
        <v>10</v>
      </c>
      <c r="B22" s="132">
        <f>VLOOKUP(CONCATENATE($A22,B$9),lookups,MATCH(CONCATENATE($A$7,B$11),'Query Result 1'!$CK$7:$CU$7,FALSE),FALSE)</f>
        <v>8.0612061845993718E-3</v>
      </c>
      <c r="C22" s="41">
        <f>VLOOKUP(CONCATENATE($A22,C$9),lookups,MATCH(CONCATENATE($A$7,C$11),'Query Result 1'!$CK$7:$CU$7,FALSE),FALSE)</f>
        <v>1.1422812044397714</v>
      </c>
      <c r="D22" s="92"/>
      <c r="E22" s="133">
        <f>VLOOKUP(CONCATENATE($A22,E$9),lookups,MATCH(CONCATENATE($A$7,E$11),'Query Result 1'!$CK$7:$CU$7,FALSE),FALSE)</f>
        <v>5.1473532618324424E-3</v>
      </c>
      <c r="F22" s="41">
        <f>VLOOKUP(CONCATENATE($A22,F$9),lookups,MATCH(CONCATENATE($A$7,F$11),'Query Result 1'!$CK$7:$CU$7,FALSE),FALSE)</f>
        <v>1.1383958942205883</v>
      </c>
      <c r="G22" s="93"/>
      <c r="H22" s="45"/>
      <c r="I22" s="132"/>
      <c r="J22" s="41"/>
      <c r="K22" s="42"/>
      <c r="L22" s="133"/>
      <c r="M22" s="41"/>
      <c r="N22" s="93"/>
      <c r="O22" s="45"/>
      <c r="P22" s="132"/>
      <c r="Q22" s="41"/>
      <c r="R22" s="93"/>
      <c r="S22" s="133"/>
      <c r="T22" s="41"/>
      <c r="U22" s="93"/>
      <c r="W22" s="106"/>
      <c r="AA22" s="106"/>
      <c r="AG22" s="106"/>
      <c r="AJ22" s="106"/>
    </row>
    <row r="23" spans="1:36" x14ac:dyDescent="0.3">
      <c r="A23" s="46">
        <v>11</v>
      </c>
      <c r="B23" s="132">
        <f>VLOOKUP(CONCATENATE($A23,B$9),lookups,MATCH(CONCATENATE($A$7,B$11),'Query Result 1'!$CK$7:$CU$7,FALSE),FALSE)</f>
        <v>7.7843443372727136E-3</v>
      </c>
      <c r="C23" s="41">
        <f>VLOOKUP(CONCATENATE($A23,C$9),lookups,MATCH(CONCATENATE($A$7,C$11),'Query Result 1'!$CK$7:$CU$7,FALSE),FALSE)</f>
        <v>1.1082847400219211</v>
      </c>
      <c r="D23" s="92"/>
      <c r="E23" s="133">
        <f>VLOOKUP(CONCATENATE($A23,E$9),lookups,MATCH(CONCATENATE($A$7,E$11),'Query Result 1'!$CK$7:$CU$7,FALSE),FALSE)</f>
        <v>5.7127401436349269E-3</v>
      </c>
      <c r="F23" s="41">
        <f>VLOOKUP(CONCATENATE($A23,F$9),lookups,MATCH(CONCATENATE($A$7,F$11),'Query Result 1'!$CK$7:$CU$7,FALSE),FALSE)</f>
        <v>1.0946861542547808</v>
      </c>
      <c r="G23" s="93"/>
      <c r="H23" s="46"/>
      <c r="I23" s="132"/>
      <c r="J23" s="41"/>
      <c r="K23" s="42"/>
      <c r="L23" s="133"/>
      <c r="M23" s="41"/>
      <c r="N23" s="93"/>
      <c r="O23" s="46"/>
      <c r="P23" s="132"/>
      <c r="Q23" s="41"/>
      <c r="R23" s="93"/>
      <c r="S23" s="133"/>
      <c r="T23" s="41"/>
      <c r="U23" s="93"/>
      <c r="W23" s="106"/>
      <c r="AA23" s="106"/>
      <c r="AG23" s="106"/>
      <c r="AJ23" s="106"/>
    </row>
    <row r="24" spans="1:36" x14ac:dyDescent="0.3">
      <c r="A24" s="46">
        <v>12</v>
      </c>
      <c r="B24" s="132">
        <f>VLOOKUP(CONCATENATE($A24,B$9),lookups,MATCH(CONCATENATE($A$7,B$11),'Query Result 1'!$CK$7:$CU$7,FALSE),FALSE)</f>
        <v>7.1806355548372511E-3</v>
      </c>
      <c r="C24" s="41">
        <f>VLOOKUP(CONCATENATE($A24,C$9),lookups,MATCH(CONCATENATE($A$7,C$11),'Query Result 1'!$CK$7:$CU$7,FALSE),FALSE)</f>
        <v>1.0908008440355978</v>
      </c>
      <c r="D24" s="92"/>
      <c r="E24" s="133">
        <f>VLOOKUP(CONCATENATE($A24,E$9),lookups,MATCH(CONCATENATE($A$7,E$11),'Query Result 1'!$CK$7:$CU$7,FALSE),FALSE)</f>
        <v>5.8696377802844374E-3</v>
      </c>
      <c r="F24" s="41">
        <f>VLOOKUP(CONCATENATE($A24,F$9),lookups,MATCH(CONCATENATE($A$7,F$11),'Query Result 1'!$CK$7:$CU$7,FALSE),FALSE)</f>
        <v>1.0908008440355978</v>
      </c>
      <c r="G24" s="93"/>
      <c r="H24" s="46"/>
      <c r="I24" s="132"/>
      <c r="J24" s="41"/>
      <c r="K24" s="42"/>
      <c r="L24" s="133"/>
      <c r="M24" s="41"/>
      <c r="N24" s="93"/>
      <c r="O24" s="46"/>
      <c r="P24" s="132"/>
      <c r="Q24" s="41"/>
      <c r="R24" s="93"/>
      <c r="S24" s="133"/>
      <c r="T24" s="41"/>
      <c r="U24" s="93"/>
      <c r="W24" s="106"/>
      <c r="AA24" s="106"/>
      <c r="AG24" s="106"/>
      <c r="AJ24" s="106"/>
    </row>
    <row r="25" spans="1:36" x14ac:dyDescent="0.3">
      <c r="A25" s="45">
        <v>13</v>
      </c>
      <c r="B25" s="132">
        <f>VLOOKUP(CONCATENATE($A25,B$9),lookups,MATCH(CONCATENATE($A$7,B$11),'Query Result 1'!$CK$7:$CU$7,FALSE),FALSE)</f>
        <v>6.8340722795477123E-3</v>
      </c>
      <c r="C25" s="41">
        <f>VLOOKUP(CONCATENATE($A25,C$9),lookups,MATCH(CONCATENATE($A$7,C$11),'Query Result 1'!$CK$7:$CU$7,FALSE),FALSE)</f>
        <v>1.0742882756040708</v>
      </c>
      <c r="D25" s="92"/>
      <c r="E25" s="133">
        <f>VLOOKUP(CONCATENATE($A25,E$9),lookups,MATCH(CONCATENATE($A$7,E$11),'Query Result 1'!$CK$7:$CU$7,FALSE),FALSE)</f>
        <v>6.7199396624451485E-3</v>
      </c>
      <c r="F25" s="41">
        <f>VLOOKUP(CONCATENATE($A25,F$9),lookups,MATCH(CONCATENATE($A$7,F$11),'Query Result 1'!$CK$7:$CU$7,FALSE),FALSE)</f>
        <v>1.0742882756040708</v>
      </c>
      <c r="G25" s="93"/>
      <c r="H25" s="45"/>
      <c r="I25" s="132"/>
      <c r="J25" s="41"/>
      <c r="K25" s="42"/>
      <c r="L25" s="133"/>
      <c r="M25" s="41"/>
      <c r="N25" s="93"/>
      <c r="O25" s="45"/>
      <c r="P25" s="132"/>
      <c r="Q25" s="41"/>
      <c r="R25" s="93"/>
      <c r="S25" s="133"/>
      <c r="T25" s="41"/>
      <c r="U25" s="93"/>
      <c r="W25" s="106"/>
      <c r="AA25" s="106"/>
      <c r="AG25" s="106"/>
      <c r="AJ25" s="106"/>
    </row>
    <row r="26" spans="1:36" x14ac:dyDescent="0.3">
      <c r="A26" s="46">
        <v>14</v>
      </c>
      <c r="B26" s="132">
        <f>VLOOKUP(CONCATENATE($A26,B$9),lookups,MATCH(CONCATENATE($A$7,B$11),'Query Result 1'!$CK$7:$CU$7,FALSE),FALSE)</f>
        <v>6.468903443805931E-3</v>
      </c>
      <c r="C26" s="41">
        <f>VLOOKUP(CONCATENATE($A26,C$9),lookups,MATCH(CONCATENATE($A$7,C$11),'Query Result 1'!$CK$7:$CU$7,FALSE),FALSE)</f>
        <v>1.0383491560766287</v>
      </c>
      <c r="D26" s="92"/>
      <c r="E26" s="133">
        <f>VLOOKUP(CONCATENATE($A26,E$9),lookups,MATCH(CONCATENATE($A$7,E$11),'Query Result 1'!$CK$7:$CU$7,FALSE),FALSE)</f>
        <v>7.0623375137528416E-3</v>
      </c>
      <c r="F26" s="41">
        <f>VLOOKUP(CONCATENATE($A26,F$9),lookups,MATCH(CONCATENATE($A$7,F$11),'Query Result 1'!$CK$7:$CU$7,FALSE),FALSE)</f>
        <v>1.0383491560766287</v>
      </c>
      <c r="G26" s="93"/>
      <c r="H26" s="46"/>
      <c r="I26" s="132"/>
      <c r="J26" s="41"/>
      <c r="K26" s="42"/>
      <c r="L26" s="133"/>
      <c r="M26" s="41"/>
      <c r="N26" s="93"/>
      <c r="O26" s="46"/>
      <c r="P26" s="132"/>
      <c r="Q26" s="41"/>
      <c r="R26" s="93"/>
      <c r="S26" s="133"/>
      <c r="T26" s="41"/>
      <c r="U26" s="93"/>
      <c r="W26" s="106"/>
      <c r="AA26" s="106"/>
      <c r="AG26" s="106"/>
      <c r="AJ26" s="106"/>
    </row>
    <row r="27" spans="1:36" x14ac:dyDescent="0.3">
      <c r="A27" s="46">
        <v>15</v>
      </c>
      <c r="B27" s="132">
        <f>VLOOKUP(CONCATENATE($A27,B$9),lookups,MATCH(CONCATENATE($A$7,B$11),'Query Result 1'!$CK$7:$CU$7,FALSE),FALSE)</f>
        <v>6.1292825418194684E-3</v>
      </c>
      <c r="C27" s="41">
        <f>VLOOKUP(CONCATENATE($A27,C$9),lookups,MATCH(CONCATENATE($A$7,C$11),'Query Result 1'!$CK$7:$CU$7,FALSE),FALSE)</f>
        <v>1.034463845857446</v>
      </c>
      <c r="D27" s="92"/>
      <c r="E27" s="133">
        <f>VLOOKUP(CONCATENATE($A27,E$9),lookups,MATCH(CONCATENATE($A$7,E$11),'Query Result 1'!$CK$7:$CU$7,FALSE),FALSE)</f>
        <v>7.8679305118417447E-3</v>
      </c>
      <c r="F27" s="41">
        <f>VLOOKUP(CONCATENATE($A27,F$9),lookups,MATCH(CONCATENATE($A$7,F$11),'Query Result 1'!$CK$7:$CU$7,FALSE),FALSE)</f>
        <v>1.034463845857446</v>
      </c>
      <c r="G27" s="93"/>
      <c r="H27" s="46"/>
      <c r="I27" s="132"/>
      <c r="J27" s="41"/>
      <c r="K27" s="42"/>
      <c r="L27" s="133"/>
      <c r="M27" s="41"/>
      <c r="N27" s="93"/>
      <c r="O27" s="46"/>
      <c r="P27" s="132"/>
      <c r="Q27" s="41"/>
      <c r="R27" s="93"/>
      <c r="S27" s="133"/>
      <c r="T27" s="41"/>
      <c r="U27" s="93"/>
      <c r="W27" s="106"/>
      <c r="AA27" s="106"/>
      <c r="AG27" s="106"/>
      <c r="AJ27" s="106"/>
    </row>
    <row r="28" spans="1:36" x14ac:dyDescent="0.3">
      <c r="A28" s="45">
        <v>16</v>
      </c>
      <c r="B28" s="132">
        <f>VLOOKUP(CONCATENATE($A28,B$9),lookups,MATCH(CONCATENATE($A$7,B$11),'Query Result 1'!$CK$7:$CU$7,FALSE),FALSE)</f>
        <v>5.71857173720951E-3</v>
      </c>
      <c r="C28" s="41">
        <f>VLOOKUP(CONCATENATE($A28,C$9),lookups,MATCH(CONCATENATE($A$7,C$11),'Query Result 1'!$CK$7:$CU$7,FALSE),FALSE)</f>
        <v>1.0305785356382631</v>
      </c>
      <c r="D28" s="92"/>
      <c r="E28" s="133">
        <f>VLOOKUP(CONCATENATE($A28,E$9),lookups,MATCH(CONCATENATE($A$7,E$11),'Query Result 1'!$CK$7:$CU$7,FALSE),FALSE)</f>
        <v>8.2256015844162055E-3</v>
      </c>
      <c r="F28" s="41">
        <f>VLOOKUP(CONCATENATE($A28,F$9),lookups,MATCH(CONCATENATE($A$7,F$11),'Query Result 1'!$CK$7:$CU$7,FALSE),FALSE)</f>
        <v>1.0305785356382631</v>
      </c>
      <c r="G28" s="93"/>
      <c r="H28" s="45"/>
      <c r="I28" s="132"/>
      <c r="J28" s="41"/>
      <c r="K28" s="42"/>
      <c r="L28" s="133"/>
      <c r="M28" s="41"/>
      <c r="N28" s="93"/>
      <c r="O28" s="45"/>
      <c r="P28" s="132"/>
      <c r="Q28" s="41"/>
      <c r="R28" s="93"/>
      <c r="S28" s="133"/>
      <c r="T28" s="41"/>
      <c r="U28" s="93"/>
      <c r="W28" s="106"/>
      <c r="AA28" s="106"/>
      <c r="AG28" s="106"/>
      <c r="AJ28" s="106"/>
    </row>
    <row r="29" spans="1:36" x14ac:dyDescent="0.3">
      <c r="A29" s="46">
        <v>17</v>
      </c>
      <c r="B29" s="132">
        <f>VLOOKUP(CONCATENATE($A29,B$9),lookups,MATCH(CONCATENATE($A$7,B$11),'Query Result 1'!$CK$7:$CU$7,FALSE),FALSE)</f>
        <v>5.2548212005640539E-3</v>
      </c>
      <c r="C29" s="41">
        <f>VLOOKUP(CONCATENATE($A29,C$9),lookups,MATCH(CONCATENATE($A$7,C$11),'Query Result 1'!$CK$7:$CU$7,FALSE),FALSE)</f>
        <v>1.0266932254190801</v>
      </c>
      <c r="D29" s="92"/>
      <c r="E29" s="133">
        <f>VLOOKUP(CONCATENATE($A29,E$9),lookups,MATCH(CONCATENATE($A$7,E$11),'Query Result 1'!$CK$7:$CU$7,FALSE),FALSE)</f>
        <v>8.4685846500238537E-3</v>
      </c>
      <c r="F29" s="41">
        <f>VLOOKUP(CONCATENATE($A29,F$9),lookups,MATCH(CONCATENATE($A$7,F$11),'Query Result 1'!$CK$7:$CU$7,FALSE),FALSE)</f>
        <v>1.0266932254190801</v>
      </c>
      <c r="G29" s="93"/>
      <c r="H29" s="46"/>
      <c r="I29" s="132"/>
      <c r="J29" s="41"/>
      <c r="K29" s="42"/>
      <c r="L29" s="133"/>
      <c r="M29" s="41"/>
      <c r="N29" s="93"/>
      <c r="O29" s="46"/>
      <c r="P29" s="132"/>
      <c r="Q29" s="41"/>
      <c r="R29" s="93"/>
      <c r="S29" s="133"/>
      <c r="T29" s="41"/>
      <c r="U29" s="93"/>
      <c r="W29" s="106"/>
      <c r="AA29" s="106"/>
      <c r="AG29" s="106"/>
      <c r="AJ29" s="106"/>
    </row>
    <row r="30" spans="1:36" x14ac:dyDescent="0.3">
      <c r="A30" s="46">
        <v>18</v>
      </c>
      <c r="B30" s="132">
        <f>VLOOKUP(CONCATENATE($A30,B$9),lookups,MATCH(CONCATENATE($A$7,B$11),'Query Result 1'!$CK$7:$CU$7,FALSE),FALSE)</f>
        <v>4.8399449719722506E-3</v>
      </c>
      <c r="C30" s="41">
        <f>VLOOKUP(CONCATENATE($A30,C$9),lookups,MATCH(CONCATENATE($A$7,C$11),'Query Result 1'!$CK$7:$CU$7,FALSE),FALSE)</f>
        <v>1.0228079151998972</v>
      </c>
      <c r="D30" s="92"/>
      <c r="E30" s="133">
        <f>VLOOKUP(CONCATENATE($A30,E$9),lookups,MATCH(CONCATENATE($A$7,E$11),'Query Result 1'!$CK$7:$CU$7,FALSE),FALSE)</f>
        <v>8.4633084463135166E-3</v>
      </c>
      <c r="F30" s="41">
        <f>VLOOKUP(CONCATENATE($A30,F$9),lookups,MATCH(CONCATENATE($A$7,F$11),'Query Result 1'!$CK$7:$CU$7,FALSE),FALSE)</f>
        <v>1.0228079151998972</v>
      </c>
      <c r="G30" s="93"/>
      <c r="H30" s="46"/>
      <c r="I30" s="132"/>
      <c r="J30" s="41"/>
      <c r="K30" s="42"/>
      <c r="L30" s="133"/>
      <c r="M30" s="41"/>
      <c r="N30" s="93"/>
      <c r="O30" s="46"/>
      <c r="P30" s="132"/>
      <c r="Q30" s="41"/>
      <c r="R30" s="93"/>
      <c r="S30" s="133"/>
      <c r="T30" s="41"/>
      <c r="U30" s="93"/>
      <c r="W30" s="106"/>
      <c r="AA30" s="106"/>
      <c r="AG30" s="106"/>
      <c r="AJ30" s="106"/>
    </row>
    <row r="31" spans="1:36" x14ac:dyDescent="0.3">
      <c r="A31" s="45">
        <v>19</v>
      </c>
      <c r="B31" s="132">
        <f>VLOOKUP(CONCATENATE($A31,B$9),lookups,MATCH(CONCATENATE($A$7,B$11),'Query Result 1'!$CK$7:$CU$7,FALSE),FALSE)</f>
        <v>4.8060661902532414E-3</v>
      </c>
      <c r="C31" s="41">
        <f>VLOOKUP(CONCATENATE($A31,C$9),lookups,MATCH(CONCATENATE($A$7,C$11),'Query Result 1'!$CK$7:$CU$7,FALSE),FALSE)</f>
        <v>1.0208652600903056</v>
      </c>
      <c r="D31" s="92"/>
      <c r="E31" s="133">
        <f>VLOOKUP(CONCATENATE($A31,E$9),lookups,MATCH(CONCATENATE($A$7,E$11),'Query Result 1'!$CK$7:$CU$7,FALSE),FALSE)</f>
        <v>8.7473903618753741E-3</v>
      </c>
      <c r="F31" s="41">
        <f>VLOOKUP(CONCATENATE($A31,F$9),lookups,MATCH(CONCATENATE($A$7,F$11),'Query Result 1'!$CK$7:$CU$7,FALSE),FALSE)</f>
        <v>1.0208652600903056</v>
      </c>
      <c r="G31" s="93"/>
      <c r="H31" s="45"/>
      <c r="I31" s="132"/>
      <c r="J31" s="41"/>
      <c r="K31" s="42"/>
      <c r="L31" s="133"/>
      <c r="M31" s="41"/>
      <c r="N31" s="93"/>
      <c r="O31" s="45"/>
      <c r="P31" s="132"/>
      <c r="Q31" s="41"/>
      <c r="R31" s="93"/>
      <c r="S31" s="133"/>
      <c r="T31" s="41"/>
      <c r="U31" s="93"/>
      <c r="W31" s="106"/>
      <c r="AA31" s="106"/>
      <c r="AG31" s="106"/>
      <c r="AJ31" s="106"/>
    </row>
    <row r="32" spans="1:36" x14ac:dyDescent="0.3">
      <c r="A32" s="46">
        <v>20</v>
      </c>
      <c r="B32" s="132">
        <f>VLOOKUP(CONCATENATE($A32,B$9),lookups,MATCH(CONCATENATE($A$7,B$11),'Query Result 1'!$CK$7:$CU$7,FALSE),FALSE)</f>
        <v>4.384525283290485E-3</v>
      </c>
      <c r="C32" s="41">
        <f>VLOOKUP(CONCATENATE($A32,C$9),lookups,MATCH(CONCATENATE($A$7,C$11),'Query Result 1'!$CK$7:$CU$7,FALSE),FALSE)</f>
        <v>1.0189226049807143</v>
      </c>
      <c r="D32" s="92"/>
      <c r="E32" s="133">
        <f>VLOOKUP(CONCATENATE($A32,E$9),lookups,MATCH(CONCATENATE($A$7,E$11),'Query Result 1'!$CK$7:$CU$7,FALSE),FALSE)</f>
        <v>8.916506575538297E-3</v>
      </c>
      <c r="F32" s="41">
        <f>VLOOKUP(CONCATENATE($A32,F$9),lookups,MATCH(CONCATENATE($A$7,F$11),'Query Result 1'!$CK$7:$CU$7,FALSE),FALSE)</f>
        <v>1.0189226049807143</v>
      </c>
      <c r="G32" s="93"/>
      <c r="H32" s="46"/>
      <c r="I32" s="132"/>
      <c r="J32" s="41"/>
      <c r="K32" s="42"/>
      <c r="L32" s="133"/>
      <c r="M32" s="41"/>
      <c r="N32" s="93"/>
      <c r="O32" s="46"/>
      <c r="P32" s="132"/>
      <c r="Q32" s="41"/>
      <c r="R32" s="93"/>
      <c r="S32" s="133"/>
      <c r="T32" s="41"/>
      <c r="U32" s="93"/>
      <c r="W32" s="106"/>
      <c r="AA32" s="106"/>
      <c r="AG32" s="106"/>
      <c r="AJ32" s="106"/>
    </row>
    <row r="33" spans="1:36" x14ac:dyDescent="0.3">
      <c r="A33" s="46">
        <v>21</v>
      </c>
      <c r="B33" s="132">
        <f>VLOOKUP(CONCATENATE($A33,B$9),lookups,MATCH(CONCATENATE($A$7,B$11),'Query Result 1'!$CK$7:$CU$7,FALSE),FALSE)</f>
        <v>4.1859734068225201E-3</v>
      </c>
      <c r="C33" s="41">
        <f>VLOOKUP(CONCATENATE($A33,C$9),lookups,MATCH(CONCATENATE($A$7,C$11),'Query Result 1'!$CK$7:$CU$7,FALSE),FALSE)</f>
        <v>1.0150372947615314</v>
      </c>
      <c r="D33" s="92"/>
      <c r="E33" s="133">
        <f>VLOOKUP(CONCATENATE($A33,E$9),lookups,MATCH(CONCATENATE($A$7,E$11),'Query Result 1'!$CK$7:$CU$7,FALSE),FALSE)</f>
        <v>8.5727202495699886E-3</v>
      </c>
      <c r="F33" s="41">
        <f>VLOOKUP(CONCATENATE($A33,F$9),lookups,MATCH(CONCATENATE($A$7,F$11),'Query Result 1'!$CK$7:$CU$7,FALSE),FALSE)</f>
        <v>1.0150372947615314</v>
      </c>
      <c r="G33" s="93"/>
      <c r="H33" s="46"/>
      <c r="I33" s="132"/>
      <c r="J33" s="41"/>
      <c r="K33" s="42"/>
      <c r="L33" s="133"/>
      <c r="M33" s="41"/>
      <c r="N33" s="93"/>
      <c r="O33" s="46"/>
      <c r="P33" s="132"/>
      <c r="Q33" s="41"/>
      <c r="R33" s="93"/>
      <c r="S33" s="133"/>
      <c r="T33" s="41"/>
      <c r="U33" s="93"/>
      <c r="W33" s="106"/>
      <c r="AA33" s="106"/>
      <c r="AG33" s="106"/>
      <c r="AJ33" s="106"/>
    </row>
    <row r="34" spans="1:36" x14ac:dyDescent="0.3">
      <c r="A34" s="45">
        <v>22</v>
      </c>
      <c r="B34" s="132">
        <f>VLOOKUP(CONCATENATE($A34,B$9),lookups,MATCH(CONCATENATE($A$7,B$11),'Query Result 1'!$CK$7:$CU$7,FALSE),FALSE)</f>
        <v>3.8757881676410983E-3</v>
      </c>
      <c r="C34" s="41">
        <f>VLOOKUP(CONCATENATE($A34,C$9),lookups,MATCH(CONCATENATE($A$7,C$11),'Query Result 1'!$CK$7:$CU$7,FALSE),FALSE)</f>
        <v>1.0111519845423484</v>
      </c>
      <c r="D34" s="92"/>
      <c r="E34" s="133">
        <f>VLOOKUP(CONCATENATE($A34,E$9),lookups,MATCH(CONCATENATE($A$7,E$11),'Query Result 1'!$CK$7:$CU$7,FALSE),FALSE)</f>
        <v>8.4416482416079207E-3</v>
      </c>
      <c r="F34" s="41">
        <f>VLOOKUP(CONCATENATE($A34,F$9),lookups,MATCH(CONCATENATE($A$7,F$11),'Query Result 1'!$CK$7:$CU$7,FALSE),FALSE)</f>
        <v>1.0111519845423484</v>
      </c>
      <c r="G34" s="93"/>
      <c r="H34" s="45"/>
      <c r="I34" s="132"/>
      <c r="J34" s="41"/>
      <c r="K34" s="42"/>
      <c r="L34" s="133"/>
      <c r="M34" s="41"/>
      <c r="N34" s="93"/>
      <c r="O34" s="45"/>
      <c r="P34" s="132"/>
      <c r="Q34" s="41"/>
      <c r="R34" s="93"/>
      <c r="S34" s="133"/>
      <c r="T34" s="41"/>
      <c r="U34" s="93"/>
      <c r="W34" s="106"/>
      <c r="AA34" s="106"/>
      <c r="AG34" s="106"/>
      <c r="AJ34" s="106"/>
    </row>
    <row r="35" spans="1:36" x14ac:dyDescent="0.3">
      <c r="A35" s="46">
        <v>23</v>
      </c>
      <c r="B35" s="132">
        <f>VLOOKUP(CONCATENATE($A35,B$9),lookups,MATCH(CONCATENATE($A$7,B$11),'Query Result 1'!$CK$7:$CU$7,FALSE),FALSE)</f>
        <v>3.8768989473695905E-3</v>
      </c>
      <c r="C35" s="41">
        <f>VLOOKUP(CONCATENATE($A35,C$9),lookups,MATCH(CONCATENATE($A$7,C$11),'Query Result 1'!$CK$7:$CU$7,FALSE),FALSE)</f>
        <v>1.0072666743231657</v>
      </c>
      <c r="D35" s="92"/>
      <c r="E35" s="133">
        <f>VLOOKUP(CONCATENATE($A35,E$9),lookups,MATCH(CONCATENATE($A$7,E$11),'Query Result 1'!$CK$7:$CU$7,FALSE),FALSE)</f>
        <v>8.9614931545422289E-3</v>
      </c>
      <c r="F35" s="41">
        <f>VLOOKUP(CONCATENATE($A35,F$9),lookups,MATCH(CONCATENATE($A$7,F$11),'Query Result 1'!$CK$7:$CU$7,FALSE),FALSE)</f>
        <v>1.0072666743231657</v>
      </c>
      <c r="G35" s="93"/>
      <c r="H35" s="46"/>
      <c r="I35" s="132"/>
      <c r="J35" s="41"/>
      <c r="K35" s="42"/>
      <c r="L35" s="133"/>
      <c r="M35" s="41"/>
      <c r="N35" s="93"/>
      <c r="O35" s="46"/>
      <c r="P35" s="132"/>
      <c r="Q35" s="41"/>
      <c r="R35" s="93"/>
      <c r="S35" s="133"/>
      <c r="T35" s="41"/>
      <c r="U35" s="93"/>
      <c r="W35" s="106"/>
      <c r="AA35" s="106"/>
      <c r="AG35" s="106"/>
      <c r="AJ35" s="106"/>
    </row>
    <row r="36" spans="1:36" x14ac:dyDescent="0.3">
      <c r="A36" s="46">
        <v>24</v>
      </c>
      <c r="B36" s="132">
        <f>VLOOKUP(CONCATENATE($A36,B$9),lookups,MATCH(CONCATENATE($A$7,B$11),'Query Result 1'!$CK$7:$CU$7,FALSE),FALSE)</f>
        <v>3.6661284938882123E-3</v>
      </c>
      <c r="C36" s="41">
        <f>VLOOKUP(CONCATENATE($A36,C$9),lookups,MATCH(CONCATENATE($A$7,C$11),'Query Result 1'!$CK$7:$CU$7,FALSE),FALSE)</f>
        <v>1.0033813641039826</v>
      </c>
      <c r="D36" s="92"/>
      <c r="E36" s="133">
        <f>VLOOKUP(CONCATENATE($A36,E$9),lookups,MATCH(CONCATENATE($A$7,E$11),'Query Result 1'!$CK$7:$CU$7,FALSE),FALSE)</f>
        <v>8.3133531829670815E-3</v>
      </c>
      <c r="F36" s="41">
        <f>VLOOKUP(CONCATENATE($A36,F$9),lookups,MATCH(CONCATENATE($A$7,F$11),'Query Result 1'!$CK$7:$CU$7,FALSE),FALSE)</f>
        <v>1.0033813641039826</v>
      </c>
      <c r="G36" s="93"/>
      <c r="H36" s="46"/>
      <c r="I36" s="132"/>
      <c r="J36" s="41"/>
      <c r="K36" s="42"/>
      <c r="L36" s="133"/>
      <c r="M36" s="41"/>
      <c r="N36" s="93"/>
      <c r="O36" s="46"/>
      <c r="P36" s="132"/>
      <c r="Q36" s="41"/>
      <c r="R36" s="93"/>
      <c r="S36" s="133"/>
      <c r="T36" s="41"/>
      <c r="U36" s="93"/>
      <c r="W36" s="106"/>
      <c r="AA36" s="106"/>
      <c r="AG36" s="106"/>
      <c r="AJ36" s="106"/>
    </row>
    <row r="37" spans="1:36" x14ac:dyDescent="0.3">
      <c r="A37" s="45">
        <v>25</v>
      </c>
      <c r="B37" s="132">
        <f>VLOOKUP(CONCATENATE($A37,B$9),lookups,MATCH(CONCATENATE($A$7,B$11),'Query Result 1'!$CK$7:$CU$7,FALSE),FALSE)</f>
        <v>3.7019511401320828E-3</v>
      </c>
      <c r="C37" s="41">
        <f>VLOOKUP(CONCATENATE($A37,C$9),lookups,MATCH(CONCATENATE($A$7,C$11),'Query Result 1'!$CK$7:$CU$7,FALSE),FALSE)</f>
        <v>0.99949605388479978</v>
      </c>
      <c r="D37" s="92"/>
      <c r="E37" s="133">
        <f>VLOOKUP(CONCATENATE($A37,E$9),lookups,MATCH(CONCATENATE($A$7,E$11),'Query Result 1'!$CK$7:$CU$7,FALSE),FALSE)</f>
        <v>8.8981787100181776E-3</v>
      </c>
      <c r="F37" s="41">
        <f>VLOOKUP(CONCATENATE($A37,F$9),lookups,MATCH(CONCATENATE($A$7,F$11),'Query Result 1'!$CK$7:$CU$7,FALSE),FALSE)</f>
        <v>0.99949605388479978</v>
      </c>
      <c r="G37" s="93"/>
      <c r="H37" s="45"/>
      <c r="I37" s="132"/>
      <c r="J37" s="41"/>
      <c r="K37" s="42"/>
      <c r="L37" s="133"/>
      <c r="M37" s="41"/>
      <c r="N37" s="93"/>
      <c r="O37" s="45"/>
      <c r="P37" s="132"/>
      <c r="Q37" s="41"/>
      <c r="R37" s="93"/>
      <c r="S37" s="133"/>
      <c r="T37" s="41"/>
      <c r="U37" s="93"/>
      <c r="W37" s="106"/>
      <c r="AA37" s="106"/>
      <c r="AG37" s="106"/>
      <c r="AJ37" s="106"/>
    </row>
    <row r="38" spans="1:36" x14ac:dyDescent="0.3">
      <c r="A38" s="46">
        <v>26</v>
      </c>
      <c r="B38" s="132">
        <f>VLOOKUP(CONCATENATE($A38,B$9),lookups,MATCH(CONCATENATE($A$7,B$11),'Query Result 1'!$CK$7:$CU$7,FALSE),FALSE)</f>
        <v>3.6650177141597201E-3</v>
      </c>
      <c r="C38" s="41">
        <f>VLOOKUP(CONCATENATE($A38,C$9),lookups,MATCH(CONCATENATE($A$7,C$11),'Query Result 1'!$CK$7:$CU$7,FALSE),FALSE)</f>
        <v>0.99561074366561697</v>
      </c>
      <c r="D38" s="92"/>
      <c r="E38" s="133">
        <f>VLOOKUP(CONCATENATE($A38,E$9),lookups,MATCH(CONCATENATE($A$7,E$11),'Query Result 1'!$CK$7:$CU$7,FALSE),FALSE)</f>
        <v>9.005924343681913E-3</v>
      </c>
      <c r="F38" s="41">
        <f>VLOOKUP(CONCATENATE($A38,F$9),lookups,MATCH(CONCATENATE($A$7,F$11),'Query Result 1'!$CK$7:$CU$7,FALSE),FALSE)</f>
        <v>0.99561074366561697</v>
      </c>
      <c r="G38" s="93"/>
      <c r="H38" s="46"/>
      <c r="I38" s="132"/>
      <c r="J38" s="41"/>
      <c r="K38" s="42"/>
      <c r="L38" s="133"/>
      <c r="M38" s="41"/>
      <c r="N38" s="93"/>
      <c r="O38" s="46"/>
      <c r="P38" s="132"/>
      <c r="Q38" s="41"/>
      <c r="R38" s="93"/>
      <c r="S38" s="133"/>
      <c r="T38" s="41"/>
      <c r="U38" s="93"/>
      <c r="W38" s="106"/>
      <c r="AA38" s="106"/>
      <c r="AG38" s="106"/>
      <c r="AJ38" s="106"/>
    </row>
    <row r="39" spans="1:36" x14ac:dyDescent="0.3">
      <c r="A39" s="46">
        <v>27</v>
      </c>
      <c r="B39" s="132">
        <f>VLOOKUP(CONCATENATE($A39,B$9),lookups,MATCH(CONCATENATE($A$7,B$11),'Query Result 1'!$CK$7:$CU$7,FALSE),FALSE)</f>
        <v>3.7702640934343477E-3</v>
      </c>
      <c r="C39" s="41">
        <f>VLOOKUP(CONCATENATE($A39,C$9),lookups,MATCH(CONCATENATE($A$7,C$11),'Query Result 1'!$CK$7:$CU$7,FALSE),FALSE)</f>
        <v>0.98298348545327252</v>
      </c>
      <c r="D39" s="92"/>
      <c r="E39" s="133">
        <f>VLOOKUP(CONCATENATE($A39,E$9),lookups,MATCH(CONCATENATE($A$7,E$11),'Query Result 1'!$CK$7:$CU$7,FALSE),FALSE)</f>
        <v>9.2561274775247605E-3</v>
      </c>
      <c r="F39" s="41">
        <f>VLOOKUP(CONCATENATE($A39,F$9),lookups,MATCH(CONCATENATE($A$7,F$11),'Query Result 1'!$CK$7:$CU$7,FALSE),FALSE)</f>
        <v>0.98298348545327252</v>
      </c>
      <c r="G39" s="93"/>
      <c r="H39" s="46"/>
      <c r="I39" s="132"/>
      <c r="J39" s="41"/>
      <c r="K39" s="42"/>
      <c r="L39" s="133"/>
      <c r="M39" s="41"/>
      <c r="N39" s="93"/>
      <c r="O39" s="46"/>
      <c r="P39" s="132"/>
      <c r="Q39" s="41"/>
      <c r="R39" s="93"/>
      <c r="S39" s="133"/>
      <c r="T39" s="41"/>
      <c r="U39" s="93"/>
      <c r="W39" s="106"/>
      <c r="AA39" s="106"/>
      <c r="AG39" s="106"/>
      <c r="AJ39" s="106"/>
    </row>
    <row r="40" spans="1:36" x14ac:dyDescent="0.3">
      <c r="A40" s="45">
        <v>28</v>
      </c>
      <c r="B40" s="132">
        <f>VLOOKUP(CONCATENATE($A40,B$9),lookups,MATCH(CONCATENATE($A$7,B$11),'Query Result 1'!$CK$7:$CU$7,FALSE),FALSE)</f>
        <v>3.8477409794966722E-3</v>
      </c>
      <c r="C40" s="41">
        <f>VLOOKUP(CONCATENATE($A40,C$9),lookups,MATCH(CONCATENATE($A$7,C$11),'Query Result 1'!$CK$7:$CU$7,FALSE),FALSE)</f>
        <v>0.97909817523408971</v>
      </c>
      <c r="D40" s="92"/>
      <c r="E40" s="133">
        <f>VLOOKUP(CONCATENATE($A40,E$9),lookups,MATCH(CONCATENATE($A$7,E$11),'Query Result 1'!$CK$7:$CU$7,FALSE),FALSE)</f>
        <v>9.2500181890180534E-3</v>
      </c>
      <c r="F40" s="41">
        <f>VLOOKUP(CONCATENATE($A40,F$9),lookups,MATCH(CONCATENATE($A$7,F$11),'Query Result 1'!$CK$7:$CU$7,FALSE),FALSE)</f>
        <v>0.97909817523408971</v>
      </c>
      <c r="G40" s="93"/>
      <c r="H40" s="45"/>
      <c r="I40" s="132"/>
      <c r="J40" s="41"/>
      <c r="K40" s="42"/>
      <c r="L40" s="133"/>
      <c r="M40" s="41"/>
      <c r="N40" s="93"/>
      <c r="O40" s="45"/>
      <c r="P40" s="132"/>
      <c r="Q40" s="41"/>
      <c r="R40" s="93"/>
      <c r="S40" s="133"/>
      <c r="T40" s="41"/>
      <c r="U40" s="93"/>
      <c r="W40" s="106"/>
      <c r="AA40" s="106"/>
      <c r="AG40" s="106"/>
      <c r="AJ40" s="106"/>
    </row>
    <row r="41" spans="1:36" x14ac:dyDescent="0.3">
      <c r="A41" s="46">
        <v>29</v>
      </c>
      <c r="B41" s="132">
        <f>VLOOKUP(CONCATENATE($A41,B$9),lookups,MATCH(CONCATENATE($A$7,B$11),'Query Result 1'!$CK$7:$CU$7,FALSE),FALSE)</f>
        <v>4.0735069593126937E-3</v>
      </c>
      <c r="C41" s="41">
        <f>VLOOKUP(CONCATENATE($A41,C$9),lookups,MATCH(CONCATENATE($A$7,C$11),'Query Result 1'!$CK$7:$CU$7,FALSE),FALSE)</f>
        <v>0.97521286501490678</v>
      </c>
      <c r="D41" s="92"/>
      <c r="E41" s="133">
        <f>VLOOKUP(CONCATENATE($A41,E$9),lookups,MATCH(CONCATENATE($A$7,E$11),'Query Result 1'!$CK$7:$CU$7,FALSE),FALSE)</f>
        <v>9.6821115034014856E-3</v>
      </c>
      <c r="F41" s="41">
        <f>VLOOKUP(CONCATENATE($A41,F$9),lookups,MATCH(CONCATENATE($A$7,F$11),'Query Result 1'!$CK$7:$CU$7,FALSE),FALSE)</f>
        <v>0.97521286501490678</v>
      </c>
      <c r="G41" s="93"/>
      <c r="H41" s="46"/>
      <c r="I41" s="132"/>
      <c r="J41" s="41"/>
      <c r="K41" s="42"/>
      <c r="L41" s="133"/>
      <c r="M41" s="41"/>
      <c r="N41" s="93"/>
      <c r="O41" s="46"/>
      <c r="P41" s="132"/>
      <c r="Q41" s="41"/>
      <c r="R41" s="93"/>
      <c r="S41" s="133"/>
      <c r="T41" s="41"/>
      <c r="U41" s="93"/>
      <c r="W41" s="106"/>
      <c r="AA41" s="106"/>
      <c r="AG41" s="106"/>
      <c r="AJ41" s="106"/>
    </row>
    <row r="42" spans="1:36" x14ac:dyDescent="0.3">
      <c r="A42" s="46">
        <v>30</v>
      </c>
      <c r="B42" s="132">
        <f>VLOOKUP(CONCATENATE($A42,B$9),lookups,MATCH(CONCATENATE($A$7,B$11),'Query Result 1'!$CK$7:$CU$7,FALSE),FALSE)</f>
        <v>4.4595029149637026E-3</v>
      </c>
      <c r="C42" s="41">
        <f>VLOOKUP(CONCATENATE($A42,C$9),lookups,MATCH(CONCATENATE($A$7,C$11),'Query Result 1'!$CK$7:$CU$7,FALSE),FALSE)</f>
        <v>0.97132755479572397</v>
      </c>
      <c r="D42" s="92"/>
      <c r="E42" s="133">
        <f>VLOOKUP(CONCATENATE($A42,E$9),lookups,MATCH(CONCATENATE($A$7,E$11),'Query Result 1'!$CK$7:$CU$7,FALSE),FALSE)</f>
        <v>1.0694031836057799E-2</v>
      </c>
      <c r="F42" s="41">
        <f>VLOOKUP(CONCATENATE($A42,F$9),lookups,MATCH(CONCATENATE($A$7,F$11),'Query Result 1'!$CK$7:$CU$7,FALSE),FALSE)</f>
        <v>0.97132755479572397</v>
      </c>
      <c r="G42" s="93"/>
      <c r="H42" s="46"/>
      <c r="I42" s="132"/>
      <c r="J42" s="41"/>
      <c r="K42" s="42"/>
      <c r="L42" s="133"/>
      <c r="M42" s="41"/>
      <c r="N42" s="93"/>
      <c r="O42" s="46"/>
      <c r="P42" s="132"/>
      <c r="Q42" s="41"/>
      <c r="R42" s="93"/>
      <c r="S42" s="133"/>
      <c r="T42" s="41"/>
      <c r="U42" s="93"/>
      <c r="W42" s="106"/>
      <c r="AA42" s="106"/>
      <c r="AG42" s="106"/>
      <c r="AJ42" s="106"/>
    </row>
    <row r="43" spans="1:36" x14ac:dyDescent="0.3">
      <c r="A43" s="45">
        <v>31</v>
      </c>
      <c r="B43" s="132">
        <f>VLOOKUP(CONCATENATE($A43,B$9),lookups,MATCH(CONCATENATE($A$7,B$11),'Query Result 1'!$CK$7:$CU$7,FALSE),FALSE)</f>
        <v>4.5303151226550745E-3</v>
      </c>
      <c r="C43" s="41">
        <f>VLOOKUP(CONCATENATE($A43,C$9),lookups,MATCH(CONCATENATE($A$7,C$11),'Query Result 1'!$CK$7:$CU$7,FALSE),FALSE)</f>
        <v>0.96744224457654093</v>
      </c>
      <c r="D43" s="92"/>
      <c r="E43" s="133">
        <f>VLOOKUP(CONCATENATE($A43,E$9),lookups,MATCH(CONCATENATE($A$7,E$11),'Query Result 1'!$CK$7:$CU$7,FALSE),FALSE)</f>
        <v>1.0670983156691587E-2</v>
      </c>
      <c r="F43" s="41">
        <f>VLOOKUP(CONCATENATE($A43,F$9),lookups,MATCH(CONCATENATE($A$7,F$11),'Query Result 1'!$CK$7:$CU$7,FALSE),FALSE)</f>
        <v>0.96744224457654093</v>
      </c>
      <c r="G43" s="93"/>
      <c r="H43" s="45"/>
      <c r="I43" s="132"/>
      <c r="J43" s="41"/>
      <c r="K43" s="42"/>
      <c r="L43" s="133"/>
      <c r="M43" s="41"/>
      <c r="N43" s="93"/>
      <c r="O43" s="45"/>
      <c r="P43" s="132"/>
      <c r="Q43" s="41"/>
      <c r="R43" s="93"/>
      <c r="S43" s="133"/>
      <c r="T43" s="41"/>
      <c r="U43" s="93"/>
      <c r="W43" s="106"/>
      <c r="AA43" s="106"/>
      <c r="AG43" s="106"/>
      <c r="AJ43" s="106"/>
    </row>
    <row r="44" spans="1:36" x14ac:dyDescent="0.3">
      <c r="A44" s="46">
        <v>32</v>
      </c>
      <c r="B44" s="132">
        <f>VLOOKUP(CONCATENATE($A44,B$9),lookups,MATCH(CONCATENATE($A$7,B$11),'Query Result 1'!$CK$7:$CU$7,FALSE),FALSE)</f>
        <v>4.2342923250119268E-3</v>
      </c>
      <c r="C44" s="41">
        <f>VLOOKUP(CONCATENATE($A44,C$9),lookups,MATCH(CONCATENATE($A$7,C$11),'Query Result 1'!$CK$7:$CU$7,FALSE),FALSE)</f>
        <v>0.96355693435735812</v>
      </c>
      <c r="D44" s="92"/>
      <c r="E44" s="133">
        <f>VLOOKUP(CONCATENATE($A44,E$9),lookups,MATCH(CONCATENATE($A$7,E$11),'Query Result 1'!$CK$7:$CU$7,FALSE),FALSE)</f>
        <v>9.7398720492830743E-3</v>
      </c>
      <c r="F44" s="41">
        <f>VLOOKUP(CONCATENATE($A44,F$9),lookups,MATCH(CONCATENATE($A$7,F$11),'Query Result 1'!$CK$7:$CU$7,FALSE),FALSE)</f>
        <v>0.96355693435735812</v>
      </c>
      <c r="G44" s="93"/>
      <c r="H44" s="46"/>
      <c r="I44" s="132"/>
      <c r="J44" s="41"/>
      <c r="K44" s="42"/>
      <c r="L44" s="133"/>
      <c r="M44" s="41"/>
      <c r="N44" s="93"/>
      <c r="O44" s="46"/>
      <c r="P44" s="132"/>
      <c r="Q44" s="41"/>
      <c r="R44" s="93"/>
      <c r="S44" s="133"/>
      <c r="T44" s="41"/>
      <c r="U44" s="93"/>
      <c r="W44" s="106"/>
      <c r="AA44" s="106"/>
      <c r="AG44" s="106"/>
      <c r="AJ44" s="106"/>
    </row>
    <row r="45" spans="1:36" x14ac:dyDescent="0.3">
      <c r="A45" s="46">
        <v>33</v>
      </c>
      <c r="B45" s="132">
        <f>VLOOKUP(CONCATENATE($A45,B$9),lookups,MATCH(CONCATENATE($A$7,B$11),'Query Result 1'!$CK$7:$CU$7,FALSE),FALSE)</f>
        <v>4.1584816085423401E-3</v>
      </c>
      <c r="C45" s="41">
        <f>VLOOKUP(CONCATENATE($A45,C$9),lookups,MATCH(CONCATENATE($A$7,C$11),'Query Result 1'!$CK$7:$CU$7,FALSE),FALSE)</f>
        <v>0.95967162413817519</v>
      </c>
      <c r="D45" s="92"/>
      <c r="E45" s="133">
        <f>VLOOKUP(CONCATENATE($A45,E$9),lookups,MATCH(CONCATENATE($A$7,E$11),'Query Result 1'!$CK$7:$CU$7,FALSE),FALSE)</f>
        <v>9.5063306113676079E-3</v>
      </c>
      <c r="F45" s="41">
        <f>VLOOKUP(CONCATENATE($A45,F$9),lookups,MATCH(CONCATENATE($A$7,F$11),'Query Result 1'!$CK$7:$CU$7,FALSE),FALSE)</f>
        <v>0.95967162413817519</v>
      </c>
      <c r="G45" s="93"/>
      <c r="H45" s="46"/>
      <c r="I45" s="132"/>
      <c r="J45" s="41"/>
      <c r="K45" s="42"/>
      <c r="L45" s="133"/>
      <c r="M45" s="41"/>
      <c r="N45" s="93"/>
      <c r="O45" s="46"/>
      <c r="P45" s="132"/>
      <c r="Q45" s="41"/>
      <c r="R45" s="93"/>
      <c r="S45" s="133"/>
      <c r="T45" s="41"/>
      <c r="U45" s="93"/>
      <c r="W45" s="106"/>
      <c r="AA45" s="106"/>
      <c r="AG45" s="106"/>
      <c r="AJ45" s="106"/>
    </row>
    <row r="46" spans="1:36" x14ac:dyDescent="0.3">
      <c r="A46" s="45">
        <v>34</v>
      </c>
      <c r="B46" s="132">
        <f>VLOOKUP(CONCATENATE($A46,B$9),lookups,MATCH(CONCATENATE($A$7,B$11),'Query Result 1'!$CK$7:$CU$7,FALSE),FALSE)</f>
        <v>4.102942622117735E-3</v>
      </c>
      <c r="C46" s="41">
        <f>VLOOKUP(CONCATENATE($A46,C$9),lookups,MATCH(CONCATENATE($A$7,C$11),'Query Result 1'!$CK$7:$CU$7,FALSE),FALSE)</f>
        <v>0.95578631391899238</v>
      </c>
      <c r="D46" s="92"/>
      <c r="E46" s="133">
        <f>VLOOKUP(CONCATENATE($A46,E$9),lookups,MATCH(CONCATENATE($A$7,E$11),'Query Result 1'!$CK$7:$CU$7,FALSE),FALSE)</f>
        <v>9.3002809717323224E-3</v>
      </c>
      <c r="F46" s="41">
        <f>VLOOKUP(CONCATENATE($A46,F$9),lookups,MATCH(CONCATENATE($A$7,F$11),'Query Result 1'!$CK$7:$CU$7,FALSE),FALSE)</f>
        <v>0.95578631391899238</v>
      </c>
      <c r="G46" s="93"/>
      <c r="H46" s="45"/>
      <c r="I46" s="132"/>
      <c r="J46" s="41"/>
      <c r="K46" s="42"/>
      <c r="L46" s="133"/>
      <c r="M46" s="41"/>
      <c r="N46" s="93"/>
      <c r="O46" s="45"/>
      <c r="P46" s="132"/>
      <c r="Q46" s="41"/>
      <c r="R46" s="93"/>
      <c r="S46" s="133"/>
      <c r="T46" s="41"/>
      <c r="U46" s="93"/>
      <c r="W46" s="106"/>
      <c r="AA46" s="106"/>
      <c r="AG46" s="106"/>
      <c r="AJ46" s="106"/>
    </row>
    <row r="47" spans="1:36" x14ac:dyDescent="0.3">
      <c r="A47" s="46">
        <v>35</v>
      </c>
      <c r="B47" s="132">
        <f>VLOOKUP(CONCATENATE($A47,B$9),lookups,MATCH(CONCATENATE($A$7,B$11),'Query Result 1'!$CK$7:$CU$7,FALSE),FALSE)</f>
        <v>4.2837220229298258E-3</v>
      </c>
      <c r="C47" s="41">
        <f>VLOOKUP(CONCATENATE($A47,C$9),lookups,MATCH(CONCATENATE($A$7,C$11),'Query Result 1'!$CK$7:$CU$7,FALSE),FALSE)</f>
        <v>0.95190100369980946</v>
      </c>
      <c r="D47" s="92"/>
      <c r="E47" s="133">
        <f>VLOOKUP(CONCATENATE($A47,E$9),lookups,MATCH(CONCATENATE($A$7,E$11),'Query Result 1'!$CK$7:$CU$7,FALSE),FALSE)</f>
        <v>9.5874175315475325E-3</v>
      </c>
      <c r="F47" s="41">
        <f>VLOOKUP(CONCATENATE($A47,F$9),lookups,MATCH(CONCATENATE($A$7,F$11),'Query Result 1'!$CK$7:$CU$7,FALSE),FALSE)</f>
        <v>0.95190100369980946</v>
      </c>
      <c r="G47" s="93"/>
      <c r="H47" s="46"/>
      <c r="I47" s="132"/>
      <c r="J47" s="41"/>
      <c r="K47" s="42"/>
      <c r="L47" s="133"/>
      <c r="M47" s="41"/>
      <c r="N47" s="93"/>
      <c r="O47" s="46"/>
      <c r="P47" s="132"/>
      <c r="Q47" s="41"/>
      <c r="R47" s="93"/>
      <c r="S47" s="133"/>
      <c r="T47" s="41"/>
      <c r="U47" s="93"/>
      <c r="W47" s="106"/>
      <c r="AA47" s="106"/>
      <c r="AG47" s="106"/>
      <c r="AJ47" s="106"/>
    </row>
    <row r="48" spans="1:36" x14ac:dyDescent="0.3">
      <c r="A48" s="46">
        <v>36</v>
      </c>
      <c r="B48" s="132">
        <f>VLOOKUP(CONCATENATE($A48,B$9),lookups,MATCH(CONCATENATE($A$7,B$11),'Query Result 1'!$CK$7:$CU$7,FALSE),FALSE)</f>
        <v>4.5722470574056521E-3</v>
      </c>
      <c r="C48" s="41">
        <f>VLOOKUP(CONCATENATE($A48,C$9),lookups,MATCH(CONCATENATE($A$7,C$11),'Query Result 1'!$CK$7:$CU$7,FALSE),FALSE)</f>
        <v>0.94704436592583074</v>
      </c>
      <c r="D48" s="92"/>
      <c r="E48" s="133">
        <f>VLOOKUP(CONCATENATE($A48,E$9),lookups,MATCH(CONCATENATE($A$7,E$11),'Query Result 1'!$CK$7:$CU$7,FALSE),FALSE)</f>
        <v>1.0037005626654714E-2</v>
      </c>
      <c r="F48" s="41">
        <f>VLOOKUP(CONCATENATE($A48,F$9),lookups,MATCH(CONCATENATE($A$7,F$11),'Query Result 1'!$CK$7:$CU$7,FALSE),FALSE)</f>
        <v>0.94704436592583074</v>
      </c>
      <c r="G48" s="93"/>
      <c r="H48" s="46"/>
      <c r="I48" s="132"/>
      <c r="J48" s="41"/>
      <c r="K48" s="42"/>
      <c r="L48" s="133"/>
      <c r="M48" s="41"/>
      <c r="N48" s="93"/>
      <c r="O48" s="46"/>
      <c r="P48" s="132"/>
      <c r="Q48" s="41"/>
      <c r="R48" s="93"/>
      <c r="S48" s="133"/>
      <c r="T48" s="41"/>
      <c r="U48" s="93"/>
      <c r="W48" s="106"/>
      <c r="AA48" s="106"/>
      <c r="AG48" s="106"/>
      <c r="AJ48" s="106"/>
    </row>
    <row r="49" spans="1:36" x14ac:dyDescent="0.3">
      <c r="A49" s="45">
        <v>37</v>
      </c>
      <c r="B49" s="132">
        <f>VLOOKUP(CONCATENATE($A49,B$9),lookups,MATCH(CONCATENATE($A$7,B$11),'Query Result 1'!$CK$7:$CU$7,FALSE),FALSE)</f>
        <v>4.7549703227426042E-3</v>
      </c>
      <c r="C49" s="41">
        <f>VLOOKUP(CONCATENATE($A49,C$9),lookups,MATCH(CONCATENATE($A$7,C$11),'Query Result 1'!$CK$7:$CU$7,FALSE),FALSE)</f>
        <v>0.94315905570664793</v>
      </c>
      <c r="D49" s="92"/>
      <c r="E49" s="133">
        <f>VLOOKUP(CONCATENATE($A49,E$9),lookups,MATCH(CONCATENATE($A$7,E$11),'Query Result 1'!$CK$7:$CU$7,FALSE),FALSE)</f>
        <v>1.0454936499499872E-2</v>
      </c>
      <c r="F49" s="41">
        <f>VLOOKUP(CONCATENATE($A49,F$9),lookups,MATCH(CONCATENATE($A$7,F$11),'Query Result 1'!$CK$7:$CU$7,FALSE),FALSE)</f>
        <v>0.94315905570664793</v>
      </c>
      <c r="G49" s="93"/>
      <c r="H49" s="45"/>
      <c r="I49" s="132"/>
      <c r="J49" s="41"/>
      <c r="K49" s="42"/>
      <c r="L49" s="133"/>
      <c r="M49" s="41"/>
      <c r="N49" s="93"/>
      <c r="O49" s="45"/>
      <c r="P49" s="132"/>
      <c r="Q49" s="41"/>
      <c r="R49" s="93"/>
      <c r="S49" s="133"/>
      <c r="T49" s="41"/>
      <c r="U49" s="93"/>
      <c r="W49" s="106"/>
      <c r="AA49" s="106"/>
      <c r="AG49" s="106"/>
      <c r="AJ49" s="106"/>
    </row>
    <row r="50" spans="1:36" x14ac:dyDescent="0.3">
      <c r="A50" s="46">
        <v>38</v>
      </c>
      <c r="B50" s="132">
        <f>VLOOKUP(CONCATENATE($A50,B$9),lookups,MATCH(CONCATENATE($A$7,B$11),'Query Result 1'!$CK$7:$CU$7,FALSE),FALSE)</f>
        <v>4.6291745184908724E-3</v>
      </c>
      <c r="C50" s="41">
        <f>VLOOKUP(CONCATENATE($A50,C$9),lookups,MATCH(CONCATENATE($A$7,C$11),'Query Result 1'!$CK$7:$CU$7,FALSE),FALSE)</f>
        <v>0.93927374548746501</v>
      </c>
      <c r="D50" s="92"/>
      <c r="E50" s="133">
        <f>VLOOKUP(CONCATENATE($A50,E$9),lookups,MATCH(CONCATENATE($A$7,E$11),'Query Result 1'!$CK$7:$CU$7,FALSE),FALSE)</f>
        <v>1.0047280339143266E-2</v>
      </c>
      <c r="F50" s="41">
        <f>VLOOKUP(CONCATENATE($A50,F$9),lookups,MATCH(CONCATENATE($A$7,F$11),'Query Result 1'!$CK$7:$CU$7,FALSE),FALSE)</f>
        <v>0.93927374548746501</v>
      </c>
      <c r="G50" s="93"/>
      <c r="H50" s="46"/>
      <c r="I50" s="132"/>
      <c r="J50" s="41"/>
      <c r="K50" s="42"/>
      <c r="L50" s="133"/>
      <c r="M50" s="41"/>
      <c r="N50" s="93"/>
      <c r="O50" s="46"/>
      <c r="P50" s="132"/>
      <c r="Q50" s="41"/>
      <c r="R50" s="93"/>
      <c r="S50" s="133"/>
      <c r="T50" s="41"/>
      <c r="U50" s="93"/>
      <c r="W50" s="106"/>
      <c r="AA50" s="106"/>
      <c r="AG50" s="106"/>
      <c r="AJ50" s="106"/>
    </row>
    <row r="51" spans="1:36" x14ac:dyDescent="0.3">
      <c r="A51" s="46">
        <v>39</v>
      </c>
      <c r="B51" s="132">
        <f>VLOOKUP(CONCATENATE($A51,B$9),lookups,MATCH(CONCATENATE($A$7,B$11),'Query Result 1'!$CK$7:$CU$7,FALSE),FALSE)</f>
        <v>4.6039042796676768E-3</v>
      </c>
      <c r="C51" s="41">
        <f>VLOOKUP(CONCATENATE($A51,C$9),lookups,MATCH(CONCATENATE($A$7,C$11),'Query Result 1'!$CK$7:$CU$7,FALSE),FALSE)</f>
        <v>0.92373250461073342</v>
      </c>
      <c r="D51" s="92"/>
      <c r="E51" s="133">
        <f>VLOOKUP(CONCATENATE($A51,E$9),lookups,MATCH(CONCATENATE($A$7,E$11),'Query Result 1'!$CK$7:$CU$7,FALSE),FALSE)</f>
        <v>1.0038671796247452E-2</v>
      </c>
      <c r="F51" s="41">
        <f>VLOOKUP(CONCATENATE($A51,F$9),lookups,MATCH(CONCATENATE($A$7,F$11),'Query Result 1'!$CK$7:$CU$7,FALSE),FALSE)</f>
        <v>0.92373250461073342</v>
      </c>
      <c r="G51" s="93"/>
      <c r="H51" s="46"/>
      <c r="I51" s="132"/>
      <c r="J51" s="41"/>
      <c r="K51" s="42"/>
      <c r="L51" s="133"/>
      <c r="M51" s="41"/>
      <c r="N51" s="93"/>
      <c r="O51" s="46"/>
      <c r="P51" s="132"/>
      <c r="Q51" s="41"/>
      <c r="R51" s="93"/>
      <c r="S51" s="133"/>
      <c r="T51" s="41"/>
      <c r="U51" s="93"/>
      <c r="W51" s="106"/>
      <c r="AA51" s="106"/>
      <c r="AG51" s="106"/>
      <c r="AJ51" s="106"/>
    </row>
    <row r="52" spans="1:36" x14ac:dyDescent="0.3">
      <c r="A52" s="45">
        <v>40</v>
      </c>
      <c r="B52" s="132">
        <f>VLOOKUP(CONCATENATE($A52,B$9),lookups,MATCH(CONCATENATE($A$7,B$11),'Query Result 1'!$CK$7:$CU$7,FALSE),FALSE)</f>
        <v>4.5908526178578945E-3</v>
      </c>
      <c r="C52" s="41">
        <f>VLOOKUP(CONCATENATE($A52,C$9),lookups,MATCH(CONCATENATE($A$7,C$11),'Query Result 1'!$CK$7:$CU$7,FALSE),FALSE)</f>
        <v>0.91984719439155049</v>
      </c>
      <c r="D52" s="92"/>
      <c r="E52" s="133">
        <f>VLOOKUP(CONCATENATE($A52,E$9),lookups,MATCH(CONCATENATE($A$7,E$11),'Query Result 1'!$CK$7:$CU$7,FALSE),FALSE)</f>
        <v>1.0028952473623147E-2</v>
      </c>
      <c r="F52" s="41">
        <f>VLOOKUP(CONCATENATE($A52,F$9),lookups,MATCH(CONCATENATE($A$7,F$11),'Query Result 1'!$CK$7:$CU$7,FALSE),FALSE)</f>
        <v>0.91984719439155049</v>
      </c>
      <c r="G52" s="93"/>
      <c r="H52" s="45"/>
      <c r="I52" s="132"/>
      <c r="J52" s="41"/>
      <c r="K52" s="42"/>
      <c r="L52" s="133"/>
      <c r="M52" s="41"/>
      <c r="N52" s="93"/>
      <c r="O52" s="45"/>
      <c r="P52" s="132"/>
      <c r="Q52" s="41"/>
      <c r="R52" s="93"/>
      <c r="S52" s="133"/>
      <c r="T52" s="41"/>
      <c r="U52" s="93"/>
      <c r="W52" s="106"/>
      <c r="AA52" s="106"/>
      <c r="AG52" s="106"/>
      <c r="AJ52" s="106"/>
    </row>
    <row r="53" spans="1:36" x14ac:dyDescent="0.3">
      <c r="A53" s="46">
        <v>41</v>
      </c>
      <c r="B53" s="132">
        <f>VLOOKUP(CONCATENATE($A53,B$9),lookups,MATCH(CONCATENATE($A$7,B$11),'Query Result 1'!$CK$7:$CU$7,FALSE),FALSE)</f>
        <v>4.5355913263654124E-3</v>
      </c>
      <c r="C53" s="41">
        <f>VLOOKUP(CONCATENATE($A53,C$9),lookups,MATCH(CONCATENATE($A$7,C$11),'Query Result 1'!$CK$7:$CU$7,FALSE),FALSE)</f>
        <v>0.89944931574084042</v>
      </c>
      <c r="D53" s="92"/>
      <c r="E53" s="133">
        <f>VLOOKUP(CONCATENATE($A53,E$9),lookups,MATCH(CONCATENATE($A$7,E$11),'Query Result 1'!$CK$7:$CU$7,FALSE),FALSE)</f>
        <v>1.0055333492174835E-2</v>
      </c>
      <c r="F53" s="41">
        <f>VLOOKUP(CONCATENATE($A53,F$9),lookups,MATCH(CONCATENATE($A$7,F$11),'Query Result 1'!$CK$7:$CU$7,FALSE),FALSE)</f>
        <v>0.89944931574084042</v>
      </c>
      <c r="G53" s="93"/>
      <c r="H53" s="46"/>
      <c r="I53" s="132"/>
      <c r="J53" s="41"/>
      <c r="K53" s="42"/>
      <c r="L53" s="133"/>
      <c r="M53" s="41"/>
      <c r="N53" s="93"/>
      <c r="O53" s="46"/>
      <c r="P53" s="132"/>
      <c r="Q53" s="41"/>
      <c r="R53" s="93"/>
      <c r="S53" s="133"/>
      <c r="T53" s="41"/>
      <c r="U53" s="93"/>
      <c r="W53" s="106"/>
      <c r="AA53" s="106"/>
      <c r="AG53" s="106"/>
      <c r="AJ53" s="106"/>
    </row>
    <row r="54" spans="1:36" x14ac:dyDescent="0.3">
      <c r="A54" s="46">
        <v>42</v>
      </c>
      <c r="B54" s="132">
        <f>VLOOKUP(CONCATENATE($A54,B$9),lookups,MATCH(CONCATENATE($A$7,B$11),'Query Result 1'!$CK$7:$CU$7,FALSE),FALSE)</f>
        <v>4.3889684022044538E-3</v>
      </c>
      <c r="C54" s="41">
        <f>VLOOKUP(CONCATENATE($A54,C$9),lookups,MATCH(CONCATENATE($A$7,C$11),'Query Result 1'!$CK$7:$CU$7,FALSE),FALSE)</f>
        <v>0.89167869530247457</v>
      </c>
      <c r="D54" s="92"/>
      <c r="E54" s="133">
        <f>VLOOKUP(CONCATENATE($A54,E$9),lookups,MATCH(CONCATENATE($A$7,E$11),'Query Result 1'!$CK$7:$CU$7,FALSE),FALSE)</f>
        <v>9.7420936087400586E-3</v>
      </c>
      <c r="F54" s="41">
        <f>VLOOKUP(CONCATENATE($A54,F$9),lookups,MATCH(CONCATENATE($A$7,F$11),'Query Result 1'!$CK$7:$CU$7,FALSE),FALSE)</f>
        <v>0.89167869530247457</v>
      </c>
      <c r="G54" s="93"/>
      <c r="H54" s="46"/>
      <c r="I54" s="132"/>
      <c r="J54" s="41"/>
      <c r="K54" s="42"/>
      <c r="L54" s="133"/>
      <c r="M54" s="41"/>
      <c r="N54" s="93"/>
      <c r="O54" s="46"/>
      <c r="P54" s="132"/>
      <c r="Q54" s="41"/>
      <c r="R54" s="93"/>
      <c r="S54" s="133"/>
      <c r="T54" s="41"/>
      <c r="U54" s="93"/>
      <c r="W54" s="106"/>
      <c r="AA54" s="106"/>
      <c r="AG54" s="106"/>
      <c r="AJ54" s="106"/>
    </row>
    <row r="55" spans="1:36" x14ac:dyDescent="0.3">
      <c r="A55" s="45">
        <v>43</v>
      </c>
      <c r="B55" s="132">
        <f>VLOOKUP(CONCATENATE($A55,B$9),lookups,MATCH(CONCATENATE($A$7,B$11),'Query Result 1'!$CK$7:$CU$7,FALSE),FALSE)</f>
        <v>4.2598402587672455E-3</v>
      </c>
      <c r="C55" s="41">
        <f>VLOOKUP(CONCATENATE($A55,C$9),lookups,MATCH(CONCATENATE($A$7,C$11),'Query Result 1'!$CK$7:$CU$7,FALSE),FALSE)</f>
        <v>0.88390807486410883</v>
      </c>
      <c r="D55" s="92"/>
      <c r="E55" s="133">
        <f>VLOOKUP(CONCATENATE($A55,E$9),lookups,MATCH(CONCATENATE($A$7,E$11),'Query Result 1'!$CK$7:$CU$7,FALSE),FALSE)</f>
        <v>9.627960991637494E-3</v>
      </c>
      <c r="F55" s="41">
        <f>VLOOKUP(CONCATENATE($A55,F$9),lookups,MATCH(CONCATENATE($A$7,F$11),'Query Result 1'!$CK$7:$CU$7,FALSE),FALSE)</f>
        <v>0.88390807486410883</v>
      </c>
      <c r="G55" s="93"/>
      <c r="H55" s="45"/>
      <c r="I55" s="132"/>
      <c r="J55" s="41"/>
      <c r="K55" s="42"/>
      <c r="L55" s="133"/>
      <c r="M55" s="41"/>
      <c r="N55" s="93"/>
      <c r="O55" s="45"/>
      <c r="P55" s="132"/>
      <c r="Q55" s="41"/>
      <c r="R55" s="93"/>
      <c r="S55" s="133"/>
      <c r="T55" s="41"/>
      <c r="U55" s="93"/>
      <c r="W55" s="106"/>
      <c r="AA55" s="106"/>
      <c r="AG55" s="106"/>
      <c r="AJ55" s="106"/>
    </row>
    <row r="56" spans="1:36" x14ac:dyDescent="0.3">
      <c r="A56" s="46">
        <v>44</v>
      </c>
      <c r="B56" s="132">
        <f>VLOOKUP(CONCATENATE($A56,B$9),lookups,MATCH(CONCATENATE($A$7,B$11),'Query Result 1'!$CK$7:$CU$7,FALSE),FALSE)</f>
        <v>4.1607031679993245E-3</v>
      </c>
      <c r="C56" s="41">
        <f>VLOOKUP(CONCATENATE($A56,C$9),lookups,MATCH(CONCATENATE($A$7,C$11),'Query Result 1'!$CK$7:$CU$7,FALSE),FALSE)</f>
        <v>0.87613745442574298</v>
      </c>
      <c r="D56" s="92"/>
      <c r="E56" s="133">
        <f>VLOOKUP(CONCATENATE($A56,E$9),lookups,MATCH(CONCATENATE($A$7,E$11),'Query Result 1'!$CK$7:$CU$7,FALSE),FALSE)</f>
        <v>9.5496510207788016E-3</v>
      </c>
      <c r="F56" s="41">
        <f>VLOOKUP(CONCATENATE($A56,F$9),lookups,MATCH(CONCATENATE($A$7,F$11),'Query Result 1'!$CK$7:$CU$7,FALSE),FALSE)</f>
        <v>0.87613745442574298</v>
      </c>
      <c r="G56" s="93"/>
      <c r="H56" s="46"/>
      <c r="I56" s="132"/>
      <c r="J56" s="41"/>
      <c r="K56" s="42"/>
      <c r="L56" s="133"/>
      <c r="M56" s="41"/>
      <c r="N56" s="93"/>
      <c r="O56" s="46"/>
      <c r="P56" s="132"/>
      <c r="Q56" s="41"/>
      <c r="R56" s="93"/>
      <c r="S56" s="133"/>
      <c r="T56" s="41"/>
      <c r="U56" s="93"/>
      <c r="W56" s="106"/>
      <c r="AA56" s="106"/>
      <c r="AG56" s="106"/>
      <c r="AJ56" s="106"/>
    </row>
    <row r="57" spans="1:36" x14ac:dyDescent="0.3">
      <c r="A57" s="46">
        <v>45</v>
      </c>
      <c r="B57" s="132">
        <f>VLOOKUP(CONCATENATE($A57,B$9),lookups,MATCH(CONCATENATE($A$7,B$11),'Query Result 1'!$CK$7:$CU$7,FALSE),FALSE)</f>
        <v>4.0385173978651923E-3</v>
      </c>
      <c r="C57" s="41">
        <f>VLOOKUP(CONCATENATE($A57,C$9),lookups,MATCH(CONCATENATE($A$7,C$11),'Query Result 1'!$CK$7:$CU$7,FALSE),FALSE)</f>
        <v>0.85185426555584987</v>
      </c>
      <c r="D57" s="92"/>
      <c r="E57" s="133">
        <f>VLOOKUP(CONCATENATE($A57,E$9),lookups,MATCH(CONCATENATE($A$7,E$11),'Query Result 1'!$CK$7:$CU$7,FALSE),FALSE)</f>
        <v>9.2675129697418045E-3</v>
      </c>
      <c r="F57" s="41">
        <f>VLOOKUP(CONCATENATE($A57,F$9),lookups,MATCH(CONCATENATE($A$7,F$11),'Query Result 1'!$CK$7:$CU$7,FALSE),FALSE)</f>
        <v>0.85185426555584987</v>
      </c>
      <c r="G57" s="93"/>
      <c r="H57" s="46"/>
      <c r="I57" s="132"/>
      <c r="J57" s="41"/>
      <c r="K57" s="42"/>
      <c r="L57" s="133"/>
      <c r="M57" s="41"/>
      <c r="N57" s="93"/>
      <c r="O57" s="46"/>
      <c r="P57" s="132"/>
      <c r="Q57" s="41"/>
      <c r="R57" s="93"/>
      <c r="S57" s="133"/>
      <c r="T57" s="41"/>
      <c r="U57" s="93"/>
      <c r="W57" s="106"/>
      <c r="AA57" s="106"/>
      <c r="AG57" s="106"/>
      <c r="AJ57" s="106"/>
    </row>
    <row r="58" spans="1:36" x14ac:dyDescent="0.3">
      <c r="A58" s="45">
        <v>46</v>
      </c>
      <c r="B58" s="132">
        <f>VLOOKUP(CONCATENATE($A58,B$9),lookups,MATCH(CONCATENATE($A$7,B$11),'Query Result 1'!$CK$7:$CU$7,FALSE),FALSE)</f>
        <v>3.9341041033869343E-3</v>
      </c>
      <c r="C58" s="41">
        <f>VLOOKUP(CONCATENATE($A58,C$9),lookups,MATCH(CONCATENATE($A$7,C$11),'Query Result 1'!$CK$7:$CU$7,FALSE),FALSE)</f>
        <v>0.84019833489830109</v>
      </c>
      <c r="D58" s="92"/>
      <c r="E58" s="133">
        <f>VLOOKUP(CONCATENATE($A58,E$9),lookups,MATCH(CONCATENATE($A$7,E$11),'Query Result 1'!$CK$7:$CU$7,FALSE),FALSE)</f>
        <v>9.1733743877520976E-3</v>
      </c>
      <c r="F58" s="41">
        <f>VLOOKUP(CONCATENATE($A58,F$9),lookups,MATCH(CONCATENATE($A$7,F$11),'Query Result 1'!$CK$7:$CU$7,FALSE),FALSE)</f>
        <v>0.84019833489830109</v>
      </c>
      <c r="G58" s="93"/>
      <c r="H58" s="45"/>
      <c r="I58" s="132"/>
      <c r="J58" s="41"/>
      <c r="K58" s="42"/>
      <c r="L58" s="133"/>
      <c r="M58" s="41"/>
      <c r="N58" s="93"/>
      <c r="O58" s="45"/>
      <c r="P58" s="132"/>
      <c r="Q58" s="41"/>
      <c r="R58" s="93"/>
      <c r="S58" s="133"/>
      <c r="T58" s="41"/>
      <c r="U58" s="93"/>
      <c r="W58" s="106"/>
      <c r="AA58" s="106"/>
      <c r="AG58" s="106"/>
      <c r="AJ58" s="106"/>
    </row>
    <row r="59" spans="1:36" x14ac:dyDescent="0.3">
      <c r="A59" s="46">
        <v>47</v>
      </c>
      <c r="B59" s="132">
        <f>VLOOKUP(CONCATENATE($A59,B$9),lookups,MATCH(CONCATENATE($A$7,B$11),'Query Result 1'!$CK$7:$CU$7,FALSE),FALSE)</f>
        <v>3.8185830116237544E-3</v>
      </c>
      <c r="C59" s="41">
        <f>VLOOKUP(CONCATENATE($A59,C$9),lookups,MATCH(CONCATENATE($A$7,C$11),'Query Result 1'!$CK$7:$CU$7,FALSE),FALSE)</f>
        <v>0.83631302467911828</v>
      </c>
      <c r="D59" s="92"/>
      <c r="E59" s="133">
        <f>VLOOKUP(CONCATENATE($A59,E$9),lookups,MATCH(CONCATENATE($A$7,E$11),'Query Result 1'!$CK$7:$CU$7,FALSE),FALSE)</f>
        <v>9.314998803134843E-3</v>
      </c>
      <c r="F59" s="41">
        <f>VLOOKUP(CONCATENATE($A59,F$9),lookups,MATCH(CONCATENATE($A$7,F$11),'Query Result 1'!$CK$7:$CU$7,FALSE),FALSE)</f>
        <v>0.83631302467911828</v>
      </c>
      <c r="G59" s="93"/>
      <c r="H59" s="46"/>
      <c r="I59" s="132"/>
      <c r="J59" s="41"/>
      <c r="K59" s="42"/>
      <c r="L59" s="133"/>
      <c r="M59" s="41"/>
      <c r="N59" s="93"/>
      <c r="O59" s="46"/>
      <c r="P59" s="132"/>
      <c r="Q59" s="41"/>
      <c r="R59" s="93"/>
      <c r="S59" s="133"/>
      <c r="T59" s="41"/>
      <c r="U59" s="93"/>
      <c r="W59" s="106"/>
      <c r="AA59" s="106"/>
      <c r="AG59" s="106"/>
      <c r="AJ59" s="106"/>
    </row>
    <row r="60" spans="1:36" x14ac:dyDescent="0.3">
      <c r="A60" s="46">
        <v>48</v>
      </c>
      <c r="B60" s="132">
        <f>VLOOKUP(CONCATENATE($A60,B$9),lookups,MATCH(CONCATENATE($A$7,B$11),'Query Result 1'!$CK$7:$CU$7,FALSE),FALSE)</f>
        <v>3.6611299851099979E-3</v>
      </c>
      <c r="C60" s="41">
        <f>VLOOKUP(CONCATENATE($A60,C$9),lookups,MATCH(CONCATENATE($A$7,C$11),'Query Result 1'!$CK$7:$CU$7,FALSE),FALSE)</f>
        <v>0.79260328471331065</v>
      </c>
      <c r="D60" s="92"/>
      <c r="E60" s="133">
        <f>VLOOKUP(CONCATENATE($A60,E$9),lookups,MATCH(CONCATENATE($A$7,E$11),'Query Result 1'!$CK$7:$CU$7,FALSE),FALSE)</f>
        <v>9.061463330106519E-3</v>
      </c>
      <c r="F60" s="41">
        <f>VLOOKUP(CONCATENATE($A60,F$9),lookups,MATCH(CONCATENATE($A$7,F$11),'Query Result 1'!$CK$7:$CU$7,FALSE),FALSE)</f>
        <v>0.79260328471331065</v>
      </c>
      <c r="G60" s="93"/>
      <c r="H60" s="46"/>
      <c r="I60" s="132"/>
      <c r="J60" s="41"/>
      <c r="K60" s="42"/>
      <c r="L60" s="133"/>
      <c r="M60" s="41"/>
      <c r="N60" s="93"/>
      <c r="O60" s="46"/>
      <c r="P60" s="132"/>
      <c r="Q60" s="41"/>
      <c r="R60" s="93"/>
      <c r="S60" s="133"/>
      <c r="T60" s="41"/>
      <c r="U60" s="93"/>
      <c r="W60" s="106"/>
      <c r="AA60" s="106"/>
      <c r="AG60" s="106"/>
      <c r="AJ60" s="106"/>
    </row>
    <row r="61" spans="1:36" x14ac:dyDescent="0.3">
      <c r="A61" s="45">
        <v>49</v>
      </c>
      <c r="B61" s="132">
        <f>VLOOKUP(CONCATENATE($A61,B$9),lookups,MATCH(CONCATENATE($A$7,B$11),'Query Result 1'!$CK$7:$CU$7,FALSE),FALSE)</f>
        <v>3.4389740394115756E-3</v>
      </c>
      <c r="C61" s="41">
        <f>VLOOKUP(CONCATENATE($A61,C$9),lookups,MATCH(CONCATENATE($A$7,C$11),'Query Result 1'!$CK$7:$CU$7,FALSE),FALSE)</f>
        <v>0.75893221502631691</v>
      </c>
      <c r="D61" s="92"/>
      <c r="E61" s="133">
        <f>VLOOKUP(CONCATENATE($A61,E$9),lookups,MATCH(CONCATENATE($A$7,E$11),'Query Result 1'!$CK$7:$CU$7,FALSE),FALSE)</f>
        <v>8.1811703952765196E-3</v>
      </c>
      <c r="F61" s="41">
        <f>VLOOKUP(CONCATENATE($A61,F$9),lookups,MATCH(CONCATENATE($A$7,F$11),'Query Result 1'!$CK$7:$CU$7,FALSE),FALSE)</f>
        <v>0.75893221502631691</v>
      </c>
      <c r="G61" s="93"/>
      <c r="H61" s="45"/>
      <c r="I61" s="132"/>
      <c r="J61" s="41"/>
      <c r="K61" s="42"/>
      <c r="L61" s="133"/>
      <c r="M61" s="41"/>
      <c r="N61" s="93"/>
      <c r="O61" s="45"/>
      <c r="P61" s="132"/>
      <c r="Q61" s="41"/>
      <c r="R61" s="93"/>
      <c r="S61" s="133"/>
      <c r="T61" s="41"/>
      <c r="U61" s="93"/>
      <c r="W61" s="106"/>
      <c r="AA61" s="106"/>
      <c r="AG61" s="106"/>
      <c r="AJ61" s="106"/>
    </row>
    <row r="62" spans="1:36" x14ac:dyDescent="0.3">
      <c r="A62" s="46">
        <v>50</v>
      </c>
      <c r="B62" s="132">
        <f>VLOOKUP(CONCATENATE($A62,B$9),lookups,MATCH(CONCATENATE($A$7,B$11),'Query Result 1'!$CK$7:$CU$7,FALSE),FALSE)</f>
        <v>3.3198429135307965E-3</v>
      </c>
      <c r="C62" s="41">
        <f>VLOOKUP(CONCATENATE($A62,C$9),lookups,MATCH(CONCATENATE($A$7,C$11),'Query Result 1'!$CK$7:$CU$7,FALSE),FALSE)</f>
        <v>0.7928509732397836</v>
      </c>
      <c r="D62" s="92"/>
      <c r="E62" s="133">
        <f>VLOOKUP(CONCATENATE($A62,E$9),lookups,MATCH(CONCATENATE($A$7,E$11),'Query Result 1'!$CK$7:$CU$7,FALSE),FALSE)</f>
        <v>8.0378798103010376E-3</v>
      </c>
      <c r="F62" s="41">
        <f>VLOOKUP(CONCATENATE($A62,F$9),lookups,MATCH(CONCATENATE($A$7,F$11),'Query Result 1'!$CK$7:$CU$7,FALSE),FALSE)</f>
        <v>0.7928509732397836</v>
      </c>
      <c r="G62" s="93"/>
      <c r="H62" s="46"/>
      <c r="I62" s="132"/>
      <c r="J62" s="41"/>
      <c r="K62" s="42"/>
      <c r="L62" s="133"/>
      <c r="M62" s="41"/>
      <c r="N62" s="93"/>
      <c r="O62" s="46"/>
      <c r="P62" s="132"/>
      <c r="Q62" s="41"/>
      <c r="R62" s="93"/>
      <c r="S62" s="133"/>
      <c r="T62" s="41"/>
      <c r="U62" s="93"/>
      <c r="W62" s="106"/>
      <c r="AA62" s="106"/>
      <c r="AG62" s="106"/>
      <c r="AJ62" s="106"/>
    </row>
    <row r="63" spans="1:36" x14ac:dyDescent="0.3">
      <c r="A63" s="46">
        <v>51</v>
      </c>
      <c r="B63" s="132">
        <f>VLOOKUP(CONCATENATE($A63,B$9),lookups,MATCH(CONCATENATE($A$7,B$11),'Query Result 1'!$CK$7:$CU$7,FALSE),FALSE)</f>
        <v>3.1884932106366047E-3</v>
      </c>
      <c r="C63" s="41">
        <f>VLOOKUP(CONCATENATE($A63,C$9),lookups,MATCH(CONCATENATE($A$7,C$11),'Query Result 1'!$CK$7:$CU$7,FALSE),FALSE)</f>
        <v>0.79624284906113019</v>
      </c>
      <c r="D63" s="92"/>
      <c r="E63" s="133">
        <f>VLOOKUP(CONCATENATE($A63,E$9),lookups,MATCH(CONCATENATE($A$7,E$11),'Query Result 1'!$CK$7:$CU$7,FALSE),FALSE)</f>
        <v>8.0387128950974076E-3</v>
      </c>
      <c r="F63" s="41">
        <f>VLOOKUP(CONCATENATE($A63,F$9),lookups,MATCH(CONCATENATE($A$7,F$11),'Query Result 1'!$CK$7:$CU$7,FALSE),FALSE)</f>
        <v>0.79624284906113019</v>
      </c>
      <c r="G63" s="93"/>
      <c r="H63" s="46"/>
      <c r="I63" s="132"/>
      <c r="J63" s="41"/>
      <c r="K63" s="42"/>
      <c r="L63" s="133"/>
      <c r="M63" s="41"/>
      <c r="N63" s="93"/>
      <c r="O63" s="46"/>
      <c r="P63" s="132"/>
      <c r="Q63" s="41"/>
      <c r="R63" s="93"/>
      <c r="S63" s="133"/>
      <c r="T63" s="41"/>
      <c r="U63" s="93"/>
      <c r="W63" s="106"/>
      <c r="AA63" s="106"/>
      <c r="AG63" s="106"/>
      <c r="AJ63" s="106"/>
    </row>
    <row r="64" spans="1:36" x14ac:dyDescent="0.3">
      <c r="A64" s="45">
        <v>52</v>
      </c>
      <c r="B64" s="132">
        <f>VLOOKUP(CONCATENATE($A64,B$9),lookups,MATCH(CONCATENATE($A$7,B$11),'Query Result 1'!$CK$7:$CU$7,FALSE),FALSE)</f>
        <v>3.0865791705474532E-3</v>
      </c>
      <c r="C64" s="41">
        <f>VLOOKUP(CONCATENATE($A64,C$9),lookups,MATCH(CONCATENATE($A$7,C$11),'Query Result 1'!$CK$7:$CU$7,FALSE),FALSE)</f>
        <v>0.79878675592714021</v>
      </c>
      <c r="D64" s="92"/>
      <c r="E64" s="133">
        <f>VLOOKUP(CONCATENATE($A64,E$9),lookups,MATCH(CONCATENATE($A$7,E$11),'Query Result 1'!$CK$7:$CU$7,FALSE),FALSE)</f>
        <v>8.051486861975066E-3</v>
      </c>
      <c r="F64" s="41">
        <f>VLOOKUP(CONCATENATE($A64,F$9),lookups,MATCH(CONCATENATE($A$7,F$11),'Query Result 1'!$CK$7:$CU$7,FALSE),FALSE)</f>
        <v>0.79878675592714021</v>
      </c>
      <c r="G64" s="93"/>
      <c r="H64" s="45"/>
      <c r="I64" s="132"/>
      <c r="J64" s="41"/>
      <c r="K64" s="42"/>
      <c r="L64" s="133"/>
      <c r="M64" s="41"/>
      <c r="N64" s="93"/>
      <c r="O64" s="45"/>
      <c r="P64" s="132"/>
      <c r="Q64" s="41"/>
      <c r="R64" s="93"/>
      <c r="S64" s="133"/>
      <c r="T64" s="41"/>
      <c r="U64" s="93"/>
      <c r="W64" s="106"/>
      <c r="AA64" s="106"/>
      <c r="AG64" s="106"/>
      <c r="AJ64" s="106"/>
    </row>
    <row r="65" spans="1:36" x14ac:dyDescent="0.3">
      <c r="A65" s="46">
        <v>53</v>
      </c>
      <c r="B65" s="132">
        <f>VLOOKUP(CONCATENATE($A65,B$9),lookups,MATCH(CONCATENATE($A$7,B$11),'Query Result 1'!$CK$7:$CU$7,FALSE),FALSE)</f>
        <v>3.002992995978422E-3</v>
      </c>
      <c r="C65" s="41">
        <f>VLOOKUP(CONCATENATE($A65,C$9),lookups,MATCH(CONCATENATE($A$7,C$11),'Query Result 1'!$CK$7:$CU$7,FALSE),FALSE)</f>
        <v>0.80302660070382359</v>
      </c>
      <c r="D65" s="92"/>
      <c r="E65" s="133">
        <f>VLOOKUP(CONCATENATE($A65,E$9),lookups,MATCH(CONCATENATE($A$7,E$11),'Query Result 1'!$CK$7:$CU$7,FALSE),FALSE)</f>
        <v>8.0178857751881799E-3</v>
      </c>
      <c r="F65" s="41">
        <f>VLOOKUP(CONCATENATE($A65,F$9),lookups,MATCH(CONCATENATE($A$7,F$11),'Query Result 1'!$CK$7:$CU$7,FALSE),FALSE)</f>
        <v>0.80302660070382359</v>
      </c>
      <c r="G65" s="93"/>
      <c r="H65" s="46"/>
      <c r="I65" s="132"/>
      <c r="J65" s="41"/>
      <c r="K65" s="42"/>
      <c r="L65" s="133"/>
      <c r="M65" s="41"/>
      <c r="N65" s="93"/>
      <c r="O65" s="46"/>
      <c r="P65" s="132"/>
      <c r="Q65" s="41"/>
      <c r="R65" s="93"/>
      <c r="S65" s="133"/>
      <c r="T65" s="41"/>
      <c r="U65" s="93"/>
      <c r="W65" s="106"/>
      <c r="AA65" s="106"/>
      <c r="AG65" s="106"/>
      <c r="AJ65" s="106"/>
    </row>
    <row r="66" spans="1:36" x14ac:dyDescent="0.3">
      <c r="A66" s="46">
        <v>54</v>
      </c>
      <c r="B66" s="132">
        <f>VLOOKUP(CONCATENATE($A66,B$9),lookups,MATCH(CONCATENATE($A$7,B$11),'Query Result 1'!$CK$7:$CU$7,FALSE),FALSE)</f>
        <v>3.0738052036697939E-3</v>
      </c>
      <c r="C66" s="41">
        <f>VLOOKUP(CONCATENATE($A66,C$9),lookups,MATCH(CONCATENATE($A$7,C$11),'Query Result 1'!$CK$7:$CU$7,FALSE),FALSE)</f>
        <v>0.80641847652517029</v>
      </c>
      <c r="D66" s="92"/>
      <c r="E66" s="133">
        <f>VLOOKUP(CONCATENATE($A66,E$9),lookups,MATCH(CONCATENATE($A$7,E$11),'Query Result 1'!$CK$7:$CU$7,FALSE),FALSE)</f>
        <v>8.3397342015187684E-3</v>
      </c>
      <c r="F66" s="41">
        <f>VLOOKUP(CONCATENATE($A66,F$9),lookups,MATCH(CONCATENATE($A$7,F$11),'Query Result 1'!$CK$7:$CU$7,FALSE),FALSE)</f>
        <v>0.80641847652517029</v>
      </c>
      <c r="G66" s="93"/>
      <c r="H66" s="46"/>
      <c r="I66" s="132"/>
      <c r="J66" s="41"/>
      <c r="K66" s="42"/>
      <c r="L66" s="133"/>
      <c r="M66" s="41"/>
      <c r="N66" s="93"/>
      <c r="O66" s="46"/>
      <c r="P66" s="132"/>
      <c r="Q66" s="41"/>
      <c r="R66" s="93"/>
      <c r="S66" s="133"/>
      <c r="T66" s="41"/>
      <c r="U66" s="93"/>
      <c r="W66" s="106"/>
      <c r="AA66" s="106"/>
      <c r="AG66" s="106"/>
      <c r="AJ66" s="106"/>
    </row>
    <row r="67" spans="1:36" x14ac:dyDescent="0.3">
      <c r="A67" s="45">
        <v>55</v>
      </c>
      <c r="B67" s="132">
        <f>VLOOKUP(CONCATENATE($A67,B$9),lookups,MATCH(CONCATENATE($A$7,B$11),'Query Result 1'!$CK$7:$CU$7,FALSE),FALSE)</f>
        <v>2.3043125467568843E-3</v>
      </c>
      <c r="C67" s="41">
        <f>VLOOKUP(CONCATENATE($A67,C$9),lookups,MATCH(CONCATENATE($A$7,C$11),'Query Result 1'!$CK$7:$CU$7,FALSE),FALSE)</f>
        <v>0.84118520369397365</v>
      </c>
      <c r="D67" s="92"/>
      <c r="E67" s="133">
        <f>VLOOKUP(CONCATENATE($A67,E$9),lookups,MATCH(CONCATENATE($A$7,E$11),'Query Result 1'!$CK$7:$CU$7,FALSE),FALSE)</f>
        <v>6.5272193795517667E-3</v>
      </c>
      <c r="F67" s="41">
        <f>VLOOKUP(CONCATENATE($A67,F$9),lookups,MATCH(CONCATENATE($A$7,F$11),'Query Result 1'!$CK$7:$CU$7,FALSE),FALSE)</f>
        <v>0.84118520369397365</v>
      </c>
      <c r="G67" s="93"/>
      <c r="H67" s="45"/>
      <c r="I67" s="132"/>
      <c r="J67" s="41"/>
      <c r="K67" s="42"/>
      <c r="L67" s="133"/>
      <c r="M67" s="41"/>
      <c r="N67" s="93"/>
      <c r="O67" s="45"/>
      <c r="P67" s="132"/>
      <c r="Q67" s="41"/>
      <c r="R67" s="93"/>
      <c r="S67" s="133"/>
      <c r="T67" s="41"/>
      <c r="U67" s="93"/>
      <c r="W67" s="106"/>
      <c r="AA67" s="106"/>
      <c r="AG67" s="106"/>
      <c r="AJ67" s="106"/>
    </row>
    <row r="68" spans="1:36" x14ac:dyDescent="0.3">
      <c r="A68" s="46">
        <v>56</v>
      </c>
      <c r="B68" s="132">
        <f>VLOOKUP(CONCATENATE($A68,B$9),lookups,MATCH(CONCATENATE($A$7,B$11),'Query Result 1'!$CK$7:$CU$7,FALSE),FALSE)</f>
        <v>2.1846260310118592E-3</v>
      </c>
      <c r="C68" s="41">
        <f>VLOOKUP(CONCATENATE($A68,C$9),lookups,MATCH(CONCATENATE($A$7,C$11),'Query Result 1'!$CK$7:$CU$7,FALSE),FALSE)</f>
        <v>0.84372911055998356</v>
      </c>
      <c r="D68" s="92"/>
      <c r="E68" s="133">
        <f>VLOOKUP(CONCATENATE($A68,E$9),lookups,MATCH(CONCATENATE($A$7,E$11),'Query Result 1'!$CK$7:$CU$7,FALSE),FALSE)</f>
        <v>6.2706292622700891E-3</v>
      </c>
      <c r="F68" s="41">
        <f>VLOOKUP(CONCATENATE($A68,F$9),lookups,MATCH(CONCATENATE($A$7,F$11),'Query Result 1'!$CK$7:$CU$7,FALSE),FALSE)</f>
        <v>0.84372911055998356</v>
      </c>
      <c r="G68" s="93"/>
      <c r="H68" s="46"/>
      <c r="I68" s="132"/>
      <c r="J68" s="41"/>
      <c r="K68" s="42"/>
      <c r="L68" s="133"/>
      <c r="M68" s="41"/>
      <c r="N68" s="93"/>
      <c r="O68" s="46"/>
      <c r="P68" s="132"/>
      <c r="Q68" s="41"/>
      <c r="R68" s="93"/>
      <c r="S68" s="133"/>
      <c r="T68" s="41"/>
      <c r="U68" s="93"/>
      <c r="W68" s="106"/>
      <c r="AA68" s="106"/>
      <c r="AG68" s="106"/>
      <c r="AJ68" s="106"/>
    </row>
    <row r="69" spans="1:36" x14ac:dyDescent="0.3">
      <c r="A69" s="46">
        <v>57</v>
      </c>
      <c r="B69" s="132">
        <f>VLOOKUP(CONCATENATE($A69,B$9),lookups,MATCH(CONCATENATE($A$7,B$11),'Query Result 1'!$CK$7:$CU$7,FALSE),FALSE)</f>
        <v>2.0577194470316356E-3</v>
      </c>
      <c r="C69" s="41">
        <f>VLOOKUP(CONCATENATE($A69,C$9),lookups,MATCH(CONCATENATE($A$7,C$11),'Query Result 1'!$CK$7:$CU$7,FALSE),FALSE)</f>
        <v>0.86153645862205364</v>
      </c>
      <c r="D69" s="92"/>
      <c r="E69" s="133">
        <f>VLOOKUP(CONCATENATE($A69,E$9),lookups,MATCH(CONCATENATE($A$7,E$11),'Query Result 1'!$CK$7:$CU$7,FALSE),FALSE)</f>
        <v>6.3003426200072534E-3</v>
      </c>
      <c r="F69" s="41">
        <f>VLOOKUP(CONCATENATE($A69,F$9),lookups,MATCH(CONCATENATE($A$7,F$11),'Query Result 1'!$CK$7:$CU$7,FALSE),FALSE)</f>
        <v>0.86153645862205364</v>
      </c>
      <c r="G69" s="93"/>
      <c r="H69" s="46"/>
      <c r="I69" s="132"/>
      <c r="J69" s="41"/>
      <c r="K69" s="42"/>
      <c r="L69" s="133"/>
      <c r="M69" s="41"/>
      <c r="N69" s="93"/>
      <c r="O69" s="46"/>
      <c r="P69" s="132"/>
      <c r="Q69" s="41"/>
      <c r="R69" s="93"/>
      <c r="S69" s="133"/>
      <c r="T69" s="41"/>
      <c r="U69" s="93"/>
      <c r="W69" s="106"/>
      <c r="AA69" s="106"/>
      <c r="AG69" s="106"/>
      <c r="AJ69" s="106"/>
    </row>
    <row r="70" spans="1:36" x14ac:dyDescent="0.3">
      <c r="A70" s="45">
        <v>58</v>
      </c>
      <c r="B70" s="132">
        <f>VLOOKUP(CONCATENATE($A70,B$9),lookups,MATCH(CONCATENATE($A$7,B$11),'Query Result 1'!$CK$7:$CU$7,FALSE),FALSE)</f>
        <v>1.9871849342723864E-3</v>
      </c>
      <c r="C70" s="41">
        <f>VLOOKUP(CONCATENATE($A70,C$9),lookups,MATCH(CONCATENATE($A$7,C$11),'Query Result 1'!$CK$7:$CU$7,FALSE),FALSE)</f>
        <v>0.91750240967427377</v>
      </c>
      <c r="D70" s="92"/>
      <c r="E70" s="133">
        <f>VLOOKUP(CONCATENATE($A70,E$9),lookups,MATCH(CONCATENATE($A$7,E$11),'Query Result 1'!$CK$7:$CU$7,FALSE),FALSE)</f>
        <v>6.1978731900538559E-3</v>
      </c>
      <c r="F70" s="41">
        <f>VLOOKUP(CONCATENATE($A70,F$9),lookups,MATCH(CONCATENATE($A$7,F$11),'Query Result 1'!$CK$7:$CU$7,FALSE),FALSE)</f>
        <v>0.91750240967427377</v>
      </c>
      <c r="G70" s="93"/>
      <c r="H70" s="45"/>
      <c r="I70" s="132"/>
      <c r="J70" s="41"/>
      <c r="K70" s="42"/>
      <c r="L70" s="133"/>
      <c r="M70" s="41"/>
      <c r="N70" s="93"/>
      <c r="O70" s="45"/>
      <c r="P70" s="132"/>
      <c r="Q70" s="41"/>
      <c r="R70" s="93"/>
      <c r="S70" s="133"/>
      <c r="T70" s="41"/>
      <c r="U70" s="93"/>
      <c r="W70" s="106"/>
      <c r="AA70" s="106"/>
      <c r="AG70" s="106"/>
      <c r="AJ70" s="106"/>
    </row>
    <row r="71" spans="1:36" x14ac:dyDescent="0.3">
      <c r="A71" s="46">
        <v>59</v>
      </c>
      <c r="B71" s="132">
        <f>VLOOKUP(CONCATENATE($A71,B$9),lookups,MATCH(CONCATENATE($A$7,B$11),'Query Result 1'!$CK$7:$CU$7,FALSE),FALSE)</f>
        <v>1.6769996950909646E-3</v>
      </c>
      <c r="C71" s="41">
        <f>VLOOKUP(CONCATENATE($A71,C$9),lookups,MATCH(CONCATENATE($A$7,C$11),'Query Result 1'!$CK$7:$CU$7,FALSE),FALSE)</f>
        <v>0.93106991295966035</v>
      </c>
      <c r="D71" s="92"/>
      <c r="E71" s="133">
        <f>VLOOKUP(CONCATENATE($A71,E$9),lookups,MATCH(CONCATENATE($A$7,E$11),'Query Result 1'!$CK$7:$CU$7,FALSE),FALSE)</f>
        <v>5.5750034573019049E-3</v>
      </c>
      <c r="F71" s="41">
        <f>VLOOKUP(CONCATENATE($A71,F$9),lookups,MATCH(CONCATENATE($A$7,F$11),'Query Result 1'!$CK$7:$CU$7,FALSE),FALSE)</f>
        <v>0.93106991295966035</v>
      </c>
      <c r="G71" s="93"/>
      <c r="H71" s="46"/>
      <c r="I71" s="132"/>
      <c r="J71" s="41"/>
      <c r="K71" s="42"/>
      <c r="L71" s="133"/>
      <c r="M71" s="41"/>
      <c r="N71" s="93"/>
      <c r="O71" s="46"/>
      <c r="P71" s="132"/>
      <c r="Q71" s="41"/>
      <c r="R71" s="93"/>
      <c r="S71" s="133"/>
      <c r="T71" s="41"/>
      <c r="U71" s="93"/>
      <c r="W71" s="106"/>
      <c r="AA71" s="106"/>
      <c r="AG71" s="106"/>
      <c r="AJ71" s="106"/>
    </row>
    <row r="72" spans="1:36" x14ac:dyDescent="0.3">
      <c r="A72" s="46">
        <v>60</v>
      </c>
      <c r="B72" s="132">
        <f>VLOOKUP(CONCATENATE($A72,B$9),lookups,MATCH(CONCATENATE($A$7,B$11),'Query Result 1'!$CK$7:$CU$7,FALSE),FALSE)</f>
        <v>1.4123564247777191E-3</v>
      </c>
      <c r="C72" s="41">
        <f>VLOOKUP(CONCATENATE($A72,C$9),lookups,MATCH(CONCATENATE($A$7,C$11),'Query Result 1'!$CK$7:$CU$7,FALSE),FALSE)</f>
        <v>0.94463741624504705</v>
      </c>
      <c r="D72" s="92"/>
      <c r="E72" s="133">
        <f>VLOOKUP(CONCATENATE($A72,E$9),lookups,MATCH(CONCATENATE($A$7,E$11),'Query Result 1'!$CK$7:$CU$7,FALSE),FALSE)</f>
        <v>4.6477800789431157E-3</v>
      </c>
      <c r="F72" s="41">
        <f>VLOOKUP(CONCATENATE($A72,F$9),lookups,MATCH(CONCATENATE($A$7,F$11),'Query Result 1'!$CK$7:$CU$7,FALSE),FALSE)</f>
        <v>0.94463741624504705</v>
      </c>
      <c r="G72" s="93"/>
      <c r="H72" s="46"/>
      <c r="I72" s="132"/>
      <c r="J72" s="41"/>
      <c r="K72" s="42"/>
      <c r="L72" s="133"/>
      <c r="M72" s="41"/>
      <c r="N72" s="93"/>
      <c r="O72" s="46"/>
      <c r="P72" s="132"/>
      <c r="Q72" s="41"/>
      <c r="R72" s="93"/>
      <c r="S72" s="133"/>
      <c r="T72" s="41"/>
      <c r="U72" s="93"/>
      <c r="W72" s="106"/>
      <c r="AA72" s="106"/>
      <c r="AG72" s="106"/>
      <c r="AJ72" s="106"/>
    </row>
    <row r="73" spans="1:36" x14ac:dyDescent="0.3">
      <c r="A73" s="45">
        <v>61</v>
      </c>
      <c r="B73" s="132">
        <f>VLOOKUP(CONCATENATE($A73,B$9),lookups,MATCH(CONCATENATE($A$7,B$11),'Query Result 1'!$CK$7:$CU$7,FALSE),FALSE)</f>
        <v>1.2926699090326942E-3</v>
      </c>
      <c r="C73" s="41">
        <f>VLOOKUP(CONCATENATE($A73,C$9),lookups,MATCH(CONCATENATE($A$7,C$11),'Query Result 1'!$CK$7:$CU$7,FALSE),FALSE)</f>
        <v>0.95226913684307701</v>
      </c>
      <c r="D73" s="92"/>
      <c r="E73" s="133">
        <f>VLOOKUP(CONCATENATE($A73,E$9),lookups,MATCH(CONCATENATE($A$7,E$11),'Query Result 1'!$CK$7:$CU$7,FALSE),FALSE)</f>
        <v>4.4881054929723748E-3</v>
      </c>
      <c r="F73" s="41">
        <f>VLOOKUP(CONCATENATE($A73,F$9),lookups,MATCH(CONCATENATE($A$7,F$11),'Query Result 1'!$CK$7:$CU$7,FALSE),FALSE)</f>
        <v>0.95226913684307701</v>
      </c>
      <c r="G73" s="93"/>
      <c r="H73" s="45"/>
      <c r="I73" s="132"/>
      <c r="J73" s="41"/>
      <c r="K73" s="42"/>
      <c r="L73" s="133"/>
      <c r="M73" s="41"/>
      <c r="N73" s="93"/>
      <c r="O73" s="45"/>
      <c r="P73" s="132"/>
      <c r="Q73" s="41"/>
      <c r="R73" s="93"/>
      <c r="S73" s="133"/>
      <c r="T73" s="41"/>
      <c r="U73" s="93"/>
      <c r="W73" s="106"/>
      <c r="AA73" s="106"/>
      <c r="AG73" s="106"/>
      <c r="AJ73" s="106"/>
    </row>
    <row r="74" spans="1:36" x14ac:dyDescent="0.3">
      <c r="A74" s="46">
        <v>62</v>
      </c>
      <c r="B74" s="132">
        <f>VLOOKUP(CONCATENATE($A74,B$9),lookups,MATCH(CONCATENATE($A$7,B$11),'Query Result 1'!$CK$7:$CU$7,FALSE),FALSE)</f>
        <v>1.1516008835141961E-3</v>
      </c>
      <c r="C74" s="41">
        <f>VLOOKUP(CONCATENATE($A74,C$9),lookups,MATCH(CONCATENATE($A$7,C$11),'Query Result 1'!$CK$7:$CU$7,FALSE),FALSE)</f>
        <v>1.000603367297267</v>
      </c>
      <c r="D74" s="92"/>
      <c r="E74" s="133">
        <f>VLOOKUP(CONCATENATE($A74,E$9),lookups,MATCH(CONCATENATE($A$7,E$11),'Query Result 1'!$CK$7:$CU$7,FALSE),FALSE)</f>
        <v>4.3051045327032987E-3</v>
      </c>
      <c r="F74" s="41">
        <f>VLOOKUP(CONCATENATE($A74,F$9),lookups,MATCH(CONCATENATE($A$7,F$11),'Query Result 1'!$CK$7:$CU$7,FALSE),FALSE)</f>
        <v>1.000603367297267</v>
      </c>
      <c r="G74" s="93"/>
      <c r="H74" s="46"/>
      <c r="I74" s="132"/>
      <c r="J74" s="41"/>
      <c r="K74" s="42"/>
      <c r="L74" s="133"/>
      <c r="M74" s="41"/>
      <c r="N74" s="93"/>
      <c r="O74" s="46"/>
      <c r="P74" s="132"/>
      <c r="Q74" s="41"/>
      <c r="R74" s="93"/>
      <c r="S74" s="133"/>
      <c r="T74" s="41"/>
      <c r="U74" s="93"/>
      <c r="W74" s="106"/>
      <c r="AA74" s="106"/>
      <c r="AG74" s="106"/>
      <c r="AJ74" s="106"/>
    </row>
    <row r="75" spans="1:36" x14ac:dyDescent="0.3">
      <c r="A75" s="46">
        <v>63</v>
      </c>
      <c r="B75" s="132">
        <f>VLOOKUP(CONCATENATE($A75,B$9),lookups,MATCH(CONCATENATE($A$7,B$11),'Query Result 1'!$CK$7:$CU$7,FALSE),FALSE)</f>
        <v>1.0141418921132974E-3</v>
      </c>
      <c r="C75" s="41">
        <f>VLOOKUP(CONCATENATE($A75,C$9),lookups,MATCH(CONCATENATE($A$7,C$11),'Query Result 1'!$CK$7:$CU$7,FALSE),FALSE)</f>
        <v>1.028586342823377</v>
      </c>
      <c r="D75" s="92"/>
      <c r="E75" s="133">
        <f>VLOOKUP(CONCATENATE($A75,E$9),lookups,MATCH(CONCATENATE($A$7,E$11),'Query Result 1'!$CK$7:$CU$7,FALSE),FALSE)</f>
        <v>3.7441607698147829E-3</v>
      </c>
      <c r="F75" s="41">
        <f>VLOOKUP(CONCATENATE($A75,F$9),lookups,MATCH(CONCATENATE($A$7,F$11),'Query Result 1'!$CK$7:$CU$7,FALSE),FALSE)</f>
        <v>1.028586342823377</v>
      </c>
      <c r="G75" s="93"/>
      <c r="H75" s="46"/>
      <c r="I75" s="132"/>
      <c r="J75" s="41"/>
      <c r="K75" s="42"/>
      <c r="L75" s="133"/>
      <c r="M75" s="41"/>
      <c r="N75" s="93"/>
      <c r="O75" s="46"/>
      <c r="P75" s="132"/>
      <c r="Q75" s="41"/>
      <c r="R75" s="93"/>
      <c r="S75" s="133"/>
      <c r="T75" s="41"/>
      <c r="U75" s="93"/>
      <c r="W75" s="106"/>
      <c r="AA75" s="106"/>
      <c r="AG75" s="106"/>
      <c r="AJ75" s="106"/>
    </row>
    <row r="76" spans="1:36" x14ac:dyDescent="0.3">
      <c r="A76" s="45">
        <v>64</v>
      </c>
      <c r="B76" s="132">
        <f>VLOOKUP(CONCATENATE($A76,B$9),lookups,MATCH(CONCATENATE($A$7,B$11),'Query Result 1'!$CK$7:$CU$7,FALSE),FALSE)</f>
        <v>8.2725320279449963E-4</v>
      </c>
      <c r="C76" s="41">
        <f>VLOOKUP(CONCATENATE($A76,C$9),lookups,MATCH(CONCATENATE($A$7,C$11),'Query Result 1'!$CK$7:$CU$7,FALSE),FALSE)</f>
        <v>1.0557213493941504</v>
      </c>
      <c r="D76" s="92"/>
      <c r="E76" s="133">
        <f>VLOOKUP(CONCATENATE($A76,E$9),lookups,MATCH(CONCATENATE($A$7,E$11),'Query Result 1'!$CK$7:$CU$7,FALSE),FALSE)</f>
        <v>3.5267256379624525E-3</v>
      </c>
      <c r="F76" s="41">
        <f>VLOOKUP(CONCATENATE($A76,F$9),lookups,MATCH(CONCATENATE($A$7,F$11),'Query Result 1'!$CK$7:$CU$7,FALSE),FALSE)</f>
        <v>1.0557213493941504</v>
      </c>
      <c r="G76" s="93"/>
      <c r="H76" s="45"/>
      <c r="I76" s="132"/>
      <c r="J76" s="41"/>
      <c r="K76" s="42"/>
      <c r="L76" s="133"/>
      <c r="M76" s="41"/>
      <c r="N76" s="93"/>
      <c r="O76" s="45"/>
      <c r="P76" s="132"/>
      <c r="Q76" s="41"/>
      <c r="R76" s="93"/>
      <c r="S76" s="133"/>
      <c r="T76" s="41"/>
      <c r="U76" s="93"/>
      <c r="W76" s="106"/>
      <c r="AA76" s="106"/>
      <c r="AG76" s="106"/>
      <c r="AJ76" s="106"/>
    </row>
    <row r="77" spans="1:36" x14ac:dyDescent="0.3">
      <c r="A77" s="46">
        <v>65</v>
      </c>
      <c r="B77" s="132">
        <f>VLOOKUP(CONCATENATE($A77,B$9),lookups,MATCH(CONCATENATE($A$7,B$11),'Query Result 1'!$CK$7:$CU$7,FALSE),FALSE)</f>
        <v>7.2978228161931695E-4</v>
      </c>
      <c r="C77" s="41">
        <f>VLOOKUP(CONCATENATE($A77,C$9),lookups,MATCH(CONCATENATE($A$7,C$11),'Query Result 1'!$CK$7:$CU$7,FALSE),FALSE)</f>
        <v>1.0591132252154971</v>
      </c>
      <c r="D77" s="92"/>
      <c r="E77" s="133">
        <f>VLOOKUP(CONCATENATE($A77,E$9),lookups,MATCH(CONCATENATE($A$7,E$11),'Query Result 1'!$CK$7:$CU$7,FALSE),FALSE)</f>
        <v>3.2595831132600996E-3</v>
      </c>
      <c r="F77" s="41">
        <f>VLOOKUP(CONCATENATE($A77,F$9),lookups,MATCH(CONCATENATE($A$7,F$11),'Query Result 1'!$CK$7:$CU$7,FALSE),FALSE)</f>
        <v>1.0591132252154971</v>
      </c>
      <c r="G77" s="93"/>
      <c r="H77" s="46"/>
      <c r="I77" s="132"/>
      <c r="J77" s="41"/>
      <c r="K77" s="42"/>
      <c r="L77" s="133"/>
      <c r="M77" s="41"/>
      <c r="N77" s="93"/>
      <c r="O77" s="46"/>
      <c r="P77" s="132"/>
      <c r="Q77" s="41"/>
      <c r="R77" s="93"/>
      <c r="S77" s="133"/>
      <c r="T77" s="41"/>
      <c r="U77" s="93"/>
      <c r="W77" s="106"/>
      <c r="AA77" s="106"/>
      <c r="AG77" s="106"/>
      <c r="AJ77" s="106"/>
    </row>
    <row r="78" spans="1:36" x14ac:dyDescent="0.3">
      <c r="A78" s="46">
        <v>66</v>
      </c>
      <c r="B78" s="132">
        <f>VLOOKUP(CONCATENATE($A78,B$9),lookups,MATCH(CONCATENATE($A$7,B$11),'Query Result 1'!$CK$7:$CU$7,FALSE),FALSE)</f>
        <v>6.3203366551201111E-4</v>
      </c>
      <c r="C78" s="41">
        <f>VLOOKUP(CONCATENATE($A78,C$9),lookups,MATCH(CONCATENATE($A$7,C$11),'Query Result 1'!$CK$7:$CU$7,FALSE),FALSE)</f>
        <v>1.0625051010368436</v>
      </c>
      <c r="D78" s="92"/>
      <c r="E78" s="133">
        <f>VLOOKUP(CONCATENATE($A78,E$9),lookups,MATCH(CONCATENATE($A$7,E$11),'Query Result 1'!$CK$7:$CU$7,FALSE),FALSE)</f>
        <v>2.9074659393281002E-3</v>
      </c>
      <c r="F78" s="41">
        <f>VLOOKUP(CONCATENATE($A78,F$9),lookups,MATCH(CONCATENATE($A$7,F$11),'Query Result 1'!$CK$7:$CU$7,FALSE),FALSE)</f>
        <v>1.0625051010368436</v>
      </c>
      <c r="G78" s="93"/>
      <c r="H78" s="46"/>
      <c r="I78" s="132"/>
      <c r="J78" s="41"/>
      <c r="K78" s="42"/>
      <c r="L78" s="133"/>
      <c r="M78" s="41"/>
      <c r="N78" s="93"/>
      <c r="O78" s="46"/>
      <c r="P78" s="132"/>
      <c r="Q78" s="41"/>
      <c r="R78" s="93"/>
      <c r="S78" s="133"/>
      <c r="T78" s="41"/>
      <c r="U78" s="93"/>
      <c r="W78" s="106"/>
      <c r="AA78" s="106"/>
      <c r="AG78" s="106"/>
      <c r="AJ78" s="106"/>
    </row>
    <row r="79" spans="1:36" x14ac:dyDescent="0.3">
      <c r="A79" s="45">
        <v>67</v>
      </c>
      <c r="B79" s="132">
        <f>VLOOKUP(CONCATENATE($A79,B$9),lookups,MATCH(CONCATENATE($A$7,B$11),'Query Result 1'!$CK$7:$CU$7,FALSE),FALSE)</f>
        <v>5.5511216931393242E-4</v>
      </c>
      <c r="C79" s="41">
        <f>VLOOKUP(CONCATENATE($A79,C$9),lookups,MATCH(CONCATENATE($A$7,C$11),'Query Result 1'!$CK$7:$CU$7,FALSE),FALSE)</f>
        <v>1.0667449458135272</v>
      </c>
      <c r="D79" s="92"/>
      <c r="E79" s="133">
        <f>VLOOKUP(CONCATENATE($A79,E$9),lookups,MATCH(CONCATENATE($A$7,E$11),'Query Result 1'!$CK$7:$CU$7,FALSE),FALSE)</f>
        <v>2.5578480197852083E-3</v>
      </c>
      <c r="F79" s="41">
        <f>VLOOKUP(CONCATENATE($A79,F$9),lookups,MATCH(CONCATENATE($A$7,F$11),'Query Result 1'!$CK$7:$CU$7,FALSE),FALSE)</f>
        <v>1.0667449458135272</v>
      </c>
      <c r="G79" s="93"/>
      <c r="H79" s="45"/>
      <c r="I79" s="132"/>
      <c r="J79" s="41"/>
      <c r="K79" s="42"/>
      <c r="L79" s="133"/>
      <c r="M79" s="41"/>
      <c r="N79" s="93"/>
      <c r="O79" s="45"/>
      <c r="P79" s="132"/>
      <c r="Q79" s="41"/>
      <c r="R79" s="93"/>
      <c r="S79" s="133"/>
      <c r="T79" s="41"/>
      <c r="U79" s="93"/>
      <c r="W79" s="106"/>
      <c r="AA79" s="106"/>
      <c r="AG79" s="106"/>
      <c r="AJ79" s="106"/>
    </row>
    <row r="80" spans="1:36" x14ac:dyDescent="0.3">
      <c r="A80" s="46">
        <v>68</v>
      </c>
      <c r="B80" s="132">
        <f>VLOOKUP(CONCATENATE($A80,B$9),lookups,MATCH(CONCATENATE($A$7,B$11),'Query Result 1'!$CK$7:$CU$7,FALSE),FALSE)</f>
        <v>4.3764721302589173E-4</v>
      </c>
      <c r="C80" s="41">
        <f>VLOOKUP(CONCATENATE($A80,C$9),lookups,MATCH(CONCATENATE($A$7,C$11),'Query Result 1'!$CK$7:$CU$7,FALSE),FALSE)</f>
        <v>1.0701368216348739</v>
      </c>
      <c r="D80" s="92"/>
      <c r="E80" s="133">
        <f>VLOOKUP(CONCATENATE($A80,E$9),lookups,MATCH(CONCATENATE($A$7,E$11),'Query Result 1'!$CK$7:$CU$7,FALSE),FALSE)</f>
        <v>2.3018132923677769E-3</v>
      </c>
      <c r="F80" s="41">
        <f>VLOOKUP(CONCATENATE($A80,F$9),lookups,MATCH(CONCATENATE($A$7,F$11),'Query Result 1'!$CK$7:$CU$7,FALSE),FALSE)</f>
        <v>1.0701368216348739</v>
      </c>
      <c r="G80" s="93"/>
      <c r="H80" s="46"/>
      <c r="I80" s="132"/>
      <c r="J80" s="41"/>
      <c r="K80" s="42"/>
      <c r="L80" s="133"/>
      <c r="M80" s="41"/>
      <c r="N80" s="93"/>
      <c r="O80" s="46"/>
      <c r="P80" s="132"/>
      <c r="Q80" s="41"/>
      <c r="R80" s="93"/>
      <c r="S80" s="133"/>
      <c r="T80" s="41"/>
      <c r="U80" s="93"/>
      <c r="W80" s="106"/>
      <c r="AA80" s="106"/>
      <c r="AG80" s="106"/>
      <c r="AJ80" s="106"/>
    </row>
    <row r="81" spans="1:36" x14ac:dyDescent="0.3">
      <c r="A81" s="46">
        <v>69</v>
      </c>
      <c r="B81" s="132">
        <f>VLOOKUP(CONCATENATE($A81,B$9),lookups,MATCH(CONCATENATE($A$7,B$11),'Query Result 1'!$CK$7:$CU$7,FALSE),FALSE)</f>
        <v>4.0515690596749747E-4</v>
      </c>
      <c r="C81" s="41">
        <f>VLOOKUP(CONCATENATE($A81,C$9),lookups,MATCH(CONCATENATE($A$7,C$11),'Query Result 1'!$CK$7:$CU$7,FALSE),FALSE)</f>
        <v>1.0701368216348739</v>
      </c>
      <c r="D81" s="92"/>
      <c r="E81" s="133">
        <f>VLOOKUP(CONCATENATE($A81,E$9),lookups,MATCH(CONCATENATE($A$7,E$11),'Query Result 1'!$CK$7:$CU$7,FALSE),FALSE)</f>
        <v>2.153246503681957E-3</v>
      </c>
      <c r="F81" s="41">
        <f>VLOOKUP(CONCATENATE($A81,F$9),lookups,MATCH(CONCATENATE($A$7,F$11),'Query Result 1'!$CK$7:$CU$7,FALSE),FALSE)</f>
        <v>1.0701368216348739</v>
      </c>
      <c r="G81" s="93"/>
      <c r="H81" s="46"/>
      <c r="I81" s="132"/>
      <c r="J81" s="41"/>
      <c r="K81" s="42"/>
      <c r="L81" s="133"/>
      <c r="M81" s="41"/>
      <c r="N81" s="93"/>
      <c r="O81" s="46"/>
      <c r="P81" s="132"/>
      <c r="Q81" s="41"/>
      <c r="R81" s="93"/>
      <c r="S81" s="133"/>
      <c r="T81" s="41"/>
      <c r="U81" s="93"/>
      <c r="W81" s="106"/>
      <c r="AA81" s="106"/>
      <c r="AG81" s="106"/>
      <c r="AJ81" s="106"/>
    </row>
    <row r="82" spans="1:36" x14ac:dyDescent="0.3">
      <c r="A82" s="45">
        <v>70</v>
      </c>
      <c r="B82" s="132">
        <f>VLOOKUP(CONCATENATE($A82,B$9),lookups,MATCH(CONCATENATE($A$7,B$11),'Query Result 1'!$CK$7:$CU$7,FALSE),FALSE)</f>
        <v>3.3934320705433991E-4</v>
      </c>
      <c r="C82" s="41">
        <f>VLOOKUP(CONCATENATE($A82,C$9),lookups,MATCH(CONCATENATE($A$7,C$11),'Query Result 1'!$CK$7:$CU$7,FALSE),FALSE)</f>
        <v>1.0701368216348739</v>
      </c>
      <c r="D82" s="92"/>
      <c r="E82" s="133">
        <f>VLOOKUP(CONCATENATE($A82,E$9),lookups,MATCH(CONCATENATE($A$7,E$11),'Query Result 1'!$CK$7:$CU$7,FALSE),FALSE)</f>
        <v>1.8202902800664468E-3</v>
      </c>
      <c r="F82" s="41">
        <f>VLOOKUP(CONCATENATE($A82,F$9),lookups,MATCH(CONCATENATE($A$7,F$11),'Query Result 1'!$CK$7:$CU$7,FALSE),FALSE)</f>
        <v>1.0701368216348739</v>
      </c>
      <c r="G82" s="93"/>
      <c r="H82" s="45"/>
      <c r="I82" s="132"/>
      <c r="J82" s="41"/>
      <c r="K82" s="42"/>
      <c r="L82" s="133"/>
      <c r="M82" s="41"/>
      <c r="N82" s="93"/>
      <c r="O82" s="45"/>
      <c r="P82" s="132"/>
      <c r="Q82" s="41"/>
      <c r="R82" s="93"/>
      <c r="S82" s="133"/>
      <c r="T82" s="41"/>
      <c r="U82" s="93"/>
      <c r="W82" s="106"/>
      <c r="AA82" s="106"/>
      <c r="AG82" s="106"/>
      <c r="AJ82" s="106"/>
    </row>
    <row r="83" spans="1:36" x14ac:dyDescent="0.3">
      <c r="A83" s="46">
        <v>71</v>
      </c>
      <c r="B83" s="132">
        <f>VLOOKUP(CONCATENATE($A83,B$9),lookups,MATCH(CONCATENATE($A$7,B$11),'Query Result 1'!$CK$7:$CU$7,FALSE),FALSE)</f>
        <v>2.7769493212302773E-4</v>
      </c>
      <c r="C83" s="41">
        <f>VLOOKUP(CONCATENATE($A83,C$9),lookups,MATCH(CONCATENATE($A$7,C$11),'Query Result 1'!$CK$7:$CU$7,FALSE),FALSE)</f>
        <v>1.0701368216348739</v>
      </c>
      <c r="D83" s="92"/>
      <c r="E83" s="133">
        <f>VLOOKUP(CONCATENATE($A83,E$9),lookups,MATCH(CONCATENATE($A$7,E$11),'Query Result 1'!$CK$7:$CU$7,FALSE),FALSE)</f>
        <v>1.5803618587121508E-3</v>
      </c>
      <c r="F83" s="41">
        <f>VLOOKUP(CONCATENATE($A83,F$9),lookups,MATCH(CONCATENATE($A$7,F$11),'Query Result 1'!$CK$7:$CU$7,FALSE),FALSE)</f>
        <v>1.0701368216348739</v>
      </c>
      <c r="G83" s="93"/>
      <c r="H83" s="46"/>
      <c r="I83" s="132"/>
      <c r="J83" s="41"/>
      <c r="K83" s="42"/>
      <c r="L83" s="133"/>
      <c r="M83" s="41"/>
      <c r="N83" s="93"/>
      <c r="O83" s="46"/>
      <c r="P83" s="132"/>
      <c r="Q83" s="41"/>
      <c r="R83" s="93"/>
      <c r="S83" s="133"/>
      <c r="T83" s="41"/>
      <c r="U83" s="93"/>
      <c r="W83" s="106"/>
      <c r="AA83" s="106"/>
      <c r="AG83" s="106"/>
      <c r="AJ83" s="106"/>
    </row>
    <row r="84" spans="1:36" x14ac:dyDescent="0.3">
      <c r="A84" s="46">
        <v>72</v>
      </c>
      <c r="B84" s="132">
        <f>VLOOKUP(CONCATENATE($A84,B$9),lookups,MATCH(CONCATENATE($A$7,B$11),'Query Result 1'!$CK$7:$CU$7,FALSE),FALSE)</f>
        <v>2.2576597981602156E-4</v>
      </c>
      <c r="C84" s="41">
        <f>VLOOKUP(CONCATENATE($A84,C$9),lookups,MATCH(CONCATENATE($A$7,C$11),'Query Result 1'!$CK$7:$CU$7,FALSE),FALSE)</f>
        <v>1.0701368216348739</v>
      </c>
      <c r="D84" s="92"/>
      <c r="E84" s="133">
        <f>VLOOKUP(CONCATENATE($A84,E$9),lookups,MATCH(CONCATENATE($A$7,E$11),'Query Result 1'!$CK$7:$CU$7,FALSE),FALSE)</f>
        <v>1.2962799431502935E-3</v>
      </c>
      <c r="F84" s="41">
        <f>VLOOKUP(CONCATENATE($A84,F$9),lookups,MATCH(CONCATENATE($A$7,F$11),'Query Result 1'!$CK$7:$CU$7,FALSE),FALSE)</f>
        <v>1.0701368216348739</v>
      </c>
      <c r="G84" s="93"/>
      <c r="H84" s="46"/>
      <c r="I84" s="132"/>
      <c r="J84" s="41"/>
      <c r="K84" s="42"/>
      <c r="L84" s="133"/>
      <c r="M84" s="41"/>
      <c r="N84" s="93"/>
      <c r="O84" s="46"/>
      <c r="P84" s="132"/>
      <c r="Q84" s="41"/>
      <c r="R84" s="93"/>
      <c r="S84" s="133"/>
      <c r="T84" s="41"/>
      <c r="U84" s="93"/>
      <c r="W84" s="106"/>
      <c r="AA84" s="106"/>
      <c r="AG84" s="106"/>
      <c r="AJ84" s="106"/>
    </row>
    <row r="85" spans="1:36" x14ac:dyDescent="0.3">
      <c r="A85" s="45">
        <v>73</v>
      </c>
      <c r="B85" s="132">
        <f>VLOOKUP(CONCATENATE($A85,B$9),lookups,MATCH(CONCATENATE($A$7,B$11),'Query Result 1'!$CK$7:$CU$7,FALSE),FALSE)</f>
        <v>1.8272326533695226E-4</v>
      </c>
      <c r="C85" s="41">
        <f>VLOOKUP(CONCATENATE($A85,C$9),lookups,MATCH(CONCATENATE($A$7,C$11),'Query Result 1'!$CK$7:$CU$7,FALSE),FALSE)</f>
        <v>1.0701368216348739</v>
      </c>
      <c r="D85" s="92"/>
      <c r="E85" s="133">
        <f>VLOOKUP(CONCATENATE($A85,E$9),lookups,MATCH(CONCATENATE($A$7,E$11),'Query Result 1'!$CK$7:$CU$7,FALSE),FALSE)</f>
        <v>1.0455214194431994E-3</v>
      </c>
      <c r="F85" s="41">
        <f>VLOOKUP(CONCATENATE($A85,F$9),lookups,MATCH(CONCATENATE($A$7,F$11),'Query Result 1'!$CK$7:$CU$7,FALSE),FALSE)</f>
        <v>1.0701368216348739</v>
      </c>
      <c r="G85" s="93"/>
      <c r="H85" s="45"/>
      <c r="I85" s="132"/>
      <c r="J85" s="41"/>
      <c r="K85" s="42"/>
      <c r="L85" s="133"/>
      <c r="M85" s="41"/>
      <c r="N85" s="93"/>
      <c r="O85" s="45"/>
      <c r="P85" s="132"/>
      <c r="Q85" s="41"/>
      <c r="R85" s="93"/>
      <c r="S85" s="133"/>
      <c r="T85" s="41"/>
      <c r="U85" s="93"/>
      <c r="W85" s="106"/>
      <c r="AA85" s="106"/>
      <c r="AG85" s="106"/>
      <c r="AJ85" s="106"/>
    </row>
    <row r="86" spans="1:36" x14ac:dyDescent="0.3">
      <c r="A86" s="46">
        <v>74</v>
      </c>
      <c r="B86" s="132">
        <f>VLOOKUP(CONCATENATE($A86,B$9),lookups,MATCH(CONCATENATE($A$7,B$11),'Query Result 1'!$CK$7:$CU$7,FALSE),FALSE)</f>
        <v>1.2635119411597763E-4</v>
      </c>
      <c r="C86" s="41">
        <f>VLOOKUP(CONCATENATE($A86,C$9),lookups,MATCH(CONCATENATE($A$7,C$11),'Query Result 1'!$CK$7:$CU$7,FALSE),FALSE)</f>
        <v>1.0701368216348739</v>
      </c>
      <c r="D86" s="92"/>
      <c r="E86" s="133">
        <f>VLOOKUP(CONCATENATE($A86,E$9),lookups,MATCH(CONCATENATE($A$7,E$11),'Query Result 1'!$CK$7:$CU$7,FALSE),FALSE)</f>
        <v>8.1892235483080876E-4</v>
      </c>
      <c r="F86" s="41">
        <f>VLOOKUP(CONCATENATE($A86,F$9),lookups,MATCH(CONCATENATE($A$7,F$11),'Query Result 1'!$CK$7:$CU$7,FALSE),FALSE)</f>
        <v>1.0701368216348739</v>
      </c>
      <c r="G86" s="93"/>
      <c r="H86" s="46"/>
      <c r="I86" s="132"/>
      <c r="J86" s="41"/>
      <c r="K86" s="42"/>
      <c r="L86" s="133"/>
      <c r="M86" s="41"/>
      <c r="N86" s="93"/>
      <c r="O86" s="46"/>
      <c r="P86" s="132"/>
      <c r="Q86" s="41"/>
      <c r="R86" s="93"/>
      <c r="S86" s="133"/>
      <c r="T86" s="41"/>
      <c r="U86" s="93"/>
      <c r="W86" s="106"/>
      <c r="AA86" s="106"/>
      <c r="AG86" s="106"/>
      <c r="AJ86" s="106"/>
    </row>
    <row r="87" spans="1:36" x14ac:dyDescent="0.3">
      <c r="A87" s="46">
        <v>75</v>
      </c>
      <c r="B87" s="132">
        <f>VLOOKUP(CONCATENATE($A87,B$9),lookups,MATCH(CONCATENATE($A$7,B$11),'Query Result 1'!$CK$7:$CU$7,FALSE),FALSE)</f>
        <v>9.8859395835797879E-5</v>
      </c>
      <c r="C87" s="41">
        <f>VLOOKUP(CONCATENATE($A87,C$9),lookups,MATCH(CONCATENATE($A$7,C$11),'Query Result 1'!$CK$7:$CU$7,FALSE),FALSE)</f>
        <v>1.0701368216348739</v>
      </c>
      <c r="D87" s="92"/>
      <c r="E87" s="133">
        <f>VLOOKUP(CONCATENATE($A87,E$9),lookups,MATCH(CONCATENATE($A$7,E$11),'Query Result 1'!$CK$7:$CU$7,FALSE),FALSE)</f>
        <v>6.6841170162012782E-4</v>
      </c>
      <c r="F87" s="41">
        <f>VLOOKUP(CONCATENATE($A87,F$9),lookups,MATCH(CONCATENATE($A$7,F$11),'Query Result 1'!$CK$7:$CU$7,FALSE),FALSE)</f>
        <v>1.0701368216348739</v>
      </c>
      <c r="G87" s="93"/>
      <c r="H87" s="46"/>
      <c r="I87" s="132"/>
      <c r="J87" s="41"/>
      <c r="K87" s="42"/>
      <c r="L87" s="133"/>
      <c r="M87" s="41"/>
      <c r="N87" s="93"/>
      <c r="O87" s="46"/>
      <c r="P87" s="132"/>
      <c r="Q87" s="41"/>
      <c r="R87" s="93"/>
      <c r="S87" s="133"/>
      <c r="T87" s="41"/>
      <c r="U87" s="93"/>
      <c r="W87" s="106"/>
      <c r="AA87" s="106"/>
      <c r="AG87" s="106"/>
      <c r="AJ87" s="106"/>
    </row>
    <row r="88" spans="1:36" x14ac:dyDescent="0.3">
      <c r="A88" s="45">
        <v>76</v>
      </c>
      <c r="B88" s="132">
        <f>VLOOKUP(CONCATENATE($A88,B$9),lookups,MATCH(CONCATENATE($A$7,B$11),'Query Result 1'!$CK$7:$CU$7,FALSE),FALSE)</f>
        <v>7.5810716469586575E-5</v>
      </c>
      <c r="C88" s="41">
        <f>VLOOKUP(CONCATENATE($A88,C$9),lookups,MATCH(CONCATENATE($A$7,C$11),'Query Result 1'!$CK$7:$CU$7,FALSE),FALSE)</f>
        <v>1.0701368216348739</v>
      </c>
      <c r="D88" s="92"/>
      <c r="E88" s="133">
        <f>VLOOKUP(CONCATENATE($A88,E$9),lookups,MATCH(CONCATENATE($A$7,E$11),'Query Result 1'!$CK$7:$CU$7,FALSE),FALSE)</f>
        <v>4.3681412822952264E-4</v>
      </c>
      <c r="F88" s="41">
        <f>VLOOKUP(CONCATENATE($A88,F$9),lookups,MATCH(CONCATENATE($A$7,F$11),'Query Result 1'!$CK$7:$CU$7,FALSE),FALSE)</f>
        <v>1.0701368216348739</v>
      </c>
      <c r="G88" s="93"/>
      <c r="H88" s="45"/>
      <c r="I88" s="132"/>
      <c r="J88" s="41"/>
      <c r="K88" s="42"/>
      <c r="L88" s="133"/>
      <c r="M88" s="41"/>
      <c r="N88" s="93"/>
      <c r="O88" s="45"/>
      <c r="P88" s="132"/>
      <c r="Q88" s="41"/>
      <c r="R88" s="93"/>
      <c r="S88" s="133"/>
      <c r="T88" s="41"/>
      <c r="U88" s="93"/>
      <c r="W88" s="106"/>
      <c r="AA88" s="106"/>
      <c r="AG88" s="106"/>
      <c r="AJ88" s="106"/>
    </row>
    <row r="89" spans="1:36" x14ac:dyDescent="0.3">
      <c r="A89" s="46">
        <v>77</v>
      </c>
      <c r="B89" s="132">
        <f>VLOOKUP(CONCATENATE($A89,B$9),lookups,MATCH(CONCATENATE($A$7,B$11),'Query Result 1'!$CK$7:$CU$7,FALSE),FALSE)</f>
        <v>4.2765019546946271E-5</v>
      </c>
      <c r="C89" s="41">
        <f>VLOOKUP(CONCATENATE($A89,C$9),lookups,MATCH(CONCATENATE($A$7,C$11),'Query Result 1'!$CK$7:$CU$7,FALSE),FALSE)</f>
        <v>1.0701368216348739</v>
      </c>
      <c r="D89" s="92"/>
      <c r="E89" s="133">
        <f>VLOOKUP(CONCATENATE($A89,E$9),lookups,MATCH(CONCATENATE($A$7,E$11),'Query Result 1'!$CK$7:$CU$7,FALSE),FALSE)</f>
        <v>3.162945276881286E-4</v>
      </c>
      <c r="F89" s="41">
        <f>VLOOKUP(CONCATENATE($A89,F$9),lookups,MATCH(CONCATENATE($A$7,F$11),'Query Result 1'!$CK$7:$CU$7,FALSE),FALSE)</f>
        <v>1.0701368216348739</v>
      </c>
      <c r="G89" s="93"/>
      <c r="H89" s="46"/>
      <c r="I89" s="132"/>
      <c r="J89" s="41"/>
      <c r="K89" s="42"/>
      <c r="L89" s="133"/>
      <c r="M89" s="41"/>
      <c r="N89" s="93"/>
      <c r="O89" s="46"/>
      <c r="P89" s="132"/>
      <c r="Q89" s="41"/>
      <c r="R89" s="93"/>
      <c r="S89" s="133"/>
      <c r="T89" s="41"/>
      <c r="U89" s="93"/>
      <c r="W89" s="106"/>
      <c r="AA89" s="106"/>
      <c r="AG89" s="106"/>
      <c r="AJ89" s="106"/>
    </row>
    <row r="90" spans="1:36" x14ac:dyDescent="0.3">
      <c r="A90" s="46">
        <v>78</v>
      </c>
      <c r="B90" s="132">
        <f>VLOOKUP(CONCATENATE($A90,B$9),lookups,MATCH(CONCATENATE($A$7,B$11),'Query Result 1'!$CK$7:$CU$7,FALSE),FALSE)</f>
        <v>3.6378036108116635E-5</v>
      </c>
      <c r="C90" s="41">
        <f>VLOOKUP(CONCATENATE($A90,C$9),lookups,MATCH(CONCATENATE($A$7,C$11),'Query Result 1'!$CK$7:$CU$7,FALSE),FALSE)</f>
        <v>1.0701368216348739</v>
      </c>
      <c r="D90" s="92"/>
      <c r="E90" s="133">
        <f>VLOOKUP(CONCATENATE($A90,E$9),lookups,MATCH(CONCATENATE($A$7,E$11),'Query Result 1'!$CK$7:$CU$7,FALSE),FALSE)</f>
        <v>2.6297710072050725E-4</v>
      </c>
      <c r="F90" s="41">
        <f>VLOOKUP(CONCATENATE($A90,F$9),lookups,MATCH(CONCATENATE($A$7,F$11),'Query Result 1'!$CK$7:$CU$7,FALSE),FALSE)</f>
        <v>1.0701368216348739</v>
      </c>
      <c r="G90" s="93"/>
      <c r="H90" s="46"/>
      <c r="I90" s="132"/>
      <c r="J90" s="41"/>
      <c r="K90" s="42"/>
      <c r="L90" s="133"/>
      <c r="M90" s="41"/>
      <c r="N90" s="93"/>
      <c r="O90" s="46"/>
      <c r="P90" s="132"/>
      <c r="Q90" s="41"/>
      <c r="R90" s="93"/>
      <c r="S90" s="133"/>
      <c r="T90" s="41"/>
      <c r="U90" s="93"/>
      <c r="W90" s="106"/>
      <c r="AA90" s="106"/>
      <c r="AG90" s="106"/>
      <c r="AJ90" s="106"/>
    </row>
    <row r="91" spans="1:36" x14ac:dyDescent="0.3">
      <c r="A91" s="45">
        <v>79</v>
      </c>
      <c r="B91" s="132">
        <f>VLOOKUP(CONCATENATE($A91,B$9),lookups,MATCH(CONCATENATE($A$7,B$11),'Query Result 1'!$CK$7:$CU$7,FALSE),FALSE)</f>
        <v>2.3326374298334331E-5</v>
      </c>
      <c r="C91" s="41">
        <f>VLOOKUP(CONCATENATE($A91,C$9),lookups,MATCH(CONCATENATE($A$7,C$11),'Query Result 1'!$CK$7:$CU$7,FALSE),FALSE)</f>
        <v>1.0701368216348739</v>
      </c>
      <c r="D91" s="92"/>
      <c r="E91" s="133">
        <f>VLOOKUP(CONCATENATE($A91,E$9),lookups,MATCH(CONCATENATE($A$7,E$11),'Query Result 1'!$CK$7:$CU$7,FALSE),FALSE)</f>
        <v>1.8494482479393647E-4</v>
      </c>
      <c r="F91" s="41">
        <f>VLOOKUP(CONCATENATE($A91,F$9),lookups,MATCH(CONCATENATE($A$7,F$11),'Query Result 1'!$CK$7:$CU$7,FALSE),FALSE)</f>
        <v>1.0701368216348739</v>
      </c>
      <c r="G91" s="93"/>
      <c r="H91" s="45"/>
      <c r="I91" s="132"/>
      <c r="J91" s="41"/>
      <c r="K91" s="42"/>
      <c r="L91" s="133"/>
      <c r="M91" s="41"/>
      <c r="N91" s="93"/>
      <c r="O91" s="45"/>
      <c r="P91" s="132"/>
      <c r="Q91" s="41"/>
      <c r="R91" s="93"/>
      <c r="S91" s="133"/>
      <c r="T91" s="41"/>
      <c r="U91" s="93"/>
      <c r="W91" s="106"/>
      <c r="AA91" s="106"/>
      <c r="AG91" s="106"/>
      <c r="AJ91" s="106"/>
    </row>
    <row r="92" spans="1:36" x14ac:dyDescent="0.3">
      <c r="A92" s="46">
        <v>80</v>
      </c>
      <c r="B92" s="132">
        <f>VLOOKUP(CONCATENATE($A92,B$9),lookups,MATCH(CONCATENATE($A$7,B$11),'Query Result 1'!$CK$7:$CU$7,FALSE),FALSE)</f>
        <v>1.6939390859504693E-5</v>
      </c>
      <c r="C92" s="41">
        <f>VLOOKUP(CONCATENATE($A92,C$9),lookups,MATCH(CONCATENATE($A$7,C$11),'Query Result 1'!$CK$7:$CU$7,FALSE),FALSE)</f>
        <v>1.0701368216348739</v>
      </c>
      <c r="D92" s="92"/>
      <c r="E92" s="133">
        <f>VLOOKUP(CONCATENATE($A92,E$9),lookups,MATCH(CONCATENATE($A$7,E$11),'Query Result 1'!$CK$7:$CU$7,FALSE),FALSE)</f>
        <v>1.3079431302994606E-4</v>
      </c>
      <c r="F92" s="41">
        <f>VLOOKUP(CONCATENATE($A92,F$9),lookups,MATCH(CONCATENATE($A$7,F$11),'Query Result 1'!$CK$7:$CU$7,FALSE),FALSE)</f>
        <v>1.0701368216348739</v>
      </c>
      <c r="G92" s="93"/>
      <c r="H92" s="46"/>
      <c r="I92" s="132"/>
      <c r="J92" s="41"/>
      <c r="K92" s="42"/>
      <c r="L92" s="133"/>
      <c r="M92" s="41"/>
      <c r="N92" s="93"/>
      <c r="O92" s="46"/>
      <c r="P92" s="132"/>
      <c r="Q92" s="41"/>
      <c r="R92" s="93"/>
      <c r="S92" s="133"/>
      <c r="T92" s="41"/>
      <c r="U92" s="93"/>
      <c r="W92" s="106"/>
      <c r="AA92" s="106"/>
      <c r="AG92" s="106"/>
      <c r="AJ92" s="106"/>
    </row>
    <row r="93" spans="1:36" x14ac:dyDescent="0.3">
      <c r="A93" s="46">
        <v>81</v>
      </c>
      <c r="B93" s="132">
        <f>VLOOKUP(CONCATENATE($A93,B$9),lookups,MATCH(CONCATENATE($A$7,B$11),'Query Result 1'!$CK$7:$CU$7,FALSE),FALSE)</f>
        <v>8.0531530315678041E-6</v>
      </c>
      <c r="C93" s="41">
        <f>VLOOKUP(CONCATENATE($A93,C$9),lookups,MATCH(CONCATENATE($A$7,C$11),'Query Result 1'!$CK$7:$CU$7,FALSE),FALSE)</f>
        <v>1.0701368216348739</v>
      </c>
      <c r="D93" s="92"/>
      <c r="E93" s="133">
        <f>VLOOKUP(CONCATENATE($A93,E$9),lookups,MATCH(CONCATENATE($A$7,E$11),'Query Result 1'!$CK$7:$CU$7,FALSE),FALSE)</f>
        <v>8.1086920179924095E-5</v>
      </c>
      <c r="F93" s="41">
        <f>VLOOKUP(CONCATENATE($A93,F$9),lookups,MATCH(CONCATENATE($A$7,F$11),'Query Result 1'!$CK$7:$CU$7,FALSE),FALSE)</f>
        <v>1.0701368216348739</v>
      </c>
      <c r="G93" s="93"/>
      <c r="H93" s="46"/>
      <c r="I93" s="132"/>
      <c r="J93" s="41"/>
      <c r="K93" s="42"/>
      <c r="L93" s="133"/>
      <c r="M93" s="41"/>
      <c r="N93" s="93"/>
      <c r="O93" s="46"/>
      <c r="P93" s="132"/>
      <c r="Q93" s="41"/>
      <c r="R93" s="93"/>
      <c r="S93" s="133"/>
      <c r="T93" s="41"/>
      <c r="U93" s="93"/>
      <c r="W93" s="106"/>
      <c r="AA93" s="106"/>
      <c r="AG93" s="106"/>
      <c r="AJ93" s="106"/>
    </row>
    <row r="94" spans="1:36" x14ac:dyDescent="0.3">
      <c r="A94" s="45">
        <v>82</v>
      </c>
      <c r="B94" s="132">
        <f>VLOOKUP(CONCATENATE($A94,B$9),lookups,MATCH(CONCATENATE($A$7,B$11),'Query Result 1'!$CK$7:$CU$7,FALSE),FALSE)</f>
        <v>6.3869834388296377E-6</v>
      </c>
      <c r="C94" s="41">
        <f>VLOOKUP(CONCATENATE($A94,C$9),lookups,MATCH(CONCATENATE($A$7,C$11),'Query Result 1'!$CK$7:$CU$7,FALSE),FALSE)</f>
        <v>1.0701368216348739</v>
      </c>
      <c r="D94" s="92"/>
      <c r="E94" s="133">
        <f>VLOOKUP(CONCATENATE($A94,E$9),lookups,MATCH(CONCATENATE($A$7,E$11),'Query Result 1'!$CK$7:$CU$7,FALSE),FALSE)</f>
        <v>4.0543460089962048E-5</v>
      </c>
      <c r="F94" s="41">
        <f>VLOOKUP(CONCATENATE($A94,F$9),lookups,MATCH(CONCATENATE($A$7,F$11),'Query Result 1'!$CK$7:$CU$7,FALSE),FALSE)</f>
        <v>1.0701368216348739</v>
      </c>
      <c r="G94" s="93"/>
      <c r="H94" s="45"/>
      <c r="I94" s="132"/>
      <c r="J94" s="41"/>
      <c r="K94" s="42"/>
      <c r="L94" s="133"/>
      <c r="M94" s="41"/>
      <c r="N94" s="93"/>
      <c r="O94" s="45"/>
      <c r="P94" s="132"/>
      <c r="Q94" s="41"/>
      <c r="R94" s="93"/>
      <c r="S94" s="133"/>
      <c r="T94" s="41"/>
      <c r="U94" s="93"/>
      <c r="W94" s="106"/>
      <c r="AA94" s="106"/>
      <c r="AG94" s="106"/>
      <c r="AJ94" s="106"/>
    </row>
    <row r="95" spans="1:36" x14ac:dyDescent="0.3">
      <c r="A95" s="46">
        <v>83</v>
      </c>
      <c r="B95" s="132">
        <f>VLOOKUP(CONCATENATE($A95,B$9),lookups,MATCH(CONCATENATE($A$7,B$11),'Query Result 1'!$CK$7:$CU$7,FALSE),FALSE)</f>
        <v>6.6646783709526656E-6</v>
      </c>
      <c r="C95" s="41">
        <f>VLOOKUP(CONCATENATE($A95,C$9),lookups,MATCH(CONCATENATE($A$7,C$11),'Query Result 1'!$CK$7:$CU$7,FALSE),FALSE)</f>
        <v>1.0701368216348739</v>
      </c>
      <c r="D95" s="92"/>
      <c r="E95" s="133">
        <f>VLOOKUP(CONCATENATE($A95,E$9),lookups,MATCH(CONCATENATE($A$7,E$11),'Query Result 1'!$CK$7:$CU$7,FALSE),FALSE)</f>
        <v>6.0815190134943075E-5</v>
      </c>
      <c r="F95" s="41">
        <f>VLOOKUP(CONCATENATE($A95,F$9),lookups,MATCH(CONCATENATE($A$7,F$11),'Query Result 1'!$CK$7:$CU$7,FALSE),FALSE)</f>
        <v>1.0701368216348739</v>
      </c>
      <c r="G95" s="93"/>
      <c r="H95" s="46"/>
      <c r="I95" s="132"/>
      <c r="J95" s="41"/>
      <c r="K95" s="42"/>
      <c r="L95" s="133"/>
      <c r="M95" s="41"/>
      <c r="N95" s="93"/>
      <c r="O95" s="46"/>
      <c r="P95" s="132"/>
      <c r="Q95" s="41"/>
      <c r="R95" s="93"/>
      <c r="S95" s="133"/>
      <c r="T95" s="41"/>
      <c r="U95" s="93"/>
      <c r="W95" s="106"/>
      <c r="AA95" s="106"/>
      <c r="AG95" s="106"/>
      <c r="AJ95" s="106"/>
    </row>
    <row r="96" spans="1:36" ht="13.5" thickBot="1" x14ac:dyDescent="0.35">
      <c r="A96" s="47" t="s">
        <v>110</v>
      </c>
      <c r="B96" s="135">
        <f>IFERROR(VLOOKUP(CONCATENATE($A96,B$9),lookups,MATCH(CONCATENATE($A$7,B$11),'Query Result 1'!$CK$7:$CU$7,FALSE),FALSE),VLOOKUP("NNNN",lookups,MATCH(CONCATENATE($A$7,B$11),'Query Result 1'!$CK$7:$CU$7,FALSE),FALSE))</f>
        <v>0.1943525737044004</v>
      </c>
      <c r="C96" s="80">
        <f>IFERROR(VLOOKUP(CONCATENATE($A96,C$9),lookups,MATCH(CONCATENATE($A$7,C$11),'Query Result 1'!$CK$7:$CU$7,FALSE),FALSE),VLOOKUP("NNNN",lookups,MATCH(CONCATENATE($A$7,C$11),'Query Result 1'!$CK$7:$CU$7,FALSE),FALSE))</f>
        <v>0.95226913684307701</v>
      </c>
      <c r="D96" s="136"/>
      <c r="E96" s="137"/>
      <c r="F96" s="80"/>
      <c r="G96" s="81"/>
      <c r="H96" s="137"/>
      <c r="I96" s="77"/>
      <c r="J96" s="77"/>
      <c r="K96" s="71"/>
      <c r="L96" s="79"/>
      <c r="M96" s="77"/>
      <c r="N96" s="81"/>
      <c r="O96" s="137"/>
      <c r="P96" s="77"/>
      <c r="Q96" s="77"/>
      <c r="R96" s="81"/>
      <c r="S96" s="79"/>
      <c r="T96" s="77"/>
      <c r="U96" s="81"/>
      <c r="W96" s="106"/>
      <c r="AA96" s="106"/>
      <c r="AG96" s="106"/>
      <c r="AJ96" s="106"/>
    </row>
    <row r="97" spans="1:36" x14ac:dyDescent="0.3">
      <c r="B97" s="25"/>
      <c r="C97" s="26"/>
      <c r="D97" s="26"/>
      <c r="E97" s="26"/>
      <c r="F97" s="26"/>
      <c r="G97" s="26"/>
      <c r="H97" s="26"/>
      <c r="I97" s="26"/>
      <c r="K97" s="106"/>
      <c r="L97" s="26"/>
      <c r="N97" s="22"/>
      <c r="O97" s="22"/>
      <c r="P97" s="26"/>
      <c r="S97" s="26"/>
      <c r="T97" s="106"/>
      <c r="U97" s="22"/>
      <c r="W97" s="106"/>
      <c r="AA97" s="106"/>
      <c r="AG97" s="106"/>
      <c r="AJ97" s="106"/>
    </row>
    <row r="98" spans="1:36" x14ac:dyDescent="0.3">
      <c r="A98" s="27" t="s">
        <v>39</v>
      </c>
      <c r="B98" s="23">
        <f>(SUMPRODUCT(B12:B96,C12:C96)+SUMPRODUCT(E12:E96,F12:F96)+SUMPRODUCT(I12:I96,J12:J96)+SUMPRODUCT(L12:L96,M12:M96)+SUMPRODUCT(P12:P96,Q12:Q96)+SUMPRODUCT(S12:S96,T12:T96))</f>
        <v>1</v>
      </c>
      <c r="F98" s="26"/>
      <c r="G98" s="26"/>
      <c r="H98" s="26"/>
      <c r="I98" s="22"/>
      <c r="K98" s="106"/>
      <c r="L98" s="26"/>
      <c r="N98" s="22"/>
      <c r="O98" s="22"/>
      <c r="P98" s="22"/>
      <c r="S98" s="26"/>
      <c r="T98" s="106"/>
      <c r="U98" s="22"/>
      <c r="W98" s="106"/>
      <c r="AA98" s="106"/>
      <c r="AG98" s="106"/>
      <c r="AJ98" s="106"/>
    </row>
    <row r="99" spans="1:36" ht="13.5" thickBot="1" x14ac:dyDescent="0.35">
      <c r="A99" s="27"/>
      <c r="B99" s="22"/>
      <c r="C99" s="26"/>
      <c r="F99" s="26"/>
      <c r="G99" s="26"/>
      <c r="H99" s="26"/>
      <c r="I99" s="26"/>
      <c r="K99" s="106"/>
      <c r="L99" s="26"/>
      <c r="N99" s="22"/>
      <c r="O99" s="22"/>
      <c r="P99" s="26"/>
      <c r="S99" s="26"/>
      <c r="T99" s="106"/>
      <c r="U99" s="22"/>
      <c r="W99" s="106"/>
      <c r="AA99" s="106"/>
      <c r="AG99" s="106"/>
      <c r="AJ99" s="106"/>
    </row>
    <row r="100" spans="1:36" x14ac:dyDescent="0.3">
      <c r="A100" s="56"/>
      <c r="B100" s="57"/>
      <c r="C100" s="58"/>
      <c r="D100" s="57"/>
      <c r="E100" s="57"/>
      <c r="F100" s="58"/>
      <c r="G100" s="58"/>
      <c r="H100" s="58"/>
      <c r="I100" s="58"/>
      <c r="J100" s="59"/>
      <c r="K100" s="59"/>
      <c r="L100" s="58"/>
      <c r="M100" s="59"/>
      <c r="N100" s="58"/>
      <c r="O100" s="58"/>
      <c r="P100" s="58"/>
      <c r="Q100" s="59"/>
      <c r="R100" s="59"/>
      <c r="S100" s="58"/>
      <c r="T100" s="59"/>
      <c r="U100" s="58"/>
      <c r="W100" s="106"/>
      <c r="AA100" s="106"/>
      <c r="AG100" s="106"/>
      <c r="AJ100" s="106"/>
    </row>
    <row r="101" spans="1:36" s="28" customFormat="1" ht="15.5" x14ac:dyDescent="0.35">
      <c r="A101" s="61" t="s">
        <v>111</v>
      </c>
      <c r="B101" s="62"/>
      <c r="C101" s="63"/>
      <c r="D101" s="63"/>
      <c r="E101" s="63"/>
      <c r="F101" s="63"/>
      <c r="G101" s="63"/>
      <c r="H101" s="64"/>
      <c r="I101" s="64"/>
      <c r="J101" s="62"/>
      <c r="K101" s="62"/>
      <c r="L101" s="64"/>
      <c r="M101" s="62"/>
      <c r="N101" s="62"/>
      <c r="O101" s="65"/>
      <c r="P101" s="64"/>
      <c r="Q101" s="62"/>
      <c r="R101" s="62"/>
      <c r="S101" s="64"/>
      <c r="T101" s="62"/>
      <c r="U101" s="62"/>
    </row>
    <row r="102" spans="1:36" x14ac:dyDescent="0.3">
      <c r="A102" s="66" t="s">
        <v>40</v>
      </c>
      <c r="B102" s="44"/>
      <c r="C102" s="104"/>
      <c r="D102" s="104"/>
      <c r="E102" s="104"/>
      <c r="F102" s="104"/>
      <c r="G102" s="104"/>
      <c r="H102" s="138"/>
      <c r="I102" s="138"/>
      <c r="J102" s="44"/>
      <c r="K102" s="44"/>
      <c r="L102" s="138"/>
      <c r="M102" s="44"/>
      <c r="N102" s="44"/>
      <c r="O102" s="42"/>
      <c r="P102" s="138"/>
      <c r="Q102" s="44"/>
      <c r="R102" s="44"/>
      <c r="S102" s="138"/>
      <c r="T102" s="44"/>
      <c r="U102" s="44"/>
      <c r="W102" s="106"/>
      <c r="AA102" s="106"/>
      <c r="AG102" s="106"/>
      <c r="AJ102" s="106"/>
    </row>
    <row r="103" spans="1:36" ht="13.5" thickBot="1" x14ac:dyDescent="0.35">
      <c r="A103" s="89"/>
      <c r="B103" s="68"/>
      <c r="C103" s="69"/>
      <c r="D103" s="69"/>
      <c r="E103" s="69"/>
      <c r="F103" s="69"/>
      <c r="G103" s="69"/>
      <c r="H103" s="70"/>
      <c r="I103" s="70"/>
      <c r="J103" s="68"/>
      <c r="K103" s="68"/>
      <c r="L103" s="70"/>
      <c r="M103" s="68"/>
      <c r="N103" s="68"/>
      <c r="O103" s="71"/>
      <c r="P103" s="70"/>
      <c r="Q103" s="68"/>
      <c r="R103" s="68"/>
      <c r="S103" s="70"/>
      <c r="T103" s="68"/>
      <c r="U103" s="68"/>
      <c r="W103" s="106"/>
      <c r="AA103" s="106"/>
      <c r="AG103" s="106"/>
      <c r="AJ103" s="106"/>
    </row>
    <row r="104" spans="1:36" s="103" customFormat="1" x14ac:dyDescent="0.3">
      <c r="C104" s="105"/>
      <c r="D104" s="105"/>
      <c r="E104" s="105"/>
      <c r="F104" s="105"/>
      <c r="G104" s="105"/>
      <c r="H104" s="17"/>
      <c r="I104" s="17"/>
      <c r="L104" s="17"/>
      <c r="P104" s="17"/>
      <c r="S104" s="17"/>
    </row>
    <row r="105" spans="1:36" s="21" customFormat="1" ht="39" hidden="1" x14ac:dyDescent="0.3">
      <c r="A105" s="19" t="s">
        <v>36</v>
      </c>
      <c r="B105" s="19" t="s">
        <v>19</v>
      </c>
      <c r="C105" s="19" t="s">
        <v>62</v>
      </c>
      <c r="D105" s="20"/>
      <c r="E105" s="19" t="s">
        <v>19</v>
      </c>
      <c r="F105" s="19" t="s">
        <v>62</v>
      </c>
      <c r="H105" s="19"/>
      <c r="K105" s="19"/>
      <c r="N105" s="19"/>
      <c r="R105" s="19"/>
      <c r="U105" s="19"/>
    </row>
    <row r="106" spans="1:36" hidden="1" x14ac:dyDescent="0.3">
      <c r="H106" s="106"/>
      <c r="K106" s="106"/>
      <c r="N106" s="22"/>
      <c r="O106" s="22"/>
      <c r="T106" s="106"/>
      <c r="U106" s="22"/>
      <c r="W106" s="106"/>
      <c r="AA106" s="106"/>
      <c r="AG106" s="106"/>
      <c r="AJ106" s="106"/>
    </row>
    <row r="107" spans="1:36" ht="12.75" hidden="1" customHeight="1" x14ac:dyDescent="0.3">
      <c r="B107" s="226" t="s">
        <v>37</v>
      </c>
      <c r="C107" s="226"/>
      <c r="D107" s="105"/>
      <c r="E107" s="226" t="s">
        <v>38</v>
      </c>
      <c r="F107" s="226"/>
      <c r="G107" s="105"/>
      <c r="H107" s="105"/>
      <c r="I107" s="103"/>
      <c r="K107" s="106"/>
      <c r="L107" s="103"/>
      <c r="P107" s="103"/>
      <c r="S107" s="103"/>
      <c r="T107" s="106"/>
      <c r="W107" s="106"/>
      <c r="AA107" s="106"/>
      <c r="AG107" s="106"/>
      <c r="AJ107" s="106"/>
    </row>
    <row r="108" spans="1:36" hidden="1" x14ac:dyDescent="0.3">
      <c r="E108" s="106"/>
      <c r="F108" s="106"/>
      <c r="G108" s="106"/>
      <c r="H108" s="106"/>
      <c r="K108" s="106"/>
      <c r="T108" s="106"/>
      <c r="W108" s="106"/>
      <c r="AA108" s="106"/>
      <c r="AG108" s="106"/>
      <c r="AJ108" s="106"/>
    </row>
    <row r="109" spans="1:36" hidden="1" x14ac:dyDescent="0.3">
      <c r="A109" s="24">
        <f>A12</f>
        <v>0</v>
      </c>
      <c r="B109" s="139">
        <f>B12</f>
        <v>2.2282241353551746E-3</v>
      </c>
      <c r="C109" s="23">
        <f>C12/$B$98</f>
        <v>1.9581963504681794</v>
      </c>
      <c r="E109" s="139">
        <f t="shared" ref="E109:E140" si="0">E12</f>
        <v>8.833475790833513E-4</v>
      </c>
      <c r="F109" s="23">
        <f>F12/$B$98</f>
        <v>1.4404787637620586</v>
      </c>
      <c r="K109" s="106"/>
      <c r="T109" s="106"/>
      <c r="W109" s="106"/>
      <c r="AA109" s="106"/>
      <c r="AG109" s="106"/>
      <c r="AJ109" s="106"/>
    </row>
    <row r="110" spans="1:36" hidden="1" x14ac:dyDescent="0.3">
      <c r="A110" s="24">
        <f t="shared" ref="A110:B173" si="1">A13</f>
        <v>1</v>
      </c>
      <c r="B110" s="139">
        <f t="shared" si="1"/>
        <v>3.8444086403111961E-3</v>
      </c>
      <c r="C110" s="23">
        <f t="shared" ref="C110:C173" si="2">C13/$B$98</f>
        <v>1.7085651688856782</v>
      </c>
      <c r="E110" s="139">
        <f t="shared" si="0"/>
        <v>2.0915982287506448E-3</v>
      </c>
      <c r="F110" s="23">
        <f t="shared" ref="F110:F173" si="3">F13/$B$98</f>
        <v>1.3705431798167664</v>
      </c>
      <c r="K110" s="106"/>
      <c r="T110" s="106"/>
      <c r="W110" s="106"/>
      <c r="AA110" s="106"/>
      <c r="AG110" s="106"/>
      <c r="AJ110" s="106"/>
    </row>
    <row r="111" spans="1:36" hidden="1" x14ac:dyDescent="0.3">
      <c r="A111" s="24">
        <f t="shared" si="1"/>
        <v>2</v>
      </c>
      <c r="B111" s="139">
        <f t="shared" si="1"/>
        <v>4.7272008295303012E-3</v>
      </c>
      <c r="C111" s="23">
        <f t="shared" si="2"/>
        <v>1.5968625000841701</v>
      </c>
      <c r="E111" s="139">
        <f t="shared" si="0"/>
        <v>3.452303396153481E-3</v>
      </c>
      <c r="F111" s="23">
        <f t="shared" si="3"/>
        <v>1.3443173358372817</v>
      </c>
      <c r="K111" s="106"/>
      <c r="T111" s="106"/>
      <c r="W111" s="106"/>
      <c r="AA111" s="106"/>
      <c r="AG111" s="106"/>
      <c r="AJ111" s="106"/>
    </row>
    <row r="112" spans="1:36" hidden="1" x14ac:dyDescent="0.3">
      <c r="A112" s="24">
        <f t="shared" si="1"/>
        <v>3</v>
      </c>
      <c r="B112" s="139">
        <f t="shared" si="1"/>
        <v>5.4008887348607664E-3</v>
      </c>
      <c r="C112" s="23">
        <f t="shared" si="2"/>
        <v>1.5677226734402985</v>
      </c>
      <c r="E112" s="139">
        <f t="shared" si="0"/>
        <v>2.564235003224038E-3</v>
      </c>
      <c r="F112" s="23">
        <f t="shared" si="3"/>
        <v>1.3248907847413676</v>
      </c>
      <c r="K112" s="106"/>
      <c r="T112" s="106"/>
      <c r="W112" s="106"/>
      <c r="AA112" s="106"/>
      <c r="AG112" s="106"/>
      <c r="AJ112" s="106"/>
    </row>
    <row r="113" spans="1:36" hidden="1" x14ac:dyDescent="0.3">
      <c r="A113" s="24">
        <f t="shared" si="1"/>
        <v>4</v>
      </c>
      <c r="B113" s="139">
        <f t="shared" si="1"/>
        <v>4.9379712830116794E-3</v>
      </c>
      <c r="C113" s="23">
        <f t="shared" si="2"/>
        <v>1.4968157619402105</v>
      </c>
      <c r="E113" s="139">
        <f t="shared" si="0"/>
        <v>2.7750054567054162E-3</v>
      </c>
      <c r="F113" s="23">
        <f t="shared" si="3"/>
        <v>1.3054642336454529</v>
      </c>
      <c r="G113" s="26"/>
      <c r="H113" s="26"/>
      <c r="J113" s="139"/>
      <c r="K113" s="26"/>
      <c r="M113" s="139"/>
      <c r="N113" s="26"/>
      <c r="O113" s="26"/>
      <c r="Q113" s="139"/>
      <c r="R113" s="26"/>
      <c r="T113" s="139"/>
      <c r="U113" s="26"/>
      <c r="W113" s="106"/>
      <c r="AA113" s="106"/>
      <c r="AG113" s="106"/>
      <c r="AJ113" s="106"/>
    </row>
    <row r="114" spans="1:36" hidden="1" x14ac:dyDescent="0.3">
      <c r="A114" s="24">
        <f t="shared" si="1"/>
        <v>5</v>
      </c>
      <c r="B114" s="139">
        <f t="shared" si="1"/>
        <v>5.9251767667090425E-3</v>
      </c>
      <c r="C114" s="23">
        <f t="shared" si="2"/>
        <v>1.3676291971523793</v>
      </c>
      <c r="E114" s="139">
        <f t="shared" si="0"/>
        <v>2.9605056713635988E-3</v>
      </c>
      <c r="F114" s="23">
        <f t="shared" si="3"/>
        <v>1.2879803376591301</v>
      </c>
      <c r="G114" s="26"/>
      <c r="H114" s="26"/>
      <c r="J114" s="139"/>
      <c r="K114" s="26"/>
      <c r="M114" s="139"/>
      <c r="N114" s="26"/>
      <c r="O114" s="26"/>
      <c r="Q114" s="139"/>
      <c r="R114" s="26"/>
      <c r="T114" s="139"/>
      <c r="U114" s="26"/>
      <c r="W114" s="106"/>
      <c r="AA114" s="106"/>
      <c r="AG114" s="106"/>
      <c r="AJ114" s="106"/>
    </row>
    <row r="115" spans="1:36" hidden="1" x14ac:dyDescent="0.3">
      <c r="A115" s="24">
        <f t="shared" si="1"/>
        <v>6</v>
      </c>
      <c r="B115" s="139">
        <f t="shared" si="1"/>
        <v>7.0581720897709959E-3</v>
      </c>
      <c r="C115" s="23">
        <f t="shared" si="2"/>
        <v>1.3394606980633033</v>
      </c>
      <c r="E115" s="139">
        <f t="shared" si="0"/>
        <v>3.4317539711763768E-3</v>
      </c>
      <c r="F115" s="23">
        <f t="shared" si="3"/>
        <v>1.2607831661248496</v>
      </c>
      <c r="G115" s="26"/>
      <c r="H115" s="26"/>
      <c r="J115" s="139"/>
      <c r="K115" s="26"/>
      <c r="M115" s="139"/>
      <c r="N115" s="26"/>
      <c r="O115" s="26"/>
      <c r="Q115" s="139"/>
      <c r="R115" s="26"/>
      <c r="T115" s="139"/>
      <c r="U115" s="26"/>
      <c r="W115" s="106"/>
      <c r="AA115" s="106"/>
      <c r="AG115" s="106"/>
      <c r="AJ115" s="106"/>
    </row>
    <row r="116" spans="1:36" hidden="1" x14ac:dyDescent="0.3">
      <c r="A116" s="24">
        <f t="shared" si="1"/>
        <v>7</v>
      </c>
      <c r="B116" s="139">
        <f t="shared" si="1"/>
        <v>7.8104476608922783E-3</v>
      </c>
      <c r="C116" s="23">
        <f t="shared" si="2"/>
        <v>1.2335859945905694</v>
      </c>
      <c r="E116" s="139">
        <f t="shared" si="0"/>
        <v>3.9515988841106846E-3</v>
      </c>
      <c r="F116" s="23">
        <f t="shared" si="3"/>
        <v>1.2151307710494506</v>
      </c>
      <c r="G116" s="26"/>
      <c r="H116" s="26"/>
      <c r="J116" s="139"/>
      <c r="K116" s="26"/>
      <c r="M116" s="139"/>
      <c r="N116" s="26"/>
      <c r="O116" s="26"/>
      <c r="Q116" s="139"/>
      <c r="R116" s="26"/>
      <c r="T116" s="139"/>
      <c r="U116" s="26"/>
      <c r="W116" s="106"/>
      <c r="AA116" s="106"/>
      <c r="AG116" s="106"/>
      <c r="AJ116" s="106"/>
    </row>
    <row r="117" spans="1:36" hidden="1" x14ac:dyDescent="0.3">
      <c r="A117" s="24">
        <f t="shared" si="1"/>
        <v>8</v>
      </c>
      <c r="B117" s="139">
        <f t="shared" si="1"/>
        <v>8.4741385486663146E-3</v>
      </c>
      <c r="C117" s="23">
        <f t="shared" si="2"/>
        <v>1.2015321852823104</v>
      </c>
      <c r="E117" s="139">
        <f t="shared" si="0"/>
        <v>4.1715332703521225E-3</v>
      </c>
      <c r="F117" s="23">
        <f t="shared" si="3"/>
        <v>1.1840482892959876</v>
      </c>
      <c r="G117" s="26"/>
      <c r="H117" s="26"/>
      <c r="J117" s="139"/>
      <c r="K117" s="26"/>
      <c r="M117" s="139"/>
      <c r="N117" s="26"/>
      <c r="O117" s="26"/>
      <c r="Q117" s="139"/>
      <c r="R117" s="26"/>
      <c r="T117" s="139"/>
      <c r="U117" s="26"/>
      <c r="W117" s="106"/>
      <c r="AA117" s="106"/>
      <c r="AG117" s="106"/>
      <c r="AJ117" s="106"/>
    </row>
    <row r="118" spans="1:36" hidden="1" x14ac:dyDescent="0.3">
      <c r="A118" s="24">
        <f t="shared" si="1"/>
        <v>9</v>
      </c>
      <c r="B118" s="139">
        <f t="shared" si="1"/>
        <v>9.9634164696421126E-3</v>
      </c>
      <c r="C118" s="23">
        <f t="shared" si="2"/>
        <v>1.1461665146589541</v>
      </c>
      <c r="E118" s="139">
        <f t="shared" si="0"/>
        <v>5.8651946613704686E-3</v>
      </c>
      <c r="F118" s="23">
        <f t="shared" si="3"/>
        <v>1.1461665146589541</v>
      </c>
      <c r="G118" s="26"/>
      <c r="H118" s="26"/>
      <c r="J118" s="139"/>
      <c r="K118" s="26"/>
      <c r="M118" s="139"/>
      <c r="N118" s="26"/>
      <c r="O118" s="26"/>
      <c r="Q118" s="139"/>
      <c r="R118" s="26"/>
      <c r="T118" s="139"/>
      <c r="U118" s="26"/>
      <c r="W118" s="106"/>
      <c r="AA118" s="106"/>
      <c r="AG118" s="106"/>
      <c r="AJ118" s="106"/>
    </row>
    <row r="119" spans="1:36" hidden="1" x14ac:dyDescent="0.3">
      <c r="A119" s="24">
        <f t="shared" si="1"/>
        <v>10</v>
      </c>
      <c r="B119" s="139">
        <f t="shared" si="1"/>
        <v>8.0612061845993718E-3</v>
      </c>
      <c r="C119" s="23">
        <f t="shared" si="2"/>
        <v>1.1422812044397714</v>
      </c>
      <c r="E119" s="139">
        <f t="shared" si="0"/>
        <v>5.1473532618324424E-3</v>
      </c>
      <c r="F119" s="23">
        <f t="shared" si="3"/>
        <v>1.1383958942205883</v>
      </c>
      <c r="G119" s="26"/>
      <c r="H119" s="26"/>
      <c r="J119" s="139"/>
      <c r="K119" s="26"/>
      <c r="M119" s="139"/>
      <c r="N119" s="26"/>
      <c r="O119" s="26"/>
      <c r="Q119" s="139"/>
      <c r="R119" s="26"/>
      <c r="T119" s="139"/>
      <c r="U119" s="26"/>
      <c r="W119" s="106"/>
      <c r="AA119" s="106"/>
      <c r="AG119" s="106"/>
      <c r="AJ119" s="106"/>
    </row>
    <row r="120" spans="1:36" hidden="1" x14ac:dyDescent="0.3">
      <c r="A120" s="24">
        <f t="shared" si="1"/>
        <v>11</v>
      </c>
      <c r="B120" s="139">
        <f t="shared" si="1"/>
        <v>7.7843443372727136E-3</v>
      </c>
      <c r="C120" s="23">
        <f t="shared" si="2"/>
        <v>1.1082847400219211</v>
      </c>
      <c r="E120" s="139">
        <f t="shared" si="0"/>
        <v>5.7127401436349269E-3</v>
      </c>
      <c r="F120" s="23">
        <f t="shared" si="3"/>
        <v>1.0946861542547808</v>
      </c>
      <c r="G120" s="26"/>
      <c r="H120" s="26"/>
      <c r="J120" s="139"/>
      <c r="K120" s="26"/>
      <c r="M120" s="139"/>
      <c r="N120" s="26"/>
      <c r="O120" s="26"/>
      <c r="Q120" s="139"/>
      <c r="R120" s="26"/>
      <c r="T120" s="139"/>
      <c r="U120" s="26"/>
      <c r="W120" s="106"/>
      <c r="AA120" s="106"/>
      <c r="AG120" s="106"/>
      <c r="AJ120" s="106"/>
    </row>
    <row r="121" spans="1:36" hidden="1" x14ac:dyDescent="0.3">
      <c r="A121" s="24">
        <f t="shared" si="1"/>
        <v>12</v>
      </c>
      <c r="B121" s="139">
        <f t="shared" si="1"/>
        <v>7.1806355548372511E-3</v>
      </c>
      <c r="C121" s="23">
        <f t="shared" si="2"/>
        <v>1.0908008440355978</v>
      </c>
      <c r="E121" s="139">
        <f t="shared" si="0"/>
        <v>5.8696377802844374E-3</v>
      </c>
      <c r="F121" s="23">
        <f t="shared" si="3"/>
        <v>1.0908008440355978</v>
      </c>
      <c r="G121" s="26"/>
      <c r="H121" s="26"/>
      <c r="J121" s="139"/>
      <c r="K121" s="26"/>
      <c r="M121" s="139"/>
      <c r="N121" s="26"/>
      <c r="O121" s="26"/>
      <c r="Q121" s="139"/>
      <c r="R121" s="26"/>
      <c r="T121" s="139"/>
      <c r="U121" s="26"/>
      <c r="W121" s="106"/>
      <c r="AA121" s="106"/>
      <c r="AG121" s="106"/>
      <c r="AJ121" s="106"/>
    </row>
    <row r="122" spans="1:36" hidden="1" x14ac:dyDescent="0.3">
      <c r="A122" s="24">
        <f t="shared" si="1"/>
        <v>13</v>
      </c>
      <c r="B122" s="139">
        <f t="shared" si="1"/>
        <v>6.8340722795477123E-3</v>
      </c>
      <c r="C122" s="23">
        <f t="shared" si="2"/>
        <v>1.0742882756040708</v>
      </c>
      <c r="E122" s="139">
        <f t="shared" si="0"/>
        <v>6.7199396624451485E-3</v>
      </c>
      <c r="F122" s="23">
        <f t="shared" si="3"/>
        <v>1.0742882756040708</v>
      </c>
      <c r="G122" s="26"/>
      <c r="H122" s="26"/>
      <c r="J122" s="139"/>
      <c r="K122" s="26"/>
      <c r="M122" s="139"/>
      <c r="N122" s="26"/>
      <c r="O122" s="26"/>
      <c r="Q122" s="139"/>
      <c r="R122" s="26"/>
      <c r="T122" s="139"/>
      <c r="U122" s="26"/>
      <c r="W122" s="106"/>
      <c r="AA122" s="106"/>
      <c r="AG122" s="106"/>
      <c r="AJ122" s="106"/>
    </row>
    <row r="123" spans="1:36" hidden="1" x14ac:dyDescent="0.3">
      <c r="A123" s="24">
        <f t="shared" si="1"/>
        <v>14</v>
      </c>
      <c r="B123" s="139">
        <f t="shared" si="1"/>
        <v>6.468903443805931E-3</v>
      </c>
      <c r="C123" s="23">
        <f t="shared" si="2"/>
        <v>1.0383491560766287</v>
      </c>
      <c r="E123" s="139">
        <f t="shared" si="0"/>
        <v>7.0623375137528416E-3</v>
      </c>
      <c r="F123" s="23">
        <f t="shared" si="3"/>
        <v>1.0383491560766287</v>
      </c>
      <c r="G123" s="26"/>
      <c r="H123" s="26"/>
      <c r="J123" s="139"/>
      <c r="K123" s="26"/>
      <c r="M123" s="139"/>
      <c r="N123" s="26"/>
      <c r="O123" s="26"/>
      <c r="Q123" s="139"/>
      <c r="R123" s="26"/>
      <c r="T123" s="139"/>
      <c r="U123" s="26"/>
      <c r="W123" s="106"/>
      <c r="AA123" s="106"/>
      <c r="AG123" s="106"/>
      <c r="AJ123" s="106"/>
    </row>
    <row r="124" spans="1:36" hidden="1" x14ac:dyDescent="0.3">
      <c r="A124" s="24">
        <f t="shared" si="1"/>
        <v>15</v>
      </c>
      <c r="B124" s="139">
        <f t="shared" si="1"/>
        <v>6.1292825418194684E-3</v>
      </c>
      <c r="C124" s="23">
        <f t="shared" si="2"/>
        <v>1.034463845857446</v>
      </c>
      <c r="E124" s="139">
        <f t="shared" si="0"/>
        <v>7.8679305118417447E-3</v>
      </c>
      <c r="F124" s="23">
        <f t="shared" si="3"/>
        <v>1.034463845857446</v>
      </c>
      <c r="G124" s="26"/>
      <c r="H124" s="26"/>
      <c r="J124" s="139"/>
      <c r="K124" s="26"/>
      <c r="M124" s="139"/>
      <c r="N124" s="26"/>
      <c r="O124" s="26"/>
      <c r="Q124" s="139"/>
      <c r="R124" s="26"/>
      <c r="T124" s="139"/>
      <c r="U124" s="26"/>
      <c r="W124" s="106"/>
      <c r="AA124" s="106"/>
      <c r="AG124" s="106"/>
      <c r="AJ124" s="106"/>
    </row>
    <row r="125" spans="1:36" hidden="1" x14ac:dyDescent="0.3">
      <c r="A125" s="24">
        <f t="shared" si="1"/>
        <v>16</v>
      </c>
      <c r="B125" s="139">
        <f t="shared" si="1"/>
        <v>5.71857173720951E-3</v>
      </c>
      <c r="C125" s="23">
        <f t="shared" si="2"/>
        <v>1.0305785356382631</v>
      </c>
      <c r="E125" s="139">
        <f t="shared" si="0"/>
        <v>8.2256015844162055E-3</v>
      </c>
      <c r="F125" s="23">
        <f t="shared" si="3"/>
        <v>1.0305785356382631</v>
      </c>
      <c r="G125" s="26"/>
      <c r="H125" s="26"/>
      <c r="J125" s="139"/>
      <c r="K125" s="26"/>
      <c r="M125" s="139"/>
      <c r="N125" s="26"/>
      <c r="O125" s="26"/>
      <c r="Q125" s="139"/>
      <c r="R125" s="26"/>
      <c r="T125" s="139"/>
      <c r="U125" s="26"/>
      <c r="W125" s="106"/>
      <c r="AA125" s="106"/>
      <c r="AG125" s="106"/>
      <c r="AJ125" s="106"/>
    </row>
    <row r="126" spans="1:36" hidden="1" x14ac:dyDescent="0.3">
      <c r="A126" s="24">
        <f t="shared" si="1"/>
        <v>17</v>
      </c>
      <c r="B126" s="139">
        <f t="shared" si="1"/>
        <v>5.2548212005640539E-3</v>
      </c>
      <c r="C126" s="23">
        <f t="shared" si="2"/>
        <v>1.0266932254190801</v>
      </c>
      <c r="E126" s="139">
        <f t="shared" si="0"/>
        <v>8.4685846500238537E-3</v>
      </c>
      <c r="F126" s="23">
        <f t="shared" si="3"/>
        <v>1.0266932254190801</v>
      </c>
      <c r="G126" s="26"/>
      <c r="H126" s="26"/>
      <c r="J126" s="139"/>
      <c r="K126" s="26"/>
      <c r="M126" s="139"/>
      <c r="N126" s="26"/>
      <c r="O126" s="26"/>
      <c r="Q126" s="139"/>
      <c r="R126" s="26"/>
      <c r="T126" s="139"/>
      <c r="U126" s="26"/>
      <c r="W126" s="106"/>
      <c r="AA126" s="106"/>
      <c r="AG126" s="106"/>
      <c r="AJ126" s="106"/>
    </row>
    <row r="127" spans="1:36" hidden="1" x14ac:dyDescent="0.3">
      <c r="A127" s="24">
        <f t="shared" si="1"/>
        <v>18</v>
      </c>
      <c r="B127" s="139">
        <f t="shared" si="1"/>
        <v>4.8399449719722506E-3</v>
      </c>
      <c r="C127" s="23">
        <f t="shared" si="2"/>
        <v>1.0228079151998972</v>
      </c>
      <c r="E127" s="139">
        <f t="shared" si="0"/>
        <v>8.4633084463135166E-3</v>
      </c>
      <c r="F127" s="23">
        <f t="shared" si="3"/>
        <v>1.0228079151998972</v>
      </c>
      <c r="G127" s="26"/>
      <c r="H127" s="26"/>
      <c r="J127" s="139"/>
      <c r="K127" s="26"/>
      <c r="M127" s="139"/>
      <c r="N127" s="26"/>
      <c r="O127" s="26"/>
      <c r="Q127" s="139"/>
      <c r="R127" s="26"/>
      <c r="T127" s="139"/>
      <c r="U127" s="26"/>
      <c r="W127" s="106"/>
      <c r="AA127" s="106"/>
      <c r="AG127" s="106"/>
      <c r="AJ127" s="106"/>
    </row>
    <row r="128" spans="1:36" hidden="1" x14ac:dyDescent="0.3">
      <c r="A128" s="24">
        <f t="shared" si="1"/>
        <v>19</v>
      </c>
      <c r="B128" s="139">
        <f t="shared" si="1"/>
        <v>4.8060661902532414E-3</v>
      </c>
      <c r="C128" s="23">
        <f t="shared" si="2"/>
        <v>1.0208652600903056</v>
      </c>
      <c r="E128" s="139">
        <f t="shared" si="0"/>
        <v>8.7473903618753741E-3</v>
      </c>
      <c r="F128" s="23">
        <f t="shared" si="3"/>
        <v>1.0208652600903056</v>
      </c>
      <c r="G128" s="26"/>
      <c r="H128" s="26"/>
      <c r="J128" s="139"/>
      <c r="K128" s="26"/>
      <c r="M128" s="139"/>
      <c r="N128" s="26"/>
      <c r="O128" s="26"/>
      <c r="Q128" s="139"/>
      <c r="R128" s="26"/>
      <c r="T128" s="139"/>
      <c r="U128" s="26"/>
      <c r="W128" s="106"/>
      <c r="AA128" s="106"/>
      <c r="AG128" s="106"/>
      <c r="AJ128" s="106"/>
    </row>
    <row r="129" spans="1:36" hidden="1" x14ac:dyDescent="0.3">
      <c r="A129" s="24">
        <f t="shared" si="1"/>
        <v>20</v>
      </c>
      <c r="B129" s="139">
        <f t="shared" si="1"/>
        <v>4.384525283290485E-3</v>
      </c>
      <c r="C129" s="23">
        <f t="shared" si="2"/>
        <v>1.0189226049807143</v>
      </c>
      <c r="E129" s="139">
        <f t="shared" si="0"/>
        <v>8.916506575538297E-3</v>
      </c>
      <c r="F129" s="23">
        <f t="shared" si="3"/>
        <v>1.0189226049807143</v>
      </c>
      <c r="G129" s="26"/>
      <c r="H129" s="26"/>
      <c r="J129" s="139"/>
      <c r="K129" s="26"/>
      <c r="M129" s="139"/>
      <c r="N129" s="26"/>
      <c r="O129" s="26"/>
      <c r="Q129" s="139"/>
      <c r="R129" s="26"/>
      <c r="T129" s="139"/>
      <c r="U129" s="26"/>
      <c r="W129" s="106"/>
      <c r="AA129" s="106"/>
      <c r="AG129" s="106"/>
      <c r="AJ129" s="106"/>
    </row>
    <row r="130" spans="1:36" hidden="1" x14ac:dyDescent="0.3">
      <c r="A130" s="24">
        <f t="shared" si="1"/>
        <v>21</v>
      </c>
      <c r="B130" s="139">
        <f t="shared" si="1"/>
        <v>4.1859734068225201E-3</v>
      </c>
      <c r="C130" s="23">
        <f t="shared" si="2"/>
        <v>1.0150372947615314</v>
      </c>
      <c r="E130" s="139">
        <f t="shared" si="0"/>
        <v>8.5727202495699886E-3</v>
      </c>
      <c r="F130" s="23">
        <f t="shared" si="3"/>
        <v>1.0150372947615314</v>
      </c>
      <c r="G130" s="26"/>
      <c r="H130" s="26"/>
      <c r="J130" s="139"/>
      <c r="K130" s="26"/>
      <c r="M130" s="139"/>
      <c r="N130" s="26"/>
      <c r="O130" s="26"/>
      <c r="Q130" s="139"/>
      <c r="R130" s="26"/>
      <c r="T130" s="139"/>
      <c r="U130" s="26"/>
      <c r="W130" s="106"/>
      <c r="AA130" s="106"/>
      <c r="AG130" s="106"/>
      <c r="AJ130" s="106"/>
    </row>
    <row r="131" spans="1:36" hidden="1" x14ac:dyDescent="0.3">
      <c r="A131" s="24">
        <f t="shared" si="1"/>
        <v>22</v>
      </c>
      <c r="B131" s="139">
        <f t="shared" si="1"/>
        <v>3.8757881676410983E-3</v>
      </c>
      <c r="C131" s="23">
        <f t="shared" si="2"/>
        <v>1.0111519845423484</v>
      </c>
      <c r="E131" s="139">
        <f t="shared" si="0"/>
        <v>8.4416482416079207E-3</v>
      </c>
      <c r="F131" s="23">
        <f t="shared" si="3"/>
        <v>1.0111519845423484</v>
      </c>
      <c r="G131" s="26"/>
      <c r="H131" s="26"/>
      <c r="J131" s="139"/>
      <c r="K131" s="26"/>
      <c r="M131" s="139"/>
      <c r="N131" s="26"/>
      <c r="O131" s="26"/>
      <c r="Q131" s="139"/>
      <c r="R131" s="26"/>
      <c r="T131" s="139"/>
      <c r="U131" s="26"/>
      <c r="W131" s="106"/>
      <c r="AA131" s="106"/>
      <c r="AG131" s="106"/>
      <c r="AJ131" s="106"/>
    </row>
    <row r="132" spans="1:36" hidden="1" x14ac:dyDescent="0.3">
      <c r="A132" s="24">
        <f t="shared" si="1"/>
        <v>23</v>
      </c>
      <c r="B132" s="139">
        <f t="shared" si="1"/>
        <v>3.8768989473695905E-3</v>
      </c>
      <c r="C132" s="23">
        <f t="shared" si="2"/>
        <v>1.0072666743231657</v>
      </c>
      <c r="E132" s="139">
        <f t="shared" si="0"/>
        <v>8.9614931545422289E-3</v>
      </c>
      <c r="F132" s="23">
        <f t="shared" si="3"/>
        <v>1.0072666743231657</v>
      </c>
      <c r="G132" s="26"/>
      <c r="H132" s="26"/>
      <c r="J132" s="139"/>
      <c r="K132" s="26"/>
      <c r="M132" s="139"/>
      <c r="N132" s="26"/>
      <c r="O132" s="26"/>
      <c r="Q132" s="139"/>
      <c r="R132" s="26"/>
      <c r="T132" s="139"/>
      <c r="U132" s="26"/>
      <c r="W132" s="106"/>
      <c r="AA132" s="106"/>
      <c r="AG132" s="106"/>
      <c r="AJ132" s="106"/>
    </row>
    <row r="133" spans="1:36" hidden="1" x14ac:dyDescent="0.3">
      <c r="A133" s="24">
        <f t="shared" si="1"/>
        <v>24</v>
      </c>
      <c r="B133" s="139">
        <f t="shared" si="1"/>
        <v>3.6661284938882123E-3</v>
      </c>
      <c r="C133" s="23">
        <f t="shared" si="2"/>
        <v>1.0033813641039826</v>
      </c>
      <c r="E133" s="139">
        <f t="shared" si="0"/>
        <v>8.3133531829670815E-3</v>
      </c>
      <c r="F133" s="23">
        <f t="shared" si="3"/>
        <v>1.0033813641039826</v>
      </c>
      <c r="G133" s="26"/>
      <c r="H133" s="26"/>
      <c r="J133" s="139"/>
      <c r="K133" s="26"/>
      <c r="M133" s="139"/>
      <c r="N133" s="26"/>
      <c r="O133" s="26"/>
      <c r="Q133" s="139"/>
      <c r="R133" s="26"/>
      <c r="T133" s="139"/>
      <c r="U133" s="26"/>
      <c r="W133" s="106"/>
      <c r="AA133" s="106"/>
      <c r="AG133" s="106"/>
      <c r="AJ133" s="106"/>
    </row>
    <row r="134" spans="1:36" hidden="1" x14ac:dyDescent="0.3">
      <c r="A134" s="24">
        <f t="shared" si="1"/>
        <v>25</v>
      </c>
      <c r="B134" s="139">
        <f t="shared" si="1"/>
        <v>3.7019511401320828E-3</v>
      </c>
      <c r="C134" s="23">
        <f t="shared" si="2"/>
        <v>0.99949605388479978</v>
      </c>
      <c r="E134" s="139">
        <f t="shared" si="0"/>
        <v>8.8981787100181776E-3</v>
      </c>
      <c r="F134" s="23">
        <f t="shared" si="3"/>
        <v>0.99949605388479978</v>
      </c>
      <c r="G134" s="26"/>
      <c r="H134" s="26"/>
      <c r="J134" s="139"/>
      <c r="K134" s="26"/>
      <c r="M134" s="139"/>
      <c r="N134" s="26"/>
      <c r="O134" s="26"/>
      <c r="Q134" s="139"/>
      <c r="R134" s="26"/>
      <c r="T134" s="139"/>
      <c r="U134" s="26"/>
      <c r="W134" s="106"/>
      <c r="AA134" s="106"/>
      <c r="AG134" s="106"/>
      <c r="AJ134" s="106"/>
    </row>
    <row r="135" spans="1:36" hidden="1" x14ac:dyDescent="0.3">
      <c r="A135" s="24">
        <f t="shared" si="1"/>
        <v>26</v>
      </c>
      <c r="B135" s="139">
        <f t="shared" si="1"/>
        <v>3.6650177141597201E-3</v>
      </c>
      <c r="C135" s="23">
        <f t="shared" si="2"/>
        <v>0.99561074366561697</v>
      </c>
      <c r="E135" s="139">
        <f t="shared" si="0"/>
        <v>9.005924343681913E-3</v>
      </c>
      <c r="F135" s="23">
        <f t="shared" si="3"/>
        <v>0.99561074366561697</v>
      </c>
      <c r="G135" s="26"/>
      <c r="H135" s="26"/>
      <c r="J135" s="139"/>
      <c r="K135" s="26"/>
      <c r="M135" s="139"/>
      <c r="N135" s="26"/>
      <c r="O135" s="26"/>
      <c r="Q135" s="139"/>
      <c r="R135" s="26"/>
      <c r="T135" s="139"/>
      <c r="U135" s="26"/>
      <c r="W135" s="106"/>
      <c r="AA135" s="106"/>
      <c r="AG135" s="106"/>
      <c r="AJ135" s="106"/>
    </row>
    <row r="136" spans="1:36" hidden="1" x14ac:dyDescent="0.3">
      <c r="A136" s="24">
        <f t="shared" si="1"/>
        <v>27</v>
      </c>
      <c r="B136" s="139">
        <f t="shared" si="1"/>
        <v>3.7702640934343477E-3</v>
      </c>
      <c r="C136" s="23">
        <f t="shared" si="2"/>
        <v>0.98298348545327252</v>
      </c>
      <c r="E136" s="139">
        <f t="shared" si="0"/>
        <v>9.2561274775247605E-3</v>
      </c>
      <c r="F136" s="23">
        <f t="shared" si="3"/>
        <v>0.98298348545327252</v>
      </c>
      <c r="G136" s="26"/>
      <c r="H136" s="26"/>
      <c r="J136" s="139"/>
      <c r="K136" s="26"/>
      <c r="M136" s="139"/>
      <c r="N136" s="26"/>
      <c r="O136" s="26"/>
      <c r="Q136" s="139"/>
      <c r="R136" s="26"/>
      <c r="T136" s="139"/>
      <c r="U136" s="26"/>
      <c r="W136" s="106"/>
      <c r="AA136" s="106"/>
      <c r="AG136" s="106"/>
      <c r="AJ136" s="106"/>
    </row>
    <row r="137" spans="1:36" hidden="1" x14ac:dyDescent="0.3">
      <c r="A137" s="24">
        <f t="shared" si="1"/>
        <v>28</v>
      </c>
      <c r="B137" s="139">
        <f t="shared" si="1"/>
        <v>3.8477409794966722E-3</v>
      </c>
      <c r="C137" s="23">
        <f t="shared" si="2"/>
        <v>0.97909817523408971</v>
      </c>
      <c r="E137" s="139">
        <f t="shared" si="0"/>
        <v>9.2500181890180534E-3</v>
      </c>
      <c r="F137" s="23">
        <f t="shared" si="3"/>
        <v>0.97909817523408971</v>
      </c>
      <c r="G137" s="26"/>
      <c r="H137" s="26"/>
      <c r="J137" s="139"/>
      <c r="K137" s="26"/>
      <c r="M137" s="139"/>
      <c r="N137" s="26"/>
      <c r="O137" s="26"/>
      <c r="Q137" s="139"/>
      <c r="R137" s="26"/>
      <c r="T137" s="139"/>
      <c r="U137" s="26"/>
      <c r="W137" s="106"/>
      <c r="AA137" s="106"/>
      <c r="AG137" s="106"/>
      <c r="AJ137" s="106"/>
    </row>
    <row r="138" spans="1:36" hidden="1" x14ac:dyDescent="0.3">
      <c r="A138" s="24">
        <f t="shared" si="1"/>
        <v>29</v>
      </c>
      <c r="B138" s="139">
        <f t="shared" si="1"/>
        <v>4.0735069593126937E-3</v>
      </c>
      <c r="C138" s="23">
        <f t="shared" si="2"/>
        <v>0.97521286501490678</v>
      </c>
      <c r="E138" s="139">
        <f t="shared" si="0"/>
        <v>9.6821115034014856E-3</v>
      </c>
      <c r="F138" s="23">
        <f t="shared" si="3"/>
        <v>0.97521286501490678</v>
      </c>
      <c r="G138" s="26"/>
      <c r="H138" s="26"/>
      <c r="J138" s="139"/>
      <c r="K138" s="26"/>
      <c r="M138" s="139"/>
      <c r="N138" s="26"/>
      <c r="O138" s="26"/>
      <c r="Q138" s="139"/>
      <c r="R138" s="26"/>
      <c r="T138" s="139"/>
      <c r="U138" s="26"/>
      <c r="W138" s="106"/>
      <c r="AA138" s="106"/>
      <c r="AG138" s="106"/>
      <c r="AJ138" s="106"/>
    </row>
    <row r="139" spans="1:36" hidden="1" x14ac:dyDescent="0.3">
      <c r="A139" s="24">
        <f t="shared" si="1"/>
        <v>30</v>
      </c>
      <c r="B139" s="139">
        <f t="shared" si="1"/>
        <v>4.4595029149637026E-3</v>
      </c>
      <c r="C139" s="23">
        <f t="shared" si="2"/>
        <v>0.97132755479572397</v>
      </c>
      <c r="E139" s="139">
        <f t="shared" si="0"/>
        <v>1.0694031836057799E-2</v>
      </c>
      <c r="F139" s="23">
        <f t="shared" si="3"/>
        <v>0.97132755479572397</v>
      </c>
      <c r="G139" s="26"/>
      <c r="H139" s="26"/>
      <c r="J139" s="139"/>
      <c r="K139" s="26"/>
      <c r="M139" s="139"/>
      <c r="N139" s="26"/>
      <c r="O139" s="26"/>
      <c r="Q139" s="139"/>
      <c r="R139" s="26"/>
      <c r="T139" s="139"/>
      <c r="U139" s="26"/>
      <c r="W139" s="106"/>
      <c r="AA139" s="106"/>
      <c r="AG139" s="106"/>
      <c r="AJ139" s="106"/>
    </row>
    <row r="140" spans="1:36" hidden="1" x14ac:dyDescent="0.3">
      <c r="A140" s="24">
        <f t="shared" si="1"/>
        <v>31</v>
      </c>
      <c r="B140" s="139">
        <f t="shared" si="1"/>
        <v>4.5303151226550745E-3</v>
      </c>
      <c r="C140" s="23">
        <f t="shared" si="2"/>
        <v>0.96744224457654093</v>
      </c>
      <c r="E140" s="139">
        <f t="shared" si="0"/>
        <v>1.0670983156691587E-2</v>
      </c>
      <c r="F140" s="23">
        <f t="shared" si="3"/>
        <v>0.96744224457654093</v>
      </c>
      <c r="G140" s="26"/>
      <c r="H140" s="26"/>
      <c r="J140" s="139"/>
      <c r="K140" s="26"/>
      <c r="M140" s="139"/>
      <c r="N140" s="26"/>
      <c r="O140" s="26"/>
      <c r="Q140" s="139"/>
      <c r="R140" s="26"/>
      <c r="T140" s="139"/>
      <c r="U140" s="26"/>
      <c r="W140" s="106"/>
      <c r="AA140" s="106"/>
      <c r="AG140" s="106"/>
      <c r="AJ140" s="106"/>
    </row>
    <row r="141" spans="1:36" hidden="1" x14ac:dyDescent="0.3">
      <c r="A141" s="24">
        <f t="shared" si="1"/>
        <v>32</v>
      </c>
      <c r="B141" s="139">
        <f t="shared" si="1"/>
        <v>4.2342923250119268E-3</v>
      </c>
      <c r="C141" s="23">
        <f t="shared" si="2"/>
        <v>0.96355693435735812</v>
      </c>
      <c r="E141" s="139">
        <f t="shared" ref="E141:E172" si="4">E44</f>
        <v>9.7398720492830743E-3</v>
      </c>
      <c r="F141" s="23">
        <f t="shared" si="3"/>
        <v>0.96355693435735812</v>
      </c>
      <c r="G141" s="26"/>
      <c r="H141" s="26"/>
      <c r="J141" s="139"/>
      <c r="K141" s="26"/>
      <c r="M141" s="139"/>
      <c r="N141" s="26"/>
      <c r="O141" s="26"/>
      <c r="Q141" s="139"/>
      <c r="R141" s="26"/>
      <c r="T141" s="139"/>
      <c r="U141" s="26"/>
      <c r="W141" s="106"/>
      <c r="AA141" s="106"/>
      <c r="AG141" s="106"/>
      <c r="AJ141" s="106"/>
    </row>
    <row r="142" spans="1:36" hidden="1" x14ac:dyDescent="0.3">
      <c r="A142" s="24">
        <f t="shared" si="1"/>
        <v>33</v>
      </c>
      <c r="B142" s="139">
        <f t="shared" si="1"/>
        <v>4.1584816085423401E-3</v>
      </c>
      <c r="C142" s="23">
        <f t="shared" si="2"/>
        <v>0.95967162413817519</v>
      </c>
      <c r="E142" s="139">
        <f t="shared" si="4"/>
        <v>9.5063306113676079E-3</v>
      </c>
      <c r="F142" s="23">
        <f t="shared" si="3"/>
        <v>0.95967162413817519</v>
      </c>
      <c r="G142" s="26"/>
      <c r="H142" s="26"/>
      <c r="J142" s="139"/>
      <c r="K142" s="26"/>
      <c r="M142" s="139"/>
      <c r="N142" s="26"/>
      <c r="O142" s="26"/>
      <c r="Q142" s="139"/>
      <c r="R142" s="26"/>
      <c r="T142" s="139"/>
      <c r="U142" s="26"/>
      <c r="W142" s="106"/>
      <c r="AA142" s="106"/>
      <c r="AG142" s="106"/>
      <c r="AJ142" s="106"/>
    </row>
    <row r="143" spans="1:36" hidden="1" x14ac:dyDescent="0.3">
      <c r="A143" s="24">
        <f t="shared" si="1"/>
        <v>34</v>
      </c>
      <c r="B143" s="139">
        <f t="shared" si="1"/>
        <v>4.102942622117735E-3</v>
      </c>
      <c r="C143" s="23">
        <f t="shared" si="2"/>
        <v>0.95578631391899238</v>
      </c>
      <c r="E143" s="139">
        <f t="shared" si="4"/>
        <v>9.3002809717323224E-3</v>
      </c>
      <c r="F143" s="23">
        <f t="shared" si="3"/>
        <v>0.95578631391899238</v>
      </c>
      <c r="G143" s="26"/>
      <c r="H143" s="26"/>
      <c r="J143" s="139"/>
      <c r="K143" s="26"/>
      <c r="M143" s="139"/>
      <c r="N143" s="26"/>
      <c r="O143" s="26"/>
      <c r="Q143" s="139"/>
      <c r="R143" s="26"/>
      <c r="T143" s="139"/>
      <c r="U143" s="26"/>
      <c r="W143" s="106"/>
      <c r="AA143" s="106"/>
      <c r="AG143" s="106"/>
      <c r="AJ143" s="106"/>
    </row>
    <row r="144" spans="1:36" hidden="1" x14ac:dyDescent="0.3">
      <c r="A144" s="24">
        <f t="shared" si="1"/>
        <v>35</v>
      </c>
      <c r="B144" s="139">
        <f t="shared" si="1"/>
        <v>4.2837220229298258E-3</v>
      </c>
      <c r="C144" s="23">
        <f t="shared" si="2"/>
        <v>0.95190100369980946</v>
      </c>
      <c r="E144" s="139">
        <f t="shared" si="4"/>
        <v>9.5874175315475325E-3</v>
      </c>
      <c r="F144" s="23">
        <f t="shared" si="3"/>
        <v>0.95190100369980946</v>
      </c>
      <c r="G144" s="26"/>
      <c r="H144" s="26"/>
      <c r="J144" s="139"/>
      <c r="K144" s="26"/>
      <c r="M144" s="139"/>
      <c r="N144" s="26"/>
      <c r="O144" s="26"/>
      <c r="Q144" s="139"/>
      <c r="R144" s="26"/>
      <c r="T144" s="139"/>
      <c r="U144" s="26"/>
      <c r="W144" s="106"/>
      <c r="AA144" s="106"/>
      <c r="AG144" s="106"/>
      <c r="AJ144" s="106"/>
    </row>
    <row r="145" spans="1:36" hidden="1" x14ac:dyDescent="0.3">
      <c r="A145" s="24">
        <f t="shared" si="1"/>
        <v>36</v>
      </c>
      <c r="B145" s="139">
        <f t="shared" si="1"/>
        <v>4.5722470574056521E-3</v>
      </c>
      <c r="C145" s="23">
        <f t="shared" si="2"/>
        <v>0.94704436592583074</v>
      </c>
      <c r="E145" s="139">
        <f t="shared" si="4"/>
        <v>1.0037005626654714E-2</v>
      </c>
      <c r="F145" s="23">
        <f t="shared" si="3"/>
        <v>0.94704436592583074</v>
      </c>
      <c r="G145" s="26"/>
      <c r="H145" s="26"/>
      <c r="J145" s="139"/>
      <c r="K145" s="26"/>
      <c r="M145" s="139"/>
      <c r="N145" s="26"/>
      <c r="O145" s="26"/>
      <c r="Q145" s="139"/>
      <c r="R145" s="26"/>
      <c r="T145" s="139"/>
      <c r="U145" s="26"/>
      <c r="W145" s="106"/>
      <c r="AA145" s="106"/>
      <c r="AG145" s="106"/>
      <c r="AJ145" s="106"/>
    </row>
    <row r="146" spans="1:36" hidden="1" x14ac:dyDescent="0.3">
      <c r="A146" s="24">
        <f t="shared" si="1"/>
        <v>37</v>
      </c>
      <c r="B146" s="139">
        <f t="shared" si="1"/>
        <v>4.7549703227426042E-3</v>
      </c>
      <c r="C146" s="23">
        <f t="shared" si="2"/>
        <v>0.94315905570664793</v>
      </c>
      <c r="E146" s="139">
        <f t="shared" si="4"/>
        <v>1.0454936499499872E-2</v>
      </c>
      <c r="F146" s="23">
        <f t="shared" si="3"/>
        <v>0.94315905570664793</v>
      </c>
      <c r="G146" s="26"/>
      <c r="H146" s="26"/>
      <c r="J146" s="139"/>
      <c r="K146" s="26"/>
      <c r="M146" s="139"/>
      <c r="N146" s="26"/>
      <c r="O146" s="26"/>
      <c r="Q146" s="139"/>
      <c r="R146" s="26"/>
      <c r="T146" s="139"/>
      <c r="U146" s="26"/>
      <c r="W146" s="106"/>
      <c r="AA146" s="106"/>
      <c r="AG146" s="106"/>
      <c r="AJ146" s="106"/>
    </row>
    <row r="147" spans="1:36" hidden="1" x14ac:dyDescent="0.3">
      <c r="A147" s="24">
        <f t="shared" si="1"/>
        <v>38</v>
      </c>
      <c r="B147" s="139">
        <f t="shared" si="1"/>
        <v>4.6291745184908724E-3</v>
      </c>
      <c r="C147" s="23">
        <f t="shared" si="2"/>
        <v>0.93927374548746501</v>
      </c>
      <c r="E147" s="139">
        <f t="shared" si="4"/>
        <v>1.0047280339143266E-2</v>
      </c>
      <c r="F147" s="23">
        <f t="shared" si="3"/>
        <v>0.93927374548746501</v>
      </c>
      <c r="G147" s="26"/>
      <c r="H147" s="26"/>
      <c r="J147" s="139"/>
      <c r="K147" s="26"/>
      <c r="M147" s="139"/>
      <c r="N147" s="26"/>
      <c r="O147" s="26"/>
      <c r="Q147" s="139"/>
      <c r="R147" s="26"/>
      <c r="T147" s="139"/>
      <c r="U147" s="26"/>
      <c r="W147" s="106"/>
      <c r="AA147" s="106"/>
      <c r="AG147" s="106"/>
      <c r="AJ147" s="106"/>
    </row>
    <row r="148" spans="1:36" hidden="1" x14ac:dyDescent="0.3">
      <c r="A148" s="24">
        <f t="shared" si="1"/>
        <v>39</v>
      </c>
      <c r="B148" s="139">
        <f t="shared" si="1"/>
        <v>4.6039042796676768E-3</v>
      </c>
      <c r="C148" s="23">
        <f t="shared" si="2"/>
        <v>0.92373250461073342</v>
      </c>
      <c r="E148" s="139">
        <f t="shared" si="4"/>
        <v>1.0038671796247452E-2</v>
      </c>
      <c r="F148" s="23">
        <f t="shared" si="3"/>
        <v>0.92373250461073342</v>
      </c>
      <c r="G148" s="26"/>
      <c r="H148" s="26"/>
      <c r="J148" s="139"/>
      <c r="K148" s="26"/>
      <c r="M148" s="139"/>
      <c r="N148" s="26"/>
      <c r="O148" s="26"/>
      <c r="Q148" s="139"/>
      <c r="R148" s="26"/>
      <c r="T148" s="139"/>
      <c r="U148" s="26"/>
      <c r="W148" s="106"/>
      <c r="AA148" s="106"/>
      <c r="AG148" s="106"/>
      <c r="AJ148" s="106"/>
    </row>
    <row r="149" spans="1:36" hidden="1" x14ac:dyDescent="0.3">
      <c r="A149" s="24">
        <f t="shared" si="1"/>
        <v>40</v>
      </c>
      <c r="B149" s="139">
        <f t="shared" si="1"/>
        <v>4.5908526178578945E-3</v>
      </c>
      <c r="C149" s="23">
        <f t="shared" si="2"/>
        <v>0.91984719439155049</v>
      </c>
      <c r="E149" s="139">
        <f t="shared" si="4"/>
        <v>1.0028952473623147E-2</v>
      </c>
      <c r="F149" s="23">
        <f t="shared" si="3"/>
        <v>0.91984719439155049</v>
      </c>
      <c r="G149" s="26"/>
      <c r="H149" s="26"/>
      <c r="J149" s="139"/>
      <c r="K149" s="26"/>
      <c r="M149" s="139"/>
      <c r="N149" s="26"/>
      <c r="O149" s="26"/>
      <c r="Q149" s="139"/>
      <c r="R149" s="26"/>
      <c r="T149" s="139"/>
      <c r="U149" s="26"/>
      <c r="W149" s="106"/>
      <c r="AA149" s="106"/>
      <c r="AG149" s="106"/>
      <c r="AJ149" s="106"/>
    </row>
    <row r="150" spans="1:36" hidden="1" x14ac:dyDescent="0.3">
      <c r="A150" s="24">
        <f t="shared" si="1"/>
        <v>41</v>
      </c>
      <c r="B150" s="139">
        <f t="shared" si="1"/>
        <v>4.5355913263654124E-3</v>
      </c>
      <c r="C150" s="23">
        <f t="shared" si="2"/>
        <v>0.89944931574084042</v>
      </c>
      <c r="E150" s="139">
        <f t="shared" si="4"/>
        <v>1.0055333492174835E-2</v>
      </c>
      <c r="F150" s="23">
        <f t="shared" si="3"/>
        <v>0.89944931574084042</v>
      </c>
      <c r="G150" s="26"/>
      <c r="H150" s="26"/>
      <c r="J150" s="139"/>
      <c r="K150" s="26"/>
      <c r="M150" s="139"/>
      <c r="N150" s="26"/>
      <c r="O150" s="26"/>
      <c r="Q150" s="139"/>
      <c r="R150" s="26"/>
      <c r="T150" s="139"/>
      <c r="U150" s="26"/>
      <c r="W150" s="106"/>
      <c r="AA150" s="106"/>
      <c r="AG150" s="106"/>
      <c r="AJ150" s="106"/>
    </row>
    <row r="151" spans="1:36" hidden="1" x14ac:dyDescent="0.3">
      <c r="A151" s="24">
        <f t="shared" si="1"/>
        <v>42</v>
      </c>
      <c r="B151" s="139">
        <f t="shared" si="1"/>
        <v>4.3889684022044538E-3</v>
      </c>
      <c r="C151" s="23">
        <f t="shared" si="2"/>
        <v>0.89167869530247457</v>
      </c>
      <c r="E151" s="139">
        <f t="shared" si="4"/>
        <v>9.7420936087400586E-3</v>
      </c>
      <c r="F151" s="23">
        <f t="shared" si="3"/>
        <v>0.89167869530247457</v>
      </c>
      <c r="G151" s="26"/>
      <c r="H151" s="26"/>
      <c r="J151" s="139"/>
      <c r="K151" s="26"/>
      <c r="M151" s="139"/>
      <c r="N151" s="26"/>
      <c r="O151" s="26"/>
      <c r="Q151" s="139"/>
      <c r="R151" s="26"/>
      <c r="T151" s="139"/>
      <c r="U151" s="26"/>
      <c r="W151" s="106"/>
      <c r="AA151" s="106"/>
      <c r="AG151" s="106"/>
      <c r="AJ151" s="106"/>
    </row>
    <row r="152" spans="1:36" hidden="1" x14ac:dyDescent="0.3">
      <c r="A152" s="24">
        <f t="shared" si="1"/>
        <v>43</v>
      </c>
      <c r="B152" s="139">
        <f t="shared" si="1"/>
        <v>4.2598402587672455E-3</v>
      </c>
      <c r="C152" s="23">
        <f t="shared" si="2"/>
        <v>0.88390807486410883</v>
      </c>
      <c r="E152" s="139">
        <f t="shared" si="4"/>
        <v>9.627960991637494E-3</v>
      </c>
      <c r="F152" s="23">
        <f t="shared" si="3"/>
        <v>0.88390807486410883</v>
      </c>
      <c r="G152" s="26"/>
      <c r="H152" s="26"/>
      <c r="J152" s="139"/>
      <c r="K152" s="26"/>
      <c r="M152" s="139"/>
      <c r="N152" s="26"/>
      <c r="O152" s="26"/>
      <c r="Q152" s="139"/>
      <c r="R152" s="26"/>
      <c r="T152" s="139"/>
      <c r="U152" s="26"/>
      <c r="W152" s="106"/>
      <c r="AA152" s="106"/>
      <c r="AG152" s="106"/>
      <c r="AJ152" s="106"/>
    </row>
    <row r="153" spans="1:36" hidden="1" x14ac:dyDescent="0.3">
      <c r="A153" s="24">
        <f t="shared" si="1"/>
        <v>44</v>
      </c>
      <c r="B153" s="139">
        <f t="shared" si="1"/>
        <v>4.1607031679993245E-3</v>
      </c>
      <c r="C153" s="23">
        <f t="shared" si="2"/>
        <v>0.87613745442574298</v>
      </c>
      <c r="E153" s="139">
        <f t="shared" si="4"/>
        <v>9.5496510207788016E-3</v>
      </c>
      <c r="F153" s="23">
        <f t="shared" si="3"/>
        <v>0.87613745442574298</v>
      </c>
      <c r="G153" s="26"/>
      <c r="H153" s="26"/>
      <c r="J153" s="139"/>
      <c r="K153" s="26"/>
      <c r="M153" s="139"/>
      <c r="N153" s="26"/>
      <c r="O153" s="26"/>
      <c r="Q153" s="139"/>
      <c r="R153" s="26"/>
      <c r="T153" s="139"/>
      <c r="U153" s="26"/>
      <c r="W153" s="106"/>
      <c r="AA153" s="106"/>
      <c r="AG153" s="106"/>
      <c r="AJ153" s="106"/>
    </row>
    <row r="154" spans="1:36" hidden="1" x14ac:dyDescent="0.3">
      <c r="A154" s="24">
        <f t="shared" si="1"/>
        <v>45</v>
      </c>
      <c r="B154" s="139">
        <f t="shared" si="1"/>
        <v>4.0385173978651923E-3</v>
      </c>
      <c r="C154" s="23">
        <f t="shared" si="2"/>
        <v>0.85185426555584987</v>
      </c>
      <c r="E154" s="139">
        <f t="shared" si="4"/>
        <v>9.2675129697418045E-3</v>
      </c>
      <c r="F154" s="23">
        <f t="shared" si="3"/>
        <v>0.85185426555584987</v>
      </c>
      <c r="G154" s="26"/>
      <c r="H154" s="26"/>
      <c r="J154" s="139"/>
      <c r="K154" s="26"/>
      <c r="M154" s="139"/>
      <c r="N154" s="26"/>
      <c r="O154" s="26"/>
      <c r="Q154" s="139"/>
      <c r="R154" s="26"/>
      <c r="T154" s="139"/>
      <c r="U154" s="26"/>
      <c r="W154" s="106"/>
      <c r="AA154" s="106"/>
      <c r="AG154" s="106"/>
      <c r="AJ154" s="106"/>
    </row>
    <row r="155" spans="1:36" hidden="1" x14ac:dyDescent="0.3">
      <c r="A155" s="24">
        <f t="shared" si="1"/>
        <v>46</v>
      </c>
      <c r="B155" s="139">
        <f t="shared" si="1"/>
        <v>3.9341041033869343E-3</v>
      </c>
      <c r="C155" s="23">
        <f t="shared" si="2"/>
        <v>0.84019833489830109</v>
      </c>
      <c r="E155" s="139">
        <f t="shared" si="4"/>
        <v>9.1733743877520976E-3</v>
      </c>
      <c r="F155" s="23">
        <f t="shared" si="3"/>
        <v>0.84019833489830109</v>
      </c>
      <c r="G155" s="26"/>
      <c r="H155" s="26"/>
      <c r="J155" s="139"/>
      <c r="K155" s="26"/>
      <c r="M155" s="139"/>
      <c r="N155" s="26"/>
      <c r="O155" s="26"/>
      <c r="Q155" s="139"/>
      <c r="R155" s="26"/>
      <c r="T155" s="139"/>
      <c r="U155" s="26"/>
      <c r="W155" s="106"/>
      <c r="AA155" s="106"/>
      <c r="AG155" s="106"/>
      <c r="AJ155" s="106"/>
    </row>
    <row r="156" spans="1:36" hidden="1" x14ac:dyDescent="0.3">
      <c r="A156" s="24">
        <f t="shared" si="1"/>
        <v>47</v>
      </c>
      <c r="B156" s="139">
        <f t="shared" si="1"/>
        <v>3.8185830116237544E-3</v>
      </c>
      <c r="C156" s="23">
        <f t="shared" si="2"/>
        <v>0.83631302467911828</v>
      </c>
      <c r="E156" s="139">
        <f t="shared" si="4"/>
        <v>9.314998803134843E-3</v>
      </c>
      <c r="F156" s="23">
        <f t="shared" si="3"/>
        <v>0.83631302467911828</v>
      </c>
      <c r="G156" s="26"/>
      <c r="H156" s="26"/>
      <c r="J156" s="139"/>
      <c r="K156" s="26"/>
      <c r="M156" s="139"/>
      <c r="N156" s="26"/>
      <c r="O156" s="26"/>
      <c r="Q156" s="139"/>
      <c r="R156" s="26"/>
      <c r="T156" s="139"/>
      <c r="U156" s="26"/>
      <c r="W156" s="106"/>
      <c r="AA156" s="106"/>
      <c r="AG156" s="106"/>
      <c r="AJ156" s="106"/>
    </row>
    <row r="157" spans="1:36" hidden="1" x14ac:dyDescent="0.3">
      <c r="A157" s="24">
        <f t="shared" si="1"/>
        <v>48</v>
      </c>
      <c r="B157" s="139">
        <f t="shared" si="1"/>
        <v>3.6611299851099979E-3</v>
      </c>
      <c r="C157" s="23">
        <f t="shared" si="2"/>
        <v>0.79260328471331065</v>
      </c>
      <c r="E157" s="139">
        <f t="shared" si="4"/>
        <v>9.061463330106519E-3</v>
      </c>
      <c r="F157" s="23">
        <f t="shared" si="3"/>
        <v>0.79260328471331065</v>
      </c>
      <c r="G157" s="26"/>
      <c r="H157" s="26"/>
      <c r="J157" s="139"/>
      <c r="K157" s="26"/>
      <c r="M157" s="139"/>
      <c r="N157" s="26"/>
      <c r="O157" s="26"/>
      <c r="Q157" s="139"/>
      <c r="R157" s="26"/>
      <c r="T157" s="139"/>
      <c r="U157" s="26"/>
      <c r="W157" s="106"/>
      <c r="AA157" s="106"/>
      <c r="AG157" s="106"/>
      <c r="AJ157" s="106"/>
    </row>
    <row r="158" spans="1:36" hidden="1" x14ac:dyDescent="0.3">
      <c r="A158" s="24">
        <f t="shared" si="1"/>
        <v>49</v>
      </c>
      <c r="B158" s="139">
        <f t="shared" si="1"/>
        <v>3.4389740394115756E-3</v>
      </c>
      <c r="C158" s="23">
        <f t="shared" si="2"/>
        <v>0.75893221502631691</v>
      </c>
      <c r="E158" s="139">
        <f t="shared" si="4"/>
        <v>8.1811703952765196E-3</v>
      </c>
      <c r="F158" s="23">
        <f t="shared" si="3"/>
        <v>0.75893221502631691</v>
      </c>
      <c r="G158" s="26"/>
      <c r="H158" s="26"/>
      <c r="J158" s="139"/>
      <c r="K158" s="26"/>
      <c r="M158" s="139"/>
      <c r="N158" s="26"/>
      <c r="O158" s="26"/>
      <c r="Q158" s="139"/>
      <c r="R158" s="26"/>
      <c r="T158" s="139"/>
      <c r="U158" s="26"/>
      <c r="W158" s="106"/>
      <c r="AA158" s="106"/>
      <c r="AG158" s="106"/>
      <c r="AJ158" s="106"/>
    </row>
    <row r="159" spans="1:36" hidden="1" x14ac:dyDescent="0.3">
      <c r="A159" s="24">
        <f t="shared" si="1"/>
        <v>50</v>
      </c>
      <c r="B159" s="139">
        <f t="shared" si="1"/>
        <v>3.3198429135307965E-3</v>
      </c>
      <c r="C159" s="23">
        <f t="shared" si="2"/>
        <v>0.7928509732397836</v>
      </c>
      <c r="E159" s="139">
        <f t="shared" si="4"/>
        <v>8.0378798103010376E-3</v>
      </c>
      <c r="F159" s="23">
        <f t="shared" si="3"/>
        <v>0.7928509732397836</v>
      </c>
      <c r="G159" s="26"/>
      <c r="H159" s="26"/>
      <c r="J159" s="139"/>
      <c r="K159" s="26"/>
      <c r="M159" s="139"/>
      <c r="N159" s="26"/>
      <c r="O159" s="26"/>
      <c r="Q159" s="139"/>
      <c r="R159" s="26"/>
      <c r="T159" s="139"/>
      <c r="U159" s="26"/>
      <c r="W159" s="106"/>
      <c r="AA159" s="106"/>
      <c r="AG159" s="106"/>
      <c r="AJ159" s="106"/>
    </row>
    <row r="160" spans="1:36" hidden="1" x14ac:dyDescent="0.3">
      <c r="A160" s="24">
        <f t="shared" si="1"/>
        <v>51</v>
      </c>
      <c r="B160" s="139">
        <f t="shared" si="1"/>
        <v>3.1884932106366047E-3</v>
      </c>
      <c r="C160" s="23">
        <f t="shared" si="2"/>
        <v>0.79624284906113019</v>
      </c>
      <c r="E160" s="139">
        <f t="shared" si="4"/>
        <v>8.0387128950974076E-3</v>
      </c>
      <c r="F160" s="23">
        <f t="shared" si="3"/>
        <v>0.79624284906113019</v>
      </c>
      <c r="G160" s="26"/>
      <c r="H160" s="26"/>
      <c r="J160" s="139"/>
      <c r="K160" s="26"/>
      <c r="M160" s="139"/>
      <c r="N160" s="26"/>
      <c r="O160" s="26"/>
      <c r="Q160" s="139"/>
      <c r="R160" s="26"/>
      <c r="T160" s="139"/>
      <c r="U160" s="26"/>
      <c r="W160" s="106"/>
      <c r="AA160" s="106"/>
      <c r="AG160" s="106"/>
      <c r="AJ160" s="106"/>
    </row>
    <row r="161" spans="1:36" hidden="1" x14ac:dyDescent="0.3">
      <c r="A161" s="24">
        <f t="shared" si="1"/>
        <v>52</v>
      </c>
      <c r="B161" s="139">
        <f t="shared" si="1"/>
        <v>3.0865791705474532E-3</v>
      </c>
      <c r="C161" s="23">
        <f t="shared" si="2"/>
        <v>0.79878675592714021</v>
      </c>
      <c r="E161" s="139">
        <f t="shared" si="4"/>
        <v>8.051486861975066E-3</v>
      </c>
      <c r="F161" s="23">
        <f t="shared" si="3"/>
        <v>0.79878675592714021</v>
      </c>
      <c r="G161" s="26"/>
      <c r="H161" s="26"/>
      <c r="J161" s="139"/>
      <c r="K161" s="26"/>
      <c r="M161" s="139"/>
      <c r="N161" s="26"/>
      <c r="O161" s="26"/>
      <c r="Q161" s="139"/>
      <c r="R161" s="26"/>
      <c r="T161" s="139"/>
      <c r="U161" s="26"/>
      <c r="W161" s="106"/>
      <c r="AA161" s="106"/>
      <c r="AG161" s="106"/>
      <c r="AJ161" s="106"/>
    </row>
    <row r="162" spans="1:36" hidden="1" x14ac:dyDescent="0.3">
      <c r="A162" s="24">
        <f t="shared" si="1"/>
        <v>53</v>
      </c>
      <c r="B162" s="139">
        <f t="shared" si="1"/>
        <v>3.002992995978422E-3</v>
      </c>
      <c r="C162" s="23">
        <f t="shared" si="2"/>
        <v>0.80302660070382359</v>
      </c>
      <c r="E162" s="139">
        <f t="shared" si="4"/>
        <v>8.0178857751881799E-3</v>
      </c>
      <c r="F162" s="23">
        <f t="shared" si="3"/>
        <v>0.80302660070382359</v>
      </c>
      <c r="G162" s="26"/>
      <c r="H162" s="26"/>
      <c r="J162" s="139"/>
      <c r="K162" s="26"/>
      <c r="M162" s="139"/>
      <c r="N162" s="26"/>
      <c r="O162" s="26"/>
      <c r="Q162" s="139"/>
      <c r="R162" s="26"/>
      <c r="T162" s="139"/>
      <c r="U162" s="26"/>
      <c r="W162" s="106"/>
      <c r="AA162" s="106"/>
      <c r="AG162" s="106"/>
      <c r="AJ162" s="106"/>
    </row>
    <row r="163" spans="1:36" hidden="1" x14ac:dyDescent="0.3">
      <c r="A163" s="24">
        <f t="shared" si="1"/>
        <v>54</v>
      </c>
      <c r="B163" s="139">
        <f t="shared" si="1"/>
        <v>3.0738052036697939E-3</v>
      </c>
      <c r="C163" s="23">
        <f t="shared" si="2"/>
        <v>0.80641847652517029</v>
      </c>
      <c r="E163" s="139">
        <f t="shared" si="4"/>
        <v>8.3397342015187684E-3</v>
      </c>
      <c r="F163" s="23">
        <f t="shared" si="3"/>
        <v>0.80641847652517029</v>
      </c>
      <c r="G163" s="26"/>
      <c r="H163" s="26"/>
      <c r="J163" s="139"/>
      <c r="K163" s="26"/>
      <c r="M163" s="139"/>
      <c r="N163" s="26"/>
      <c r="O163" s="26"/>
      <c r="Q163" s="139"/>
      <c r="R163" s="26"/>
      <c r="T163" s="139"/>
      <c r="U163" s="26"/>
      <c r="W163" s="106"/>
      <c r="AA163" s="106"/>
      <c r="AG163" s="106"/>
      <c r="AJ163" s="106"/>
    </row>
    <row r="164" spans="1:36" hidden="1" x14ac:dyDescent="0.3">
      <c r="A164" s="24">
        <f t="shared" si="1"/>
        <v>55</v>
      </c>
      <c r="B164" s="139">
        <f t="shared" si="1"/>
        <v>2.3043125467568843E-3</v>
      </c>
      <c r="C164" s="23">
        <f t="shared" si="2"/>
        <v>0.84118520369397365</v>
      </c>
      <c r="E164" s="139">
        <f t="shared" si="4"/>
        <v>6.5272193795517667E-3</v>
      </c>
      <c r="F164" s="23">
        <f t="shared" si="3"/>
        <v>0.84118520369397365</v>
      </c>
      <c r="G164" s="26"/>
      <c r="H164" s="26"/>
      <c r="J164" s="139"/>
      <c r="K164" s="26"/>
      <c r="M164" s="139"/>
      <c r="N164" s="26"/>
      <c r="O164" s="26"/>
      <c r="Q164" s="139"/>
      <c r="R164" s="26"/>
      <c r="T164" s="139"/>
      <c r="U164" s="26"/>
      <c r="W164" s="106"/>
      <c r="AA164" s="106"/>
      <c r="AG164" s="106"/>
      <c r="AJ164" s="106"/>
    </row>
    <row r="165" spans="1:36" hidden="1" x14ac:dyDescent="0.3">
      <c r="A165" s="24">
        <f t="shared" si="1"/>
        <v>56</v>
      </c>
      <c r="B165" s="139">
        <f t="shared" si="1"/>
        <v>2.1846260310118592E-3</v>
      </c>
      <c r="C165" s="23">
        <f t="shared" si="2"/>
        <v>0.84372911055998356</v>
      </c>
      <c r="E165" s="139">
        <f t="shared" si="4"/>
        <v>6.2706292622700891E-3</v>
      </c>
      <c r="F165" s="23">
        <f t="shared" si="3"/>
        <v>0.84372911055998356</v>
      </c>
      <c r="G165" s="26"/>
      <c r="H165" s="26"/>
      <c r="J165" s="139"/>
      <c r="K165" s="26"/>
      <c r="M165" s="139"/>
      <c r="N165" s="26"/>
      <c r="O165" s="26"/>
      <c r="Q165" s="139"/>
      <c r="R165" s="26"/>
      <c r="T165" s="139"/>
      <c r="U165" s="26"/>
      <c r="W165" s="106"/>
      <c r="AA165" s="106"/>
      <c r="AG165" s="106"/>
      <c r="AJ165" s="106"/>
    </row>
    <row r="166" spans="1:36" hidden="1" x14ac:dyDescent="0.3">
      <c r="A166" s="24">
        <f t="shared" si="1"/>
        <v>57</v>
      </c>
      <c r="B166" s="139">
        <f t="shared" si="1"/>
        <v>2.0577194470316356E-3</v>
      </c>
      <c r="C166" s="23">
        <f t="shared" si="2"/>
        <v>0.86153645862205364</v>
      </c>
      <c r="E166" s="139">
        <f t="shared" si="4"/>
        <v>6.3003426200072534E-3</v>
      </c>
      <c r="F166" s="23">
        <f t="shared" si="3"/>
        <v>0.86153645862205364</v>
      </c>
      <c r="G166" s="26"/>
      <c r="H166" s="26"/>
      <c r="J166" s="139"/>
      <c r="K166" s="26"/>
      <c r="M166" s="139"/>
      <c r="N166" s="26"/>
      <c r="O166" s="26"/>
      <c r="Q166" s="139"/>
      <c r="R166" s="26"/>
      <c r="T166" s="139"/>
      <c r="U166" s="26"/>
      <c r="W166" s="106"/>
      <c r="AA166" s="106"/>
      <c r="AG166" s="106"/>
      <c r="AJ166" s="106"/>
    </row>
    <row r="167" spans="1:36" hidden="1" x14ac:dyDescent="0.3">
      <c r="A167" s="24">
        <f t="shared" si="1"/>
        <v>58</v>
      </c>
      <c r="B167" s="139">
        <f t="shared" si="1"/>
        <v>1.9871849342723864E-3</v>
      </c>
      <c r="C167" s="23">
        <f t="shared" si="2"/>
        <v>0.91750240967427377</v>
      </c>
      <c r="E167" s="139">
        <f t="shared" si="4"/>
        <v>6.1978731900538559E-3</v>
      </c>
      <c r="F167" s="23">
        <f t="shared" si="3"/>
        <v>0.91750240967427377</v>
      </c>
      <c r="G167" s="26"/>
      <c r="H167" s="26"/>
      <c r="J167" s="139"/>
      <c r="K167" s="26"/>
      <c r="M167" s="139"/>
      <c r="N167" s="26"/>
      <c r="O167" s="26"/>
      <c r="Q167" s="139"/>
      <c r="R167" s="26"/>
      <c r="T167" s="139"/>
      <c r="U167" s="26"/>
      <c r="W167" s="106"/>
      <c r="AA167" s="106"/>
      <c r="AG167" s="106"/>
      <c r="AJ167" s="106"/>
    </row>
    <row r="168" spans="1:36" hidden="1" x14ac:dyDescent="0.3">
      <c r="A168" s="24">
        <f t="shared" si="1"/>
        <v>59</v>
      </c>
      <c r="B168" s="139">
        <f t="shared" si="1"/>
        <v>1.6769996950909646E-3</v>
      </c>
      <c r="C168" s="23">
        <f t="shared" si="2"/>
        <v>0.93106991295966035</v>
      </c>
      <c r="E168" s="139">
        <f t="shared" si="4"/>
        <v>5.5750034573019049E-3</v>
      </c>
      <c r="F168" s="23">
        <f t="shared" si="3"/>
        <v>0.93106991295966035</v>
      </c>
      <c r="G168" s="26"/>
      <c r="H168" s="26"/>
      <c r="J168" s="139"/>
      <c r="K168" s="26"/>
      <c r="M168" s="139"/>
      <c r="N168" s="26"/>
      <c r="O168" s="26"/>
      <c r="Q168" s="139"/>
      <c r="R168" s="26"/>
      <c r="T168" s="139"/>
      <c r="U168" s="26"/>
      <c r="W168" s="106"/>
      <c r="AA168" s="106"/>
      <c r="AG168" s="106"/>
      <c r="AJ168" s="106"/>
    </row>
    <row r="169" spans="1:36" hidden="1" x14ac:dyDescent="0.3">
      <c r="A169" s="24">
        <f t="shared" si="1"/>
        <v>60</v>
      </c>
      <c r="B169" s="139">
        <f t="shared" si="1"/>
        <v>1.4123564247777191E-3</v>
      </c>
      <c r="C169" s="23">
        <f t="shared" si="2"/>
        <v>0.94463741624504705</v>
      </c>
      <c r="E169" s="139">
        <f t="shared" si="4"/>
        <v>4.6477800789431157E-3</v>
      </c>
      <c r="F169" s="23">
        <f t="shared" si="3"/>
        <v>0.94463741624504705</v>
      </c>
      <c r="G169" s="26"/>
      <c r="H169" s="26"/>
      <c r="J169" s="139"/>
      <c r="K169" s="26"/>
      <c r="M169" s="139"/>
      <c r="N169" s="26"/>
      <c r="O169" s="26"/>
      <c r="Q169" s="139"/>
      <c r="R169" s="26"/>
      <c r="T169" s="139"/>
      <c r="U169" s="26"/>
      <c r="W169" s="106"/>
      <c r="AA169" s="106"/>
      <c r="AG169" s="106"/>
      <c r="AJ169" s="106"/>
    </row>
    <row r="170" spans="1:36" hidden="1" x14ac:dyDescent="0.3">
      <c r="A170" s="24">
        <f t="shared" si="1"/>
        <v>61</v>
      </c>
      <c r="B170" s="139">
        <f t="shared" si="1"/>
        <v>1.2926699090326942E-3</v>
      </c>
      <c r="C170" s="23">
        <f t="shared" si="2"/>
        <v>0.95226913684307701</v>
      </c>
      <c r="E170" s="139">
        <f t="shared" si="4"/>
        <v>4.4881054929723748E-3</v>
      </c>
      <c r="F170" s="23">
        <f t="shared" si="3"/>
        <v>0.95226913684307701</v>
      </c>
      <c r="G170" s="26"/>
      <c r="H170" s="26"/>
      <c r="J170" s="139"/>
      <c r="K170" s="26"/>
      <c r="M170" s="139"/>
      <c r="N170" s="26"/>
      <c r="O170" s="26"/>
      <c r="Q170" s="139"/>
      <c r="R170" s="26"/>
      <c r="T170" s="139"/>
      <c r="U170" s="26"/>
      <c r="W170" s="106"/>
      <c r="AA170" s="106"/>
      <c r="AG170" s="106"/>
      <c r="AJ170" s="106"/>
    </row>
    <row r="171" spans="1:36" hidden="1" x14ac:dyDescent="0.3">
      <c r="A171" s="24">
        <f t="shared" si="1"/>
        <v>62</v>
      </c>
      <c r="B171" s="139">
        <f t="shared" si="1"/>
        <v>1.1516008835141961E-3</v>
      </c>
      <c r="C171" s="23">
        <f t="shared" si="2"/>
        <v>1.000603367297267</v>
      </c>
      <c r="E171" s="139">
        <f t="shared" si="4"/>
        <v>4.3051045327032987E-3</v>
      </c>
      <c r="F171" s="23">
        <f t="shared" si="3"/>
        <v>1.000603367297267</v>
      </c>
      <c r="G171" s="26"/>
      <c r="H171" s="26"/>
      <c r="J171" s="139"/>
      <c r="K171" s="26"/>
      <c r="M171" s="139"/>
      <c r="N171" s="26"/>
      <c r="O171" s="26"/>
      <c r="Q171" s="139"/>
      <c r="R171" s="26"/>
      <c r="T171" s="139"/>
      <c r="U171" s="26"/>
      <c r="W171" s="106"/>
      <c r="AA171" s="106"/>
      <c r="AG171" s="106"/>
      <c r="AJ171" s="106"/>
    </row>
    <row r="172" spans="1:36" hidden="1" x14ac:dyDescent="0.3">
      <c r="A172" s="24">
        <f t="shared" si="1"/>
        <v>63</v>
      </c>
      <c r="B172" s="139">
        <f t="shared" si="1"/>
        <v>1.0141418921132974E-3</v>
      </c>
      <c r="C172" s="23">
        <f t="shared" si="2"/>
        <v>1.028586342823377</v>
      </c>
      <c r="E172" s="139">
        <f t="shared" si="4"/>
        <v>3.7441607698147829E-3</v>
      </c>
      <c r="F172" s="23">
        <f t="shared" si="3"/>
        <v>1.028586342823377</v>
      </c>
      <c r="G172" s="26"/>
      <c r="H172" s="26"/>
      <c r="J172" s="139"/>
      <c r="K172" s="26"/>
      <c r="M172" s="139"/>
      <c r="N172" s="26"/>
      <c r="O172" s="26"/>
      <c r="Q172" s="139"/>
      <c r="R172" s="26"/>
      <c r="T172" s="139"/>
      <c r="U172" s="26"/>
      <c r="W172" s="106"/>
      <c r="AA172" s="106"/>
      <c r="AG172" s="106"/>
      <c r="AJ172" s="106"/>
    </row>
    <row r="173" spans="1:36" hidden="1" x14ac:dyDescent="0.3">
      <c r="A173" s="24">
        <f t="shared" si="1"/>
        <v>64</v>
      </c>
      <c r="B173" s="139">
        <f t="shared" si="1"/>
        <v>8.2725320279449963E-4</v>
      </c>
      <c r="C173" s="23">
        <f t="shared" si="2"/>
        <v>1.0557213493941504</v>
      </c>
      <c r="E173" s="139">
        <f t="shared" ref="E173:E192" si="5">E76</f>
        <v>3.5267256379624525E-3</v>
      </c>
      <c r="F173" s="23">
        <f t="shared" si="3"/>
        <v>1.0557213493941504</v>
      </c>
      <c r="G173" s="26"/>
      <c r="H173" s="26"/>
      <c r="J173" s="139"/>
      <c r="K173" s="26"/>
      <c r="M173" s="139"/>
      <c r="N173" s="26"/>
      <c r="O173" s="26"/>
      <c r="Q173" s="139"/>
      <c r="R173" s="26"/>
      <c r="T173" s="139"/>
      <c r="U173" s="26"/>
      <c r="W173" s="106"/>
      <c r="AA173" s="106"/>
      <c r="AG173" s="106"/>
      <c r="AJ173" s="106"/>
    </row>
    <row r="174" spans="1:36" hidden="1" x14ac:dyDescent="0.3">
      <c r="A174" s="24">
        <f t="shared" ref="A174:B193" si="6">A77</f>
        <v>65</v>
      </c>
      <c r="B174" s="139">
        <f t="shared" si="6"/>
        <v>7.2978228161931695E-4</v>
      </c>
      <c r="C174" s="23">
        <f t="shared" ref="C174:C193" si="7">C77/$B$98</f>
        <v>1.0591132252154971</v>
      </c>
      <c r="E174" s="139">
        <f t="shared" si="5"/>
        <v>3.2595831132600996E-3</v>
      </c>
      <c r="F174" s="23">
        <f t="shared" ref="F174:F192" si="8">F77/$B$98</f>
        <v>1.0591132252154971</v>
      </c>
      <c r="G174" s="26"/>
      <c r="H174" s="26"/>
      <c r="J174" s="139"/>
      <c r="K174" s="26"/>
      <c r="M174" s="139"/>
      <c r="N174" s="26"/>
      <c r="O174" s="26"/>
      <c r="Q174" s="139"/>
      <c r="R174" s="26"/>
      <c r="T174" s="139"/>
      <c r="U174" s="26"/>
      <c r="W174" s="106"/>
      <c r="AA174" s="106"/>
      <c r="AG174" s="106"/>
      <c r="AJ174" s="106"/>
    </row>
    <row r="175" spans="1:36" hidden="1" x14ac:dyDescent="0.3">
      <c r="A175" s="24">
        <f t="shared" si="6"/>
        <v>66</v>
      </c>
      <c r="B175" s="139">
        <f t="shared" si="6"/>
        <v>6.3203366551201111E-4</v>
      </c>
      <c r="C175" s="23">
        <f t="shared" si="7"/>
        <v>1.0625051010368436</v>
      </c>
      <c r="E175" s="139">
        <f t="shared" si="5"/>
        <v>2.9074659393281002E-3</v>
      </c>
      <c r="F175" s="23">
        <f t="shared" si="8"/>
        <v>1.0625051010368436</v>
      </c>
      <c r="G175" s="26"/>
      <c r="H175" s="26"/>
      <c r="J175" s="139"/>
      <c r="K175" s="26"/>
      <c r="M175" s="139"/>
      <c r="N175" s="26"/>
      <c r="O175" s="26"/>
      <c r="Q175" s="139"/>
      <c r="R175" s="26"/>
      <c r="T175" s="139"/>
      <c r="U175" s="26"/>
      <c r="W175" s="106"/>
      <c r="AA175" s="106"/>
      <c r="AG175" s="106"/>
      <c r="AJ175" s="106"/>
    </row>
    <row r="176" spans="1:36" hidden="1" x14ac:dyDescent="0.3">
      <c r="A176" s="24">
        <f t="shared" si="6"/>
        <v>67</v>
      </c>
      <c r="B176" s="139">
        <f t="shared" si="6"/>
        <v>5.5511216931393242E-4</v>
      </c>
      <c r="C176" s="23">
        <f t="shared" si="7"/>
        <v>1.0667449458135272</v>
      </c>
      <c r="E176" s="139">
        <f t="shared" si="5"/>
        <v>2.5578480197852083E-3</v>
      </c>
      <c r="F176" s="23">
        <f t="shared" si="8"/>
        <v>1.0667449458135272</v>
      </c>
      <c r="G176" s="26"/>
      <c r="H176" s="26"/>
      <c r="J176" s="139"/>
      <c r="K176" s="26"/>
      <c r="M176" s="139"/>
      <c r="N176" s="26"/>
      <c r="O176" s="26"/>
      <c r="Q176" s="139"/>
      <c r="R176" s="26"/>
      <c r="T176" s="139"/>
      <c r="U176" s="26"/>
      <c r="W176" s="106"/>
      <c r="AA176" s="106"/>
      <c r="AG176" s="106"/>
      <c r="AJ176" s="106"/>
    </row>
    <row r="177" spans="1:36" hidden="1" x14ac:dyDescent="0.3">
      <c r="A177" s="24">
        <f t="shared" si="6"/>
        <v>68</v>
      </c>
      <c r="B177" s="139">
        <f t="shared" si="6"/>
        <v>4.3764721302589173E-4</v>
      </c>
      <c r="C177" s="23">
        <f t="shared" si="7"/>
        <v>1.0701368216348739</v>
      </c>
      <c r="E177" s="139">
        <f t="shared" si="5"/>
        <v>2.3018132923677769E-3</v>
      </c>
      <c r="F177" s="23">
        <f t="shared" si="8"/>
        <v>1.0701368216348739</v>
      </c>
      <c r="G177" s="26"/>
      <c r="H177" s="26"/>
      <c r="J177" s="139"/>
      <c r="K177" s="26"/>
      <c r="M177" s="139"/>
      <c r="N177" s="26"/>
      <c r="O177" s="26"/>
      <c r="Q177" s="139"/>
      <c r="R177" s="26"/>
      <c r="T177" s="139"/>
      <c r="U177" s="26"/>
      <c r="W177" s="106"/>
      <c r="AA177" s="106"/>
      <c r="AG177" s="106"/>
      <c r="AJ177" s="106"/>
    </row>
    <row r="178" spans="1:36" hidden="1" x14ac:dyDescent="0.3">
      <c r="A178" s="24">
        <f t="shared" si="6"/>
        <v>69</v>
      </c>
      <c r="B178" s="139">
        <f t="shared" si="6"/>
        <v>4.0515690596749747E-4</v>
      </c>
      <c r="C178" s="23">
        <f t="shared" si="7"/>
        <v>1.0701368216348739</v>
      </c>
      <c r="E178" s="139">
        <f t="shared" si="5"/>
        <v>2.153246503681957E-3</v>
      </c>
      <c r="F178" s="23">
        <f t="shared" si="8"/>
        <v>1.0701368216348739</v>
      </c>
      <c r="G178" s="26"/>
      <c r="H178" s="26"/>
      <c r="J178" s="139"/>
      <c r="K178" s="26"/>
      <c r="M178" s="139"/>
      <c r="N178" s="26"/>
      <c r="O178" s="26"/>
      <c r="Q178" s="139"/>
      <c r="R178" s="26"/>
      <c r="T178" s="139"/>
      <c r="U178" s="26"/>
      <c r="W178" s="106"/>
      <c r="AA178" s="106"/>
      <c r="AG178" s="106"/>
      <c r="AJ178" s="106"/>
    </row>
    <row r="179" spans="1:36" hidden="1" x14ac:dyDescent="0.3">
      <c r="A179" s="24">
        <f t="shared" si="6"/>
        <v>70</v>
      </c>
      <c r="B179" s="139">
        <f t="shared" si="6"/>
        <v>3.3934320705433991E-4</v>
      </c>
      <c r="C179" s="23">
        <f t="shared" si="7"/>
        <v>1.0701368216348739</v>
      </c>
      <c r="E179" s="139">
        <f t="shared" si="5"/>
        <v>1.8202902800664468E-3</v>
      </c>
      <c r="F179" s="23">
        <f t="shared" si="8"/>
        <v>1.0701368216348739</v>
      </c>
      <c r="G179" s="26"/>
      <c r="H179" s="26"/>
      <c r="J179" s="139"/>
      <c r="K179" s="26"/>
      <c r="M179" s="139"/>
      <c r="N179" s="26"/>
      <c r="O179" s="26"/>
      <c r="Q179" s="139"/>
      <c r="R179" s="26"/>
      <c r="T179" s="139"/>
      <c r="U179" s="26"/>
      <c r="W179" s="106"/>
      <c r="AA179" s="106"/>
      <c r="AG179" s="106"/>
      <c r="AJ179" s="106"/>
    </row>
    <row r="180" spans="1:36" hidden="1" x14ac:dyDescent="0.3">
      <c r="A180" s="24">
        <f t="shared" si="6"/>
        <v>71</v>
      </c>
      <c r="B180" s="139">
        <f t="shared" si="6"/>
        <v>2.7769493212302773E-4</v>
      </c>
      <c r="C180" s="23">
        <f t="shared" si="7"/>
        <v>1.0701368216348739</v>
      </c>
      <c r="E180" s="139">
        <f t="shared" si="5"/>
        <v>1.5803618587121508E-3</v>
      </c>
      <c r="F180" s="23">
        <f t="shared" si="8"/>
        <v>1.0701368216348739</v>
      </c>
      <c r="G180" s="26"/>
      <c r="H180" s="26"/>
      <c r="J180" s="139"/>
      <c r="K180" s="26"/>
      <c r="M180" s="139"/>
      <c r="N180" s="26"/>
      <c r="O180" s="26"/>
      <c r="Q180" s="139"/>
      <c r="R180" s="26"/>
      <c r="T180" s="139"/>
      <c r="U180" s="26"/>
      <c r="W180" s="106"/>
      <c r="AA180" s="106"/>
      <c r="AG180" s="106"/>
      <c r="AJ180" s="106"/>
    </row>
    <row r="181" spans="1:36" hidden="1" x14ac:dyDescent="0.3">
      <c r="A181" s="24">
        <f t="shared" si="6"/>
        <v>72</v>
      </c>
      <c r="B181" s="139">
        <f t="shared" si="6"/>
        <v>2.2576597981602156E-4</v>
      </c>
      <c r="C181" s="23">
        <f t="shared" si="7"/>
        <v>1.0701368216348739</v>
      </c>
      <c r="E181" s="139">
        <f t="shared" si="5"/>
        <v>1.2962799431502935E-3</v>
      </c>
      <c r="F181" s="23">
        <f t="shared" si="8"/>
        <v>1.0701368216348739</v>
      </c>
      <c r="G181" s="26"/>
      <c r="H181" s="26"/>
      <c r="J181" s="139"/>
      <c r="K181" s="26"/>
      <c r="M181" s="139"/>
      <c r="N181" s="26"/>
      <c r="O181" s="26"/>
      <c r="Q181" s="139"/>
      <c r="R181" s="26"/>
      <c r="T181" s="139"/>
      <c r="U181" s="26"/>
      <c r="W181" s="106"/>
      <c r="AA181" s="106"/>
      <c r="AG181" s="106"/>
      <c r="AJ181" s="106"/>
    </row>
    <row r="182" spans="1:36" hidden="1" x14ac:dyDescent="0.3">
      <c r="A182" s="24">
        <f t="shared" si="6"/>
        <v>73</v>
      </c>
      <c r="B182" s="139">
        <f t="shared" si="6"/>
        <v>1.8272326533695226E-4</v>
      </c>
      <c r="C182" s="23">
        <f t="shared" si="7"/>
        <v>1.0701368216348739</v>
      </c>
      <c r="E182" s="139">
        <f t="shared" si="5"/>
        <v>1.0455214194431994E-3</v>
      </c>
      <c r="F182" s="23">
        <f t="shared" si="8"/>
        <v>1.0701368216348739</v>
      </c>
      <c r="G182" s="26"/>
      <c r="H182" s="26"/>
      <c r="J182" s="139"/>
      <c r="K182" s="26"/>
      <c r="M182" s="139"/>
      <c r="N182" s="26"/>
      <c r="O182" s="26"/>
      <c r="Q182" s="139"/>
      <c r="R182" s="26"/>
      <c r="T182" s="139"/>
      <c r="U182" s="26"/>
      <c r="W182" s="106"/>
      <c r="AA182" s="106"/>
      <c r="AG182" s="106"/>
      <c r="AJ182" s="106"/>
    </row>
    <row r="183" spans="1:36" hidden="1" x14ac:dyDescent="0.3">
      <c r="A183" s="24">
        <f t="shared" si="6"/>
        <v>74</v>
      </c>
      <c r="B183" s="139">
        <f t="shared" si="6"/>
        <v>1.2635119411597763E-4</v>
      </c>
      <c r="C183" s="23">
        <f t="shared" si="7"/>
        <v>1.0701368216348739</v>
      </c>
      <c r="E183" s="139">
        <f t="shared" si="5"/>
        <v>8.1892235483080876E-4</v>
      </c>
      <c r="F183" s="23">
        <f t="shared" si="8"/>
        <v>1.0701368216348739</v>
      </c>
      <c r="G183" s="26"/>
      <c r="H183" s="26"/>
      <c r="J183" s="139"/>
      <c r="K183" s="26"/>
      <c r="M183" s="139"/>
      <c r="N183" s="26"/>
      <c r="O183" s="26"/>
      <c r="Q183" s="139"/>
      <c r="R183" s="26"/>
      <c r="T183" s="139"/>
      <c r="U183" s="26"/>
      <c r="W183" s="106"/>
      <c r="AA183" s="106"/>
      <c r="AG183" s="106"/>
      <c r="AJ183" s="106"/>
    </row>
    <row r="184" spans="1:36" hidden="1" x14ac:dyDescent="0.3">
      <c r="A184" s="24">
        <f t="shared" si="6"/>
        <v>75</v>
      </c>
      <c r="B184" s="139">
        <f t="shared" si="6"/>
        <v>9.8859395835797879E-5</v>
      </c>
      <c r="C184" s="23">
        <f t="shared" si="7"/>
        <v>1.0701368216348739</v>
      </c>
      <c r="E184" s="139">
        <f t="shared" si="5"/>
        <v>6.6841170162012782E-4</v>
      </c>
      <c r="F184" s="23">
        <f t="shared" si="8"/>
        <v>1.0701368216348739</v>
      </c>
      <c r="G184" s="26"/>
      <c r="H184" s="26"/>
      <c r="J184" s="139"/>
      <c r="K184" s="26"/>
      <c r="M184" s="139"/>
      <c r="N184" s="26"/>
      <c r="O184" s="26"/>
      <c r="Q184" s="139"/>
      <c r="R184" s="26"/>
      <c r="T184" s="139"/>
      <c r="U184" s="26"/>
      <c r="W184" s="106"/>
      <c r="AA184" s="106"/>
      <c r="AG184" s="106"/>
      <c r="AJ184" s="106"/>
    </row>
    <row r="185" spans="1:36" hidden="1" x14ac:dyDescent="0.3">
      <c r="A185" s="24">
        <f t="shared" si="6"/>
        <v>76</v>
      </c>
      <c r="B185" s="139">
        <f t="shared" si="6"/>
        <v>7.5810716469586575E-5</v>
      </c>
      <c r="C185" s="23">
        <f t="shared" si="7"/>
        <v>1.0701368216348739</v>
      </c>
      <c r="E185" s="139">
        <f t="shared" si="5"/>
        <v>4.3681412822952264E-4</v>
      </c>
      <c r="F185" s="23">
        <f t="shared" si="8"/>
        <v>1.0701368216348739</v>
      </c>
      <c r="G185" s="26"/>
      <c r="H185" s="26"/>
      <c r="J185" s="139"/>
      <c r="K185" s="26"/>
      <c r="M185" s="139"/>
      <c r="N185" s="26"/>
      <c r="O185" s="26"/>
      <c r="Q185" s="139"/>
      <c r="R185" s="26"/>
      <c r="T185" s="139"/>
      <c r="U185" s="26"/>
      <c r="W185" s="106"/>
      <c r="AA185" s="106"/>
      <c r="AG185" s="106"/>
      <c r="AJ185" s="106"/>
    </row>
    <row r="186" spans="1:36" hidden="1" x14ac:dyDescent="0.3">
      <c r="A186" s="24">
        <f t="shared" si="6"/>
        <v>77</v>
      </c>
      <c r="B186" s="139">
        <f t="shared" si="6"/>
        <v>4.2765019546946271E-5</v>
      </c>
      <c r="C186" s="23">
        <f t="shared" si="7"/>
        <v>1.0701368216348739</v>
      </c>
      <c r="E186" s="139">
        <f t="shared" si="5"/>
        <v>3.162945276881286E-4</v>
      </c>
      <c r="F186" s="23">
        <f t="shared" si="8"/>
        <v>1.0701368216348739</v>
      </c>
      <c r="G186" s="26"/>
      <c r="H186" s="26"/>
      <c r="J186" s="139"/>
      <c r="K186" s="26"/>
      <c r="M186" s="139"/>
      <c r="N186" s="26"/>
      <c r="O186" s="26"/>
      <c r="Q186" s="139"/>
      <c r="R186" s="26"/>
      <c r="T186" s="139"/>
      <c r="U186" s="26"/>
      <c r="W186" s="106"/>
      <c r="AA186" s="106"/>
      <c r="AG186" s="106"/>
      <c r="AJ186" s="106"/>
    </row>
    <row r="187" spans="1:36" hidden="1" x14ac:dyDescent="0.3">
      <c r="A187" s="24">
        <f t="shared" si="6"/>
        <v>78</v>
      </c>
      <c r="B187" s="139">
        <f t="shared" si="6"/>
        <v>3.6378036108116635E-5</v>
      </c>
      <c r="C187" s="23">
        <f t="shared" si="7"/>
        <v>1.0701368216348739</v>
      </c>
      <c r="E187" s="139">
        <f t="shared" si="5"/>
        <v>2.6297710072050725E-4</v>
      </c>
      <c r="F187" s="23">
        <f t="shared" si="8"/>
        <v>1.0701368216348739</v>
      </c>
      <c r="G187" s="26"/>
      <c r="H187" s="26"/>
      <c r="J187" s="139"/>
      <c r="K187" s="26"/>
      <c r="M187" s="139"/>
      <c r="N187" s="26"/>
      <c r="O187" s="26"/>
      <c r="Q187" s="139"/>
      <c r="R187" s="26"/>
      <c r="T187" s="139"/>
      <c r="U187" s="26"/>
      <c r="W187" s="106"/>
      <c r="AA187" s="106"/>
      <c r="AG187" s="106"/>
      <c r="AJ187" s="106"/>
    </row>
    <row r="188" spans="1:36" hidden="1" x14ac:dyDescent="0.3">
      <c r="A188" s="24">
        <f t="shared" si="6"/>
        <v>79</v>
      </c>
      <c r="B188" s="139">
        <f t="shared" si="6"/>
        <v>2.3326374298334331E-5</v>
      </c>
      <c r="C188" s="23">
        <f t="shared" si="7"/>
        <v>1.0701368216348739</v>
      </c>
      <c r="E188" s="139">
        <f t="shared" si="5"/>
        <v>1.8494482479393647E-4</v>
      </c>
      <c r="F188" s="23">
        <f t="shared" si="8"/>
        <v>1.0701368216348739</v>
      </c>
      <c r="G188" s="26"/>
      <c r="H188" s="26"/>
      <c r="J188" s="139"/>
      <c r="K188" s="26"/>
      <c r="M188" s="139"/>
      <c r="N188" s="26"/>
      <c r="O188" s="26"/>
      <c r="Q188" s="139"/>
      <c r="R188" s="26"/>
      <c r="T188" s="139"/>
      <c r="U188" s="26"/>
      <c r="W188" s="106"/>
      <c r="AA188" s="106"/>
      <c r="AG188" s="106"/>
      <c r="AJ188" s="106"/>
    </row>
    <row r="189" spans="1:36" hidden="1" x14ac:dyDescent="0.3">
      <c r="A189" s="24">
        <f t="shared" si="6"/>
        <v>80</v>
      </c>
      <c r="B189" s="139">
        <f t="shared" si="6"/>
        <v>1.6939390859504693E-5</v>
      </c>
      <c r="C189" s="23">
        <f t="shared" si="7"/>
        <v>1.0701368216348739</v>
      </c>
      <c r="E189" s="139">
        <f t="shared" si="5"/>
        <v>1.3079431302994606E-4</v>
      </c>
      <c r="F189" s="23">
        <f t="shared" si="8"/>
        <v>1.0701368216348739</v>
      </c>
      <c r="G189" s="26"/>
      <c r="H189" s="26"/>
      <c r="J189" s="139"/>
      <c r="K189" s="26"/>
      <c r="M189" s="139"/>
      <c r="N189" s="26"/>
      <c r="O189" s="26"/>
      <c r="Q189" s="139"/>
      <c r="R189" s="26"/>
      <c r="T189" s="139"/>
      <c r="U189" s="26"/>
      <c r="W189" s="106"/>
      <c r="AA189" s="106"/>
      <c r="AG189" s="106"/>
      <c r="AJ189" s="106"/>
    </row>
    <row r="190" spans="1:36" hidden="1" x14ac:dyDescent="0.3">
      <c r="A190" s="24">
        <f t="shared" si="6"/>
        <v>81</v>
      </c>
      <c r="B190" s="139">
        <f t="shared" si="6"/>
        <v>8.0531530315678041E-6</v>
      </c>
      <c r="C190" s="23">
        <f t="shared" si="7"/>
        <v>1.0701368216348739</v>
      </c>
      <c r="E190" s="139">
        <f t="shared" si="5"/>
        <v>8.1086920179924095E-5</v>
      </c>
      <c r="F190" s="23">
        <f t="shared" si="8"/>
        <v>1.0701368216348739</v>
      </c>
      <c r="G190" s="26"/>
      <c r="H190" s="26"/>
      <c r="J190" s="139"/>
      <c r="K190" s="26"/>
      <c r="M190" s="139"/>
      <c r="N190" s="26"/>
      <c r="O190" s="26"/>
      <c r="Q190" s="139"/>
      <c r="R190" s="26"/>
      <c r="T190" s="139"/>
      <c r="U190" s="26"/>
      <c r="W190" s="106"/>
      <c r="AA190" s="106"/>
      <c r="AG190" s="106"/>
      <c r="AJ190" s="106"/>
    </row>
    <row r="191" spans="1:36" hidden="1" x14ac:dyDescent="0.3">
      <c r="A191" s="24">
        <f t="shared" si="6"/>
        <v>82</v>
      </c>
      <c r="B191" s="139">
        <f t="shared" si="6"/>
        <v>6.3869834388296377E-6</v>
      </c>
      <c r="C191" s="23">
        <f t="shared" si="7"/>
        <v>1.0701368216348739</v>
      </c>
      <c r="E191" s="139">
        <f t="shared" si="5"/>
        <v>4.0543460089962048E-5</v>
      </c>
      <c r="F191" s="23">
        <f t="shared" si="8"/>
        <v>1.0701368216348739</v>
      </c>
      <c r="G191" s="26"/>
      <c r="H191" s="26"/>
      <c r="J191" s="139"/>
      <c r="K191" s="26"/>
      <c r="M191" s="139"/>
      <c r="N191" s="26"/>
      <c r="O191" s="26"/>
      <c r="Q191" s="139"/>
      <c r="R191" s="26"/>
      <c r="T191" s="139"/>
      <c r="U191" s="26"/>
      <c r="W191" s="106"/>
      <c r="AA191" s="106"/>
      <c r="AG191" s="106"/>
      <c r="AJ191" s="106"/>
    </row>
    <row r="192" spans="1:36" hidden="1" x14ac:dyDescent="0.3">
      <c r="A192" s="24">
        <f t="shared" si="6"/>
        <v>83</v>
      </c>
      <c r="B192" s="139">
        <f t="shared" si="6"/>
        <v>6.6646783709526656E-6</v>
      </c>
      <c r="C192" s="23">
        <f t="shared" si="7"/>
        <v>1.0701368216348739</v>
      </c>
      <c r="E192" s="139">
        <f t="shared" si="5"/>
        <v>6.0815190134943075E-5</v>
      </c>
      <c r="F192" s="23">
        <f t="shared" si="8"/>
        <v>1.0701368216348739</v>
      </c>
      <c r="G192" s="26"/>
      <c r="H192" s="26"/>
      <c r="J192" s="139"/>
      <c r="K192" s="26"/>
      <c r="M192" s="139"/>
      <c r="N192" s="26"/>
      <c r="O192" s="26"/>
      <c r="Q192" s="139"/>
      <c r="R192" s="26"/>
      <c r="T192" s="139"/>
      <c r="U192" s="26"/>
      <c r="W192" s="106"/>
      <c r="AA192" s="106"/>
      <c r="AG192" s="106"/>
      <c r="AJ192" s="106"/>
    </row>
    <row r="193" spans="1:62" hidden="1" x14ac:dyDescent="0.3">
      <c r="A193" s="24" t="str">
        <f t="shared" si="6"/>
        <v>NNNN</v>
      </c>
      <c r="B193" s="139">
        <f t="shared" si="6"/>
        <v>0.1943525737044004</v>
      </c>
      <c r="C193" s="23">
        <f t="shared" si="7"/>
        <v>0.95226913684307701</v>
      </c>
      <c r="E193" s="139"/>
      <c r="F193" s="23"/>
      <c r="G193" s="26"/>
      <c r="H193" s="26"/>
      <c r="J193" s="139"/>
      <c r="K193" s="26"/>
      <c r="M193" s="139"/>
      <c r="N193" s="26"/>
      <c r="O193" s="26"/>
      <c r="Q193" s="139"/>
      <c r="R193" s="26"/>
      <c r="T193" s="139"/>
      <c r="U193" s="26"/>
      <c r="W193" s="106"/>
      <c r="AA193" s="106"/>
      <c r="AG193" s="106"/>
      <c r="AJ193" s="106"/>
    </row>
    <row r="194" spans="1:62" hidden="1" x14ac:dyDescent="0.3">
      <c r="A194" s="24"/>
      <c r="B194" s="139"/>
      <c r="C194" s="23"/>
      <c r="E194" s="139"/>
      <c r="F194" s="23"/>
      <c r="G194" s="26"/>
      <c r="H194" s="26"/>
      <c r="J194" s="139"/>
      <c r="K194" s="26"/>
      <c r="M194" s="139"/>
      <c r="N194" s="26"/>
      <c r="O194" s="26"/>
      <c r="Q194" s="139"/>
      <c r="R194" s="26"/>
      <c r="T194" s="139"/>
      <c r="U194" s="26"/>
      <c r="W194" s="106"/>
      <c r="AA194" s="106"/>
      <c r="AG194" s="106"/>
      <c r="AJ194" s="106"/>
    </row>
    <row r="195" spans="1:62" hidden="1" x14ac:dyDescent="0.3">
      <c r="B195" s="25"/>
      <c r="C195" s="26"/>
      <c r="D195" s="26"/>
      <c r="E195" s="26"/>
      <c r="F195" s="26"/>
      <c r="G195" s="26"/>
      <c r="H195" s="23"/>
      <c r="I195" s="23"/>
      <c r="J195" s="26"/>
      <c r="K195" s="26"/>
      <c r="L195" s="23"/>
      <c r="M195" s="26"/>
      <c r="O195" s="26"/>
      <c r="P195" s="23"/>
      <c r="Q195" s="26"/>
      <c r="R195" s="26"/>
      <c r="S195" s="23"/>
      <c r="T195" s="26"/>
      <c r="W195" s="106"/>
      <c r="AA195" s="106"/>
      <c r="AG195" s="106"/>
      <c r="AJ195" s="106"/>
    </row>
    <row r="196" spans="1:62" hidden="1" x14ac:dyDescent="0.3">
      <c r="A196" s="27" t="s">
        <v>39</v>
      </c>
      <c r="B196" s="22" t="e">
        <f>(SUMPRODUCT(B109:B193,C109:C193)+SUMPRODUCT(E109:E193,F109:F193)+SUMPRODUCT(#REF!,#REF!)+SUMPRODUCT(#REF!,#REF!))</f>
        <v>#REF!</v>
      </c>
      <c r="C196" s="26"/>
      <c r="D196" s="26"/>
      <c r="G196" s="26"/>
      <c r="H196" s="23"/>
      <c r="I196" s="23"/>
      <c r="J196" s="26"/>
      <c r="K196" s="26"/>
      <c r="L196" s="23"/>
      <c r="M196" s="26"/>
      <c r="O196" s="26"/>
      <c r="P196" s="23"/>
      <c r="Q196" s="26"/>
      <c r="R196" s="26"/>
      <c r="S196" s="23"/>
      <c r="T196" s="26"/>
      <c r="W196" s="106"/>
      <c r="AA196" s="106"/>
      <c r="AG196" s="106"/>
      <c r="AJ196" s="106"/>
    </row>
    <row r="197" spans="1:62" hidden="1" x14ac:dyDescent="0.3">
      <c r="A197" s="27"/>
      <c r="B197" s="22"/>
      <c r="C197" s="26"/>
      <c r="D197" s="26"/>
      <c r="G197" s="26"/>
      <c r="H197" s="23"/>
      <c r="I197" s="23"/>
      <c r="J197" s="26"/>
      <c r="K197" s="26"/>
      <c r="L197" s="23"/>
      <c r="M197" s="26"/>
      <c r="O197" s="26"/>
      <c r="P197" s="23"/>
      <c r="Q197" s="26"/>
      <c r="R197" s="26"/>
      <c r="S197" s="23"/>
      <c r="T197" s="26"/>
      <c r="W197" s="106"/>
      <c r="AA197" s="106"/>
      <c r="AG197" s="106"/>
      <c r="AJ197" s="106"/>
    </row>
    <row r="198" spans="1:62" x14ac:dyDescent="0.3">
      <c r="A198" s="27"/>
      <c r="B198" s="22"/>
      <c r="C198" s="26"/>
      <c r="D198" s="26"/>
      <c r="G198" s="26"/>
      <c r="H198" s="23"/>
      <c r="I198" s="23"/>
      <c r="J198" s="26"/>
      <c r="K198" s="26"/>
      <c r="L198" s="23"/>
      <c r="M198" s="26"/>
      <c r="O198" s="26"/>
      <c r="P198" s="23"/>
      <c r="Q198" s="26"/>
      <c r="R198" s="26"/>
      <c r="S198" s="23"/>
      <c r="T198" s="26"/>
      <c r="W198" s="106"/>
      <c r="AA198" s="106"/>
      <c r="AG198" s="106"/>
      <c r="AJ198" s="106"/>
    </row>
    <row r="199" spans="1:62" ht="15" x14ac:dyDescent="0.3">
      <c r="A199" s="131" t="s">
        <v>41</v>
      </c>
      <c r="B199" s="22"/>
      <c r="C199" s="26"/>
      <c r="D199" s="26"/>
      <c r="G199" s="26"/>
      <c r="H199" s="23"/>
      <c r="I199" s="23"/>
      <c r="J199" s="26"/>
      <c r="K199" s="26"/>
      <c r="L199" s="23"/>
      <c r="M199" s="26"/>
      <c r="N199" s="185"/>
      <c r="O199" s="26"/>
      <c r="P199" s="23"/>
      <c r="Q199" s="26"/>
      <c r="R199" s="26"/>
      <c r="S199" s="23"/>
      <c r="T199" s="26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5"/>
      <c r="AJ199" s="185"/>
      <c r="AK199" s="185"/>
      <c r="AL199" s="185"/>
      <c r="AM199" s="185"/>
      <c r="AN199" s="185"/>
      <c r="AO199" s="185"/>
      <c r="AP199" s="185"/>
      <c r="AQ199" s="185"/>
      <c r="AR199" s="185"/>
      <c r="AS199" s="185"/>
      <c r="AT199" s="185"/>
      <c r="AU199" s="185"/>
      <c r="AV199" s="185"/>
      <c r="AW199" s="185"/>
      <c r="AX199" s="185"/>
      <c r="AY199" s="185"/>
      <c r="AZ199" s="185"/>
      <c r="BA199" s="185"/>
      <c r="BB199" s="185"/>
      <c r="BC199" s="185"/>
      <c r="BD199" s="185"/>
      <c r="BE199" s="185"/>
      <c r="BF199" s="185"/>
      <c r="BG199" s="185"/>
      <c r="BH199" s="185"/>
      <c r="BI199" s="185"/>
      <c r="BJ199" s="185"/>
    </row>
    <row r="200" spans="1:62" x14ac:dyDescent="0.3">
      <c r="A200" s="18" t="s">
        <v>42</v>
      </c>
      <c r="B200" s="25"/>
      <c r="C200" s="26"/>
      <c r="D200" s="26"/>
      <c r="E200" s="26"/>
      <c r="F200" s="26"/>
      <c r="G200" s="26"/>
      <c r="H200" s="26"/>
      <c r="I200" s="26"/>
      <c r="J200" s="185"/>
      <c r="K200" s="185"/>
      <c r="L200" s="26"/>
      <c r="M200" s="185"/>
      <c r="N200" s="26"/>
      <c r="O200" s="26"/>
      <c r="P200" s="26"/>
      <c r="Q200" s="185"/>
      <c r="R200" s="185"/>
      <c r="S200" s="26"/>
      <c r="T200" s="185"/>
      <c r="U200" s="26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5"/>
      <c r="AJ200" s="185"/>
      <c r="AK200" s="185"/>
      <c r="AL200" s="185"/>
      <c r="AM200" s="185"/>
      <c r="AN200" s="185"/>
      <c r="AO200" s="185"/>
      <c r="AP200" s="185"/>
      <c r="AQ200" s="185"/>
      <c r="AR200" s="185"/>
      <c r="AS200" s="185"/>
      <c r="AT200" s="185"/>
      <c r="AU200" s="185"/>
      <c r="AV200" s="185"/>
      <c r="AW200" s="185"/>
      <c r="AX200" s="185"/>
      <c r="AY200" s="185"/>
      <c r="AZ200" s="185"/>
      <c r="BA200" s="185"/>
      <c r="BB200" s="185"/>
      <c r="BC200" s="185"/>
      <c r="BD200" s="185"/>
      <c r="BE200" s="185"/>
      <c r="BF200" s="185"/>
      <c r="BG200" s="185"/>
      <c r="BH200" s="185"/>
      <c r="BI200" s="185"/>
      <c r="BJ200" s="185"/>
    </row>
    <row r="201" spans="1:62" x14ac:dyDescent="0.3">
      <c r="A201" s="184"/>
      <c r="B201" s="25"/>
      <c r="C201" s="26"/>
      <c r="D201" s="26"/>
      <c r="E201" s="26"/>
      <c r="F201" s="26"/>
      <c r="G201" s="26"/>
      <c r="H201" s="26"/>
      <c r="I201" s="26"/>
      <c r="J201" s="185"/>
      <c r="K201" s="185"/>
      <c r="L201" s="26"/>
      <c r="M201" s="185"/>
      <c r="N201" s="26"/>
      <c r="O201" s="26"/>
      <c r="P201" s="26"/>
      <c r="Q201" s="185"/>
      <c r="R201" s="185"/>
      <c r="S201" s="26"/>
      <c r="T201" s="185"/>
      <c r="U201" s="26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5"/>
      <c r="AM201" s="185"/>
      <c r="AN201" s="185"/>
      <c r="AO201" s="185"/>
      <c r="AP201" s="185"/>
      <c r="AQ201" s="185"/>
      <c r="AR201" s="185"/>
      <c r="AS201" s="185"/>
      <c r="AT201" s="185"/>
      <c r="AU201" s="185"/>
      <c r="AV201" s="185"/>
      <c r="AW201" s="185"/>
      <c r="AX201" s="185"/>
      <c r="AY201" s="185"/>
      <c r="AZ201" s="185"/>
      <c r="BA201" s="185"/>
      <c r="BB201" s="185"/>
      <c r="BC201" s="185"/>
      <c r="BD201" s="185"/>
      <c r="BE201" s="185"/>
      <c r="BF201" s="185"/>
      <c r="BG201" s="185"/>
      <c r="BH201" s="185"/>
      <c r="BI201" s="185"/>
      <c r="BJ201" s="185"/>
    </row>
    <row r="202" spans="1:62" s="140" customFormat="1" thickBot="1" x14ac:dyDescent="0.3"/>
    <row r="203" spans="1:62" ht="41.5" customHeight="1" x14ac:dyDescent="0.3">
      <c r="A203" s="82" t="s">
        <v>36</v>
      </c>
      <c r="B203" s="36" t="s">
        <v>19</v>
      </c>
      <c r="C203" s="37" t="s">
        <v>142</v>
      </c>
      <c r="D203" s="74" t="s">
        <v>43</v>
      </c>
      <c r="E203" s="36" t="s">
        <v>19</v>
      </c>
      <c r="F203" s="37" t="s">
        <v>142</v>
      </c>
      <c r="G203" s="74" t="s">
        <v>43</v>
      </c>
      <c r="H203" s="82" t="s">
        <v>36</v>
      </c>
      <c r="I203" s="36" t="s">
        <v>19</v>
      </c>
      <c r="J203" s="37" t="s">
        <v>142</v>
      </c>
      <c r="K203" s="74" t="s">
        <v>43</v>
      </c>
      <c r="L203" s="36" t="s">
        <v>19</v>
      </c>
      <c r="M203" s="37" t="s">
        <v>142</v>
      </c>
      <c r="N203" s="74" t="s">
        <v>43</v>
      </c>
      <c r="O203" s="82" t="s">
        <v>36</v>
      </c>
      <c r="P203" s="36" t="s">
        <v>19</v>
      </c>
      <c r="Q203" s="37" t="s">
        <v>142</v>
      </c>
      <c r="R203" s="74" t="s">
        <v>43</v>
      </c>
      <c r="S203" s="36" t="s">
        <v>19</v>
      </c>
      <c r="T203" s="37" t="s">
        <v>142</v>
      </c>
      <c r="U203" s="74" t="s">
        <v>43</v>
      </c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5"/>
      <c r="AJ203" s="185"/>
      <c r="AK203" s="185"/>
      <c r="AL203" s="185"/>
      <c r="AM203" s="185"/>
      <c r="AN203" s="185"/>
      <c r="AO203" s="185"/>
      <c r="AP203" s="185"/>
      <c r="AQ203" s="185"/>
      <c r="AR203" s="185"/>
      <c r="AS203" s="185"/>
      <c r="AT203" s="185"/>
      <c r="AU203" s="185"/>
      <c r="AV203" s="185"/>
      <c r="AW203" s="185"/>
      <c r="AX203" s="185"/>
      <c r="AY203" s="185"/>
      <c r="AZ203" s="185"/>
      <c r="BA203" s="185"/>
      <c r="BB203" s="185"/>
      <c r="BC203" s="185"/>
      <c r="BD203" s="185"/>
      <c r="BE203" s="185"/>
      <c r="BF203" s="185"/>
      <c r="BG203" s="185"/>
      <c r="BH203" s="185"/>
      <c r="BI203" s="185"/>
      <c r="BJ203" s="185"/>
    </row>
    <row r="204" spans="1:62" ht="12.75" hidden="1" customHeight="1" x14ac:dyDescent="0.3">
      <c r="A204" s="83"/>
      <c r="B204" s="75" t="s">
        <v>78</v>
      </c>
      <c r="C204" s="40" t="s">
        <v>78</v>
      </c>
      <c r="D204" s="43"/>
      <c r="E204" s="75" t="s">
        <v>79</v>
      </c>
      <c r="F204" s="40" t="s">
        <v>79</v>
      </c>
      <c r="G204" s="43"/>
      <c r="H204" s="83"/>
      <c r="I204" s="75" t="s">
        <v>73</v>
      </c>
      <c r="J204" s="40" t="s">
        <v>73</v>
      </c>
      <c r="K204" s="43"/>
      <c r="L204" s="75" t="s">
        <v>74</v>
      </c>
      <c r="M204" s="40" t="s">
        <v>74</v>
      </c>
      <c r="N204" s="43"/>
      <c r="O204" s="83"/>
      <c r="P204" s="75" t="s">
        <v>72</v>
      </c>
      <c r="Q204" s="40" t="s">
        <v>72</v>
      </c>
      <c r="R204" s="43"/>
      <c r="S204" s="75" t="s">
        <v>80</v>
      </c>
      <c r="T204" s="40" t="s">
        <v>80</v>
      </c>
      <c r="U204" s="43"/>
      <c r="V204" s="185"/>
      <c r="W204" s="185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185"/>
      <c r="AJ204" s="185"/>
      <c r="AK204" s="185"/>
      <c r="AL204" s="185"/>
      <c r="AM204" s="185"/>
      <c r="AN204" s="185"/>
      <c r="AO204" s="185"/>
      <c r="AP204" s="185"/>
      <c r="AQ204" s="185"/>
      <c r="AR204" s="185"/>
      <c r="AS204" s="185"/>
      <c r="AT204" s="185"/>
      <c r="AU204" s="185"/>
      <c r="AV204" s="185"/>
      <c r="AW204" s="185"/>
      <c r="AX204" s="185"/>
      <c r="AY204" s="185"/>
      <c r="AZ204" s="185"/>
      <c r="BA204" s="185"/>
      <c r="BB204" s="185"/>
      <c r="BC204" s="185"/>
      <c r="BD204" s="185"/>
      <c r="BE204" s="185"/>
      <c r="BF204" s="185"/>
      <c r="BG204" s="185"/>
      <c r="BH204" s="185"/>
      <c r="BI204" s="185"/>
      <c r="BJ204" s="185"/>
    </row>
    <row r="205" spans="1:62" ht="13.5" thickBot="1" x14ac:dyDescent="0.35">
      <c r="A205" s="146"/>
      <c r="B205" s="224" t="s">
        <v>146</v>
      </c>
      <c r="C205" s="225"/>
      <c r="D205" s="125"/>
      <c r="E205" s="224" t="s">
        <v>147</v>
      </c>
      <c r="F205" s="225"/>
      <c r="G205" s="125"/>
      <c r="H205" s="146"/>
      <c r="I205" s="224" t="s">
        <v>365</v>
      </c>
      <c r="J205" s="225"/>
      <c r="K205" s="125"/>
      <c r="L205" s="224" t="s">
        <v>148</v>
      </c>
      <c r="M205" s="225"/>
      <c r="N205" s="125"/>
      <c r="O205" s="146"/>
      <c r="P205" s="224" t="s">
        <v>149</v>
      </c>
      <c r="Q205" s="225"/>
      <c r="R205" s="125"/>
      <c r="S205" s="224" t="s">
        <v>150</v>
      </c>
      <c r="T205" s="225"/>
      <c r="U205" s="125"/>
      <c r="V205" s="185"/>
      <c r="W205" s="185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185"/>
      <c r="AJ205" s="185"/>
      <c r="AK205" s="185"/>
      <c r="AL205" s="185"/>
      <c r="AM205" s="185"/>
      <c r="AN205" s="185"/>
      <c r="AO205" s="185"/>
      <c r="AP205" s="185"/>
      <c r="AQ205" s="185"/>
      <c r="AR205" s="185"/>
      <c r="AS205" s="185"/>
      <c r="AT205" s="185"/>
      <c r="AU205" s="185"/>
      <c r="AV205" s="185"/>
      <c r="AW205" s="185"/>
      <c r="AX205" s="185"/>
      <c r="AY205" s="185"/>
      <c r="AZ205" s="185"/>
      <c r="BA205" s="185"/>
      <c r="BB205" s="185"/>
      <c r="BC205" s="185"/>
      <c r="BD205" s="185"/>
      <c r="BE205" s="185"/>
      <c r="BF205" s="185"/>
      <c r="BG205" s="185"/>
      <c r="BH205" s="185"/>
      <c r="BI205" s="185"/>
      <c r="BJ205" s="185"/>
    </row>
    <row r="206" spans="1:62" ht="13.5" hidden="1" customHeight="1" thickBot="1" x14ac:dyDescent="0.35">
      <c r="A206" s="87"/>
      <c r="B206" s="88"/>
      <c r="C206" s="77"/>
      <c r="D206" s="72"/>
      <c r="E206" s="79"/>
      <c r="F206" s="77"/>
      <c r="G206" s="72"/>
      <c r="H206" s="87"/>
      <c r="I206" s="88"/>
      <c r="J206" s="77"/>
      <c r="K206" s="72"/>
      <c r="L206" s="79"/>
      <c r="M206" s="77"/>
      <c r="N206" s="72"/>
      <c r="O206" s="87"/>
      <c r="P206" s="88"/>
      <c r="Q206" s="77"/>
      <c r="R206" s="72"/>
      <c r="S206" s="79"/>
      <c r="T206" s="77"/>
      <c r="U206" s="72"/>
      <c r="V206" s="185"/>
      <c r="W206" s="185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185"/>
      <c r="AJ206" s="185"/>
      <c r="AK206" s="185"/>
      <c r="AL206" s="185"/>
      <c r="AM206" s="185"/>
      <c r="AN206" s="185"/>
      <c r="AO206" s="185"/>
      <c r="AP206" s="185"/>
      <c r="AQ206" s="185"/>
      <c r="AR206" s="185"/>
      <c r="AS206" s="185"/>
      <c r="AT206" s="185"/>
      <c r="AU206" s="185"/>
      <c r="AV206" s="185"/>
      <c r="AW206" s="185"/>
      <c r="AX206" s="185"/>
      <c r="AY206" s="185"/>
      <c r="AZ206" s="185"/>
      <c r="BA206" s="185"/>
      <c r="BB206" s="185"/>
      <c r="BC206" s="185"/>
      <c r="BD206" s="185"/>
      <c r="BE206" s="185"/>
      <c r="BF206" s="185"/>
      <c r="BG206" s="185"/>
      <c r="BH206" s="185"/>
      <c r="BI206" s="185"/>
      <c r="BJ206" s="185"/>
    </row>
    <row r="207" spans="1:62" x14ac:dyDescent="0.3">
      <c r="A207" s="84">
        <f>A12</f>
        <v>0</v>
      </c>
      <c r="B207" s="133">
        <f>B12</f>
        <v>2.2282241353551746E-3</v>
      </c>
      <c r="C207" s="73">
        <f>C12</f>
        <v>1.9581963504681794</v>
      </c>
      <c r="D207" s="43">
        <f>B207*C207</f>
        <v>4.3633003698776178E-3</v>
      </c>
      <c r="E207" s="133">
        <f t="shared" ref="E207:F222" si="9">E12</f>
        <v>8.833475790833513E-4</v>
      </c>
      <c r="F207" s="73">
        <f t="shared" si="9"/>
        <v>1.4404787637620586</v>
      </c>
      <c r="G207" s="43">
        <f>E207*F207</f>
        <v>1.2724434286901932E-3</v>
      </c>
      <c r="H207" s="84">
        <f>H12</f>
        <v>0</v>
      </c>
      <c r="I207" s="133">
        <f>I12</f>
        <v>3.6966749364217453E-3</v>
      </c>
      <c r="J207" s="73">
        <f>J12</f>
        <v>1.9209906198092839</v>
      </c>
      <c r="K207" s="43">
        <f t="shared" ref="K207:K215" si="10">I207*J207</f>
        <v>7.1012778773502537E-3</v>
      </c>
      <c r="L207" s="133">
        <f t="shared" ref="L207:M215" si="11">L12</f>
        <v>1.1163336271345715E-4</v>
      </c>
      <c r="M207" s="73">
        <f t="shared" si="11"/>
        <v>1.4131096672505796</v>
      </c>
      <c r="N207" s="43">
        <f t="shared" ref="N207:N215" si="12">L207*M207</f>
        <v>1.577501840380767E-4</v>
      </c>
      <c r="O207" s="84">
        <f>O12</f>
        <v>0</v>
      </c>
      <c r="P207" s="133">
        <f>P12</f>
        <v>1.0857871846010385E-4</v>
      </c>
      <c r="Q207" s="73">
        <f>Q12</f>
        <v>1.9209906198092839</v>
      </c>
      <c r="R207" s="43">
        <f t="shared" ref="R207:R215" si="13">P207*Q207</f>
        <v>2.0857869967277261E-4</v>
      </c>
      <c r="S207" s="133">
        <f t="shared" ref="S207:T215" si="14">S12</f>
        <v>4.1654239818454164E-6</v>
      </c>
      <c r="T207" s="73">
        <f t="shared" si="14"/>
        <v>1.4131096672505796</v>
      </c>
      <c r="U207" s="43">
        <f t="shared" ref="U207:U215" si="15">S207*T207</f>
        <v>5.8862008969431605E-6</v>
      </c>
      <c r="V207" s="185"/>
      <c r="W207" s="185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185"/>
      <c r="AJ207" s="185"/>
      <c r="AK207" s="185"/>
      <c r="AL207" s="185"/>
      <c r="AM207" s="185"/>
      <c r="AN207" s="185"/>
      <c r="AO207" s="185"/>
      <c r="AP207" s="185"/>
      <c r="AQ207" s="185"/>
      <c r="AR207" s="185"/>
      <c r="AS207" s="185"/>
      <c r="AT207" s="185"/>
      <c r="AU207" s="185"/>
      <c r="AV207" s="185"/>
      <c r="AW207" s="185"/>
      <c r="AX207" s="185"/>
      <c r="AY207" s="185"/>
      <c r="AZ207" s="185"/>
      <c r="BA207" s="185"/>
      <c r="BB207" s="185"/>
      <c r="BC207" s="185"/>
      <c r="BD207" s="185"/>
      <c r="BE207" s="185"/>
      <c r="BF207" s="185"/>
      <c r="BG207" s="185"/>
      <c r="BH207" s="185"/>
      <c r="BI207" s="185"/>
      <c r="BJ207" s="185"/>
    </row>
    <row r="208" spans="1:62" x14ac:dyDescent="0.3">
      <c r="A208" s="84">
        <f t="shared" ref="A208:C223" si="16">A13</f>
        <v>1</v>
      </c>
      <c r="B208" s="133">
        <f t="shared" si="16"/>
        <v>3.8444086403111961E-3</v>
      </c>
      <c r="C208" s="73">
        <f t="shared" si="16"/>
        <v>1.7085651688856782</v>
      </c>
      <c r="D208" s="43">
        <f>B208*C208</f>
        <v>6.5684226977988595E-3</v>
      </c>
      <c r="E208" s="133">
        <f t="shared" si="9"/>
        <v>2.0915982287506448E-3</v>
      </c>
      <c r="F208" s="73">
        <f t="shared" si="9"/>
        <v>1.3705431798167664</v>
      </c>
      <c r="G208" s="43">
        <f>E208*F208</f>
        <v>2.8666256873310252E-3</v>
      </c>
      <c r="H208" s="84">
        <f t="shared" ref="H208:J215" si="17">H13</f>
        <v>1</v>
      </c>
      <c r="I208" s="133">
        <f t="shared" si="17"/>
        <v>3.6225303895448969E-3</v>
      </c>
      <c r="J208" s="73">
        <f t="shared" si="17"/>
        <v>1.6761024306768502</v>
      </c>
      <c r="K208" s="43">
        <f t="shared" si="10"/>
        <v>6.0717319911169588E-3</v>
      </c>
      <c r="L208" s="133">
        <f t="shared" si="11"/>
        <v>1.9910726633221089E-4</v>
      </c>
      <c r="M208" s="73">
        <f t="shared" si="11"/>
        <v>1.3445028594002479</v>
      </c>
      <c r="N208" s="43">
        <f t="shared" si="12"/>
        <v>2.6770028891102423E-4</v>
      </c>
      <c r="O208" s="84">
        <f t="shared" ref="O208:Q215" si="18">O13</f>
        <v>1</v>
      </c>
      <c r="P208" s="133">
        <f t="shared" si="18"/>
        <v>3.1657222262025165E-4</v>
      </c>
      <c r="Q208" s="73">
        <f t="shared" si="18"/>
        <v>1.6761024306768502</v>
      </c>
      <c r="R208" s="43">
        <f t="shared" si="13"/>
        <v>5.3060747181857672E-4</v>
      </c>
      <c r="S208" s="133">
        <f t="shared" si="14"/>
        <v>1.3329356741905331E-5</v>
      </c>
      <c r="T208" s="73">
        <f t="shared" si="14"/>
        <v>1.3445028594002479</v>
      </c>
      <c r="U208" s="43">
        <f t="shared" si="15"/>
        <v>1.7921358253457692E-5</v>
      </c>
      <c r="V208" s="185"/>
      <c r="W208" s="185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185"/>
      <c r="AJ208" s="185"/>
      <c r="AK208" s="185"/>
      <c r="AL208" s="185"/>
      <c r="AM208" s="185"/>
      <c r="AN208" s="185"/>
      <c r="AO208" s="185"/>
      <c r="AP208" s="185"/>
      <c r="AQ208" s="185"/>
      <c r="AR208" s="185"/>
      <c r="AS208" s="185"/>
      <c r="AT208" s="185"/>
      <c r="AU208" s="185"/>
      <c r="AV208" s="185"/>
      <c r="AW208" s="185"/>
      <c r="AX208" s="185"/>
      <c r="AY208" s="185"/>
      <c r="AZ208" s="185"/>
      <c r="BA208" s="185"/>
      <c r="BB208" s="185"/>
      <c r="BC208" s="185"/>
      <c r="BD208" s="185"/>
      <c r="BE208" s="185"/>
      <c r="BF208" s="185"/>
      <c r="BG208" s="185"/>
      <c r="BH208" s="185"/>
      <c r="BI208" s="185"/>
      <c r="BJ208" s="185"/>
    </row>
    <row r="209" spans="1:62" x14ac:dyDescent="0.3">
      <c r="A209" s="84">
        <f t="shared" si="16"/>
        <v>2</v>
      </c>
      <c r="B209" s="133">
        <f t="shared" si="16"/>
        <v>4.7272008295303012E-3</v>
      </c>
      <c r="C209" s="73">
        <f t="shared" si="16"/>
        <v>1.5968625000841701</v>
      </c>
      <c r="D209" s="43">
        <f>B209*C209</f>
        <v>7.5486897350437194E-3</v>
      </c>
      <c r="E209" s="133">
        <f t="shared" si="9"/>
        <v>3.452303396153481E-3</v>
      </c>
      <c r="F209" s="73">
        <f t="shared" si="9"/>
        <v>1.3443173358372817</v>
      </c>
      <c r="G209" s="43">
        <f>E209*F209</f>
        <v>4.6409913040190475E-3</v>
      </c>
      <c r="H209" s="84">
        <f t="shared" si="17"/>
        <v>2</v>
      </c>
      <c r="I209" s="133">
        <f t="shared" si="17"/>
        <v>2.3195857680236506E-3</v>
      </c>
      <c r="J209" s="73">
        <f t="shared" si="17"/>
        <v>1.5665221125825706</v>
      </c>
      <c r="K209" s="43">
        <f t="shared" si="10"/>
        <v>3.6336823976408738E-3</v>
      </c>
      <c r="L209" s="133">
        <f t="shared" si="11"/>
        <v>1.7439241737326143E-4</v>
      </c>
      <c r="M209" s="73">
        <f t="shared" si="11"/>
        <v>1.3187753064563734</v>
      </c>
      <c r="N209" s="43">
        <f t="shared" si="12"/>
        <v>2.2998441366509062E-4</v>
      </c>
      <c r="O209" s="84">
        <f t="shared" si="18"/>
        <v>2</v>
      </c>
      <c r="P209" s="133">
        <f t="shared" si="18"/>
        <v>5.8038240813712799E-4</v>
      </c>
      <c r="Q209" s="73">
        <f t="shared" si="18"/>
        <v>1.5665221125825706</v>
      </c>
      <c r="R209" s="43">
        <f t="shared" si="13"/>
        <v>9.0918187610073342E-4</v>
      </c>
      <c r="S209" s="133">
        <f t="shared" si="14"/>
        <v>1.5273221266766527E-5</v>
      </c>
      <c r="T209" s="73">
        <f t="shared" si="14"/>
        <v>1.3187753064563734</v>
      </c>
      <c r="U209" s="43">
        <f t="shared" si="15"/>
        <v>2.0141947056656028E-5</v>
      </c>
      <c r="V209" s="185"/>
      <c r="W209" s="185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185"/>
      <c r="AJ209" s="185"/>
      <c r="AK209" s="185"/>
      <c r="AL209" s="185"/>
      <c r="AM209" s="185"/>
      <c r="AN209" s="185"/>
      <c r="AO209" s="185"/>
      <c r="AP209" s="185"/>
      <c r="AQ209" s="185"/>
      <c r="AR209" s="185"/>
      <c r="AS209" s="185"/>
      <c r="AT209" s="185"/>
      <c r="AU209" s="185"/>
      <c r="AV209" s="185"/>
      <c r="AW209" s="185"/>
      <c r="AX209" s="185"/>
      <c r="AY209" s="185"/>
      <c r="AZ209" s="185"/>
      <c r="BA209" s="185"/>
      <c r="BB209" s="185"/>
      <c r="BC209" s="185"/>
      <c r="BD209" s="185"/>
      <c r="BE209" s="185"/>
      <c r="BF209" s="185"/>
      <c r="BG209" s="185"/>
      <c r="BH209" s="185"/>
      <c r="BI209" s="185"/>
      <c r="BJ209" s="185"/>
    </row>
    <row r="210" spans="1:62" x14ac:dyDescent="0.3">
      <c r="A210" s="84">
        <f t="shared" si="16"/>
        <v>3</v>
      </c>
      <c r="B210" s="133">
        <f t="shared" si="16"/>
        <v>5.4008887348607664E-3</v>
      </c>
      <c r="C210" s="73">
        <f t="shared" si="16"/>
        <v>1.5677226734402985</v>
      </c>
      <c r="D210" s="43">
        <f>B210*C210</f>
        <v>8.4670957263695123E-3</v>
      </c>
      <c r="E210" s="133">
        <f t="shared" si="9"/>
        <v>2.564235003224038E-3</v>
      </c>
      <c r="F210" s="73">
        <f t="shared" si="9"/>
        <v>1.3248907847413676</v>
      </c>
      <c r="G210" s="43">
        <f>E210*F210</f>
        <v>3.3973313256827789E-3</v>
      </c>
      <c r="H210" s="84">
        <f t="shared" si="17"/>
        <v>3</v>
      </c>
      <c r="I210" s="133">
        <f t="shared" si="17"/>
        <v>1.6931060011541E-3</v>
      </c>
      <c r="J210" s="73">
        <f t="shared" si="17"/>
        <v>1.5379359426449328</v>
      </c>
      <c r="K210" s="43">
        <f t="shared" si="10"/>
        <v>2.6038885738827234E-3</v>
      </c>
      <c r="L210" s="133">
        <f t="shared" si="11"/>
        <v>1.5051065321068104E-4</v>
      </c>
      <c r="M210" s="73">
        <f t="shared" si="11"/>
        <v>1.2997178598312815</v>
      </c>
      <c r="N210" s="43">
        <f t="shared" si="12"/>
        <v>1.9562138407279455E-4</v>
      </c>
      <c r="O210" s="84">
        <f t="shared" si="18"/>
        <v>3</v>
      </c>
      <c r="P210" s="133">
        <f t="shared" si="18"/>
        <v>5.4067203284353504E-4</v>
      </c>
      <c r="Q210" s="73">
        <f t="shared" si="18"/>
        <v>1.5379359426449328</v>
      </c>
      <c r="R210" s="43">
        <f t="shared" si="13"/>
        <v>8.3151895249297409E-4</v>
      </c>
      <c r="S210" s="133">
        <f t="shared" si="14"/>
        <v>1.3051661809782304E-5</v>
      </c>
      <c r="T210" s="73">
        <f t="shared" si="14"/>
        <v>1.2997178598312815</v>
      </c>
      <c r="U210" s="43">
        <f t="shared" si="15"/>
        <v>1.6963477954651927E-5</v>
      </c>
      <c r="V210" s="185"/>
      <c r="W210" s="185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185"/>
      <c r="AJ210" s="185"/>
      <c r="AK210" s="185"/>
      <c r="AL210" s="185"/>
      <c r="AM210" s="185"/>
      <c r="AN210" s="185"/>
      <c r="AO210" s="185"/>
      <c r="AP210" s="185"/>
      <c r="AQ210" s="185"/>
      <c r="AR210" s="185"/>
      <c r="AS210" s="185"/>
      <c r="AT210" s="185"/>
      <c r="AU210" s="185"/>
      <c r="AV210" s="185"/>
      <c r="AW210" s="185"/>
      <c r="AX210" s="185"/>
      <c r="AY210" s="185"/>
      <c r="AZ210" s="185"/>
      <c r="BA210" s="185"/>
      <c r="BB210" s="185"/>
      <c r="BC210" s="185"/>
      <c r="BD210" s="185"/>
      <c r="BE210" s="185"/>
      <c r="BF210" s="185"/>
      <c r="BG210" s="185"/>
      <c r="BH210" s="185"/>
      <c r="BI210" s="185"/>
      <c r="BJ210" s="185"/>
    </row>
    <row r="211" spans="1:62" x14ac:dyDescent="0.3">
      <c r="A211" s="84">
        <f t="shared" si="16"/>
        <v>4</v>
      </c>
      <c r="B211" s="133">
        <f t="shared" si="16"/>
        <v>4.9379712830116794E-3</v>
      </c>
      <c r="C211" s="73">
        <f t="shared" si="16"/>
        <v>1.4968157619402105</v>
      </c>
      <c r="D211" s="43">
        <f>B211*C211</f>
        <v>7.3912332484200056E-3</v>
      </c>
      <c r="E211" s="133">
        <f t="shared" si="9"/>
        <v>2.7750054567054162E-3</v>
      </c>
      <c r="F211" s="73">
        <f t="shared" si="9"/>
        <v>1.3054642336454529</v>
      </c>
      <c r="G211" s="43">
        <f>E211*F211</f>
        <v>3.6226703718998865E-3</v>
      </c>
      <c r="H211" s="84">
        <f t="shared" si="17"/>
        <v>4</v>
      </c>
      <c r="I211" s="133">
        <f t="shared" si="17"/>
        <v>1.2132491584455082E-3</v>
      </c>
      <c r="J211" s="73">
        <f t="shared" si="17"/>
        <v>1.4683762624633465</v>
      </c>
      <c r="K211" s="43">
        <f t="shared" si="10"/>
        <v>1.7815062647150159E-3</v>
      </c>
      <c r="L211" s="133">
        <f t="shared" si="11"/>
        <v>1.4023594072212902E-4</v>
      </c>
      <c r="M211" s="73">
        <f t="shared" si="11"/>
        <v>1.2806604132061894</v>
      </c>
      <c r="N211" s="43">
        <f t="shared" si="12"/>
        <v>1.7959461779156044E-4</v>
      </c>
      <c r="O211" s="84">
        <f t="shared" si="18"/>
        <v>4</v>
      </c>
      <c r="P211" s="133">
        <f t="shared" si="18"/>
        <v>3.996030073250369E-4</v>
      </c>
      <c r="Q211" s="73">
        <f t="shared" si="18"/>
        <v>1.4683762624633465</v>
      </c>
      <c r="R211" s="43">
        <f t="shared" si="13"/>
        <v>5.8676757036505095E-4</v>
      </c>
      <c r="S211" s="133">
        <f t="shared" si="14"/>
        <v>9.1639327600599156E-6</v>
      </c>
      <c r="T211" s="73">
        <f t="shared" si="14"/>
        <v>1.2806604132061894</v>
      </c>
      <c r="U211" s="43">
        <f t="shared" si="15"/>
        <v>1.1735885915092068E-5</v>
      </c>
      <c r="V211" s="185"/>
      <c r="W211" s="185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185"/>
      <c r="AJ211" s="185"/>
      <c r="AK211" s="185"/>
      <c r="AL211" s="185"/>
      <c r="AM211" s="185"/>
      <c r="AN211" s="185"/>
      <c r="AO211" s="185"/>
      <c r="AP211" s="185"/>
      <c r="AQ211" s="185"/>
      <c r="AR211" s="185"/>
      <c r="AS211" s="185"/>
      <c r="AT211" s="185"/>
      <c r="AU211" s="185"/>
      <c r="AV211" s="185"/>
      <c r="AW211" s="185"/>
      <c r="AX211" s="185"/>
      <c r="AY211" s="185"/>
      <c r="AZ211" s="185"/>
      <c r="BA211" s="185"/>
      <c r="BB211" s="185"/>
      <c r="BC211" s="185"/>
      <c r="BD211" s="185"/>
      <c r="BE211" s="185"/>
      <c r="BF211" s="185"/>
      <c r="BG211" s="185"/>
      <c r="BH211" s="185"/>
      <c r="BI211" s="185"/>
      <c r="BJ211" s="185"/>
    </row>
    <row r="212" spans="1:62" x14ac:dyDescent="0.3">
      <c r="A212" s="84">
        <f t="shared" si="16"/>
        <v>5</v>
      </c>
      <c r="B212" s="133">
        <f t="shared" si="16"/>
        <v>5.9251767667090425E-3</v>
      </c>
      <c r="C212" s="73">
        <f t="shared" si="16"/>
        <v>1.3676291971523793</v>
      </c>
      <c r="D212" s="43">
        <f t="shared" ref="D212:D275" si="19">B212*C212</f>
        <v>8.1034447444402191E-3</v>
      </c>
      <c r="E212" s="133">
        <f t="shared" si="9"/>
        <v>2.9605056713635988E-3</v>
      </c>
      <c r="F212" s="73">
        <f t="shared" si="9"/>
        <v>1.2879803376591301</v>
      </c>
      <c r="G212" s="43">
        <f t="shared" ref="G212:G275" si="20">E212*F212</f>
        <v>3.8130730942446578E-3</v>
      </c>
      <c r="H212" s="84">
        <f t="shared" si="17"/>
        <v>5</v>
      </c>
      <c r="I212" s="133">
        <f t="shared" si="17"/>
        <v>1.2618457715670381E-3</v>
      </c>
      <c r="J212" s="73">
        <f t="shared" si="17"/>
        <v>1.3416442424064841</v>
      </c>
      <c r="K212" s="43">
        <f t="shared" si="10"/>
        <v>1.6929481142278842E-3</v>
      </c>
      <c r="L212" s="133">
        <f t="shared" si="11"/>
        <v>1.2218577013413222E-4</v>
      </c>
      <c r="M212" s="73">
        <f t="shared" si="11"/>
        <v>1.2635087112436065</v>
      </c>
      <c r="N212" s="43">
        <f t="shared" si="12"/>
        <v>1.5438278495448496E-4</v>
      </c>
      <c r="O212" s="84">
        <f t="shared" si="18"/>
        <v>5</v>
      </c>
      <c r="P212" s="133">
        <f t="shared" si="18"/>
        <v>3.7544354823033352E-4</v>
      </c>
      <c r="Q212" s="73">
        <f t="shared" si="18"/>
        <v>1.3416442424064841</v>
      </c>
      <c r="R212" s="43">
        <f t="shared" si="13"/>
        <v>5.0371167483188807E-4</v>
      </c>
      <c r="S212" s="133">
        <f t="shared" si="14"/>
        <v>1.0830102352798081E-5</v>
      </c>
      <c r="T212" s="73">
        <f t="shared" si="14"/>
        <v>1.2635087112436065</v>
      </c>
      <c r="U212" s="43">
        <f t="shared" si="15"/>
        <v>1.3683928666420254E-5</v>
      </c>
      <c r="V212" s="185"/>
      <c r="W212" s="185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185"/>
      <c r="AJ212" s="185"/>
      <c r="AK212" s="185"/>
      <c r="AL212" s="185"/>
      <c r="AM212" s="185"/>
      <c r="AN212" s="185"/>
      <c r="AO212" s="185"/>
      <c r="AP212" s="185"/>
      <c r="AQ212" s="185"/>
      <c r="AR212" s="185"/>
      <c r="AS212" s="185"/>
      <c r="AT212" s="185"/>
      <c r="AU212" s="185"/>
      <c r="AV212" s="185"/>
      <c r="AW212" s="185"/>
      <c r="AX212" s="185"/>
      <c r="AY212" s="185"/>
      <c r="AZ212" s="185"/>
      <c r="BA212" s="185"/>
      <c r="BB212" s="185"/>
      <c r="BC212" s="185"/>
      <c r="BD212" s="185"/>
      <c r="BE212" s="185"/>
      <c r="BF212" s="185"/>
      <c r="BG212" s="185"/>
      <c r="BH212" s="185"/>
      <c r="BI212" s="185"/>
      <c r="BJ212" s="185"/>
    </row>
    <row r="213" spans="1:62" x14ac:dyDescent="0.3">
      <c r="A213" s="84">
        <f t="shared" si="16"/>
        <v>6</v>
      </c>
      <c r="B213" s="133">
        <f t="shared" si="16"/>
        <v>7.0581720897709959E-3</v>
      </c>
      <c r="C213" s="73">
        <f t="shared" si="16"/>
        <v>1.3394606980633033</v>
      </c>
      <c r="D213" s="43">
        <f t="shared" si="19"/>
        <v>9.4541441144155823E-3</v>
      </c>
      <c r="E213" s="133">
        <f t="shared" si="9"/>
        <v>3.4317539711763768E-3</v>
      </c>
      <c r="F213" s="73">
        <f t="shared" si="9"/>
        <v>1.2607831661248496</v>
      </c>
      <c r="G213" s="43">
        <f t="shared" si="20"/>
        <v>4.3266976371412781E-3</v>
      </c>
      <c r="H213" s="84">
        <f t="shared" si="17"/>
        <v>6</v>
      </c>
      <c r="I213" s="133">
        <f t="shared" si="17"/>
        <v>1.1185551865915558E-3</v>
      </c>
      <c r="J213" s="73">
        <f t="shared" si="17"/>
        <v>1.3140109448001005</v>
      </c>
      <c r="K213" s="43">
        <f t="shared" si="10"/>
        <v>1.4697937575442229E-3</v>
      </c>
      <c r="L213" s="133">
        <f t="shared" si="11"/>
        <v>1.2496271945536247E-4</v>
      </c>
      <c r="M213" s="73">
        <f t="shared" si="11"/>
        <v>1.2368282859684776</v>
      </c>
      <c r="N213" s="43">
        <f t="shared" si="12"/>
        <v>1.5455742611393569E-4</v>
      </c>
      <c r="O213" s="84">
        <f t="shared" si="18"/>
        <v>6</v>
      </c>
      <c r="P213" s="133">
        <f t="shared" si="18"/>
        <v>2.9852205203225482E-4</v>
      </c>
      <c r="Q213" s="73">
        <f t="shared" si="18"/>
        <v>1.3140109448001005</v>
      </c>
      <c r="R213" s="43">
        <f t="shared" si="13"/>
        <v>3.922612436345679E-4</v>
      </c>
      <c r="S213" s="133">
        <f t="shared" si="14"/>
        <v>8.0531530315678041E-6</v>
      </c>
      <c r="T213" s="73">
        <f t="shared" si="14"/>
        <v>1.2368282859684776</v>
      </c>
      <c r="U213" s="43">
        <f t="shared" si="15"/>
        <v>9.9603674606758566E-6</v>
      </c>
      <c r="V213" s="185"/>
      <c r="W213" s="185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185"/>
      <c r="AJ213" s="185"/>
      <c r="AK213" s="185"/>
      <c r="AL213" s="185"/>
      <c r="AM213" s="185"/>
      <c r="AN213" s="185"/>
      <c r="AO213" s="185"/>
      <c r="AP213" s="185"/>
      <c r="AQ213" s="185"/>
      <c r="AR213" s="185"/>
      <c r="AS213" s="185"/>
      <c r="AT213" s="185"/>
      <c r="AU213" s="185"/>
      <c r="AV213" s="185"/>
      <c r="AW213" s="185"/>
      <c r="AX213" s="185"/>
      <c r="AY213" s="185"/>
      <c r="AZ213" s="185"/>
      <c r="BA213" s="185"/>
      <c r="BB213" s="185"/>
      <c r="BC213" s="185"/>
      <c r="BD213" s="185"/>
      <c r="BE213" s="185"/>
      <c r="BF213" s="185"/>
      <c r="BG213" s="185"/>
      <c r="BH213" s="185"/>
      <c r="BI213" s="185"/>
      <c r="BJ213" s="185"/>
    </row>
    <row r="214" spans="1:62" x14ac:dyDescent="0.3">
      <c r="A214" s="84">
        <f t="shared" si="16"/>
        <v>7</v>
      </c>
      <c r="B214" s="133">
        <f t="shared" si="16"/>
        <v>7.8104476608922783E-3</v>
      </c>
      <c r="C214" s="73">
        <f t="shared" si="16"/>
        <v>1.2335859945905694</v>
      </c>
      <c r="D214" s="43">
        <f t="shared" si="19"/>
        <v>9.6348588459593872E-3</v>
      </c>
      <c r="E214" s="133">
        <f t="shared" si="9"/>
        <v>3.9515988841106846E-3</v>
      </c>
      <c r="F214" s="73">
        <f t="shared" si="9"/>
        <v>1.2151307710494506</v>
      </c>
      <c r="G214" s="43">
        <f t="shared" si="20"/>
        <v>4.801709398927565E-3</v>
      </c>
      <c r="H214" s="84">
        <f t="shared" si="17"/>
        <v>7</v>
      </c>
      <c r="I214" s="133">
        <f t="shared" si="17"/>
        <v>8.0670377781739554E-4</v>
      </c>
      <c r="J214" s="73">
        <f t="shared" si="17"/>
        <v>1.2101478606933485</v>
      </c>
      <c r="K214" s="43">
        <f t="shared" si="10"/>
        <v>9.7623085093896352E-4</v>
      </c>
      <c r="L214" s="133">
        <f t="shared" si="11"/>
        <v>9.8026311039428791E-5</v>
      </c>
      <c r="M214" s="73">
        <f t="shared" si="11"/>
        <v>1.192043286399511</v>
      </c>
      <c r="N214" s="43">
        <f t="shared" si="12"/>
        <v>1.1685160596506136E-4</v>
      </c>
      <c r="O214" s="84">
        <f t="shared" si="18"/>
        <v>7</v>
      </c>
      <c r="P214" s="133">
        <f t="shared" si="18"/>
        <v>1.3634821167240663E-4</v>
      </c>
      <c r="Q214" s="73">
        <f t="shared" si="18"/>
        <v>1.2101478606933485</v>
      </c>
      <c r="R214" s="43">
        <f t="shared" si="13"/>
        <v>1.6500149666472672E-4</v>
      </c>
      <c r="S214" s="133">
        <f t="shared" si="14"/>
        <v>8.3308479636908328E-6</v>
      </c>
      <c r="T214" s="73">
        <f t="shared" si="14"/>
        <v>1.192043286399511</v>
      </c>
      <c r="U214" s="43">
        <f t="shared" si="15"/>
        <v>9.9307313851326939E-6</v>
      </c>
      <c r="V214" s="185"/>
      <c r="W214" s="185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185"/>
      <c r="AJ214" s="185"/>
      <c r="AK214" s="185"/>
      <c r="AL214" s="185"/>
      <c r="AM214" s="185"/>
      <c r="AN214" s="185"/>
      <c r="AO214" s="185"/>
      <c r="AP214" s="185"/>
      <c r="AQ214" s="185"/>
      <c r="AR214" s="185"/>
      <c r="AS214" s="185"/>
      <c r="AT214" s="185"/>
      <c r="AU214" s="185"/>
      <c r="AV214" s="185"/>
      <c r="AW214" s="185"/>
      <c r="AX214" s="185"/>
      <c r="AY214" s="185"/>
      <c r="AZ214" s="185"/>
      <c r="BA214" s="185"/>
      <c r="BB214" s="185"/>
      <c r="BC214" s="185"/>
      <c r="BD214" s="185"/>
      <c r="BE214" s="185"/>
      <c r="BF214" s="185"/>
      <c r="BG214" s="185"/>
      <c r="BH214" s="185"/>
      <c r="BI214" s="185"/>
      <c r="BJ214" s="185"/>
    </row>
    <row r="215" spans="1:62" x14ac:dyDescent="0.3">
      <c r="A215" s="84">
        <f t="shared" si="16"/>
        <v>8</v>
      </c>
      <c r="B215" s="133">
        <f t="shared" si="16"/>
        <v>8.4741385486663146E-3</v>
      </c>
      <c r="C215" s="73">
        <f t="shared" si="16"/>
        <v>1.2015321852823104</v>
      </c>
      <c r="D215" s="43">
        <f t="shared" si="19"/>
        <v>1.0181950208764104E-2</v>
      </c>
      <c r="E215" s="133">
        <f t="shared" si="9"/>
        <v>4.1715332703521225E-3</v>
      </c>
      <c r="F215" s="73">
        <f t="shared" si="9"/>
        <v>1.1840482892959876</v>
      </c>
      <c r="G215" s="43">
        <f t="shared" si="20"/>
        <v>4.9392968325017274E-3</v>
      </c>
      <c r="H215" s="84">
        <f t="shared" si="17"/>
        <v>8</v>
      </c>
      <c r="I215" s="133">
        <f t="shared" si="17"/>
        <v>5.3289657474409025E-4</v>
      </c>
      <c r="J215" s="73">
        <f t="shared" si="17"/>
        <v>1.1787030737619466</v>
      </c>
      <c r="K215" s="43">
        <f t="shared" si="10"/>
        <v>6.2812683064807215E-4</v>
      </c>
      <c r="L215" s="133">
        <f t="shared" si="11"/>
        <v>8.6640818822384649E-5</v>
      </c>
      <c r="M215" s="73">
        <f t="shared" si="11"/>
        <v>1.161551371799364</v>
      </c>
      <c r="N215" s="43">
        <f t="shared" si="12"/>
        <v>1.0063776195696105E-4</v>
      </c>
      <c r="O215" s="84">
        <f t="shared" si="18"/>
        <v>8</v>
      </c>
      <c r="P215" s="133">
        <f t="shared" si="18"/>
        <v>7.0812207691372075E-5</v>
      </c>
      <c r="Q215" s="73">
        <f t="shared" si="18"/>
        <v>1.1787030737619466</v>
      </c>
      <c r="R215" s="43">
        <f t="shared" si="13"/>
        <v>8.3466566865689619E-5</v>
      </c>
      <c r="S215" s="133">
        <f t="shared" si="14"/>
        <v>3.6100341175993607E-6</v>
      </c>
      <c r="T215" s="73">
        <f t="shared" si="14"/>
        <v>1.161551371799364</v>
      </c>
      <c r="U215" s="43">
        <f t="shared" si="15"/>
        <v>4.1932400815400436E-6</v>
      </c>
      <c r="V215" s="185"/>
      <c r="W215" s="185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185"/>
      <c r="AJ215" s="185"/>
      <c r="AK215" s="185"/>
      <c r="AL215" s="185"/>
      <c r="AM215" s="185"/>
      <c r="AN215" s="185"/>
      <c r="AO215" s="185"/>
      <c r="AP215" s="185"/>
      <c r="AQ215" s="185"/>
      <c r="AR215" s="185"/>
      <c r="AS215" s="185"/>
      <c r="AT215" s="185"/>
      <c r="AU215" s="185"/>
      <c r="AV215" s="185"/>
      <c r="AW215" s="185"/>
      <c r="AX215" s="185"/>
      <c r="AY215" s="185"/>
      <c r="AZ215" s="185"/>
      <c r="BA215" s="185"/>
      <c r="BB215" s="185"/>
      <c r="BC215" s="185"/>
      <c r="BD215" s="185"/>
      <c r="BE215" s="185"/>
      <c r="BF215" s="185"/>
      <c r="BG215" s="185"/>
      <c r="BH215" s="185"/>
      <c r="BI215" s="185"/>
      <c r="BJ215" s="185"/>
    </row>
    <row r="216" spans="1:62" x14ac:dyDescent="0.3">
      <c r="A216" s="84">
        <f t="shared" si="16"/>
        <v>9</v>
      </c>
      <c r="B216" s="133">
        <f t="shared" si="16"/>
        <v>9.9634164696421126E-3</v>
      </c>
      <c r="C216" s="73">
        <f t="shared" si="16"/>
        <v>1.1461665146589541</v>
      </c>
      <c r="D216" s="43">
        <f t="shared" si="19"/>
        <v>1.1419734329105322E-2</v>
      </c>
      <c r="E216" s="133">
        <f t="shared" si="9"/>
        <v>5.8651946613704686E-3</v>
      </c>
      <c r="F216" s="73">
        <f t="shared" si="9"/>
        <v>1.1461665146589541</v>
      </c>
      <c r="G216" s="43">
        <f t="shared" si="20"/>
        <v>6.7224897228192948E-3</v>
      </c>
      <c r="H216" s="84"/>
      <c r="I216" s="133"/>
      <c r="J216" s="73"/>
      <c r="K216" s="43"/>
      <c r="L216" s="133"/>
      <c r="M216" s="73"/>
      <c r="N216" s="43"/>
      <c r="O216" s="84"/>
      <c r="P216" s="133"/>
      <c r="Q216" s="73"/>
      <c r="R216" s="43"/>
      <c r="S216" s="133"/>
      <c r="T216" s="73"/>
      <c r="U216" s="43"/>
      <c r="V216" s="185"/>
      <c r="W216" s="185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185"/>
      <c r="AJ216" s="185"/>
      <c r="AK216" s="185"/>
      <c r="AL216" s="185"/>
      <c r="AM216" s="185"/>
      <c r="AN216" s="185"/>
      <c r="AO216" s="185"/>
      <c r="AP216" s="185"/>
      <c r="AQ216" s="185"/>
      <c r="AR216" s="185"/>
      <c r="AS216" s="185"/>
      <c r="AT216" s="185"/>
      <c r="AU216" s="185"/>
      <c r="AV216" s="185"/>
      <c r="AW216" s="185"/>
      <c r="AX216" s="185"/>
      <c r="AY216" s="185"/>
      <c r="AZ216" s="185"/>
      <c r="BA216" s="185"/>
      <c r="BB216" s="185"/>
      <c r="BC216" s="185"/>
      <c r="BD216" s="185"/>
      <c r="BE216" s="185"/>
      <c r="BF216" s="185"/>
      <c r="BG216" s="185"/>
      <c r="BH216" s="185"/>
      <c r="BI216" s="185"/>
      <c r="BJ216" s="185"/>
    </row>
    <row r="217" spans="1:62" x14ac:dyDescent="0.3">
      <c r="A217" s="84">
        <f t="shared" si="16"/>
        <v>10</v>
      </c>
      <c r="B217" s="133">
        <f t="shared" si="16"/>
        <v>8.0612061845993718E-3</v>
      </c>
      <c r="C217" s="73">
        <f t="shared" si="16"/>
        <v>1.1422812044397714</v>
      </c>
      <c r="D217" s="43">
        <f t="shared" si="19"/>
        <v>9.2081643097815056E-3</v>
      </c>
      <c r="E217" s="133">
        <f t="shared" si="9"/>
        <v>5.1473532618324424E-3</v>
      </c>
      <c r="F217" s="73">
        <f t="shared" si="9"/>
        <v>1.1383958942205883</v>
      </c>
      <c r="G217" s="43">
        <f t="shared" si="20"/>
        <v>5.8597258193730049E-3</v>
      </c>
      <c r="H217" s="84"/>
      <c r="I217" s="133"/>
      <c r="J217" s="73"/>
      <c r="K217" s="43"/>
      <c r="L217" s="133"/>
      <c r="M217" s="73"/>
      <c r="N217" s="43"/>
      <c r="O217" s="84"/>
      <c r="P217" s="133"/>
      <c r="Q217" s="73"/>
      <c r="R217" s="43"/>
      <c r="S217" s="133"/>
      <c r="T217" s="73"/>
      <c r="U217" s="43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5"/>
      <c r="AJ217" s="185"/>
      <c r="AK217" s="185"/>
      <c r="AL217" s="185"/>
      <c r="AM217" s="185"/>
      <c r="AN217" s="185"/>
      <c r="AO217" s="185"/>
      <c r="AP217" s="185"/>
      <c r="AQ217" s="185"/>
      <c r="AR217" s="185"/>
      <c r="AS217" s="185"/>
      <c r="AT217" s="185"/>
      <c r="AU217" s="185"/>
      <c r="AV217" s="185"/>
      <c r="AW217" s="185"/>
      <c r="AX217" s="185"/>
      <c r="AY217" s="185"/>
      <c r="AZ217" s="185"/>
      <c r="BA217" s="185"/>
      <c r="BB217" s="185"/>
      <c r="BC217" s="185"/>
      <c r="BD217" s="185"/>
      <c r="BE217" s="185"/>
      <c r="BF217" s="185"/>
      <c r="BG217" s="185"/>
      <c r="BH217" s="185"/>
      <c r="BI217" s="185"/>
      <c r="BJ217" s="185"/>
    </row>
    <row r="218" spans="1:62" x14ac:dyDescent="0.3">
      <c r="A218" s="84">
        <f t="shared" si="16"/>
        <v>11</v>
      </c>
      <c r="B218" s="133">
        <f t="shared" si="16"/>
        <v>7.7843443372727136E-3</v>
      </c>
      <c r="C218" s="73">
        <f t="shared" si="16"/>
        <v>1.1082847400219211</v>
      </c>
      <c r="D218" s="43">
        <f t="shared" si="19"/>
        <v>8.6272700400754024E-3</v>
      </c>
      <c r="E218" s="133">
        <f t="shared" si="9"/>
        <v>5.7127401436349269E-3</v>
      </c>
      <c r="F218" s="73">
        <f t="shared" si="9"/>
        <v>1.0946861542547808</v>
      </c>
      <c r="G218" s="43">
        <f t="shared" si="20"/>
        <v>6.2536575380926218E-3</v>
      </c>
      <c r="H218" s="84"/>
      <c r="I218" s="133"/>
      <c r="J218" s="73"/>
      <c r="K218" s="43"/>
      <c r="L218" s="133"/>
      <c r="M218" s="73"/>
      <c r="N218" s="43"/>
      <c r="O218" s="84"/>
      <c r="P218" s="133"/>
      <c r="Q218" s="73"/>
      <c r="R218" s="43"/>
      <c r="S218" s="133"/>
      <c r="T218" s="73"/>
      <c r="U218" s="43"/>
      <c r="V218" s="185"/>
      <c r="W218" s="185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  <c r="AI218" s="185"/>
      <c r="AJ218" s="185"/>
      <c r="AK218" s="185"/>
      <c r="AL218" s="185"/>
      <c r="AM218" s="185"/>
      <c r="AN218" s="185"/>
      <c r="AO218" s="185"/>
      <c r="AP218" s="185"/>
      <c r="AQ218" s="185"/>
      <c r="AR218" s="185"/>
      <c r="AS218" s="185"/>
      <c r="AT218" s="185"/>
      <c r="AU218" s="185"/>
      <c r="AV218" s="185"/>
      <c r="AW218" s="185"/>
      <c r="AX218" s="185"/>
      <c r="AY218" s="185"/>
      <c r="AZ218" s="185"/>
      <c r="BA218" s="185"/>
      <c r="BB218" s="185"/>
      <c r="BC218" s="185"/>
      <c r="BD218" s="185"/>
      <c r="BE218" s="185"/>
      <c r="BF218" s="185"/>
      <c r="BG218" s="185"/>
      <c r="BH218" s="185"/>
      <c r="BI218" s="185"/>
      <c r="BJ218" s="185"/>
    </row>
    <row r="219" spans="1:62" x14ac:dyDescent="0.3">
      <c r="A219" s="84">
        <f t="shared" si="16"/>
        <v>12</v>
      </c>
      <c r="B219" s="133">
        <f t="shared" si="16"/>
        <v>7.1806355548372511E-3</v>
      </c>
      <c r="C219" s="73">
        <f t="shared" si="16"/>
        <v>1.0908008440355978</v>
      </c>
      <c r="D219" s="43">
        <f t="shared" si="19"/>
        <v>7.8326433239284971E-3</v>
      </c>
      <c r="E219" s="133">
        <f t="shared" si="9"/>
        <v>5.8696377802844374E-3</v>
      </c>
      <c r="F219" s="73">
        <f t="shared" si="9"/>
        <v>1.0908008440355978</v>
      </c>
      <c r="G219" s="43">
        <f t="shared" si="20"/>
        <v>6.4026058449174975E-3</v>
      </c>
      <c r="H219" s="84"/>
      <c r="I219" s="133"/>
      <c r="J219" s="73"/>
      <c r="K219" s="43"/>
      <c r="L219" s="133"/>
      <c r="M219" s="73"/>
      <c r="N219" s="43"/>
      <c r="O219" s="84"/>
      <c r="P219" s="133"/>
      <c r="Q219" s="73"/>
      <c r="R219" s="43"/>
      <c r="S219" s="133"/>
      <c r="T219" s="73"/>
      <c r="U219" s="43"/>
      <c r="V219" s="185"/>
      <c r="W219" s="185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  <c r="AI219" s="185"/>
      <c r="AJ219" s="185"/>
      <c r="AK219" s="185"/>
      <c r="AL219" s="185"/>
      <c r="AM219" s="185"/>
      <c r="AN219" s="185"/>
      <c r="AO219" s="185"/>
      <c r="AP219" s="185"/>
      <c r="AQ219" s="185"/>
      <c r="AR219" s="185"/>
      <c r="AS219" s="185"/>
      <c r="AT219" s="185"/>
      <c r="AU219" s="185"/>
      <c r="AV219" s="185"/>
      <c r="AW219" s="185"/>
      <c r="AX219" s="185"/>
      <c r="AY219" s="185"/>
      <c r="AZ219" s="185"/>
      <c r="BA219" s="185"/>
      <c r="BB219" s="185"/>
      <c r="BC219" s="185"/>
      <c r="BD219" s="185"/>
      <c r="BE219" s="185"/>
      <c r="BF219" s="185"/>
      <c r="BG219" s="185"/>
      <c r="BH219" s="185"/>
      <c r="BI219" s="185"/>
      <c r="BJ219" s="185"/>
    </row>
    <row r="220" spans="1:62" x14ac:dyDescent="0.3">
      <c r="A220" s="84">
        <f t="shared" si="16"/>
        <v>13</v>
      </c>
      <c r="B220" s="133">
        <f t="shared" si="16"/>
        <v>6.8340722795477123E-3</v>
      </c>
      <c r="C220" s="73">
        <f t="shared" si="16"/>
        <v>1.0742882756040708</v>
      </c>
      <c r="D220" s="43">
        <f t="shared" si="19"/>
        <v>7.3417637245488934E-3</v>
      </c>
      <c r="E220" s="133">
        <f t="shared" si="9"/>
        <v>6.7199396624451485E-3</v>
      </c>
      <c r="F220" s="73">
        <f t="shared" si="9"/>
        <v>1.0742882756040708</v>
      </c>
      <c r="G220" s="43">
        <f t="shared" si="20"/>
        <v>7.2191523921316001E-3</v>
      </c>
      <c r="H220" s="84"/>
      <c r="I220" s="133"/>
      <c r="J220" s="73"/>
      <c r="K220" s="43"/>
      <c r="L220" s="133"/>
      <c r="M220" s="73"/>
      <c r="N220" s="43"/>
      <c r="O220" s="84"/>
      <c r="P220" s="133"/>
      <c r="Q220" s="73"/>
      <c r="R220" s="43"/>
      <c r="S220" s="133"/>
      <c r="T220" s="73"/>
      <c r="U220" s="43"/>
      <c r="V220" s="185"/>
      <c r="W220" s="185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  <c r="AI220" s="185"/>
      <c r="AJ220" s="185"/>
      <c r="AK220" s="185"/>
      <c r="AL220" s="185"/>
      <c r="AM220" s="185"/>
      <c r="AN220" s="185"/>
      <c r="AO220" s="185"/>
      <c r="AP220" s="185"/>
      <c r="AQ220" s="185"/>
      <c r="AR220" s="185"/>
      <c r="AS220" s="185"/>
      <c r="AT220" s="185"/>
      <c r="AU220" s="185"/>
      <c r="AV220" s="185"/>
      <c r="AW220" s="185"/>
      <c r="AX220" s="185"/>
      <c r="AY220" s="185"/>
      <c r="AZ220" s="185"/>
      <c r="BA220" s="185"/>
      <c r="BB220" s="185"/>
      <c r="BC220" s="185"/>
      <c r="BD220" s="185"/>
      <c r="BE220" s="185"/>
      <c r="BF220" s="185"/>
      <c r="BG220" s="185"/>
      <c r="BH220" s="185"/>
      <c r="BI220" s="185"/>
      <c r="BJ220" s="185"/>
    </row>
    <row r="221" spans="1:62" x14ac:dyDescent="0.3">
      <c r="A221" s="84">
        <f t="shared" si="16"/>
        <v>14</v>
      </c>
      <c r="B221" s="133">
        <f t="shared" si="16"/>
        <v>6.468903443805931E-3</v>
      </c>
      <c r="C221" s="73">
        <f t="shared" si="16"/>
        <v>1.0383491560766287</v>
      </c>
      <c r="D221" s="43">
        <f t="shared" si="19"/>
        <v>6.7169804316170858E-3</v>
      </c>
      <c r="E221" s="133">
        <f t="shared" si="9"/>
        <v>7.0623375137528416E-3</v>
      </c>
      <c r="F221" s="73">
        <f t="shared" si="9"/>
        <v>1.0383491560766287</v>
      </c>
      <c r="G221" s="43">
        <f t="shared" si="20"/>
        <v>7.3331721973335789E-3</v>
      </c>
      <c r="H221" s="84"/>
      <c r="I221" s="133"/>
      <c r="J221" s="73"/>
      <c r="K221" s="43"/>
      <c r="L221" s="133"/>
      <c r="M221" s="73"/>
      <c r="N221" s="43"/>
      <c r="O221" s="84"/>
      <c r="P221" s="133"/>
      <c r="Q221" s="73"/>
      <c r="R221" s="43"/>
      <c r="S221" s="133"/>
      <c r="T221" s="73"/>
      <c r="U221" s="43"/>
      <c r="V221" s="185"/>
      <c r="W221" s="185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  <c r="AI221" s="185"/>
      <c r="AJ221" s="185"/>
      <c r="AK221" s="185"/>
      <c r="AL221" s="185"/>
      <c r="AM221" s="185"/>
      <c r="AN221" s="185"/>
      <c r="AO221" s="185"/>
      <c r="AP221" s="185"/>
      <c r="AQ221" s="185"/>
      <c r="AR221" s="185"/>
      <c r="AS221" s="185"/>
      <c r="AT221" s="185"/>
      <c r="AU221" s="185"/>
      <c r="AV221" s="185"/>
      <c r="AW221" s="185"/>
      <c r="AX221" s="185"/>
      <c r="AY221" s="185"/>
      <c r="AZ221" s="185"/>
      <c r="BA221" s="185"/>
      <c r="BB221" s="185"/>
      <c r="BC221" s="185"/>
      <c r="BD221" s="185"/>
      <c r="BE221" s="185"/>
      <c r="BF221" s="185"/>
      <c r="BG221" s="185"/>
      <c r="BH221" s="185"/>
      <c r="BI221" s="185"/>
      <c r="BJ221" s="185"/>
    </row>
    <row r="222" spans="1:62" x14ac:dyDescent="0.3">
      <c r="A222" s="84">
        <f t="shared" si="16"/>
        <v>15</v>
      </c>
      <c r="B222" s="133">
        <f t="shared" si="16"/>
        <v>6.1292825418194684E-3</v>
      </c>
      <c r="C222" s="73">
        <f t="shared" si="16"/>
        <v>1.034463845857446</v>
      </c>
      <c r="D222" s="43">
        <f t="shared" si="19"/>
        <v>6.3405211905574691E-3</v>
      </c>
      <c r="E222" s="133">
        <f t="shared" si="9"/>
        <v>7.8679305118417447E-3</v>
      </c>
      <c r="F222" s="73">
        <f t="shared" si="9"/>
        <v>1.034463845857446</v>
      </c>
      <c r="G222" s="43">
        <f t="shared" si="20"/>
        <v>8.1390896562189546E-3</v>
      </c>
      <c r="H222" s="84"/>
      <c r="I222" s="133"/>
      <c r="J222" s="73"/>
      <c r="K222" s="43"/>
      <c r="L222" s="133"/>
      <c r="M222" s="73"/>
      <c r="N222" s="43"/>
      <c r="O222" s="84"/>
      <c r="P222" s="133"/>
      <c r="Q222" s="73"/>
      <c r="R222" s="43"/>
      <c r="S222" s="133"/>
      <c r="T222" s="73"/>
      <c r="U222" s="43"/>
      <c r="V222" s="185"/>
      <c r="W222" s="185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185"/>
      <c r="AJ222" s="185"/>
      <c r="AK222" s="185"/>
      <c r="AL222" s="185"/>
      <c r="AM222" s="185"/>
      <c r="AN222" s="185"/>
      <c r="AO222" s="185"/>
      <c r="AP222" s="185"/>
      <c r="AQ222" s="185"/>
      <c r="AR222" s="185"/>
      <c r="AS222" s="185"/>
      <c r="AT222" s="185"/>
      <c r="AU222" s="185"/>
      <c r="AV222" s="185"/>
      <c r="AW222" s="185"/>
      <c r="AX222" s="185"/>
      <c r="AY222" s="185"/>
      <c r="AZ222" s="185"/>
      <c r="BA222" s="185"/>
      <c r="BB222" s="185"/>
      <c r="BC222" s="185"/>
      <c r="BD222" s="185"/>
      <c r="BE222" s="185"/>
      <c r="BF222" s="185"/>
      <c r="BG222" s="185"/>
      <c r="BH222" s="185"/>
      <c r="BI222" s="185"/>
      <c r="BJ222" s="185"/>
    </row>
    <row r="223" spans="1:62" x14ac:dyDescent="0.3">
      <c r="A223" s="84">
        <f t="shared" si="16"/>
        <v>16</v>
      </c>
      <c r="B223" s="133">
        <f t="shared" si="16"/>
        <v>5.71857173720951E-3</v>
      </c>
      <c r="C223" s="73">
        <f t="shared" si="16"/>
        <v>1.0305785356382631</v>
      </c>
      <c r="D223" s="43">
        <f t="shared" si="19"/>
        <v>5.8934372868757346E-3</v>
      </c>
      <c r="E223" s="133">
        <f t="shared" ref="E223:F238" si="21">E28</f>
        <v>8.2256015844162055E-3</v>
      </c>
      <c r="F223" s="73">
        <f t="shared" si="21"/>
        <v>1.0305785356382631</v>
      </c>
      <c r="G223" s="43">
        <f t="shared" si="20"/>
        <v>8.4771284356114293E-3</v>
      </c>
      <c r="H223" s="84"/>
      <c r="I223" s="133"/>
      <c r="J223" s="73"/>
      <c r="K223" s="43"/>
      <c r="L223" s="133"/>
      <c r="M223" s="73"/>
      <c r="N223" s="43"/>
      <c r="O223" s="84"/>
      <c r="P223" s="133"/>
      <c r="Q223" s="73"/>
      <c r="R223" s="43"/>
      <c r="S223" s="133"/>
      <c r="T223" s="73"/>
      <c r="U223" s="43"/>
      <c r="V223" s="185"/>
      <c r="W223" s="185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  <c r="AI223" s="185"/>
      <c r="AJ223" s="185"/>
      <c r="AK223" s="185"/>
      <c r="AL223" s="185"/>
      <c r="AM223" s="185"/>
      <c r="AN223" s="185"/>
      <c r="AO223" s="185"/>
      <c r="AP223" s="185"/>
      <c r="AQ223" s="185"/>
      <c r="AR223" s="185"/>
      <c r="AS223" s="185"/>
      <c r="AT223" s="185"/>
      <c r="AU223" s="185"/>
      <c r="AV223" s="185"/>
      <c r="AW223" s="185"/>
      <c r="AX223" s="185"/>
      <c r="AY223" s="185"/>
      <c r="AZ223" s="185"/>
      <c r="BA223" s="185"/>
      <c r="BB223" s="185"/>
      <c r="BC223" s="185"/>
      <c r="BD223" s="185"/>
      <c r="BE223" s="185"/>
      <c r="BF223" s="185"/>
      <c r="BG223" s="185"/>
      <c r="BH223" s="185"/>
      <c r="BI223" s="185"/>
      <c r="BJ223" s="185"/>
    </row>
    <row r="224" spans="1:62" x14ac:dyDescent="0.3">
      <c r="A224" s="84">
        <f t="shared" ref="A224:C239" si="22">A29</f>
        <v>17</v>
      </c>
      <c r="B224" s="133">
        <f t="shared" si="22"/>
        <v>5.2548212005640539E-3</v>
      </c>
      <c r="C224" s="73">
        <f t="shared" si="22"/>
        <v>1.0266932254190801</v>
      </c>
      <c r="D224" s="43">
        <f t="shared" si="19"/>
        <v>5.3950893274076718E-3</v>
      </c>
      <c r="E224" s="133">
        <f t="shared" si="21"/>
        <v>8.4685846500238537E-3</v>
      </c>
      <c r="F224" s="73">
        <f t="shared" si="21"/>
        <v>1.0266932254190801</v>
      </c>
      <c r="G224" s="43">
        <f t="shared" si="20"/>
        <v>8.6946384890675028E-3</v>
      </c>
      <c r="H224" s="84"/>
      <c r="I224" s="133"/>
      <c r="J224" s="73"/>
      <c r="K224" s="43"/>
      <c r="L224" s="133"/>
      <c r="M224" s="73"/>
      <c r="N224" s="43"/>
      <c r="O224" s="84"/>
      <c r="P224" s="133"/>
      <c r="Q224" s="73"/>
      <c r="R224" s="43"/>
      <c r="S224" s="133"/>
      <c r="T224" s="73"/>
      <c r="U224" s="43"/>
      <c r="V224" s="185"/>
      <c r="W224" s="185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  <c r="AI224" s="185"/>
      <c r="AJ224" s="185"/>
      <c r="AK224" s="185"/>
      <c r="AL224" s="185"/>
      <c r="AM224" s="185"/>
      <c r="AN224" s="185"/>
      <c r="AO224" s="185"/>
      <c r="AP224" s="185"/>
      <c r="AQ224" s="185"/>
      <c r="AR224" s="185"/>
      <c r="AS224" s="185"/>
      <c r="AT224" s="185"/>
      <c r="AU224" s="185"/>
      <c r="AV224" s="185"/>
      <c r="AW224" s="185"/>
      <c r="AX224" s="185"/>
      <c r="AY224" s="185"/>
      <c r="AZ224" s="185"/>
      <c r="BA224" s="185"/>
      <c r="BB224" s="185"/>
      <c r="BC224" s="185"/>
      <c r="BD224" s="185"/>
      <c r="BE224" s="185"/>
      <c r="BF224" s="185"/>
      <c r="BG224" s="185"/>
      <c r="BH224" s="185"/>
      <c r="BI224" s="185"/>
      <c r="BJ224" s="185"/>
    </row>
    <row r="225" spans="1:62" x14ac:dyDescent="0.3">
      <c r="A225" s="84">
        <f t="shared" si="22"/>
        <v>18</v>
      </c>
      <c r="B225" s="133">
        <f t="shared" si="22"/>
        <v>4.8399449719722506E-3</v>
      </c>
      <c r="C225" s="73">
        <f t="shared" si="22"/>
        <v>1.0228079151998972</v>
      </c>
      <c r="D225" s="43">
        <f t="shared" si="19"/>
        <v>4.9503340264651623E-3</v>
      </c>
      <c r="E225" s="133">
        <f t="shared" si="21"/>
        <v>8.4633084463135166E-3</v>
      </c>
      <c r="F225" s="73">
        <f t="shared" si="21"/>
        <v>1.0228079151998972</v>
      </c>
      <c r="G225" s="43">
        <f t="shared" si="20"/>
        <v>8.6563388676676092E-3</v>
      </c>
      <c r="H225" s="84"/>
      <c r="I225" s="133"/>
      <c r="J225" s="73"/>
      <c r="K225" s="43"/>
      <c r="L225" s="133"/>
      <c r="M225" s="73"/>
      <c r="N225" s="43"/>
      <c r="O225" s="84"/>
      <c r="P225" s="133"/>
      <c r="Q225" s="73"/>
      <c r="R225" s="43"/>
      <c r="S225" s="133"/>
      <c r="T225" s="73"/>
      <c r="U225" s="43"/>
      <c r="V225" s="185"/>
      <c r="W225" s="185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  <c r="AI225" s="185"/>
      <c r="AJ225" s="185"/>
      <c r="AK225" s="185"/>
      <c r="AL225" s="185"/>
      <c r="AM225" s="185"/>
      <c r="AN225" s="185"/>
      <c r="AO225" s="185"/>
      <c r="AP225" s="185"/>
      <c r="AQ225" s="185"/>
      <c r="AR225" s="185"/>
      <c r="AS225" s="185"/>
      <c r="AT225" s="185"/>
      <c r="AU225" s="185"/>
      <c r="AV225" s="185"/>
      <c r="AW225" s="185"/>
      <c r="AX225" s="185"/>
      <c r="AY225" s="185"/>
      <c r="AZ225" s="185"/>
      <c r="BA225" s="185"/>
      <c r="BB225" s="185"/>
      <c r="BC225" s="185"/>
      <c r="BD225" s="185"/>
      <c r="BE225" s="185"/>
      <c r="BF225" s="185"/>
      <c r="BG225" s="185"/>
      <c r="BH225" s="185"/>
      <c r="BI225" s="185"/>
      <c r="BJ225" s="185"/>
    </row>
    <row r="226" spans="1:62" x14ac:dyDescent="0.3">
      <c r="A226" s="84">
        <f t="shared" si="22"/>
        <v>19</v>
      </c>
      <c r="B226" s="133">
        <f t="shared" si="22"/>
        <v>4.8060661902532414E-3</v>
      </c>
      <c r="C226" s="73">
        <f t="shared" si="22"/>
        <v>1.0208652600903056</v>
      </c>
      <c r="D226" s="43">
        <f t="shared" si="19"/>
        <v>4.9063460113240994E-3</v>
      </c>
      <c r="E226" s="133">
        <f t="shared" si="21"/>
        <v>8.7473903618753741E-3</v>
      </c>
      <c r="F226" s="73">
        <f t="shared" si="21"/>
        <v>1.0208652600903056</v>
      </c>
      <c r="G226" s="43">
        <f t="shared" si="20"/>
        <v>8.9299069368873364E-3</v>
      </c>
      <c r="H226" s="84"/>
      <c r="I226" s="133"/>
      <c r="J226" s="73"/>
      <c r="K226" s="43"/>
      <c r="L226" s="133"/>
      <c r="M226" s="73"/>
      <c r="N226" s="43"/>
      <c r="O226" s="84"/>
      <c r="P226" s="133"/>
      <c r="Q226" s="73"/>
      <c r="R226" s="43"/>
      <c r="S226" s="133"/>
      <c r="T226" s="73"/>
      <c r="U226" s="43"/>
      <c r="V226" s="185"/>
      <c r="W226" s="185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  <c r="AI226" s="185"/>
      <c r="AJ226" s="185"/>
      <c r="AK226" s="185"/>
      <c r="AL226" s="185"/>
      <c r="AM226" s="185"/>
      <c r="AN226" s="185"/>
      <c r="AO226" s="185"/>
      <c r="AP226" s="185"/>
      <c r="AQ226" s="185"/>
      <c r="AR226" s="185"/>
      <c r="AS226" s="185"/>
      <c r="AT226" s="185"/>
      <c r="AU226" s="185"/>
      <c r="AV226" s="185"/>
      <c r="AW226" s="185"/>
      <c r="AX226" s="185"/>
      <c r="AY226" s="185"/>
      <c r="AZ226" s="185"/>
      <c r="BA226" s="185"/>
      <c r="BB226" s="185"/>
      <c r="BC226" s="185"/>
      <c r="BD226" s="185"/>
      <c r="BE226" s="185"/>
      <c r="BF226" s="185"/>
      <c r="BG226" s="185"/>
      <c r="BH226" s="185"/>
      <c r="BI226" s="185"/>
      <c r="BJ226" s="185"/>
    </row>
    <row r="227" spans="1:62" x14ac:dyDescent="0.3">
      <c r="A227" s="84">
        <f t="shared" si="22"/>
        <v>20</v>
      </c>
      <c r="B227" s="133">
        <f t="shared" si="22"/>
        <v>4.384525283290485E-3</v>
      </c>
      <c r="C227" s="73">
        <f t="shared" si="22"/>
        <v>1.0189226049807143</v>
      </c>
      <c r="D227" s="43">
        <f t="shared" si="19"/>
        <v>4.4674919232541455E-3</v>
      </c>
      <c r="E227" s="133">
        <f t="shared" si="21"/>
        <v>8.916506575538297E-3</v>
      </c>
      <c r="F227" s="73">
        <f t="shared" si="21"/>
        <v>1.0189226049807143</v>
      </c>
      <c r="G227" s="43">
        <f t="shared" si="20"/>
        <v>9.0852301072751503E-3</v>
      </c>
      <c r="H227" s="84"/>
      <c r="I227" s="133"/>
      <c r="J227" s="73"/>
      <c r="K227" s="43"/>
      <c r="L227" s="133"/>
      <c r="M227" s="73"/>
      <c r="N227" s="43"/>
      <c r="O227" s="84"/>
      <c r="P227" s="133"/>
      <c r="Q227" s="73"/>
      <c r="R227" s="43"/>
      <c r="S227" s="133"/>
      <c r="T227" s="73"/>
      <c r="U227" s="43"/>
      <c r="V227" s="185"/>
      <c r="W227" s="185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  <c r="AI227" s="185"/>
      <c r="AJ227" s="185"/>
      <c r="AK227" s="185"/>
      <c r="AL227" s="185"/>
      <c r="AM227" s="185"/>
      <c r="AN227" s="185"/>
      <c r="AO227" s="185"/>
      <c r="AP227" s="185"/>
      <c r="AQ227" s="185"/>
      <c r="AR227" s="185"/>
      <c r="AS227" s="185"/>
      <c r="AT227" s="185"/>
      <c r="AU227" s="185"/>
      <c r="AV227" s="185"/>
      <c r="AW227" s="185"/>
      <c r="AX227" s="185"/>
      <c r="AY227" s="185"/>
      <c r="AZ227" s="185"/>
      <c r="BA227" s="185"/>
      <c r="BB227" s="185"/>
      <c r="BC227" s="185"/>
      <c r="BD227" s="185"/>
      <c r="BE227" s="185"/>
      <c r="BF227" s="185"/>
      <c r="BG227" s="185"/>
      <c r="BH227" s="185"/>
      <c r="BI227" s="185"/>
      <c r="BJ227" s="185"/>
    </row>
    <row r="228" spans="1:62" x14ac:dyDescent="0.3">
      <c r="A228" s="84">
        <f t="shared" si="22"/>
        <v>21</v>
      </c>
      <c r="B228" s="133">
        <f t="shared" si="22"/>
        <v>4.1859734068225201E-3</v>
      </c>
      <c r="C228" s="73">
        <f t="shared" si="22"/>
        <v>1.0150372947615314</v>
      </c>
      <c r="D228" s="43">
        <f t="shared" si="19"/>
        <v>4.2489191228048421E-3</v>
      </c>
      <c r="E228" s="133">
        <f t="shared" si="21"/>
        <v>8.5727202495699886E-3</v>
      </c>
      <c r="F228" s="73">
        <f t="shared" si="21"/>
        <v>1.0150372947615314</v>
      </c>
      <c r="G228" s="43">
        <f t="shared" si="20"/>
        <v>8.701630770870921E-3</v>
      </c>
      <c r="H228" s="84"/>
      <c r="I228" s="133"/>
      <c r="J228" s="73"/>
      <c r="K228" s="43"/>
      <c r="L228" s="133"/>
      <c r="M228" s="73"/>
      <c r="N228" s="43"/>
      <c r="O228" s="84"/>
      <c r="P228" s="133"/>
      <c r="Q228" s="73"/>
      <c r="R228" s="43"/>
      <c r="S228" s="133"/>
      <c r="T228" s="73"/>
      <c r="U228" s="43"/>
      <c r="V228" s="185"/>
      <c r="W228" s="185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  <c r="AI228" s="185"/>
      <c r="AJ228" s="185"/>
      <c r="AK228" s="185"/>
      <c r="AL228" s="185"/>
      <c r="AM228" s="185"/>
      <c r="AN228" s="185"/>
      <c r="AO228" s="185"/>
      <c r="AP228" s="185"/>
      <c r="AQ228" s="185"/>
      <c r="AR228" s="185"/>
      <c r="AS228" s="185"/>
      <c r="AT228" s="185"/>
      <c r="AU228" s="185"/>
      <c r="AV228" s="185"/>
      <c r="AW228" s="185"/>
      <c r="AX228" s="185"/>
      <c r="AY228" s="185"/>
      <c r="AZ228" s="185"/>
      <c r="BA228" s="185"/>
      <c r="BB228" s="185"/>
      <c r="BC228" s="185"/>
      <c r="BD228" s="185"/>
      <c r="BE228" s="185"/>
      <c r="BF228" s="185"/>
      <c r="BG228" s="185"/>
      <c r="BH228" s="185"/>
      <c r="BI228" s="185"/>
      <c r="BJ228" s="185"/>
    </row>
    <row r="229" spans="1:62" x14ac:dyDescent="0.3">
      <c r="A229" s="84">
        <f t="shared" si="22"/>
        <v>22</v>
      </c>
      <c r="B229" s="133">
        <f t="shared" si="22"/>
        <v>3.8757881676410983E-3</v>
      </c>
      <c r="C229" s="73">
        <f t="shared" si="22"/>
        <v>1.0111519845423484</v>
      </c>
      <c r="D229" s="43">
        <f t="shared" si="19"/>
        <v>3.919010897376049E-3</v>
      </c>
      <c r="E229" s="133">
        <f t="shared" si="21"/>
        <v>8.4416482416079207E-3</v>
      </c>
      <c r="F229" s="73">
        <f t="shared" si="21"/>
        <v>1.0111519845423484</v>
      </c>
      <c r="G229" s="43">
        <f t="shared" si="20"/>
        <v>8.5357893723102748E-3</v>
      </c>
      <c r="H229" s="84"/>
      <c r="I229" s="133"/>
      <c r="J229" s="73"/>
      <c r="K229" s="43"/>
      <c r="L229" s="133"/>
      <c r="M229" s="73"/>
      <c r="N229" s="43"/>
      <c r="O229" s="84"/>
      <c r="P229" s="133"/>
      <c r="Q229" s="73"/>
      <c r="R229" s="43"/>
      <c r="S229" s="133"/>
      <c r="T229" s="73"/>
      <c r="U229" s="43"/>
      <c r="V229" s="185"/>
      <c r="W229" s="185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  <c r="AI229" s="185"/>
      <c r="AJ229" s="185"/>
      <c r="AK229" s="185"/>
      <c r="AL229" s="185"/>
      <c r="AM229" s="185"/>
      <c r="AN229" s="185"/>
      <c r="AO229" s="185"/>
      <c r="AP229" s="185"/>
      <c r="AQ229" s="185"/>
      <c r="AR229" s="185"/>
      <c r="AS229" s="185"/>
      <c r="AT229" s="185"/>
      <c r="AU229" s="185"/>
      <c r="AV229" s="185"/>
      <c r="AW229" s="185"/>
      <c r="AX229" s="185"/>
      <c r="AY229" s="185"/>
      <c r="AZ229" s="185"/>
      <c r="BA229" s="185"/>
      <c r="BB229" s="185"/>
      <c r="BC229" s="185"/>
      <c r="BD229" s="185"/>
      <c r="BE229" s="185"/>
      <c r="BF229" s="185"/>
      <c r="BG229" s="185"/>
      <c r="BH229" s="185"/>
      <c r="BI229" s="185"/>
      <c r="BJ229" s="185"/>
    </row>
    <row r="230" spans="1:62" x14ac:dyDescent="0.3">
      <c r="A230" s="84">
        <f t="shared" si="22"/>
        <v>23</v>
      </c>
      <c r="B230" s="133">
        <f t="shared" si="22"/>
        <v>3.8768989473695905E-3</v>
      </c>
      <c r="C230" s="73">
        <f t="shared" si="22"/>
        <v>1.0072666743231657</v>
      </c>
      <c r="D230" s="43">
        <f t="shared" si="19"/>
        <v>3.9050711094039494E-3</v>
      </c>
      <c r="E230" s="133">
        <f t="shared" si="21"/>
        <v>8.9614931545422289E-3</v>
      </c>
      <c r="F230" s="73">
        <f t="shared" si="21"/>
        <v>1.0072666743231657</v>
      </c>
      <c r="G230" s="43">
        <f t="shared" si="20"/>
        <v>9.0266134067455671E-3</v>
      </c>
      <c r="H230" s="84"/>
      <c r="I230" s="133"/>
      <c r="J230" s="73"/>
      <c r="K230" s="43"/>
      <c r="L230" s="133"/>
      <c r="M230" s="73"/>
      <c r="N230" s="43"/>
      <c r="O230" s="84"/>
      <c r="P230" s="133"/>
      <c r="Q230" s="73"/>
      <c r="R230" s="43"/>
      <c r="S230" s="133"/>
      <c r="T230" s="73"/>
      <c r="U230" s="43"/>
      <c r="V230" s="185"/>
      <c r="W230" s="185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  <c r="AI230" s="185"/>
      <c r="AJ230" s="185"/>
      <c r="AK230" s="185"/>
      <c r="AL230" s="185"/>
      <c r="AM230" s="185"/>
      <c r="AN230" s="185"/>
      <c r="AO230" s="185"/>
      <c r="AP230" s="185"/>
      <c r="AQ230" s="185"/>
      <c r="AR230" s="185"/>
      <c r="AS230" s="185"/>
      <c r="AT230" s="185"/>
      <c r="AU230" s="185"/>
      <c r="AV230" s="185"/>
      <c r="AW230" s="185"/>
      <c r="AX230" s="185"/>
      <c r="AY230" s="185"/>
      <c r="AZ230" s="185"/>
      <c r="BA230" s="185"/>
      <c r="BB230" s="185"/>
      <c r="BC230" s="185"/>
      <c r="BD230" s="185"/>
      <c r="BE230" s="185"/>
      <c r="BF230" s="185"/>
      <c r="BG230" s="185"/>
      <c r="BH230" s="185"/>
      <c r="BI230" s="185"/>
      <c r="BJ230" s="185"/>
    </row>
    <row r="231" spans="1:62" x14ac:dyDescent="0.3">
      <c r="A231" s="84">
        <f t="shared" si="22"/>
        <v>24</v>
      </c>
      <c r="B231" s="133">
        <f t="shared" si="22"/>
        <v>3.6661284938882123E-3</v>
      </c>
      <c r="C231" s="73">
        <f t="shared" si="22"/>
        <v>1.0033813641039826</v>
      </c>
      <c r="D231" s="43">
        <f t="shared" si="19"/>
        <v>3.6785250091780335E-3</v>
      </c>
      <c r="E231" s="133">
        <f t="shared" si="21"/>
        <v>8.3133531829670815E-3</v>
      </c>
      <c r="F231" s="73">
        <f t="shared" si="21"/>
        <v>1.0033813641039826</v>
      </c>
      <c r="G231" s="43">
        <f t="shared" si="20"/>
        <v>8.3414636570036966E-3</v>
      </c>
      <c r="H231" s="84"/>
      <c r="I231" s="133"/>
      <c r="J231" s="73"/>
      <c r="K231" s="43"/>
      <c r="L231" s="133"/>
      <c r="M231" s="73"/>
      <c r="N231" s="43"/>
      <c r="O231" s="84"/>
      <c r="P231" s="133"/>
      <c r="Q231" s="73"/>
      <c r="R231" s="43"/>
      <c r="S231" s="133"/>
      <c r="T231" s="73"/>
      <c r="U231" s="43"/>
      <c r="V231" s="185"/>
      <c r="W231" s="185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  <c r="AI231" s="185"/>
      <c r="AJ231" s="185"/>
      <c r="AK231" s="185"/>
      <c r="AL231" s="185"/>
      <c r="AM231" s="185"/>
      <c r="AN231" s="185"/>
      <c r="AO231" s="185"/>
      <c r="AP231" s="185"/>
      <c r="AQ231" s="185"/>
      <c r="AR231" s="185"/>
      <c r="AS231" s="185"/>
      <c r="AT231" s="185"/>
      <c r="AU231" s="185"/>
      <c r="AV231" s="185"/>
      <c r="AW231" s="185"/>
      <c r="AX231" s="185"/>
      <c r="AY231" s="185"/>
      <c r="AZ231" s="185"/>
      <c r="BA231" s="185"/>
      <c r="BB231" s="185"/>
      <c r="BC231" s="185"/>
      <c r="BD231" s="185"/>
      <c r="BE231" s="185"/>
      <c r="BF231" s="185"/>
      <c r="BG231" s="185"/>
      <c r="BH231" s="185"/>
      <c r="BI231" s="185"/>
      <c r="BJ231" s="185"/>
    </row>
    <row r="232" spans="1:62" x14ac:dyDescent="0.3">
      <c r="A232" s="84">
        <f t="shared" si="22"/>
        <v>25</v>
      </c>
      <c r="B232" s="133">
        <f t="shared" si="22"/>
        <v>3.7019511401320828E-3</v>
      </c>
      <c r="C232" s="73">
        <f t="shared" si="22"/>
        <v>0.99949605388479978</v>
      </c>
      <c r="D232" s="43">
        <f t="shared" si="19"/>
        <v>3.7000855562363522E-3</v>
      </c>
      <c r="E232" s="133">
        <f t="shared" si="21"/>
        <v>8.8981787100181776E-3</v>
      </c>
      <c r="F232" s="73">
        <f t="shared" si="21"/>
        <v>0.99949605388479978</v>
      </c>
      <c r="G232" s="43">
        <f t="shared" si="20"/>
        <v>8.8936945074249065E-3</v>
      </c>
      <c r="H232" s="84"/>
      <c r="I232" s="133"/>
      <c r="J232" s="73"/>
      <c r="K232" s="43"/>
      <c r="L232" s="133"/>
      <c r="M232" s="73"/>
      <c r="N232" s="43"/>
      <c r="O232" s="84"/>
      <c r="P232" s="133"/>
      <c r="Q232" s="73"/>
      <c r="R232" s="43"/>
      <c r="S232" s="133"/>
      <c r="T232" s="73"/>
      <c r="U232" s="43"/>
      <c r="V232" s="185"/>
      <c r="W232" s="185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  <c r="AI232" s="185"/>
      <c r="AJ232" s="185"/>
      <c r="AK232" s="185"/>
      <c r="AL232" s="185"/>
      <c r="AM232" s="185"/>
      <c r="AN232" s="185"/>
      <c r="AO232" s="185"/>
      <c r="AP232" s="185"/>
      <c r="AQ232" s="185"/>
      <c r="AR232" s="185"/>
      <c r="AS232" s="185"/>
      <c r="AT232" s="185"/>
      <c r="AU232" s="185"/>
      <c r="AV232" s="185"/>
      <c r="AW232" s="185"/>
      <c r="AX232" s="185"/>
      <c r="AY232" s="185"/>
      <c r="AZ232" s="185"/>
      <c r="BA232" s="185"/>
      <c r="BB232" s="185"/>
      <c r="BC232" s="185"/>
      <c r="BD232" s="185"/>
      <c r="BE232" s="185"/>
      <c r="BF232" s="185"/>
      <c r="BG232" s="185"/>
      <c r="BH232" s="185"/>
      <c r="BI232" s="185"/>
      <c r="BJ232" s="185"/>
    </row>
    <row r="233" spans="1:62" x14ac:dyDescent="0.3">
      <c r="A233" s="84">
        <f t="shared" si="22"/>
        <v>26</v>
      </c>
      <c r="B233" s="133">
        <f t="shared" si="22"/>
        <v>3.6650177141597201E-3</v>
      </c>
      <c r="C233" s="73">
        <f t="shared" si="22"/>
        <v>0.99561074366561697</v>
      </c>
      <c r="D233" s="43">
        <f t="shared" si="19"/>
        <v>3.6489310119422187E-3</v>
      </c>
      <c r="E233" s="133">
        <f t="shared" si="21"/>
        <v>9.005924343681913E-3</v>
      </c>
      <c r="F233" s="73">
        <f t="shared" si="21"/>
        <v>0.99561074366561697</v>
      </c>
      <c r="G233" s="43">
        <f t="shared" si="20"/>
        <v>8.966395033209432E-3</v>
      </c>
      <c r="H233" s="84"/>
      <c r="I233" s="133"/>
      <c r="J233" s="73"/>
      <c r="K233" s="43"/>
      <c r="L233" s="133"/>
      <c r="M233" s="73"/>
      <c r="N233" s="43"/>
      <c r="O233" s="84"/>
      <c r="P233" s="133"/>
      <c r="Q233" s="73"/>
      <c r="R233" s="43"/>
      <c r="S233" s="133"/>
      <c r="T233" s="73"/>
      <c r="U233" s="43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85"/>
      <c r="AJ233" s="185"/>
      <c r="AK233" s="185"/>
      <c r="AL233" s="185"/>
      <c r="AM233" s="185"/>
      <c r="AN233" s="185"/>
      <c r="AO233" s="185"/>
      <c r="AP233" s="185"/>
      <c r="AQ233" s="185"/>
      <c r="AR233" s="185"/>
      <c r="AS233" s="185"/>
      <c r="AT233" s="185"/>
      <c r="AU233" s="185"/>
      <c r="AV233" s="185"/>
      <c r="AW233" s="185"/>
      <c r="AX233" s="185"/>
      <c r="AY233" s="185"/>
      <c r="AZ233" s="185"/>
      <c r="BA233" s="185"/>
      <c r="BB233" s="185"/>
      <c r="BC233" s="185"/>
      <c r="BD233" s="185"/>
      <c r="BE233" s="185"/>
      <c r="BF233" s="185"/>
      <c r="BG233" s="185"/>
      <c r="BH233" s="185"/>
      <c r="BI233" s="185"/>
      <c r="BJ233" s="185"/>
    </row>
    <row r="234" spans="1:62" x14ac:dyDescent="0.3">
      <c r="A234" s="84">
        <f t="shared" si="22"/>
        <v>27</v>
      </c>
      <c r="B234" s="133">
        <f t="shared" si="22"/>
        <v>3.7702640934343477E-3</v>
      </c>
      <c r="C234" s="73">
        <f t="shared" si="22"/>
        <v>0.98298348545327252</v>
      </c>
      <c r="D234" s="43">
        <f t="shared" si="19"/>
        <v>3.7061073396434177E-3</v>
      </c>
      <c r="E234" s="133">
        <f t="shared" si="21"/>
        <v>9.2561274775247605E-3</v>
      </c>
      <c r="F234" s="73">
        <f t="shared" si="21"/>
        <v>0.98298348545327252</v>
      </c>
      <c r="G234" s="43">
        <f t="shared" si="20"/>
        <v>9.0986204496570963E-3</v>
      </c>
      <c r="H234" s="84"/>
      <c r="I234" s="133"/>
      <c r="J234" s="73"/>
      <c r="K234" s="43"/>
      <c r="L234" s="133"/>
      <c r="M234" s="73"/>
      <c r="N234" s="43"/>
      <c r="O234" s="84"/>
      <c r="P234" s="133"/>
      <c r="Q234" s="73"/>
      <c r="R234" s="43"/>
      <c r="S234" s="133"/>
      <c r="T234" s="73"/>
      <c r="U234" s="43"/>
      <c r="V234" s="185"/>
      <c r="W234" s="185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  <c r="AI234" s="185"/>
      <c r="AJ234" s="185"/>
      <c r="AK234" s="185"/>
      <c r="AL234" s="185"/>
      <c r="AM234" s="185"/>
      <c r="AN234" s="185"/>
      <c r="AO234" s="185"/>
      <c r="AP234" s="185"/>
      <c r="AQ234" s="185"/>
      <c r="AR234" s="185"/>
      <c r="AS234" s="185"/>
      <c r="AT234" s="185"/>
      <c r="AU234" s="185"/>
      <c r="AV234" s="185"/>
      <c r="AW234" s="185"/>
      <c r="AX234" s="185"/>
      <c r="AY234" s="185"/>
      <c r="AZ234" s="185"/>
      <c r="BA234" s="185"/>
      <c r="BB234" s="185"/>
      <c r="BC234" s="185"/>
      <c r="BD234" s="185"/>
      <c r="BE234" s="185"/>
      <c r="BF234" s="185"/>
      <c r="BG234" s="185"/>
      <c r="BH234" s="185"/>
      <c r="BI234" s="185"/>
      <c r="BJ234" s="185"/>
    </row>
    <row r="235" spans="1:62" x14ac:dyDescent="0.3">
      <c r="A235" s="84">
        <f t="shared" si="22"/>
        <v>28</v>
      </c>
      <c r="B235" s="133">
        <f t="shared" si="22"/>
        <v>3.8477409794966722E-3</v>
      </c>
      <c r="C235" s="73">
        <f t="shared" si="22"/>
        <v>0.97909817523408971</v>
      </c>
      <c r="D235" s="43">
        <f t="shared" si="19"/>
        <v>3.7673161717986206E-3</v>
      </c>
      <c r="E235" s="133">
        <f t="shared" si="21"/>
        <v>9.2500181890180534E-3</v>
      </c>
      <c r="F235" s="73">
        <f t="shared" si="21"/>
        <v>0.97909817523408971</v>
      </c>
      <c r="G235" s="43">
        <f t="shared" si="20"/>
        <v>9.0566759297497149E-3</v>
      </c>
      <c r="H235" s="84"/>
      <c r="I235" s="133"/>
      <c r="J235" s="73"/>
      <c r="K235" s="43"/>
      <c r="L235" s="133"/>
      <c r="M235" s="73"/>
      <c r="N235" s="43"/>
      <c r="O235" s="84"/>
      <c r="P235" s="133"/>
      <c r="Q235" s="73"/>
      <c r="R235" s="43"/>
      <c r="S235" s="133"/>
      <c r="T235" s="73"/>
      <c r="U235" s="43"/>
      <c r="V235" s="185"/>
      <c r="W235" s="185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  <c r="AI235" s="185"/>
      <c r="AJ235" s="185"/>
      <c r="AK235" s="185"/>
      <c r="AL235" s="185"/>
      <c r="AM235" s="185"/>
      <c r="AN235" s="185"/>
      <c r="AO235" s="185"/>
      <c r="AP235" s="185"/>
      <c r="AQ235" s="185"/>
      <c r="AR235" s="185"/>
      <c r="AS235" s="185"/>
      <c r="AT235" s="185"/>
      <c r="AU235" s="185"/>
      <c r="AV235" s="185"/>
      <c r="AW235" s="185"/>
      <c r="AX235" s="185"/>
      <c r="AY235" s="185"/>
      <c r="AZ235" s="185"/>
      <c r="BA235" s="185"/>
      <c r="BB235" s="185"/>
      <c r="BC235" s="185"/>
      <c r="BD235" s="185"/>
      <c r="BE235" s="185"/>
      <c r="BF235" s="185"/>
      <c r="BG235" s="185"/>
      <c r="BH235" s="185"/>
      <c r="BI235" s="185"/>
      <c r="BJ235" s="185"/>
    </row>
    <row r="236" spans="1:62" x14ac:dyDescent="0.3">
      <c r="A236" s="84">
        <f t="shared" si="22"/>
        <v>29</v>
      </c>
      <c r="B236" s="133">
        <f t="shared" si="22"/>
        <v>4.0735069593126937E-3</v>
      </c>
      <c r="C236" s="73">
        <f t="shared" si="22"/>
        <v>0.97521286501490678</v>
      </c>
      <c r="D236" s="43">
        <f t="shared" si="19"/>
        <v>3.9725363924494935E-3</v>
      </c>
      <c r="E236" s="133">
        <f t="shared" si="21"/>
        <v>9.6821115034014856E-3</v>
      </c>
      <c r="F236" s="73">
        <f t="shared" si="21"/>
        <v>0.97521286501490678</v>
      </c>
      <c r="G236" s="43">
        <f t="shared" si="20"/>
        <v>9.4421196986259493E-3</v>
      </c>
      <c r="H236" s="84"/>
      <c r="I236" s="133"/>
      <c r="J236" s="73"/>
      <c r="K236" s="43"/>
      <c r="L236" s="133"/>
      <c r="M236" s="73"/>
      <c r="N236" s="43"/>
      <c r="O236" s="84"/>
      <c r="P236" s="133"/>
      <c r="Q236" s="73"/>
      <c r="R236" s="43"/>
      <c r="S236" s="133"/>
      <c r="T236" s="73"/>
      <c r="U236" s="43"/>
      <c r="V236" s="185"/>
      <c r="W236" s="185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  <c r="AI236" s="185"/>
      <c r="AJ236" s="185"/>
      <c r="AK236" s="185"/>
      <c r="AL236" s="185"/>
      <c r="AM236" s="185"/>
      <c r="AN236" s="185"/>
      <c r="AO236" s="185"/>
      <c r="AP236" s="185"/>
      <c r="AQ236" s="185"/>
      <c r="AR236" s="185"/>
      <c r="AS236" s="185"/>
      <c r="AT236" s="185"/>
      <c r="AU236" s="185"/>
      <c r="AV236" s="185"/>
      <c r="AW236" s="185"/>
      <c r="AX236" s="185"/>
      <c r="AY236" s="185"/>
      <c r="AZ236" s="185"/>
      <c r="BA236" s="185"/>
      <c r="BB236" s="185"/>
      <c r="BC236" s="185"/>
      <c r="BD236" s="185"/>
      <c r="BE236" s="185"/>
      <c r="BF236" s="185"/>
      <c r="BG236" s="185"/>
      <c r="BH236" s="185"/>
      <c r="BI236" s="185"/>
      <c r="BJ236" s="185"/>
    </row>
    <row r="237" spans="1:62" x14ac:dyDescent="0.3">
      <c r="A237" s="84">
        <f t="shared" si="22"/>
        <v>30</v>
      </c>
      <c r="B237" s="133">
        <f t="shared" si="22"/>
        <v>4.4595029149637026E-3</v>
      </c>
      <c r="C237" s="73">
        <f t="shared" si="22"/>
        <v>0.97132755479572397</v>
      </c>
      <c r="D237" s="43">
        <f t="shared" si="19"/>
        <v>4.3316380619960963E-3</v>
      </c>
      <c r="E237" s="133">
        <f t="shared" si="21"/>
        <v>1.0694031836057799E-2</v>
      </c>
      <c r="F237" s="73">
        <f t="shared" si="21"/>
        <v>0.97132755479572397</v>
      </c>
      <c r="G237" s="43">
        <f t="shared" si="20"/>
        <v>1.0387407794225648E-2</v>
      </c>
      <c r="H237" s="84"/>
      <c r="I237" s="133"/>
      <c r="J237" s="73"/>
      <c r="K237" s="43"/>
      <c r="L237" s="133"/>
      <c r="M237" s="73"/>
      <c r="N237" s="43"/>
      <c r="O237" s="84"/>
      <c r="P237" s="133"/>
      <c r="Q237" s="73"/>
      <c r="R237" s="43"/>
      <c r="S237" s="133"/>
      <c r="T237" s="73"/>
      <c r="U237" s="43"/>
      <c r="V237" s="185"/>
      <c r="W237" s="185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  <c r="AI237" s="185"/>
      <c r="AJ237" s="185"/>
      <c r="AK237" s="185"/>
      <c r="AL237" s="185"/>
      <c r="AM237" s="185"/>
      <c r="AN237" s="185"/>
      <c r="AO237" s="185"/>
      <c r="AP237" s="185"/>
      <c r="AQ237" s="185"/>
      <c r="AR237" s="185"/>
      <c r="AS237" s="185"/>
      <c r="AT237" s="185"/>
      <c r="AU237" s="185"/>
      <c r="AV237" s="185"/>
      <c r="AW237" s="185"/>
      <c r="AX237" s="185"/>
      <c r="AY237" s="185"/>
      <c r="AZ237" s="185"/>
      <c r="BA237" s="185"/>
      <c r="BB237" s="185"/>
      <c r="BC237" s="185"/>
      <c r="BD237" s="185"/>
      <c r="BE237" s="185"/>
      <c r="BF237" s="185"/>
      <c r="BG237" s="185"/>
      <c r="BH237" s="185"/>
      <c r="BI237" s="185"/>
      <c r="BJ237" s="185"/>
    </row>
    <row r="238" spans="1:62" x14ac:dyDescent="0.3">
      <c r="A238" s="84">
        <f t="shared" si="22"/>
        <v>31</v>
      </c>
      <c r="B238" s="133">
        <f t="shared" si="22"/>
        <v>4.5303151226550745E-3</v>
      </c>
      <c r="C238" s="73">
        <f t="shared" si="22"/>
        <v>0.96744224457654093</v>
      </c>
      <c r="D238" s="43">
        <f t="shared" si="19"/>
        <v>4.3828182309004725E-3</v>
      </c>
      <c r="E238" s="133">
        <f t="shared" si="21"/>
        <v>1.0670983156691587E-2</v>
      </c>
      <c r="F238" s="73">
        <f t="shared" si="21"/>
        <v>0.96744224457654093</v>
      </c>
      <c r="G238" s="43">
        <f t="shared" si="20"/>
        <v>1.0323559896948171E-2</v>
      </c>
      <c r="H238" s="84"/>
      <c r="I238" s="133"/>
      <c r="J238" s="73"/>
      <c r="K238" s="43"/>
      <c r="L238" s="133"/>
      <c r="M238" s="73"/>
      <c r="N238" s="43"/>
      <c r="O238" s="84"/>
      <c r="P238" s="133"/>
      <c r="Q238" s="73"/>
      <c r="R238" s="43"/>
      <c r="S238" s="133"/>
      <c r="T238" s="73"/>
      <c r="U238" s="43"/>
      <c r="V238" s="185"/>
      <c r="W238" s="185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  <c r="AI238" s="185"/>
      <c r="AJ238" s="185"/>
      <c r="AK238" s="185"/>
      <c r="AL238" s="185"/>
      <c r="AM238" s="185"/>
      <c r="AN238" s="185"/>
      <c r="AO238" s="185"/>
      <c r="AP238" s="185"/>
      <c r="AQ238" s="185"/>
      <c r="AR238" s="185"/>
      <c r="AS238" s="185"/>
      <c r="AT238" s="185"/>
      <c r="AU238" s="185"/>
      <c r="AV238" s="185"/>
      <c r="AW238" s="185"/>
      <c r="AX238" s="185"/>
      <c r="AY238" s="185"/>
      <c r="AZ238" s="185"/>
      <c r="BA238" s="185"/>
      <c r="BB238" s="185"/>
      <c r="BC238" s="185"/>
      <c r="BD238" s="185"/>
      <c r="BE238" s="185"/>
      <c r="BF238" s="185"/>
      <c r="BG238" s="185"/>
      <c r="BH238" s="185"/>
      <c r="BI238" s="185"/>
      <c r="BJ238" s="185"/>
    </row>
    <row r="239" spans="1:62" x14ac:dyDescent="0.3">
      <c r="A239" s="84">
        <f t="shared" si="22"/>
        <v>32</v>
      </c>
      <c r="B239" s="133">
        <f t="shared" si="22"/>
        <v>4.2342923250119268E-3</v>
      </c>
      <c r="C239" s="73">
        <f t="shared" si="22"/>
        <v>0.96355693435735812</v>
      </c>
      <c r="D239" s="43">
        <f t="shared" si="19"/>
        <v>4.0799817318613821E-3</v>
      </c>
      <c r="E239" s="133">
        <f t="shared" ref="E239:F254" si="23">E44</f>
        <v>9.7398720492830743E-3</v>
      </c>
      <c r="F239" s="73">
        <f t="shared" si="23"/>
        <v>0.96355693435735812</v>
      </c>
      <c r="G239" s="43">
        <f t="shared" si="20"/>
        <v>9.3849212528401178E-3</v>
      </c>
      <c r="H239" s="84"/>
      <c r="I239" s="133"/>
      <c r="J239" s="73"/>
      <c r="K239" s="43"/>
      <c r="L239" s="133"/>
      <c r="M239" s="73"/>
      <c r="N239" s="43"/>
      <c r="O239" s="84"/>
      <c r="P239" s="133"/>
      <c r="Q239" s="73"/>
      <c r="R239" s="43"/>
      <c r="S239" s="133"/>
      <c r="T239" s="73"/>
      <c r="U239" s="43"/>
      <c r="V239" s="185"/>
      <c r="W239" s="185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  <c r="AI239" s="185"/>
      <c r="AJ239" s="185"/>
      <c r="AK239" s="185"/>
      <c r="AL239" s="185"/>
      <c r="AM239" s="185"/>
      <c r="AN239" s="185"/>
      <c r="AO239" s="185"/>
      <c r="AP239" s="185"/>
      <c r="AQ239" s="185"/>
      <c r="AR239" s="185"/>
      <c r="AS239" s="185"/>
      <c r="AT239" s="185"/>
      <c r="AU239" s="185"/>
      <c r="AV239" s="185"/>
      <c r="AW239" s="185"/>
      <c r="AX239" s="185"/>
      <c r="AY239" s="185"/>
      <c r="AZ239" s="185"/>
      <c r="BA239" s="185"/>
      <c r="BB239" s="185"/>
      <c r="BC239" s="185"/>
      <c r="BD239" s="185"/>
      <c r="BE239" s="185"/>
      <c r="BF239" s="185"/>
      <c r="BG239" s="185"/>
      <c r="BH239" s="185"/>
      <c r="BI239" s="185"/>
      <c r="BJ239" s="185"/>
    </row>
    <row r="240" spans="1:62" x14ac:dyDescent="0.3">
      <c r="A240" s="84">
        <f t="shared" ref="A240:C255" si="24">A45</f>
        <v>33</v>
      </c>
      <c r="B240" s="133">
        <f t="shared" si="24"/>
        <v>4.1584816085423401E-3</v>
      </c>
      <c r="C240" s="73">
        <f t="shared" si="24"/>
        <v>0.95967162413817519</v>
      </c>
      <c r="D240" s="43">
        <f t="shared" si="19"/>
        <v>3.9907767992185591E-3</v>
      </c>
      <c r="E240" s="133">
        <f t="shared" si="23"/>
        <v>9.5063306113676079E-3</v>
      </c>
      <c r="F240" s="73">
        <f t="shared" si="23"/>
        <v>0.95967162413817519</v>
      </c>
      <c r="G240" s="43">
        <f t="shared" si="20"/>
        <v>9.1229557374056039E-3</v>
      </c>
      <c r="H240" s="84"/>
      <c r="I240" s="133"/>
      <c r="J240" s="73"/>
      <c r="K240" s="43"/>
      <c r="L240" s="133"/>
      <c r="M240" s="73"/>
      <c r="N240" s="43"/>
      <c r="O240" s="84"/>
      <c r="P240" s="133"/>
      <c r="Q240" s="73"/>
      <c r="R240" s="43"/>
      <c r="S240" s="133"/>
      <c r="T240" s="73"/>
      <c r="U240" s="43"/>
      <c r="V240" s="185"/>
      <c r="W240" s="185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  <c r="AI240" s="185"/>
      <c r="AJ240" s="185"/>
      <c r="AK240" s="185"/>
      <c r="AL240" s="185"/>
      <c r="AM240" s="185"/>
      <c r="AN240" s="185"/>
      <c r="AO240" s="185"/>
      <c r="AP240" s="185"/>
      <c r="AQ240" s="185"/>
      <c r="AR240" s="185"/>
      <c r="AS240" s="185"/>
      <c r="AT240" s="185"/>
      <c r="AU240" s="185"/>
      <c r="AV240" s="185"/>
      <c r="AW240" s="185"/>
      <c r="AX240" s="185"/>
      <c r="AY240" s="185"/>
      <c r="AZ240" s="185"/>
      <c r="BA240" s="185"/>
      <c r="BB240" s="185"/>
      <c r="BC240" s="185"/>
      <c r="BD240" s="185"/>
      <c r="BE240" s="185"/>
      <c r="BF240" s="185"/>
      <c r="BG240" s="185"/>
      <c r="BH240" s="185"/>
      <c r="BI240" s="185"/>
      <c r="BJ240" s="185"/>
    </row>
    <row r="241" spans="1:62" x14ac:dyDescent="0.3">
      <c r="A241" s="84">
        <f t="shared" si="24"/>
        <v>34</v>
      </c>
      <c r="B241" s="133">
        <f t="shared" si="24"/>
        <v>4.102942622117735E-3</v>
      </c>
      <c r="C241" s="73">
        <f t="shared" si="24"/>
        <v>0.95578631391899238</v>
      </c>
      <c r="D241" s="43">
        <f t="shared" si="19"/>
        <v>3.9215364050150352E-3</v>
      </c>
      <c r="E241" s="133">
        <f t="shared" si="23"/>
        <v>9.3002809717323224E-3</v>
      </c>
      <c r="F241" s="73">
        <f t="shared" si="23"/>
        <v>0.95578631391899238</v>
      </c>
      <c r="G241" s="43">
        <f t="shared" si="20"/>
        <v>8.8890812683829808E-3</v>
      </c>
      <c r="H241" s="84"/>
      <c r="I241" s="133"/>
      <c r="J241" s="73"/>
      <c r="K241" s="43"/>
      <c r="L241" s="133"/>
      <c r="M241" s="73"/>
      <c r="N241" s="43"/>
      <c r="O241" s="84"/>
      <c r="P241" s="133"/>
      <c r="Q241" s="73"/>
      <c r="R241" s="43"/>
      <c r="S241" s="133"/>
      <c r="T241" s="73"/>
      <c r="U241" s="43"/>
      <c r="V241" s="185"/>
      <c r="W241" s="185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  <c r="AI241" s="185"/>
      <c r="AJ241" s="185"/>
      <c r="AK241" s="185"/>
      <c r="AL241" s="185"/>
      <c r="AM241" s="185"/>
      <c r="AN241" s="185"/>
      <c r="AO241" s="185"/>
      <c r="AP241" s="185"/>
      <c r="AQ241" s="185"/>
      <c r="AR241" s="185"/>
      <c r="AS241" s="185"/>
      <c r="AT241" s="185"/>
      <c r="AU241" s="185"/>
      <c r="AV241" s="185"/>
      <c r="AW241" s="185"/>
      <c r="AX241" s="185"/>
      <c r="AY241" s="185"/>
      <c r="AZ241" s="185"/>
      <c r="BA241" s="185"/>
      <c r="BB241" s="185"/>
      <c r="BC241" s="185"/>
      <c r="BD241" s="185"/>
      <c r="BE241" s="185"/>
      <c r="BF241" s="185"/>
      <c r="BG241" s="185"/>
      <c r="BH241" s="185"/>
      <c r="BI241" s="185"/>
      <c r="BJ241" s="185"/>
    </row>
    <row r="242" spans="1:62" x14ac:dyDescent="0.3">
      <c r="A242" s="84">
        <f t="shared" si="24"/>
        <v>35</v>
      </c>
      <c r="B242" s="133">
        <f t="shared" si="24"/>
        <v>4.2837220229298258E-3</v>
      </c>
      <c r="C242" s="73">
        <f t="shared" si="24"/>
        <v>0.95190100369980946</v>
      </c>
      <c r="D242" s="43">
        <f t="shared" si="19"/>
        <v>4.077679293197879E-3</v>
      </c>
      <c r="E242" s="133">
        <f t="shared" si="23"/>
        <v>9.5874175315475325E-3</v>
      </c>
      <c r="F242" s="73">
        <f t="shared" si="23"/>
        <v>0.95190100369980946</v>
      </c>
      <c r="G242" s="43">
        <f t="shared" si="20"/>
        <v>9.1262723711692459E-3</v>
      </c>
      <c r="H242" s="84"/>
      <c r="I242" s="133"/>
      <c r="J242" s="73"/>
      <c r="K242" s="43"/>
      <c r="L242" s="133"/>
      <c r="M242" s="73"/>
      <c r="N242" s="43"/>
      <c r="O242" s="84"/>
      <c r="P242" s="133"/>
      <c r="Q242" s="73"/>
      <c r="R242" s="43"/>
      <c r="S242" s="133"/>
      <c r="T242" s="73"/>
      <c r="U242" s="43"/>
      <c r="V242" s="185"/>
      <c r="W242" s="185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  <c r="AI242" s="185"/>
      <c r="AJ242" s="185"/>
      <c r="AK242" s="185"/>
      <c r="AL242" s="185"/>
      <c r="AM242" s="185"/>
      <c r="AN242" s="185"/>
      <c r="AO242" s="185"/>
      <c r="AP242" s="185"/>
      <c r="AQ242" s="185"/>
      <c r="AR242" s="185"/>
      <c r="AS242" s="185"/>
      <c r="AT242" s="185"/>
      <c r="AU242" s="185"/>
      <c r="AV242" s="185"/>
      <c r="AW242" s="185"/>
      <c r="AX242" s="185"/>
      <c r="AY242" s="185"/>
      <c r="AZ242" s="185"/>
      <c r="BA242" s="185"/>
      <c r="BB242" s="185"/>
      <c r="BC242" s="185"/>
      <c r="BD242" s="185"/>
      <c r="BE242" s="185"/>
      <c r="BF242" s="185"/>
      <c r="BG242" s="185"/>
      <c r="BH242" s="185"/>
      <c r="BI242" s="185"/>
      <c r="BJ242" s="185"/>
    </row>
    <row r="243" spans="1:62" x14ac:dyDescent="0.3">
      <c r="A243" s="84">
        <f t="shared" si="24"/>
        <v>36</v>
      </c>
      <c r="B243" s="133">
        <f t="shared" si="24"/>
        <v>4.5722470574056521E-3</v>
      </c>
      <c r="C243" s="73">
        <f t="shared" si="24"/>
        <v>0.94704436592583074</v>
      </c>
      <c r="D243" s="43">
        <f t="shared" si="19"/>
        <v>4.3301208153369809E-3</v>
      </c>
      <c r="E243" s="133">
        <f t="shared" si="23"/>
        <v>1.0037005626654714E-2</v>
      </c>
      <c r="F243" s="73">
        <f t="shared" si="23"/>
        <v>0.94704436592583074</v>
      </c>
      <c r="G243" s="43">
        <f t="shared" si="20"/>
        <v>9.5054896294892097E-3</v>
      </c>
      <c r="H243" s="84"/>
      <c r="I243" s="133"/>
      <c r="J243" s="73"/>
      <c r="K243" s="43"/>
      <c r="L243" s="133"/>
      <c r="M243" s="73"/>
      <c r="N243" s="43"/>
      <c r="O243" s="84"/>
      <c r="P243" s="133"/>
      <c r="Q243" s="73"/>
      <c r="R243" s="43"/>
      <c r="S243" s="133"/>
      <c r="T243" s="73"/>
      <c r="U243" s="43"/>
      <c r="V243" s="185"/>
      <c r="W243" s="185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185"/>
      <c r="AJ243" s="185"/>
      <c r="AK243" s="185"/>
      <c r="AL243" s="185"/>
      <c r="AM243" s="185"/>
      <c r="AN243" s="185"/>
      <c r="AO243" s="185"/>
      <c r="AP243" s="185"/>
      <c r="AQ243" s="185"/>
      <c r="AR243" s="185"/>
      <c r="AS243" s="185"/>
      <c r="AT243" s="185"/>
      <c r="AU243" s="185"/>
      <c r="AV243" s="185"/>
      <c r="AW243" s="185"/>
      <c r="AX243" s="185"/>
      <c r="AY243" s="185"/>
      <c r="AZ243" s="185"/>
      <c r="BA243" s="185"/>
      <c r="BB243" s="185"/>
      <c r="BC243" s="185"/>
      <c r="BD243" s="185"/>
      <c r="BE243" s="185"/>
      <c r="BF243" s="185"/>
      <c r="BG243" s="185"/>
      <c r="BH243" s="185"/>
      <c r="BI243" s="185"/>
      <c r="BJ243" s="185"/>
    </row>
    <row r="244" spans="1:62" x14ac:dyDescent="0.3">
      <c r="A244" s="84">
        <f t="shared" si="24"/>
        <v>37</v>
      </c>
      <c r="B244" s="133">
        <f t="shared" si="24"/>
        <v>4.7549703227426042E-3</v>
      </c>
      <c r="C244" s="73">
        <f t="shared" si="24"/>
        <v>0.94315905570664793</v>
      </c>
      <c r="D244" s="43">
        <f t="shared" si="19"/>
        <v>4.4846933195110492E-3</v>
      </c>
      <c r="E244" s="133">
        <f t="shared" si="23"/>
        <v>1.0454936499499872E-2</v>
      </c>
      <c r="F244" s="73">
        <f t="shared" si="23"/>
        <v>0.94315905570664793</v>
      </c>
      <c r="G244" s="43">
        <f t="shared" si="20"/>
        <v>9.8606680363412663E-3</v>
      </c>
      <c r="H244" s="84"/>
      <c r="I244" s="133"/>
      <c r="J244" s="73"/>
      <c r="K244" s="43"/>
      <c r="L244" s="133"/>
      <c r="M244" s="73"/>
      <c r="N244" s="43"/>
      <c r="O244" s="84"/>
      <c r="P244" s="133"/>
      <c r="Q244" s="73"/>
      <c r="R244" s="43"/>
      <c r="S244" s="133"/>
      <c r="T244" s="73"/>
      <c r="U244" s="43"/>
      <c r="V244" s="185"/>
      <c r="W244" s="185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  <c r="AI244" s="185"/>
      <c r="AJ244" s="185"/>
      <c r="AK244" s="185"/>
      <c r="AL244" s="185"/>
      <c r="AM244" s="185"/>
      <c r="AN244" s="185"/>
      <c r="AO244" s="185"/>
      <c r="AP244" s="185"/>
      <c r="AQ244" s="185"/>
      <c r="AR244" s="185"/>
      <c r="AS244" s="185"/>
      <c r="AT244" s="185"/>
      <c r="AU244" s="185"/>
      <c r="AV244" s="185"/>
      <c r="AW244" s="185"/>
      <c r="AX244" s="185"/>
      <c r="AY244" s="185"/>
      <c r="AZ244" s="185"/>
      <c r="BA244" s="185"/>
      <c r="BB244" s="185"/>
      <c r="BC244" s="185"/>
      <c r="BD244" s="185"/>
      <c r="BE244" s="185"/>
      <c r="BF244" s="185"/>
      <c r="BG244" s="185"/>
      <c r="BH244" s="185"/>
      <c r="BI244" s="185"/>
      <c r="BJ244" s="185"/>
    </row>
    <row r="245" spans="1:62" x14ac:dyDescent="0.3">
      <c r="A245" s="84">
        <f t="shared" si="24"/>
        <v>38</v>
      </c>
      <c r="B245" s="133">
        <f t="shared" si="24"/>
        <v>4.6291745184908724E-3</v>
      </c>
      <c r="C245" s="73">
        <f t="shared" si="24"/>
        <v>0.93927374548746501</v>
      </c>
      <c r="D245" s="43">
        <f t="shared" si="19"/>
        <v>4.3480620884980541E-3</v>
      </c>
      <c r="E245" s="133">
        <f t="shared" si="23"/>
        <v>1.0047280339143266E-2</v>
      </c>
      <c r="F245" s="73">
        <f t="shared" si="23"/>
        <v>0.93927374548746501</v>
      </c>
      <c r="G245" s="43">
        <f t="shared" si="20"/>
        <v>9.4371466361096636E-3</v>
      </c>
      <c r="H245" s="84"/>
      <c r="I245" s="133"/>
      <c r="J245" s="73"/>
      <c r="K245" s="43"/>
      <c r="L245" s="133"/>
      <c r="M245" s="73"/>
      <c r="N245" s="43"/>
      <c r="O245" s="84"/>
      <c r="P245" s="133"/>
      <c r="Q245" s="73"/>
      <c r="R245" s="43"/>
      <c r="S245" s="133"/>
      <c r="T245" s="73"/>
      <c r="U245" s="43"/>
      <c r="V245" s="185"/>
      <c r="W245" s="185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  <c r="AI245" s="185"/>
      <c r="AJ245" s="185"/>
      <c r="AK245" s="185"/>
      <c r="AL245" s="185"/>
      <c r="AM245" s="185"/>
      <c r="AN245" s="185"/>
      <c r="AO245" s="185"/>
      <c r="AP245" s="185"/>
      <c r="AQ245" s="185"/>
      <c r="AR245" s="185"/>
      <c r="AS245" s="185"/>
      <c r="AT245" s="185"/>
      <c r="AU245" s="185"/>
      <c r="AV245" s="185"/>
      <c r="AW245" s="185"/>
      <c r="AX245" s="185"/>
      <c r="AY245" s="185"/>
      <c r="AZ245" s="185"/>
      <c r="BA245" s="185"/>
      <c r="BB245" s="185"/>
      <c r="BC245" s="185"/>
      <c r="BD245" s="185"/>
      <c r="BE245" s="185"/>
      <c r="BF245" s="185"/>
      <c r="BG245" s="185"/>
      <c r="BH245" s="185"/>
      <c r="BI245" s="185"/>
      <c r="BJ245" s="185"/>
    </row>
    <row r="246" spans="1:62" x14ac:dyDescent="0.3">
      <c r="A246" s="84">
        <f t="shared" si="24"/>
        <v>39</v>
      </c>
      <c r="B246" s="133">
        <f t="shared" si="24"/>
        <v>4.6039042796676768E-3</v>
      </c>
      <c r="C246" s="73">
        <f t="shared" si="24"/>
        <v>0.92373250461073342</v>
      </c>
      <c r="D246" s="43">
        <f t="shared" si="19"/>
        <v>4.2527760312454973E-3</v>
      </c>
      <c r="E246" s="133">
        <f t="shared" si="23"/>
        <v>1.0038671796247452E-2</v>
      </c>
      <c r="F246" s="73">
        <f t="shared" si="23"/>
        <v>0.92373250461073342</v>
      </c>
      <c r="G246" s="43">
        <f t="shared" si="20"/>
        <v>9.2730474413127897E-3</v>
      </c>
      <c r="H246" s="84"/>
      <c r="I246" s="133"/>
      <c r="J246" s="73"/>
      <c r="K246" s="43"/>
      <c r="L246" s="133"/>
      <c r="M246" s="73"/>
      <c r="N246" s="43"/>
      <c r="O246" s="84"/>
      <c r="P246" s="133"/>
      <c r="Q246" s="73"/>
      <c r="R246" s="43"/>
      <c r="S246" s="133"/>
      <c r="T246" s="73"/>
      <c r="U246" s="43"/>
      <c r="V246" s="185"/>
      <c r="W246" s="185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  <c r="AI246" s="185"/>
      <c r="AJ246" s="185"/>
      <c r="AK246" s="185"/>
      <c r="AL246" s="185"/>
      <c r="AM246" s="185"/>
      <c r="AN246" s="185"/>
      <c r="AO246" s="185"/>
      <c r="AP246" s="185"/>
      <c r="AQ246" s="185"/>
      <c r="AR246" s="185"/>
      <c r="AS246" s="185"/>
      <c r="AT246" s="185"/>
      <c r="AU246" s="185"/>
      <c r="AV246" s="185"/>
      <c r="AW246" s="185"/>
      <c r="AX246" s="185"/>
      <c r="AY246" s="185"/>
      <c r="AZ246" s="185"/>
      <c r="BA246" s="185"/>
      <c r="BB246" s="185"/>
      <c r="BC246" s="185"/>
      <c r="BD246" s="185"/>
      <c r="BE246" s="185"/>
      <c r="BF246" s="185"/>
      <c r="BG246" s="185"/>
      <c r="BH246" s="185"/>
      <c r="BI246" s="185"/>
      <c r="BJ246" s="185"/>
    </row>
    <row r="247" spans="1:62" x14ac:dyDescent="0.3">
      <c r="A247" s="84">
        <f t="shared" si="24"/>
        <v>40</v>
      </c>
      <c r="B247" s="133">
        <f t="shared" si="24"/>
        <v>4.5908526178578945E-3</v>
      </c>
      <c r="C247" s="73">
        <f t="shared" si="24"/>
        <v>0.91984719439155049</v>
      </c>
      <c r="D247" s="43">
        <f t="shared" si="19"/>
        <v>4.2228829004016888E-3</v>
      </c>
      <c r="E247" s="133">
        <f t="shared" si="23"/>
        <v>1.0028952473623147E-2</v>
      </c>
      <c r="F247" s="73">
        <f t="shared" si="23"/>
        <v>0.91984719439155049</v>
      </c>
      <c r="G247" s="43">
        <f t="shared" si="20"/>
        <v>9.2251037955484519E-3</v>
      </c>
      <c r="H247" s="84"/>
      <c r="I247" s="133"/>
      <c r="J247" s="73"/>
      <c r="K247" s="43"/>
      <c r="L247" s="133"/>
      <c r="M247" s="73"/>
      <c r="N247" s="43"/>
      <c r="O247" s="84"/>
      <c r="P247" s="133"/>
      <c r="Q247" s="73"/>
      <c r="R247" s="43"/>
      <c r="S247" s="133"/>
      <c r="T247" s="73"/>
      <c r="U247" s="43"/>
      <c r="V247" s="185"/>
      <c r="W247" s="185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  <c r="AI247" s="185"/>
      <c r="AJ247" s="185"/>
      <c r="AK247" s="185"/>
      <c r="AL247" s="185"/>
      <c r="AM247" s="185"/>
      <c r="AN247" s="185"/>
      <c r="AO247" s="185"/>
      <c r="AP247" s="185"/>
      <c r="AQ247" s="185"/>
      <c r="AR247" s="185"/>
      <c r="AS247" s="185"/>
      <c r="AT247" s="185"/>
      <c r="AU247" s="185"/>
      <c r="AV247" s="185"/>
      <c r="AW247" s="185"/>
      <c r="AX247" s="185"/>
      <c r="AY247" s="185"/>
      <c r="AZ247" s="185"/>
      <c r="BA247" s="185"/>
      <c r="BB247" s="185"/>
      <c r="BC247" s="185"/>
      <c r="BD247" s="185"/>
      <c r="BE247" s="185"/>
      <c r="BF247" s="185"/>
      <c r="BG247" s="185"/>
      <c r="BH247" s="185"/>
      <c r="BI247" s="185"/>
      <c r="BJ247" s="185"/>
    </row>
    <row r="248" spans="1:62" x14ac:dyDescent="0.3">
      <c r="A248" s="84">
        <f t="shared" si="24"/>
        <v>41</v>
      </c>
      <c r="B248" s="133">
        <f t="shared" si="24"/>
        <v>4.5355913263654124E-3</v>
      </c>
      <c r="C248" s="73">
        <f t="shared" si="24"/>
        <v>0.89944931574084042</v>
      </c>
      <c r="D248" s="43">
        <f t="shared" si="19"/>
        <v>4.0795345149794611E-3</v>
      </c>
      <c r="E248" s="133">
        <f t="shared" si="23"/>
        <v>1.0055333492174835E-2</v>
      </c>
      <c r="F248" s="73">
        <f t="shared" si="23"/>
        <v>0.89944931574084042</v>
      </c>
      <c r="G248" s="43">
        <f t="shared" si="20"/>
        <v>9.0442628290826107E-3</v>
      </c>
      <c r="H248" s="84"/>
      <c r="I248" s="133"/>
      <c r="J248" s="73"/>
      <c r="K248" s="43"/>
      <c r="L248" s="133"/>
      <c r="M248" s="73"/>
      <c r="N248" s="43"/>
      <c r="O248" s="84"/>
      <c r="P248" s="133"/>
      <c r="Q248" s="73"/>
      <c r="R248" s="43"/>
      <c r="S248" s="133"/>
      <c r="T248" s="73"/>
      <c r="U248" s="43"/>
      <c r="V248" s="185"/>
      <c r="W248" s="185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  <c r="AI248" s="185"/>
      <c r="AJ248" s="185"/>
      <c r="AK248" s="185"/>
      <c r="AL248" s="185"/>
      <c r="AM248" s="185"/>
      <c r="AN248" s="185"/>
      <c r="AO248" s="185"/>
      <c r="AP248" s="185"/>
      <c r="AQ248" s="185"/>
      <c r="AR248" s="185"/>
      <c r="AS248" s="185"/>
      <c r="AT248" s="185"/>
      <c r="AU248" s="185"/>
      <c r="AV248" s="185"/>
      <c r="AW248" s="185"/>
      <c r="AX248" s="185"/>
      <c r="AY248" s="185"/>
      <c r="AZ248" s="185"/>
      <c r="BA248" s="185"/>
      <c r="BB248" s="185"/>
      <c r="BC248" s="185"/>
      <c r="BD248" s="185"/>
      <c r="BE248" s="185"/>
      <c r="BF248" s="185"/>
      <c r="BG248" s="185"/>
      <c r="BH248" s="185"/>
      <c r="BI248" s="185"/>
      <c r="BJ248" s="185"/>
    </row>
    <row r="249" spans="1:62" x14ac:dyDescent="0.3">
      <c r="A249" s="84">
        <f t="shared" si="24"/>
        <v>42</v>
      </c>
      <c r="B249" s="133">
        <f t="shared" si="24"/>
        <v>4.3889684022044538E-3</v>
      </c>
      <c r="C249" s="73">
        <f t="shared" si="24"/>
        <v>0.89167869530247457</v>
      </c>
      <c r="D249" s="43">
        <f t="shared" si="19"/>
        <v>3.9135496186014536E-3</v>
      </c>
      <c r="E249" s="133">
        <f t="shared" si="23"/>
        <v>9.7420936087400586E-3</v>
      </c>
      <c r="F249" s="73">
        <f t="shared" si="23"/>
        <v>0.89167869530247457</v>
      </c>
      <c r="G249" s="43">
        <f t="shared" si="20"/>
        <v>8.686817318555912E-3</v>
      </c>
      <c r="H249" s="84"/>
      <c r="I249" s="133"/>
      <c r="J249" s="73"/>
      <c r="K249" s="43"/>
      <c r="L249" s="133"/>
      <c r="M249" s="73"/>
      <c r="N249" s="43"/>
      <c r="O249" s="84"/>
      <c r="P249" s="133"/>
      <c r="Q249" s="73"/>
      <c r="R249" s="43"/>
      <c r="S249" s="133"/>
      <c r="T249" s="73"/>
      <c r="U249" s="43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85"/>
      <c r="AJ249" s="185"/>
      <c r="AK249" s="185"/>
      <c r="AL249" s="185"/>
      <c r="AM249" s="185"/>
      <c r="AN249" s="185"/>
      <c r="AO249" s="185"/>
      <c r="AP249" s="185"/>
      <c r="AQ249" s="185"/>
      <c r="AR249" s="185"/>
      <c r="AS249" s="185"/>
      <c r="AT249" s="185"/>
      <c r="AU249" s="185"/>
      <c r="AV249" s="185"/>
      <c r="AW249" s="185"/>
      <c r="AX249" s="185"/>
      <c r="AY249" s="185"/>
      <c r="AZ249" s="185"/>
      <c r="BA249" s="185"/>
      <c r="BB249" s="185"/>
      <c r="BC249" s="185"/>
      <c r="BD249" s="185"/>
      <c r="BE249" s="185"/>
      <c r="BF249" s="185"/>
      <c r="BG249" s="185"/>
      <c r="BH249" s="185"/>
      <c r="BI249" s="185"/>
      <c r="BJ249" s="185"/>
    </row>
    <row r="250" spans="1:62" x14ac:dyDescent="0.3">
      <c r="A250" s="84">
        <f t="shared" si="24"/>
        <v>43</v>
      </c>
      <c r="B250" s="133">
        <f t="shared" si="24"/>
        <v>4.2598402587672455E-3</v>
      </c>
      <c r="C250" s="73">
        <f t="shared" si="24"/>
        <v>0.88390807486410883</v>
      </c>
      <c r="D250" s="43">
        <f t="shared" si="19"/>
        <v>3.7653072023555831E-3</v>
      </c>
      <c r="E250" s="133">
        <f t="shared" si="23"/>
        <v>9.627960991637494E-3</v>
      </c>
      <c r="F250" s="73">
        <f t="shared" si="23"/>
        <v>0.88390807486410883</v>
      </c>
      <c r="G250" s="43">
        <f t="shared" si="20"/>
        <v>8.5102324649850344E-3</v>
      </c>
      <c r="H250" s="84"/>
      <c r="I250" s="133"/>
      <c r="J250" s="73"/>
      <c r="K250" s="43"/>
      <c r="L250" s="133"/>
      <c r="M250" s="73"/>
      <c r="N250" s="43"/>
      <c r="O250" s="84"/>
      <c r="P250" s="133"/>
      <c r="Q250" s="73"/>
      <c r="R250" s="43"/>
      <c r="S250" s="133"/>
      <c r="T250" s="73"/>
      <c r="U250" s="43"/>
      <c r="V250" s="185"/>
      <c r="W250" s="185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  <c r="AI250" s="185"/>
      <c r="AJ250" s="185"/>
      <c r="AK250" s="185"/>
      <c r="AL250" s="185"/>
      <c r="AM250" s="185"/>
      <c r="AN250" s="185"/>
      <c r="AO250" s="185"/>
      <c r="AP250" s="185"/>
      <c r="AQ250" s="185"/>
      <c r="AR250" s="185"/>
      <c r="AS250" s="185"/>
      <c r="AT250" s="185"/>
      <c r="AU250" s="185"/>
      <c r="AV250" s="185"/>
      <c r="AW250" s="185"/>
      <c r="AX250" s="185"/>
      <c r="AY250" s="185"/>
      <c r="AZ250" s="185"/>
      <c r="BA250" s="185"/>
      <c r="BB250" s="185"/>
      <c r="BC250" s="185"/>
      <c r="BD250" s="185"/>
      <c r="BE250" s="185"/>
      <c r="BF250" s="185"/>
      <c r="BG250" s="185"/>
      <c r="BH250" s="185"/>
      <c r="BI250" s="185"/>
      <c r="BJ250" s="185"/>
    </row>
    <row r="251" spans="1:62" x14ac:dyDescent="0.3">
      <c r="A251" s="84">
        <f t="shared" si="24"/>
        <v>44</v>
      </c>
      <c r="B251" s="133">
        <f t="shared" si="24"/>
        <v>4.1607031679993245E-3</v>
      </c>
      <c r="C251" s="73">
        <f t="shared" si="24"/>
        <v>0.87613745442574298</v>
      </c>
      <c r="D251" s="43">
        <f t="shared" si="19"/>
        <v>3.6453478822320528E-3</v>
      </c>
      <c r="E251" s="133">
        <f t="shared" si="23"/>
        <v>9.5496510207788016E-3</v>
      </c>
      <c r="F251" s="73">
        <f t="shared" si="23"/>
        <v>0.87613745442574298</v>
      </c>
      <c r="G251" s="43">
        <f t="shared" si="20"/>
        <v>8.366806935999338E-3</v>
      </c>
      <c r="H251" s="84"/>
      <c r="I251" s="133"/>
      <c r="J251" s="73"/>
      <c r="K251" s="43"/>
      <c r="L251" s="133"/>
      <c r="M251" s="73"/>
      <c r="N251" s="43"/>
      <c r="O251" s="84"/>
      <c r="P251" s="133"/>
      <c r="Q251" s="73"/>
      <c r="R251" s="43"/>
      <c r="S251" s="133"/>
      <c r="T251" s="73"/>
      <c r="U251" s="43"/>
      <c r="V251" s="185"/>
      <c r="W251" s="185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  <c r="AI251" s="185"/>
      <c r="AJ251" s="185"/>
      <c r="AK251" s="185"/>
      <c r="AL251" s="185"/>
      <c r="AM251" s="185"/>
      <c r="AN251" s="185"/>
      <c r="AO251" s="185"/>
      <c r="AP251" s="185"/>
      <c r="AQ251" s="185"/>
      <c r="AR251" s="185"/>
      <c r="AS251" s="185"/>
      <c r="AT251" s="185"/>
      <c r="AU251" s="185"/>
      <c r="AV251" s="185"/>
      <c r="AW251" s="185"/>
      <c r="AX251" s="185"/>
      <c r="AY251" s="185"/>
      <c r="AZ251" s="185"/>
      <c r="BA251" s="185"/>
      <c r="BB251" s="185"/>
      <c r="BC251" s="185"/>
      <c r="BD251" s="185"/>
      <c r="BE251" s="185"/>
      <c r="BF251" s="185"/>
      <c r="BG251" s="185"/>
      <c r="BH251" s="185"/>
      <c r="BI251" s="185"/>
      <c r="BJ251" s="185"/>
    </row>
    <row r="252" spans="1:62" x14ac:dyDescent="0.3">
      <c r="A252" s="84">
        <f t="shared" si="24"/>
        <v>45</v>
      </c>
      <c r="B252" s="133">
        <f t="shared" si="24"/>
        <v>4.0385173978651923E-3</v>
      </c>
      <c r="C252" s="73">
        <f t="shared" si="24"/>
        <v>0.85185426555584987</v>
      </c>
      <c r="D252" s="43">
        <f t="shared" si="19"/>
        <v>3.4402282718929752E-3</v>
      </c>
      <c r="E252" s="133">
        <f t="shared" si="23"/>
        <v>9.2675129697418045E-3</v>
      </c>
      <c r="F252" s="73">
        <f t="shared" si="23"/>
        <v>0.85185426555584987</v>
      </c>
      <c r="G252" s="43">
        <f t="shared" si="20"/>
        <v>7.8945704543687181E-3</v>
      </c>
      <c r="H252" s="84"/>
      <c r="I252" s="133"/>
      <c r="J252" s="73"/>
      <c r="K252" s="43"/>
      <c r="L252" s="133"/>
      <c r="M252" s="73"/>
      <c r="N252" s="43"/>
      <c r="O252" s="84"/>
      <c r="P252" s="133"/>
      <c r="Q252" s="73"/>
      <c r="R252" s="43"/>
      <c r="S252" s="133"/>
      <c r="T252" s="73"/>
      <c r="U252" s="43"/>
      <c r="V252" s="185"/>
      <c r="W252" s="185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  <c r="AI252" s="185"/>
      <c r="AJ252" s="185"/>
      <c r="AK252" s="185"/>
      <c r="AL252" s="185"/>
      <c r="AM252" s="185"/>
      <c r="AN252" s="185"/>
      <c r="AO252" s="185"/>
      <c r="AP252" s="185"/>
      <c r="AQ252" s="185"/>
      <c r="AR252" s="185"/>
      <c r="AS252" s="185"/>
      <c r="AT252" s="185"/>
      <c r="AU252" s="185"/>
      <c r="AV252" s="185"/>
      <c r="AW252" s="185"/>
      <c r="AX252" s="185"/>
      <c r="AY252" s="185"/>
      <c r="AZ252" s="185"/>
      <c r="BA252" s="185"/>
      <c r="BB252" s="185"/>
      <c r="BC252" s="185"/>
      <c r="BD252" s="185"/>
      <c r="BE252" s="185"/>
      <c r="BF252" s="185"/>
      <c r="BG252" s="185"/>
      <c r="BH252" s="185"/>
      <c r="BI252" s="185"/>
      <c r="BJ252" s="185"/>
    </row>
    <row r="253" spans="1:62" x14ac:dyDescent="0.3">
      <c r="A253" s="84">
        <f t="shared" si="24"/>
        <v>46</v>
      </c>
      <c r="B253" s="133">
        <f t="shared" si="24"/>
        <v>3.9341041033869343E-3</v>
      </c>
      <c r="C253" s="73">
        <f t="shared" si="24"/>
        <v>0.84019833489830109</v>
      </c>
      <c r="D253" s="43">
        <f t="shared" si="19"/>
        <v>3.3054277169822762E-3</v>
      </c>
      <c r="E253" s="133">
        <f t="shared" si="23"/>
        <v>9.1733743877520976E-3</v>
      </c>
      <c r="F253" s="73">
        <f t="shared" si="23"/>
        <v>0.84019833489830109</v>
      </c>
      <c r="G253" s="43">
        <f t="shared" si="20"/>
        <v>7.7074538859880342E-3</v>
      </c>
      <c r="H253" s="84"/>
      <c r="I253" s="133"/>
      <c r="J253" s="73"/>
      <c r="K253" s="43"/>
      <c r="L253" s="133"/>
      <c r="M253" s="73"/>
      <c r="N253" s="43"/>
      <c r="O253" s="84"/>
      <c r="P253" s="133"/>
      <c r="Q253" s="73"/>
      <c r="R253" s="43"/>
      <c r="S253" s="133"/>
      <c r="T253" s="73"/>
      <c r="U253" s="43"/>
      <c r="V253" s="185"/>
      <c r="W253" s="185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  <c r="AH253" s="185"/>
      <c r="AI253" s="185"/>
      <c r="AJ253" s="185"/>
      <c r="AK253" s="185"/>
      <c r="AL253" s="185"/>
      <c r="AM253" s="185"/>
      <c r="AN253" s="185"/>
      <c r="AO253" s="185"/>
      <c r="AP253" s="185"/>
      <c r="AQ253" s="185"/>
      <c r="AR253" s="185"/>
      <c r="AS253" s="185"/>
      <c r="AT253" s="185"/>
      <c r="AU253" s="185"/>
      <c r="AV253" s="185"/>
      <c r="AW253" s="185"/>
      <c r="AX253" s="185"/>
      <c r="AY253" s="185"/>
      <c r="AZ253" s="185"/>
      <c r="BA253" s="185"/>
      <c r="BB253" s="185"/>
      <c r="BC253" s="185"/>
      <c r="BD253" s="185"/>
      <c r="BE253" s="185"/>
      <c r="BF253" s="185"/>
      <c r="BG253" s="185"/>
      <c r="BH253" s="185"/>
      <c r="BI253" s="185"/>
      <c r="BJ253" s="185"/>
    </row>
    <row r="254" spans="1:62" x14ac:dyDescent="0.3">
      <c r="A254" s="84">
        <f t="shared" si="24"/>
        <v>47</v>
      </c>
      <c r="B254" s="133">
        <f t="shared" si="24"/>
        <v>3.8185830116237544E-3</v>
      </c>
      <c r="C254" s="73">
        <f t="shared" si="24"/>
        <v>0.83631302467911828</v>
      </c>
      <c r="D254" s="43">
        <f t="shared" si="19"/>
        <v>3.1935307084393588E-3</v>
      </c>
      <c r="E254" s="133">
        <f t="shared" si="23"/>
        <v>9.314998803134843E-3</v>
      </c>
      <c r="F254" s="73">
        <f t="shared" si="23"/>
        <v>0.83631302467911828</v>
      </c>
      <c r="G254" s="43">
        <f t="shared" si="20"/>
        <v>7.7902548239320675E-3</v>
      </c>
      <c r="H254" s="84"/>
      <c r="I254" s="133"/>
      <c r="J254" s="73"/>
      <c r="K254" s="43"/>
      <c r="L254" s="133"/>
      <c r="M254" s="73"/>
      <c r="N254" s="43"/>
      <c r="O254" s="84"/>
      <c r="P254" s="133"/>
      <c r="Q254" s="73"/>
      <c r="R254" s="43"/>
      <c r="S254" s="133"/>
      <c r="T254" s="73"/>
      <c r="U254" s="43"/>
      <c r="V254" s="185"/>
      <c r="W254" s="185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  <c r="AH254" s="185"/>
      <c r="AI254" s="185"/>
      <c r="AJ254" s="185"/>
      <c r="AK254" s="185"/>
      <c r="AL254" s="185"/>
      <c r="AM254" s="185"/>
      <c r="AN254" s="185"/>
      <c r="AO254" s="185"/>
      <c r="AP254" s="185"/>
      <c r="AQ254" s="185"/>
      <c r="AR254" s="185"/>
      <c r="AS254" s="185"/>
      <c r="AT254" s="185"/>
      <c r="AU254" s="185"/>
      <c r="AV254" s="185"/>
      <c r="AW254" s="185"/>
      <c r="AX254" s="185"/>
      <c r="AY254" s="185"/>
      <c r="AZ254" s="185"/>
      <c r="BA254" s="185"/>
      <c r="BB254" s="185"/>
      <c r="BC254" s="185"/>
      <c r="BD254" s="185"/>
      <c r="BE254" s="185"/>
      <c r="BF254" s="185"/>
      <c r="BG254" s="185"/>
      <c r="BH254" s="185"/>
      <c r="BI254" s="185"/>
      <c r="BJ254" s="185"/>
    </row>
    <row r="255" spans="1:62" x14ac:dyDescent="0.3">
      <c r="A255" s="84">
        <f t="shared" si="24"/>
        <v>48</v>
      </c>
      <c r="B255" s="133">
        <f t="shared" si="24"/>
        <v>3.6611299851099979E-3</v>
      </c>
      <c r="C255" s="73">
        <f t="shared" si="24"/>
        <v>0.79260328471331065</v>
      </c>
      <c r="D255" s="43">
        <f t="shared" si="19"/>
        <v>2.9018236519605784E-3</v>
      </c>
      <c r="E255" s="133">
        <f t="shared" ref="E255:F270" si="25">E60</f>
        <v>9.061463330106519E-3</v>
      </c>
      <c r="F255" s="73">
        <f t="shared" si="25"/>
        <v>0.79260328471331065</v>
      </c>
      <c r="G255" s="43">
        <f t="shared" si="20"/>
        <v>7.1821455997516416E-3</v>
      </c>
      <c r="H255" s="84"/>
      <c r="I255" s="133"/>
      <c r="J255" s="73"/>
      <c r="K255" s="43"/>
      <c r="L255" s="133"/>
      <c r="M255" s="73"/>
      <c r="N255" s="43"/>
      <c r="O255" s="84"/>
      <c r="P255" s="133"/>
      <c r="Q255" s="73"/>
      <c r="R255" s="43"/>
      <c r="S255" s="133"/>
      <c r="T255" s="73"/>
      <c r="U255" s="43"/>
      <c r="V255" s="185"/>
      <c r="W255" s="185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  <c r="AH255" s="185"/>
      <c r="AI255" s="185"/>
      <c r="AJ255" s="185"/>
      <c r="AK255" s="185"/>
      <c r="AL255" s="185"/>
      <c r="AM255" s="185"/>
      <c r="AN255" s="185"/>
      <c r="AO255" s="185"/>
      <c r="AP255" s="185"/>
      <c r="AQ255" s="185"/>
      <c r="AR255" s="185"/>
      <c r="AS255" s="185"/>
      <c r="AT255" s="185"/>
      <c r="AU255" s="185"/>
      <c r="AV255" s="185"/>
      <c r="AW255" s="185"/>
      <c r="AX255" s="185"/>
      <c r="AY255" s="185"/>
      <c r="AZ255" s="185"/>
      <c r="BA255" s="185"/>
      <c r="BB255" s="185"/>
      <c r="BC255" s="185"/>
      <c r="BD255" s="185"/>
      <c r="BE255" s="185"/>
      <c r="BF255" s="185"/>
      <c r="BG255" s="185"/>
      <c r="BH255" s="185"/>
      <c r="BI255" s="185"/>
      <c r="BJ255" s="185"/>
    </row>
    <row r="256" spans="1:62" x14ac:dyDescent="0.3">
      <c r="A256" s="84">
        <f t="shared" ref="A256:C271" si="26">A61</f>
        <v>49</v>
      </c>
      <c r="B256" s="133">
        <f t="shared" si="26"/>
        <v>3.4389740394115756E-3</v>
      </c>
      <c r="C256" s="73">
        <f t="shared" si="26"/>
        <v>0.75893221502631691</v>
      </c>
      <c r="D256" s="43">
        <f t="shared" si="19"/>
        <v>2.6099481851486277E-3</v>
      </c>
      <c r="E256" s="133">
        <f t="shared" si="25"/>
        <v>8.1811703952765196E-3</v>
      </c>
      <c r="F256" s="73">
        <f t="shared" si="25"/>
        <v>0.75893221502631691</v>
      </c>
      <c r="G256" s="43">
        <f t="shared" si="20"/>
        <v>6.2089537695949378E-3</v>
      </c>
      <c r="H256" s="84"/>
      <c r="I256" s="133"/>
      <c r="J256" s="73"/>
      <c r="K256" s="43"/>
      <c r="L256" s="133"/>
      <c r="M256" s="73"/>
      <c r="N256" s="43"/>
      <c r="O256" s="84"/>
      <c r="P256" s="133"/>
      <c r="Q256" s="73"/>
      <c r="R256" s="43"/>
      <c r="S256" s="133"/>
      <c r="T256" s="73"/>
      <c r="U256" s="43"/>
      <c r="V256" s="185"/>
      <c r="W256" s="185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  <c r="AI256" s="185"/>
      <c r="AJ256" s="185"/>
      <c r="AK256" s="185"/>
      <c r="AL256" s="185"/>
      <c r="AM256" s="185"/>
      <c r="AN256" s="185"/>
      <c r="AO256" s="185"/>
      <c r="AP256" s="185"/>
      <c r="AQ256" s="185"/>
      <c r="AR256" s="185"/>
      <c r="AS256" s="185"/>
      <c r="AT256" s="185"/>
      <c r="AU256" s="185"/>
      <c r="AV256" s="185"/>
      <c r="AW256" s="185"/>
      <c r="AX256" s="185"/>
      <c r="AY256" s="185"/>
      <c r="AZ256" s="185"/>
      <c r="BA256" s="185"/>
      <c r="BB256" s="185"/>
      <c r="BC256" s="185"/>
      <c r="BD256" s="185"/>
      <c r="BE256" s="185"/>
      <c r="BF256" s="185"/>
      <c r="BG256" s="185"/>
      <c r="BH256" s="185"/>
      <c r="BI256" s="185"/>
      <c r="BJ256" s="185"/>
    </row>
    <row r="257" spans="1:62" x14ac:dyDescent="0.3">
      <c r="A257" s="84">
        <f t="shared" si="26"/>
        <v>50</v>
      </c>
      <c r="B257" s="133">
        <f t="shared" si="26"/>
        <v>3.3198429135307965E-3</v>
      </c>
      <c r="C257" s="73">
        <f t="shared" si="26"/>
        <v>0.7928509732397836</v>
      </c>
      <c r="D257" s="43">
        <f t="shared" si="19"/>
        <v>2.6321406849960909E-3</v>
      </c>
      <c r="E257" s="133">
        <f t="shared" si="25"/>
        <v>8.0378798103010376E-3</v>
      </c>
      <c r="F257" s="73">
        <f t="shared" si="25"/>
        <v>0.7928509732397836</v>
      </c>
      <c r="G257" s="43">
        <f t="shared" si="20"/>
        <v>6.3728408303815849E-3</v>
      </c>
      <c r="H257" s="84"/>
      <c r="I257" s="133"/>
      <c r="J257" s="73"/>
      <c r="K257" s="43"/>
      <c r="L257" s="133"/>
      <c r="M257" s="73"/>
      <c r="N257" s="43"/>
      <c r="O257" s="84"/>
      <c r="P257" s="133"/>
      <c r="Q257" s="73"/>
      <c r="R257" s="43"/>
      <c r="S257" s="133"/>
      <c r="T257" s="73"/>
      <c r="U257" s="43"/>
      <c r="V257" s="185"/>
      <c r="W257" s="185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  <c r="AI257" s="185"/>
      <c r="AJ257" s="185"/>
      <c r="AK257" s="185"/>
      <c r="AL257" s="185"/>
      <c r="AM257" s="185"/>
      <c r="AN257" s="185"/>
      <c r="AO257" s="185"/>
      <c r="AP257" s="185"/>
      <c r="AQ257" s="185"/>
      <c r="AR257" s="185"/>
      <c r="AS257" s="185"/>
      <c r="AT257" s="185"/>
      <c r="AU257" s="185"/>
      <c r="AV257" s="185"/>
      <c r="AW257" s="185"/>
      <c r="AX257" s="185"/>
      <c r="AY257" s="185"/>
      <c r="AZ257" s="185"/>
      <c r="BA257" s="185"/>
      <c r="BB257" s="185"/>
      <c r="BC257" s="185"/>
      <c r="BD257" s="185"/>
      <c r="BE257" s="185"/>
      <c r="BF257" s="185"/>
      <c r="BG257" s="185"/>
      <c r="BH257" s="185"/>
      <c r="BI257" s="185"/>
      <c r="BJ257" s="185"/>
    </row>
    <row r="258" spans="1:62" x14ac:dyDescent="0.3">
      <c r="A258" s="84">
        <f t="shared" si="26"/>
        <v>51</v>
      </c>
      <c r="B258" s="133">
        <f t="shared" si="26"/>
        <v>3.1884932106366047E-3</v>
      </c>
      <c r="C258" s="73">
        <f t="shared" si="26"/>
        <v>0.79624284906113019</v>
      </c>
      <c r="D258" s="43">
        <f t="shared" si="19"/>
        <v>2.5388149182493606E-3</v>
      </c>
      <c r="E258" s="133">
        <f t="shared" si="25"/>
        <v>8.0387128950974076E-3</v>
      </c>
      <c r="F258" s="73">
        <f t="shared" si="25"/>
        <v>0.79624284906113019</v>
      </c>
      <c r="G258" s="43">
        <f t="shared" si="20"/>
        <v>6.4007676583768061E-3</v>
      </c>
      <c r="H258" s="84"/>
      <c r="I258" s="133"/>
      <c r="J258" s="73"/>
      <c r="K258" s="43"/>
      <c r="L258" s="133"/>
      <c r="M258" s="73"/>
      <c r="N258" s="43"/>
      <c r="O258" s="84"/>
      <c r="P258" s="133"/>
      <c r="Q258" s="73"/>
      <c r="R258" s="43"/>
      <c r="S258" s="133"/>
      <c r="T258" s="73"/>
      <c r="U258" s="43"/>
      <c r="V258" s="185"/>
      <c r="W258" s="185"/>
      <c r="X258" s="185"/>
      <c r="Y258" s="185"/>
      <c r="Z258" s="185"/>
      <c r="AA258" s="185"/>
      <c r="AB258" s="185"/>
      <c r="AC258" s="185"/>
      <c r="AD258" s="185"/>
      <c r="AE258" s="185"/>
      <c r="AF258" s="185"/>
      <c r="AG258" s="185"/>
      <c r="AH258" s="185"/>
      <c r="AI258" s="185"/>
      <c r="AJ258" s="185"/>
      <c r="AK258" s="185"/>
      <c r="AL258" s="185"/>
      <c r="AM258" s="185"/>
      <c r="AN258" s="185"/>
      <c r="AO258" s="185"/>
      <c r="AP258" s="185"/>
      <c r="AQ258" s="185"/>
      <c r="AR258" s="185"/>
      <c r="AS258" s="185"/>
      <c r="AT258" s="185"/>
      <c r="AU258" s="185"/>
      <c r="AV258" s="185"/>
      <c r="AW258" s="185"/>
      <c r="AX258" s="185"/>
      <c r="AY258" s="185"/>
      <c r="AZ258" s="185"/>
      <c r="BA258" s="185"/>
      <c r="BB258" s="185"/>
      <c r="BC258" s="185"/>
      <c r="BD258" s="185"/>
      <c r="BE258" s="185"/>
      <c r="BF258" s="185"/>
      <c r="BG258" s="185"/>
      <c r="BH258" s="185"/>
      <c r="BI258" s="185"/>
      <c r="BJ258" s="185"/>
    </row>
    <row r="259" spans="1:62" x14ac:dyDescent="0.3">
      <c r="A259" s="84">
        <f t="shared" si="26"/>
        <v>52</v>
      </c>
      <c r="B259" s="133">
        <f t="shared" si="26"/>
        <v>3.0865791705474532E-3</v>
      </c>
      <c r="C259" s="73">
        <f t="shared" si="26"/>
        <v>0.79878675592714021</v>
      </c>
      <c r="D259" s="43">
        <f t="shared" si="19"/>
        <v>2.4655185625538836E-3</v>
      </c>
      <c r="E259" s="133">
        <f t="shared" si="25"/>
        <v>8.051486861975066E-3</v>
      </c>
      <c r="F259" s="73">
        <f t="shared" si="25"/>
        <v>0.79878675592714021</v>
      </c>
      <c r="G259" s="43">
        <f t="shared" si="20"/>
        <v>6.4314210708670532E-3</v>
      </c>
      <c r="H259" s="84"/>
      <c r="I259" s="133"/>
      <c r="J259" s="73"/>
      <c r="K259" s="43"/>
      <c r="L259" s="133"/>
      <c r="M259" s="73"/>
      <c r="N259" s="43"/>
      <c r="O259" s="84"/>
      <c r="P259" s="133"/>
      <c r="Q259" s="73"/>
      <c r="R259" s="43"/>
      <c r="S259" s="133"/>
      <c r="T259" s="73"/>
      <c r="U259" s="43"/>
      <c r="V259" s="185"/>
      <c r="W259" s="185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  <c r="AH259" s="185"/>
      <c r="AI259" s="185"/>
      <c r="AJ259" s="185"/>
      <c r="AK259" s="185"/>
      <c r="AL259" s="185"/>
      <c r="AM259" s="185"/>
      <c r="AN259" s="185"/>
      <c r="AO259" s="185"/>
      <c r="AP259" s="185"/>
      <c r="AQ259" s="185"/>
      <c r="AR259" s="185"/>
      <c r="AS259" s="185"/>
      <c r="AT259" s="185"/>
      <c r="AU259" s="185"/>
      <c r="AV259" s="185"/>
      <c r="AW259" s="185"/>
      <c r="AX259" s="185"/>
      <c r="AY259" s="185"/>
      <c r="AZ259" s="185"/>
      <c r="BA259" s="185"/>
      <c r="BB259" s="185"/>
      <c r="BC259" s="185"/>
      <c r="BD259" s="185"/>
      <c r="BE259" s="185"/>
      <c r="BF259" s="185"/>
      <c r="BG259" s="185"/>
      <c r="BH259" s="185"/>
      <c r="BI259" s="185"/>
      <c r="BJ259" s="185"/>
    </row>
    <row r="260" spans="1:62" x14ac:dyDescent="0.3">
      <c r="A260" s="84">
        <f t="shared" si="26"/>
        <v>53</v>
      </c>
      <c r="B260" s="133">
        <f t="shared" si="26"/>
        <v>3.002992995978422E-3</v>
      </c>
      <c r="C260" s="73">
        <f t="shared" si="26"/>
        <v>0.80302660070382359</v>
      </c>
      <c r="D260" s="43">
        <f t="shared" si="19"/>
        <v>2.4114832574979434E-3</v>
      </c>
      <c r="E260" s="133">
        <f t="shared" si="25"/>
        <v>8.0178857751881799E-3</v>
      </c>
      <c r="F260" s="73">
        <f t="shared" si="25"/>
        <v>0.80302660070382359</v>
      </c>
      <c r="G260" s="43">
        <f t="shared" si="20"/>
        <v>6.4385755588809053E-3</v>
      </c>
      <c r="H260" s="84"/>
      <c r="I260" s="133"/>
      <c r="J260" s="73"/>
      <c r="K260" s="43"/>
      <c r="L260" s="133"/>
      <c r="M260" s="73"/>
      <c r="N260" s="43"/>
      <c r="O260" s="84"/>
      <c r="P260" s="133"/>
      <c r="Q260" s="73"/>
      <c r="R260" s="43"/>
      <c r="S260" s="133"/>
      <c r="T260" s="73"/>
      <c r="U260" s="43"/>
      <c r="V260" s="185"/>
      <c r="W260" s="185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  <c r="AH260" s="185"/>
      <c r="AI260" s="185"/>
      <c r="AJ260" s="185"/>
      <c r="AK260" s="185"/>
      <c r="AL260" s="185"/>
      <c r="AM260" s="185"/>
      <c r="AN260" s="185"/>
      <c r="AO260" s="185"/>
      <c r="AP260" s="185"/>
      <c r="AQ260" s="185"/>
      <c r="AR260" s="185"/>
      <c r="AS260" s="185"/>
      <c r="AT260" s="185"/>
      <c r="AU260" s="185"/>
      <c r="AV260" s="185"/>
      <c r="AW260" s="185"/>
      <c r="AX260" s="185"/>
      <c r="AY260" s="185"/>
      <c r="AZ260" s="185"/>
      <c r="BA260" s="185"/>
      <c r="BB260" s="185"/>
      <c r="BC260" s="185"/>
      <c r="BD260" s="185"/>
      <c r="BE260" s="185"/>
      <c r="BF260" s="185"/>
      <c r="BG260" s="185"/>
      <c r="BH260" s="185"/>
      <c r="BI260" s="185"/>
      <c r="BJ260" s="185"/>
    </row>
    <row r="261" spans="1:62" x14ac:dyDescent="0.3">
      <c r="A261" s="84">
        <f t="shared" si="26"/>
        <v>54</v>
      </c>
      <c r="B261" s="133">
        <f t="shared" si="26"/>
        <v>3.0738052036697939E-3</v>
      </c>
      <c r="C261" s="73">
        <f t="shared" si="26"/>
        <v>0.80641847652517029</v>
      </c>
      <c r="D261" s="43">
        <f t="shared" si="19"/>
        <v>2.4787733094785358E-3</v>
      </c>
      <c r="E261" s="133">
        <f t="shared" si="25"/>
        <v>8.3397342015187684E-3</v>
      </c>
      <c r="F261" s="73">
        <f t="shared" si="25"/>
        <v>0.80641847652517029</v>
      </c>
      <c r="G261" s="43">
        <f t="shared" si="20"/>
        <v>6.7253157494136231E-3</v>
      </c>
      <c r="H261" s="84"/>
      <c r="I261" s="133"/>
      <c r="J261" s="73"/>
      <c r="K261" s="43"/>
      <c r="L261" s="133"/>
      <c r="M261" s="73"/>
      <c r="N261" s="43"/>
      <c r="O261" s="84"/>
      <c r="P261" s="133"/>
      <c r="Q261" s="73"/>
      <c r="R261" s="43"/>
      <c r="S261" s="133"/>
      <c r="T261" s="73"/>
      <c r="U261" s="43"/>
      <c r="V261" s="185"/>
      <c r="W261" s="185"/>
      <c r="X261" s="185"/>
      <c r="Y261" s="185"/>
      <c r="Z261" s="185"/>
      <c r="AA261" s="185"/>
      <c r="AB261" s="185"/>
      <c r="AC261" s="185"/>
      <c r="AD261" s="185"/>
      <c r="AE261" s="185"/>
      <c r="AF261" s="185"/>
      <c r="AG261" s="185"/>
      <c r="AH261" s="185"/>
      <c r="AI261" s="185"/>
      <c r="AJ261" s="185"/>
      <c r="AK261" s="185"/>
      <c r="AL261" s="185"/>
      <c r="AM261" s="185"/>
      <c r="AN261" s="185"/>
      <c r="AO261" s="185"/>
      <c r="AP261" s="185"/>
      <c r="AQ261" s="185"/>
      <c r="AR261" s="185"/>
      <c r="AS261" s="185"/>
      <c r="AT261" s="185"/>
      <c r="AU261" s="185"/>
      <c r="AV261" s="185"/>
      <c r="AW261" s="185"/>
      <c r="AX261" s="185"/>
      <c r="AY261" s="185"/>
      <c r="AZ261" s="185"/>
      <c r="BA261" s="185"/>
      <c r="BB261" s="185"/>
      <c r="BC261" s="185"/>
      <c r="BD261" s="185"/>
      <c r="BE261" s="185"/>
      <c r="BF261" s="185"/>
      <c r="BG261" s="185"/>
      <c r="BH261" s="185"/>
      <c r="BI261" s="185"/>
      <c r="BJ261" s="185"/>
    </row>
    <row r="262" spans="1:62" x14ac:dyDescent="0.3">
      <c r="A262" s="84">
        <f t="shared" si="26"/>
        <v>55</v>
      </c>
      <c r="B262" s="133">
        <f t="shared" si="26"/>
        <v>2.3043125467568843E-3</v>
      </c>
      <c r="C262" s="73">
        <f t="shared" si="26"/>
        <v>0.84118520369397365</v>
      </c>
      <c r="D262" s="43">
        <f t="shared" si="19"/>
        <v>1.938353619018269E-3</v>
      </c>
      <c r="E262" s="133">
        <f t="shared" si="25"/>
        <v>6.5272193795517667E-3</v>
      </c>
      <c r="F262" s="73">
        <f t="shared" si="25"/>
        <v>0.84118520369397365</v>
      </c>
      <c r="G262" s="43">
        <f t="shared" si="20"/>
        <v>5.4906003633435055E-3</v>
      </c>
      <c r="H262" s="84"/>
      <c r="I262" s="133"/>
      <c r="J262" s="73"/>
      <c r="K262" s="43"/>
      <c r="L262" s="133"/>
      <c r="M262" s="73"/>
      <c r="N262" s="43"/>
      <c r="O262" s="84"/>
      <c r="P262" s="133"/>
      <c r="Q262" s="73"/>
      <c r="R262" s="43"/>
      <c r="S262" s="133"/>
      <c r="T262" s="73"/>
      <c r="U262" s="43"/>
      <c r="V262" s="185"/>
      <c r="W262" s="185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  <c r="AH262" s="185"/>
      <c r="AI262" s="185"/>
      <c r="AJ262" s="185"/>
      <c r="AK262" s="185"/>
      <c r="AL262" s="185"/>
      <c r="AM262" s="185"/>
      <c r="AN262" s="185"/>
      <c r="AO262" s="185"/>
      <c r="AP262" s="185"/>
      <c r="AQ262" s="185"/>
      <c r="AR262" s="185"/>
      <c r="AS262" s="185"/>
      <c r="AT262" s="185"/>
      <c r="AU262" s="185"/>
      <c r="AV262" s="185"/>
      <c r="AW262" s="185"/>
      <c r="AX262" s="185"/>
      <c r="AY262" s="185"/>
      <c r="AZ262" s="185"/>
      <c r="BA262" s="185"/>
      <c r="BB262" s="185"/>
      <c r="BC262" s="185"/>
      <c r="BD262" s="185"/>
      <c r="BE262" s="185"/>
      <c r="BF262" s="185"/>
      <c r="BG262" s="185"/>
      <c r="BH262" s="185"/>
      <c r="BI262" s="185"/>
      <c r="BJ262" s="185"/>
    </row>
    <row r="263" spans="1:62" x14ac:dyDescent="0.3">
      <c r="A263" s="84">
        <f t="shared" si="26"/>
        <v>56</v>
      </c>
      <c r="B263" s="133">
        <f t="shared" si="26"/>
        <v>2.1846260310118592E-3</v>
      </c>
      <c r="C263" s="73">
        <f t="shared" si="26"/>
        <v>0.84372911055998356</v>
      </c>
      <c r="D263" s="43">
        <f t="shared" si="19"/>
        <v>1.843232578051823E-3</v>
      </c>
      <c r="E263" s="133">
        <f t="shared" si="25"/>
        <v>6.2706292622700891E-3</v>
      </c>
      <c r="F263" s="73">
        <f t="shared" si="25"/>
        <v>0.84372911055998356</v>
      </c>
      <c r="G263" s="43">
        <f t="shared" si="20"/>
        <v>5.2907124501065479E-3</v>
      </c>
      <c r="H263" s="84"/>
      <c r="I263" s="133"/>
      <c r="J263" s="73"/>
      <c r="K263" s="43"/>
      <c r="L263" s="133"/>
      <c r="M263" s="73"/>
      <c r="N263" s="43"/>
      <c r="O263" s="84"/>
      <c r="P263" s="133"/>
      <c r="Q263" s="73"/>
      <c r="R263" s="43"/>
      <c r="S263" s="133"/>
      <c r="T263" s="73"/>
      <c r="U263" s="43"/>
      <c r="V263" s="185"/>
      <c r="W263" s="185"/>
      <c r="X263" s="185"/>
      <c r="Y263" s="185"/>
      <c r="Z263" s="185"/>
      <c r="AA263" s="185"/>
      <c r="AB263" s="185"/>
      <c r="AC263" s="185"/>
      <c r="AD263" s="185"/>
      <c r="AE263" s="185"/>
      <c r="AF263" s="185"/>
      <c r="AG263" s="185"/>
      <c r="AH263" s="185"/>
      <c r="AI263" s="185"/>
      <c r="AJ263" s="185"/>
      <c r="AK263" s="185"/>
      <c r="AL263" s="185"/>
      <c r="AM263" s="185"/>
      <c r="AN263" s="185"/>
      <c r="AO263" s="185"/>
      <c r="AP263" s="185"/>
      <c r="AQ263" s="185"/>
      <c r="AR263" s="185"/>
      <c r="AS263" s="185"/>
      <c r="AT263" s="185"/>
      <c r="AU263" s="185"/>
      <c r="AV263" s="185"/>
      <c r="AW263" s="185"/>
      <c r="AX263" s="185"/>
      <c r="AY263" s="185"/>
      <c r="AZ263" s="185"/>
      <c r="BA263" s="185"/>
      <c r="BB263" s="185"/>
      <c r="BC263" s="185"/>
      <c r="BD263" s="185"/>
      <c r="BE263" s="185"/>
      <c r="BF263" s="185"/>
      <c r="BG263" s="185"/>
      <c r="BH263" s="185"/>
      <c r="BI263" s="185"/>
      <c r="BJ263" s="185"/>
    </row>
    <row r="264" spans="1:62" x14ac:dyDescent="0.3">
      <c r="A264" s="84">
        <f t="shared" si="26"/>
        <v>57</v>
      </c>
      <c r="B264" s="133">
        <f t="shared" si="26"/>
        <v>2.0577194470316356E-3</v>
      </c>
      <c r="C264" s="73">
        <f t="shared" si="26"/>
        <v>0.86153645862205364</v>
      </c>
      <c r="D264" s="43">
        <f t="shared" si="19"/>
        <v>1.7728003252333658E-3</v>
      </c>
      <c r="E264" s="133">
        <f t="shared" si="25"/>
        <v>6.3003426200072534E-3</v>
      </c>
      <c r="F264" s="73">
        <f t="shared" si="25"/>
        <v>0.86153645862205364</v>
      </c>
      <c r="G264" s="43">
        <f t="shared" si="20"/>
        <v>5.4279748689466398E-3</v>
      </c>
      <c r="H264" s="84"/>
      <c r="I264" s="133"/>
      <c r="J264" s="73"/>
      <c r="K264" s="43"/>
      <c r="L264" s="133"/>
      <c r="M264" s="73"/>
      <c r="N264" s="43"/>
      <c r="O264" s="84"/>
      <c r="P264" s="133"/>
      <c r="Q264" s="73"/>
      <c r="R264" s="43"/>
      <c r="S264" s="133"/>
      <c r="T264" s="73"/>
      <c r="U264" s="43"/>
      <c r="V264" s="185"/>
      <c r="W264" s="185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  <c r="AH264" s="185"/>
      <c r="AI264" s="185"/>
      <c r="AJ264" s="185"/>
      <c r="AK264" s="185"/>
      <c r="AL264" s="185"/>
      <c r="AM264" s="185"/>
      <c r="AN264" s="185"/>
      <c r="AO264" s="185"/>
      <c r="AP264" s="185"/>
      <c r="AQ264" s="185"/>
      <c r="AR264" s="185"/>
      <c r="AS264" s="185"/>
      <c r="AT264" s="185"/>
      <c r="AU264" s="185"/>
      <c r="AV264" s="185"/>
      <c r="AW264" s="185"/>
      <c r="AX264" s="185"/>
      <c r="AY264" s="185"/>
      <c r="AZ264" s="185"/>
      <c r="BA264" s="185"/>
      <c r="BB264" s="185"/>
      <c r="BC264" s="185"/>
      <c r="BD264" s="185"/>
      <c r="BE264" s="185"/>
      <c r="BF264" s="185"/>
      <c r="BG264" s="185"/>
      <c r="BH264" s="185"/>
      <c r="BI264" s="185"/>
      <c r="BJ264" s="185"/>
    </row>
    <row r="265" spans="1:62" x14ac:dyDescent="0.3">
      <c r="A265" s="84">
        <f t="shared" si="26"/>
        <v>58</v>
      </c>
      <c r="B265" s="133">
        <f t="shared" si="26"/>
        <v>1.9871849342723864E-3</v>
      </c>
      <c r="C265" s="73">
        <f t="shared" si="26"/>
        <v>0.91750240967427377</v>
      </c>
      <c r="D265" s="43">
        <f t="shared" si="19"/>
        <v>1.8232469656633279E-3</v>
      </c>
      <c r="E265" s="133">
        <f t="shared" si="25"/>
        <v>6.1978731900538559E-3</v>
      </c>
      <c r="F265" s="73">
        <f t="shared" si="25"/>
        <v>0.91750240967427377</v>
      </c>
      <c r="G265" s="43">
        <f t="shared" si="20"/>
        <v>5.6865635867299914E-3</v>
      </c>
      <c r="H265" s="84"/>
      <c r="I265" s="133"/>
      <c r="J265" s="73"/>
      <c r="K265" s="43"/>
      <c r="L265" s="133"/>
      <c r="M265" s="73"/>
      <c r="N265" s="43"/>
      <c r="O265" s="84"/>
      <c r="P265" s="133"/>
      <c r="Q265" s="73"/>
      <c r="R265" s="43"/>
      <c r="S265" s="133"/>
      <c r="T265" s="73"/>
      <c r="U265" s="43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185"/>
      <c r="AJ265" s="185"/>
      <c r="AK265" s="185"/>
      <c r="AL265" s="185"/>
      <c r="AM265" s="185"/>
      <c r="AN265" s="185"/>
      <c r="AO265" s="185"/>
      <c r="AP265" s="185"/>
      <c r="AQ265" s="185"/>
      <c r="AR265" s="185"/>
      <c r="AS265" s="185"/>
      <c r="AT265" s="185"/>
      <c r="AU265" s="185"/>
      <c r="AV265" s="185"/>
      <c r="AW265" s="185"/>
      <c r="AX265" s="185"/>
      <c r="AY265" s="185"/>
      <c r="AZ265" s="185"/>
      <c r="BA265" s="185"/>
      <c r="BB265" s="185"/>
      <c r="BC265" s="185"/>
      <c r="BD265" s="185"/>
      <c r="BE265" s="185"/>
      <c r="BF265" s="185"/>
      <c r="BG265" s="185"/>
      <c r="BH265" s="185"/>
      <c r="BI265" s="185"/>
      <c r="BJ265" s="185"/>
    </row>
    <row r="266" spans="1:62" x14ac:dyDescent="0.3">
      <c r="A266" s="84">
        <f t="shared" si="26"/>
        <v>59</v>
      </c>
      <c r="B266" s="133">
        <f t="shared" si="26"/>
        <v>1.6769996950909646E-3</v>
      </c>
      <c r="C266" s="73">
        <f t="shared" si="26"/>
        <v>0.93106991295966035</v>
      </c>
      <c r="D266" s="43">
        <f t="shared" si="19"/>
        <v>1.5614039601417214E-3</v>
      </c>
      <c r="E266" s="133">
        <f t="shared" si="25"/>
        <v>5.5750034573019049E-3</v>
      </c>
      <c r="F266" s="73">
        <f t="shared" si="25"/>
        <v>0.93106991295966035</v>
      </c>
      <c r="G266" s="43">
        <f t="shared" si="20"/>
        <v>5.19071798373989E-3</v>
      </c>
      <c r="H266" s="84"/>
      <c r="I266" s="133"/>
      <c r="J266" s="73"/>
      <c r="K266" s="43"/>
      <c r="L266" s="133"/>
      <c r="M266" s="73"/>
      <c r="N266" s="43"/>
      <c r="O266" s="84"/>
      <c r="P266" s="133"/>
      <c r="Q266" s="73"/>
      <c r="R266" s="43"/>
      <c r="S266" s="133"/>
      <c r="T266" s="73"/>
      <c r="U266" s="43"/>
      <c r="V266" s="185"/>
      <c r="W266" s="185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  <c r="AH266" s="185"/>
      <c r="AI266" s="185"/>
      <c r="AJ266" s="185"/>
      <c r="AK266" s="185"/>
      <c r="AL266" s="185"/>
      <c r="AM266" s="185"/>
      <c r="AN266" s="185"/>
      <c r="AO266" s="185"/>
      <c r="AP266" s="185"/>
      <c r="AQ266" s="185"/>
      <c r="AR266" s="185"/>
      <c r="AS266" s="185"/>
      <c r="AT266" s="185"/>
      <c r="AU266" s="185"/>
      <c r="AV266" s="185"/>
      <c r="AW266" s="185"/>
      <c r="AX266" s="185"/>
      <c r="AY266" s="185"/>
      <c r="AZ266" s="185"/>
      <c r="BA266" s="185"/>
      <c r="BB266" s="185"/>
      <c r="BC266" s="185"/>
      <c r="BD266" s="185"/>
      <c r="BE266" s="185"/>
      <c r="BF266" s="185"/>
      <c r="BG266" s="185"/>
      <c r="BH266" s="185"/>
      <c r="BI266" s="185"/>
      <c r="BJ266" s="185"/>
    </row>
    <row r="267" spans="1:62" x14ac:dyDescent="0.3">
      <c r="A267" s="84">
        <f t="shared" si="26"/>
        <v>60</v>
      </c>
      <c r="B267" s="133">
        <f t="shared" si="26"/>
        <v>1.4123564247777191E-3</v>
      </c>
      <c r="C267" s="73">
        <f t="shared" si="26"/>
        <v>0.94463741624504705</v>
      </c>
      <c r="D267" s="43">
        <f t="shared" si="19"/>
        <v>1.3341647239191168E-3</v>
      </c>
      <c r="E267" s="133">
        <f t="shared" si="25"/>
        <v>4.6477800789431157E-3</v>
      </c>
      <c r="F267" s="73">
        <f t="shared" si="25"/>
        <v>0.94463741624504705</v>
      </c>
      <c r="G267" s="43">
        <f t="shared" si="20"/>
        <v>4.3904669650480259E-3</v>
      </c>
      <c r="H267" s="84"/>
      <c r="I267" s="133"/>
      <c r="J267" s="73"/>
      <c r="K267" s="43"/>
      <c r="L267" s="133"/>
      <c r="M267" s="73"/>
      <c r="N267" s="43"/>
      <c r="O267" s="84"/>
      <c r="P267" s="133"/>
      <c r="Q267" s="73"/>
      <c r="R267" s="43"/>
      <c r="S267" s="133"/>
      <c r="T267" s="73"/>
      <c r="U267" s="43"/>
      <c r="V267" s="185"/>
      <c r="W267" s="185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  <c r="AH267" s="185"/>
      <c r="AI267" s="185"/>
      <c r="AJ267" s="185"/>
      <c r="AK267" s="185"/>
      <c r="AL267" s="185"/>
      <c r="AM267" s="185"/>
      <c r="AN267" s="185"/>
      <c r="AO267" s="185"/>
      <c r="AP267" s="185"/>
      <c r="AQ267" s="185"/>
      <c r="AR267" s="185"/>
      <c r="AS267" s="185"/>
      <c r="AT267" s="185"/>
      <c r="AU267" s="185"/>
      <c r="AV267" s="185"/>
      <c r="AW267" s="185"/>
      <c r="AX267" s="185"/>
      <c r="AY267" s="185"/>
      <c r="AZ267" s="185"/>
      <c r="BA267" s="185"/>
      <c r="BB267" s="185"/>
      <c r="BC267" s="185"/>
      <c r="BD267" s="185"/>
      <c r="BE267" s="185"/>
      <c r="BF267" s="185"/>
      <c r="BG267" s="185"/>
      <c r="BH267" s="185"/>
      <c r="BI267" s="185"/>
      <c r="BJ267" s="185"/>
    </row>
    <row r="268" spans="1:62" x14ac:dyDescent="0.3">
      <c r="A268" s="84">
        <f t="shared" si="26"/>
        <v>61</v>
      </c>
      <c r="B268" s="133">
        <f t="shared" si="26"/>
        <v>1.2926699090326942E-3</v>
      </c>
      <c r="C268" s="73">
        <f t="shared" si="26"/>
        <v>0.95226913684307701</v>
      </c>
      <c r="D268" s="43">
        <f t="shared" si="19"/>
        <v>1.2309696584975826E-3</v>
      </c>
      <c r="E268" s="133">
        <f t="shared" si="25"/>
        <v>4.4881054929723748E-3</v>
      </c>
      <c r="F268" s="73">
        <f t="shared" si="25"/>
        <v>0.95226913684307701</v>
      </c>
      <c r="G268" s="43">
        <f t="shared" si="20"/>
        <v>4.2738843438534756E-3</v>
      </c>
      <c r="H268" s="84"/>
      <c r="I268" s="133"/>
      <c r="J268" s="73"/>
      <c r="K268" s="43"/>
      <c r="L268" s="133"/>
      <c r="M268" s="73"/>
      <c r="N268" s="43"/>
      <c r="O268" s="84"/>
      <c r="P268" s="133"/>
      <c r="Q268" s="73"/>
      <c r="R268" s="43"/>
      <c r="S268" s="133"/>
      <c r="T268" s="73"/>
      <c r="U268" s="43"/>
      <c r="V268" s="185"/>
      <c r="W268" s="185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  <c r="AH268" s="185"/>
      <c r="AI268" s="185"/>
      <c r="AJ268" s="185"/>
      <c r="AK268" s="185"/>
      <c r="AL268" s="185"/>
      <c r="AM268" s="185"/>
      <c r="AN268" s="185"/>
      <c r="AO268" s="185"/>
      <c r="AP268" s="185"/>
      <c r="AQ268" s="185"/>
      <c r="AR268" s="185"/>
      <c r="AS268" s="185"/>
      <c r="AT268" s="185"/>
      <c r="AU268" s="185"/>
      <c r="AV268" s="185"/>
      <c r="AW268" s="185"/>
      <c r="AX268" s="185"/>
      <c r="AY268" s="185"/>
      <c r="AZ268" s="185"/>
      <c r="BA268" s="185"/>
      <c r="BB268" s="185"/>
      <c r="BC268" s="185"/>
      <c r="BD268" s="185"/>
      <c r="BE268" s="185"/>
      <c r="BF268" s="185"/>
      <c r="BG268" s="185"/>
      <c r="BH268" s="185"/>
      <c r="BI268" s="185"/>
      <c r="BJ268" s="185"/>
    </row>
    <row r="269" spans="1:62" x14ac:dyDescent="0.3">
      <c r="A269" s="84">
        <f t="shared" si="26"/>
        <v>62</v>
      </c>
      <c r="B269" s="133">
        <f t="shared" si="26"/>
        <v>1.1516008835141961E-3</v>
      </c>
      <c r="C269" s="73">
        <f t="shared" si="26"/>
        <v>1.000603367297267</v>
      </c>
      <c r="D269" s="43">
        <f t="shared" si="19"/>
        <v>1.1522957218268123E-3</v>
      </c>
      <c r="E269" s="133">
        <f t="shared" si="25"/>
        <v>4.3051045327032987E-3</v>
      </c>
      <c r="F269" s="73">
        <f t="shared" si="25"/>
        <v>1.000603367297267</v>
      </c>
      <c r="G269" s="43">
        <f t="shared" si="20"/>
        <v>4.3077020919896477E-3</v>
      </c>
      <c r="H269" s="84"/>
      <c r="I269" s="133"/>
      <c r="J269" s="73"/>
      <c r="K269" s="43"/>
      <c r="L269" s="133"/>
      <c r="M269" s="73"/>
      <c r="N269" s="43"/>
      <c r="O269" s="84"/>
      <c r="P269" s="133"/>
      <c r="Q269" s="73"/>
      <c r="R269" s="43"/>
      <c r="S269" s="133"/>
      <c r="T269" s="73"/>
      <c r="U269" s="43"/>
      <c r="V269" s="185"/>
      <c r="W269" s="185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  <c r="AH269" s="185"/>
      <c r="AI269" s="185"/>
      <c r="AJ269" s="185"/>
      <c r="AK269" s="185"/>
      <c r="AL269" s="185"/>
      <c r="AM269" s="185"/>
      <c r="AN269" s="185"/>
      <c r="AO269" s="185"/>
      <c r="AP269" s="185"/>
      <c r="AQ269" s="185"/>
      <c r="AR269" s="185"/>
      <c r="AS269" s="185"/>
      <c r="AT269" s="185"/>
      <c r="AU269" s="185"/>
      <c r="AV269" s="185"/>
      <c r="AW269" s="185"/>
      <c r="AX269" s="185"/>
      <c r="AY269" s="185"/>
      <c r="AZ269" s="185"/>
      <c r="BA269" s="185"/>
      <c r="BB269" s="185"/>
      <c r="BC269" s="185"/>
      <c r="BD269" s="185"/>
      <c r="BE269" s="185"/>
      <c r="BF269" s="185"/>
      <c r="BG269" s="185"/>
      <c r="BH269" s="185"/>
      <c r="BI269" s="185"/>
      <c r="BJ269" s="185"/>
    </row>
    <row r="270" spans="1:62" x14ac:dyDescent="0.3">
      <c r="A270" s="84">
        <f t="shared" si="26"/>
        <v>63</v>
      </c>
      <c r="B270" s="133">
        <f t="shared" si="26"/>
        <v>1.0141418921132974E-3</v>
      </c>
      <c r="C270" s="73">
        <f t="shared" si="26"/>
        <v>1.028586342823377</v>
      </c>
      <c r="D270" s="43">
        <f t="shared" si="19"/>
        <v>1.0431324999127963E-3</v>
      </c>
      <c r="E270" s="133">
        <f t="shared" si="25"/>
        <v>3.7441607698147829E-3</v>
      </c>
      <c r="F270" s="73">
        <f t="shared" si="25"/>
        <v>1.028586342823377</v>
      </c>
      <c r="G270" s="43">
        <f t="shared" si="20"/>
        <v>3.8511926331665476E-3</v>
      </c>
      <c r="H270" s="84"/>
      <c r="I270" s="133"/>
      <c r="J270" s="73"/>
      <c r="K270" s="43"/>
      <c r="L270" s="133"/>
      <c r="M270" s="73"/>
      <c r="N270" s="43"/>
      <c r="O270" s="84"/>
      <c r="P270" s="133"/>
      <c r="Q270" s="73"/>
      <c r="R270" s="43"/>
      <c r="S270" s="133"/>
      <c r="T270" s="73"/>
      <c r="U270" s="43"/>
      <c r="V270" s="185"/>
      <c r="W270" s="185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  <c r="AH270" s="185"/>
      <c r="AI270" s="185"/>
      <c r="AJ270" s="185"/>
      <c r="AK270" s="185"/>
      <c r="AL270" s="185"/>
      <c r="AM270" s="185"/>
      <c r="AN270" s="185"/>
      <c r="AO270" s="185"/>
      <c r="AP270" s="185"/>
      <c r="AQ270" s="185"/>
      <c r="AR270" s="185"/>
      <c r="AS270" s="185"/>
      <c r="AT270" s="185"/>
      <c r="AU270" s="185"/>
      <c r="AV270" s="185"/>
      <c r="AW270" s="185"/>
      <c r="AX270" s="185"/>
      <c r="AY270" s="185"/>
      <c r="AZ270" s="185"/>
      <c r="BA270" s="185"/>
      <c r="BB270" s="185"/>
      <c r="BC270" s="185"/>
      <c r="BD270" s="185"/>
      <c r="BE270" s="185"/>
      <c r="BF270" s="185"/>
      <c r="BG270" s="185"/>
      <c r="BH270" s="185"/>
      <c r="BI270" s="185"/>
      <c r="BJ270" s="185"/>
    </row>
    <row r="271" spans="1:62" x14ac:dyDescent="0.3">
      <c r="A271" s="84">
        <f t="shared" si="26"/>
        <v>64</v>
      </c>
      <c r="B271" s="133">
        <f t="shared" si="26"/>
        <v>8.2725320279449963E-4</v>
      </c>
      <c r="C271" s="73">
        <f t="shared" si="26"/>
        <v>1.0557213493941504</v>
      </c>
      <c r="D271" s="43">
        <f t="shared" si="19"/>
        <v>8.7334886754484187E-4</v>
      </c>
      <c r="E271" s="133">
        <f t="shared" ref="E271:F286" si="27">E76</f>
        <v>3.5267256379624525E-3</v>
      </c>
      <c r="F271" s="73">
        <f t="shared" si="27"/>
        <v>1.0557213493941504</v>
      </c>
      <c r="G271" s="43">
        <f t="shared" si="20"/>
        <v>3.7232395494526662E-3</v>
      </c>
      <c r="H271" s="84"/>
      <c r="I271" s="133"/>
      <c r="J271" s="73"/>
      <c r="K271" s="43"/>
      <c r="L271" s="133"/>
      <c r="M271" s="73"/>
      <c r="N271" s="43"/>
      <c r="O271" s="84"/>
      <c r="P271" s="133"/>
      <c r="Q271" s="73"/>
      <c r="R271" s="43"/>
      <c r="S271" s="133"/>
      <c r="T271" s="73"/>
      <c r="U271" s="43"/>
      <c r="V271" s="185"/>
      <c r="W271" s="185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  <c r="AH271" s="185"/>
      <c r="AI271" s="185"/>
      <c r="AJ271" s="185"/>
      <c r="AK271" s="185"/>
      <c r="AL271" s="185"/>
      <c r="AM271" s="185"/>
      <c r="AN271" s="185"/>
      <c r="AO271" s="185"/>
      <c r="AP271" s="185"/>
      <c r="AQ271" s="185"/>
      <c r="AR271" s="185"/>
      <c r="AS271" s="185"/>
      <c r="AT271" s="185"/>
      <c r="AU271" s="185"/>
      <c r="AV271" s="185"/>
      <c r="AW271" s="185"/>
      <c r="AX271" s="185"/>
      <c r="AY271" s="185"/>
      <c r="AZ271" s="185"/>
      <c r="BA271" s="185"/>
      <c r="BB271" s="185"/>
      <c r="BC271" s="185"/>
      <c r="BD271" s="185"/>
      <c r="BE271" s="185"/>
      <c r="BF271" s="185"/>
      <c r="BG271" s="185"/>
      <c r="BH271" s="185"/>
      <c r="BI271" s="185"/>
      <c r="BJ271" s="185"/>
    </row>
    <row r="272" spans="1:62" x14ac:dyDescent="0.3">
      <c r="A272" s="84">
        <f t="shared" ref="A272:C287" si="28">A77</f>
        <v>65</v>
      </c>
      <c r="B272" s="133">
        <f t="shared" si="28"/>
        <v>7.2978228161931695E-4</v>
      </c>
      <c r="C272" s="73">
        <f t="shared" si="28"/>
        <v>1.0591132252154971</v>
      </c>
      <c r="D272" s="43">
        <f t="shared" si="19"/>
        <v>7.7292206599095901E-4</v>
      </c>
      <c r="E272" s="133">
        <f t="shared" si="27"/>
        <v>3.2595831132600996E-3</v>
      </c>
      <c r="F272" s="73">
        <f t="shared" si="27"/>
        <v>1.0591132252154971</v>
      </c>
      <c r="G272" s="43">
        <f t="shared" si="20"/>
        <v>3.4522675839428751E-3</v>
      </c>
      <c r="H272" s="84"/>
      <c r="I272" s="133"/>
      <c r="J272" s="73"/>
      <c r="K272" s="43"/>
      <c r="L272" s="133"/>
      <c r="M272" s="73"/>
      <c r="N272" s="43"/>
      <c r="O272" s="84"/>
      <c r="P272" s="133"/>
      <c r="Q272" s="73"/>
      <c r="R272" s="43"/>
      <c r="S272" s="133"/>
      <c r="T272" s="73"/>
      <c r="U272" s="43"/>
      <c r="V272" s="185"/>
      <c r="W272" s="185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  <c r="AH272" s="185"/>
      <c r="AI272" s="185"/>
      <c r="AJ272" s="185"/>
      <c r="AK272" s="185"/>
      <c r="AL272" s="185"/>
      <c r="AM272" s="185"/>
      <c r="AN272" s="185"/>
      <c r="AO272" s="185"/>
      <c r="AP272" s="185"/>
      <c r="AQ272" s="185"/>
      <c r="AR272" s="185"/>
      <c r="AS272" s="185"/>
      <c r="AT272" s="185"/>
      <c r="AU272" s="185"/>
      <c r="AV272" s="185"/>
      <c r="AW272" s="185"/>
      <c r="AX272" s="185"/>
      <c r="AY272" s="185"/>
      <c r="AZ272" s="185"/>
      <c r="BA272" s="185"/>
      <c r="BB272" s="185"/>
      <c r="BC272" s="185"/>
      <c r="BD272" s="185"/>
      <c r="BE272" s="185"/>
      <c r="BF272" s="185"/>
      <c r="BG272" s="185"/>
      <c r="BH272" s="185"/>
      <c r="BI272" s="185"/>
      <c r="BJ272" s="185"/>
    </row>
    <row r="273" spans="1:62" x14ac:dyDescent="0.3">
      <c r="A273" s="84">
        <f t="shared" si="28"/>
        <v>66</v>
      </c>
      <c r="B273" s="133">
        <f t="shared" si="28"/>
        <v>6.3203366551201111E-4</v>
      </c>
      <c r="C273" s="73">
        <f t="shared" si="28"/>
        <v>1.0625051010368436</v>
      </c>
      <c r="D273" s="43">
        <f t="shared" si="19"/>
        <v>6.71538993633526E-4</v>
      </c>
      <c r="E273" s="133">
        <f t="shared" si="27"/>
        <v>2.9074659393281002E-3</v>
      </c>
      <c r="F273" s="73">
        <f t="shared" si="27"/>
        <v>1.0625051010368436</v>
      </c>
      <c r="G273" s="43">
        <f t="shared" si="20"/>
        <v>3.0891973916269844E-3</v>
      </c>
      <c r="H273" s="84"/>
      <c r="I273" s="133"/>
      <c r="J273" s="73"/>
      <c r="K273" s="43"/>
      <c r="L273" s="133"/>
      <c r="M273" s="73"/>
      <c r="N273" s="43"/>
      <c r="O273" s="84"/>
      <c r="P273" s="133"/>
      <c r="Q273" s="73"/>
      <c r="R273" s="43"/>
      <c r="S273" s="133"/>
      <c r="T273" s="73"/>
      <c r="U273" s="43"/>
      <c r="V273" s="185"/>
      <c r="W273" s="185"/>
      <c r="X273" s="185"/>
      <c r="Y273" s="185"/>
      <c r="Z273" s="185"/>
      <c r="AA273" s="185"/>
      <c r="AB273" s="185"/>
      <c r="AC273" s="185"/>
      <c r="AD273" s="185"/>
      <c r="AE273" s="185"/>
      <c r="AF273" s="185"/>
      <c r="AG273" s="185"/>
      <c r="AH273" s="185"/>
      <c r="AI273" s="185"/>
      <c r="AJ273" s="185"/>
      <c r="AK273" s="185"/>
      <c r="AL273" s="185"/>
      <c r="AM273" s="185"/>
      <c r="AN273" s="185"/>
      <c r="AO273" s="185"/>
      <c r="AP273" s="185"/>
      <c r="AQ273" s="185"/>
      <c r="AR273" s="185"/>
      <c r="AS273" s="185"/>
      <c r="AT273" s="185"/>
      <c r="AU273" s="185"/>
      <c r="AV273" s="185"/>
      <c r="AW273" s="185"/>
      <c r="AX273" s="185"/>
      <c r="AY273" s="185"/>
      <c r="AZ273" s="185"/>
      <c r="BA273" s="185"/>
      <c r="BB273" s="185"/>
      <c r="BC273" s="185"/>
      <c r="BD273" s="185"/>
      <c r="BE273" s="185"/>
      <c r="BF273" s="185"/>
      <c r="BG273" s="185"/>
      <c r="BH273" s="185"/>
      <c r="BI273" s="185"/>
      <c r="BJ273" s="185"/>
    </row>
    <row r="274" spans="1:62" x14ac:dyDescent="0.3">
      <c r="A274" s="84">
        <f t="shared" si="28"/>
        <v>67</v>
      </c>
      <c r="B274" s="133">
        <f t="shared" si="28"/>
        <v>5.5511216931393242E-4</v>
      </c>
      <c r="C274" s="73">
        <f t="shared" si="28"/>
        <v>1.0667449458135272</v>
      </c>
      <c r="D274" s="43">
        <f t="shared" si="19"/>
        <v>5.9216310097522042E-4</v>
      </c>
      <c r="E274" s="133">
        <f t="shared" si="27"/>
        <v>2.5578480197852083E-3</v>
      </c>
      <c r="F274" s="73">
        <f t="shared" si="27"/>
        <v>1.0667449458135272</v>
      </c>
      <c r="G274" s="43">
        <f t="shared" si="20"/>
        <v>2.7285714472650097E-3</v>
      </c>
      <c r="H274" s="84"/>
      <c r="I274" s="133"/>
      <c r="J274" s="73"/>
      <c r="K274" s="43"/>
      <c r="L274" s="133"/>
      <c r="M274" s="73"/>
      <c r="N274" s="43"/>
      <c r="O274" s="84"/>
      <c r="P274" s="133"/>
      <c r="Q274" s="73"/>
      <c r="R274" s="43"/>
      <c r="S274" s="133"/>
      <c r="T274" s="73"/>
      <c r="U274" s="43"/>
      <c r="V274" s="185"/>
      <c r="W274" s="185"/>
      <c r="X274" s="185"/>
      <c r="Y274" s="185"/>
      <c r="Z274" s="185"/>
      <c r="AA274" s="185"/>
      <c r="AB274" s="185"/>
      <c r="AC274" s="185"/>
      <c r="AD274" s="185"/>
      <c r="AE274" s="185"/>
      <c r="AF274" s="185"/>
      <c r="AG274" s="185"/>
      <c r="AH274" s="185"/>
      <c r="AI274" s="185"/>
      <c r="AJ274" s="185"/>
      <c r="AK274" s="185"/>
      <c r="AL274" s="185"/>
      <c r="AM274" s="185"/>
      <c r="AN274" s="185"/>
      <c r="AO274" s="185"/>
      <c r="AP274" s="185"/>
      <c r="AQ274" s="185"/>
      <c r="AR274" s="185"/>
      <c r="AS274" s="185"/>
      <c r="AT274" s="185"/>
      <c r="AU274" s="185"/>
      <c r="AV274" s="185"/>
      <c r="AW274" s="185"/>
      <c r="AX274" s="185"/>
      <c r="AY274" s="185"/>
      <c r="AZ274" s="185"/>
      <c r="BA274" s="185"/>
      <c r="BB274" s="185"/>
      <c r="BC274" s="185"/>
      <c r="BD274" s="185"/>
      <c r="BE274" s="185"/>
      <c r="BF274" s="185"/>
      <c r="BG274" s="185"/>
      <c r="BH274" s="185"/>
      <c r="BI274" s="185"/>
      <c r="BJ274" s="185"/>
    </row>
    <row r="275" spans="1:62" x14ac:dyDescent="0.3">
      <c r="A275" s="84">
        <f t="shared" si="28"/>
        <v>68</v>
      </c>
      <c r="B275" s="133">
        <f t="shared" si="28"/>
        <v>4.3764721302589173E-4</v>
      </c>
      <c r="C275" s="73">
        <f t="shared" si="28"/>
        <v>1.0701368216348739</v>
      </c>
      <c r="D275" s="43">
        <f t="shared" si="19"/>
        <v>4.6834239754488835E-4</v>
      </c>
      <c r="E275" s="133">
        <f t="shared" si="27"/>
        <v>2.3018132923677769E-3</v>
      </c>
      <c r="F275" s="73">
        <f t="shared" si="27"/>
        <v>1.0701368216348739</v>
      </c>
      <c r="G275" s="43">
        <f t="shared" si="20"/>
        <v>2.4632551606913575E-3</v>
      </c>
      <c r="H275" s="84"/>
      <c r="I275" s="133"/>
      <c r="J275" s="73"/>
      <c r="K275" s="43"/>
      <c r="L275" s="133"/>
      <c r="M275" s="73"/>
      <c r="N275" s="43"/>
      <c r="O275" s="84"/>
      <c r="P275" s="133"/>
      <c r="Q275" s="73"/>
      <c r="R275" s="43"/>
      <c r="S275" s="133"/>
      <c r="T275" s="73"/>
      <c r="U275" s="43"/>
      <c r="V275" s="185"/>
      <c r="W275" s="185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  <c r="AH275" s="185"/>
      <c r="AI275" s="185"/>
      <c r="AJ275" s="185"/>
      <c r="AK275" s="185"/>
      <c r="AL275" s="185"/>
      <c r="AM275" s="185"/>
      <c r="AN275" s="185"/>
      <c r="AO275" s="185"/>
      <c r="AP275" s="185"/>
      <c r="AQ275" s="185"/>
      <c r="AR275" s="185"/>
      <c r="AS275" s="185"/>
      <c r="AT275" s="185"/>
      <c r="AU275" s="185"/>
      <c r="AV275" s="185"/>
      <c r="AW275" s="185"/>
      <c r="AX275" s="185"/>
      <c r="AY275" s="185"/>
      <c r="AZ275" s="185"/>
      <c r="BA275" s="185"/>
      <c r="BB275" s="185"/>
      <c r="BC275" s="185"/>
      <c r="BD275" s="185"/>
      <c r="BE275" s="185"/>
      <c r="BF275" s="185"/>
      <c r="BG275" s="185"/>
      <c r="BH275" s="185"/>
      <c r="BI275" s="185"/>
      <c r="BJ275" s="185"/>
    </row>
    <row r="276" spans="1:62" x14ac:dyDescent="0.3">
      <c r="A276" s="84">
        <f t="shared" si="28"/>
        <v>69</v>
      </c>
      <c r="B276" s="133">
        <f t="shared" si="28"/>
        <v>4.0515690596749747E-4</v>
      </c>
      <c r="C276" s="73">
        <f t="shared" si="28"/>
        <v>1.0701368216348739</v>
      </c>
      <c r="D276" s="43">
        <f t="shared" ref="D276:D291" si="29">B276*C276</f>
        <v>4.3357332361547722E-4</v>
      </c>
      <c r="E276" s="133">
        <f t="shared" si="27"/>
        <v>2.153246503681957E-3</v>
      </c>
      <c r="F276" s="73">
        <f t="shared" si="27"/>
        <v>1.0701368216348739</v>
      </c>
      <c r="G276" s="43">
        <f t="shared" ref="G276:G290" si="30">E276*F276</f>
        <v>2.304268369646614E-3</v>
      </c>
      <c r="H276" s="84"/>
      <c r="I276" s="133"/>
      <c r="J276" s="73"/>
      <c r="K276" s="43"/>
      <c r="L276" s="133"/>
      <c r="M276" s="73"/>
      <c r="N276" s="43"/>
      <c r="O276" s="84"/>
      <c r="P276" s="133"/>
      <c r="Q276" s="73"/>
      <c r="R276" s="43"/>
      <c r="S276" s="133"/>
      <c r="T276" s="73"/>
      <c r="U276" s="43"/>
      <c r="V276" s="185"/>
      <c r="W276" s="185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  <c r="AH276" s="185"/>
      <c r="AI276" s="185"/>
      <c r="AJ276" s="185"/>
      <c r="AK276" s="185"/>
      <c r="AL276" s="185"/>
      <c r="AM276" s="185"/>
      <c r="AN276" s="185"/>
      <c r="AO276" s="185"/>
      <c r="AP276" s="185"/>
      <c r="AQ276" s="185"/>
      <c r="AR276" s="185"/>
      <c r="AS276" s="185"/>
      <c r="AT276" s="185"/>
      <c r="AU276" s="185"/>
      <c r="AV276" s="185"/>
      <c r="AW276" s="185"/>
      <c r="AX276" s="185"/>
      <c r="AY276" s="185"/>
      <c r="AZ276" s="185"/>
      <c r="BA276" s="185"/>
      <c r="BB276" s="185"/>
      <c r="BC276" s="185"/>
      <c r="BD276" s="185"/>
      <c r="BE276" s="185"/>
      <c r="BF276" s="185"/>
      <c r="BG276" s="185"/>
      <c r="BH276" s="185"/>
      <c r="BI276" s="185"/>
      <c r="BJ276" s="185"/>
    </row>
    <row r="277" spans="1:62" x14ac:dyDescent="0.3">
      <c r="A277" s="84">
        <f t="shared" si="28"/>
        <v>70</v>
      </c>
      <c r="B277" s="133">
        <f t="shared" si="28"/>
        <v>3.3934320705433991E-4</v>
      </c>
      <c r="C277" s="73">
        <f t="shared" si="28"/>
        <v>1.0701368216348739</v>
      </c>
      <c r="D277" s="43">
        <f t="shared" si="29"/>
        <v>3.6314366104051623E-4</v>
      </c>
      <c r="E277" s="133">
        <f t="shared" si="27"/>
        <v>1.8202902800664468E-3</v>
      </c>
      <c r="F277" s="73">
        <f t="shared" si="27"/>
        <v>1.0701368216348739</v>
      </c>
      <c r="G277" s="43">
        <f t="shared" si="30"/>
        <v>1.9479596547631619E-3</v>
      </c>
      <c r="H277" s="84"/>
      <c r="I277" s="133"/>
      <c r="J277" s="73"/>
      <c r="K277" s="43"/>
      <c r="L277" s="133"/>
      <c r="M277" s="73"/>
      <c r="N277" s="43"/>
      <c r="O277" s="84"/>
      <c r="P277" s="133"/>
      <c r="Q277" s="73"/>
      <c r="R277" s="43"/>
      <c r="S277" s="133"/>
      <c r="T277" s="73"/>
      <c r="U277" s="43"/>
      <c r="V277" s="185"/>
      <c r="W277" s="185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  <c r="AH277" s="185"/>
      <c r="AI277" s="185"/>
      <c r="AJ277" s="185"/>
      <c r="AK277" s="185"/>
      <c r="AL277" s="185"/>
      <c r="AM277" s="185"/>
      <c r="AN277" s="185"/>
      <c r="AO277" s="185"/>
      <c r="AP277" s="185"/>
      <c r="AQ277" s="185"/>
      <c r="AR277" s="185"/>
      <c r="AS277" s="185"/>
      <c r="AT277" s="185"/>
      <c r="AU277" s="185"/>
      <c r="AV277" s="185"/>
      <c r="AW277" s="185"/>
      <c r="AX277" s="185"/>
      <c r="AY277" s="185"/>
      <c r="AZ277" s="185"/>
      <c r="BA277" s="185"/>
      <c r="BB277" s="185"/>
      <c r="BC277" s="185"/>
      <c r="BD277" s="185"/>
      <c r="BE277" s="185"/>
      <c r="BF277" s="185"/>
      <c r="BG277" s="185"/>
      <c r="BH277" s="185"/>
      <c r="BI277" s="185"/>
      <c r="BJ277" s="185"/>
    </row>
    <row r="278" spans="1:62" x14ac:dyDescent="0.3">
      <c r="A278" s="84">
        <f t="shared" si="28"/>
        <v>71</v>
      </c>
      <c r="B278" s="133">
        <f t="shared" si="28"/>
        <v>2.7769493212302773E-4</v>
      </c>
      <c r="C278" s="73">
        <f t="shared" si="28"/>
        <v>1.0701368216348739</v>
      </c>
      <c r="D278" s="43">
        <f t="shared" si="29"/>
        <v>2.9717157204624896E-4</v>
      </c>
      <c r="E278" s="133">
        <f t="shared" si="27"/>
        <v>1.5803618587121508E-3</v>
      </c>
      <c r="F278" s="73">
        <f t="shared" si="27"/>
        <v>1.0701368216348739</v>
      </c>
      <c r="G278" s="43">
        <f t="shared" si="30"/>
        <v>1.6912034165152028E-3</v>
      </c>
      <c r="H278" s="84"/>
      <c r="I278" s="133"/>
      <c r="J278" s="73"/>
      <c r="K278" s="43"/>
      <c r="L278" s="133"/>
      <c r="M278" s="73"/>
      <c r="N278" s="43"/>
      <c r="O278" s="84"/>
      <c r="P278" s="133"/>
      <c r="Q278" s="73"/>
      <c r="R278" s="43"/>
      <c r="S278" s="133"/>
      <c r="T278" s="73"/>
      <c r="U278" s="43"/>
      <c r="V278" s="185"/>
      <c r="W278" s="185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  <c r="AH278" s="185"/>
      <c r="AI278" s="185"/>
      <c r="AJ278" s="185"/>
      <c r="AK278" s="185"/>
      <c r="AL278" s="185"/>
      <c r="AM278" s="185"/>
      <c r="AN278" s="185"/>
      <c r="AO278" s="185"/>
      <c r="AP278" s="185"/>
      <c r="AQ278" s="185"/>
      <c r="AR278" s="185"/>
      <c r="AS278" s="185"/>
      <c r="AT278" s="185"/>
      <c r="AU278" s="185"/>
      <c r="AV278" s="185"/>
      <c r="AW278" s="185"/>
      <c r="AX278" s="185"/>
      <c r="AY278" s="185"/>
      <c r="AZ278" s="185"/>
      <c r="BA278" s="185"/>
      <c r="BB278" s="185"/>
      <c r="BC278" s="185"/>
      <c r="BD278" s="185"/>
      <c r="BE278" s="185"/>
      <c r="BF278" s="185"/>
      <c r="BG278" s="185"/>
      <c r="BH278" s="185"/>
      <c r="BI278" s="185"/>
      <c r="BJ278" s="185"/>
    </row>
    <row r="279" spans="1:62" x14ac:dyDescent="0.3">
      <c r="A279" s="84">
        <f t="shared" si="28"/>
        <v>72</v>
      </c>
      <c r="B279" s="133">
        <f t="shared" si="28"/>
        <v>2.2576597981602156E-4</v>
      </c>
      <c r="C279" s="73">
        <f t="shared" si="28"/>
        <v>1.0701368216348739</v>
      </c>
      <c r="D279" s="43">
        <f t="shared" si="29"/>
        <v>2.4160048807360041E-4</v>
      </c>
      <c r="E279" s="133">
        <f t="shared" si="27"/>
        <v>1.2962799431502935E-3</v>
      </c>
      <c r="F279" s="73">
        <f t="shared" si="27"/>
        <v>1.0701368216348739</v>
      </c>
      <c r="G279" s="43">
        <f t="shared" si="30"/>
        <v>1.3871968983118902E-3</v>
      </c>
      <c r="H279" s="84"/>
      <c r="I279" s="133"/>
      <c r="J279" s="73"/>
      <c r="K279" s="43"/>
      <c r="L279" s="133"/>
      <c r="M279" s="73"/>
      <c r="N279" s="43"/>
      <c r="O279" s="84"/>
      <c r="P279" s="133"/>
      <c r="Q279" s="73"/>
      <c r="R279" s="43"/>
      <c r="S279" s="133"/>
      <c r="T279" s="73"/>
      <c r="U279" s="43"/>
      <c r="V279" s="185"/>
      <c r="W279" s="185"/>
      <c r="X279" s="185"/>
      <c r="Y279" s="185"/>
      <c r="Z279" s="185"/>
      <c r="AA279" s="185"/>
      <c r="AB279" s="185"/>
      <c r="AC279" s="185"/>
      <c r="AD279" s="185"/>
      <c r="AE279" s="185"/>
      <c r="AF279" s="185"/>
      <c r="AG279" s="185"/>
      <c r="AH279" s="185"/>
      <c r="AI279" s="185"/>
      <c r="AJ279" s="185"/>
      <c r="AK279" s="185"/>
      <c r="AL279" s="185"/>
      <c r="AM279" s="185"/>
      <c r="AN279" s="185"/>
      <c r="AO279" s="185"/>
      <c r="AP279" s="185"/>
      <c r="AQ279" s="185"/>
      <c r="AR279" s="185"/>
      <c r="AS279" s="185"/>
      <c r="AT279" s="185"/>
      <c r="AU279" s="185"/>
      <c r="AV279" s="185"/>
      <c r="AW279" s="185"/>
      <c r="AX279" s="185"/>
      <c r="AY279" s="185"/>
      <c r="AZ279" s="185"/>
      <c r="BA279" s="185"/>
      <c r="BB279" s="185"/>
      <c r="BC279" s="185"/>
      <c r="BD279" s="185"/>
      <c r="BE279" s="185"/>
      <c r="BF279" s="185"/>
      <c r="BG279" s="185"/>
      <c r="BH279" s="185"/>
      <c r="BI279" s="185"/>
      <c r="BJ279" s="185"/>
    </row>
    <row r="280" spans="1:62" x14ac:dyDescent="0.3">
      <c r="A280" s="84">
        <f t="shared" si="28"/>
        <v>73</v>
      </c>
      <c r="B280" s="133">
        <f t="shared" si="28"/>
        <v>1.8272326533695226E-4</v>
      </c>
      <c r="C280" s="73">
        <f t="shared" si="28"/>
        <v>1.0701368216348739</v>
      </c>
      <c r="D280" s="43">
        <f t="shared" si="29"/>
        <v>1.9553889440643182E-4</v>
      </c>
      <c r="E280" s="133">
        <f t="shared" si="27"/>
        <v>1.0455214194431994E-3</v>
      </c>
      <c r="F280" s="73">
        <f t="shared" si="27"/>
        <v>1.0701368216348739</v>
      </c>
      <c r="G280" s="43">
        <f t="shared" si="30"/>
        <v>1.1188509687541273E-3</v>
      </c>
      <c r="H280" s="84"/>
      <c r="I280" s="133"/>
      <c r="J280" s="73"/>
      <c r="K280" s="43"/>
      <c r="L280" s="133"/>
      <c r="M280" s="73"/>
      <c r="N280" s="43"/>
      <c r="O280" s="84"/>
      <c r="P280" s="133"/>
      <c r="Q280" s="73"/>
      <c r="R280" s="43"/>
      <c r="S280" s="133"/>
      <c r="T280" s="73"/>
      <c r="U280" s="43"/>
      <c r="V280" s="185"/>
      <c r="W280" s="185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  <c r="AH280" s="185"/>
      <c r="AI280" s="185"/>
      <c r="AJ280" s="185"/>
      <c r="AK280" s="185"/>
      <c r="AL280" s="185"/>
      <c r="AM280" s="185"/>
      <c r="AN280" s="185"/>
      <c r="AO280" s="185"/>
      <c r="AP280" s="185"/>
      <c r="AQ280" s="185"/>
      <c r="AR280" s="185"/>
      <c r="AS280" s="185"/>
      <c r="AT280" s="185"/>
      <c r="AU280" s="185"/>
      <c r="AV280" s="185"/>
      <c r="AW280" s="185"/>
      <c r="AX280" s="185"/>
      <c r="AY280" s="185"/>
      <c r="AZ280" s="185"/>
      <c r="BA280" s="185"/>
      <c r="BB280" s="185"/>
      <c r="BC280" s="185"/>
      <c r="BD280" s="185"/>
      <c r="BE280" s="185"/>
      <c r="BF280" s="185"/>
      <c r="BG280" s="185"/>
      <c r="BH280" s="185"/>
      <c r="BI280" s="185"/>
      <c r="BJ280" s="185"/>
    </row>
    <row r="281" spans="1:62" x14ac:dyDescent="0.3">
      <c r="A281" s="84">
        <f t="shared" si="28"/>
        <v>74</v>
      </c>
      <c r="B281" s="133">
        <f t="shared" si="28"/>
        <v>1.2635119411597763E-4</v>
      </c>
      <c r="C281" s="73">
        <f t="shared" si="28"/>
        <v>1.0701368216348739</v>
      </c>
      <c r="D281" s="43">
        <f t="shared" si="29"/>
        <v>1.3521306528104329E-4</v>
      </c>
      <c r="E281" s="133">
        <f t="shared" si="27"/>
        <v>8.1892235483080876E-4</v>
      </c>
      <c r="F281" s="73">
        <f t="shared" si="27"/>
        <v>1.0701368216348739</v>
      </c>
      <c r="G281" s="43">
        <f t="shared" si="30"/>
        <v>8.7635896596438805E-4</v>
      </c>
      <c r="H281" s="84"/>
      <c r="I281" s="133"/>
      <c r="J281" s="73"/>
      <c r="K281" s="43"/>
      <c r="L281" s="133"/>
      <c r="M281" s="73"/>
      <c r="N281" s="43"/>
      <c r="O281" s="84"/>
      <c r="P281" s="133"/>
      <c r="Q281" s="73"/>
      <c r="R281" s="43"/>
      <c r="S281" s="133"/>
      <c r="T281" s="73"/>
      <c r="U281" s="43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185"/>
      <c r="AJ281" s="185"/>
      <c r="AK281" s="185"/>
      <c r="AL281" s="185"/>
      <c r="AM281" s="185"/>
      <c r="AN281" s="185"/>
      <c r="AO281" s="185"/>
      <c r="AP281" s="185"/>
      <c r="AQ281" s="185"/>
      <c r="AR281" s="185"/>
      <c r="AS281" s="185"/>
      <c r="AT281" s="185"/>
      <c r="AU281" s="185"/>
      <c r="AV281" s="185"/>
      <c r="AW281" s="185"/>
      <c r="AX281" s="185"/>
      <c r="AY281" s="185"/>
      <c r="AZ281" s="185"/>
      <c r="BA281" s="185"/>
      <c r="BB281" s="185"/>
      <c r="BC281" s="185"/>
      <c r="BD281" s="185"/>
      <c r="BE281" s="185"/>
      <c r="BF281" s="185"/>
      <c r="BG281" s="185"/>
      <c r="BH281" s="185"/>
      <c r="BI281" s="185"/>
      <c r="BJ281" s="185"/>
    </row>
    <row r="282" spans="1:62" x14ac:dyDescent="0.3">
      <c r="A282" s="84">
        <f t="shared" si="28"/>
        <v>75</v>
      </c>
      <c r="B282" s="133">
        <f t="shared" si="28"/>
        <v>9.8859395835797879E-5</v>
      </c>
      <c r="C282" s="73">
        <f t="shared" si="28"/>
        <v>1.0701368216348739</v>
      </c>
      <c r="D282" s="43">
        <f t="shared" si="29"/>
        <v>1.0579307964846463E-4</v>
      </c>
      <c r="E282" s="133">
        <f t="shared" si="27"/>
        <v>6.6841170162012782E-4</v>
      </c>
      <c r="F282" s="73">
        <f t="shared" si="27"/>
        <v>1.0701368216348739</v>
      </c>
      <c r="G282" s="43">
        <f t="shared" si="30"/>
        <v>7.1529197391532128E-4</v>
      </c>
      <c r="H282" s="84"/>
      <c r="I282" s="133"/>
      <c r="J282" s="73"/>
      <c r="K282" s="43"/>
      <c r="L282" s="133"/>
      <c r="M282" s="73"/>
      <c r="N282" s="43"/>
      <c r="O282" s="84"/>
      <c r="P282" s="133"/>
      <c r="Q282" s="73"/>
      <c r="R282" s="43"/>
      <c r="S282" s="133"/>
      <c r="T282" s="73"/>
      <c r="U282" s="43"/>
      <c r="V282" s="185"/>
      <c r="W282" s="185"/>
      <c r="X282" s="185"/>
      <c r="Y282" s="185"/>
      <c r="Z282" s="185"/>
      <c r="AA282" s="185"/>
      <c r="AB282" s="185"/>
      <c r="AC282" s="185"/>
      <c r="AD282" s="185"/>
      <c r="AE282" s="185"/>
      <c r="AF282" s="185"/>
      <c r="AG282" s="185"/>
      <c r="AH282" s="185"/>
      <c r="AI282" s="185"/>
      <c r="AJ282" s="185"/>
      <c r="AK282" s="185"/>
      <c r="AL282" s="185"/>
      <c r="AM282" s="185"/>
      <c r="AN282" s="185"/>
      <c r="AO282" s="185"/>
      <c r="AP282" s="185"/>
      <c r="AQ282" s="185"/>
      <c r="AR282" s="185"/>
      <c r="AS282" s="185"/>
      <c r="AT282" s="185"/>
      <c r="AU282" s="185"/>
      <c r="AV282" s="185"/>
      <c r="AW282" s="185"/>
      <c r="AX282" s="185"/>
      <c r="AY282" s="185"/>
      <c r="AZ282" s="185"/>
      <c r="BA282" s="185"/>
      <c r="BB282" s="185"/>
      <c r="BC282" s="185"/>
      <c r="BD282" s="185"/>
      <c r="BE282" s="185"/>
      <c r="BF282" s="185"/>
      <c r="BG282" s="185"/>
      <c r="BH282" s="185"/>
      <c r="BI282" s="185"/>
      <c r="BJ282" s="185"/>
    </row>
    <row r="283" spans="1:62" x14ac:dyDescent="0.3">
      <c r="A283" s="84">
        <f t="shared" si="28"/>
        <v>76</v>
      </c>
      <c r="B283" s="133">
        <f t="shared" si="28"/>
        <v>7.5810716469586575E-5</v>
      </c>
      <c r="C283" s="73">
        <f t="shared" si="28"/>
        <v>1.0701368216348739</v>
      </c>
      <c r="D283" s="43">
        <f t="shared" si="29"/>
        <v>8.112783916862597E-5</v>
      </c>
      <c r="E283" s="133">
        <f t="shared" si="27"/>
        <v>4.3681412822952264E-4</v>
      </c>
      <c r="F283" s="73">
        <f t="shared" si="27"/>
        <v>1.0701368216348739</v>
      </c>
      <c r="G283" s="43">
        <f t="shared" si="30"/>
        <v>4.6745088282874962E-4</v>
      </c>
      <c r="H283" s="84"/>
      <c r="I283" s="133"/>
      <c r="J283" s="73"/>
      <c r="K283" s="43"/>
      <c r="L283" s="133"/>
      <c r="M283" s="73"/>
      <c r="N283" s="43"/>
      <c r="O283" s="84"/>
      <c r="P283" s="133"/>
      <c r="Q283" s="73"/>
      <c r="R283" s="43"/>
      <c r="S283" s="133"/>
      <c r="T283" s="73"/>
      <c r="U283" s="43"/>
      <c r="V283" s="185"/>
      <c r="W283" s="185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  <c r="AH283" s="185"/>
      <c r="AI283" s="185"/>
      <c r="AJ283" s="185"/>
      <c r="AK283" s="185"/>
      <c r="AL283" s="185"/>
      <c r="AM283" s="185"/>
      <c r="AN283" s="185"/>
      <c r="AO283" s="185"/>
      <c r="AP283" s="185"/>
      <c r="AQ283" s="185"/>
      <c r="AR283" s="185"/>
      <c r="AS283" s="185"/>
      <c r="AT283" s="185"/>
      <c r="AU283" s="185"/>
      <c r="AV283" s="185"/>
      <c r="AW283" s="185"/>
      <c r="AX283" s="185"/>
      <c r="AY283" s="185"/>
      <c r="AZ283" s="185"/>
      <c r="BA283" s="185"/>
      <c r="BB283" s="185"/>
      <c r="BC283" s="185"/>
      <c r="BD283" s="185"/>
      <c r="BE283" s="185"/>
      <c r="BF283" s="185"/>
      <c r="BG283" s="185"/>
      <c r="BH283" s="185"/>
      <c r="BI283" s="185"/>
      <c r="BJ283" s="185"/>
    </row>
    <row r="284" spans="1:62" x14ac:dyDescent="0.3">
      <c r="A284" s="84">
        <f t="shared" si="28"/>
        <v>77</v>
      </c>
      <c r="B284" s="133">
        <f t="shared" si="28"/>
        <v>4.2765019546946271E-5</v>
      </c>
      <c r="C284" s="73">
        <f t="shared" si="28"/>
        <v>1.0701368216348739</v>
      </c>
      <c r="D284" s="43">
        <f t="shared" si="29"/>
        <v>4.5764422095122334E-5</v>
      </c>
      <c r="E284" s="133">
        <f t="shared" si="27"/>
        <v>3.162945276881286E-4</v>
      </c>
      <c r="F284" s="73">
        <f t="shared" si="27"/>
        <v>1.0701368216348739</v>
      </c>
      <c r="G284" s="43">
        <f t="shared" si="30"/>
        <v>3.3847842056067756E-4</v>
      </c>
      <c r="H284" s="84"/>
      <c r="I284" s="133"/>
      <c r="J284" s="73"/>
      <c r="K284" s="43"/>
      <c r="L284" s="133"/>
      <c r="M284" s="73"/>
      <c r="N284" s="43"/>
      <c r="O284" s="84"/>
      <c r="P284" s="133"/>
      <c r="Q284" s="73"/>
      <c r="R284" s="43"/>
      <c r="S284" s="133"/>
      <c r="T284" s="73"/>
      <c r="U284" s="43"/>
      <c r="V284" s="185"/>
      <c r="W284" s="185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  <c r="AH284" s="185"/>
      <c r="AI284" s="185"/>
      <c r="AJ284" s="185"/>
      <c r="AK284" s="185"/>
      <c r="AL284" s="185"/>
      <c r="AM284" s="185"/>
      <c r="AN284" s="185"/>
      <c r="AO284" s="185"/>
      <c r="AP284" s="185"/>
      <c r="AQ284" s="185"/>
      <c r="AR284" s="185"/>
      <c r="AS284" s="185"/>
      <c r="AT284" s="185"/>
      <c r="AU284" s="185"/>
      <c r="AV284" s="185"/>
      <c r="AW284" s="185"/>
      <c r="AX284" s="185"/>
      <c r="AY284" s="185"/>
      <c r="AZ284" s="185"/>
      <c r="BA284" s="185"/>
      <c r="BB284" s="185"/>
      <c r="BC284" s="185"/>
      <c r="BD284" s="185"/>
      <c r="BE284" s="185"/>
      <c r="BF284" s="185"/>
      <c r="BG284" s="185"/>
      <c r="BH284" s="185"/>
      <c r="BI284" s="185"/>
      <c r="BJ284" s="185"/>
    </row>
    <row r="285" spans="1:62" x14ac:dyDescent="0.3">
      <c r="A285" s="84">
        <f t="shared" si="28"/>
        <v>78</v>
      </c>
      <c r="B285" s="133">
        <f t="shared" si="28"/>
        <v>3.6378036108116635E-5</v>
      </c>
      <c r="C285" s="73">
        <f t="shared" si="28"/>
        <v>1.0701368216348739</v>
      </c>
      <c r="D285" s="43">
        <f t="shared" si="29"/>
        <v>3.8929475938058617E-5</v>
      </c>
      <c r="E285" s="133">
        <f t="shared" si="27"/>
        <v>2.6297710072050725E-4</v>
      </c>
      <c r="F285" s="73">
        <f t="shared" si="27"/>
        <v>1.0701368216348739</v>
      </c>
      <c r="G285" s="43">
        <f t="shared" si="30"/>
        <v>2.8142147872779776E-4</v>
      </c>
      <c r="H285" s="84"/>
      <c r="I285" s="133"/>
      <c r="J285" s="73"/>
      <c r="K285" s="43"/>
      <c r="L285" s="133"/>
      <c r="M285" s="73"/>
      <c r="N285" s="43"/>
      <c r="O285" s="84"/>
      <c r="P285" s="133"/>
      <c r="Q285" s="73"/>
      <c r="R285" s="43"/>
      <c r="S285" s="133"/>
      <c r="T285" s="73"/>
      <c r="U285" s="43"/>
      <c r="V285" s="185"/>
      <c r="W285" s="185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  <c r="AH285" s="185"/>
      <c r="AI285" s="185"/>
      <c r="AJ285" s="185"/>
      <c r="AK285" s="185"/>
      <c r="AL285" s="185"/>
      <c r="AM285" s="185"/>
      <c r="AN285" s="185"/>
      <c r="AO285" s="185"/>
      <c r="AP285" s="185"/>
      <c r="AQ285" s="185"/>
      <c r="AR285" s="185"/>
      <c r="AS285" s="185"/>
      <c r="AT285" s="185"/>
      <c r="AU285" s="185"/>
      <c r="AV285" s="185"/>
      <c r="AW285" s="185"/>
      <c r="AX285" s="185"/>
      <c r="AY285" s="185"/>
      <c r="AZ285" s="185"/>
      <c r="BA285" s="185"/>
      <c r="BB285" s="185"/>
      <c r="BC285" s="185"/>
      <c r="BD285" s="185"/>
      <c r="BE285" s="185"/>
      <c r="BF285" s="185"/>
      <c r="BG285" s="185"/>
      <c r="BH285" s="185"/>
      <c r="BI285" s="185"/>
      <c r="BJ285" s="185"/>
    </row>
    <row r="286" spans="1:62" x14ac:dyDescent="0.3">
      <c r="A286" s="84">
        <f t="shared" si="28"/>
        <v>79</v>
      </c>
      <c r="B286" s="133">
        <f t="shared" si="28"/>
        <v>2.3326374298334331E-5</v>
      </c>
      <c r="C286" s="73">
        <f t="shared" si="28"/>
        <v>1.0701368216348739</v>
      </c>
      <c r="D286" s="43">
        <f t="shared" si="29"/>
        <v>2.4962412051884911E-5</v>
      </c>
      <c r="E286" s="133">
        <f t="shared" si="27"/>
        <v>1.8494482479393647E-4</v>
      </c>
      <c r="F286" s="73">
        <f t="shared" si="27"/>
        <v>1.0701368216348739</v>
      </c>
      <c r="G286" s="43">
        <f t="shared" si="30"/>
        <v>1.979162669828018E-4</v>
      </c>
      <c r="H286" s="84"/>
      <c r="I286" s="133"/>
      <c r="J286" s="73"/>
      <c r="K286" s="43"/>
      <c r="L286" s="133"/>
      <c r="M286" s="73"/>
      <c r="N286" s="43"/>
      <c r="O286" s="84"/>
      <c r="P286" s="133"/>
      <c r="Q286" s="73"/>
      <c r="R286" s="43"/>
      <c r="S286" s="133"/>
      <c r="T286" s="73"/>
      <c r="U286" s="43"/>
      <c r="V286" s="185"/>
      <c r="W286" s="185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  <c r="AH286" s="185"/>
      <c r="AI286" s="185"/>
      <c r="AJ286" s="185"/>
      <c r="AK286" s="185"/>
      <c r="AL286" s="185"/>
      <c r="AM286" s="185"/>
      <c r="AN286" s="185"/>
      <c r="AO286" s="185"/>
      <c r="AP286" s="185"/>
      <c r="AQ286" s="185"/>
      <c r="AR286" s="185"/>
      <c r="AS286" s="185"/>
      <c r="AT286" s="185"/>
      <c r="AU286" s="185"/>
      <c r="AV286" s="185"/>
      <c r="AW286" s="185"/>
      <c r="AX286" s="185"/>
      <c r="AY286" s="185"/>
      <c r="AZ286" s="185"/>
      <c r="BA286" s="185"/>
      <c r="BB286" s="185"/>
      <c r="BC286" s="185"/>
      <c r="BD286" s="185"/>
      <c r="BE286" s="185"/>
      <c r="BF286" s="185"/>
      <c r="BG286" s="185"/>
      <c r="BH286" s="185"/>
      <c r="BI286" s="185"/>
      <c r="BJ286" s="185"/>
    </row>
    <row r="287" spans="1:62" x14ac:dyDescent="0.3">
      <c r="A287" s="84">
        <f t="shared" si="28"/>
        <v>80</v>
      </c>
      <c r="B287" s="133">
        <f t="shared" si="28"/>
        <v>1.6939390859504693E-5</v>
      </c>
      <c r="C287" s="73">
        <f t="shared" si="28"/>
        <v>1.0701368216348739</v>
      </c>
      <c r="D287" s="43">
        <f t="shared" si="29"/>
        <v>1.8127465894821187E-5</v>
      </c>
      <c r="E287" s="133">
        <f t="shared" ref="E287:F290" si="31">E92</f>
        <v>1.3079431302994606E-4</v>
      </c>
      <c r="F287" s="73">
        <f t="shared" si="31"/>
        <v>1.0701368216348739</v>
      </c>
      <c r="G287" s="43">
        <f t="shared" si="30"/>
        <v>1.3996781043378324E-4</v>
      </c>
      <c r="H287" s="84"/>
      <c r="I287" s="133"/>
      <c r="J287" s="73"/>
      <c r="K287" s="43"/>
      <c r="L287" s="133"/>
      <c r="M287" s="73"/>
      <c r="N287" s="43"/>
      <c r="O287" s="84"/>
      <c r="P287" s="133"/>
      <c r="Q287" s="73"/>
      <c r="R287" s="43"/>
      <c r="S287" s="133"/>
      <c r="T287" s="73"/>
      <c r="U287" s="43"/>
      <c r="V287" s="185"/>
      <c r="W287" s="185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  <c r="AH287" s="185"/>
      <c r="AI287" s="185"/>
      <c r="AJ287" s="185"/>
      <c r="AK287" s="185"/>
      <c r="AL287" s="185"/>
      <c r="AM287" s="185"/>
      <c r="AN287" s="185"/>
      <c r="AO287" s="185"/>
      <c r="AP287" s="185"/>
      <c r="AQ287" s="185"/>
      <c r="AR287" s="185"/>
      <c r="AS287" s="185"/>
      <c r="AT287" s="185"/>
      <c r="AU287" s="185"/>
      <c r="AV287" s="185"/>
      <c r="AW287" s="185"/>
      <c r="AX287" s="185"/>
      <c r="AY287" s="185"/>
      <c r="AZ287" s="185"/>
      <c r="BA287" s="185"/>
      <c r="BB287" s="185"/>
      <c r="BC287" s="185"/>
      <c r="BD287" s="185"/>
      <c r="BE287" s="185"/>
      <c r="BF287" s="185"/>
      <c r="BG287" s="185"/>
      <c r="BH287" s="185"/>
      <c r="BI287" s="185"/>
      <c r="BJ287" s="185"/>
    </row>
    <row r="288" spans="1:62" x14ac:dyDescent="0.3">
      <c r="A288" s="84">
        <f t="shared" ref="A288:C291" si="32">A93</f>
        <v>81</v>
      </c>
      <c r="B288" s="133">
        <f t="shared" si="32"/>
        <v>8.0531530315678041E-6</v>
      </c>
      <c r="C288" s="73">
        <f t="shared" si="32"/>
        <v>1.0701368216348739</v>
      </c>
      <c r="D288" s="43">
        <f t="shared" si="29"/>
        <v>8.6179755893412194E-6</v>
      </c>
      <c r="E288" s="133">
        <f t="shared" si="31"/>
        <v>8.1086920179924095E-5</v>
      </c>
      <c r="F288" s="73">
        <f t="shared" si="31"/>
        <v>1.0701368216348739</v>
      </c>
      <c r="G288" s="43">
        <f t="shared" si="30"/>
        <v>8.6774099037504685E-5</v>
      </c>
      <c r="H288" s="84"/>
      <c r="I288" s="133"/>
      <c r="J288" s="73"/>
      <c r="K288" s="43"/>
      <c r="L288" s="133"/>
      <c r="M288" s="73"/>
      <c r="N288" s="43"/>
      <c r="O288" s="84"/>
      <c r="P288" s="133"/>
      <c r="Q288" s="73"/>
      <c r="R288" s="43"/>
      <c r="S288" s="133"/>
      <c r="T288" s="73"/>
      <c r="U288" s="43"/>
      <c r="V288" s="185"/>
      <c r="W288" s="185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  <c r="AH288" s="185"/>
      <c r="AI288" s="185"/>
      <c r="AJ288" s="185"/>
      <c r="AK288" s="185"/>
      <c r="AL288" s="185"/>
      <c r="AM288" s="185"/>
      <c r="AN288" s="185"/>
      <c r="AO288" s="185"/>
      <c r="AP288" s="185"/>
      <c r="AQ288" s="185"/>
      <c r="AR288" s="185"/>
      <c r="AS288" s="185"/>
      <c r="AT288" s="185"/>
      <c r="AU288" s="185"/>
      <c r="AV288" s="185"/>
      <c r="AW288" s="185"/>
      <c r="AX288" s="185"/>
      <c r="AY288" s="185"/>
      <c r="AZ288" s="185"/>
      <c r="BA288" s="185"/>
      <c r="BB288" s="185"/>
      <c r="BC288" s="185"/>
      <c r="BD288" s="185"/>
      <c r="BE288" s="185"/>
      <c r="BF288" s="185"/>
      <c r="BG288" s="185"/>
      <c r="BH288" s="185"/>
      <c r="BI288" s="185"/>
      <c r="BJ288" s="185"/>
    </row>
    <row r="289" spans="1:62" x14ac:dyDescent="0.3">
      <c r="A289" s="84">
        <f t="shared" si="32"/>
        <v>82</v>
      </c>
      <c r="B289" s="133">
        <f t="shared" si="32"/>
        <v>6.3869834388296377E-6</v>
      </c>
      <c r="C289" s="73">
        <f t="shared" si="32"/>
        <v>1.0701368216348739</v>
      </c>
      <c r="D289" s="43">
        <f t="shared" si="29"/>
        <v>6.8349461570637257E-6</v>
      </c>
      <c r="E289" s="133">
        <f t="shared" si="31"/>
        <v>4.0543460089962048E-5</v>
      </c>
      <c r="F289" s="73">
        <f t="shared" si="31"/>
        <v>1.0701368216348739</v>
      </c>
      <c r="G289" s="43">
        <f t="shared" si="30"/>
        <v>4.3387049518752342E-5</v>
      </c>
      <c r="H289" s="84"/>
      <c r="I289" s="133"/>
      <c r="J289" s="73"/>
      <c r="K289" s="43"/>
      <c r="L289" s="133"/>
      <c r="M289" s="73"/>
      <c r="N289" s="43"/>
      <c r="O289" s="84"/>
      <c r="P289" s="133"/>
      <c r="Q289" s="73"/>
      <c r="R289" s="43"/>
      <c r="S289" s="133"/>
      <c r="T289" s="73"/>
      <c r="U289" s="43"/>
      <c r="V289" s="185"/>
      <c r="W289" s="185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  <c r="AH289" s="185"/>
      <c r="AI289" s="185"/>
      <c r="AJ289" s="185"/>
      <c r="AK289" s="185"/>
      <c r="AL289" s="185"/>
      <c r="AM289" s="185"/>
      <c r="AN289" s="185"/>
      <c r="AO289" s="185"/>
      <c r="AP289" s="185"/>
      <c r="AQ289" s="185"/>
      <c r="AR289" s="185"/>
      <c r="AS289" s="185"/>
      <c r="AT289" s="185"/>
      <c r="AU289" s="185"/>
      <c r="AV289" s="185"/>
      <c r="AW289" s="185"/>
      <c r="AX289" s="185"/>
      <c r="AY289" s="185"/>
      <c r="AZ289" s="185"/>
      <c r="BA289" s="185"/>
      <c r="BB289" s="185"/>
      <c r="BC289" s="185"/>
      <c r="BD289" s="185"/>
      <c r="BE289" s="185"/>
      <c r="BF289" s="185"/>
      <c r="BG289" s="185"/>
      <c r="BH289" s="185"/>
      <c r="BI289" s="185"/>
      <c r="BJ289" s="185"/>
    </row>
    <row r="290" spans="1:62" x14ac:dyDescent="0.3">
      <c r="A290" s="84">
        <f t="shared" si="32"/>
        <v>83</v>
      </c>
      <c r="B290" s="133">
        <f t="shared" si="32"/>
        <v>6.6646783709526656E-6</v>
      </c>
      <c r="C290" s="73">
        <f t="shared" si="32"/>
        <v>1.0701368216348739</v>
      </c>
      <c r="D290" s="43">
        <f t="shared" si="29"/>
        <v>7.1321177291099746E-6</v>
      </c>
      <c r="E290" s="133">
        <f t="shared" si="31"/>
        <v>6.0815190134943075E-5</v>
      </c>
      <c r="F290" s="73">
        <f t="shared" si="31"/>
        <v>1.0701368216348739</v>
      </c>
      <c r="G290" s="43">
        <f t="shared" si="30"/>
        <v>6.5080574278128517E-5</v>
      </c>
      <c r="H290" s="84"/>
      <c r="I290" s="133"/>
      <c r="J290" s="73"/>
      <c r="K290" s="43"/>
      <c r="L290" s="133"/>
      <c r="M290" s="73"/>
      <c r="N290" s="43"/>
      <c r="O290" s="84"/>
      <c r="P290" s="133"/>
      <c r="Q290" s="73"/>
      <c r="R290" s="43"/>
      <c r="S290" s="133"/>
      <c r="T290" s="73"/>
      <c r="U290" s="43"/>
      <c r="V290" s="185"/>
      <c r="W290" s="185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  <c r="AH290" s="185"/>
      <c r="AI290" s="185"/>
      <c r="AJ290" s="185"/>
      <c r="AK290" s="185"/>
      <c r="AL290" s="185"/>
      <c r="AM290" s="185"/>
      <c r="AN290" s="185"/>
      <c r="AO290" s="185"/>
      <c r="AP290" s="185"/>
      <c r="AQ290" s="185"/>
      <c r="AR290" s="185"/>
      <c r="AS290" s="185"/>
      <c r="AT290" s="185"/>
      <c r="AU290" s="185"/>
      <c r="AV290" s="185"/>
      <c r="AW290" s="185"/>
      <c r="AX290" s="185"/>
      <c r="AY290" s="185"/>
      <c r="AZ290" s="185"/>
      <c r="BA290" s="185"/>
      <c r="BB290" s="185"/>
      <c r="BC290" s="185"/>
      <c r="BD290" s="185"/>
      <c r="BE290" s="185"/>
      <c r="BF290" s="185"/>
      <c r="BG290" s="185"/>
      <c r="BH290" s="185"/>
      <c r="BI290" s="185"/>
      <c r="BJ290" s="185"/>
    </row>
    <row r="291" spans="1:62" ht="13.5" thickBot="1" x14ac:dyDescent="0.35">
      <c r="A291" s="85" t="str">
        <f t="shared" si="32"/>
        <v>NNNN</v>
      </c>
      <c r="B291" s="137">
        <f t="shared" si="32"/>
        <v>0.1943525737044004</v>
      </c>
      <c r="C291" s="77">
        <f t="shared" si="32"/>
        <v>0.95226913684307701</v>
      </c>
      <c r="D291" s="141">
        <f t="shared" si="29"/>
        <v>0.18507595760471987</v>
      </c>
      <c r="E291" s="79"/>
      <c r="F291" s="77"/>
      <c r="G291" s="72"/>
      <c r="H291" s="85"/>
      <c r="I291" s="137"/>
      <c r="J291" s="77"/>
      <c r="K291" s="141"/>
      <c r="L291" s="79"/>
      <c r="M291" s="77"/>
      <c r="N291" s="72"/>
      <c r="O291" s="85"/>
      <c r="P291" s="137"/>
      <c r="Q291" s="77"/>
      <c r="R291" s="141"/>
      <c r="S291" s="79"/>
      <c r="T291" s="77"/>
      <c r="U291" s="72"/>
      <c r="V291" s="185"/>
      <c r="W291" s="185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  <c r="AH291" s="185"/>
      <c r="AI291" s="185"/>
      <c r="AJ291" s="185"/>
      <c r="AK291" s="185"/>
      <c r="AL291" s="185"/>
      <c r="AM291" s="185"/>
      <c r="AN291" s="185"/>
      <c r="AO291" s="185"/>
      <c r="AP291" s="185"/>
      <c r="AQ291" s="185"/>
      <c r="AR291" s="185"/>
      <c r="AS291" s="185"/>
      <c r="AT291" s="185"/>
      <c r="AU291" s="185"/>
      <c r="AV291" s="185"/>
      <c r="AW291" s="185"/>
      <c r="AX291" s="185"/>
      <c r="AY291" s="185"/>
      <c r="AZ291" s="185"/>
      <c r="BA291" s="185"/>
      <c r="BB291" s="185"/>
      <c r="BC291" s="185"/>
      <c r="BD291" s="185"/>
      <c r="BE291" s="185"/>
      <c r="BF291" s="185"/>
      <c r="BG291" s="185"/>
      <c r="BH291" s="185"/>
      <c r="BI291" s="185"/>
      <c r="BJ291" s="185"/>
    </row>
    <row r="292" spans="1:62" x14ac:dyDescent="0.3">
      <c r="A292" s="24"/>
      <c r="B292" s="25"/>
      <c r="C292" s="26"/>
      <c r="D292" s="26"/>
      <c r="E292" s="26"/>
      <c r="F292" s="26"/>
      <c r="G292" s="26"/>
      <c r="H292" s="185"/>
      <c r="I292" s="26"/>
      <c r="J292" s="26"/>
      <c r="K292" s="185"/>
      <c r="L292" s="26"/>
      <c r="M292" s="185"/>
      <c r="N292" s="185"/>
      <c r="O292" s="26"/>
      <c r="P292" s="26"/>
      <c r="Q292" s="185"/>
      <c r="R292" s="26"/>
      <c r="S292" s="185"/>
      <c r="T292" s="185"/>
      <c r="U292" s="185"/>
      <c r="V292" s="185"/>
      <c r="W292" s="185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  <c r="AH292" s="185"/>
      <c r="AI292" s="185"/>
      <c r="AJ292" s="185"/>
      <c r="AK292" s="185"/>
      <c r="AL292" s="185"/>
      <c r="AM292" s="185"/>
      <c r="AN292" s="185"/>
      <c r="AO292" s="185"/>
      <c r="AP292" s="185"/>
      <c r="AQ292" s="185"/>
      <c r="AR292" s="185"/>
      <c r="AS292" s="185"/>
      <c r="AT292" s="185"/>
      <c r="AU292" s="185"/>
      <c r="AV292" s="185"/>
      <c r="AW292" s="185"/>
      <c r="AX292" s="185"/>
      <c r="AY292" s="185"/>
      <c r="AZ292" s="185"/>
      <c r="BA292" s="185"/>
      <c r="BB292" s="185"/>
      <c r="BC292" s="185"/>
      <c r="BD292" s="185"/>
      <c r="BE292" s="185"/>
      <c r="BF292" s="185"/>
      <c r="BG292" s="185"/>
      <c r="BH292" s="185"/>
      <c r="BI292" s="185"/>
      <c r="BJ292" s="185"/>
    </row>
    <row r="293" spans="1:62" x14ac:dyDescent="0.3">
      <c r="A293" s="184"/>
      <c r="B293" s="25"/>
      <c r="C293" s="26"/>
      <c r="D293" s="26"/>
      <c r="E293" s="26"/>
      <c r="F293" s="26"/>
      <c r="G293" s="26"/>
      <c r="H293" s="185"/>
      <c r="I293" s="26"/>
      <c r="J293" s="26"/>
      <c r="K293" s="185"/>
      <c r="L293" s="26"/>
      <c r="M293" s="185"/>
      <c r="N293" s="185"/>
      <c r="O293" s="26"/>
      <c r="P293" s="26"/>
      <c r="Q293" s="185"/>
      <c r="R293" s="26"/>
      <c r="S293" s="185"/>
      <c r="T293" s="185"/>
      <c r="U293" s="185"/>
      <c r="V293" s="185"/>
      <c r="W293" s="185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  <c r="AH293" s="185"/>
      <c r="AI293" s="185"/>
      <c r="AJ293" s="185"/>
      <c r="AK293" s="185"/>
      <c r="AL293" s="185"/>
      <c r="AM293" s="185"/>
      <c r="AN293" s="185"/>
      <c r="AO293" s="185"/>
      <c r="AP293" s="185"/>
      <c r="AQ293" s="185"/>
      <c r="AR293" s="185"/>
      <c r="AS293" s="185"/>
      <c r="AT293" s="185"/>
      <c r="AU293" s="185"/>
      <c r="AV293" s="185"/>
      <c r="AW293" s="185"/>
      <c r="AX293" s="185"/>
      <c r="AY293" s="185"/>
      <c r="AZ293" s="185"/>
      <c r="BA293" s="185"/>
      <c r="BB293" s="185"/>
      <c r="BC293" s="185"/>
      <c r="BD293" s="185"/>
      <c r="BE293" s="185"/>
      <c r="BF293" s="185"/>
      <c r="BG293" s="185"/>
      <c r="BH293" s="185"/>
      <c r="BI293" s="185"/>
      <c r="BJ293" s="185"/>
    </row>
    <row r="294" spans="1:62" ht="15" x14ac:dyDescent="0.3">
      <c r="A294" s="131" t="s">
        <v>44</v>
      </c>
      <c r="B294" s="184"/>
      <c r="C294" s="184"/>
      <c r="D294" s="184"/>
      <c r="E294" s="26"/>
      <c r="F294" s="26"/>
      <c r="G294" s="26"/>
      <c r="H294" s="185"/>
      <c r="I294" s="23"/>
      <c r="J294" s="26"/>
      <c r="K294" s="26"/>
      <c r="L294" s="185"/>
      <c r="M294" s="185"/>
      <c r="N294" s="185"/>
      <c r="O294" s="26"/>
      <c r="P294" s="185"/>
      <c r="Q294" s="185"/>
      <c r="R294" s="185"/>
      <c r="S294" s="26"/>
      <c r="T294" s="26"/>
      <c r="U294" s="26"/>
      <c r="V294" s="185"/>
      <c r="W294" s="185"/>
      <c r="X294" s="185"/>
      <c r="Y294" s="185"/>
      <c r="Z294" s="185"/>
      <c r="AA294" s="185"/>
      <c r="AB294" s="185"/>
      <c r="AC294" s="185"/>
      <c r="AD294" s="185"/>
      <c r="AE294" s="185"/>
      <c r="AF294" s="185"/>
      <c r="AG294" s="185"/>
      <c r="AH294" s="185"/>
      <c r="AI294" s="185"/>
      <c r="AJ294" s="185"/>
      <c r="AK294" s="185"/>
      <c r="AL294" s="185"/>
      <c r="AM294" s="185"/>
      <c r="AN294" s="185"/>
      <c r="AO294" s="185"/>
      <c r="AP294" s="185"/>
      <c r="AQ294" s="185"/>
      <c r="AR294" s="185"/>
      <c r="AS294" s="185"/>
      <c r="AT294" s="185"/>
      <c r="AU294" s="185"/>
      <c r="AV294" s="185"/>
      <c r="AW294" s="185"/>
      <c r="AX294" s="185"/>
      <c r="AY294" s="185"/>
      <c r="AZ294" s="185"/>
      <c r="BA294" s="185"/>
      <c r="BB294" s="185"/>
      <c r="BC294" s="185"/>
      <c r="BD294" s="185"/>
      <c r="BE294" s="185"/>
      <c r="BF294" s="185"/>
      <c r="BG294" s="185"/>
      <c r="BH294" s="185"/>
      <c r="BI294" s="185"/>
      <c r="BJ294" s="185"/>
    </row>
    <row r="295" spans="1:62" x14ac:dyDescent="0.3">
      <c r="A295" s="18" t="s">
        <v>45</v>
      </c>
      <c r="B295" s="184"/>
      <c r="C295" s="184"/>
      <c r="D295" s="184"/>
      <c r="E295" s="26"/>
      <c r="F295" s="26"/>
      <c r="G295" s="26"/>
      <c r="H295" s="26"/>
      <c r="I295" s="26"/>
      <c r="J295" s="185"/>
      <c r="L295" s="26"/>
      <c r="M295" s="26"/>
      <c r="N295" s="26"/>
      <c r="O295" s="185"/>
      <c r="P295" s="26"/>
      <c r="Q295" s="26"/>
      <c r="R295" s="185"/>
      <c r="S295" s="26"/>
      <c r="T295" s="26"/>
      <c r="U295" s="185"/>
      <c r="V295" s="185"/>
      <c r="W295" s="26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  <c r="AH295" s="185"/>
      <c r="AI295" s="185"/>
      <c r="AJ295" s="185"/>
      <c r="AK295" s="185"/>
      <c r="AL295" s="185"/>
      <c r="AM295" s="185"/>
      <c r="AN295" s="185"/>
      <c r="AO295" s="185"/>
      <c r="AP295" s="185"/>
      <c r="AQ295" s="185"/>
      <c r="AR295" s="185"/>
      <c r="AS295" s="185"/>
      <c r="AT295" s="185"/>
      <c r="AU295" s="185"/>
      <c r="AV295" s="185"/>
      <c r="AW295" s="185"/>
      <c r="AX295" s="185"/>
      <c r="AY295" s="185"/>
      <c r="AZ295" s="185"/>
      <c r="BA295" s="185"/>
      <c r="BB295" s="185"/>
      <c r="BC295" s="185"/>
      <c r="BD295" s="185"/>
      <c r="BE295" s="185"/>
      <c r="BF295" s="185"/>
      <c r="BG295" s="185"/>
      <c r="BH295" s="185"/>
      <c r="BI295" s="185"/>
      <c r="BJ295" s="185"/>
    </row>
    <row r="296" spans="1:62" x14ac:dyDescent="0.3">
      <c r="A296" s="18" t="s">
        <v>46</v>
      </c>
      <c r="B296" s="184"/>
      <c r="C296" s="185"/>
      <c r="D296" s="184"/>
      <c r="E296" s="26"/>
      <c r="F296" s="26"/>
      <c r="G296" s="26"/>
      <c r="H296" s="26"/>
      <c r="I296" s="26"/>
      <c r="J296" s="185"/>
      <c r="L296" s="26"/>
      <c r="M296" s="26"/>
      <c r="N296" s="26"/>
      <c r="O296" s="185"/>
      <c r="P296" s="26"/>
      <c r="Q296" s="26"/>
      <c r="R296" s="185"/>
      <c r="S296" s="26"/>
      <c r="T296" s="26"/>
      <c r="U296" s="185"/>
      <c r="V296" s="185"/>
      <c r="W296" s="26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  <c r="AH296" s="185"/>
      <c r="AI296" s="185"/>
      <c r="AJ296" s="185"/>
      <c r="AK296" s="185"/>
      <c r="AL296" s="185"/>
      <c r="AM296" s="185"/>
      <c r="AN296" s="185"/>
      <c r="AO296" s="185"/>
      <c r="AP296" s="185"/>
      <c r="AQ296" s="185"/>
      <c r="AR296" s="185"/>
      <c r="AS296" s="185"/>
      <c r="AT296" s="185"/>
      <c r="AU296" s="185"/>
      <c r="AV296" s="185"/>
      <c r="AW296" s="185"/>
      <c r="AX296" s="185"/>
      <c r="AY296" s="185"/>
      <c r="AZ296" s="185"/>
      <c r="BA296" s="185"/>
      <c r="BB296" s="185"/>
      <c r="BC296" s="185"/>
      <c r="BD296" s="185"/>
      <c r="BE296" s="185"/>
      <c r="BF296" s="185"/>
      <c r="BG296" s="185"/>
      <c r="BH296" s="185"/>
      <c r="BI296" s="185"/>
      <c r="BJ296" s="185"/>
    </row>
    <row r="297" spans="1:62" x14ac:dyDescent="0.3">
      <c r="A297" s="184"/>
      <c r="B297" s="184"/>
      <c r="C297" s="184"/>
      <c r="D297" s="184"/>
      <c r="E297" s="26"/>
      <c r="F297" s="26"/>
      <c r="G297" s="26"/>
      <c r="H297" s="26"/>
      <c r="I297" s="26"/>
      <c r="J297" s="185"/>
      <c r="L297" s="26"/>
      <c r="M297" s="26"/>
      <c r="N297" s="26"/>
      <c r="O297" s="185"/>
      <c r="P297" s="26"/>
      <c r="Q297" s="26"/>
      <c r="R297" s="185"/>
      <c r="S297" s="26"/>
      <c r="T297" s="26"/>
      <c r="U297" s="185"/>
      <c r="V297" s="185"/>
      <c r="W297" s="26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185"/>
      <c r="AJ297" s="185"/>
      <c r="AK297" s="185"/>
      <c r="AL297" s="185"/>
      <c r="AM297" s="185"/>
      <c r="AN297" s="185"/>
      <c r="AO297" s="185"/>
      <c r="AP297" s="185"/>
      <c r="AQ297" s="185"/>
      <c r="AR297" s="185"/>
      <c r="AS297" s="185"/>
      <c r="AT297" s="185"/>
      <c r="AU297" s="185"/>
      <c r="AV297" s="185"/>
      <c r="AW297" s="185"/>
      <c r="AX297" s="185"/>
      <c r="AY297" s="185"/>
      <c r="AZ297" s="185"/>
      <c r="BA297" s="185"/>
      <c r="BB297" s="185"/>
      <c r="BC297" s="185"/>
      <c r="BD297" s="185"/>
      <c r="BE297" s="185"/>
      <c r="BF297" s="185"/>
      <c r="BG297" s="185"/>
      <c r="BH297" s="185"/>
      <c r="BI297" s="185"/>
      <c r="BJ297" s="185"/>
    </row>
    <row r="298" spans="1:62" x14ac:dyDescent="0.3">
      <c r="A298" s="184"/>
      <c r="B298" s="223" t="s">
        <v>47</v>
      </c>
      <c r="C298" s="223"/>
      <c r="D298" s="223"/>
      <c r="E298" s="26"/>
      <c r="F298" s="26"/>
      <c r="G298" s="26"/>
      <c r="H298" s="26"/>
      <c r="I298" s="26"/>
      <c r="J298" s="185"/>
      <c r="L298" s="26"/>
      <c r="M298" s="26"/>
      <c r="N298" s="26"/>
      <c r="O298" s="185"/>
      <c r="P298" s="26"/>
      <c r="Q298" s="26"/>
      <c r="R298" s="185"/>
      <c r="S298" s="26"/>
      <c r="T298" s="26"/>
      <c r="U298" s="185"/>
      <c r="V298" s="185"/>
      <c r="W298" s="26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  <c r="AH298" s="185"/>
      <c r="AI298" s="185"/>
      <c r="AJ298" s="185"/>
      <c r="AK298" s="185"/>
      <c r="AL298" s="185"/>
      <c r="AM298" s="185"/>
      <c r="AN298" s="185"/>
      <c r="AO298" s="185"/>
      <c r="AP298" s="185"/>
      <c r="AQ298" s="185"/>
      <c r="AR298" s="185"/>
      <c r="AS298" s="185"/>
      <c r="AT298" s="185"/>
      <c r="AU298" s="185"/>
      <c r="AV298" s="185"/>
      <c r="AW298" s="185"/>
      <c r="AX298" s="185"/>
      <c r="AY298" s="185"/>
      <c r="AZ298" s="185"/>
      <c r="BA298" s="185"/>
      <c r="BB298" s="185"/>
      <c r="BC298" s="185"/>
      <c r="BD298" s="185"/>
      <c r="BE298" s="185"/>
      <c r="BF298" s="185"/>
      <c r="BG298" s="185"/>
      <c r="BH298" s="185"/>
      <c r="BI298" s="185"/>
      <c r="BJ298" s="185"/>
    </row>
    <row r="299" spans="1:62" x14ac:dyDescent="0.3">
      <c r="A299" s="184"/>
      <c r="B299" s="185"/>
      <c r="C299" s="185"/>
      <c r="D299" s="185"/>
      <c r="E299" s="26"/>
      <c r="F299" s="26"/>
      <c r="G299" s="26"/>
      <c r="H299" s="26"/>
      <c r="I299" s="26"/>
      <c r="J299" s="185"/>
      <c r="L299" s="26"/>
      <c r="M299" s="26"/>
      <c r="N299" s="26"/>
      <c r="O299" s="185"/>
      <c r="P299" s="26"/>
      <c r="Q299" s="26"/>
      <c r="R299" s="185"/>
      <c r="S299" s="26"/>
      <c r="T299" s="26"/>
      <c r="U299" s="185"/>
      <c r="V299" s="185"/>
      <c r="W299" s="26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  <c r="AH299" s="185"/>
      <c r="AI299" s="185"/>
      <c r="AJ299" s="185"/>
      <c r="AK299" s="185"/>
      <c r="AL299" s="185"/>
      <c r="AM299" s="185"/>
      <c r="AN299" s="185"/>
      <c r="AO299" s="185"/>
      <c r="AP299" s="185"/>
      <c r="AQ299" s="185"/>
      <c r="AR299" s="185"/>
      <c r="AS299" s="185"/>
      <c r="AT299" s="185"/>
      <c r="AU299" s="185"/>
      <c r="AV299" s="185"/>
      <c r="AW299" s="185"/>
      <c r="AX299" s="185"/>
      <c r="AY299" s="185"/>
      <c r="AZ299" s="185"/>
      <c r="BA299" s="185"/>
      <c r="BB299" s="185"/>
      <c r="BC299" s="185"/>
      <c r="BD299" s="185"/>
      <c r="BE299" s="185"/>
      <c r="BF299" s="185"/>
      <c r="BG299" s="185"/>
      <c r="BH299" s="185"/>
      <c r="BI299" s="185"/>
      <c r="BJ299" s="185"/>
    </row>
    <row r="300" spans="1:62" ht="39" x14ac:dyDescent="0.3">
      <c r="A300" s="19" t="s">
        <v>36</v>
      </c>
      <c r="B300" s="22" t="s">
        <v>19</v>
      </c>
      <c r="C300" s="19" t="s">
        <v>48</v>
      </c>
      <c r="D300" s="185" t="s">
        <v>49</v>
      </c>
      <c r="E300" s="26"/>
      <c r="G300" s="26"/>
      <c r="H300" s="26"/>
      <c r="I300" s="26"/>
      <c r="J300" s="185"/>
      <c r="L300" s="26"/>
      <c r="M300" s="26"/>
      <c r="N300" s="26"/>
      <c r="O300" s="26"/>
      <c r="P300" s="185"/>
      <c r="Q300" s="26"/>
      <c r="R300" s="185"/>
      <c r="S300" s="185"/>
      <c r="T300" s="26"/>
      <c r="U300" s="185"/>
      <c r="V300" s="26"/>
      <c r="W300" s="185"/>
      <c r="X300" s="26"/>
      <c r="Y300" s="185"/>
      <c r="Z300" s="185"/>
      <c r="AA300" s="185"/>
      <c r="AB300" s="185"/>
      <c r="AC300" s="185"/>
      <c r="AD300" s="185"/>
      <c r="AE300" s="185"/>
      <c r="AF300" s="185"/>
      <c r="AG300" s="185"/>
      <c r="AH300" s="185"/>
      <c r="AI300" s="185"/>
      <c r="AJ300" s="185"/>
      <c r="AK300" s="185"/>
      <c r="AL300" s="185"/>
      <c r="AM300" s="185"/>
      <c r="AN300" s="185"/>
      <c r="AO300" s="185"/>
      <c r="AP300" s="185"/>
      <c r="AQ300" s="185"/>
      <c r="AR300" s="185"/>
      <c r="AS300" s="185"/>
      <c r="AT300" s="185"/>
      <c r="AU300" s="185"/>
      <c r="AV300" s="185"/>
      <c r="AW300" s="185"/>
      <c r="AX300" s="185"/>
      <c r="AY300" s="185"/>
      <c r="AZ300" s="185"/>
      <c r="BA300" s="185"/>
      <c r="BB300" s="185"/>
      <c r="BC300" s="185"/>
      <c r="BD300" s="185"/>
      <c r="BE300" s="185"/>
      <c r="BF300" s="185"/>
      <c r="BG300" s="185"/>
      <c r="BH300" s="185"/>
      <c r="BI300" s="185"/>
      <c r="BJ300" s="185"/>
    </row>
    <row r="301" spans="1:62" x14ac:dyDescent="0.3">
      <c r="A301" s="184"/>
      <c r="B301" s="185"/>
      <c r="C301" s="185"/>
      <c r="D301" s="185"/>
      <c r="E301" s="26"/>
      <c r="G301" s="26"/>
      <c r="H301" s="26"/>
      <c r="I301" s="26"/>
      <c r="J301" s="185"/>
      <c r="L301" s="26"/>
      <c r="M301" s="26"/>
      <c r="N301" s="26"/>
      <c r="O301" s="26"/>
      <c r="P301" s="185"/>
      <c r="Q301" s="26"/>
      <c r="R301" s="185"/>
      <c r="S301" s="185"/>
      <c r="T301" s="26"/>
      <c r="U301" s="185"/>
      <c r="V301" s="26"/>
      <c r="W301" s="26"/>
      <c r="X301" s="185"/>
      <c r="Y301" s="26"/>
      <c r="Z301" s="185"/>
      <c r="AA301" s="185"/>
      <c r="AB301" s="185"/>
      <c r="AC301" s="185"/>
      <c r="AD301" s="185"/>
      <c r="AE301" s="185"/>
      <c r="AF301" s="185"/>
      <c r="AG301" s="185"/>
      <c r="AH301" s="185"/>
      <c r="AI301" s="185"/>
      <c r="AJ301" s="185"/>
      <c r="AK301" s="185"/>
      <c r="AL301" s="185"/>
      <c r="AM301" s="185"/>
      <c r="AN301" s="185"/>
      <c r="AO301" s="185"/>
      <c r="AP301" s="185"/>
      <c r="AQ301" s="185"/>
      <c r="AR301" s="185"/>
      <c r="AS301" s="185"/>
      <c r="AT301" s="185"/>
      <c r="AU301" s="185"/>
      <c r="AV301" s="185"/>
      <c r="AW301" s="185"/>
      <c r="AX301" s="185"/>
      <c r="AY301" s="185"/>
      <c r="AZ301" s="185"/>
      <c r="BA301" s="185"/>
      <c r="BB301" s="185"/>
      <c r="BC301" s="185"/>
      <c r="BD301" s="185"/>
      <c r="BE301" s="185"/>
      <c r="BF301" s="185"/>
      <c r="BG301" s="185"/>
      <c r="BH301" s="185"/>
      <c r="BI301" s="185"/>
      <c r="BJ301" s="185"/>
    </row>
    <row r="302" spans="1:62" x14ac:dyDescent="0.3">
      <c r="A302" s="24">
        <f>A207</f>
        <v>0</v>
      </c>
      <c r="B302" s="86">
        <f>SUM(B207,E207,I207,L207,P207,S207)</f>
        <v>7.0326241560156773E-3</v>
      </c>
      <c r="C302" s="23">
        <f>SUM(D207,G207,K207,N207,R207,U207)/B302</f>
        <v>1.8640604800858398</v>
      </c>
      <c r="D302" s="23">
        <f>ABS(C302-1)*B302*$I$4</f>
        <v>6.0766126045101801E-3</v>
      </c>
      <c r="E302" s="26"/>
      <c r="G302" s="26"/>
      <c r="H302" s="26"/>
      <c r="I302" s="26"/>
      <c r="J302" s="185"/>
      <c r="L302" s="26"/>
      <c r="M302" s="26"/>
      <c r="N302" s="26"/>
      <c r="O302" s="26"/>
      <c r="P302" s="185"/>
      <c r="Q302" s="26"/>
      <c r="R302" s="185"/>
      <c r="S302" s="185"/>
      <c r="T302" s="26"/>
      <c r="U302" s="185"/>
      <c r="V302" s="26"/>
      <c r="W302" s="26"/>
      <c r="X302" s="185"/>
      <c r="Y302" s="26"/>
      <c r="Z302" s="185"/>
      <c r="AA302" s="185"/>
      <c r="AB302" s="185"/>
      <c r="AC302" s="185"/>
      <c r="AD302" s="185"/>
      <c r="AE302" s="185"/>
      <c r="AF302" s="185"/>
      <c r="AG302" s="185"/>
      <c r="AH302" s="185"/>
      <c r="AI302" s="185"/>
      <c r="AJ302" s="185"/>
      <c r="AK302" s="185"/>
      <c r="AL302" s="185"/>
      <c r="AM302" s="185"/>
      <c r="AN302" s="185"/>
      <c r="AO302" s="185"/>
      <c r="AP302" s="185"/>
      <c r="AQ302" s="185"/>
      <c r="AR302" s="185"/>
      <c r="AS302" s="185"/>
      <c r="AT302" s="185"/>
      <c r="AU302" s="185"/>
      <c r="AV302" s="185"/>
      <c r="AW302" s="185"/>
      <c r="AX302" s="185"/>
      <c r="AY302" s="185"/>
      <c r="AZ302" s="185"/>
      <c r="BA302" s="185"/>
      <c r="BB302" s="185"/>
      <c r="BC302" s="185"/>
      <c r="BD302" s="185"/>
      <c r="BE302" s="185"/>
      <c r="BF302" s="185"/>
      <c r="BG302" s="185"/>
      <c r="BH302" s="185"/>
      <c r="BI302" s="185"/>
      <c r="BJ302" s="185"/>
    </row>
    <row r="303" spans="1:62" x14ac:dyDescent="0.3">
      <c r="A303" s="24">
        <f t="shared" ref="A303:A366" si="33">A208</f>
        <v>1</v>
      </c>
      <c r="B303" s="86">
        <f t="shared" ref="B303:B366" si="34">SUM(B208,E208,I208,L208,P208,S208)</f>
        <v>1.0087546104301104E-2</v>
      </c>
      <c r="C303" s="23">
        <f t="shared" ref="C303:C366" si="35">SUM(D208,G208,K208,N208,R208,U208)/B303</f>
        <v>1.6181348096411809</v>
      </c>
      <c r="D303" s="23">
        <f t="shared" ref="D303:D366" si="36">ABS(C303-1)*B303*$I$4</f>
        <v>6.235463390928799E-3</v>
      </c>
      <c r="E303" s="26"/>
      <c r="G303" s="26"/>
      <c r="H303" s="26"/>
      <c r="I303" s="26"/>
      <c r="J303" s="185"/>
      <c r="L303" s="26"/>
      <c r="M303" s="26"/>
      <c r="N303" s="26"/>
      <c r="O303" s="26"/>
      <c r="P303" s="185"/>
      <c r="Q303" s="26"/>
      <c r="R303" s="185"/>
      <c r="S303" s="185"/>
      <c r="T303" s="26"/>
      <c r="U303" s="185"/>
      <c r="V303" s="26"/>
      <c r="W303" s="26"/>
      <c r="X303" s="185"/>
      <c r="Y303" s="26"/>
      <c r="Z303" s="185"/>
      <c r="AA303" s="185"/>
      <c r="AB303" s="185"/>
      <c r="AC303" s="185"/>
      <c r="AD303" s="185"/>
      <c r="AE303" s="185"/>
      <c r="AF303" s="185"/>
      <c r="AG303" s="185"/>
      <c r="AH303" s="185"/>
      <c r="AI303" s="185"/>
      <c r="AJ303" s="185"/>
      <c r="AK303" s="185"/>
      <c r="AL303" s="185"/>
      <c r="AM303" s="185"/>
      <c r="AN303" s="185"/>
      <c r="AO303" s="185"/>
      <c r="AP303" s="185"/>
      <c r="AQ303" s="185"/>
      <c r="AR303" s="185"/>
      <c r="AS303" s="185"/>
      <c r="AT303" s="185"/>
      <c r="AU303" s="185"/>
      <c r="AV303" s="185"/>
      <c r="AW303" s="185"/>
      <c r="AX303" s="185"/>
      <c r="AY303" s="185"/>
      <c r="AZ303" s="185"/>
      <c r="BA303" s="185"/>
      <c r="BB303" s="185"/>
      <c r="BC303" s="185"/>
      <c r="BD303" s="185"/>
      <c r="BE303" s="185"/>
      <c r="BF303" s="185"/>
      <c r="BG303" s="185"/>
      <c r="BH303" s="185"/>
      <c r="BI303" s="185"/>
      <c r="BJ303" s="185"/>
    </row>
    <row r="304" spans="1:62" x14ac:dyDescent="0.3">
      <c r="A304" s="24">
        <f t="shared" si="33"/>
        <v>2</v>
      </c>
      <c r="B304" s="86">
        <f t="shared" si="34"/>
        <v>1.1269138040484588E-2</v>
      </c>
      <c r="C304" s="23">
        <f t="shared" si="35"/>
        <v>1.5070071564050027</v>
      </c>
      <c r="D304" s="23">
        <f>ABS(C304-1)*B304*$I$4</f>
        <v>5.7135336330415348E-3</v>
      </c>
      <c r="E304" s="26"/>
      <c r="G304" s="26"/>
      <c r="H304" s="26"/>
      <c r="I304" s="26"/>
      <c r="J304" s="185"/>
      <c r="L304" s="26"/>
      <c r="M304" s="26"/>
      <c r="N304" s="26"/>
      <c r="O304" s="26"/>
      <c r="P304" s="185"/>
      <c r="Q304" s="26"/>
      <c r="R304" s="185"/>
      <c r="S304" s="185"/>
      <c r="T304" s="26"/>
      <c r="U304" s="185"/>
      <c r="V304" s="26"/>
      <c r="W304" s="26"/>
      <c r="X304" s="185"/>
      <c r="Y304" s="26"/>
      <c r="Z304" s="185"/>
      <c r="AA304" s="185"/>
      <c r="AB304" s="185"/>
      <c r="AC304" s="185"/>
      <c r="AD304" s="185"/>
      <c r="AE304" s="185"/>
      <c r="AF304" s="185"/>
      <c r="AG304" s="185"/>
      <c r="AH304" s="185"/>
      <c r="AI304" s="185"/>
      <c r="AJ304" s="185"/>
      <c r="AK304" s="185"/>
      <c r="AL304" s="185"/>
      <c r="AM304" s="185"/>
      <c r="AN304" s="185"/>
      <c r="AO304" s="185"/>
      <c r="AP304" s="185"/>
      <c r="AQ304" s="185"/>
      <c r="AR304" s="185"/>
      <c r="AS304" s="185"/>
      <c r="AT304" s="185"/>
      <c r="AU304" s="185"/>
      <c r="AV304" s="185"/>
      <c r="AW304" s="185"/>
      <c r="AX304" s="185"/>
      <c r="AY304" s="185"/>
      <c r="AZ304" s="185"/>
      <c r="BA304" s="185"/>
      <c r="BB304" s="185"/>
      <c r="BC304" s="185"/>
      <c r="BD304" s="185"/>
      <c r="BE304" s="185"/>
      <c r="BF304" s="185"/>
      <c r="BG304" s="185"/>
      <c r="BH304" s="185"/>
      <c r="BI304" s="185"/>
      <c r="BJ304" s="185"/>
    </row>
    <row r="305" spans="1:62" x14ac:dyDescent="0.3">
      <c r="A305" s="24">
        <f t="shared" si="33"/>
        <v>3</v>
      </c>
      <c r="B305" s="86">
        <f t="shared" si="34"/>
        <v>1.0362464087102901E-2</v>
      </c>
      <c r="C305" s="23">
        <f t="shared" si="35"/>
        <v>1.4969817323431938</v>
      </c>
      <c r="D305" s="23">
        <f t="shared" si="36"/>
        <v>5.1499553533525316E-3</v>
      </c>
      <c r="E305" s="26"/>
      <c r="G305" s="26"/>
      <c r="H305" s="26"/>
      <c r="I305" s="26"/>
      <c r="J305" s="185"/>
      <c r="L305" s="26"/>
      <c r="M305" s="26"/>
      <c r="N305" s="26"/>
      <c r="O305" s="26"/>
      <c r="P305" s="185"/>
      <c r="Q305" s="26"/>
      <c r="R305" s="185"/>
      <c r="S305" s="185"/>
      <c r="T305" s="26"/>
      <c r="U305" s="185"/>
      <c r="V305" s="26"/>
      <c r="W305" s="26"/>
      <c r="X305" s="185"/>
      <c r="Y305" s="26"/>
      <c r="Z305" s="185"/>
      <c r="AA305" s="185"/>
      <c r="AB305" s="185"/>
      <c r="AC305" s="185"/>
      <c r="AD305" s="185"/>
      <c r="AE305" s="185"/>
      <c r="AF305" s="185"/>
      <c r="AG305" s="185"/>
      <c r="AH305" s="185"/>
      <c r="AI305" s="185"/>
      <c r="AJ305" s="185"/>
      <c r="AK305" s="185"/>
      <c r="AL305" s="185"/>
      <c r="AM305" s="185"/>
      <c r="AN305" s="185"/>
      <c r="AO305" s="185"/>
      <c r="AP305" s="185"/>
      <c r="AQ305" s="185"/>
      <c r="AR305" s="185"/>
      <c r="AS305" s="185"/>
      <c r="AT305" s="185"/>
      <c r="AU305" s="185"/>
      <c r="AV305" s="185"/>
      <c r="AW305" s="185"/>
      <c r="AX305" s="185"/>
      <c r="AY305" s="185"/>
      <c r="AZ305" s="185"/>
      <c r="BA305" s="185"/>
      <c r="BB305" s="185"/>
      <c r="BC305" s="185"/>
      <c r="BD305" s="185"/>
      <c r="BE305" s="185"/>
      <c r="BF305" s="185"/>
      <c r="BG305" s="185"/>
      <c r="BH305" s="185"/>
      <c r="BI305" s="185"/>
      <c r="BJ305" s="185"/>
    </row>
    <row r="306" spans="1:62" x14ac:dyDescent="0.3">
      <c r="A306" s="24">
        <f t="shared" si="33"/>
        <v>4</v>
      </c>
      <c r="B306" s="86">
        <f t="shared" si="34"/>
        <v>9.4752287789698301E-3</v>
      </c>
      <c r="C306" s="23">
        <f t="shared" si="35"/>
        <v>1.4325256176645431</v>
      </c>
      <c r="D306" s="23">
        <f t="shared" si="36"/>
        <v>4.0982791801367803E-3</v>
      </c>
      <c r="E306" s="26"/>
      <c r="G306" s="26"/>
      <c r="H306" s="26"/>
      <c r="I306" s="26"/>
      <c r="J306" s="185"/>
      <c r="L306" s="26"/>
      <c r="M306" s="26"/>
      <c r="N306" s="26"/>
      <c r="O306" s="26"/>
      <c r="P306" s="185"/>
      <c r="Q306" s="26"/>
      <c r="R306" s="185"/>
      <c r="S306" s="185"/>
      <c r="T306" s="26"/>
      <c r="U306" s="185"/>
      <c r="V306" s="26"/>
      <c r="W306" s="26"/>
      <c r="X306" s="185"/>
      <c r="Y306" s="26"/>
      <c r="Z306" s="185"/>
      <c r="AA306" s="185"/>
      <c r="AB306" s="185"/>
      <c r="AC306" s="185"/>
      <c r="AD306" s="185"/>
      <c r="AE306" s="185"/>
      <c r="AF306" s="185"/>
      <c r="AG306" s="185"/>
      <c r="AH306" s="185"/>
      <c r="AI306" s="185"/>
      <c r="AJ306" s="185"/>
      <c r="AK306" s="185"/>
      <c r="AL306" s="185"/>
      <c r="AM306" s="185"/>
      <c r="AN306" s="185"/>
      <c r="AO306" s="185"/>
      <c r="AP306" s="185"/>
      <c r="AQ306" s="185"/>
      <c r="AR306" s="185"/>
      <c r="AS306" s="185"/>
      <c r="AT306" s="185"/>
      <c r="AU306" s="185"/>
      <c r="AV306" s="185"/>
      <c r="AW306" s="185"/>
      <c r="AX306" s="185"/>
      <c r="AY306" s="185"/>
      <c r="AZ306" s="185"/>
      <c r="BA306" s="185"/>
      <c r="BB306" s="185"/>
      <c r="BC306" s="185"/>
      <c r="BD306" s="185"/>
      <c r="BE306" s="185"/>
      <c r="BF306" s="185"/>
      <c r="BG306" s="185"/>
      <c r="BH306" s="185"/>
      <c r="BI306" s="185"/>
      <c r="BJ306" s="185"/>
    </row>
    <row r="307" spans="1:62" x14ac:dyDescent="0.3">
      <c r="A307" s="24">
        <f t="shared" si="33"/>
        <v>5</v>
      </c>
      <c r="B307" s="86">
        <f t="shared" si="34"/>
        <v>1.0655987630356944E-2</v>
      </c>
      <c r="C307" s="23">
        <f t="shared" si="35"/>
        <v>1.3402084196007249</v>
      </c>
      <c r="D307" s="23">
        <f t="shared" si="36"/>
        <v>3.6252567110086095E-3</v>
      </c>
      <c r="E307" s="26"/>
      <c r="F307" s="26"/>
      <c r="G307" s="26"/>
      <c r="H307" s="26"/>
      <c r="I307" s="26"/>
      <c r="J307" s="185"/>
      <c r="L307" s="26"/>
      <c r="M307" s="26"/>
      <c r="N307" s="26"/>
      <c r="O307" s="26"/>
      <c r="P307" s="185"/>
      <c r="Q307" s="26"/>
      <c r="R307" s="185"/>
      <c r="S307" s="185"/>
      <c r="T307" s="26"/>
      <c r="U307" s="185"/>
      <c r="V307" s="26"/>
      <c r="W307" s="26"/>
      <c r="X307" s="185"/>
      <c r="Y307" s="26"/>
      <c r="Z307" s="185"/>
      <c r="AA307" s="185"/>
      <c r="AB307" s="185"/>
      <c r="AC307" s="185"/>
      <c r="AD307" s="185"/>
      <c r="AE307" s="185"/>
      <c r="AF307" s="185"/>
      <c r="AG307" s="185"/>
      <c r="AH307" s="185"/>
      <c r="AI307" s="185"/>
      <c r="AJ307" s="185"/>
      <c r="AK307" s="185"/>
      <c r="AL307" s="185"/>
      <c r="AM307" s="185"/>
      <c r="AN307" s="185"/>
      <c r="AO307" s="185"/>
      <c r="AP307" s="185"/>
      <c r="AQ307" s="185"/>
      <c r="AR307" s="185"/>
      <c r="AS307" s="185"/>
      <c r="AT307" s="185"/>
      <c r="AU307" s="185"/>
      <c r="AV307" s="185"/>
      <c r="AW307" s="185"/>
      <c r="AX307" s="185"/>
      <c r="AY307" s="185"/>
      <c r="AZ307" s="185"/>
      <c r="BA307" s="185"/>
      <c r="BB307" s="185"/>
      <c r="BC307" s="185"/>
      <c r="BD307" s="185"/>
      <c r="BE307" s="185"/>
      <c r="BF307" s="185"/>
      <c r="BG307" s="185"/>
      <c r="BH307" s="185"/>
      <c r="BI307" s="185"/>
      <c r="BJ307" s="185"/>
    </row>
    <row r="308" spans="1:62" x14ac:dyDescent="0.3">
      <c r="A308" s="24">
        <f t="shared" si="33"/>
        <v>6</v>
      </c>
      <c r="B308" s="86">
        <f t="shared" si="34"/>
        <v>1.2040019172058112E-2</v>
      </c>
      <c r="C308" s="23">
        <f t="shared" si="35"/>
        <v>1.3129060942855755</v>
      </c>
      <c r="D308" s="23">
        <f t="shared" si="36"/>
        <v>3.767395374252152E-3</v>
      </c>
      <c r="E308" s="26"/>
      <c r="F308" s="26"/>
      <c r="G308" s="26"/>
      <c r="H308" s="26"/>
      <c r="I308" s="26"/>
      <c r="J308" s="185"/>
      <c r="L308" s="26"/>
      <c r="M308" s="26"/>
      <c r="N308" s="26"/>
      <c r="O308" s="26"/>
      <c r="P308" s="185"/>
      <c r="Q308" s="26"/>
      <c r="R308" s="185"/>
      <c r="S308" s="185"/>
      <c r="T308" s="26"/>
      <c r="U308" s="185"/>
      <c r="V308" s="26"/>
      <c r="W308" s="26"/>
      <c r="X308" s="185"/>
      <c r="Y308" s="26"/>
      <c r="Z308" s="185"/>
      <c r="AA308" s="185"/>
      <c r="AB308" s="185"/>
      <c r="AC308" s="185"/>
      <c r="AD308" s="185"/>
      <c r="AE308" s="185"/>
      <c r="AF308" s="185"/>
      <c r="AG308" s="185"/>
      <c r="AH308" s="185"/>
      <c r="AI308" s="185"/>
      <c r="AJ308" s="185"/>
      <c r="AK308" s="185"/>
      <c r="AL308" s="185"/>
      <c r="AM308" s="185"/>
      <c r="AN308" s="185"/>
      <c r="AO308" s="185"/>
      <c r="AP308" s="185"/>
      <c r="AQ308" s="185"/>
      <c r="AR308" s="185"/>
      <c r="AS308" s="185"/>
      <c r="AT308" s="185"/>
      <c r="AU308" s="185"/>
      <c r="AV308" s="185"/>
      <c r="AW308" s="185"/>
      <c r="AX308" s="185"/>
      <c r="AY308" s="185"/>
      <c r="AZ308" s="185"/>
      <c r="BA308" s="185"/>
      <c r="BB308" s="185"/>
      <c r="BC308" s="185"/>
      <c r="BD308" s="185"/>
      <c r="BE308" s="185"/>
      <c r="BF308" s="185"/>
      <c r="BG308" s="185"/>
      <c r="BH308" s="185"/>
      <c r="BI308" s="185"/>
      <c r="BJ308" s="185"/>
    </row>
    <row r="309" spans="1:62" x14ac:dyDescent="0.3">
      <c r="A309" s="24">
        <f t="shared" si="33"/>
        <v>7</v>
      </c>
      <c r="B309" s="86">
        <f t="shared" si="34"/>
        <v>1.2811455693495887E-2</v>
      </c>
      <c r="C309" s="23">
        <f t="shared" si="35"/>
        <v>1.2258234587513523</v>
      </c>
      <c r="D309" s="23">
        <f t="shared" si="36"/>
        <v>2.8931272363449468E-3</v>
      </c>
      <c r="E309" s="26"/>
      <c r="F309" s="26"/>
      <c r="G309" s="26"/>
      <c r="H309" s="26"/>
      <c r="I309" s="26"/>
      <c r="J309" s="185"/>
      <c r="L309" s="26"/>
      <c r="M309" s="26"/>
      <c r="N309" s="26"/>
      <c r="O309" s="26"/>
      <c r="P309" s="185"/>
      <c r="Q309" s="26"/>
      <c r="R309" s="185"/>
      <c r="S309" s="185"/>
      <c r="T309" s="26"/>
      <c r="U309" s="185"/>
      <c r="V309" s="26"/>
      <c r="W309" s="26"/>
      <c r="X309" s="185"/>
      <c r="Y309" s="26"/>
      <c r="Z309" s="185"/>
      <c r="AA309" s="185"/>
      <c r="AB309" s="185"/>
      <c r="AC309" s="185"/>
      <c r="AD309" s="185"/>
      <c r="AE309" s="185"/>
      <c r="AF309" s="185"/>
      <c r="AG309" s="185"/>
      <c r="AH309" s="185"/>
      <c r="AI309" s="185"/>
      <c r="AJ309" s="185"/>
      <c r="AK309" s="185"/>
      <c r="AL309" s="185"/>
      <c r="AM309" s="185"/>
      <c r="AN309" s="185"/>
      <c r="AO309" s="185"/>
      <c r="AP309" s="185"/>
      <c r="AQ309" s="185"/>
      <c r="AR309" s="185"/>
      <c r="AS309" s="185"/>
      <c r="AT309" s="185"/>
      <c r="AU309" s="185"/>
      <c r="AV309" s="185"/>
      <c r="AW309" s="185"/>
      <c r="AX309" s="185"/>
      <c r="AY309" s="185"/>
      <c r="AZ309" s="185"/>
      <c r="BA309" s="185"/>
      <c r="BB309" s="185"/>
      <c r="BC309" s="185"/>
      <c r="BD309" s="185"/>
      <c r="BE309" s="185"/>
      <c r="BF309" s="185"/>
      <c r="BG309" s="185"/>
      <c r="BH309" s="185"/>
      <c r="BI309" s="185"/>
      <c r="BJ309" s="185"/>
    </row>
    <row r="310" spans="1:62" x14ac:dyDescent="0.3">
      <c r="A310" s="24">
        <f t="shared" si="33"/>
        <v>8</v>
      </c>
      <c r="B310" s="86">
        <f t="shared" si="34"/>
        <v>1.3339631454393883E-2</v>
      </c>
      <c r="C310" s="23">
        <f t="shared" si="35"/>
        <v>1.1947610018542494</v>
      </c>
      <c r="D310" s="23">
        <f t="shared" si="36"/>
        <v>2.5980399864242104E-3</v>
      </c>
      <c r="E310" s="26"/>
      <c r="F310" s="26"/>
      <c r="G310" s="26"/>
      <c r="H310" s="26"/>
      <c r="I310" s="26"/>
      <c r="J310" s="185"/>
      <c r="L310" s="26"/>
      <c r="M310" s="26"/>
      <c r="N310" s="26"/>
      <c r="O310" s="26"/>
      <c r="P310" s="185"/>
      <c r="Q310" s="26"/>
      <c r="R310" s="185"/>
      <c r="S310" s="185"/>
      <c r="T310" s="26"/>
      <c r="U310" s="185"/>
      <c r="V310" s="26"/>
      <c r="W310" s="26"/>
      <c r="X310" s="185"/>
      <c r="Y310" s="26"/>
      <c r="Z310" s="185"/>
      <c r="AA310" s="185"/>
      <c r="AB310" s="185"/>
      <c r="AC310" s="185"/>
      <c r="AD310" s="185"/>
      <c r="AE310" s="185"/>
      <c r="AF310" s="185"/>
      <c r="AG310" s="185"/>
      <c r="AH310" s="185"/>
      <c r="AI310" s="185"/>
      <c r="AJ310" s="185"/>
      <c r="AK310" s="185"/>
      <c r="AL310" s="185"/>
      <c r="AM310" s="185"/>
      <c r="AN310" s="185"/>
      <c r="AO310" s="185"/>
      <c r="AP310" s="185"/>
      <c r="AQ310" s="185"/>
      <c r="AR310" s="185"/>
      <c r="AS310" s="185"/>
      <c r="AT310" s="185"/>
      <c r="AU310" s="185"/>
      <c r="AV310" s="185"/>
      <c r="AW310" s="185"/>
      <c r="AX310" s="185"/>
      <c r="AY310" s="185"/>
      <c r="AZ310" s="185"/>
      <c r="BA310" s="185"/>
      <c r="BB310" s="185"/>
      <c r="BC310" s="185"/>
      <c r="BD310" s="185"/>
      <c r="BE310" s="185"/>
      <c r="BF310" s="185"/>
      <c r="BG310" s="185"/>
      <c r="BH310" s="185"/>
      <c r="BI310" s="185"/>
      <c r="BJ310" s="185"/>
    </row>
    <row r="311" spans="1:62" x14ac:dyDescent="0.3">
      <c r="A311" s="24">
        <f t="shared" si="33"/>
        <v>9</v>
      </c>
      <c r="B311" s="86">
        <f t="shared" si="34"/>
        <v>1.5828611131012582E-2</v>
      </c>
      <c r="C311" s="23">
        <f t="shared" si="35"/>
        <v>1.1461665146589541</v>
      </c>
      <c r="D311" s="23">
        <f t="shared" si="36"/>
        <v>2.313612920912035E-3</v>
      </c>
      <c r="E311" s="26"/>
      <c r="F311" s="26"/>
      <c r="G311" s="26"/>
      <c r="H311" s="26"/>
      <c r="I311" s="26"/>
      <c r="J311" s="185"/>
      <c r="L311" s="26"/>
      <c r="M311" s="26"/>
      <c r="N311" s="26"/>
      <c r="O311" s="26"/>
      <c r="P311" s="185"/>
      <c r="Q311" s="26"/>
      <c r="R311" s="185"/>
      <c r="S311" s="185"/>
      <c r="T311" s="26"/>
      <c r="U311" s="185"/>
      <c r="V311" s="26"/>
      <c r="W311" s="26"/>
      <c r="X311" s="185"/>
      <c r="Y311" s="26"/>
      <c r="Z311" s="185"/>
      <c r="AA311" s="185"/>
      <c r="AB311" s="185"/>
      <c r="AC311" s="185"/>
      <c r="AD311" s="185"/>
      <c r="AE311" s="185"/>
      <c r="AF311" s="185"/>
      <c r="AG311" s="185"/>
      <c r="AH311" s="185"/>
      <c r="AI311" s="185"/>
      <c r="AJ311" s="185"/>
      <c r="AK311" s="185"/>
      <c r="AL311" s="185"/>
      <c r="AM311" s="185"/>
      <c r="AN311" s="185"/>
      <c r="AO311" s="185"/>
      <c r="AP311" s="185"/>
      <c r="AQ311" s="185"/>
      <c r="AR311" s="185"/>
      <c r="AS311" s="185"/>
      <c r="AT311" s="185"/>
      <c r="AU311" s="185"/>
      <c r="AV311" s="185"/>
      <c r="AW311" s="185"/>
      <c r="AX311" s="185"/>
      <c r="AY311" s="185"/>
      <c r="AZ311" s="185"/>
      <c r="BA311" s="185"/>
      <c r="BB311" s="185"/>
      <c r="BC311" s="185"/>
      <c r="BD311" s="185"/>
      <c r="BE311" s="185"/>
      <c r="BF311" s="185"/>
      <c r="BG311" s="185"/>
      <c r="BH311" s="185"/>
      <c r="BI311" s="185"/>
      <c r="BJ311" s="185"/>
    </row>
    <row r="312" spans="1:62" x14ac:dyDescent="0.3">
      <c r="A312" s="24">
        <f t="shared" si="33"/>
        <v>10</v>
      </c>
      <c r="B312" s="86">
        <f t="shared" si="34"/>
        <v>1.3208559446431813E-2</v>
      </c>
      <c r="C312" s="23">
        <f t="shared" si="35"/>
        <v>1.140767105622936</v>
      </c>
      <c r="D312" s="23">
        <f t="shared" si="36"/>
        <v>1.8593306827226967E-3</v>
      </c>
      <c r="E312" s="26"/>
      <c r="F312" s="26"/>
      <c r="G312" s="26"/>
      <c r="H312" s="26"/>
      <c r="I312" s="26"/>
      <c r="J312" s="185"/>
      <c r="L312" s="26"/>
      <c r="M312" s="26"/>
      <c r="N312" s="26"/>
      <c r="O312" s="26"/>
      <c r="P312" s="185"/>
      <c r="Q312" s="26"/>
      <c r="R312" s="185"/>
      <c r="S312" s="185"/>
      <c r="T312" s="26"/>
      <c r="U312" s="185"/>
      <c r="V312" s="26"/>
      <c r="W312" s="26"/>
      <c r="X312" s="185"/>
      <c r="Y312" s="26"/>
      <c r="Z312" s="185"/>
      <c r="AA312" s="185"/>
      <c r="AB312" s="185"/>
      <c r="AC312" s="185"/>
      <c r="AD312" s="185"/>
      <c r="AE312" s="185"/>
      <c r="AF312" s="185"/>
      <c r="AG312" s="185"/>
      <c r="AH312" s="185"/>
      <c r="AI312" s="185"/>
      <c r="AJ312" s="185"/>
      <c r="AK312" s="185"/>
      <c r="AL312" s="185"/>
      <c r="AM312" s="185"/>
      <c r="AN312" s="185"/>
      <c r="AO312" s="185"/>
      <c r="AP312" s="185"/>
      <c r="AQ312" s="185"/>
      <c r="AR312" s="185"/>
      <c r="AS312" s="185"/>
      <c r="AT312" s="185"/>
      <c r="AU312" s="185"/>
      <c r="AV312" s="185"/>
      <c r="AW312" s="185"/>
      <c r="AX312" s="185"/>
      <c r="AY312" s="185"/>
      <c r="AZ312" s="185"/>
      <c r="BA312" s="185"/>
      <c r="BB312" s="185"/>
      <c r="BC312" s="185"/>
      <c r="BD312" s="185"/>
      <c r="BE312" s="185"/>
      <c r="BF312" s="185"/>
      <c r="BG312" s="185"/>
      <c r="BH312" s="185"/>
      <c r="BI312" s="185"/>
      <c r="BJ312" s="185"/>
    </row>
    <row r="313" spans="1:62" x14ac:dyDescent="0.3">
      <c r="A313" s="24">
        <f t="shared" si="33"/>
        <v>11</v>
      </c>
      <c r="B313" s="86">
        <f t="shared" si="34"/>
        <v>1.349708448090764E-2</v>
      </c>
      <c r="C313" s="23">
        <f t="shared" si="35"/>
        <v>1.1025290387133537</v>
      </c>
      <c r="D313" s="23">
        <f t="shared" si="36"/>
        <v>1.3838430972603851E-3</v>
      </c>
      <c r="E313" s="26"/>
      <c r="F313" s="26"/>
      <c r="G313" s="26"/>
      <c r="H313" s="26"/>
      <c r="I313" s="26"/>
      <c r="J313" s="185"/>
      <c r="L313" s="26"/>
      <c r="M313" s="26"/>
      <c r="N313" s="26"/>
      <c r="O313" s="26"/>
      <c r="P313" s="185"/>
      <c r="Q313" s="26"/>
      <c r="R313" s="185"/>
      <c r="S313" s="185"/>
      <c r="T313" s="26"/>
      <c r="U313" s="185"/>
      <c r="V313" s="26"/>
      <c r="W313" s="26"/>
      <c r="X313" s="185"/>
      <c r="Y313" s="26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185"/>
      <c r="AJ313" s="185"/>
      <c r="AK313" s="185"/>
      <c r="AL313" s="185"/>
      <c r="AM313" s="185"/>
      <c r="AN313" s="185"/>
      <c r="AO313" s="185"/>
      <c r="AP313" s="185"/>
      <c r="AQ313" s="185"/>
      <c r="AR313" s="185"/>
      <c r="AS313" s="185"/>
      <c r="AT313" s="185"/>
      <c r="AU313" s="185"/>
      <c r="AV313" s="185"/>
      <c r="AW313" s="185"/>
      <c r="AX313" s="185"/>
      <c r="AY313" s="185"/>
      <c r="AZ313" s="185"/>
      <c r="BA313" s="185"/>
      <c r="BB313" s="185"/>
      <c r="BC313" s="185"/>
      <c r="BD313" s="185"/>
      <c r="BE313" s="185"/>
      <c r="BF313" s="185"/>
      <c r="BG313" s="185"/>
      <c r="BH313" s="185"/>
      <c r="BI313" s="185"/>
      <c r="BJ313" s="185"/>
    </row>
    <row r="314" spans="1:62" x14ac:dyDescent="0.3">
      <c r="A314" s="24">
        <f t="shared" si="33"/>
        <v>12</v>
      </c>
      <c r="B314" s="86">
        <f t="shared" si="34"/>
        <v>1.3050273335121688E-2</v>
      </c>
      <c r="C314" s="23">
        <f t="shared" si="35"/>
        <v>1.0908008440355978</v>
      </c>
      <c r="D314" s="23">
        <f t="shared" si="36"/>
        <v>1.1849758337243057E-3</v>
      </c>
      <c r="E314" s="26"/>
      <c r="F314" s="26"/>
      <c r="G314" s="26"/>
      <c r="H314" s="26"/>
      <c r="I314" s="26"/>
      <c r="J314" s="185"/>
      <c r="L314" s="26"/>
      <c r="M314" s="26"/>
      <c r="N314" s="26"/>
      <c r="O314" s="26"/>
      <c r="P314" s="185"/>
      <c r="Q314" s="26"/>
      <c r="R314" s="185"/>
      <c r="S314" s="185"/>
      <c r="T314" s="26"/>
      <c r="U314" s="185"/>
      <c r="V314" s="26"/>
      <c r="W314" s="26"/>
      <c r="X314" s="185"/>
      <c r="Y314" s="26"/>
      <c r="Z314" s="185"/>
      <c r="AA314" s="185"/>
      <c r="AB314" s="185"/>
      <c r="AC314" s="185"/>
      <c r="AD314" s="185"/>
      <c r="AE314" s="185"/>
      <c r="AF314" s="185"/>
      <c r="AG314" s="185"/>
      <c r="AH314" s="185"/>
      <c r="AI314" s="185"/>
      <c r="AJ314" s="185"/>
      <c r="AK314" s="185"/>
      <c r="AL314" s="185"/>
      <c r="AM314" s="185"/>
      <c r="AN314" s="185"/>
      <c r="AO314" s="185"/>
      <c r="AP314" s="185"/>
      <c r="AQ314" s="185"/>
      <c r="AR314" s="185"/>
      <c r="AS314" s="185"/>
      <c r="AT314" s="185"/>
      <c r="AU314" s="185"/>
      <c r="AV314" s="185"/>
      <c r="AW314" s="185"/>
      <c r="AX314" s="185"/>
      <c r="AY314" s="185"/>
      <c r="AZ314" s="185"/>
      <c r="BA314" s="185"/>
      <c r="BB314" s="185"/>
      <c r="BC314" s="185"/>
      <c r="BD314" s="185"/>
      <c r="BE314" s="185"/>
      <c r="BF314" s="185"/>
      <c r="BG314" s="185"/>
      <c r="BH314" s="185"/>
      <c r="BI314" s="185"/>
      <c r="BJ314" s="185"/>
    </row>
    <row r="315" spans="1:62" x14ac:dyDescent="0.3">
      <c r="A315" s="24">
        <f t="shared" si="33"/>
        <v>13</v>
      </c>
      <c r="B315" s="86">
        <f t="shared" si="34"/>
        <v>1.355401194199286E-2</v>
      </c>
      <c r="C315" s="23">
        <f t="shared" si="35"/>
        <v>1.0742882756040708</v>
      </c>
      <c r="D315" s="23">
        <f t="shared" si="36"/>
        <v>1.0069041746876325E-3</v>
      </c>
      <c r="E315" s="26"/>
      <c r="F315" s="26"/>
      <c r="G315" s="26"/>
      <c r="H315" s="26"/>
      <c r="I315" s="26"/>
      <c r="J315" s="185"/>
      <c r="L315" s="26"/>
      <c r="M315" s="26"/>
      <c r="N315" s="26"/>
      <c r="O315" s="26"/>
      <c r="P315" s="185"/>
      <c r="Q315" s="26"/>
      <c r="R315" s="185"/>
      <c r="S315" s="185"/>
      <c r="T315" s="26"/>
      <c r="U315" s="185"/>
      <c r="V315" s="26"/>
      <c r="W315" s="26"/>
      <c r="X315" s="185"/>
      <c r="Y315" s="26"/>
      <c r="Z315" s="185"/>
      <c r="AA315" s="185"/>
      <c r="AB315" s="185"/>
      <c r="AC315" s="185"/>
      <c r="AD315" s="185"/>
      <c r="AE315" s="185"/>
      <c r="AF315" s="185"/>
      <c r="AG315" s="185"/>
      <c r="AH315" s="185"/>
      <c r="AI315" s="185"/>
      <c r="AJ315" s="185"/>
      <c r="AK315" s="185"/>
      <c r="AL315" s="185"/>
      <c r="AM315" s="185"/>
      <c r="AN315" s="185"/>
      <c r="AO315" s="185"/>
      <c r="AP315" s="185"/>
      <c r="AQ315" s="185"/>
      <c r="AR315" s="185"/>
      <c r="AS315" s="185"/>
      <c r="AT315" s="185"/>
      <c r="AU315" s="185"/>
      <c r="AV315" s="185"/>
      <c r="AW315" s="185"/>
      <c r="AX315" s="185"/>
      <c r="AY315" s="185"/>
      <c r="AZ315" s="185"/>
      <c r="BA315" s="185"/>
      <c r="BB315" s="185"/>
      <c r="BC315" s="185"/>
      <c r="BD315" s="185"/>
      <c r="BE315" s="185"/>
      <c r="BF315" s="185"/>
      <c r="BG315" s="185"/>
      <c r="BH315" s="185"/>
      <c r="BI315" s="185"/>
      <c r="BJ315" s="185"/>
    </row>
    <row r="316" spans="1:62" x14ac:dyDescent="0.3">
      <c r="A316" s="24">
        <f t="shared" si="33"/>
        <v>14</v>
      </c>
      <c r="B316" s="86">
        <f t="shared" si="34"/>
        <v>1.3531240957558772E-2</v>
      </c>
      <c r="C316" s="23">
        <f t="shared" si="35"/>
        <v>1.0383491560766289</v>
      </c>
      <c r="D316" s="23">
        <f t="shared" si="36"/>
        <v>5.1891167139189514E-4</v>
      </c>
      <c r="E316" s="26"/>
      <c r="F316" s="26"/>
      <c r="G316" s="26"/>
      <c r="H316" s="26"/>
      <c r="I316" s="26"/>
      <c r="J316" s="185"/>
      <c r="L316" s="26"/>
      <c r="M316" s="26"/>
      <c r="N316" s="26"/>
      <c r="O316" s="26"/>
      <c r="P316" s="185"/>
      <c r="Q316" s="26"/>
      <c r="R316" s="185"/>
      <c r="S316" s="185"/>
      <c r="T316" s="26"/>
      <c r="U316" s="185"/>
      <c r="V316" s="26"/>
      <c r="W316" s="26"/>
      <c r="X316" s="185"/>
      <c r="Y316" s="26"/>
      <c r="Z316" s="185"/>
      <c r="AA316" s="185"/>
      <c r="AB316" s="185"/>
      <c r="AC316" s="185"/>
      <c r="AD316" s="185"/>
      <c r="AE316" s="185"/>
      <c r="AF316" s="185"/>
      <c r="AG316" s="185"/>
      <c r="AH316" s="185"/>
      <c r="AI316" s="185"/>
      <c r="AJ316" s="185"/>
      <c r="AK316" s="185"/>
      <c r="AL316" s="185"/>
      <c r="AM316" s="185"/>
      <c r="AN316" s="185"/>
      <c r="AO316" s="185"/>
      <c r="AP316" s="185"/>
      <c r="AQ316" s="185"/>
      <c r="AR316" s="185"/>
      <c r="AS316" s="185"/>
      <c r="AT316" s="185"/>
      <c r="AU316" s="185"/>
      <c r="AV316" s="185"/>
      <c r="AW316" s="185"/>
      <c r="AX316" s="185"/>
      <c r="AY316" s="185"/>
      <c r="AZ316" s="185"/>
      <c r="BA316" s="185"/>
      <c r="BB316" s="185"/>
      <c r="BC316" s="185"/>
      <c r="BD316" s="185"/>
      <c r="BE316" s="185"/>
      <c r="BF316" s="185"/>
      <c r="BG316" s="185"/>
      <c r="BH316" s="185"/>
      <c r="BI316" s="185"/>
      <c r="BJ316" s="185"/>
    </row>
    <row r="317" spans="1:62" x14ac:dyDescent="0.3">
      <c r="A317" s="24">
        <f t="shared" si="33"/>
        <v>15</v>
      </c>
      <c r="B317" s="86">
        <f t="shared" si="34"/>
        <v>1.3997213053661212E-2</v>
      </c>
      <c r="C317" s="23">
        <f t="shared" si="35"/>
        <v>1.034463845857446</v>
      </c>
      <c r="D317" s="23">
        <f t="shared" si="36"/>
        <v>4.8239779311521101E-4</v>
      </c>
      <c r="E317" s="26"/>
      <c r="F317" s="26"/>
      <c r="G317" s="26"/>
      <c r="H317" s="26"/>
      <c r="I317" s="26"/>
      <c r="J317" s="185"/>
      <c r="L317" s="26"/>
      <c r="M317" s="26"/>
      <c r="N317" s="26"/>
      <c r="O317" s="26"/>
      <c r="P317" s="185"/>
      <c r="Q317" s="26"/>
      <c r="R317" s="185"/>
      <c r="S317" s="185"/>
      <c r="T317" s="26"/>
      <c r="U317" s="185"/>
      <c r="V317" s="26"/>
      <c r="W317" s="26"/>
      <c r="X317" s="185"/>
      <c r="Y317" s="26"/>
      <c r="Z317" s="185"/>
      <c r="AA317" s="185"/>
      <c r="AB317" s="185"/>
      <c r="AC317" s="185"/>
      <c r="AD317" s="185"/>
      <c r="AE317" s="185"/>
      <c r="AF317" s="185"/>
      <c r="AG317" s="185"/>
      <c r="AH317" s="185"/>
      <c r="AI317" s="185"/>
      <c r="AJ317" s="185"/>
      <c r="AK317" s="185"/>
      <c r="AL317" s="185"/>
      <c r="AM317" s="185"/>
      <c r="AN317" s="185"/>
      <c r="AO317" s="185"/>
      <c r="AP317" s="185"/>
      <c r="AQ317" s="185"/>
      <c r="AR317" s="185"/>
      <c r="AS317" s="185"/>
      <c r="AT317" s="185"/>
      <c r="AU317" s="185"/>
      <c r="AV317" s="185"/>
      <c r="AW317" s="185"/>
      <c r="AX317" s="185"/>
      <c r="AY317" s="185"/>
      <c r="AZ317" s="185"/>
      <c r="BA317" s="185"/>
      <c r="BB317" s="185"/>
      <c r="BC317" s="185"/>
      <c r="BD317" s="185"/>
      <c r="BE317" s="185"/>
      <c r="BF317" s="185"/>
      <c r="BG317" s="185"/>
      <c r="BH317" s="185"/>
      <c r="BI317" s="185"/>
      <c r="BJ317" s="185"/>
    </row>
    <row r="318" spans="1:62" x14ac:dyDescent="0.3">
      <c r="A318" s="24">
        <f t="shared" si="33"/>
        <v>16</v>
      </c>
      <c r="B318" s="86">
        <f t="shared" si="34"/>
        <v>1.3944173321625716E-2</v>
      </c>
      <c r="C318" s="23">
        <f t="shared" si="35"/>
        <v>1.0305785356382631</v>
      </c>
      <c r="D318" s="23">
        <f t="shared" si="36"/>
        <v>4.2639240086144912E-4</v>
      </c>
      <c r="E318" s="26"/>
      <c r="F318" s="26"/>
      <c r="G318" s="26"/>
      <c r="H318" s="26"/>
      <c r="I318" s="26"/>
      <c r="J318" s="185"/>
      <c r="L318" s="26"/>
      <c r="M318" s="26"/>
      <c r="N318" s="26"/>
      <c r="O318" s="26"/>
      <c r="P318" s="185"/>
      <c r="Q318" s="26"/>
      <c r="R318" s="185"/>
      <c r="S318" s="185"/>
      <c r="T318" s="26"/>
      <c r="U318" s="185"/>
      <c r="V318" s="26"/>
      <c r="W318" s="26"/>
      <c r="X318" s="185"/>
      <c r="Y318" s="26"/>
      <c r="Z318" s="185"/>
      <c r="AA318" s="185"/>
      <c r="AB318" s="185"/>
      <c r="AC318" s="185"/>
      <c r="AD318" s="185"/>
      <c r="AE318" s="185"/>
      <c r="AF318" s="185"/>
      <c r="AG318" s="185"/>
      <c r="AH318" s="185"/>
      <c r="AI318" s="185"/>
      <c r="AJ318" s="185"/>
      <c r="AK318" s="185"/>
      <c r="AL318" s="185"/>
      <c r="AM318" s="185"/>
      <c r="AN318" s="185"/>
      <c r="AO318" s="185"/>
      <c r="AP318" s="185"/>
      <c r="AQ318" s="185"/>
      <c r="AR318" s="185"/>
      <c r="AS318" s="185"/>
      <c r="AT318" s="185"/>
      <c r="AU318" s="185"/>
      <c r="AV318" s="185"/>
      <c r="AW318" s="185"/>
      <c r="AX318" s="185"/>
      <c r="AY318" s="185"/>
      <c r="AZ318" s="185"/>
      <c r="BA318" s="185"/>
      <c r="BB318" s="185"/>
      <c r="BC318" s="185"/>
      <c r="BD318" s="185"/>
      <c r="BE318" s="185"/>
      <c r="BF318" s="185"/>
      <c r="BG318" s="185"/>
      <c r="BH318" s="185"/>
      <c r="BI318" s="185"/>
      <c r="BJ318" s="185"/>
    </row>
    <row r="319" spans="1:62" x14ac:dyDescent="0.3">
      <c r="A319" s="24">
        <f t="shared" si="33"/>
        <v>17</v>
      </c>
      <c r="B319" s="86">
        <f t="shared" si="34"/>
        <v>1.3723405850587907E-2</v>
      </c>
      <c r="C319" s="23">
        <f t="shared" si="35"/>
        <v>1.0266932254190804</v>
      </c>
      <c r="D319" s="23">
        <f t="shared" si="36"/>
        <v>3.6632196588726938E-4</v>
      </c>
      <c r="E319" s="26"/>
      <c r="F319" s="26"/>
      <c r="G319" s="26"/>
      <c r="H319" s="26"/>
      <c r="I319" s="26"/>
      <c r="J319" s="185"/>
      <c r="L319" s="26"/>
      <c r="M319" s="26"/>
      <c r="N319" s="26"/>
      <c r="O319" s="26"/>
      <c r="P319" s="185"/>
      <c r="Q319" s="26"/>
      <c r="R319" s="185"/>
      <c r="S319" s="185"/>
      <c r="T319" s="26"/>
      <c r="U319" s="185"/>
      <c r="V319" s="26"/>
      <c r="W319" s="26"/>
      <c r="X319" s="185"/>
      <c r="Y319" s="26"/>
      <c r="Z319" s="185"/>
      <c r="AA319" s="185"/>
      <c r="AB319" s="185"/>
      <c r="AC319" s="185"/>
      <c r="AD319" s="185"/>
      <c r="AE319" s="185"/>
      <c r="AF319" s="185"/>
      <c r="AG319" s="185"/>
      <c r="AH319" s="185"/>
      <c r="AI319" s="185"/>
      <c r="AJ319" s="185"/>
      <c r="AK319" s="185"/>
      <c r="AL319" s="185"/>
      <c r="AM319" s="185"/>
      <c r="AN319" s="185"/>
      <c r="AO319" s="185"/>
      <c r="AP319" s="185"/>
      <c r="AQ319" s="185"/>
      <c r="AR319" s="185"/>
      <c r="AS319" s="185"/>
      <c r="AT319" s="185"/>
      <c r="AU319" s="185"/>
      <c r="AV319" s="185"/>
      <c r="AW319" s="185"/>
      <c r="AX319" s="185"/>
      <c r="AY319" s="185"/>
      <c r="AZ319" s="185"/>
      <c r="BA319" s="185"/>
      <c r="BB319" s="185"/>
      <c r="BC319" s="185"/>
      <c r="BD319" s="185"/>
      <c r="BE319" s="185"/>
      <c r="BF319" s="185"/>
      <c r="BG319" s="185"/>
      <c r="BH319" s="185"/>
      <c r="BI319" s="185"/>
      <c r="BJ319" s="185"/>
    </row>
    <row r="320" spans="1:62" x14ac:dyDescent="0.3">
      <c r="A320" s="24">
        <f t="shared" si="33"/>
        <v>18</v>
      </c>
      <c r="B320" s="86">
        <f t="shared" si="34"/>
        <v>1.3303253418285768E-2</v>
      </c>
      <c r="C320" s="23">
        <f t="shared" si="35"/>
        <v>1.0228079151998972</v>
      </c>
      <c r="D320" s="23">
        <f t="shared" si="36"/>
        <v>3.0341947584700462E-4</v>
      </c>
      <c r="E320" s="26"/>
      <c r="F320" s="26"/>
      <c r="G320" s="26"/>
      <c r="H320" s="26"/>
      <c r="I320" s="26"/>
      <c r="J320" s="185"/>
      <c r="L320" s="26"/>
      <c r="M320" s="26"/>
      <c r="N320" s="26"/>
      <c r="O320" s="26"/>
      <c r="P320" s="185"/>
      <c r="Q320" s="26"/>
      <c r="R320" s="185"/>
      <c r="S320" s="185"/>
      <c r="T320" s="26"/>
      <c r="U320" s="185"/>
      <c r="V320" s="26"/>
      <c r="W320" s="26"/>
      <c r="X320" s="185"/>
      <c r="Y320" s="26"/>
      <c r="Z320" s="185"/>
      <c r="AA320" s="185"/>
      <c r="AB320" s="185"/>
      <c r="AC320" s="185"/>
      <c r="AD320" s="185"/>
      <c r="AE320" s="185"/>
      <c r="AF320" s="185"/>
      <c r="AG320" s="185"/>
      <c r="AH320" s="185"/>
      <c r="AI320" s="185"/>
      <c r="AJ320" s="185"/>
      <c r="AK320" s="185"/>
      <c r="AL320" s="185"/>
      <c r="AM320" s="185"/>
      <c r="AN320" s="185"/>
      <c r="AO320" s="185"/>
      <c r="AP320" s="185"/>
      <c r="AQ320" s="185"/>
      <c r="AR320" s="185"/>
      <c r="AS320" s="185"/>
      <c r="AT320" s="185"/>
      <c r="AU320" s="185"/>
      <c r="AV320" s="185"/>
      <c r="AW320" s="185"/>
      <c r="AX320" s="185"/>
      <c r="AY320" s="185"/>
      <c r="AZ320" s="185"/>
      <c r="BA320" s="185"/>
      <c r="BB320" s="185"/>
      <c r="BC320" s="185"/>
      <c r="BD320" s="185"/>
      <c r="BE320" s="185"/>
      <c r="BF320" s="185"/>
      <c r="BG320" s="185"/>
      <c r="BH320" s="185"/>
      <c r="BI320" s="185"/>
      <c r="BJ320" s="185"/>
    </row>
    <row r="321" spans="1:62" x14ac:dyDescent="0.3">
      <c r="A321" s="24">
        <f t="shared" si="33"/>
        <v>19</v>
      </c>
      <c r="B321" s="86">
        <f t="shared" si="34"/>
        <v>1.3553456552128616E-2</v>
      </c>
      <c r="C321" s="23">
        <f t="shared" si="35"/>
        <v>1.0208652600903056</v>
      </c>
      <c r="D321" s="23">
        <f t="shared" si="36"/>
        <v>2.8279639608282082E-4</v>
      </c>
      <c r="E321" s="26"/>
      <c r="F321" s="26"/>
      <c r="G321" s="26"/>
      <c r="H321" s="26"/>
      <c r="I321" s="26"/>
      <c r="J321" s="185"/>
      <c r="L321" s="26"/>
      <c r="M321" s="26"/>
      <c r="N321" s="26"/>
      <c r="O321" s="26"/>
      <c r="P321" s="185"/>
      <c r="Q321" s="26"/>
      <c r="R321" s="185"/>
      <c r="S321" s="185"/>
      <c r="T321" s="26"/>
      <c r="U321" s="185"/>
      <c r="V321" s="26"/>
      <c r="W321" s="26"/>
      <c r="X321" s="185"/>
      <c r="Y321" s="26"/>
      <c r="Z321" s="185"/>
      <c r="AA321" s="185"/>
      <c r="AB321" s="185"/>
      <c r="AC321" s="185"/>
      <c r="AD321" s="185"/>
      <c r="AE321" s="185"/>
      <c r="AF321" s="185"/>
      <c r="AG321" s="185"/>
      <c r="AH321" s="185"/>
      <c r="AI321" s="185"/>
      <c r="AJ321" s="185"/>
      <c r="AK321" s="185"/>
      <c r="AL321" s="185"/>
      <c r="AM321" s="185"/>
      <c r="AN321" s="185"/>
      <c r="AO321" s="185"/>
      <c r="AP321" s="185"/>
      <c r="AQ321" s="185"/>
      <c r="AR321" s="185"/>
      <c r="AS321" s="185"/>
      <c r="AT321" s="185"/>
      <c r="AU321" s="185"/>
      <c r="AV321" s="185"/>
      <c r="AW321" s="185"/>
      <c r="AX321" s="185"/>
      <c r="AY321" s="185"/>
      <c r="AZ321" s="185"/>
      <c r="BA321" s="185"/>
      <c r="BB321" s="185"/>
      <c r="BC321" s="185"/>
      <c r="BD321" s="185"/>
      <c r="BE321" s="185"/>
      <c r="BF321" s="185"/>
      <c r="BG321" s="185"/>
      <c r="BH321" s="185"/>
      <c r="BI321" s="185"/>
      <c r="BJ321" s="185"/>
    </row>
    <row r="322" spans="1:62" x14ac:dyDescent="0.3">
      <c r="A322" s="24">
        <f t="shared" si="33"/>
        <v>20</v>
      </c>
      <c r="B322" s="86">
        <f t="shared" si="34"/>
        <v>1.3301031858828782E-2</v>
      </c>
      <c r="C322" s="23">
        <f t="shared" si="35"/>
        <v>1.0189226049807143</v>
      </c>
      <c r="D322" s="23">
        <f t="shared" si="36"/>
        <v>2.5169017170051307E-4</v>
      </c>
      <c r="E322" s="26"/>
      <c r="F322" s="26"/>
      <c r="G322" s="26"/>
      <c r="H322" s="26"/>
      <c r="I322" s="26"/>
      <c r="J322" s="185"/>
      <c r="L322" s="26"/>
      <c r="M322" s="26"/>
      <c r="N322" s="26"/>
      <c r="O322" s="26"/>
      <c r="P322" s="185"/>
      <c r="Q322" s="26"/>
      <c r="R322" s="185"/>
      <c r="S322" s="185"/>
      <c r="T322" s="26"/>
      <c r="U322" s="185"/>
      <c r="V322" s="26"/>
      <c r="W322" s="26"/>
      <c r="X322" s="185"/>
      <c r="Y322" s="26"/>
      <c r="Z322" s="185"/>
      <c r="AA322" s="185"/>
      <c r="AB322" s="185"/>
      <c r="AC322" s="185"/>
      <c r="AD322" s="185"/>
      <c r="AE322" s="185"/>
      <c r="AF322" s="185"/>
      <c r="AG322" s="185"/>
      <c r="AH322" s="185"/>
      <c r="AI322" s="185"/>
      <c r="AJ322" s="185"/>
      <c r="AK322" s="185"/>
      <c r="AL322" s="185"/>
      <c r="AM322" s="185"/>
      <c r="AN322" s="185"/>
      <c r="AO322" s="185"/>
      <c r="AP322" s="185"/>
      <c r="AQ322" s="185"/>
      <c r="AR322" s="185"/>
      <c r="AS322" s="185"/>
      <c r="AT322" s="185"/>
      <c r="AU322" s="185"/>
      <c r="AV322" s="185"/>
      <c r="AW322" s="185"/>
      <c r="AX322" s="185"/>
      <c r="AY322" s="185"/>
      <c r="AZ322" s="185"/>
      <c r="BA322" s="185"/>
      <c r="BB322" s="185"/>
      <c r="BC322" s="185"/>
      <c r="BD322" s="185"/>
      <c r="BE322" s="185"/>
      <c r="BF322" s="185"/>
      <c r="BG322" s="185"/>
      <c r="BH322" s="185"/>
      <c r="BI322" s="185"/>
      <c r="BJ322" s="185"/>
    </row>
    <row r="323" spans="1:62" x14ac:dyDescent="0.3">
      <c r="A323" s="24">
        <f t="shared" si="33"/>
        <v>21</v>
      </c>
      <c r="B323" s="86">
        <f t="shared" si="34"/>
        <v>1.2758693656392508E-2</v>
      </c>
      <c r="C323" s="23">
        <f t="shared" si="35"/>
        <v>1.0150372947615316</v>
      </c>
      <c r="D323" s="23">
        <f t="shared" si="36"/>
        <v>1.9185623728325743E-4</v>
      </c>
      <c r="E323" s="26"/>
      <c r="F323" s="26"/>
      <c r="G323" s="26"/>
      <c r="H323" s="26"/>
      <c r="I323" s="26"/>
      <c r="J323" s="185"/>
      <c r="L323" s="26"/>
      <c r="M323" s="26"/>
      <c r="N323" s="26"/>
      <c r="O323" s="26"/>
      <c r="P323" s="185"/>
      <c r="Q323" s="26"/>
      <c r="R323" s="185"/>
      <c r="S323" s="185"/>
      <c r="T323" s="26"/>
      <c r="U323" s="185"/>
      <c r="V323" s="26"/>
      <c r="W323" s="26"/>
      <c r="X323" s="185"/>
      <c r="Y323" s="26"/>
      <c r="Z323" s="185"/>
      <c r="AA323" s="185"/>
      <c r="AB323" s="185"/>
      <c r="AC323" s="185"/>
      <c r="AD323" s="185"/>
      <c r="AE323" s="185"/>
      <c r="AF323" s="185"/>
      <c r="AG323" s="185"/>
      <c r="AH323" s="185"/>
      <c r="AI323" s="185"/>
      <c r="AJ323" s="185"/>
      <c r="AK323" s="185"/>
      <c r="AL323" s="185"/>
      <c r="AM323" s="185"/>
      <c r="AN323" s="185"/>
      <c r="AO323" s="185"/>
      <c r="AP323" s="185"/>
      <c r="AQ323" s="185"/>
      <c r="AR323" s="185"/>
      <c r="AS323" s="185"/>
      <c r="AT323" s="185"/>
      <c r="AU323" s="185"/>
      <c r="AV323" s="185"/>
      <c r="AW323" s="185"/>
      <c r="AX323" s="185"/>
      <c r="AY323" s="185"/>
      <c r="AZ323" s="185"/>
      <c r="BA323" s="185"/>
      <c r="BB323" s="185"/>
      <c r="BC323" s="185"/>
      <c r="BD323" s="185"/>
      <c r="BE323" s="185"/>
      <c r="BF323" s="185"/>
      <c r="BG323" s="185"/>
      <c r="BH323" s="185"/>
      <c r="BI323" s="185"/>
      <c r="BJ323" s="185"/>
    </row>
    <row r="324" spans="1:62" x14ac:dyDescent="0.3">
      <c r="A324" s="24">
        <f t="shared" si="33"/>
        <v>22</v>
      </c>
      <c r="B324" s="86">
        <f t="shared" si="34"/>
        <v>1.2317436409249019E-2</v>
      </c>
      <c r="C324" s="23">
        <f t="shared" si="35"/>
        <v>1.0111519845423484</v>
      </c>
      <c r="D324" s="23">
        <f t="shared" si="36"/>
        <v>1.3736386043730503E-4</v>
      </c>
      <c r="E324" s="26"/>
      <c r="F324" s="26"/>
      <c r="G324" s="26"/>
      <c r="H324" s="26"/>
      <c r="I324" s="26"/>
      <c r="J324" s="185"/>
      <c r="L324" s="26"/>
      <c r="M324" s="26"/>
      <c r="N324" s="26"/>
      <c r="O324" s="26"/>
      <c r="P324" s="185"/>
      <c r="Q324" s="26"/>
      <c r="R324" s="185"/>
      <c r="S324" s="185"/>
      <c r="T324" s="26"/>
      <c r="U324" s="185"/>
      <c r="V324" s="26"/>
      <c r="W324" s="26"/>
      <c r="X324" s="185"/>
      <c r="Y324" s="26"/>
      <c r="Z324" s="185"/>
      <c r="AA324" s="185"/>
      <c r="AB324" s="185"/>
      <c r="AC324" s="185"/>
      <c r="AD324" s="185"/>
      <c r="AE324" s="185"/>
      <c r="AF324" s="185"/>
      <c r="AG324" s="185"/>
      <c r="AH324" s="185"/>
      <c r="AI324" s="185"/>
      <c r="AJ324" s="185"/>
      <c r="AK324" s="185"/>
      <c r="AL324" s="185"/>
      <c r="AM324" s="185"/>
      <c r="AN324" s="185"/>
      <c r="AO324" s="185"/>
      <c r="AP324" s="185"/>
      <c r="AQ324" s="185"/>
      <c r="AR324" s="185"/>
      <c r="AS324" s="185"/>
      <c r="AT324" s="185"/>
      <c r="AU324" s="185"/>
      <c r="AV324" s="185"/>
      <c r="AW324" s="185"/>
      <c r="AX324" s="185"/>
      <c r="AY324" s="185"/>
      <c r="AZ324" s="185"/>
      <c r="BA324" s="185"/>
      <c r="BB324" s="185"/>
      <c r="BC324" s="185"/>
      <c r="BD324" s="185"/>
      <c r="BE324" s="185"/>
      <c r="BF324" s="185"/>
      <c r="BG324" s="185"/>
      <c r="BH324" s="185"/>
      <c r="BI324" s="185"/>
      <c r="BJ324" s="185"/>
    </row>
    <row r="325" spans="1:62" x14ac:dyDescent="0.3">
      <c r="A325" s="24">
        <f t="shared" si="33"/>
        <v>23</v>
      </c>
      <c r="B325" s="86">
        <f t="shared" si="34"/>
        <v>1.283839210191182E-2</v>
      </c>
      <c r="C325" s="23">
        <f t="shared" si="35"/>
        <v>1.0072666743231657</v>
      </c>
      <c r="D325" s="23">
        <f t="shared" si="36"/>
        <v>9.3292414237696513E-5</v>
      </c>
      <c r="E325" s="26"/>
      <c r="F325" s="26"/>
      <c r="G325" s="26"/>
      <c r="H325" s="26"/>
      <c r="I325" s="26"/>
      <c r="J325" s="185"/>
      <c r="L325" s="26"/>
      <c r="M325" s="26"/>
      <c r="N325" s="26"/>
      <c r="O325" s="26"/>
      <c r="P325" s="185"/>
      <c r="Q325" s="26"/>
      <c r="R325" s="185"/>
      <c r="S325" s="185"/>
      <c r="T325" s="26"/>
      <c r="U325" s="185"/>
      <c r="V325" s="26"/>
      <c r="W325" s="26"/>
      <c r="X325" s="185"/>
      <c r="Y325" s="26"/>
      <c r="Z325" s="185"/>
      <c r="AA325" s="185"/>
      <c r="AB325" s="185"/>
      <c r="AC325" s="185"/>
      <c r="AD325" s="185"/>
      <c r="AE325" s="185"/>
      <c r="AF325" s="185"/>
      <c r="AG325" s="185"/>
      <c r="AH325" s="185"/>
      <c r="AI325" s="185"/>
      <c r="AJ325" s="185"/>
      <c r="AK325" s="185"/>
      <c r="AL325" s="185"/>
      <c r="AM325" s="185"/>
      <c r="AN325" s="185"/>
      <c r="AO325" s="185"/>
      <c r="AP325" s="185"/>
      <c r="AQ325" s="185"/>
      <c r="AR325" s="185"/>
      <c r="AS325" s="185"/>
      <c r="AT325" s="185"/>
      <c r="AU325" s="185"/>
      <c r="AV325" s="185"/>
      <c r="AW325" s="185"/>
      <c r="AX325" s="185"/>
      <c r="AY325" s="185"/>
      <c r="AZ325" s="185"/>
      <c r="BA325" s="185"/>
      <c r="BB325" s="185"/>
      <c r="BC325" s="185"/>
      <c r="BD325" s="185"/>
      <c r="BE325" s="185"/>
      <c r="BF325" s="185"/>
      <c r="BG325" s="185"/>
      <c r="BH325" s="185"/>
      <c r="BI325" s="185"/>
      <c r="BJ325" s="185"/>
    </row>
    <row r="326" spans="1:62" x14ac:dyDescent="0.3">
      <c r="A326" s="24">
        <f t="shared" si="33"/>
        <v>24</v>
      </c>
      <c r="B326" s="86">
        <f t="shared" si="34"/>
        <v>1.1979481676855294E-2</v>
      </c>
      <c r="C326" s="23">
        <f t="shared" si="35"/>
        <v>1.0033813641039826</v>
      </c>
      <c r="D326" s="23">
        <f t="shared" si="36"/>
        <v>4.0506989326435751E-5</v>
      </c>
      <c r="E326" s="26"/>
      <c r="F326" s="26"/>
      <c r="G326" s="26"/>
      <c r="H326" s="26"/>
      <c r="I326" s="26"/>
      <c r="J326" s="185"/>
      <c r="L326" s="26"/>
      <c r="M326" s="26"/>
      <c r="N326" s="26"/>
      <c r="O326" s="26"/>
      <c r="P326" s="185"/>
      <c r="Q326" s="26"/>
      <c r="R326" s="185"/>
      <c r="S326" s="185"/>
      <c r="T326" s="26"/>
      <c r="U326" s="185"/>
      <c r="V326" s="26"/>
      <c r="W326" s="26"/>
      <c r="X326" s="185"/>
      <c r="Y326" s="26"/>
      <c r="Z326" s="185"/>
      <c r="AA326" s="185"/>
      <c r="AB326" s="185"/>
      <c r="AC326" s="185"/>
      <c r="AD326" s="185"/>
      <c r="AE326" s="185"/>
      <c r="AF326" s="185"/>
      <c r="AG326" s="185"/>
      <c r="AH326" s="185"/>
      <c r="AI326" s="185"/>
      <c r="AJ326" s="185"/>
      <c r="AK326" s="185"/>
      <c r="AL326" s="185"/>
      <c r="AM326" s="185"/>
      <c r="AN326" s="185"/>
      <c r="AO326" s="185"/>
      <c r="AP326" s="185"/>
      <c r="AQ326" s="185"/>
      <c r="AR326" s="185"/>
      <c r="AS326" s="185"/>
      <c r="AT326" s="185"/>
      <c r="AU326" s="185"/>
      <c r="AV326" s="185"/>
      <c r="AW326" s="185"/>
      <c r="AX326" s="185"/>
      <c r="AY326" s="185"/>
      <c r="AZ326" s="185"/>
      <c r="BA326" s="185"/>
      <c r="BB326" s="185"/>
      <c r="BC326" s="185"/>
      <c r="BD326" s="185"/>
      <c r="BE326" s="185"/>
      <c r="BF326" s="185"/>
      <c r="BG326" s="185"/>
      <c r="BH326" s="185"/>
      <c r="BI326" s="185"/>
      <c r="BJ326" s="185"/>
    </row>
    <row r="327" spans="1:62" x14ac:dyDescent="0.3">
      <c r="A327" s="24">
        <f t="shared" si="33"/>
        <v>25</v>
      </c>
      <c r="B327" s="86">
        <f t="shared" si="34"/>
        <v>1.2600129850150261E-2</v>
      </c>
      <c r="C327" s="23">
        <f t="shared" si="35"/>
        <v>0.99949605388479978</v>
      </c>
      <c r="D327" s="23">
        <f t="shared" si="36"/>
        <v>6.3497864890014986E-6</v>
      </c>
      <c r="E327" s="26"/>
      <c r="F327" s="26"/>
      <c r="G327" s="26"/>
      <c r="H327" s="26"/>
      <c r="I327" s="26"/>
      <c r="J327" s="185"/>
      <c r="L327" s="26"/>
      <c r="M327" s="26"/>
      <c r="N327" s="26"/>
      <c r="O327" s="26"/>
      <c r="P327" s="185"/>
      <c r="Q327" s="26"/>
      <c r="R327" s="185"/>
      <c r="S327" s="185"/>
      <c r="T327" s="26"/>
      <c r="U327" s="185"/>
      <c r="V327" s="26"/>
      <c r="W327" s="26"/>
      <c r="X327" s="185"/>
      <c r="Y327" s="26"/>
      <c r="Z327" s="185"/>
      <c r="AA327" s="185"/>
      <c r="AB327" s="185"/>
      <c r="AC327" s="185"/>
      <c r="AD327" s="185"/>
      <c r="AE327" s="185"/>
      <c r="AF327" s="185"/>
      <c r="AG327" s="185"/>
      <c r="AH327" s="185"/>
      <c r="AI327" s="185"/>
      <c r="AJ327" s="185"/>
      <c r="AK327" s="185"/>
      <c r="AL327" s="185"/>
      <c r="AM327" s="185"/>
      <c r="AN327" s="185"/>
      <c r="AO327" s="185"/>
      <c r="AP327" s="185"/>
      <c r="AQ327" s="185"/>
      <c r="AR327" s="185"/>
      <c r="AS327" s="185"/>
      <c r="AT327" s="185"/>
      <c r="AU327" s="185"/>
      <c r="AV327" s="185"/>
      <c r="AW327" s="185"/>
      <c r="AX327" s="185"/>
      <c r="AY327" s="185"/>
      <c r="AZ327" s="185"/>
      <c r="BA327" s="185"/>
      <c r="BB327" s="185"/>
      <c r="BC327" s="185"/>
      <c r="BD327" s="185"/>
      <c r="BE327" s="185"/>
      <c r="BF327" s="185"/>
      <c r="BG327" s="185"/>
      <c r="BH327" s="185"/>
      <c r="BI327" s="185"/>
      <c r="BJ327" s="185"/>
    </row>
    <row r="328" spans="1:62" x14ac:dyDescent="0.3">
      <c r="A328" s="24">
        <f t="shared" si="33"/>
        <v>26</v>
      </c>
      <c r="B328" s="86">
        <f t="shared" si="34"/>
        <v>1.2670942057841634E-2</v>
      </c>
      <c r="C328" s="23">
        <f t="shared" si="35"/>
        <v>0.99561074366561697</v>
      </c>
      <c r="D328" s="23">
        <f t="shared" si="36"/>
        <v>5.5616012689981726E-5</v>
      </c>
      <c r="E328" s="26"/>
      <c r="F328" s="26"/>
      <c r="G328" s="26"/>
      <c r="H328" s="26"/>
      <c r="I328" s="26"/>
      <c r="J328" s="185"/>
      <c r="L328" s="26"/>
      <c r="M328" s="26"/>
      <c r="N328" s="26"/>
      <c r="O328" s="26"/>
      <c r="P328" s="185"/>
      <c r="Q328" s="26"/>
      <c r="R328" s="185"/>
      <c r="S328" s="185"/>
      <c r="T328" s="26"/>
      <c r="U328" s="185"/>
      <c r="V328" s="26"/>
      <c r="W328" s="26"/>
      <c r="X328" s="185"/>
      <c r="Y328" s="26"/>
      <c r="Z328" s="185"/>
      <c r="AA328" s="185"/>
      <c r="AB328" s="185"/>
      <c r="AC328" s="185"/>
      <c r="AD328" s="185"/>
      <c r="AE328" s="185"/>
      <c r="AF328" s="185"/>
      <c r="AG328" s="185"/>
      <c r="AH328" s="185"/>
      <c r="AI328" s="185"/>
      <c r="AJ328" s="185"/>
      <c r="AK328" s="185"/>
      <c r="AL328" s="185"/>
      <c r="AM328" s="185"/>
      <c r="AN328" s="185"/>
      <c r="AO328" s="185"/>
      <c r="AP328" s="185"/>
      <c r="AQ328" s="185"/>
      <c r="AR328" s="185"/>
      <c r="AS328" s="185"/>
      <c r="AT328" s="185"/>
      <c r="AU328" s="185"/>
      <c r="AV328" s="185"/>
      <c r="AW328" s="185"/>
      <c r="AX328" s="185"/>
      <c r="AY328" s="185"/>
      <c r="AZ328" s="185"/>
      <c r="BA328" s="185"/>
      <c r="BB328" s="185"/>
      <c r="BC328" s="185"/>
      <c r="BD328" s="185"/>
      <c r="BE328" s="185"/>
      <c r="BF328" s="185"/>
      <c r="BG328" s="185"/>
      <c r="BH328" s="185"/>
      <c r="BI328" s="185"/>
      <c r="BJ328" s="185"/>
    </row>
    <row r="329" spans="1:62" x14ac:dyDescent="0.3">
      <c r="A329" s="24">
        <f t="shared" si="33"/>
        <v>27</v>
      </c>
      <c r="B329" s="86">
        <f t="shared" si="34"/>
        <v>1.3026391570959108E-2</v>
      </c>
      <c r="C329" s="23">
        <f t="shared" si="35"/>
        <v>0.98298348545327252</v>
      </c>
      <c r="D329" s="23">
        <f t="shared" si="36"/>
        <v>2.2166378165859387E-4</v>
      </c>
      <c r="E329" s="26"/>
      <c r="F329" s="26"/>
      <c r="G329" s="26"/>
      <c r="H329" s="26"/>
      <c r="I329" s="26"/>
      <c r="J329" s="185"/>
      <c r="L329" s="26"/>
      <c r="M329" s="26"/>
      <c r="N329" s="26"/>
      <c r="O329" s="26"/>
      <c r="P329" s="185"/>
      <c r="Q329" s="26"/>
      <c r="R329" s="185"/>
      <c r="S329" s="185"/>
      <c r="T329" s="26"/>
      <c r="U329" s="185"/>
      <c r="V329" s="26"/>
      <c r="W329" s="26"/>
      <c r="X329" s="185"/>
      <c r="Y329" s="26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185"/>
      <c r="AJ329" s="185"/>
      <c r="AK329" s="185"/>
      <c r="AL329" s="185"/>
      <c r="AM329" s="185"/>
      <c r="AN329" s="185"/>
      <c r="AO329" s="185"/>
      <c r="AP329" s="185"/>
      <c r="AQ329" s="185"/>
      <c r="AR329" s="185"/>
      <c r="AS329" s="185"/>
      <c r="AT329" s="185"/>
      <c r="AU329" s="185"/>
      <c r="AV329" s="185"/>
      <c r="AW329" s="185"/>
      <c r="AX329" s="185"/>
      <c r="AY329" s="185"/>
      <c r="AZ329" s="185"/>
      <c r="BA329" s="185"/>
      <c r="BB329" s="185"/>
      <c r="BC329" s="185"/>
      <c r="BD329" s="185"/>
      <c r="BE329" s="185"/>
      <c r="BF329" s="185"/>
      <c r="BG329" s="185"/>
      <c r="BH329" s="185"/>
      <c r="BI329" s="185"/>
      <c r="BJ329" s="185"/>
    </row>
    <row r="330" spans="1:62" x14ac:dyDescent="0.3">
      <c r="A330" s="24">
        <f t="shared" si="33"/>
        <v>28</v>
      </c>
      <c r="B330" s="86">
        <f t="shared" si="34"/>
        <v>1.3097759168514725E-2</v>
      </c>
      <c r="C330" s="23">
        <f t="shared" si="35"/>
        <v>0.97909817523408971</v>
      </c>
      <c r="D330" s="23">
        <f t="shared" si="36"/>
        <v>2.7376706696638969E-4</v>
      </c>
      <c r="E330" s="26"/>
      <c r="F330" s="26"/>
      <c r="G330" s="26"/>
      <c r="H330" s="26"/>
      <c r="I330" s="26"/>
      <c r="J330" s="185"/>
      <c r="L330" s="26"/>
      <c r="M330" s="26"/>
      <c r="N330" s="26"/>
      <c r="O330" s="26"/>
      <c r="P330" s="185"/>
      <c r="Q330" s="26"/>
      <c r="R330" s="185"/>
      <c r="S330" s="185"/>
      <c r="T330" s="26"/>
      <c r="U330" s="185"/>
      <c r="V330" s="26"/>
      <c r="W330" s="26"/>
      <c r="X330" s="185"/>
      <c r="Y330" s="26"/>
      <c r="Z330" s="185"/>
      <c r="AA330" s="185"/>
      <c r="AB330" s="185"/>
      <c r="AC330" s="185"/>
      <c r="AD330" s="185"/>
      <c r="AE330" s="185"/>
      <c r="AF330" s="185"/>
      <c r="AG330" s="185"/>
      <c r="AH330" s="185"/>
      <c r="AI330" s="185"/>
      <c r="AJ330" s="185"/>
      <c r="AK330" s="185"/>
      <c r="AL330" s="185"/>
      <c r="AM330" s="185"/>
      <c r="AN330" s="185"/>
      <c r="AO330" s="185"/>
      <c r="AP330" s="185"/>
      <c r="AQ330" s="185"/>
      <c r="AR330" s="185"/>
      <c r="AS330" s="185"/>
      <c r="AT330" s="185"/>
      <c r="AU330" s="185"/>
      <c r="AV330" s="185"/>
      <c r="AW330" s="185"/>
      <c r="AX330" s="185"/>
      <c r="AY330" s="185"/>
      <c r="AZ330" s="185"/>
      <c r="BA330" s="185"/>
      <c r="BB330" s="185"/>
      <c r="BC330" s="185"/>
      <c r="BD330" s="185"/>
      <c r="BE330" s="185"/>
      <c r="BF330" s="185"/>
      <c r="BG330" s="185"/>
      <c r="BH330" s="185"/>
      <c r="BI330" s="185"/>
      <c r="BJ330" s="185"/>
    </row>
    <row r="331" spans="1:62" x14ac:dyDescent="0.3">
      <c r="A331" s="24">
        <f t="shared" si="33"/>
        <v>29</v>
      </c>
      <c r="B331" s="86">
        <f t="shared" si="34"/>
        <v>1.375561846271418E-2</v>
      </c>
      <c r="C331" s="23">
        <f t="shared" si="35"/>
        <v>0.97521286501490678</v>
      </c>
      <c r="D331" s="23">
        <f t="shared" si="36"/>
        <v>3.4096237163873687E-4</v>
      </c>
      <c r="E331" s="26"/>
      <c r="F331" s="26"/>
      <c r="G331" s="26"/>
      <c r="H331" s="26"/>
      <c r="I331" s="26"/>
      <c r="J331" s="185"/>
      <c r="L331" s="26"/>
      <c r="M331" s="26"/>
      <c r="N331" s="26"/>
      <c r="O331" s="26"/>
      <c r="P331" s="185"/>
      <c r="Q331" s="26"/>
      <c r="R331" s="185"/>
      <c r="S331" s="185"/>
      <c r="T331" s="26"/>
      <c r="U331" s="185"/>
      <c r="V331" s="26"/>
      <c r="W331" s="26"/>
      <c r="X331" s="185"/>
      <c r="Y331" s="26"/>
      <c r="Z331" s="185"/>
      <c r="AA331" s="185"/>
      <c r="AB331" s="185"/>
      <c r="AC331" s="185"/>
      <c r="AD331" s="185"/>
      <c r="AE331" s="185"/>
      <c r="AF331" s="185"/>
      <c r="AG331" s="185"/>
      <c r="AH331" s="185"/>
      <c r="AI331" s="185"/>
      <c r="AJ331" s="185"/>
      <c r="AK331" s="185"/>
      <c r="AL331" s="185"/>
      <c r="AM331" s="185"/>
      <c r="AN331" s="185"/>
      <c r="AO331" s="185"/>
      <c r="AP331" s="185"/>
      <c r="AQ331" s="185"/>
      <c r="AR331" s="185"/>
      <c r="AS331" s="185"/>
      <c r="AT331" s="185"/>
      <c r="AU331" s="185"/>
      <c r="AV331" s="185"/>
      <c r="AW331" s="185"/>
      <c r="AX331" s="185"/>
      <c r="AY331" s="185"/>
      <c r="AZ331" s="185"/>
      <c r="BA331" s="185"/>
      <c r="BB331" s="185"/>
      <c r="BC331" s="185"/>
      <c r="BD331" s="185"/>
      <c r="BE331" s="185"/>
      <c r="BF331" s="185"/>
      <c r="BG331" s="185"/>
      <c r="BH331" s="185"/>
      <c r="BI331" s="185"/>
      <c r="BJ331" s="185"/>
    </row>
    <row r="332" spans="1:62" x14ac:dyDescent="0.3">
      <c r="A332" s="24">
        <f t="shared" si="33"/>
        <v>30</v>
      </c>
      <c r="B332" s="86">
        <f t="shared" si="34"/>
        <v>1.5153534751021502E-2</v>
      </c>
      <c r="C332" s="23">
        <f t="shared" si="35"/>
        <v>0.97132755479572397</v>
      </c>
      <c r="D332" s="23">
        <f t="shared" si="36"/>
        <v>4.3448889479975666E-4</v>
      </c>
      <c r="E332" s="26"/>
      <c r="F332" s="26"/>
      <c r="G332" s="26"/>
      <c r="H332" s="26"/>
      <c r="I332" s="26"/>
      <c r="J332" s="185"/>
      <c r="L332" s="26"/>
      <c r="M332" s="26"/>
      <c r="N332" s="26"/>
      <c r="O332" s="26"/>
      <c r="P332" s="185"/>
      <c r="Q332" s="26"/>
      <c r="R332" s="185"/>
      <c r="S332" s="185"/>
      <c r="T332" s="26"/>
      <c r="U332" s="185"/>
      <c r="V332" s="26"/>
      <c r="W332" s="26"/>
      <c r="X332" s="185"/>
      <c r="Y332" s="26"/>
      <c r="Z332" s="185"/>
      <c r="AA332" s="185"/>
      <c r="AB332" s="185"/>
      <c r="AC332" s="185"/>
      <c r="AD332" s="185"/>
      <c r="AE332" s="185"/>
      <c r="AF332" s="185"/>
      <c r="AG332" s="185"/>
      <c r="AH332" s="185"/>
      <c r="AI332" s="185"/>
      <c r="AJ332" s="185"/>
      <c r="AK332" s="185"/>
      <c r="AL332" s="185"/>
      <c r="AM332" s="185"/>
      <c r="AN332" s="185"/>
      <c r="AO332" s="185"/>
      <c r="AP332" s="185"/>
      <c r="AQ332" s="185"/>
      <c r="AR332" s="185"/>
      <c r="AS332" s="185"/>
      <c r="AT332" s="185"/>
      <c r="AU332" s="185"/>
      <c r="AV332" s="185"/>
      <c r="AW332" s="185"/>
      <c r="AX332" s="185"/>
      <c r="AY332" s="185"/>
      <c r="AZ332" s="185"/>
      <c r="BA332" s="185"/>
      <c r="BB332" s="185"/>
      <c r="BC332" s="185"/>
      <c r="BD332" s="185"/>
      <c r="BE332" s="185"/>
      <c r="BF332" s="185"/>
      <c r="BG332" s="185"/>
      <c r="BH332" s="185"/>
      <c r="BI332" s="185"/>
      <c r="BJ332" s="185"/>
    </row>
    <row r="333" spans="1:62" x14ac:dyDescent="0.3">
      <c r="A333" s="24">
        <f t="shared" si="33"/>
        <v>31</v>
      </c>
      <c r="B333" s="86">
        <f t="shared" si="34"/>
        <v>1.5201298279346662E-2</v>
      </c>
      <c r="C333" s="23">
        <f t="shared" si="35"/>
        <v>0.96744224457654093</v>
      </c>
      <c r="D333" s="23">
        <f t="shared" si="36"/>
        <v>4.9492015149801773E-4</v>
      </c>
      <c r="E333" s="26"/>
      <c r="F333" s="26"/>
      <c r="G333" s="26"/>
      <c r="H333" s="26"/>
      <c r="I333" s="26"/>
      <c r="J333" s="185"/>
      <c r="L333" s="26"/>
      <c r="M333" s="26"/>
      <c r="N333" s="26"/>
      <c r="O333" s="26"/>
      <c r="P333" s="185"/>
      <c r="Q333" s="26"/>
      <c r="R333" s="185"/>
      <c r="S333" s="185"/>
      <c r="T333" s="26"/>
      <c r="U333" s="185"/>
      <c r="V333" s="26"/>
      <c r="W333" s="26"/>
      <c r="X333" s="185"/>
      <c r="Y333" s="26"/>
      <c r="Z333" s="185"/>
      <c r="AA333" s="185"/>
      <c r="AB333" s="185"/>
      <c r="AC333" s="185"/>
      <c r="AD333" s="185"/>
      <c r="AE333" s="185"/>
      <c r="AF333" s="185"/>
      <c r="AG333" s="185"/>
      <c r="AH333" s="185"/>
      <c r="AI333" s="185"/>
      <c r="AJ333" s="185"/>
      <c r="AK333" s="185"/>
      <c r="AL333" s="185"/>
      <c r="AM333" s="185"/>
      <c r="AN333" s="185"/>
      <c r="AO333" s="185"/>
      <c r="AP333" s="185"/>
      <c r="AQ333" s="185"/>
      <c r="AR333" s="185"/>
      <c r="AS333" s="185"/>
      <c r="AT333" s="185"/>
      <c r="AU333" s="185"/>
      <c r="AV333" s="185"/>
      <c r="AW333" s="185"/>
      <c r="AX333" s="185"/>
      <c r="AY333" s="185"/>
      <c r="AZ333" s="185"/>
      <c r="BA333" s="185"/>
      <c r="BB333" s="185"/>
      <c r="BC333" s="185"/>
      <c r="BD333" s="185"/>
      <c r="BE333" s="185"/>
      <c r="BF333" s="185"/>
      <c r="BG333" s="185"/>
      <c r="BH333" s="185"/>
      <c r="BI333" s="185"/>
      <c r="BJ333" s="185"/>
    </row>
    <row r="334" spans="1:62" x14ac:dyDescent="0.3">
      <c r="A334" s="24">
        <f t="shared" si="33"/>
        <v>32</v>
      </c>
      <c r="B334" s="86">
        <f t="shared" si="34"/>
        <v>1.3974164374295002E-2</v>
      </c>
      <c r="C334" s="23">
        <f t="shared" si="35"/>
        <v>0.96355693435735801</v>
      </c>
      <c r="D334" s="23">
        <f t="shared" si="36"/>
        <v>5.0926138959350188E-4</v>
      </c>
      <c r="E334" s="26"/>
      <c r="F334" s="26"/>
      <c r="G334" s="26"/>
      <c r="H334" s="26"/>
      <c r="I334" s="26"/>
      <c r="J334" s="185"/>
      <c r="L334" s="26"/>
      <c r="M334" s="26"/>
      <c r="N334" s="26"/>
      <c r="O334" s="26"/>
      <c r="P334" s="185"/>
      <c r="Q334" s="26"/>
      <c r="R334" s="185"/>
      <c r="S334" s="185"/>
      <c r="T334" s="26"/>
      <c r="U334" s="185"/>
      <c r="V334" s="26"/>
      <c r="W334" s="26"/>
      <c r="X334" s="185"/>
      <c r="Y334" s="26"/>
      <c r="Z334" s="185"/>
      <c r="AA334" s="185"/>
      <c r="AB334" s="185"/>
      <c r="AC334" s="185"/>
      <c r="AD334" s="185"/>
      <c r="AE334" s="185"/>
      <c r="AF334" s="185"/>
      <c r="AG334" s="185"/>
      <c r="AH334" s="185"/>
      <c r="AI334" s="185"/>
      <c r="AJ334" s="185"/>
      <c r="AK334" s="185"/>
      <c r="AL334" s="185"/>
      <c r="AM334" s="185"/>
      <c r="AN334" s="185"/>
      <c r="AO334" s="185"/>
      <c r="AP334" s="185"/>
      <c r="AQ334" s="185"/>
      <c r="AR334" s="185"/>
      <c r="AS334" s="185"/>
      <c r="AT334" s="185"/>
      <c r="AU334" s="185"/>
      <c r="AV334" s="185"/>
      <c r="AW334" s="185"/>
      <c r="AX334" s="185"/>
      <c r="AY334" s="185"/>
      <c r="AZ334" s="185"/>
      <c r="BA334" s="185"/>
      <c r="BB334" s="185"/>
      <c r="BC334" s="185"/>
      <c r="BD334" s="185"/>
      <c r="BE334" s="185"/>
      <c r="BF334" s="185"/>
      <c r="BG334" s="185"/>
      <c r="BH334" s="185"/>
      <c r="BI334" s="185"/>
      <c r="BJ334" s="185"/>
    </row>
    <row r="335" spans="1:62" x14ac:dyDescent="0.3">
      <c r="A335" s="24">
        <f t="shared" si="33"/>
        <v>33</v>
      </c>
      <c r="B335" s="86">
        <f t="shared" si="34"/>
        <v>1.3664812219909948E-2</v>
      </c>
      <c r="C335" s="23">
        <f t="shared" si="35"/>
        <v>0.95967162413817519</v>
      </c>
      <c r="D335" s="23">
        <f t="shared" si="36"/>
        <v>5.5107968328578494E-4</v>
      </c>
      <c r="E335" s="26"/>
      <c r="F335" s="26"/>
      <c r="G335" s="26"/>
      <c r="H335" s="26"/>
      <c r="I335" s="26"/>
      <c r="J335" s="185"/>
      <c r="L335" s="26"/>
      <c r="M335" s="26"/>
      <c r="N335" s="26"/>
      <c r="O335" s="26"/>
      <c r="P335" s="185"/>
      <c r="Q335" s="26"/>
      <c r="R335" s="185"/>
      <c r="S335" s="185"/>
      <c r="T335" s="26"/>
      <c r="U335" s="185"/>
      <c r="V335" s="26"/>
      <c r="W335" s="26"/>
      <c r="X335" s="185"/>
      <c r="Y335" s="26"/>
      <c r="Z335" s="185"/>
      <c r="AA335" s="185"/>
      <c r="AB335" s="185"/>
      <c r="AC335" s="185"/>
      <c r="AD335" s="185"/>
      <c r="AE335" s="185"/>
      <c r="AF335" s="185"/>
      <c r="AG335" s="185"/>
      <c r="AH335" s="185"/>
      <c r="AI335" s="185"/>
      <c r="AJ335" s="185"/>
      <c r="AK335" s="185"/>
      <c r="AL335" s="185"/>
      <c r="AM335" s="185"/>
      <c r="AN335" s="185"/>
      <c r="AO335" s="185"/>
      <c r="AP335" s="185"/>
      <c r="AQ335" s="185"/>
      <c r="AR335" s="185"/>
      <c r="AS335" s="185"/>
      <c r="AT335" s="185"/>
      <c r="AU335" s="185"/>
      <c r="AV335" s="185"/>
      <c r="AW335" s="185"/>
      <c r="AX335" s="185"/>
      <c r="AY335" s="185"/>
      <c r="AZ335" s="185"/>
      <c r="BA335" s="185"/>
      <c r="BB335" s="185"/>
      <c r="BC335" s="185"/>
      <c r="BD335" s="185"/>
      <c r="BE335" s="185"/>
      <c r="BF335" s="185"/>
      <c r="BG335" s="185"/>
      <c r="BH335" s="185"/>
      <c r="BI335" s="185"/>
      <c r="BJ335" s="185"/>
    </row>
    <row r="336" spans="1:62" x14ac:dyDescent="0.3">
      <c r="A336" s="24">
        <f t="shared" si="33"/>
        <v>34</v>
      </c>
      <c r="B336" s="86">
        <f t="shared" si="34"/>
        <v>1.3403223593850058E-2</v>
      </c>
      <c r="C336" s="23">
        <f t="shared" si="35"/>
        <v>0.95578631391899227</v>
      </c>
      <c r="D336" s="23">
        <f t="shared" si="36"/>
        <v>5.9260592045204277E-4</v>
      </c>
      <c r="E336" s="26"/>
      <c r="F336" s="26"/>
      <c r="G336" s="26"/>
      <c r="H336" s="26"/>
      <c r="I336" s="26"/>
      <c r="J336" s="185"/>
      <c r="L336" s="26"/>
      <c r="M336" s="26"/>
      <c r="N336" s="26"/>
      <c r="O336" s="26"/>
      <c r="P336" s="185"/>
      <c r="Q336" s="26"/>
      <c r="R336" s="185"/>
      <c r="S336" s="185"/>
      <c r="T336" s="26"/>
      <c r="U336" s="185"/>
      <c r="V336" s="26"/>
      <c r="W336" s="26"/>
      <c r="X336" s="185"/>
      <c r="Y336" s="26"/>
      <c r="Z336" s="185"/>
      <c r="AA336" s="185"/>
      <c r="AB336" s="185"/>
      <c r="AC336" s="185"/>
      <c r="AD336" s="185"/>
      <c r="AE336" s="185"/>
      <c r="AF336" s="185"/>
      <c r="AG336" s="185"/>
      <c r="AH336" s="185"/>
      <c r="AI336" s="185"/>
      <c r="AJ336" s="185"/>
      <c r="AK336" s="185"/>
      <c r="AL336" s="185"/>
      <c r="AM336" s="185"/>
      <c r="AN336" s="185"/>
      <c r="AO336" s="185"/>
      <c r="AP336" s="185"/>
      <c r="AQ336" s="185"/>
      <c r="AR336" s="185"/>
      <c r="AS336" s="185"/>
      <c r="AT336" s="185"/>
      <c r="AU336" s="185"/>
      <c r="AV336" s="185"/>
      <c r="AW336" s="185"/>
      <c r="AX336" s="185"/>
      <c r="AY336" s="185"/>
      <c r="AZ336" s="185"/>
      <c r="BA336" s="185"/>
      <c r="BB336" s="185"/>
      <c r="BC336" s="185"/>
      <c r="BD336" s="185"/>
      <c r="BE336" s="185"/>
      <c r="BF336" s="185"/>
      <c r="BG336" s="185"/>
      <c r="BH336" s="185"/>
      <c r="BI336" s="185"/>
      <c r="BJ336" s="185"/>
    </row>
    <row r="337" spans="1:62" x14ac:dyDescent="0.3">
      <c r="A337" s="24">
        <f t="shared" si="33"/>
        <v>35</v>
      </c>
      <c r="B337" s="86">
        <f t="shared" si="34"/>
        <v>1.3871139554477357E-2</v>
      </c>
      <c r="C337" s="23">
        <f t="shared" si="35"/>
        <v>0.95190100369980957</v>
      </c>
      <c r="D337" s="23">
        <f t="shared" si="36"/>
        <v>6.6718789011023158E-4</v>
      </c>
      <c r="E337" s="26"/>
      <c r="F337" s="26"/>
      <c r="G337" s="26"/>
      <c r="H337" s="26"/>
      <c r="I337" s="26"/>
      <c r="J337" s="185"/>
      <c r="L337" s="26"/>
      <c r="M337" s="26"/>
      <c r="N337" s="26"/>
      <c r="O337" s="26"/>
      <c r="P337" s="185"/>
      <c r="Q337" s="26"/>
      <c r="R337" s="185"/>
      <c r="S337" s="185"/>
      <c r="T337" s="26"/>
      <c r="U337" s="185"/>
      <c r="V337" s="26"/>
      <c r="W337" s="26"/>
      <c r="X337" s="185"/>
      <c r="Y337" s="26"/>
      <c r="Z337" s="185"/>
      <c r="AA337" s="185"/>
      <c r="AB337" s="185"/>
      <c r="AC337" s="185"/>
      <c r="AD337" s="185"/>
      <c r="AE337" s="185"/>
      <c r="AF337" s="185"/>
      <c r="AG337" s="185"/>
      <c r="AH337" s="185"/>
      <c r="AI337" s="185"/>
      <c r="AJ337" s="185"/>
      <c r="AK337" s="185"/>
      <c r="AL337" s="185"/>
      <c r="AM337" s="185"/>
      <c r="AN337" s="185"/>
      <c r="AO337" s="185"/>
      <c r="AP337" s="185"/>
      <c r="AQ337" s="185"/>
      <c r="AR337" s="185"/>
      <c r="AS337" s="185"/>
      <c r="AT337" s="185"/>
      <c r="AU337" s="185"/>
      <c r="AV337" s="185"/>
      <c r="AW337" s="185"/>
      <c r="AX337" s="185"/>
      <c r="AY337" s="185"/>
      <c r="AZ337" s="185"/>
      <c r="BA337" s="185"/>
      <c r="BB337" s="185"/>
      <c r="BC337" s="185"/>
      <c r="BD337" s="185"/>
      <c r="BE337" s="185"/>
      <c r="BF337" s="185"/>
      <c r="BG337" s="185"/>
      <c r="BH337" s="185"/>
      <c r="BI337" s="185"/>
      <c r="BJ337" s="185"/>
    </row>
    <row r="338" spans="1:62" x14ac:dyDescent="0.3">
      <c r="A338" s="24">
        <f t="shared" si="33"/>
        <v>36</v>
      </c>
      <c r="B338" s="86">
        <f t="shared" si="34"/>
        <v>1.4609252684060367E-2</v>
      </c>
      <c r="C338" s="23">
        <f t="shared" si="35"/>
        <v>0.94704436592583074</v>
      </c>
      <c r="D338" s="23">
        <f t="shared" si="36"/>
        <v>7.7364223923417582E-4</v>
      </c>
      <c r="E338" s="26"/>
      <c r="F338" s="26"/>
      <c r="G338" s="26"/>
      <c r="H338" s="26"/>
      <c r="I338" s="26"/>
      <c r="J338" s="185"/>
      <c r="L338" s="26"/>
      <c r="M338" s="26"/>
      <c r="N338" s="26"/>
      <c r="O338" s="26"/>
      <c r="P338" s="185"/>
      <c r="Q338" s="26"/>
      <c r="R338" s="185"/>
      <c r="S338" s="185"/>
      <c r="T338" s="26"/>
      <c r="U338" s="185"/>
      <c r="V338" s="26"/>
      <c r="W338" s="26"/>
      <c r="X338" s="185"/>
      <c r="Y338" s="26"/>
      <c r="Z338" s="185"/>
      <c r="AA338" s="185"/>
      <c r="AB338" s="185"/>
      <c r="AC338" s="185"/>
      <c r="AD338" s="185"/>
      <c r="AE338" s="185"/>
      <c r="AF338" s="185"/>
      <c r="AG338" s="185"/>
      <c r="AH338" s="185"/>
      <c r="AI338" s="185"/>
      <c r="AJ338" s="185"/>
      <c r="AK338" s="185"/>
      <c r="AL338" s="185"/>
      <c r="AM338" s="185"/>
      <c r="AN338" s="185"/>
      <c r="AO338" s="185"/>
      <c r="AP338" s="185"/>
      <c r="AQ338" s="185"/>
      <c r="AR338" s="185"/>
      <c r="AS338" s="185"/>
      <c r="AT338" s="185"/>
      <c r="AU338" s="185"/>
      <c r="AV338" s="185"/>
      <c r="AW338" s="185"/>
      <c r="AX338" s="185"/>
      <c r="AY338" s="185"/>
      <c r="AZ338" s="185"/>
      <c r="BA338" s="185"/>
      <c r="BB338" s="185"/>
      <c r="BC338" s="185"/>
      <c r="BD338" s="185"/>
      <c r="BE338" s="185"/>
      <c r="BF338" s="185"/>
      <c r="BG338" s="185"/>
      <c r="BH338" s="185"/>
      <c r="BI338" s="185"/>
      <c r="BJ338" s="185"/>
    </row>
    <row r="339" spans="1:62" x14ac:dyDescent="0.3">
      <c r="A339" s="24">
        <f t="shared" si="33"/>
        <v>37</v>
      </c>
      <c r="B339" s="86">
        <f t="shared" si="34"/>
        <v>1.5209906822242476E-2</v>
      </c>
      <c r="C339" s="23">
        <f t="shared" si="35"/>
        <v>0.94315905570664793</v>
      </c>
      <c r="D339" s="23">
        <f t="shared" si="36"/>
        <v>8.645454663901602E-4</v>
      </c>
      <c r="E339" s="26"/>
      <c r="F339" s="26"/>
      <c r="G339" s="26"/>
      <c r="H339" s="26"/>
      <c r="I339" s="26"/>
      <c r="J339" s="185"/>
      <c r="L339" s="26"/>
      <c r="M339" s="26"/>
      <c r="N339" s="26"/>
      <c r="O339" s="26"/>
      <c r="P339" s="185"/>
      <c r="Q339" s="26"/>
      <c r="R339" s="185"/>
      <c r="S339" s="185"/>
      <c r="T339" s="26"/>
      <c r="U339" s="185"/>
      <c r="V339" s="26"/>
      <c r="W339" s="26"/>
      <c r="X339" s="185"/>
      <c r="Y339" s="26"/>
      <c r="Z339" s="185"/>
      <c r="AA339" s="185"/>
      <c r="AB339" s="185"/>
      <c r="AC339" s="185"/>
      <c r="AD339" s="185"/>
      <c r="AE339" s="185"/>
      <c r="AF339" s="185"/>
      <c r="AG339" s="185"/>
      <c r="AH339" s="185"/>
      <c r="AI339" s="185"/>
      <c r="AJ339" s="185"/>
      <c r="AK339" s="185"/>
      <c r="AL339" s="185"/>
      <c r="AM339" s="185"/>
      <c r="AN339" s="185"/>
      <c r="AO339" s="185"/>
      <c r="AP339" s="185"/>
      <c r="AQ339" s="185"/>
      <c r="AR339" s="185"/>
      <c r="AS339" s="185"/>
      <c r="AT339" s="185"/>
      <c r="AU339" s="185"/>
      <c r="AV339" s="185"/>
      <c r="AW339" s="185"/>
      <c r="AX339" s="185"/>
      <c r="AY339" s="185"/>
      <c r="AZ339" s="185"/>
      <c r="BA339" s="185"/>
      <c r="BB339" s="185"/>
      <c r="BC339" s="185"/>
      <c r="BD339" s="185"/>
      <c r="BE339" s="185"/>
      <c r="BF339" s="185"/>
      <c r="BG339" s="185"/>
      <c r="BH339" s="185"/>
      <c r="BI339" s="185"/>
      <c r="BJ339" s="185"/>
    </row>
    <row r="340" spans="1:62" x14ac:dyDescent="0.3">
      <c r="A340" s="24">
        <f t="shared" si="33"/>
        <v>38</v>
      </c>
      <c r="B340" s="86">
        <f t="shared" si="34"/>
        <v>1.4676454857634139E-2</v>
      </c>
      <c r="C340" s="23">
        <f t="shared" si="35"/>
        <v>0.93927374548746501</v>
      </c>
      <c r="D340" s="23">
        <f t="shared" si="36"/>
        <v>8.9124613302642131E-4</v>
      </c>
      <c r="E340" s="26"/>
      <c r="F340" s="26"/>
      <c r="G340" s="26"/>
      <c r="H340" s="26"/>
      <c r="I340" s="26"/>
      <c r="J340" s="185"/>
      <c r="L340" s="26"/>
      <c r="M340" s="26"/>
      <c r="N340" s="26"/>
      <c r="O340" s="26"/>
      <c r="P340" s="185"/>
      <c r="Q340" s="26"/>
      <c r="R340" s="185"/>
      <c r="S340" s="185"/>
      <c r="T340" s="26"/>
      <c r="U340" s="185"/>
      <c r="V340" s="26"/>
      <c r="W340" s="26"/>
      <c r="X340" s="185"/>
      <c r="Y340" s="26"/>
      <c r="Z340" s="185"/>
      <c r="AA340" s="185"/>
      <c r="AB340" s="185"/>
      <c r="AC340" s="185"/>
      <c r="AD340" s="185"/>
      <c r="AE340" s="185"/>
      <c r="AF340" s="185"/>
      <c r="AG340" s="185"/>
      <c r="AH340" s="185"/>
      <c r="AI340" s="185"/>
      <c r="AJ340" s="185"/>
      <c r="AK340" s="185"/>
      <c r="AL340" s="185"/>
      <c r="AM340" s="185"/>
      <c r="AN340" s="185"/>
      <c r="AO340" s="185"/>
      <c r="AP340" s="185"/>
      <c r="AQ340" s="185"/>
      <c r="AR340" s="185"/>
      <c r="AS340" s="185"/>
      <c r="AT340" s="185"/>
      <c r="AU340" s="185"/>
      <c r="AV340" s="185"/>
      <c r="AW340" s="185"/>
      <c r="AX340" s="185"/>
      <c r="AY340" s="185"/>
      <c r="AZ340" s="185"/>
      <c r="BA340" s="185"/>
      <c r="BB340" s="185"/>
      <c r="BC340" s="185"/>
      <c r="BD340" s="185"/>
      <c r="BE340" s="185"/>
      <c r="BF340" s="185"/>
      <c r="BG340" s="185"/>
      <c r="BH340" s="185"/>
      <c r="BI340" s="185"/>
      <c r="BJ340" s="185"/>
    </row>
    <row r="341" spans="1:62" x14ac:dyDescent="0.3">
      <c r="A341" s="24">
        <f t="shared" si="33"/>
        <v>39</v>
      </c>
      <c r="B341" s="86">
        <f t="shared" si="34"/>
        <v>1.4642576075915129E-2</v>
      </c>
      <c r="C341" s="23">
        <f t="shared" si="35"/>
        <v>0.92373250461073342</v>
      </c>
      <c r="D341" s="23">
        <f t="shared" si="36"/>
        <v>1.1167526033568423E-3</v>
      </c>
      <c r="E341" s="26"/>
      <c r="F341" s="26"/>
      <c r="G341" s="26"/>
      <c r="H341" s="26"/>
      <c r="I341" s="26"/>
      <c r="J341" s="185"/>
      <c r="L341" s="26"/>
      <c r="M341" s="26"/>
      <c r="N341" s="26"/>
      <c r="O341" s="26"/>
      <c r="P341" s="185"/>
      <c r="Q341" s="26"/>
      <c r="R341" s="185"/>
      <c r="S341" s="185"/>
      <c r="T341" s="26"/>
      <c r="U341" s="185"/>
      <c r="V341" s="26"/>
      <c r="W341" s="26"/>
      <c r="X341" s="185"/>
      <c r="Y341" s="26"/>
      <c r="Z341" s="185"/>
      <c r="AA341" s="185"/>
      <c r="AB341" s="185"/>
      <c r="AC341" s="185"/>
      <c r="AD341" s="185"/>
      <c r="AE341" s="185"/>
      <c r="AF341" s="185"/>
      <c r="AG341" s="185"/>
      <c r="AH341" s="185"/>
      <c r="AI341" s="185"/>
      <c r="AJ341" s="185"/>
      <c r="AK341" s="185"/>
      <c r="AL341" s="185"/>
      <c r="AM341" s="185"/>
      <c r="AN341" s="185"/>
      <c r="AO341" s="185"/>
      <c r="AP341" s="185"/>
      <c r="AQ341" s="185"/>
      <c r="AR341" s="185"/>
      <c r="AS341" s="185"/>
      <c r="AT341" s="185"/>
      <c r="AU341" s="185"/>
      <c r="AV341" s="185"/>
      <c r="AW341" s="185"/>
      <c r="AX341" s="185"/>
      <c r="AY341" s="185"/>
      <c r="AZ341" s="185"/>
      <c r="BA341" s="185"/>
      <c r="BB341" s="185"/>
      <c r="BC341" s="185"/>
      <c r="BD341" s="185"/>
      <c r="BE341" s="185"/>
      <c r="BF341" s="185"/>
      <c r="BG341" s="185"/>
      <c r="BH341" s="185"/>
      <c r="BI341" s="185"/>
      <c r="BJ341" s="185"/>
    </row>
    <row r="342" spans="1:62" x14ac:dyDescent="0.3">
      <c r="A342" s="24">
        <f t="shared" si="33"/>
        <v>40</v>
      </c>
      <c r="B342" s="86">
        <f t="shared" si="34"/>
        <v>1.4619805091481041E-2</v>
      </c>
      <c r="C342" s="23">
        <f t="shared" si="35"/>
        <v>0.91984719439155038</v>
      </c>
      <c r="D342" s="23">
        <f t="shared" si="36"/>
        <v>1.1718183955309019E-3</v>
      </c>
      <c r="E342" s="26"/>
      <c r="F342" s="26"/>
      <c r="G342" s="26"/>
      <c r="H342" s="26"/>
      <c r="I342" s="26"/>
      <c r="J342" s="185"/>
      <c r="L342" s="26"/>
      <c r="M342" s="26"/>
      <c r="N342" s="26"/>
      <c r="O342" s="26"/>
      <c r="P342" s="185"/>
      <c r="Q342" s="26"/>
      <c r="R342" s="26"/>
      <c r="S342" s="185"/>
      <c r="T342" s="185"/>
      <c r="U342" s="26"/>
      <c r="V342" s="185"/>
      <c r="W342" s="26"/>
      <c r="X342" s="26"/>
      <c r="Y342" s="185"/>
      <c r="Z342" s="26"/>
      <c r="AA342" s="185"/>
      <c r="AB342" s="185"/>
      <c r="AC342" s="185"/>
      <c r="AD342" s="185"/>
      <c r="AE342" s="185"/>
      <c r="AF342" s="185"/>
      <c r="AG342" s="185"/>
      <c r="AH342" s="185"/>
      <c r="AI342" s="185"/>
      <c r="AJ342" s="185"/>
      <c r="AK342" s="185"/>
      <c r="AL342" s="185"/>
      <c r="AM342" s="185"/>
      <c r="AN342" s="185"/>
      <c r="AO342" s="185"/>
      <c r="AP342" s="185"/>
      <c r="AQ342" s="185"/>
      <c r="AR342" s="185"/>
      <c r="AS342" s="185"/>
      <c r="AT342" s="185"/>
      <c r="AU342" s="185"/>
      <c r="AV342" s="185"/>
      <c r="AW342" s="185"/>
      <c r="AX342" s="185"/>
      <c r="AY342" s="185"/>
      <c r="AZ342" s="185"/>
      <c r="BA342" s="185"/>
      <c r="BB342" s="185"/>
      <c r="BC342" s="185"/>
      <c r="BD342" s="185"/>
      <c r="BE342" s="185"/>
      <c r="BF342" s="185"/>
      <c r="BG342" s="185"/>
      <c r="BH342" s="185"/>
      <c r="BI342" s="185"/>
      <c r="BJ342" s="185"/>
    </row>
    <row r="343" spans="1:62" x14ac:dyDescent="0.3">
      <c r="A343" s="24">
        <f t="shared" si="33"/>
        <v>41</v>
      </c>
      <c r="B343" s="86">
        <f t="shared" si="34"/>
        <v>1.4590924818540248E-2</v>
      </c>
      <c r="C343" s="23">
        <f t="shared" si="35"/>
        <v>0.89944931574084042</v>
      </c>
      <c r="D343" s="23">
        <f t="shared" si="36"/>
        <v>1.4671274744781759E-3</v>
      </c>
      <c r="E343" s="26"/>
      <c r="F343" s="26"/>
      <c r="G343" s="26"/>
      <c r="H343" s="26"/>
      <c r="I343" s="26"/>
      <c r="J343" s="185"/>
      <c r="L343" s="26"/>
      <c r="M343" s="26"/>
      <c r="N343" s="26"/>
      <c r="O343" s="26"/>
      <c r="P343" s="185"/>
      <c r="Q343" s="26"/>
      <c r="R343" s="26"/>
      <c r="S343" s="185"/>
      <c r="T343" s="185"/>
      <c r="U343" s="26"/>
      <c r="V343" s="185"/>
      <c r="W343" s="26"/>
      <c r="X343" s="26"/>
      <c r="Y343" s="185"/>
      <c r="Z343" s="26"/>
      <c r="AA343" s="185"/>
      <c r="AB343" s="185"/>
      <c r="AC343" s="185"/>
      <c r="AD343" s="185"/>
      <c r="AE343" s="185"/>
      <c r="AF343" s="185"/>
      <c r="AG343" s="185"/>
      <c r="AH343" s="185"/>
      <c r="AI343" s="185"/>
      <c r="AJ343" s="185"/>
      <c r="AK343" s="185"/>
      <c r="AL343" s="185"/>
      <c r="AM343" s="185"/>
      <c r="AN343" s="185"/>
      <c r="AO343" s="185"/>
      <c r="AP343" s="185"/>
      <c r="AQ343" s="185"/>
      <c r="AR343" s="185"/>
      <c r="AS343" s="185"/>
      <c r="AT343" s="185"/>
      <c r="AU343" s="185"/>
      <c r="AV343" s="185"/>
      <c r="AW343" s="185"/>
      <c r="AX343" s="185"/>
      <c r="AY343" s="185"/>
      <c r="AZ343" s="185"/>
      <c r="BA343" s="185"/>
      <c r="BB343" s="185"/>
      <c r="BC343" s="185"/>
      <c r="BD343" s="185"/>
      <c r="BE343" s="185"/>
      <c r="BF343" s="185"/>
      <c r="BG343" s="185"/>
      <c r="BH343" s="185"/>
      <c r="BI343" s="185"/>
      <c r="BJ343" s="185"/>
    </row>
    <row r="344" spans="1:62" x14ac:dyDescent="0.3">
      <c r="A344" s="24">
        <f t="shared" si="33"/>
        <v>42</v>
      </c>
      <c r="B344" s="86">
        <f t="shared" si="34"/>
        <v>1.4131062010944512E-2</v>
      </c>
      <c r="C344" s="23">
        <f t="shared" si="35"/>
        <v>0.89167869530247457</v>
      </c>
      <c r="D344" s="23">
        <f t="shared" si="36"/>
        <v>1.5306950737871471E-3</v>
      </c>
      <c r="E344" s="26"/>
      <c r="F344" s="26"/>
      <c r="G344" s="26"/>
      <c r="H344" s="26"/>
      <c r="I344" s="26"/>
      <c r="J344" s="185"/>
      <c r="L344" s="26"/>
      <c r="M344" s="26"/>
      <c r="N344" s="26"/>
      <c r="O344" s="26"/>
      <c r="P344" s="185"/>
      <c r="Q344" s="26"/>
      <c r="R344" s="26"/>
      <c r="S344" s="185"/>
      <c r="T344" s="185"/>
      <c r="U344" s="26"/>
      <c r="V344" s="185"/>
      <c r="W344" s="26"/>
      <c r="X344" s="26"/>
      <c r="Y344" s="185"/>
      <c r="Z344" s="26"/>
      <c r="AA344" s="185"/>
      <c r="AB344" s="185"/>
      <c r="AC344" s="185"/>
      <c r="AD344" s="185"/>
      <c r="AE344" s="185"/>
      <c r="AF344" s="185"/>
      <c r="AG344" s="185"/>
      <c r="AH344" s="185"/>
      <c r="AI344" s="185"/>
      <c r="AJ344" s="185"/>
      <c r="AK344" s="185"/>
      <c r="AL344" s="185"/>
      <c r="AM344" s="185"/>
      <c r="AN344" s="185"/>
      <c r="AO344" s="185"/>
      <c r="AP344" s="185"/>
      <c r="AQ344" s="185"/>
      <c r="AR344" s="185"/>
      <c r="AS344" s="185"/>
      <c r="AT344" s="185"/>
      <c r="AU344" s="185"/>
      <c r="AV344" s="185"/>
      <c r="AW344" s="185"/>
      <c r="AX344" s="185"/>
      <c r="AY344" s="185"/>
      <c r="AZ344" s="185"/>
      <c r="BA344" s="185"/>
      <c r="BB344" s="185"/>
      <c r="BC344" s="185"/>
      <c r="BD344" s="185"/>
      <c r="BE344" s="185"/>
      <c r="BF344" s="185"/>
      <c r="BG344" s="185"/>
      <c r="BH344" s="185"/>
      <c r="BI344" s="185"/>
      <c r="BJ344" s="185"/>
    </row>
    <row r="345" spans="1:62" x14ac:dyDescent="0.3">
      <c r="A345" s="24">
        <f t="shared" si="33"/>
        <v>43</v>
      </c>
      <c r="B345" s="86">
        <f t="shared" si="34"/>
        <v>1.388780125040474E-2</v>
      </c>
      <c r="C345" s="23">
        <f t="shared" si="35"/>
        <v>0.88390807486410883</v>
      </c>
      <c r="D345" s="23">
        <f t="shared" si="36"/>
        <v>1.6122615830641228E-3</v>
      </c>
      <c r="E345" s="26"/>
      <c r="F345" s="26"/>
      <c r="G345" s="26"/>
      <c r="H345" s="26"/>
      <c r="I345" s="26"/>
      <c r="J345" s="185"/>
      <c r="L345" s="26"/>
      <c r="M345" s="26"/>
      <c r="N345" s="26"/>
      <c r="O345" s="26"/>
      <c r="P345" s="185"/>
      <c r="Q345" s="26"/>
      <c r="R345" s="26"/>
      <c r="S345" s="185"/>
      <c r="T345" s="185"/>
      <c r="U345" s="26"/>
      <c r="V345" s="185"/>
      <c r="W345" s="26"/>
      <c r="X345" s="26"/>
      <c r="Y345" s="185"/>
      <c r="Z345" s="26"/>
      <c r="AA345" s="185"/>
      <c r="AB345" s="185"/>
      <c r="AC345" s="185"/>
      <c r="AD345" s="185"/>
      <c r="AE345" s="185"/>
      <c r="AF345" s="185"/>
      <c r="AG345" s="185"/>
      <c r="AH345" s="185"/>
      <c r="AI345" s="185"/>
      <c r="AJ345" s="185"/>
      <c r="AK345" s="185"/>
      <c r="AL345" s="185"/>
      <c r="AM345" s="185"/>
      <c r="AN345" s="185"/>
      <c r="AO345" s="185"/>
      <c r="AP345" s="185"/>
      <c r="AQ345" s="185"/>
      <c r="AR345" s="185"/>
      <c r="AS345" s="185"/>
      <c r="AT345" s="185"/>
      <c r="AU345" s="185"/>
      <c r="AV345" s="185"/>
      <c r="AW345" s="185"/>
      <c r="AX345" s="185"/>
      <c r="AY345" s="185"/>
      <c r="AZ345" s="185"/>
      <c r="BA345" s="185"/>
      <c r="BB345" s="185"/>
      <c r="BC345" s="185"/>
      <c r="BD345" s="185"/>
      <c r="BE345" s="185"/>
      <c r="BF345" s="185"/>
      <c r="BG345" s="185"/>
      <c r="BH345" s="185"/>
      <c r="BI345" s="185"/>
      <c r="BJ345" s="185"/>
    </row>
    <row r="346" spans="1:62" x14ac:dyDescent="0.3">
      <c r="A346" s="24">
        <f>A251</f>
        <v>44</v>
      </c>
      <c r="B346" s="86">
        <f t="shared" si="34"/>
        <v>1.3710354188778126E-2</v>
      </c>
      <c r="C346" s="23">
        <f t="shared" si="35"/>
        <v>0.87613745442574309</v>
      </c>
      <c r="D346" s="23">
        <f t="shared" si="36"/>
        <v>1.6981993705467349E-3</v>
      </c>
      <c r="E346" s="26"/>
      <c r="F346" s="26"/>
      <c r="G346" s="26"/>
      <c r="H346" s="26"/>
      <c r="I346" s="26"/>
      <c r="J346" s="185"/>
      <c r="L346" s="26"/>
      <c r="M346" s="26"/>
      <c r="N346" s="26"/>
      <c r="O346" s="26"/>
      <c r="P346" s="185"/>
      <c r="Q346" s="26"/>
      <c r="R346" s="26"/>
      <c r="S346" s="185"/>
      <c r="T346" s="185"/>
      <c r="U346" s="26"/>
      <c r="V346" s="185"/>
      <c r="W346" s="26"/>
      <c r="X346" s="26"/>
      <c r="Y346" s="185"/>
      <c r="Z346" s="26"/>
      <c r="AA346" s="185"/>
      <c r="AB346" s="185"/>
      <c r="AC346" s="185"/>
      <c r="AD346" s="185"/>
      <c r="AE346" s="185"/>
      <c r="AF346" s="185"/>
      <c r="AG346" s="185"/>
      <c r="AH346" s="185"/>
      <c r="AI346" s="185"/>
      <c r="AJ346" s="185"/>
      <c r="AK346" s="185"/>
      <c r="AL346" s="185"/>
      <c r="AM346" s="185"/>
      <c r="AN346" s="185"/>
      <c r="AO346" s="185"/>
      <c r="AP346" s="185"/>
      <c r="AQ346" s="185"/>
      <c r="AR346" s="185"/>
      <c r="AS346" s="185"/>
      <c r="AT346" s="185"/>
      <c r="AU346" s="185"/>
      <c r="AV346" s="185"/>
      <c r="AW346" s="185"/>
      <c r="AX346" s="185"/>
      <c r="AY346" s="185"/>
      <c r="AZ346" s="185"/>
      <c r="BA346" s="185"/>
      <c r="BB346" s="185"/>
      <c r="BC346" s="185"/>
      <c r="BD346" s="185"/>
      <c r="BE346" s="185"/>
      <c r="BF346" s="185"/>
      <c r="BG346" s="185"/>
      <c r="BH346" s="185"/>
      <c r="BI346" s="185"/>
      <c r="BJ346" s="185"/>
    </row>
    <row r="347" spans="1:62" x14ac:dyDescent="0.3">
      <c r="A347" s="24">
        <f t="shared" si="33"/>
        <v>45</v>
      </c>
      <c r="B347" s="86">
        <f t="shared" si="34"/>
        <v>1.3306030367606997E-2</v>
      </c>
      <c r="C347" s="23">
        <f t="shared" si="35"/>
        <v>0.85185426555584987</v>
      </c>
      <c r="D347" s="23">
        <f t="shared" si="36"/>
        <v>1.9712316413453036E-3</v>
      </c>
      <c r="E347" s="26"/>
      <c r="F347" s="26"/>
      <c r="G347" s="26"/>
      <c r="H347" s="26"/>
      <c r="I347" s="26"/>
      <c r="J347" s="185"/>
      <c r="L347" s="26"/>
      <c r="M347" s="26"/>
      <c r="N347" s="26"/>
      <c r="O347" s="26"/>
      <c r="P347" s="185"/>
      <c r="Q347" s="26"/>
      <c r="R347" s="26"/>
      <c r="S347" s="185"/>
      <c r="T347" s="185"/>
      <c r="U347" s="26"/>
      <c r="V347" s="185"/>
      <c r="W347" s="26"/>
      <c r="X347" s="26"/>
      <c r="Y347" s="185"/>
      <c r="Z347" s="26"/>
      <c r="AA347" s="185"/>
      <c r="AB347" s="185"/>
      <c r="AC347" s="185"/>
      <c r="AD347" s="185"/>
      <c r="AE347" s="185"/>
      <c r="AF347" s="185"/>
      <c r="AG347" s="185"/>
      <c r="AH347" s="185"/>
      <c r="AI347" s="185"/>
      <c r="AJ347" s="185"/>
      <c r="AK347" s="185"/>
      <c r="AL347" s="185"/>
      <c r="AM347" s="185"/>
      <c r="AN347" s="185"/>
      <c r="AO347" s="185"/>
      <c r="AP347" s="185"/>
      <c r="AQ347" s="185"/>
      <c r="AR347" s="185"/>
      <c r="AS347" s="185"/>
      <c r="AT347" s="185"/>
      <c r="AU347" s="185"/>
      <c r="AV347" s="185"/>
      <c r="AW347" s="185"/>
      <c r="AX347" s="185"/>
      <c r="AY347" s="185"/>
      <c r="AZ347" s="185"/>
      <c r="BA347" s="185"/>
      <c r="BB347" s="185"/>
      <c r="BC347" s="185"/>
      <c r="BD347" s="185"/>
      <c r="BE347" s="185"/>
      <c r="BF347" s="185"/>
      <c r="BG347" s="185"/>
      <c r="BH347" s="185"/>
      <c r="BI347" s="185"/>
      <c r="BJ347" s="185"/>
    </row>
    <row r="348" spans="1:62" x14ac:dyDescent="0.3">
      <c r="A348" s="24">
        <f t="shared" si="33"/>
        <v>46</v>
      </c>
      <c r="B348" s="86">
        <f t="shared" si="34"/>
        <v>1.3107478491139031E-2</v>
      </c>
      <c r="C348" s="23">
        <f t="shared" si="35"/>
        <v>0.8401983348983012</v>
      </c>
      <c r="D348" s="23">
        <f t="shared" si="36"/>
        <v>2.0945968881687198E-3</v>
      </c>
      <c r="E348" s="26"/>
      <c r="F348" s="26"/>
      <c r="G348" s="26"/>
      <c r="H348" s="26"/>
      <c r="I348" s="26"/>
      <c r="J348" s="185"/>
      <c r="L348" s="26"/>
      <c r="M348" s="26"/>
      <c r="N348" s="26"/>
      <c r="O348" s="26"/>
      <c r="P348" s="185"/>
      <c r="Q348" s="26"/>
      <c r="R348" s="26"/>
      <c r="S348" s="185"/>
      <c r="T348" s="185"/>
      <c r="U348" s="26"/>
      <c r="V348" s="185"/>
      <c r="W348" s="26"/>
      <c r="X348" s="26"/>
      <c r="Y348" s="185"/>
      <c r="Z348" s="26"/>
      <c r="AA348" s="185"/>
      <c r="AB348" s="185"/>
      <c r="AC348" s="185"/>
      <c r="AD348" s="185"/>
      <c r="AE348" s="185"/>
      <c r="AF348" s="185"/>
      <c r="AG348" s="185"/>
      <c r="AH348" s="185"/>
      <c r="AI348" s="185"/>
      <c r="AJ348" s="185"/>
      <c r="AK348" s="185"/>
      <c r="AL348" s="185"/>
      <c r="AM348" s="185"/>
      <c r="AN348" s="185"/>
      <c r="AO348" s="185"/>
      <c r="AP348" s="185"/>
      <c r="AQ348" s="185"/>
      <c r="AR348" s="185"/>
      <c r="AS348" s="185"/>
      <c r="AT348" s="185"/>
      <c r="AU348" s="185"/>
      <c r="AV348" s="185"/>
      <c r="AW348" s="185"/>
      <c r="AX348" s="185"/>
      <c r="AY348" s="185"/>
      <c r="AZ348" s="185"/>
      <c r="BA348" s="185"/>
      <c r="BB348" s="185"/>
      <c r="BC348" s="185"/>
      <c r="BD348" s="185"/>
      <c r="BE348" s="185"/>
      <c r="BF348" s="185"/>
      <c r="BG348" s="185"/>
      <c r="BH348" s="185"/>
      <c r="BI348" s="185"/>
      <c r="BJ348" s="185"/>
    </row>
    <row r="349" spans="1:62" x14ac:dyDescent="0.3">
      <c r="A349" s="24">
        <f t="shared" si="33"/>
        <v>47</v>
      </c>
      <c r="B349" s="86">
        <f t="shared" si="34"/>
        <v>1.3133581814758597E-2</v>
      </c>
      <c r="C349" s="23">
        <f t="shared" si="35"/>
        <v>0.83631302467911828</v>
      </c>
      <c r="D349" s="23">
        <f t="shared" si="36"/>
        <v>2.1497962823871716E-3</v>
      </c>
      <c r="E349" s="26"/>
      <c r="F349" s="26"/>
      <c r="G349" s="26"/>
      <c r="H349" s="26"/>
      <c r="I349" s="26"/>
      <c r="J349" s="185"/>
      <c r="L349" s="26"/>
      <c r="M349" s="26"/>
      <c r="N349" s="26"/>
      <c r="O349" s="26"/>
      <c r="P349" s="185"/>
      <c r="Q349" s="26"/>
      <c r="R349" s="26"/>
      <c r="S349" s="185"/>
      <c r="T349" s="185"/>
      <c r="U349" s="26"/>
      <c r="V349" s="185"/>
      <c r="W349" s="26"/>
      <c r="X349" s="26"/>
      <c r="Y349" s="185"/>
      <c r="Z349" s="26"/>
      <c r="AA349" s="185"/>
      <c r="AB349" s="185"/>
      <c r="AC349" s="185"/>
      <c r="AD349" s="185"/>
      <c r="AE349" s="185"/>
      <c r="AF349" s="185"/>
      <c r="AG349" s="185"/>
      <c r="AH349" s="185"/>
      <c r="AI349" s="185"/>
      <c r="AJ349" s="185"/>
      <c r="AK349" s="185"/>
      <c r="AL349" s="185"/>
      <c r="AM349" s="185"/>
      <c r="AN349" s="185"/>
      <c r="AO349" s="185"/>
      <c r="AP349" s="185"/>
      <c r="AQ349" s="185"/>
      <c r="AR349" s="185"/>
      <c r="AS349" s="185"/>
      <c r="AT349" s="185"/>
      <c r="AU349" s="185"/>
      <c r="AV349" s="185"/>
      <c r="AW349" s="185"/>
      <c r="AX349" s="185"/>
      <c r="AY349" s="185"/>
      <c r="AZ349" s="185"/>
      <c r="BA349" s="185"/>
      <c r="BB349" s="185"/>
      <c r="BC349" s="185"/>
      <c r="BD349" s="185"/>
      <c r="BE349" s="185"/>
      <c r="BF349" s="185"/>
      <c r="BG349" s="185"/>
      <c r="BH349" s="185"/>
      <c r="BI349" s="185"/>
      <c r="BJ349" s="185"/>
    </row>
    <row r="350" spans="1:62" x14ac:dyDescent="0.3">
      <c r="A350" s="24">
        <f t="shared" si="33"/>
        <v>48</v>
      </c>
      <c r="B350" s="86">
        <f t="shared" si="34"/>
        <v>1.2722593315216517E-2</v>
      </c>
      <c r="C350" s="23">
        <f t="shared" si="35"/>
        <v>0.79260328471331065</v>
      </c>
      <c r="D350" s="23">
        <f t="shared" si="36"/>
        <v>2.6386240635042973E-3</v>
      </c>
      <c r="E350" s="26"/>
      <c r="F350" s="26"/>
      <c r="G350" s="26"/>
      <c r="H350" s="26"/>
      <c r="I350" s="26"/>
      <c r="J350" s="185"/>
      <c r="L350" s="26"/>
      <c r="M350" s="26"/>
      <c r="N350" s="26"/>
      <c r="O350" s="26"/>
      <c r="P350" s="185"/>
      <c r="Q350" s="26"/>
      <c r="R350" s="26"/>
      <c r="S350" s="185"/>
      <c r="T350" s="185"/>
      <c r="U350" s="26"/>
      <c r="V350" s="185"/>
      <c r="W350" s="26"/>
      <c r="X350" s="26"/>
      <c r="Y350" s="185"/>
      <c r="Z350" s="26"/>
      <c r="AA350" s="185"/>
      <c r="AB350" s="185"/>
      <c r="AC350" s="185"/>
      <c r="AD350" s="185"/>
      <c r="AE350" s="185"/>
      <c r="AF350" s="185"/>
      <c r="AG350" s="185"/>
      <c r="AH350" s="185"/>
      <c r="AI350" s="185"/>
      <c r="AJ350" s="185"/>
      <c r="AK350" s="185"/>
      <c r="AL350" s="185"/>
      <c r="AM350" s="185"/>
      <c r="AN350" s="185"/>
      <c r="AO350" s="185"/>
      <c r="AP350" s="185"/>
      <c r="AQ350" s="185"/>
      <c r="AR350" s="185"/>
      <c r="AS350" s="185"/>
      <c r="AT350" s="185"/>
      <c r="AU350" s="185"/>
      <c r="AV350" s="185"/>
      <c r="AW350" s="185"/>
      <c r="AX350" s="185"/>
      <c r="AY350" s="185"/>
      <c r="AZ350" s="185"/>
      <c r="BA350" s="185"/>
      <c r="BB350" s="185"/>
      <c r="BC350" s="185"/>
      <c r="BD350" s="185"/>
      <c r="BE350" s="185"/>
      <c r="BF350" s="185"/>
      <c r="BG350" s="185"/>
      <c r="BH350" s="185"/>
      <c r="BI350" s="185"/>
      <c r="BJ350" s="185"/>
    </row>
    <row r="351" spans="1:62" x14ac:dyDescent="0.3">
      <c r="A351" s="24">
        <f t="shared" si="33"/>
        <v>49</v>
      </c>
      <c r="B351" s="86">
        <f t="shared" si="34"/>
        <v>1.1620144434688095E-2</v>
      </c>
      <c r="C351" s="23">
        <f t="shared" si="35"/>
        <v>0.75893221502631703</v>
      </c>
      <c r="D351" s="23">
        <f t="shared" si="36"/>
        <v>2.8012424799445288E-3</v>
      </c>
      <c r="E351" s="26"/>
      <c r="F351" s="26"/>
      <c r="G351" s="26"/>
      <c r="H351" s="26"/>
      <c r="I351" s="26"/>
      <c r="J351" s="185"/>
      <c r="L351" s="26"/>
      <c r="M351" s="26"/>
      <c r="N351" s="26"/>
      <c r="O351" s="26"/>
      <c r="P351" s="185"/>
      <c r="Q351" s="26"/>
      <c r="R351" s="26"/>
      <c r="S351" s="185"/>
      <c r="T351" s="185"/>
      <c r="U351" s="26"/>
      <c r="V351" s="185"/>
      <c r="W351" s="26"/>
      <c r="X351" s="26"/>
      <c r="Y351" s="185"/>
      <c r="Z351" s="26"/>
      <c r="AA351" s="185"/>
      <c r="AB351" s="185"/>
      <c r="AC351" s="185"/>
      <c r="AD351" s="185"/>
      <c r="AE351" s="185"/>
      <c r="AF351" s="185"/>
      <c r="AG351" s="185"/>
      <c r="AH351" s="185"/>
      <c r="AI351" s="185"/>
      <c r="AJ351" s="185"/>
      <c r="AK351" s="185"/>
      <c r="AL351" s="185"/>
      <c r="AM351" s="185"/>
      <c r="AN351" s="185"/>
      <c r="AO351" s="185"/>
      <c r="AP351" s="185"/>
      <c r="AQ351" s="185"/>
      <c r="AR351" s="185"/>
      <c r="AS351" s="185"/>
      <c r="AT351" s="185"/>
      <c r="AU351" s="185"/>
      <c r="AV351" s="185"/>
      <c r="AW351" s="185"/>
      <c r="AX351" s="185"/>
      <c r="AY351" s="185"/>
      <c r="AZ351" s="185"/>
      <c r="BA351" s="185"/>
      <c r="BB351" s="185"/>
      <c r="BC351" s="185"/>
      <c r="BD351" s="185"/>
      <c r="BE351" s="185"/>
      <c r="BF351" s="185"/>
      <c r="BG351" s="185"/>
      <c r="BH351" s="185"/>
      <c r="BI351" s="185"/>
      <c r="BJ351" s="185"/>
    </row>
    <row r="352" spans="1:62" x14ac:dyDescent="0.3">
      <c r="A352" s="24">
        <f t="shared" si="33"/>
        <v>50</v>
      </c>
      <c r="B352" s="86">
        <f t="shared" si="34"/>
        <v>1.1357722723831834E-2</v>
      </c>
      <c r="C352" s="23">
        <f t="shared" si="35"/>
        <v>0.79285097323978371</v>
      </c>
      <c r="D352" s="23">
        <f t="shared" si="36"/>
        <v>2.3527412084541574E-3</v>
      </c>
      <c r="E352" s="26"/>
      <c r="F352" s="26"/>
      <c r="G352" s="26"/>
      <c r="H352" s="26"/>
      <c r="I352" s="26"/>
      <c r="J352" s="185"/>
      <c r="L352" s="26"/>
      <c r="M352" s="26"/>
      <c r="N352" s="26"/>
      <c r="O352" s="26"/>
      <c r="P352" s="185"/>
      <c r="Q352" s="26"/>
      <c r="R352" s="26"/>
      <c r="S352" s="185"/>
      <c r="T352" s="185"/>
      <c r="U352" s="26"/>
      <c r="V352" s="185"/>
      <c r="W352" s="26"/>
      <c r="X352" s="26"/>
      <c r="Y352" s="185"/>
      <c r="Z352" s="26"/>
      <c r="AA352" s="185"/>
      <c r="AB352" s="185"/>
      <c r="AC352" s="185"/>
      <c r="AD352" s="185"/>
      <c r="AE352" s="185"/>
      <c r="AF352" s="185"/>
      <c r="AG352" s="185"/>
      <c r="AH352" s="185"/>
      <c r="AI352" s="185"/>
      <c r="AJ352" s="185"/>
      <c r="AK352" s="185"/>
      <c r="AL352" s="185"/>
      <c r="AM352" s="185"/>
      <c r="AN352" s="185"/>
      <c r="AO352" s="185"/>
      <c r="AP352" s="185"/>
      <c r="AQ352" s="185"/>
      <c r="AR352" s="185"/>
      <c r="AS352" s="185"/>
      <c r="AT352" s="185"/>
      <c r="AU352" s="185"/>
      <c r="AV352" s="185"/>
      <c r="AW352" s="185"/>
      <c r="AX352" s="185"/>
      <c r="AY352" s="185"/>
      <c r="AZ352" s="185"/>
      <c r="BA352" s="185"/>
      <c r="BB352" s="185"/>
      <c r="BC352" s="185"/>
      <c r="BD352" s="185"/>
      <c r="BE352" s="185"/>
      <c r="BF352" s="185"/>
      <c r="BG352" s="185"/>
      <c r="BH352" s="185"/>
      <c r="BI352" s="185"/>
      <c r="BJ352" s="185"/>
    </row>
    <row r="353" spans="1:62" x14ac:dyDescent="0.3">
      <c r="A353" s="24">
        <f t="shared" si="33"/>
        <v>51</v>
      </c>
      <c r="B353" s="86">
        <f t="shared" si="34"/>
        <v>1.1227206105734012E-2</v>
      </c>
      <c r="C353" s="23">
        <f t="shared" si="35"/>
        <v>0.7962428490611303</v>
      </c>
      <c r="D353" s="23">
        <f t="shared" si="36"/>
        <v>2.2876235291078447E-3</v>
      </c>
      <c r="E353" s="26"/>
      <c r="F353" s="26"/>
      <c r="G353" s="26"/>
      <c r="H353" s="26"/>
      <c r="I353" s="26"/>
      <c r="J353" s="185"/>
      <c r="L353" s="26"/>
      <c r="M353" s="26"/>
      <c r="N353" s="26"/>
      <c r="O353" s="26"/>
      <c r="P353" s="185"/>
      <c r="Q353" s="26"/>
      <c r="R353" s="26"/>
      <c r="S353" s="185"/>
      <c r="T353" s="185"/>
      <c r="U353" s="26"/>
      <c r="V353" s="185"/>
      <c r="W353" s="26"/>
      <c r="X353" s="26"/>
      <c r="Y353" s="185"/>
      <c r="Z353" s="26"/>
      <c r="AA353" s="185"/>
      <c r="AB353" s="185"/>
      <c r="AC353" s="185"/>
      <c r="AD353" s="185"/>
      <c r="AE353" s="185"/>
      <c r="AF353" s="185"/>
      <c r="AG353" s="185"/>
      <c r="AH353" s="185"/>
      <c r="AI353" s="185"/>
      <c r="AJ353" s="185"/>
      <c r="AK353" s="185"/>
      <c r="AL353" s="185"/>
      <c r="AM353" s="185"/>
      <c r="AN353" s="185"/>
      <c r="AO353" s="185"/>
      <c r="AP353" s="185"/>
      <c r="AQ353" s="185"/>
      <c r="AR353" s="185"/>
      <c r="AS353" s="185"/>
      <c r="AT353" s="185"/>
      <c r="AU353" s="185"/>
      <c r="AV353" s="185"/>
      <c r="AW353" s="185"/>
      <c r="AX353" s="185"/>
      <c r="AY353" s="185"/>
      <c r="AZ353" s="185"/>
      <c r="BA353" s="185"/>
      <c r="BB353" s="185"/>
      <c r="BC353" s="185"/>
      <c r="BD353" s="185"/>
      <c r="BE353" s="185"/>
      <c r="BF353" s="185"/>
      <c r="BG353" s="185"/>
      <c r="BH353" s="185"/>
      <c r="BI353" s="185"/>
      <c r="BJ353" s="185"/>
    </row>
    <row r="354" spans="1:62" x14ac:dyDescent="0.3">
      <c r="A354" s="24">
        <f t="shared" si="33"/>
        <v>52</v>
      </c>
      <c r="B354" s="86">
        <f t="shared" si="34"/>
        <v>1.113806603252252E-2</v>
      </c>
      <c r="C354" s="23">
        <f t="shared" si="35"/>
        <v>0.79878675592714021</v>
      </c>
      <c r="D354" s="23">
        <f t="shared" si="36"/>
        <v>2.2411263991015829E-3</v>
      </c>
      <c r="E354" s="26"/>
      <c r="F354" s="26"/>
      <c r="G354" s="26"/>
      <c r="H354" s="26"/>
      <c r="I354" s="26"/>
      <c r="J354" s="185"/>
      <c r="L354" s="26"/>
      <c r="M354" s="26"/>
      <c r="N354" s="26"/>
      <c r="O354" s="26"/>
      <c r="P354" s="185"/>
      <c r="Q354" s="26"/>
      <c r="R354" s="26"/>
      <c r="S354" s="185"/>
      <c r="T354" s="185"/>
      <c r="U354" s="26"/>
      <c r="V354" s="185"/>
      <c r="W354" s="26"/>
      <c r="X354" s="26"/>
      <c r="Y354" s="185"/>
      <c r="Z354" s="26"/>
      <c r="AA354" s="185"/>
      <c r="AB354" s="185"/>
      <c r="AC354" s="185"/>
      <c r="AD354" s="185"/>
      <c r="AE354" s="185"/>
      <c r="AF354" s="185"/>
      <c r="AG354" s="185"/>
      <c r="AH354" s="185"/>
      <c r="AI354" s="185"/>
      <c r="AJ354" s="185"/>
      <c r="AK354" s="185"/>
      <c r="AL354" s="185"/>
      <c r="AM354" s="185"/>
      <c r="AN354" s="185"/>
      <c r="AO354" s="185"/>
      <c r="AP354" s="185"/>
      <c r="AQ354" s="185"/>
      <c r="AR354" s="185"/>
      <c r="AS354" s="185"/>
      <c r="AT354" s="185"/>
      <c r="AU354" s="185"/>
      <c r="AV354" s="185"/>
      <c r="AW354" s="185"/>
      <c r="AX354" s="185"/>
      <c r="AY354" s="185"/>
      <c r="AZ354" s="185"/>
      <c r="BA354" s="185"/>
      <c r="BB354" s="185"/>
      <c r="BC354" s="185"/>
      <c r="BD354" s="185"/>
      <c r="BE354" s="185"/>
      <c r="BF354" s="185"/>
      <c r="BG354" s="185"/>
      <c r="BH354" s="185"/>
      <c r="BI354" s="185"/>
      <c r="BJ354" s="185"/>
    </row>
    <row r="355" spans="1:62" x14ac:dyDescent="0.3">
      <c r="A355" s="24">
        <f t="shared" si="33"/>
        <v>53</v>
      </c>
      <c r="B355" s="86">
        <f t="shared" si="34"/>
        <v>1.1020878771166602E-2</v>
      </c>
      <c r="C355" s="23">
        <f t="shared" si="35"/>
        <v>0.80302660070382359</v>
      </c>
      <c r="D355" s="23">
        <f t="shared" si="36"/>
        <v>2.1708199547877532E-3</v>
      </c>
      <c r="E355" s="26"/>
      <c r="F355" s="26"/>
      <c r="G355" s="26"/>
      <c r="H355" s="26"/>
      <c r="I355" s="26"/>
      <c r="J355" s="185"/>
      <c r="L355" s="26"/>
      <c r="M355" s="26"/>
      <c r="N355" s="26"/>
      <c r="O355" s="26"/>
      <c r="P355" s="185"/>
      <c r="Q355" s="26"/>
      <c r="R355" s="26"/>
      <c r="S355" s="185"/>
      <c r="T355" s="185"/>
      <c r="U355" s="26"/>
      <c r="V355" s="185"/>
      <c r="W355" s="26"/>
      <c r="X355" s="26"/>
      <c r="Y355" s="185"/>
      <c r="Z355" s="26"/>
      <c r="AA355" s="185"/>
      <c r="AB355" s="185"/>
      <c r="AC355" s="185"/>
      <c r="AD355" s="185"/>
      <c r="AE355" s="185"/>
      <c r="AF355" s="185"/>
      <c r="AG355" s="185"/>
      <c r="AH355" s="185"/>
      <c r="AI355" s="185"/>
      <c r="AJ355" s="185"/>
      <c r="AK355" s="185"/>
      <c r="AL355" s="185"/>
      <c r="AM355" s="185"/>
      <c r="AN355" s="185"/>
      <c r="AO355" s="185"/>
      <c r="AP355" s="185"/>
      <c r="AQ355" s="185"/>
      <c r="AR355" s="185"/>
      <c r="AS355" s="185"/>
      <c r="AT355" s="185"/>
      <c r="AU355" s="185"/>
      <c r="AV355" s="185"/>
      <c r="AW355" s="185"/>
      <c r="AX355" s="185"/>
      <c r="AY355" s="185"/>
      <c r="AZ355" s="185"/>
      <c r="BA355" s="185"/>
      <c r="BB355" s="185"/>
      <c r="BC355" s="185"/>
      <c r="BD355" s="185"/>
      <c r="BE355" s="185"/>
      <c r="BF355" s="185"/>
      <c r="BG355" s="185"/>
      <c r="BH355" s="185"/>
      <c r="BI355" s="185"/>
      <c r="BJ355" s="185"/>
    </row>
    <row r="356" spans="1:62" x14ac:dyDescent="0.3">
      <c r="A356" s="24">
        <f t="shared" si="33"/>
        <v>54</v>
      </c>
      <c r="B356" s="86">
        <f t="shared" si="34"/>
        <v>1.1413539405188562E-2</v>
      </c>
      <c r="C356" s="23">
        <f t="shared" si="35"/>
        <v>0.80641847652517029</v>
      </c>
      <c r="D356" s="23">
        <f t="shared" si="36"/>
        <v>2.2094503462964034E-3</v>
      </c>
      <c r="E356" s="26"/>
      <c r="F356" s="26"/>
      <c r="G356" s="26"/>
      <c r="H356" s="26"/>
      <c r="I356" s="26"/>
      <c r="J356" s="185"/>
      <c r="L356" s="26"/>
      <c r="M356" s="26"/>
      <c r="N356" s="26"/>
      <c r="O356" s="26"/>
      <c r="P356" s="185"/>
      <c r="Q356" s="26"/>
      <c r="R356" s="26"/>
      <c r="S356" s="185"/>
      <c r="T356" s="185"/>
      <c r="U356" s="26"/>
      <c r="V356" s="185"/>
      <c r="W356" s="26"/>
      <c r="X356" s="26"/>
      <c r="Y356" s="185"/>
      <c r="Z356" s="26"/>
      <c r="AA356" s="185"/>
      <c r="AB356" s="185"/>
      <c r="AC356" s="185"/>
      <c r="AD356" s="185"/>
      <c r="AE356" s="185"/>
      <c r="AF356" s="185"/>
      <c r="AG356" s="185"/>
      <c r="AH356" s="185"/>
      <c r="AI356" s="185"/>
      <c r="AJ356" s="185"/>
      <c r="AK356" s="185"/>
      <c r="AL356" s="185"/>
      <c r="AM356" s="185"/>
      <c r="AN356" s="185"/>
      <c r="AO356" s="185"/>
      <c r="AP356" s="185"/>
      <c r="AQ356" s="185"/>
      <c r="AR356" s="185"/>
      <c r="AS356" s="185"/>
      <c r="AT356" s="185"/>
      <c r="AU356" s="185"/>
      <c r="AV356" s="185"/>
      <c r="AW356" s="185"/>
      <c r="AX356" s="185"/>
      <c r="AY356" s="185"/>
      <c r="AZ356" s="185"/>
      <c r="BA356" s="185"/>
      <c r="BB356" s="185"/>
      <c r="BC356" s="185"/>
      <c r="BD356" s="185"/>
      <c r="BE356" s="185"/>
      <c r="BF356" s="185"/>
      <c r="BG356" s="185"/>
      <c r="BH356" s="185"/>
      <c r="BI356" s="185"/>
      <c r="BJ356" s="185"/>
    </row>
    <row r="357" spans="1:62" x14ac:dyDescent="0.3">
      <c r="A357" s="24">
        <f t="shared" si="33"/>
        <v>55</v>
      </c>
      <c r="B357" s="86">
        <f t="shared" si="34"/>
        <v>8.8315319263086514E-3</v>
      </c>
      <c r="C357" s="23">
        <f t="shared" si="35"/>
        <v>0.84118520369397365</v>
      </c>
      <c r="D357" s="23">
        <f t="shared" si="36"/>
        <v>1.4025779439468769E-3</v>
      </c>
      <c r="E357" s="26"/>
      <c r="F357" s="26"/>
      <c r="G357" s="26"/>
      <c r="H357" s="26"/>
      <c r="I357" s="26"/>
      <c r="J357" s="185"/>
      <c r="L357" s="26"/>
      <c r="M357" s="26"/>
      <c r="N357" s="26"/>
      <c r="O357" s="26"/>
      <c r="P357" s="185"/>
      <c r="Q357" s="26"/>
      <c r="R357" s="26"/>
      <c r="S357" s="185"/>
      <c r="T357" s="185"/>
      <c r="U357" s="26"/>
      <c r="V357" s="185"/>
      <c r="W357" s="26"/>
      <c r="X357" s="26"/>
      <c r="Y357" s="185"/>
      <c r="Z357" s="26"/>
      <c r="AA357" s="185"/>
      <c r="AB357" s="185"/>
      <c r="AC357" s="185"/>
      <c r="AD357" s="185"/>
      <c r="AE357" s="185"/>
      <c r="AF357" s="185"/>
      <c r="AG357" s="185"/>
      <c r="AH357" s="185"/>
      <c r="AI357" s="185"/>
      <c r="AJ357" s="185"/>
      <c r="AK357" s="185"/>
      <c r="AL357" s="185"/>
      <c r="AM357" s="185"/>
      <c r="AN357" s="185"/>
      <c r="AO357" s="185"/>
      <c r="AP357" s="185"/>
      <c r="AQ357" s="185"/>
      <c r="AR357" s="185"/>
      <c r="AS357" s="185"/>
      <c r="AT357" s="185"/>
      <c r="AU357" s="185"/>
      <c r="AV357" s="185"/>
      <c r="AW357" s="185"/>
      <c r="AX357" s="185"/>
      <c r="AY357" s="185"/>
      <c r="AZ357" s="185"/>
      <c r="BA357" s="185"/>
      <c r="BB357" s="185"/>
      <c r="BC357" s="185"/>
      <c r="BD357" s="185"/>
      <c r="BE357" s="185"/>
      <c r="BF357" s="185"/>
      <c r="BG357" s="185"/>
      <c r="BH357" s="185"/>
      <c r="BI357" s="185"/>
      <c r="BJ357" s="185"/>
    </row>
    <row r="358" spans="1:62" x14ac:dyDescent="0.3">
      <c r="A358" s="24">
        <f t="shared" si="33"/>
        <v>56</v>
      </c>
      <c r="B358" s="86">
        <f t="shared" si="34"/>
        <v>8.4552552932819491E-3</v>
      </c>
      <c r="C358" s="23">
        <f t="shared" si="35"/>
        <v>0.84372911055998345</v>
      </c>
      <c r="D358" s="23">
        <f t="shared" si="36"/>
        <v>1.3213102651235781E-3</v>
      </c>
      <c r="E358" s="26"/>
      <c r="F358" s="26"/>
      <c r="G358" s="26"/>
      <c r="H358" s="26"/>
      <c r="I358" s="26"/>
      <c r="J358" s="185"/>
      <c r="L358" s="26"/>
      <c r="M358" s="26"/>
      <c r="N358" s="26"/>
      <c r="O358" s="26"/>
      <c r="P358" s="185"/>
      <c r="Q358" s="26"/>
      <c r="R358" s="26"/>
      <c r="S358" s="185"/>
      <c r="T358" s="185"/>
      <c r="U358" s="26"/>
      <c r="V358" s="185"/>
      <c r="W358" s="26"/>
      <c r="X358" s="26"/>
      <c r="Y358" s="185"/>
      <c r="Z358" s="26"/>
      <c r="AA358" s="185"/>
      <c r="AB358" s="185"/>
      <c r="AC358" s="185"/>
      <c r="AD358" s="185"/>
      <c r="AE358" s="185"/>
      <c r="AF358" s="185"/>
      <c r="AG358" s="185"/>
      <c r="AH358" s="185"/>
      <c r="AI358" s="185"/>
      <c r="AJ358" s="185"/>
      <c r="AK358" s="185"/>
      <c r="AL358" s="185"/>
      <c r="AM358" s="185"/>
      <c r="AN358" s="185"/>
      <c r="AO358" s="185"/>
      <c r="AP358" s="185"/>
      <c r="AQ358" s="185"/>
      <c r="AR358" s="185"/>
      <c r="AS358" s="185"/>
      <c r="AT358" s="185"/>
      <c r="AU358" s="185"/>
      <c r="AV358" s="185"/>
      <c r="AW358" s="185"/>
      <c r="AX358" s="185"/>
      <c r="AY358" s="185"/>
      <c r="AZ358" s="185"/>
      <c r="BA358" s="185"/>
      <c r="BB358" s="185"/>
      <c r="BC358" s="185"/>
      <c r="BD358" s="185"/>
      <c r="BE358" s="185"/>
      <c r="BF358" s="185"/>
      <c r="BG358" s="185"/>
      <c r="BH358" s="185"/>
      <c r="BI358" s="185"/>
      <c r="BJ358" s="185"/>
    </row>
    <row r="359" spans="1:62" x14ac:dyDescent="0.3">
      <c r="A359" s="24">
        <f t="shared" si="33"/>
        <v>57</v>
      </c>
      <c r="B359" s="86">
        <f t="shared" si="34"/>
        <v>8.3580620670388895E-3</v>
      </c>
      <c r="C359" s="23">
        <f t="shared" si="35"/>
        <v>0.86153645862205352</v>
      </c>
      <c r="D359" s="23">
        <f t="shared" si="36"/>
        <v>1.1572868728588841E-3</v>
      </c>
      <c r="E359" s="26"/>
      <c r="F359" s="26"/>
      <c r="G359" s="26"/>
      <c r="H359" s="26"/>
      <c r="I359" s="26"/>
      <c r="J359" s="185"/>
      <c r="L359" s="26"/>
      <c r="M359" s="26"/>
      <c r="N359" s="26"/>
      <c r="O359" s="26"/>
      <c r="P359" s="185"/>
      <c r="Q359" s="26"/>
      <c r="R359" s="26"/>
      <c r="S359" s="185"/>
      <c r="T359" s="185"/>
      <c r="U359" s="26"/>
      <c r="V359" s="185"/>
      <c r="W359" s="26"/>
      <c r="X359" s="26"/>
      <c r="Y359" s="185"/>
      <c r="Z359" s="26"/>
      <c r="AA359" s="185"/>
      <c r="AB359" s="185"/>
      <c r="AC359" s="185"/>
      <c r="AD359" s="185"/>
      <c r="AE359" s="185"/>
      <c r="AF359" s="185"/>
      <c r="AG359" s="185"/>
      <c r="AH359" s="185"/>
      <c r="AI359" s="185"/>
      <c r="AJ359" s="185"/>
      <c r="AK359" s="185"/>
      <c r="AL359" s="185"/>
      <c r="AM359" s="185"/>
      <c r="AN359" s="185"/>
      <c r="AO359" s="185"/>
      <c r="AP359" s="185"/>
      <c r="AQ359" s="185"/>
      <c r="AR359" s="185"/>
      <c r="AS359" s="185"/>
      <c r="AT359" s="185"/>
      <c r="AU359" s="185"/>
      <c r="AV359" s="185"/>
      <c r="AW359" s="185"/>
      <c r="AX359" s="185"/>
      <c r="AY359" s="185"/>
      <c r="AZ359" s="185"/>
      <c r="BA359" s="185"/>
      <c r="BB359" s="185"/>
      <c r="BC359" s="185"/>
      <c r="BD359" s="185"/>
      <c r="BE359" s="185"/>
      <c r="BF359" s="185"/>
      <c r="BG359" s="185"/>
      <c r="BH359" s="185"/>
      <c r="BI359" s="185"/>
      <c r="BJ359" s="185"/>
    </row>
    <row r="360" spans="1:62" x14ac:dyDescent="0.3">
      <c r="A360" s="24">
        <f t="shared" si="33"/>
        <v>58</v>
      </c>
      <c r="B360" s="86">
        <f t="shared" si="34"/>
        <v>8.1850581243262423E-3</v>
      </c>
      <c r="C360" s="23">
        <f t="shared" si="35"/>
        <v>0.91750240967427377</v>
      </c>
      <c r="D360" s="23">
        <f t="shared" si="36"/>
        <v>6.7524757193292346E-4</v>
      </c>
      <c r="E360" s="26"/>
      <c r="F360" s="26"/>
      <c r="G360" s="26"/>
      <c r="H360" s="26"/>
      <c r="I360" s="26"/>
      <c r="J360" s="185"/>
      <c r="L360" s="26"/>
      <c r="M360" s="26"/>
      <c r="N360" s="26"/>
      <c r="O360" s="26"/>
      <c r="P360" s="185"/>
      <c r="Q360" s="26"/>
      <c r="R360" s="26"/>
      <c r="S360" s="185"/>
      <c r="T360" s="185"/>
      <c r="U360" s="26"/>
      <c r="V360" s="185"/>
      <c r="W360" s="26"/>
      <c r="X360" s="26"/>
      <c r="Y360" s="185"/>
      <c r="Z360" s="26"/>
      <c r="AA360" s="185"/>
      <c r="AB360" s="185"/>
      <c r="AC360" s="185"/>
      <c r="AD360" s="185"/>
      <c r="AE360" s="185"/>
      <c r="AF360" s="185"/>
      <c r="AG360" s="185"/>
      <c r="AH360" s="185"/>
      <c r="AI360" s="185"/>
      <c r="AJ360" s="185"/>
      <c r="AK360" s="185"/>
      <c r="AL360" s="185"/>
      <c r="AM360" s="185"/>
      <c r="AN360" s="185"/>
      <c r="AO360" s="185"/>
      <c r="AP360" s="185"/>
      <c r="AQ360" s="185"/>
      <c r="AR360" s="185"/>
      <c r="AS360" s="185"/>
      <c r="AT360" s="185"/>
      <c r="AU360" s="185"/>
      <c r="AV360" s="185"/>
      <c r="AW360" s="185"/>
      <c r="AX360" s="185"/>
      <c r="AY360" s="185"/>
      <c r="AZ360" s="185"/>
      <c r="BA360" s="185"/>
      <c r="BB360" s="185"/>
      <c r="BC360" s="185"/>
      <c r="BD360" s="185"/>
      <c r="BE360" s="185"/>
      <c r="BF360" s="185"/>
      <c r="BG360" s="185"/>
      <c r="BH360" s="185"/>
      <c r="BI360" s="185"/>
      <c r="BJ360" s="185"/>
    </row>
    <row r="361" spans="1:62" x14ac:dyDescent="0.3">
      <c r="A361" s="24">
        <f t="shared" si="33"/>
        <v>59</v>
      </c>
      <c r="B361" s="86">
        <f t="shared" si="34"/>
        <v>7.2520031523928691E-3</v>
      </c>
      <c r="C361" s="23">
        <f t="shared" si="35"/>
        <v>0.93106991295966046</v>
      </c>
      <c r="D361" s="23">
        <f t="shared" si="36"/>
        <v>4.9988120851125718E-4</v>
      </c>
      <c r="E361" s="26"/>
      <c r="F361" s="26"/>
      <c r="G361" s="26"/>
      <c r="H361" s="26"/>
      <c r="I361" s="26"/>
      <c r="J361" s="185"/>
      <c r="L361" s="26"/>
      <c r="M361" s="26"/>
      <c r="N361" s="26"/>
      <c r="O361" s="26"/>
      <c r="P361" s="185"/>
      <c r="Q361" s="26"/>
      <c r="R361" s="26"/>
      <c r="S361" s="185"/>
      <c r="T361" s="185"/>
      <c r="U361" s="26"/>
      <c r="V361" s="26"/>
      <c r="W361" s="185"/>
      <c r="X361" s="26"/>
      <c r="Y361" s="26"/>
      <c r="Z361" s="185"/>
      <c r="AA361" s="26"/>
      <c r="AB361" s="185"/>
      <c r="AC361" s="185"/>
      <c r="AD361" s="185"/>
      <c r="AE361" s="185"/>
      <c r="AF361" s="185"/>
      <c r="AG361" s="185"/>
      <c r="AH361" s="185"/>
      <c r="AI361" s="185"/>
      <c r="AJ361" s="185"/>
      <c r="AK361" s="185"/>
      <c r="AL361" s="185"/>
      <c r="AM361" s="185"/>
      <c r="AN361" s="185"/>
      <c r="AO361" s="185"/>
      <c r="AP361" s="185"/>
      <c r="AQ361" s="185"/>
      <c r="AR361" s="185"/>
      <c r="AS361" s="185"/>
      <c r="AT361" s="185"/>
      <c r="AU361" s="185"/>
      <c r="AV361" s="185"/>
      <c r="AW361" s="185"/>
      <c r="AX361" s="185"/>
      <c r="AY361" s="185"/>
      <c r="AZ361" s="185"/>
      <c r="BA361" s="185"/>
      <c r="BB361" s="185"/>
      <c r="BC361" s="185"/>
      <c r="BD361" s="185"/>
      <c r="BE361" s="185"/>
      <c r="BF361" s="185"/>
      <c r="BG361" s="185"/>
      <c r="BH361" s="185"/>
      <c r="BI361" s="185"/>
      <c r="BJ361" s="185"/>
    </row>
    <row r="362" spans="1:62" x14ac:dyDescent="0.3">
      <c r="A362" s="24">
        <f t="shared" si="33"/>
        <v>60</v>
      </c>
      <c r="B362" s="86">
        <f t="shared" si="34"/>
        <v>6.0601365037208348E-3</v>
      </c>
      <c r="C362" s="23">
        <f t="shared" si="35"/>
        <v>0.94463741624504716</v>
      </c>
      <c r="D362" s="23">
        <f t="shared" si="36"/>
        <v>3.3550481475369179E-4</v>
      </c>
      <c r="E362" s="26"/>
      <c r="F362" s="26"/>
      <c r="G362" s="26"/>
      <c r="H362" s="26"/>
      <c r="I362" s="26"/>
      <c r="J362" s="185"/>
      <c r="L362" s="26"/>
      <c r="M362" s="26"/>
      <c r="N362" s="26"/>
      <c r="O362" s="26"/>
      <c r="P362" s="185"/>
      <c r="Q362" s="26"/>
      <c r="R362" s="26"/>
      <c r="S362" s="185"/>
      <c r="T362" s="185"/>
      <c r="U362" s="26"/>
      <c r="V362" s="26"/>
      <c r="W362" s="185"/>
      <c r="X362" s="26"/>
      <c r="Y362" s="26"/>
      <c r="Z362" s="185"/>
      <c r="AA362" s="26"/>
      <c r="AB362" s="185"/>
      <c r="AC362" s="185"/>
      <c r="AD362" s="185"/>
      <c r="AE362" s="185"/>
      <c r="AF362" s="185"/>
      <c r="AG362" s="185"/>
      <c r="AH362" s="185"/>
      <c r="AI362" s="185"/>
      <c r="AJ362" s="185"/>
      <c r="AK362" s="185"/>
      <c r="AL362" s="185"/>
      <c r="AM362" s="185"/>
      <c r="AN362" s="185"/>
      <c r="AO362" s="185"/>
      <c r="AP362" s="185"/>
      <c r="AQ362" s="185"/>
      <c r="AR362" s="185"/>
      <c r="AS362" s="185"/>
      <c r="AT362" s="185"/>
      <c r="AU362" s="185"/>
      <c r="AV362" s="185"/>
      <c r="AW362" s="185"/>
      <c r="AX362" s="185"/>
      <c r="AY362" s="185"/>
      <c r="AZ362" s="185"/>
      <c r="BA362" s="185"/>
      <c r="BB362" s="185"/>
      <c r="BC362" s="185"/>
      <c r="BD362" s="185"/>
      <c r="BE362" s="185"/>
      <c r="BF362" s="185"/>
      <c r="BG362" s="185"/>
      <c r="BH362" s="185"/>
      <c r="BI362" s="185"/>
      <c r="BJ362" s="185"/>
    </row>
    <row r="363" spans="1:62" x14ac:dyDescent="0.3">
      <c r="A363" s="24">
        <f>A268</f>
        <v>61</v>
      </c>
      <c r="B363" s="86">
        <f t="shared" si="34"/>
        <v>5.7807754020050691E-3</v>
      </c>
      <c r="C363" s="23">
        <f t="shared" si="35"/>
        <v>0.95226913684307701</v>
      </c>
      <c r="D363" s="23">
        <f t="shared" si="36"/>
        <v>2.759213996540104E-4</v>
      </c>
      <c r="E363" s="26"/>
      <c r="F363" s="26"/>
      <c r="G363" s="26"/>
      <c r="H363" s="26"/>
      <c r="I363" s="26"/>
      <c r="J363" s="185"/>
      <c r="L363" s="26"/>
      <c r="M363" s="26"/>
      <c r="N363" s="26"/>
      <c r="O363" s="26"/>
      <c r="P363" s="185"/>
      <c r="Q363" s="26"/>
      <c r="R363" s="26"/>
      <c r="S363" s="185"/>
      <c r="T363" s="185"/>
      <c r="U363" s="26"/>
      <c r="V363" s="26"/>
      <c r="W363" s="185"/>
      <c r="X363" s="26"/>
      <c r="Y363" s="26"/>
      <c r="Z363" s="185"/>
      <c r="AA363" s="26"/>
      <c r="AB363" s="185"/>
      <c r="AC363" s="185"/>
      <c r="AD363" s="185"/>
      <c r="AE363" s="185"/>
      <c r="AF363" s="185"/>
      <c r="AG363" s="185"/>
      <c r="AH363" s="185"/>
      <c r="AI363" s="185"/>
      <c r="AJ363" s="185"/>
      <c r="AK363" s="185"/>
      <c r="AL363" s="185"/>
      <c r="AM363" s="185"/>
      <c r="AN363" s="185"/>
      <c r="AO363" s="185"/>
      <c r="AP363" s="185"/>
      <c r="AQ363" s="185"/>
      <c r="AR363" s="185"/>
      <c r="AS363" s="185"/>
      <c r="AT363" s="185"/>
      <c r="AU363" s="185"/>
      <c r="AV363" s="185"/>
      <c r="AW363" s="185"/>
      <c r="AX363" s="185"/>
      <c r="AY363" s="185"/>
      <c r="AZ363" s="185"/>
      <c r="BA363" s="185"/>
      <c r="BB363" s="185"/>
      <c r="BC363" s="185"/>
      <c r="BD363" s="185"/>
      <c r="BE363" s="185"/>
      <c r="BF363" s="185"/>
      <c r="BG363" s="185"/>
      <c r="BH363" s="185"/>
      <c r="BI363" s="185"/>
      <c r="BJ363" s="185"/>
    </row>
    <row r="364" spans="1:62" x14ac:dyDescent="0.3">
      <c r="A364" s="24">
        <f t="shared" si="33"/>
        <v>62</v>
      </c>
      <c r="B364" s="86">
        <f t="shared" si="34"/>
        <v>5.4567054162174946E-3</v>
      </c>
      <c r="C364" s="23">
        <f t="shared" si="35"/>
        <v>1.000603367297267</v>
      </c>
      <c r="D364" s="23">
        <f t="shared" si="36"/>
        <v>3.2923975989651021E-6</v>
      </c>
      <c r="E364" s="26"/>
      <c r="F364" s="26"/>
      <c r="G364" s="26"/>
      <c r="H364" s="26"/>
      <c r="I364" s="26"/>
      <c r="J364" s="185"/>
      <c r="L364" s="26"/>
      <c r="M364" s="26"/>
      <c r="N364" s="26"/>
      <c r="O364" s="26"/>
      <c r="P364" s="185"/>
      <c r="Q364" s="26"/>
      <c r="R364" s="26"/>
      <c r="S364" s="185"/>
      <c r="T364" s="185"/>
      <c r="U364" s="26"/>
      <c r="V364" s="26"/>
      <c r="W364" s="185"/>
      <c r="X364" s="26"/>
      <c r="Y364" s="26"/>
      <c r="Z364" s="185"/>
      <c r="AA364" s="26"/>
      <c r="AB364" s="185"/>
      <c r="AC364" s="185"/>
      <c r="AD364" s="185"/>
      <c r="AE364" s="185"/>
      <c r="AF364" s="185"/>
      <c r="AG364" s="185"/>
      <c r="AH364" s="185"/>
      <c r="AI364" s="185"/>
      <c r="AJ364" s="185"/>
      <c r="AK364" s="185"/>
      <c r="AL364" s="185"/>
      <c r="AM364" s="185"/>
      <c r="AN364" s="185"/>
      <c r="AO364" s="185"/>
      <c r="AP364" s="185"/>
      <c r="AQ364" s="185"/>
      <c r="AR364" s="185"/>
      <c r="AS364" s="185"/>
      <c r="AT364" s="185"/>
      <c r="AU364" s="185"/>
      <c r="AV364" s="185"/>
      <c r="AW364" s="185"/>
      <c r="AX364" s="185"/>
      <c r="AY364" s="185"/>
      <c r="AZ364" s="185"/>
      <c r="BA364" s="185"/>
      <c r="BB364" s="185"/>
      <c r="BC364" s="185"/>
      <c r="BD364" s="185"/>
      <c r="BE364" s="185"/>
      <c r="BF364" s="185"/>
      <c r="BG364" s="185"/>
      <c r="BH364" s="185"/>
      <c r="BI364" s="185"/>
      <c r="BJ364" s="185"/>
    </row>
    <row r="365" spans="1:62" x14ac:dyDescent="0.3">
      <c r="A365" s="24">
        <f t="shared" si="33"/>
        <v>63</v>
      </c>
      <c r="B365" s="86">
        <f t="shared" si="34"/>
        <v>4.7583026619280808E-3</v>
      </c>
      <c r="C365" s="23">
        <f t="shared" si="35"/>
        <v>1.028586342823377</v>
      </c>
      <c r="D365" s="23">
        <f t="shared" si="36"/>
        <v>1.3602247115126356E-4</v>
      </c>
      <c r="E365" s="26"/>
      <c r="F365" s="26"/>
      <c r="G365" s="26"/>
      <c r="H365" s="26"/>
      <c r="I365" s="26"/>
      <c r="J365" s="185"/>
      <c r="L365" s="26"/>
      <c r="M365" s="26"/>
      <c r="N365" s="26"/>
      <c r="O365" s="26"/>
      <c r="P365" s="185"/>
      <c r="Q365" s="26"/>
      <c r="R365" s="26"/>
      <c r="S365" s="185"/>
      <c r="T365" s="185"/>
      <c r="U365" s="26"/>
      <c r="V365" s="26"/>
      <c r="W365" s="185"/>
      <c r="X365" s="26"/>
      <c r="Y365" s="26"/>
      <c r="Z365" s="185"/>
      <c r="AA365" s="26"/>
      <c r="AB365" s="185"/>
      <c r="AC365" s="185"/>
      <c r="AD365" s="185"/>
      <c r="AE365" s="185"/>
      <c r="AF365" s="185"/>
      <c r="AG365" s="185"/>
      <c r="AH365" s="185"/>
      <c r="AI365" s="185"/>
      <c r="AJ365" s="185"/>
      <c r="AK365" s="185"/>
      <c r="AL365" s="185"/>
      <c r="AM365" s="185"/>
      <c r="AN365" s="185"/>
      <c r="AO365" s="185"/>
      <c r="AP365" s="185"/>
      <c r="AQ365" s="185"/>
      <c r="AR365" s="185"/>
      <c r="AS365" s="185"/>
      <c r="AT365" s="185"/>
      <c r="AU365" s="185"/>
      <c r="AV365" s="185"/>
      <c r="AW365" s="185"/>
      <c r="AX365" s="185"/>
      <c r="AY365" s="185"/>
      <c r="AZ365" s="185"/>
      <c r="BA365" s="185"/>
      <c r="BB365" s="185"/>
      <c r="BC365" s="185"/>
      <c r="BD365" s="185"/>
      <c r="BE365" s="185"/>
      <c r="BF365" s="185"/>
      <c r="BG365" s="185"/>
      <c r="BH365" s="185"/>
      <c r="BI365" s="185"/>
      <c r="BJ365" s="185"/>
    </row>
    <row r="366" spans="1:62" x14ac:dyDescent="0.3">
      <c r="A366" s="24">
        <f t="shared" si="33"/>
        <v>64</v>
      </c>
      <c r="B366" s="86">
        <f t="shared" si="34"/>
        <v>4.3539788407569524E-3</v>
      </c>
      <c r="C366" s="23">
        <f t="shared" si="35"/>
        <v>1.0557213493941504</v>
      </c>
      <c r="D366" s="23">
        <f t="shared" si="36"/>
        <v>2.4260957624055611E-4</v>
      </c>
      <c r="E366" s="26"/>
      <c r="F366" s="26"/>
      <c r="G366" s="26"/>
      <c r="H366" s="26"/>
      <c r="I366" s="26"/>
      <c r="J366" s="185"/>
      <c r="L366" s="26"/>
      <c r="M366" s="26"/>
      <c r="N366" s="26"/>
      <c r="O366" s="26"/>
      <c r="P366" s="185"/>
      <c r="Q366" s="26"/>
      <c r="R366" s="26"/>
      <c r="S366" s="185"/>
      <c r="T366" s="185"/>
      <c r="U366" s="26"/>
      <c r="V366" s="26"/>
      <c r="W366" s="185"/>
      <c r="X366" s="26"/>
      <c r="Y366" s="26"/>
      <c r="Z366" s="185"/>
      <c r="AA366" s="26"/>
      <c r="AB366" s="185"/>
      <c r="AC366" s="185"/>
      <c r="AD366" s="185"/>
      <c r="AE366" s="185"/>
      <c r="AF366" s="185"/>
      <c r="AG366" s="185"/>
      <c r="AH366" s="185"/>
      <c r="AI366" s="185"/>
      <c r="AJ366" s="185"/>
      <c r="AK366" s="185"/>
      <c r="AL366" s="185"/>
      <c r="AM366" s="185"/>
      <c r="AN366" s="185"/>
      <c r="AO366" s="185"/>
      <c r="AP366" s="185"/>
      <c r="AQ366" s="185"/>
      <c r="AR366" s="185"/>
      <c r="AS366" s="185"/>
      <c r="AT366" s="185"/>
      <c r="AU366" s="185"/>
      <c r="AV366" s="185"/>
      <c r="AW366" s="185"/>
      <c r="AX366" s="185"/>
      <c r="AY366" s="185"/>
      <c r="AZ366" s="185"/>
      <c r="BA366" s="185"/>
      <c r="BB366" s="185"/>
      <c r="BC366" s="185"/>
      <c r="BD366" s="185"/>
      <c r="BE366" s="185"/>
      <c r="BF366" s="185"/>
      <c r="BG366" s="185"/>
      <c r="BH366" s="185"/>
      <c r="BI366" s="185"/>
      <c r="BJ366" s="185"/>
    </row>
    <row r="367" spans="1:62" x14ac:dyDescent="0.3">
      <c r="A367" s="24">
        <f t="shared" ref="A367:A378" si="37">A272</f>
        <v>65</v>
      </c>
      <c r="B367" s="86">
        <f t="shared" ref="B367:B386" si="38">SUM(B272,E272,I272,L272,P272,S272)</f>
        <v>3.9893653948794164E-3</v>
      </c>
      <c r="C367" s="23">
        <f t="shared" ref="C367:C386" si="39">SUM(D272,G272,K272,N272,R272,U272)/B367</f>
        <v>1.0591132252154971</v>
      </c>
      <c r="D367" s="23">
        <f t="shared" ref="D367:D386" si="40">ABS(C367-1)*B367*$I$4</f>
        <v>2.3582425505441751E-4</v>
      </c>
      <c r="E367" s="26"/>
      <c r="F367" s="26"/>
      <c r="G367" s="26"/>
      <c r="H367" s="26"/>
      <c r="I367" s="26"/>
      <c r="J367" s="185"/>
      <c r="L367" s="26"/>
      <c r="M367" s="26"/>
      <c r="N367" s="26"/>
      <c r="O367" s="26"/>
      <c r="P367" s="185"/>
      <c r="Q367" s="26"/>
      <c r="R367" s="26"/>
      <c r="S367" s="185"/>
      <c r="T367" s="185"/>
      <c r="U367" s="26"/>
      <c r="V367" s="26"/>
      <c r="W367" s="185"/>
      <c r="X367" s="26"/>
      <c r="Y367" s="26"/>
      <c r="Z367" s="185"/>
      <c r="AA367" s="26"/>
      <c r="AB367" s="185"/>
      <c r="AC367" s="185"/>
      <c r="AD367" s="185"/>
      <c r="AE367" s="185"/>
      <c r="AF367" s="185"/>
      <c r="AG367" s="185"/>
      <c r="AH367" s="185"/>
      <c r="AI367" s="185"/>
      <c r="AJ367" s="185"/>
      <c r="AK367" s="185"/>
      <c r="AL367" s="185"/>
      <c r="AM367" s="185"/>
      <c r="AN367" s="185"/>
      <c r="AO367" s="185"/>
      <c r="AP367" s="185"/>
      <c r="AQ367" s="185"/>
      <c r="AR367" s="185"/>
      <c r="AS367" s="185"/>
      <c r="AT367" s="185"/>
      <c r="AU367" s="185"/>
      <c r="AV367" s="185"/>
      <c r="AW367" s="185"/>
      <c r="AX367" s="185"/>
      <c r="AY367" s="185"/>
      <c r="AZ367" s="185"/>
      <c r="BA367" s="185"/>
      <c r="BB367" s="185"/>
      <c r="BC367" s="185"/>
      <c r="BD367" s="185"/>
      <c r="BE367" s="185"/>
      <c r="BF367" s="185"/>
      <c r="BG367" s="185"/>
      <c r="BH367" s="185"/>
      <c r="BI367" s="185"/>
      <c r="BJ367" s="185"/>
    </row>
    <row r="368" spans="1:62" x14ac:dyDescent="0.3">
      <c r="A368" s="24">
        <f t="shared" si="37"/>
        <v>66</v>
      </c>
      <c r="B368" s="86">
        <f t="shared" si="38"/>
        <v>3.5394996048401114E-3</v>
      </c>
      <c r="C368" s="23">
        <f t="shared" si="39"/>
        <v>1.0625051010368436</v>
      </c>
      <c r="D368" s="23">
        <f t="shared" si="40"/>
        <v>2.2123678042039913E-4</v>
      </c>
      <c r="E368" s="26"/>
      <c r="F368" s="26"/>
      <c r="G368" s="26"/>
      <c r="H368" s="26"/>
      <c r="I368" s="26"/>
      <c r="J368" s="185"/>
      <c r="L368" s="26"/>
      <c r="M368" s="26"/>
      <c r="N368" s="26"/>
      <c r="O368" s="26"/>
      <c r="P368" s="185"/>
      <c r="Q368" s="26"/>
      <c r="R368" s="26"/>
      <c r="S368" s="185"/>
      <c r="T368" s="185"/>
      <c r="U368" s="26"/>
      <c r="V368" s="26"/>
      <c r="W368" s="185"/>
      <c r="X368" s="26"/>
      <c r="Y368" s="26"/>
      <c r="Z368" s="185"/>
      <c r="AA368" s="26"/>
      <c r="AB368" s="185"/>
      <c r="AC368" s="185"/>
      <c r="AD368" s="185"/>
      <c r="AE368" s="185"/>
      <c r="AF368" s="185"/>
      <c r="AG368" s="185"/>
      <c r="AH368" s="185"/>
      <c r="AI368" s="185"/>
      <c r="AJ368" s="185"/>
      <c r="AK368" s="185"/>
      <c r="AL368" s="185"/>
      <c r="AM368" s="185"/>
      <c r="AN368" s="185"/>
      <c r="AO368" s="185"/>
      <c r="AP368" s="185"/>
      <c r="AQ368" s="185"/>
      <c r="AR368" s="185"/>
      <c r="AS368" s="185"/>
      <c r="AT368" s="185"/>
      <c r="AU368" s="185"/>
      <c r="AV368" s="185"/>
      <c r="AW368" s="185"/>
      <c r="AX368" s="185"/>
      <c r="AY368" s="185"/>
      <c r="AZ368" s="185"/>
      <c r="BA368" s="185"/>
      <c r="BB368" s="185"/>
      <c r="BC368" s="185"/>
      <c r="BD368" s="185"/>
      <c r="BE368" s="185"/>
      <c r="BF368" s="185"/>
      <c r="BG368" s="185"/>
      <c r="BH368" s="185"/>
      <c r="BI368" s="185"/>
      <c r="BJ368" s="185"/>
    </row>
    <row r="369" spans="1:62" x14ac:dyDescent="0.3">
      <c r="A369" s="24">
        <f t="shared" si="37"/>
        <v>67</v>
      </c>
      <c r="B369" s="86">
        <f t="shared" si="38"/>
        <v>3.1129601890991405E-3</v>
      </c>
      <c r="C369" s="23">
        <f t="shared" si="39"/>
        <v>1.0667449458135272</v>
      </c>
      <c r="D369" s="23">
        <f t="shared" si="40"/>
        <v>2.0777435914108949E-4</v>
      </c>
      <c r="E369" s="26"/>
      <c r="F369" s="26"/>
      <c r="G369" s="26"/>
      <c r="H369" s="26"/>
      <c r="I369" s="26"/>
      <c r="J369" s="185"/>
      <c r="L369" s="26"/>
      <c r="M369" s="26"/>
      <c r="N369" s="26"/>
      <c r="O369" s="26"/>
      <c r="P369" s="185"/>
      <c r="Q369" s="26"/>
      <c r="R369" s="26"/>
      <c r="S369" s="185"/>
      <c r="T369" s="185"/>
      <c r="U369" s="26"/>
      <c r="V369" s="26"/>
      <c r="W369" s="185"/>
      <c r="X369" s="26"/>
      <c r="Y369" s="26"/>
      <c r="Z369" s="185"/>
      <c r="AA369" s="26"/>
      <c r="AB369" s="185"/>
      <c r="AC369" s="185"/>
      <c r="AD369" s="185"/>
      <c r="AE369" s="185"/>
      <c r="AF369" s="185"/>
      <c r="AG369" s="185"/>
      <c r="AH369" s="185"/>
      <c r="AI369" s="185"/>
      <c r="AJ369" s="185"/>
      <c r="AK369" s="185"/>
      <c r="AL369" s="185"/>
      <c r="AM369" s="185"/>
      <c r="AN369" s="185"/>
      <c r="AO369" s="185"/>
      <c r="AP369" s="185"/>
      <c r="AQ369" s="185"/>
      <c r="AR369" s="185"/>
      <c r="AS369" s="185"/>
      <c r="AT369" s="185"/>
      <c r="AU369" s="185"/>
      <c r="AV369" s="185"/>
      <c r="AW369" s="185"/>
      <c r="AX369" s="185"/>
      <c r="AY369" s="185"/>
      <c r="AZ369" s="185"/>
      <c r="BA369" s="185"/>
      <c r="BB369" s="185"/>
      <c r="BC369" s="185"/>
      <c r="BD369" s="185"/>
      <c r="BE369" s="185"/>
      <c r="BF369" s="185"/>
      <c r="BG369" s="185"/>
      <c r="BH369" s="185"/>
      <c r="BI369" s="185"/>
      <c r="BJ369" s="185"/>
    </row>
    <row r="370" spans="1:62" x14ac:dyDescent="0.3">
      <c r="A370" s="24">
        <f t="shared" si="37"/>
        <v>68</v>
      </c>
      <c r="B370" s="86">
        <f t="shared" si="38"/>
        <v>2.7394605053936687E-3</v>
      </c>
      <c r="C370" s="23">
        <f t="shared" si="39"/>
        <v>1.0701368216348737</v>
      </c>
      <c r="D370" s="23">
        <f t="shared" si="40"/>
        <v>1.9213705284257663E-4</v>
      </c>
      <c r="E370" s="26"/>
      <c r="F370" s="26"/>
      <c r="G370" s="26"/>
      <c r="H370" s="26"/>
      <c r="I370" s="26"/>
      <c r="J370" s="185"/>
      <c r="L370" s="26"/>
      <c r="M370" s="26"/>
      <c r="N370" s="26"/>
      <c r="O370" s="26"/>
      <c r="P370" s="185"/>
      <c r="Q370" s="26"/>
      <c r="R370" s="26"/>
      <c r="S370" s="185"/>
      <c r="T370" s="185"/>
      <c r="U370" s="26"/>
      <c r="V370" s="26"/>
      <c r="W370" s="185"/>
      <c r="X370" s="26"/>
      <c r="Y370" s="26"/>
      <c r="Z370" s="185"/>
      <c r="AA370" s="26"/>
      <c r="AB370" s="185"/>
      <c r="AC370" s="185"/>
      <c r="AD370" s="185"/>
      <c r="AE370" s="185"/>
      <c r="AF370" s="185"/>
      <c r="AG370" s="185"/>
      <c r="AH370" s="185"/>
      <c r="AI370" s="185"/>
      <c r="AJ370" s="185"/>
      <c r="AK370" s="185"/>
      <c r="AL370" s="185"/>
      <c r="AM370" s="185"/>
      <c r="AN370" s="185"/>
      <c r="AO370" s="185"/>
      <c r="AP370" s="185"/>
      <c r="AQ370" s="185"/>
      <c r="AR370" s="185"/>
      <c r="AS370" s="185"/>
      <c r="AT370" s="185"/>
      <c r="AU370" s="185"/>
      <c r="AV370" s="185"/>
      <c r="AW370" s="185"/>
      <c r="AX370" s="185"/>
      <c r="AY370" s="185"/>
      <c r="AZ370" s="185"/>
      <c r="BA370" s="185"/>
      <c r="BB370" s="185"/>
      <c r="BC370" s="185"/>
      <c r="BD370" s="185"/>
      <c r="BE370" s="185"/>
      <c r="BF370" s="185"/>
      <c r="BG370" s="185"/>
      <c r="BH370" s="185"/>
      <c r="BI370" s="185"/>
      <c r="BJ370" s="185"/>
    </row>
    <row r="371" spans="1:62" x14ac:dyDescent="0.3">
      <c r="A371" s="24">
        <f t="shared" si="37"/>
        <v>69</v>
      </c>
      <c r="B371" s="86">
        <f t="shared" si="38"/>
        <v>2.5584034096494544E-3</v>
      </c>
      <c r="C371" s="23">
        <f t="shared" si="39"/>
        <v>1.0701368216348739</v>
      </c>
      <c r="D371" s="23">
        <f t="shared" si="40"/>
        <v>1.7943828361263698E-4</v>
      </c>
      <c r="E371" s="26"/>
      <c r="F371" s="26"/>
      <c r="G371" s="26"/>
      <c r="H371" s="26"/>
      <c r="I371" s="26"/>
      <c r="J371" s="185"/>
      <c r="L371" s="26"/>
      <c r="M371" s="26"/>
      <c r="N371" s="26"/>
      <c r="O371" s="26"/>
      <c r="P371" s="185"/>
      <c r="Q371" s="26"/>
      <c r="R371" s="26"/>
      <c r="S371" s="185"/>
      <c r="T371" s="185"/>
      <c r="U371" s="26"/>
      <c r="V371" s="26"/>
      <c r="W371" s="185"/>
      <c r="X371" s="26"/>
      <c r="Y371" s="26"/>
      <c r="Z371" s="185"/>
      <c r="AA371" s="26"/>
      <c r="AB371" s="185"/>
      <c r="AC371" s="185"/>
      <c r="AD371" s="185"/>
      <c r="AE371" s="185"/>
      <c r="AF371" s="185"/>
      <c r="AG371" s="185"/>
      <c r="AH371" s="185"/>
      <c r="AI371" s="185"/>
      <c r="AJ371" s="185"/>
      <c r="AK371" s="185"/>
      <c r="AL371" s="185"/>
      <c r="AM371" s="185"/>
      <c r="AN371" s="185"/>
      <c r="AO371" s="185"/>
      <c r="AP371" s="185"/>
      <c r="AQ371" s="185"/>
      <c r="AR371" s="185"/>
      <c r="AS371" s="185"/>
      <c r="AT371" s="185"/>
      <c r="AU371" s="185"/>
      <c r="AV371" s="185"/>
      <c r="AW371" s="185"/>
      <c r="AX371" s="185"/>
      <c r="AY371" s="185"/>
      <c r="AZ371" s="185"/>
      <c r="BA371" s="185"/>
      <c r="BB371" s="185"/>
      <c r="BC371" s="185"/>
      <c r="BD371" s="185"/>
      <c r="BE371" s="185"/>
      <c r="BF371" s="185"/>
      <c r="BG371" s="185"/>
      <c r="BH371" s="185"/>
      <c r="BI371" s="185"/>
      <c r="BJ371" s="185"/>
    </row>
    <row r="372" spans="1:62" x14ac:dyDescent="0.3">
      <c r="A372" s="24">
        <f t="shared" si="37"/>
        <v>70</v>
      </c>
      <c r="B372" s="86">
        <f t="shared" si="38"/>
        <v>2.1596334871207866E-3</v>
      </c>
      <c r="C372" s="23">
        <f t="shared" si="39"/>
        <v>1.0701368216348739</v>
      </c>
      <c r="D372" s="23">
        <f t="shared" si="40"/>
        <v>1.5146982868289135E-4</v>
      </c>
      <c r="E372" s="26"/>
      <c r="F372" s="26"/>
      <c r="G372" s="26"/>
      <c r="H372" s="26"/>
      <c r="I372" s="26"/>
      <c r="J372" s="185"/>
      <c r="L372" s="26"/>
      <c r="M372" s="26"/>
      <c r="N372" s="26"/>
      <c r="O372" s="26"/>
      <c r="P372" s="185"/>
      <c r="Q372" s="26"/>
      <c r="R372" s="26"/>
      <c r="S372" s="185"/>
      <c r="T372" s="185"/>
      <c r="U372" s="26"/>
      <c r="V372" s="26"/>
      <c r="W372" s="185"/>
      <c r="X372" s="26"/>
      <c r="Y372" s="26"/>
      <c r="Z372" s="185"/>
      <c r="AA372" s="26"/>
      <c r="AB372" s="185"/>
      <c r="AC372" s="185"/>
      <c r="AD372" s="185"/>
      <c r="AE372" s="185"/>
      <c r="AF372" s="185"/>
      <c r="AG372" s="185"/>
      <c r="AH372" s="185"/>
      <c r="AI372" s="185"/>
      <c r="AJ372" s="185"/>
      <c r="AK372" s="185"/>
      <c r="AL372" s="185"/>
      <c r="AM372" s="185"/>
      <c r="AN372" s="185"/>
      <c r="AO372" s="185"/>
      <c r="AP372" s="185"/>
      <c r="AQ372" s="185"/>
      <c r="AR372" s="185"/>
      <c r="AS372" s="185"/>
      <c r="AT372" s="185"/>
      <c r="AU372" s="185"/>
      <c r="AV372" s="185"/>
      <c r="AW372" s="185"/>
      <c r="AX372" s="185"/>
      <c r="AY372" s="185"/>
      <c r="AZ372" s="185"/>
      <c r="BA372" s="185"/>
      <c r="BB372" s="185"/>
      <c r="BC372" s="185"/>
      <c r="BD372" s="185"/>
      <c r="BE372" s="185"/>
      <c r="BF372" s="185"/>
      <c r="BG372" s="185"/>
      <c r="BH372" s="185"/>
      <c r="BI372" s="185"/>
      <c r="BJ372" s="185"/>
    </row>
    <row r="373" spans="1:62" x14ac:dyDescent="0.3">
      <c r="A373" s="24">
        <f t="shared" si="37"/>
        <v>71</v>
      </c>
      <c r="B373" s="86">
        <f t="shared" si="38"/>
        <v>1.8580567908351785E-3</v>
      </c>
      <c r="C373" s="23">
        <f t="shared" si="39"/>
        <v>1.0701368216348739</v>
      </c>
      <c r="D373" s="23">
        <f t="shared" si="40"/>
        <v>1.3031819772627311E-4</v>
      </c>
      <c r="E373" s="26"/>
      <c r="F373" s="26"/>
      <c r="G373" s="26"/>
      <c r="H373" s="26"/>
      <c r="I373" s="26"/>
      <c r="J373" s="185"/>
      <c r="L373" s="26"/>
      <c r="M373" s="26"/>
      <c r="N373" s="26"/>
      <c r="O373" s="26"/>
      <c r="P373" s="185"/>
      <c r="Q373" s="26"/>
      <c r="R373" s="26"/>
      <c r="S373" s="185"/>
      <c r="T373" s="185"/>
      <c r="U373" s="26"/>
      <c r="V373" s="26"/>
      <c r="W373" s="185"/>
      <c r="X373" s="26"/>
      <c r="Y373" s="26"/>
      <c r="Z373" s="185"/>
      <c r="AA373" s="26"/>
      <c r="AB373" s="185"/>
      <c r="AC373" s="185"/>
      <c r="AD373" s="185"/>
      <c r="AE373" s="185"/>
      <c r="AF373" s="185"/>
      <c r="AG373" s="185"/>
      <c r="AH373" s="185"/>
      <c r="AI373" s="185"/>
      <c r="AJ373" s="185"/>
      <c r="AK373" s="185"/>
      <c r="AL373" s="185"/>
      <c r="AM373" s="185"/>
      <c r="AN373" s="185"/>
      <c r="AO373" s="185"/>
      <c r="AP373" s="185"/>
      <c r="AQ373" s="185"/>
      <c r="AR373" s="185"/>
      <c r="AS373" s="185"/>
      <c r="AT373" s="185"/>
      <c r="AU373" s="185"/>
      <c r="AV373" s="185"/>
      <c r="AW373" s="185"/>
      <c r="AX373" s="185"/>
      <c r="AY373" s="185"/>
      <c r="AZ373" s="185"/>
      <c r="BA373" s="185"/>
      <c r="BB373" s="185"/>
      <c r="BC373" s="185"/>
      <c r="BD373" s="185"/>
      <c r="BE373" s="185"/>
      <c r="BF373" s="185"/>
      <c r="BG373" s="185"/>
      <c r="BH373" s="185"/>
      <c r="BI373" s="185"/>
      <c r="BJ373" s="185"/>
    </row>
    <row r="374" spans="1:62" x14ac:dyDescent="0.3">
      <c r="A374" s="24">
        <f t="shared" si="37"/>
        <v>72</v>
      </c>
      <c r="B374" s="86">
        <f t="shared" si="38"/>
        <v>1.522045922966315E-3</v>
      </c>
      <c r="C374" s="23">
        <f t="shared" si="39"/>
        <v>1.0701368216348741</v>
      </c>
      <c r="D374" s="23">
        <f t="shared" si="40"/>
        <v>1.0675146341917578E-4</v>
      </c>
      <c r="E374" s="26"/>
      <c r="F374" s="26"/>
      <c r="G374" s="26"/>
      <c r="H374" s="26"/>
      <c r="I374" s="26"/>
      <c r="J374" s="185"/>
      <c r="L374" s="26"/>
      <c r="M374" s="26"/>
      <c r="N374" s="26"/>
      <c r="O374" s="26"/>
      <c r="P374" s="185"/>
      <c r="Q374" s="26"/>
      <c r="R374" s="26"/>
      <c r="S374" s="185"/>
      <c r="T374" s="185"/>
      <c r="U374" s="26"/>
      <c r="V374" s="26"/>
      <c r="W374" s="185"/>
      <c r="X374" s="26"/>
      <c r="Y374" s="26"/>
      <c r="Z374" s="185"/>
      <c r="AA374" s="26"/>
      <c r="AB374" s="185"/>
      <c r="AC374" s="185"/>
      <c r="AD374" s="185"/>
      <c r="AE374" s="185"/>
      <c r="AF374" s="185"/>
      <c r="AG374" s="185"/>
      <c r="AH374" s="185"/>
      <c r="AI374" s="185"/>
      <c r="AJ374" s="185"/>
      <c r="AK374" s="185"/>
      <c r="AL374" s="185"/>
      <c r="AM374" s="185"/>
      <c r="AN374" s="185"/>
      <c r="AO374" s="185"/>
      <c r="AP374" s="185"/>
      <c r="AQ374" s="185"/>
      <c r="AR374" s="185"/>
      <c r="AS374" s="185"/>
      <c r="AT374" s="185"/>
      <c r="AU374" s="185"/>
      <c r="AV374" s="185"/>
      <c r="AW374" s="185"/>
      <c r="AX374" s="185"/>
      <c r="AY374" s="185"/>
      <c r="AZ374" s="185"/>
      <c r="BA374" s="185"/>
      <c r="BB374" s="185"/>
      <c r="BC374" s="185"/>
      <c r="BD374" s="185"/>
      <c r="BE374" s="185"/>
      <c r="BF374" s="185"/>
      <c r="BG374" s="185"/>
      <c r="BH374" s="185"/>
      <c r="BI374" s="185"/>
      <c r="BJ374" s="185"/>
    </row>
    <row r="375" spans="1:62" x14ac:dyDescent="0.3">
      <c r="A375" s="24">
        <f t="shared" si="37"/>
        <v>73</v>
      </c>
      <c r="B375" s="86">
        <f t="shared" si="38"/>
        <v>1.2282446847801517E-3</v>
      </c>
      <c r="C375" s="23">
        <f t="shared" si="39"/>
        <v>1.0701368216348739</v>
      </c>
      <c r="D375" s="23">
        <f t="shared" si="40"/>
        <v>8.6145178380407406E-5</v>
      </c>
      <c r="E375" s="26"/>
      <c r="F375" s="26"/>
      <c r="G375" s="26"/>
      <c r="H375" s="26"/>
      <c r="I375" s="26"/>
      <c r="J375" s="185"/>
      <c r="L375" s="26"/>
      <c r="M375" s="26"/>
      <c r="N375" s="26"/>
      <c r="O375" s="26"/>
      <c r="P375" s="185"/>
      <c r="Q375" s="26"/>
      <c r="R375" s="26"/>
      <c r="S375" s="185"/>
      <c r="T375" s="185"/>
      <c r="U375" s="26"/>
      <c r="V375" s="26"/>
      <c r="W375" s="185"/>
      <c r="X375" s="26"/>
      <c r="Y375" s="26"/>
      <c r="Z375" s="185"/>
      <c r="AA375" s="26"/>
      <c r="AB375" s="185"/>
      <c r="AC375" s="185"/>
      <c r="AD375" s="185"/>
      <c r="AE375" s="185"/>
      <c r="AF375" s="185"/>
      <c r="AG375" s="185"/>
      <c r="AH375" s="185"/>
      <c r="AI375" s="185"/>
      <c r="AJ375" s="185"/>
      <c r="AK375" s="185"/>
      <c r="AL375" s="185"/>
      <c r="AM375" s="185"/>
      <c r="AN375" s="185"/>
      <c r="AO375" s="185"/>
      <c r="AP375" s="185"/>
      <c r="AQ375" s="185"/>
      <c r="AR375" s="185"/>
      <c r="AS375" s="185"/>
      <c r="AT375" s="185"/>
      <c r="AU375" s="185"/>
      <c r="AV375" s="185"/>
      <c r="AW375" s="185"/>
      <c r="AX375" s="185"/>
      <c r="AY375" s="185"/>
      <c r="AZ375" s="185"/>
      <c r="BA375" s="185"/>
      <c r="BB375" s="185"/>
      <c r="BC375" s="185"/>
      <c r="BD375" s="185"/>
      <c r="BE375" s="185"/>
      <c r="BF375" s="185"/>
      <c r="BG375" s="185"/>
      <c r="BH375" s="185"/>
      <c r="BI375" s="185"/>
      <c r="BJ375" s="185"/>
    </row>
    <row r="376" spans="1:62" x14ac:dyDescent="0.3">
      <c r="A376" s="24">
        <f t="shared" si="37"/>
        <v>74</v>
      </c>
      <c r="B376" s="86">
        <f t="shared" si="38"/>
        <v>9.4527354894678641E-4</v>
      </c>
      <c r="C376" s="23">
        <f t="shared" si="39"/>
        <v>1.0701368216348737</v>
      </c>
      <c r="D376" s="23">
        <f t="shared" si="40"/>
        <v>6.6298482298644782E-5</v>
      </c>
      <c r="E376" s="26"/>
      <c r="F376" s="26"/>
      <c r="G376" s="26"/>
      <c r="H376" s="26"/>
      <c r="I376" s="26"/>
      <c r="J376" s="185"/>
      <c r="L376" s="26"/>
      <c r="M376" s="26"/>
      <c r="N376" s="26"/>
      <c r="O376" s="26"/>
      <c r="P376" s="185"/>
      <c r="Q376" s="26"/>
      <c r="R376" s="26"/>
      <c r="S376" s="185"/>
      <c r="T376" s="185"/>
      <c r="U376" s="26"/>
      <c r="V376" s="26"/>
      <c r="W376" s="185"/>
      <c r="X376" s="26"/>
      <c r="Y376" s="26"/>
      <c r="Z376" s="185"/>
      <c r="AA376" s="26"/>
      <c r="AB376" s="185"/>
      <c r="AC376" s="185"/>
      <c r="AD376" s="185"/>
      <c r="AE376" s="185"/>
      <c r="AF376" s="185"/>
      <c r="AG376" s="185"/>
      <c r="AH376" s="185"/>
      <c r="AI376" s="185"/>
      <c r="AJ376" s="185"/>
      <c r="AK376" s="185"/>
      <c r="AL376" s="185"/>
      <c r="AM376" s="185"/>
      <c r="AN376" s="185"/>
      <c r="AO376" s="185"/>
      <c r="AP376" s="185"/>
      <c r="AQ376" s="185"/>
      <c r="AR376" s="185"/>
      <c r="AS376" s="185"/>
      <c r="AT376" s="185"/>
      <c r="AU376" s="185"/>
      <c r="AV376" s="185"/>
      <c r="AW376" s="185"/>
      <c r="AX376" s="185"/>
      <c r="AY376" s="185"/>
      <c r="AZ376" s="185"/>
      <c r="BA376" s="185"/>
      <c r="BB376" s="185"/>
      <c r="BC376" s="185"/>
      <c r="BD376" s="185"/>
      <c r="BE376" s="185"/>
      <c r="BF376" s="185"/>
      <c r="BG376" s="185"/>
      <c r="BH376" s="185"/>
      <c r="BI376" s="185"/>
      <c r="BJ376" s="185"/>
    </row>
    <row r="377" spans="1:62" x14ac:dyDescent="0.3">
      <c r="A377" s="24">
        <f t="shared" si="37"/>
        <v>75</v>
      </c>
      <c r="B377" s="86">
        <f t="shared" si="38"/>
        <v>7.6727109745592574E-4</v>
      </c>
      <c r="C377" s="23">
        <f t="shared" si="39"/>
        <v>1.0701368216348739</v>
      </c>
      <c r="D377" s="23">
        <f t="shared" si="40"/>
        <v>5.381395610786021E-5</v>
      </c>
      <c r="E377" s="26"/>
      <c r="F377" s="26"/>
      <c r="G377" s="26"/>
      <c r="H377" s="26"/>
      <c r="I377" s="26"/>
      <c r="J377" s="185"/>
      <c r="L377" s="26"/>
      <c r="M377" s="26"/>
      <c r="N377" s="26"/>
      <c r="O377" s="26"/>
      <c r="P377" s="185"/>
      <c r="Q377" s="26"/>
      <c r="R377" s="26"/>
      <c r="S377" s="185"/>
      <c r="T377" s="185"/>
      <c r="U377" s="26"/>
      <c r="V377" s="26"/>
      <c r="W377" s="185"/>
      <c r="X377" s="26"/>
      <c r="Y377" s="26"/>
      <c r="Z377" s="185"/>
      <c r="AA377" s="26"/>
      <c r="AB377" s="185"/>
      <c r="AC377" s="185"/>
      <c r="AD377" s="185"/>
      <c r="AE377" s="185"/>
      <c r="AF377" s="185"/>
      <c r="AG377" s="185"/>
      <c r="AH377" s="185"/>
      <c r="AI377" s="185"/>
      <c r="AJ377" s="185"/>
      <c r="AK377" s="185"/>
      <c r="AL377" s="185"/>
      <c r="AM377" s="185"/>
      <c r="AN377" s="185"/>
      <c r="AO377" s="185"/>
      <c r="AP377" s="185"/>
      <c r="AQ377" s="185"/>
      <c r="AR377" s="185"/>
      <c r="AS377" s="185"/>
      <c r="AT377" s="185"/>
      <c r="AU377" s="185"/>
      <c r="AV377" s="185"/>
      <c r="AW377" s="185"/>
      <c r="AX377" s="185"/>
      <c r="AY377" s="185"/>
      <c r="AZ377" s="185"/>
      <c r="BA377" s="185"/>
      <c r="BB377" s="185"/>
      <c r="BC377" s="185"/>
      <c r="BD377" s="185"/>
      <c r="BE377" s="185"/>
      <c r="BF377" s="185"/>
      <c r="BG377" s="185"/>
      <c r="BH377" s="185"/>
      <c r="BI377" s="185"/>
      <c r="BJ377" s="185"/>
    </row>
    <row r="378" spans="1:62" x14ac:dyDescent="0.3">
      <c r="A378" s="24">
        <f t="shared" si="37"/>
        <v>76</v>
      </c>
      <c r="B378" s="86">
        <f t="shared" si="38"/>
        <v>5.1262484469910921E-4</v>
      </c>
      <c r="C378" s="23">
        <f t="shared" si="39"/>
        <v>1.0701368216348739</v>
      </c>
      <c r="D378" s="23">
        <f t="shared" si="40"/>
        <v>3.5953877298266354E-5</v>
      </c>
      <c r="E378" s="26"/>
      <c r="F378" s="26"/>
      <c r="G378" s="26"/>
      <c r="H378" s="26"/>
      <c r="I378" s="26"/>
      <c r="J378" s="185"/>
      <c r="L378" s="26"/>
      <c r="M378" s="26"/>
      <c r="N378" s="26"/>
      <c r="O378" s="26"/>
      <c r="P378" s="185"/>
      <c r="Q378" s="26"/>
      <c r="R378" s="26"/>
      <c r="S378" s="185"/>
      <c r="T378" s="185"/>
      <c r="U378" s="26"/>
      <c r="V378" s="26"/>
      <c r="W378" s="185"/>
      <c r="X378" s="26"/>
      <c r="Y378" s="26"/>
      <c r="Z378" s="185"/>
      <c r="AA378" s="26"/>
      <c r="AB378" s="185"/>
      <c r="AC378" s="185"/>
      <c r="AD378" s="185"/>
      <c r="AE378" s="185"/>
      <c r="AF378" s="185"/>
      <c r="AG378" s="185"/>
      <c r="AH378" s="185"/>
      <c r="AI378" s="185"/>
      <c r="AJ378" s="185"/>
      <c r="AK378" s="185"/>
      <c r="AL378" s="185"/>
      <c r="AM378" s="185"/>
      <c r="AN378" s="185"/>
      <c r="AO378" s="185"/>
      <c r="AP378" s="185"/>
      <c r="AQ378" s="185"/>
      <c r="AR378" s="185"/>
      <c r="AS378" s="185"/>
      <c r="AT378" s="185"/>
      <c r="AU378" s="185"/>
      <c r="AV378" s="185"/>
      <c r="AW378" s="185"/>
      <c r="AX378" s="185"/>
      <c r="AY378" s="185"/>
      <c r="AZ378" s="185"/>
      <c r="BA378" s="185"/>
      <c r="BB378" s="185"/>
      <c r="BC378" s="185"/>
      <c r="BD378" s="185"/>
      <c r="BE378" s="185"/>
      <c r="BF378" s="185"/>
      <c r="BG378" s="185"/>
      <c r="BH378" s="185"/>
      <c r="BI378" s="185"/>
      <c r="BJ378" s="185"/>
    </row>
    <row r="379" spans="1:62" x14ac:dyDescent="0.3">
      <c r="A379" s="24">
        <f>A284</f>
        <v>77</v>
      </c>
      <c r="B379" s="86">
        <f t="shared" si="38"/>
        <v>3.5905954723507486E-4</v>
      </c>
      <c r="C379" s="23">
        <f t="shared" si="39"/>
        <v>1.0701368216348739</v>
      </c>
      <c r="D379" s="23">
        <f t="shared" si="40"/>
        <v>2.5183295420725022E-5</v>
      </c>
      <c r="E379" s="26"/>
      <c r="F379" s="26"/>
      <c r="G379" s="26"/>
      <c r="H379" s="26"/>
      <c r="I379" s="26"/>
      <c r="J379" s="185"/>
      <c r="L379" s="26"/>
      <c r="M379" s="26"/>
      <c r="N379" s="26"/>
      <c r="O379" s="26"/>
      <c r="P379" s="185"/>
      <c r="Q379" s="26"/>
      <c r="R379" s="26"/>
      <c r="S379" s="185"/>
      <c r="T379" s="185"/>
      <c r="U379" s="26"/>
      <c r="V379" s="26"/>
      <c r="W379" s="185"/>
      <c r="X379" s="26"/>
      <c r="Y379" s="26"/>
      <c r="Z379" s="185"/>
      <c r="AA379" s="26"/>
      <c r="AB379" s="185"/>
      <c r="AC379" s="185"/>
      <c r="AD379" s="185"/>
      <c r="AE379" s="185"/>
      <c r="AF379" s="185"/>
      <c r="AG379" s="185"/>
      <c r="AH379" s="185"/>
      <c r="AI379" s="185"/>
      <c r="AJ379" s="185"/>
      <c r="AK379" s="185"/>
      <c r="AL379" s="185"/>
      <c r="AM379" s="185"/>
      <c r="AN379" s="185"/>
      <c r="AO379" s="185"/>
      <c r="AP379" s="185"/>
      <c r="AQ379" s="185"/>
      <c r="AR379" s="185"/>
      <c r="AS379" s="185"/>
      <c r="AT379" s="185"/>
      <c r="AU379" s="185"/>
      <c r="AV379" s="185"/>
      <c r="AW379" s="185"/>
      <c r="AX379" s="185"/>
      <c r="AY379" s="185"/>
      <c r="AZ379" s="185"/>
      <c r="BA379" s="185"/>
      <c r="BB379" s="185"/>
      <c r="BC379" s="185"/>
      <c r="BD379" s="185"/>
      <c r="BE379" s="185"/>
      <c r="BF379" s="185"/>
      <c r="BG379" s="185"/>
      <c r="BH379" s="185"/>
      <c r="BI379" s="185"/>
      <c r="BJ379" s="185"/>
    </row>
    <row r="380" spans="1:62" x14ac:dyDescent="0.3">
      <c r="A380" s="24">
        <f t="shared" ref="A380:A386" si="41">A285</f>
        <v>78</v>
      </c>
      <c r="B380" s="86">
        <f t="shared" si="38"/>
        <v>2.9935513682862391E-4</v>
      </c>
      <c r="C380" s="23">
        <f t="shared" si="39"/>
        <v>1.0701368216348739</v>
      </c>
      <c r="D380" s="23">
        <f t="shared" si="40"/>
        <v>2.0995817837232464E-5</v>
      </c>
      <c r="E380" s="26"/>
      <c r="F380" s="26"/>
      <c r="G380" s="26"/>
      <c r="H380" s="26"/>
      <c r="I380" s="26"/>
      <c r="J380" s="185"/>
      <c r="L380" s="26"/>
      <c r="M380" s="26"/>
      <c r="N380" s="26"/>
      <c r="O380" s="26"/>
      <c r="P380" s="185"/>
      <c r="Q380" s="26"/>
      <c r="R380" s="26"/>
      <c r="S380" s="185"/>
      <c r="T380" s="185"/>
      <c r="U380" s="26"/>
      <c r="V380" s="26"/>
      <c r="W380" s="185"/>
      <c r="X380" s="26"/>
      <c r="Y380" s="26"/>
      <c r="Z380" s="185"/>
      <c r="AA380" s="26"/>
      <c r="AB380" s="185"/>
      <c r="AC380" s="185"/>
      <c r="AD380" s="185"/>
      <c r="AE380" s="185"/>
      <c r="AF380" s="185"/>
      <c r="AG380" s="185"/>
      <c r="AH380" s="185"/>
      <c r="AI380" s="185"/>
      <c r="AJ380" s="185"/>
      <c r="AK380" s="185"/>
      <c r="AL380" s="185"/>
      <c r="AM380" s="185"/>
      <c r="AN380" s="185"/>
      <c r="AO380" s="185"/>
      <c r="AP380" s="185"/>
      <c r="AQ380" s="185"/>
      <c r="AR380" s="185"/>
      <c r="AS380" s="185"/>
      <c r="AT380" s="185"/>
      <c r="AU380" s="185"/>
      <c r="AV380" s="185"/>
      <c r="AW380" s="185"/>
      <c r="AX380" s="185"/>
      <c r="AY380" s="185"/>
      <c r="AZ380" s="185"/>
      <c r="BA380" s="185"/>
      <c r="BB380" s="185"/>
      <c r="BC380" s="185"/>
      <c r="BD380" s="185"/>
      <c r="BE380" s="185"/>
      <c r="BF380" s="185"/>
      <c r="BG380" s="185"/>
      <c r="BH380" s="185"/>
      <c r="BI380" s="185"/>
      <c r="BJ380" s="185"/>
    </row>
    <row r="381" spans="1:62" x14ac:dyDescent="0.3">
      <c r="A381" s="24">
        <f t="shared" si="41"/>
        <v>79</v>
      </c>
      <c r="B381" s="86">
        <f t="shared" si="38"/>
        <v>2.082711990922708E-4</v>
      </c>
      <c r="C381" s="23">
        <f t="shared" si="39"/>
        <v>1.0701368216348739</v>
      </c>
      <c r="D381" s="23">
        <f t="shared" si="40"/>
        <v>1.4607479942415906E-5</v>
      </c>
      <c r="E381" s="26"/>
      <c r="F381" s="26"/>
      <c r="G381" s="26"/>
      <c r="H381" s="26"/>
      <c r="I381" s="26"/>
      <c r="J381" s="185"/>
      <c r="L381" s="26"/>
      <c r="M381" s="26"/>
      <c r="N381" s="26"/>
      <c r="O381" s="26"/>
      <c r="P381" s="185"/>
      <c r="Q381" s="26"/>
      <c r="R381" s="26"/>
      <c r="S381" s="185"/>
      <c r="T381" s="185"/>
      <c r="U381" s="26"/>
      <c r="V381" s="26"/>
      <c r="W381" s="185"/>
      <c r="X381" s="26"/>
      <c r="Y381" s="26"/>
      <c r="Z381" s="185"/>
      <c r="AA381" s="26"/>
      <c r="AB381" s="185"/>
      <c r="AC381" s="185"/>
      <c r="AD381" s="185"/>
      <c r="AE381" s="185"/>
      <c r="AF381" s="185"/>
      <c r="AG381" s="185"/>
      <c r="AH381" s="185"/>
      <c r="AI381" s="185"/>
      <c r="AJ381" s="185"/>
      <c r="AK381" s="185"/>
      <c r="AL381" s="185"/>
      <c r="AM381" s="185"/>
      <c r="AN381" s="185"/>
      <c r="AO381" s="185"/>
      <c r="AP381" s="185"/>
      <c r="AQ381" s="185"/>
      <c r="AR381" s="185"/>
      <c r="AS381" s="185"/>
      <c r="AT381" s="185"/>
      <c r="AU381" s="185"/>
      <c r="AV381" s="185"/>
      <c r="AW381" s="185"/>
      <c r="AX381" s="185"/>
      <c r="AY381" s="185"/>
      <c r="AZ381" s="185"/>
      <c r="BA381" s="185"/>
      <c r="BB381" s="185"/>
      <c r="BC381" s="185"/>
      <c r="BD381" s="185"/>
      <c r="BE381" s="185"/>
      <c r="BF381" s="185"/>
      <c r="BG381" s="185"/>
      <c r="BH381" s="185"/>
      <c r="BI381" s="185"/>
      <c r="BJ381" s="185"/>
    </row>
    <row r="382" spans="1:62" x14ac:dyDescent="0.3">
      <c r="A382" s="24">
        <f t="shared" si="41"/>
        <v>80</v>
      </c>
      <c r="B382" s="86">
        <f t="shared" si="38"/>
        <v>1.4773370388945076E-4</v>
      </c>
      <c r="C382" s="23">
        <f t="shared" si="39"/>
        <v>1.0701368216348739</v>
      </c>
      <c r="D382" s="23">
        <f t="shared" si="40"/>
        <v>1.0361572439153684E-5</v>
      </c>
      <c r="E382" s="26"/>
      <c r="F382" s="26"/>
      <c r="G382" s="26"/>
      <c r="H382" s="26"/>
      <c r="I382" s="26"/>
      <c r="J382" s="185"/>
      <c r="L382" s="26"/>
      <c r="M382" s="26"/>
      <c r="N382" s="26"/>
      <c r="O382" s="26"/>
      <c r="P382" s="185"/>
      <c r="Q382" s="26"/>
      <c r="R382" s="26"/>
      <c r="S382" s="185"/>
      <c r="T382" s="185"/>
      <c r="U382" s="26"/>
      <c r="V382" s="26"/>
      <c r="W382" s="185"/>
      <c r="X382" s="26"/>
      <c r="Y382" s="26"/>
      <c r="Z382" s="185"/>
      <c r="AA382" s="26"/>
      <c r="AB382" s="185"/>
      <c r="AC382" s="185"/>
      <c r="AD382" s="185"/>
      <c r="AE382" s="185"/>
      <c r="AF382" s="185"/>
      <c r="AG382" s="185"/>
      <c r="AH382" s="185"/>
      <c r="AI382" s="185"/>
      <c r="AJ382" s="185"/>
      <c r="AK382" s="185"/>
      <c r="AL382" s="185"/>
      <c r="AM382" s="185"/>
      <c r="AN382" s="185"/>
      <c r="AO382" s="185"/>
      <c r="AP382" s="185"/>
      <c r="AQ382" s="185"/>
      <c r="AR382" s="185"/>
      <c r="AS382" s="185"/>
      <c r="AT382" s="185"/>
      <c r="AU382" s="185"/>
      <c r="AV382" s="185"/>
      <c r="AW382" s="185"/>
      <c r="AX382" s="185"/>
      <c r="AY382" s="185"/>
      <c r="AZ382" s="185"/>
      <c r="BA382" s="185"/>
      <c r="BB382" s="185"/>
      <c r="BC382" s="185"/>
      <c r="BD382" s="185"/>
      <c r="BE382" s="185"/>
      <c r="BF382" s="185"/>
      <c r="BG382" s="185"/>
      <c r="BH382" s="185"/>
      <c r="BI382" s="185"/>
      <c r="BJ382" s="185"/>
    </row>
    <row r="383" spans="1:62" x14ac:dyDescent="0.3">
      <c r="A383" s="24">
        <f t="shared" si="41"/>
        <v>81</v>
      </c>
      <c r="B383" s="86">
        <f t="shared" si="38"/>
        <v>8.9140073211491899E-5</v>
      </c>
      <c r="C383" s="23">
        <f t="shared" si="39"/>
        <v>1.0701368216348739</v>
      </c>
      <c r="D383" s="23">
        <f t="shared" si="40"/>
        <v>6.2520014153540074E-6</v>
      </c>
      <c r="E383" s="26"/>
      <c r="F383" s="26"/>
      <c r="G383" s="26"/>
      <c r="H383" s="26"/>
      <c r="I383" s="26"/>
      <c r="J383" s="185"/>
      <c r="L383" s="26"/>
      <c r="M383" s="26"/>
      <c r="N383" s="26"/>
      <c r="O383" s="26"/>
      <c r="P383" s="185"/>
      <c r="Q383" s="26"/>
      <c r="R383" s="26"/>
      <c r="S383" s="185"/>
      <c r="T383" s="185"/>
      <c r="U383" s="26"/>
      <c r="V383" s="26"/>
      <c r="W383" s="185"/>
      <c r="X383" s="26"/>
      <c r="Y383" s="26"/>
      <c r="Z383" s="185"/>
      <c r="AA383" s="26"/>
      <c r="AB383" s="185"/>
      <c r="AC383" s="185"/>
      <c r="AD383" s="185"/>
      <c r="AE383" s="185"/>
      <c r="AF383" s="185"/>
      <c r="AG383" s="185"/>
      <c r="AH383" s="185"/>
      <c r="AI383" s="185"/>
      <c r="AJ383" s="185"/>
      <c r="AK383" s="185"/>
      <c r="AL383" s="185"/>
      <c r="AM383" s="185"/>
      <c r="AN383" s="185"/>
      <c r="AO383" s="185"/>
      <c r="AP383" s="185"/>
      <c r="AQ383" s="185"/>
      <c r="AR383" s="185"/>
      <c r="AS383" s="185"/>
      <c r="AT383" s="185"/>
      <c r="AU383" s="185"/>
      <c r="AV383" s="185"/>
      <c r="AW383" s="185"/>
      <c r="AX383" s="185"/>
      <c r="AY383" s="185"/>
      <c r="AZ383" s="185"/>
      <c r="BA383" s="185"/>
      <c r="BB383" s="185"/>
      <c r="BC383" s="185"/>
      <c r="BD383" s="185"/>
      <c r="BE383" s="185"/>
      <c r="BF383" s="185"/>
      <c r="BG383" s="185"/>
      <c r="BH383" s="185"/>
      <c r="BI383" s="185"/>
      <c r="BJ383" s="185"/>
    </row>
    <row r="384" spans="1:62" x14ac:dyDescent="0.3">
      <c r="A384" s="24">
        <f t="shared" si="41"/>
        <v>82</v>
      </c>
      <c r="B384" s="86">
        <f t="shared" si="38"/>
        <v>4.6930443528791683E-5</v>
      </c>
      <c r="C384" s="23">
        <f t="shared" si="39"/>
        <v>1.0701368216348739</v>
      </c>
      <c r="D384" s="23">
        <f t="shared" si="40"/>
        <v>3.2915521470243841E-6</v>
      </c>
      <c r="E384" s="26"/>
      <c r="F384" s="26"/>
      <c r="G384" s="26"/>
      <c r="H384" s="26"/>
      <c r="I384" s="26"/>
      <c r="J384" s="185"/>
      <c r="L384" s="26"/>
      <c r="M384" s="26"/>
      <c r="N384" s="26"/>
      <c r="O384" s="26"/>
      <c r="P384" s="185"/>
      <c r="Q384" s="26"/>
      <c r="R384" s="26"/>
      <c r="S384" s="185"/>
      <c r="T384" s="185"/>
      <c r="U384" s="26"/>
      <c r="V384" s="26"/>
      <c r="W384" s="185"/>
      <c r="X384" s="26"/>
      <c r="Y384" s="26"/>
      <c r="Z384" s="185"/>
      <c r="AA384" s="26"/>
      <c r="AB384" s="185"/>
      <c r="AC384" s="185"/>
      <c r="AD384" s="185"/>
      <c r="AE384" s="185"/>
      <c r="AF384" s="185"/>
      <c r="AG384" s="185"/>
      <c r="AH384" s="185"/>
      <c r="AI384" s="185"/>
      <c r="AJ384" s="185"/>
      <c r="AK384" s="185"/>
      <c r="AL384" s="185"/>
      <c r="AM384" s="185"/>
      <c r="AN384" s="185"/>
      <c r="AO384" s="185"/>
      <c r="AP384" s="185"/>
      <c r="AQ384" s="185"/>
      <c r="AR384" s="185"/>
      <c r="AS384" s="185"/>
      <c r="AT384" s="185"/>
      <c r="AU384" s="185"/>
      <c r="AV384" s="185"/>
      <c r="AW384" s="185"/>
      <c r="AX384" s="185"/>
      <c r="AY384" s="185"/>
      <c r="AZ384" s="185"/>
      <c r="BA384" s="185"/>
      <c r="BB384" s="185"/>
      <c r="BC384" s="185"/>
      <c r="BD384" s="185"/>
      <c r="BE384" s="185"/>
      <c r="BF384" s="185"/>
      <c r="BG384" s="185"/>
      <c r="BH384" s="185"/>
      <c r="BI384" s="185"/>
      <c r="BJ384" s="185"/>
    </row>
    <row r="385" spans="1:62" x14ac:dyDescent="0.3">
      <c r="A385" s="24">
        <f t="shared" si="41"/>
        <v>83</v>
      </c>
      <c r="B385" s="86">
        <f t="shared" si="38"/>
        <v>6.7479868505895737E-5</v>
      </c>
      <c r="C385" s="23">
        <f t="shared" si="39"/>
        <v>1.0701368216348739</v>
      </c>
      <c r="D385" s="23">
        <f t="shared" si="40"/>
        <v>4.7328235013427538E-6</v>
      </c>
      <c r="E385" s="26"/>
      <c r="F385" s="26"/>
      <c r="G385" s="26"/>
      <c r="H385" s="26"/>
      <c r="I385" s="26"/>
      <c r="J385" s="185"/>
      <c r="L385" s="26"/>
      <c r="M385" s="26"/>
      <c r="N385" s="26"/>
      <c r="O385" s="26"/>
      <c r="P385" s="185"/>
      <c r="Q385" s="26"/>
      <c r="R385" s="26"/>
      <c r="S385" s="185"/>
      <c r="T385" s="185"/>
      <c r="U385" s="26"/>
      <c r="V385" s="26"/>
      <c r="W385" s="185"/>
      <c r="X385" s="26"/>
      <c r="Y385" s="26"/>
      <c r="Z385" s="185"/>
      <c r="AA385" s="26"/>
      <c r="AB385" s="185"/>
      <c r="AC385" s="185"/>
      <c r="AD385" s="185"/>
      <c r="AE385" s="185"/>
      <c r="AF385" s="185"/>
      <c r="AG385" s="185"/>
      <c r="AH385" s="185"/>
      <c r="AI385" s="185"/>
      <c r="AJ385" s="185"/>
      <c r="AK385" s="185"/>
      <c r="AL385" s="185"/>
      <c r="AM385" s="185"/>
      <c r="AN385" s="185"/>
      <c r="AO385" s="185"/>
      <c r="AP385" s="185"/>
      <c r="AQ385" s="185"/>
      <c r="AR385" s="185"/>
      <c r="AS385" s="185"/>
      <c r="AT385" s="185"/>
      <c r="AU385" s="185"/>
      <c r="AV385" s="185"/>
      <c r="AW385" s="185"/>
      <c r="AX385" s="185"/>
      <c r="AY385" s="185"/>
      <c r="AZ385" s="185"/>
      <c r="BA385" s="185"/>
      <c r="BB385" s="185"/>
      <c r="BC385" s="185"/>
      <c r="BD385" s="185"/>
      <c r="BE385" s="185"/>
      <c r="BF385" s="185"/>
      <c r="BG385" s="185"/>
      <c r="BH385" s="185"/>
      <c r="BI385" s="185"/>
      <c r="BJ385" s="185"/>
    </row>
    <row r="386" spans="1:62" x14ac:dyDescent="0.3">
      <c r="A386" s="24" t="str">
        <f t="shared" si="41"/>
        <v>NNNN</v>
      </c>
      <c r="B386" s="86">
        <f t="shared" si="38"/>
        <v>0.1943525737044004</v>
      </c>
      <c r="C386" s="23">
        <f t="shared" si="39"/>
        <v>0.95226913684307701</v>
      </c>
      <c r="D386" s="23">
        <f t="shared" si="40"/>
        <v>9.2766160996805239E-3</v>
      </c>
      <c r="E386" s="26"/>
      <c r="F386" s="26"/>
      <c r="G386" s="26"/>
      <c r="H386" s="26"/>
      <c r="I386" s="26"/>
      <c r="J386" s="185"/>
      <c r="L386" s="26"/>
      <c r="M386" s="26"/>
      <c r="N386" s="26"/>
      <c r="O386" s="26"/>
      <c r="P386" s="185"/>
      <c r="Q386" s="26"/>
      <c r="R386" s="26"/>
      <c r="S386" s="185"/>
      <c r="T386" s="185"/>
      <c r="U386" s="26"/>
      <c r="V386" s="26"/>
      <c r="W386" s="185"/>
      <c r="X386" s="26"/>
      <c r="Y386" s="26"/>
      <c r="Z386" s="185"/>
      <c r="AA386" s="26"/>
      <c r="AB386" s="185"/>
      <c r="AC386" s="185"/>
      <c r="AD386" s="185"/>
      <c r="AE386" s="185"/>
      <c r="AF386" s="185"/>
      <c r="AG386" s="185"/>
      <c r="AH386" s="185"/>
      <c r="AI386" s="185"/>
      <c r="AJ386" s="185"/>
      <c r="AK386" s="185"/>
      <c r="AL386" s="185"/>
      <c r="AM386" s="185"/>
      <c r="AN386" s="185"/>
      <c r="AO386" s="185"/>
      <c r="AP386" s="185"/>
      <c r="AQ386" s="185"/>
      <c r="AR386" s="185"/>
      <c r="AS386" s="185"/>
      <c r="AT386" s="185"/>
      <c r="AU386" s="185"/>
      <c r="AV386" s="185"/>
      <c r="AW386" s="185"/>
      <c r="AX386" s="185"/>
      <c r="AY386" s="185"/>
      <c r="AZ386" s="185"/>
      <c r="BA386" s="185"/>
      <c r="BB386" s="185"/>
      <c r="BC386" s="185"/>
      <c r="BD386" s="185"/>
      <c r="BE386" s="185"/>
      <c r="BF386" s="185"/>
      <c r="BG386" s="185"/>
      <c r="BH386" s="185"/>
      <c r="BI386" s="185"/>
      <c r="BJ386" s="185"/>
    </row>
    <row r="387" spans="1:62" x14ac:dyDescent="0.3">
      <c r="A387" s="24"/>
      <c r="B387" s="26"/>
      <c r="C387" s="26"/>
      <c r="D387" s="185"/>
      <c r="E387" s="26"/>
      <c r="F387" s="26"/>
      <c r="G387" s="26"/>
      <c r="H387" s="26"/>
      <c r="I387" s="26"/>
      <c r="J387" s="185"/>
      <c r="L387" s="26"/>
      <c r="M387" s="26"/>
      <c r="N387" s="26"/>
      <c r="O387" s="26"/>
      <c r="P387" s="185"/>
      <c r="Q387" s="26"/>
      <c r="R387" s="26"/>
      <c r="S387" s="185"/>
      <c r="T387" s="185"/>
      <c r="U387" s="26"/>
      <c r="V387" s="26"/>
      <c r="W387" s="185"/>
      <c r="X387" s="185"/>
      <c r="Y387" s="26"/>
      <c r="Z387" s="185"/>
      <c r="AA387" s="26"/>
      <c r="AB387" s="26"/>
      <c r="AC387" s="185"/>
      <c r="AD387" s="26"/>
      <c r="AE387" s="26"/>
      <c r="AF387" s="185"/>
      <c r="AG387" s="26"/>
      <c r="AH387" s="185"/>
      <c r="AI387" s="185"/>
      <c r="AJ387" s="185"/>
      <c r="AK387" s="185"/>
      <c r="AL387" s="185"/>
      <c r="AM387" s="185"/>
      <c r="AN387" s="185"/>
      <c r="AO387" s="185"/>
      <c r="AP387" s="185"/>
      <c r="AQ387" s="185"/>
      <c r="AR387" s="185"/>
      <c r="AS387" s="185"/>
      <c r="AT387" s="185"/>
      <c r="AU387" s="185"/>
      <c r="AV387" s="185"/>
      <c r="AW387" s="185"/>
      <c r="AX387" s="185"/>
      <c r="AY387" s="185"/>
      <c r="AZ387" s="185"/>
      <c r="BA387" s="185"/>
      <c r="BB387" s="185"/>
      <c r="BC387" s="185"/>
      <c r="BD387" s="185"/>
      <c r="BE387" s="185"/>
      <c r="BF387" s="185"/>
      <c r="BG387" s="185"/>
      <c r="BH387" s="185"/>
      <c r="BI387" s="185"/>
      <c r="BJ387" s="185"/>
    </row>
    <row r="388" spans="1:62" x14ac:dyDescent="0.3">
      <c r="A388" s="24"/>
      <c r="B388" s="26"/>
      <c r="C388" s="26"/>
      <c r="D388" s="185"/>
      <c r="E388" s="26"/>
      <c r="F388" s="26"/>
      <c r="G388" s="26"/>
      <c r="H388" s="26"/>
      <c r="I388" s="26"/>
      <c r="J388" s="185"/>
      <c r="L388" s="26"/>
      <c r="M388" s="26"/>
      <c r="N388" s="26"/>
      <c r="O388" s="26"/>
      <c r="P388" s="185"/>
      <c r="Q388" s="26"/>
      <c r="R388" s="26"/>
      <c r="S388" s="185"/>
      <c r="T388" s="185"/>
      <c r="U388" s="26"/>
      <c r="V388" s="26"/>
      <c r="W388" s="185"/>
      <c r="X388" s="185"/>
      <c r="Y388" s="26"/>
      <c r="Z388" s="185"/>
      <c r="AA388" s="26"/>
      <c r="AB388" s="26"/>
      <c r="AC388" s="185"/>
      <c r="AD388" s="26"/>
      <c r="AE388" s="26"/>
      <c r="AF388" s="185"/>
      <c r="AG388" s="26"/>
      <c r="AH388" s="185"/>
      <c r="AI388" s="185"/>
      <c r="AJ388" s="185"/>
      <c r="AK388" s="185"/>
      <c r="AL388" s="185"/>
      <c r="AM388" s="185"/>
      <c r="AN388" s="185"/>
      <c r="AO388" s="185"/>
      <c r="AP388" s="185"/>
      <c r="AQ388" s="185"/>
      <c r="AR388" s="185"/>
      <c r="AS388" s="185"/>
      <c r="AT388" s="185"/>
      <c r="AU388" s="185"/>
      <c r="AV388" s="185"/>
      <c r="AW388" s="185"/>
      <c r="AX388" s="185"/>
      <c r="AY388" s="185"/>
      <c r="AZ388" s="185"/>
      <c r="BA388" s="185"/>
      <c r="BB388" s="185"/>
      <c r="BC388" s="185"/>
      <c r="BD388" s="185"/>
      <c r="BE388" s="185"/>
      <c r="BF388" s="185"/>
      <c r="BG388" s="185"/>
      <c r="BH388" s="185"/>
      <c r="BI388" s="185"/>
      <c r="BJ388" s="185"/>
    </row>
    <row r="389" spans="1:62" ht="14.5" x14ac:dyDescent="0.35">
      <c r="A389" s="184"/>
      <c r="B389" s="26"/>
      <c r="C389" s="27" t="s">
        <v>49</v>
      </c>
      <c r="D389" s="155">
        <f>SUM(D302:D386)</f>
        <v>0.10627158051631259</v>
      </c>
      <c r="E389" s="156"/>
      <c r="F389" s="26"/>
      <c r="G389" s="26"/>
      <c r="H389" s="26"/>
      <c r="I389" s="26"/>
      <c r="J389" s="185"/>
      <c r="L389" s="26"/>
      <c r="M389" s="26"/>
      <c r="N389" s="26"/>
      <c r="O389" s="26"/>
      <c r="P389" s="185"/>
      <c r="Q389" s="26"/>
      <c r="R389" s="26"/>
      <c r="S389" s="185"/>
      <c r="T389" s="185"/>
      <c r="U389" s="26"/>
      <c r="V389" s="26"/>
      <c r="W389" s="185"/>
      <c r="X389" s="185"/>
      <c r="Y389" s="26"/>
      <c r="Z389" s="185"/>
      <c r="AA389" s="26"/>
      <c r="AB389" s="26"/>
      <c r="AC389" s="185"/>
      <c r="AD389" s="26"/>
      <c r="AE389" s="26"/>
      <c r="AF389" s="185"/>
      <c r="AG389" s="26"/>
      <c r="AH389" s="185"/>
      <c r="AI389" s="185"/>
      <c r="AJ389" s="185"/>
      <c r="AK389" s="185"/>
      <c r="AL389" s="185"/>
      <c r="AM389" s="185"/>
      <c r="AN389" s="185"/>
      <c r="AO389" s="185"/>
      <c r="AP389" s="185"/>
      <c r="AQ389" s="185"/>
      <c r="AR389" s="185"/>
      <c r="AS389" s="185"/>
      <c r="AT389" s="185"/>
      <c r="AU389" s="185"/>
      <c r="AV389" s="185"/>
      <c r="AW389" s="185"/>
      <c r="AX389" s="185"/>
      <c r="AY389" s="185"/>
      <c r="AZ389" s="185"/>
      <c r="BA389" s="185"/>
      <c r="BB389" s="185"/>
      <c r="BC389" s="185"/>
      <c r="BD389" s="185"/>
      <c r="BE389" s="185"/>
      <c r="BF389" s="185"/>
      <c r="BG389" s="185"/>
      <c r="BH389" s="185"/>
      <c r="BI389" s="185"/>
      <c r="BJ389" s="185"/>
    </row>
    <row r="390" spans="1:62" x14ac:dyDescent="0.3">
      <c r="A390" s="184"/>
      <c r="B390" s="25"/>
      <c r="C390" s="26"/>
      <c r="D390" s="26"/>
      <c r="E390" s="26"/>
      <c r="F390" s="26"/>
      <c r="G390" s="26"/>
      <c r="H390" s="26"/>
      <c r="I390" s="26"/>
      <c r="J390" s="185"/>
      <c r="L390" s="26"/>
      <c r="M390" s="26"/>
      <c r="N390" s="26"/>
      <c r="O390" s="26"/>
      <c r="P390" s="185"/>
      <c r="Q390" s="26"/>
      <c r="R390" s="26"/>
      <c r="S390" s="185"/>
      <c r="T390" s="185"/>
      <c r="U390" s="26"/>
      <c r="V390" s="26"/>
      <c r="W390" s="185"/>
      <c r="X390" s="185"/>
      <c r="Y390" s="26"/>
      <c r="Z390" s="185"/>
      <c r="AA390" s="26"/>
      <c r="AB390" s="26"/>
      <c r="AC390" s="185"/>
      <c r="AD390" s="26"/>
      <c r="AE390" s="26"/>
      <c r="AF390" s="185"/>
      <c r="AG390" s="26"/>
      <c r="AH390" s="185"/>
      <c r="AI390" s="185"/>
      <c r="AJ390" s="185"/>
      <c r="AK390" s="185"/>
      <c r="AL390" s="185"/>
      <c r="AM390" s="185"/>
      <c r="AN390" s="185"/>
      <c r="AO390" s="185"/>
      <c r="AP390" s="185"/>
      <c r="AQ390" s="185"/>
      <c r="AR390" s="185"/>
      <c r="AS390" s="185"/>
      <c r="AT390" s="185"/>
      <c r="AU390" s="185"/>
      <c r="AV390" s="185"/>
      <c r="AW390" s="185"/>
      <c r="AX390" s="185"/>
      <c r="AY390" s="185"/>
      <c r="AZ390" s="185"/>
      <c r="BA390" s="185"/>
      <c r="BB390" s="185"/>
      <c r="BC390" s="185"/>
      <c r="BD390" s="185"/>
      <c r="BE390" s="185"/>
      <c r="BF390" s="185"/>
      <c r="BG390" s="185"/>
      <c r="BH390" s="185"/>
      <c r="BI390" s="185"/>
      <c r="BJ390" s="185"/>
    </row>
    <row r="391" spans="1:62" x14ac:dyDescent="0.3">
      <c r="A391" s="184"/>
      <c r="B391" s="25"/>
      <c r="C391" s="26"/>
      <c r="D391" s="26"/>
      <c r="E391" s="26"/>
      <c r="F391" s="26"/>
      <c r="G391" s="26"/>
      <c r="H391" s="26"/>
      <c r="I391" s="26"/>
      <c r="J391" s="185"/>
      <c r="L391" s="26"/>
      <c r="M391" s="26"/>
      <c r="N391" s="26"/>
      <c r="O391" s="26"/>
      <c r="P391" s="185"/>
      <c r="Q391" s="26"/>
      <c r="R391" s="26"/>
      <c r="S391" s="185"/>
      <c r="T391" s="185"/>
      <c r="U391" s="26"/>
      <c r="V391" s="26"/>
      <c r="W391" s="185"/>
      <c r="X391" s="185"/>
      <c r="Y391" s="26"/>
      <c r="Z391" s="185"/>
      <c r="AA391" s="26"/>
      <c r="AB391" s="26"/>
      <c r="AC391" s="185"/>
      <c r="AD391" s="26"/>
      <c r="AE391" s="26"/>
      <c r="AF391" s="185"/>
      <c r="AG391" s="26"/>
      <c r="AH391" s="185"/>
      <c r="AI391" s="185"/>
      <c r="AJ391" s="185"/>
      <c r="AK391" s="185"/>
      <c r="AL391" s="185"/>
      <c r="AM391" s="185"/>
      <c r="AN391" s="185"/>
      <c r="AO391" s="185"/>
      <c r="AP391" s="185"/>
      <c r="AQ391" s="185"/>
      <c r="AR391" s="185"/>
      <c r="AS391" s="185"/>
      <c r="AT391" s="185"/>
      <c r="AU391" s="185"/>
      <c r="AV391" s="185"/>
      <c r="AW391" s="185"/>
      <c r="AX391" s="185"/>
      <c r="AY391" s="185"/>
      <c r="AZ391" s="185"/>
      <c r="BA391" s="185"/>
      <c r="BB391" s="185"/>
      <c r="BC391" s="185"/>
      <c r="BD391" s="185"/>
      <c r="BE391" s="185"/>
      <c r="BF391" s="185"/>
      <c r="BG391" s="185"/>
      <c r="BH391" s="185"/>
      <c r="BI391" s="185"/>
      <c r="BJ391" s="185"/>
    </row>
    <row r="392" spans="1:62" ht="15" x14ac:dyDescent="0.3">
      <c r="A392" s="131" t="s">
        <v>50</v>
      </c>
      <c r="B392" s="184"/>
      <c r="C392" s="184"/>
      <c r="D392" s="184"/>
      <c r="E392" s="26"/>
      <c r="F392" s="26"/>
      <c r="G392" s="26"/>
      <c r="H392" s="26"/>
      <c r="I392" s="26"/>
      <c r="J392" s="185"/>
      <c r="L392" s="26"/>
      <c r="M392" s="26"/>
      <c r="N392" s="26"/>
      <c r="O392" s="26"/>
      <c r="P392" s="185"/>
      <c r="Q392" s="26"/>
      <c r="R392" s="26"/>
      <c r="S392" s="185"/>
      <c r="T392" s="185"/>
      <c r="U392" s="26"/>
      <c r="V392" s="26"/>
      <c r="W392" s="185"/>
      <c r="X392" s="185"/>
      <c r="Y392" s="26"/>
      <c r="Z392" s="185"/>
      <c r="AA392" s="26"/>
      <c r="AB392" s="26"/>
      <c r="AC392" s="185"/>
      <c r="AD392" s="26"/>
      <c r="AE392" s="26"/>
      <c r="AF392" s="185"/>
      <c r="AG392" s="26"/>
      <c r="AH392" s="185"/>
      <c r="AI392" s="185"/>
      <c r="AJ392" s="185"/>
      <c r="AK392" s="185"/>
      <c r="AL392" s="185"/>
      <c r="AM392" s="185"/>
      <c r="AN392" s="185"/>
      <c r="AO392" s="185"/>
      <c r="AP392" s="185"/>
      <c r="AQ392" s="185"/>
      <c r="AR392" s="185"/>
      <c r="AS392" s="185"/>
      <c r="AT392" s="185"/>
      <c r="AU392" s="185"/>
      <c r="AV392" s="185"/>
      <c r="AW392" s="185"/>
      <c r="AX392" s="185"/>
      <c r="AY392" s="185"/>
      <c r="AZ392" s="185"/>
      <c r="BA392" s="185"/>
      <c r="BB392" s="185"/>
      <c r="BC392" s="185"/>
      <c r="BD392" s="185"/>
      <c r="BE392" s="185"/>
      <c r="BF392" s="185"/>
      <c r="BG392" s="185"/>
      <c r="BH392" s="185"/>
      <c r="BI392" s="185"/>
      <c r="BJ392" s="185"/>
    </row>
    <row r="393" spans="1:62" x14ac:dyDescent="0.3">
      <c r="A393" s="18" t="s">
        <v>51</v>
      </c>
      <c r="B393" s="184"/>
      <c r="C393" s="184"/>
      <c r="D393" s="184"/>
      <c r="E393" s="26"/>
      <c r="F393" s="26"/>
      <c r="G393" s="26"/>
      <c r="H393" s="26"/>
      <c r="I393" s="26"/>
      <c r="J393" s="185"/>
      <c r="L393" s="26"/>
      <c r="M393" s="26"/>
      <c r="N393" s="26"/>
      <c r="O393" s="26"/>
      <c r="P393" s="185"/>
      <c r="Q393" s="26"/>
      <c r="R393" s="26"/>
      <c r="S393" s="185"/>
      <c r="T393" s="185"/>
      <c r="U393" s="26"/>
      <c r="V393" s="26"/>
      <c r="W393" s="185"/>
      <c r="X393" s="185"/>
      <c r="Y393" s="26"/>
      <c r="Z393" s="185"/>
      <c r="AA393" s="26"/>
      <c r="AB393" s="26"/>
      <c r="AC393" s="185"/>
      <c r="AD393" s="26"/>
      <c r="AE393" s="26"/>
      <c r="AF393" s="185"/>
      <c r="AG393" s="26"/>
      <c r="AH393" s="185"/>
      <c r="AI393" s="185"/>
      <c r="AJ393" s="185"/>
      <c r="AK393" s="185"/>
      <c r="AL393" s="185"/>
      <c r="AM393" s="185"/>
      <c r="AN393" s="185"/>
      <c r="AO393" s="185"/>
      <c r="AP393" s="185"/>
      <c r="AQ393" s="185"/>
      <c r="AR393" s="185"/>
      <c r="AS393" s="185"/>
      <c r="AT393" s="185"/>
      <c r="AU393" s="185"/>
      <c r="AV393" s="185"/>
      <c r="AW393" s="185"/>
      <c r="AX393" s="185"/>
      <c r="AY393" s="185"/>
      <c r="AZ393" s="185"/>
      <c r="BA393" s="185"/>
      <c r="BB393" s="185"/>
      <c r="BC393" s="185"/>
      <c r="BD393" s="185"/>
      <c r="BE393" s="185"/>
      <c r="BF393" s="185"/>
      <c r="BG393" s="185"/>
      <c r="BH393" s="185"/>
      <c r="BI393" s="185"/>
      <c r="BJ393" s="185"/>
    </row>
    <row r="394" spans="1:62" x14ac:dyDescent="0.3">
      <c r="A394" s="18" t="s">
        <v>52</v>
      </c>
      <c r="B394" s="184"/>
      <c r="C394" s="184"/>
      <c r="D394" s="184"/>
      <c r="E394" s="26"/>
      <c r="F394" s="26"/>
      <c r="G394" s="26"/>
      <c r="H394" s="26"/>
      <c r="I394" s="26"/>
      <c r="J394" s="185"/>
      <c r="L394" s="26"/>
      <c r="M394" s="26"/>
      <c r="N394" s="26"/>
      <c r="O394" s="26"/>
      <c r="P394" s="185"/>
      <c r="Q394" s="185"/>
      <c r="R394" s="26"/>
      <c r="S394" s="185"/>
      <c r="T394" s="26"/>
      <c r="U394" s="26"/>
      <c r="V394" s="185"/>
      <c r="W394" s="26"/>
      <c r="X394" s="26"/>
      <c r="Y394" s="185"/>
      <c r="Z394" s="185"/>
      <c r="AA394" s="26"/>
      <c r="AB394" s="26"/>
      <c r="AC394" s="185"/>
      <c r="AD394" s="185"/>
      <c r="AE394" s="26"/>
      <c r="AF394" s="185"/>
      <c r="AG394" s="26"/>
      <c r="AH394" s="26"/>
      <c r="AI394" s="185"/>
      <c r="AJ394" s="26"/>
      <c r="AK394" s="26"/>
      <c r="AL394" s="185"/>
      <c r="AM394" s="26"/>
      <c r="AN394" s="185"/>
      <c r="AO394" s="185"/>
      <c r="AP394" s="185"/>
      <c r="AQ394" s="185"/>
      <c r="AR394" s="185"/>
      <c r="AS394" s="185"/>
      <c r="AT394" s="185"/>
      <c r="AU394" s="185"/>
      <c r="AV394" s="185"/>
      <c r="AW394" s="185"/>
      <c r="AX394" s="185"/>
      <c r="AY394" s="185"/>
      <c r="AZ394" s="185"/>
      <c r="BA394" s="185"/>
      <c r="BB394" s="185"/>
      <c r="BC394" s="185"/>
      <c r="BD394" s="185"/>
      <c r="BE394" s="185"/>
      <c r="BF394" s="185"/>
      <c r="BG394" s="185"/>
      <c r="BH394" s="185"/>
      <c r="BI394" s="185"/>
      <c r="BJ394" s="185"/>
    </row>
    <row r="395" spans="1:62" x14ac:dyDescent="0.3">
      <c r="A395" s="184"/>
      <c r="B395" s="184"/>
      <c r="C395" s="184"/>
      <c r="D395" s="184"/>
      <c r="E395" s="26"/>
      <c r="F395" s="26"/>
      <c r="G395" s="26"/>
      <c r="H395" s="26"/>
      <c r="I395" s="26"/>
      <c r="J395" s="185"/>
      <c r="L395" s="26"/>
      <c r="M395" s="26"/>
      <c r="N395" s="26"/>
      <c r="O395" s="26"/>
      <c r="P395" s="185"/>
      <c r="Q395" s="185"/>
      <c r="R395" s="26"/>
      <c r="S395" s="185"/>
      <c r="T395" s="26"/>
      <c r="U395" s="26"/>
      <c r="V395" s="185"/>
      <c r="W395" s="26"/>
      <c r="X395" s="26"/>
      <c r="Y395" s="185"/>
      <c r="Z395" s="185"/>
      <c r="AA395" s="26"/>
      <c r="AB395" s="26"/>
      <c r="AC395" s="185"/>
      <c r="AD395" s="185"/>
      <c r="AE395" s="26"/>
      <c r="AF395" s="185"/>
      <c r="AG395" s="26"/>
      <c r="AH395" s="26"/>
      <c r="AI395" s="185"/>
      <c r="AJ395" s="26"/>
      <c r="AK395" s="26"/>
      <c r="AL395" s="185"/>
      <c r="AM395" s="26"/>
      <c r="AN395" s="185"/>
      <c r="AO395" s="185"/>
      <c r="AP395" s="185"/>
      <c r="AQ395" s="185"/>
      <c r="AR395" s="185"/>
      <c r="AS395" s="185"/>
      <c r="AT395" s="185"/>
      <c r="AU395" s="185"/>
      <c r="AV395" s="185"/>
      <c r="AW395" s="185"/>
      <c r="AX395" s="185"/>
      <c r="AY395" s="185"/>
      <c r="AZ395" s="185"/>
      <c r="BA395" s="185"/>
      <c r="BB395" s="185"/>
      <c r="BC395" s="185"/>
      <c r="BD395" s="185"/>
      <c r="BE395" s="185"/>
      <c r="BF395" s="185"/>
      <c r="BG395" s="185"/>
      <c r="BH395" s="185"/>
      <c r="BI395" s="185"/>
      <c r="BJ395" s="185"/>
    </row>
    <row r="396" spans="1:62" x14ac:dyDescent="0.3">
      <c r="A396" s="184"/>
      <c r="B396" s="223" t="s">
        <v>53</v>
      </c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185"/>
      <c r="S396" s="25"/>
      <c r="T396" s="26"/>
      <c r="U396" s="185"/>
      <c r="V396" s="25"/>
      <c r="W396" s="26"/>
      <c r="X396" s="185"/>
      <c r="Y396" s="25"/>
      <c r="Z396" s="25"/>
      <c r="AA396" s="26"/>
      <c r="AB396" s="26"/>
      <c r="AC396" s="26"/>
      <c r="AD396" s="185"/>
      <c r="AE396" s="185"/>
      <c r="AF396" s="25"/>
      <c r="AG396" s="26"/>
      <c r="AH396" s="185"/>
      <c r="AI396" s="25"/>
      <c r="AJ396" s="26"/>
      <c r="AK396" s="185"/>
      <c r="AL396" s="25"/>
      <c r="AM396" s="26"/>
      <c r="AN396" s="185"/>
      <c r="AO396" s="185"/>
      <c r="AP396" s="185"/>
      <c r="AQ396" s="185"/>
      <c r="AR396" s="185"/>
      <c r="AS396" s="185"/>
      <c r="AT396" s="185"/>
      <c r="AU396" s="185"/>
      <c r="AV396" s="185"/>
      <c r="AW396" s="185"/>
      <c r="AX396" s="185"/>
      <c r="AY396" s="185"/>
      <c r="AZ396" s="185"/>
      <c r="BA396" s="185"/>
      <c r="BB396" s="185"/>
      <c r="BC396" s="185"/>
      <c r="BD396" s="185"/>
      <c r="BE396" s="185"/>
      <c r="BF396" s="185"/>
      <c r="BG396" s="185"/>
      <c r="BH396" s="185"/>
      <c r="BI396" s="185"/>
      <c r="BJ396" s="185"/>
    </row>
    <row r="397" spans="1:62" ht="13.5" thickBot="1" x14ac:dyDescent="0.35">
      <c r="A397" s="184"/>
      <c r="B397" s="185"/>
      <c r="C397" s="185"/>
      <c r="D397" s="185"/>
      <c r="E397" s="26"/>
      <c r="F397" s="26"/>
      <c r="G397" s="26"/>
      <c r="H397" s="26"/>
      <c r="I397" s="26"/>
      <c r="J397" s="185"/>
      <c r="L397" s="26"/>
      <c r="M397" s="26"/>
      <c r="N397" s="26"/>
      <c r="O397" s="26"/>
      <c r="P397" s="185"/>
      <c r="Q397" s="185"/>
      <c r="R397" s="26"/>
      <c r="S397" s="185"/>
      <c r="T397" s="26"/>
      <c r="U397" s="26"/>
      <c r="V397" s="185"/>
      <c r="W397" s="26"/>
      <c r="X397" s="26"/>
      <c r="Y397" s="185"/>
      <c r="Z397" s="185"/>
      <c r="AA397" s="26"/>
      <c r="AB397" s="26"/>
      <c r="AC397" s="185"/>
      <c r="AD397" s="185"/>
      <c r="AE397" s="26"/>
      <c r="AF397" s="185"/>
      <c r="AG397" s="26"/>
      <c r="AH397" s="26"/>
      <c r="AI397" s="185"/>
      <c r="AJ397" s="26"/>
      <c r="AK397" s="26"/>
      <c r="AL397" s="185"/>
      <c r="AM397" s="26"/>
      <c r="AN397" s="185"/>
      <c r="AO397" s="185"/>
      <c r="AP397" s="185"/>
      <c r="AQ397" s="185"/>
      <c r="AR397" s="185"/>
      <c r="AS397" s="185"/>
      <c r="AT397" s="185"/>
      <c r="AU397" s="185"/>
      <c r="AV397" s="185"/>
      <c r="AW397" s="185"/>
      <c r="AX397" s="185"/>
      <c r="AY397" s="185"/>
      <c r="AZ397" s="185"/>
      <c r="BA397" s="185"/>
      <c r="BB397" s="185"/>
      <c r="BC397" s="185"/>
      <c r="BD397" s="185"/>
      <c r="BE397" s="185"/>
      <c r="BF397" s="185"/>
      <c r="BG397" s="185"/>
      <c r="BH397" s="185"/>
      <c r="BI397" s="185"/>
      <c r="BJ397" s="185"/>
    </row>
    <row r="398" spans="1:62" ht="41.5" customHeight="1" x14ac:dyDescent="0.3">
      <c r="A398" s="82" t="s">
        <v>36</v>
      </c>
      <c r="B398" s="36" t="s">
        <v>19</v>
      </c>
      <c r="C398" s="37" t="s">
        <v>142</v>
      </c>
      <c r="D398" s="74" t="s">
        <v>43</v>
      </c>
      <c r="E398" s="36" t="s">
        <v>19</v>
      </c>
      <c r="F398" s="37" t="s">
        <v>142</v>
      </c>
      <c r="G398" s="74" t="s">
        <v>43</v>
      </c>
      <c r="H398" s="82" t="s">
        <v>36</v>
      </c>
      <c r="I398" s="36" t="s">
        <v>19</v>
      </c>
      <c r="J398" s="37" t="s">
        <v>142</v>
      </c>
      <c r="K398" s="74" t="s">
        <v>43</v>
      </c>
      <c r="L398" s="36" t="s">
        <v>19</v>
      </c>
      <c r="M398" s="37" t="s">
        <v>142</v>
      </c>
      <c r="N398" s="74" t="s">
        <v>43</v>
      </c>
      <c r="O398" s="82" t="s">
        <v>36</v>
      </c>
      <c r="P398" s="36" t="s">
        <v>19</v>
      </c>
      <c r="Q398" s="37" t="s">
        <v>142</v>
      </c>
      <c r="R398" s="74" t="s">
        <v>43</v>
      </c>
      <c r="S398" s="36" t="s">
        <v>19</v>
      </c>
      <c r="T398" s="37" t="s">
        <v>142</v>
      </c>
      <c r="U398" s="74" t="s">
        <v>43</v>
      </c>
      <c r="V398" s="185"/>
      <c r="W398" s="185"/>
      <c r="X398" s="185"/>
      <c r="Y398" s="185"/>
      <c r="Z398" s="185"/>
      <c r="AA398" s="185"/>
      <c r="AB398" s="185"/>
      <c r="AC398" s="185"/>
      <c r="AD398" s="185"/>
      <c r="AE398" s="185"/>
      <c r="AF398" s="185"/>
      <c r="AG398" s="185"/>
      <c r="AH398" s="185"/>
      <c r="AI398" s="185"/>
      <c r="AJ398" s="185"/>
      <c r="AK398" s="185"/>
      <c r="AL398" s="185"/>
      <c r="AM398" s="185"/>
      <c r="AN398" s="185"/>
      <c r="AO398" s="185"/>
      <c r="AP398" s="185"/>
      <c r="AQ398" s="185"/>
      <c r="AR398" s="185"/>
      <c r="AS398" s="185"/>
      <c r="AT398" s="185"/>
      <c r="AU398" s="185"/>
      <c r="AV398" s="185"/>
      <c r="AW398" s="185"/>
      <c r="AX398" s="185"/>
      <c r="AY398" s="185"/>
      <c r="AZ398" s="185"/>
      <c r="BA398" s="185"/>
      <c r="BB398" s="185"/>
      <c r="BC398" s="185"/>
      <c r="BD398" s="185"/>
      <c r="BE398" s="185"/>
      <c r="BF398" s="185"/>
      <c r="BG398" s="185"/>
      <c r="BH398" s="185"/>
      <c r="BI398" s="185"/>
      <c r="BJ398" s="185"/>
    </row>
    <row r="399" spans="1:62" ht="12.75" hidden="1" customHeight="1" x14ac:dyDescent="0.3">
      <c r="A399" s="83"/>
      <c r="B399" s="75" t="s">
        <v>78</v>
      </c>
      <c r="C399" s="40" t="s">
        <v>78</v>
      </c>
      <c r="D399" s="43"/>
      <c r="E399" s="75" t="s">
        <v>79</v>
      </c>
      <c r="F399" s="40" t="s">
        <v>79</v>
      </c>
      <c r="G399" s="43"/>
      <c r="H399" s="83"/>
      <c r="I399" s="75" t="s">
        <v>73</v>
      </c>
      <c r="J399" s="40" t="s">
        <v>73</v>
      </c>
      <c r="K399" s="43"/>
      <c r="L399" s="75" t="s">
        <v>74</v>
      </c>
      <c r="M399" s="40" t="s">
        <v>74</v>
      </c>
      <c r="N399" s="43"/>
      <c r="O399" s="83"/>
      <c r="P399" s="75" t="s">
        <v>72</v>
      </c>
      <c r="Q399" s="40" t="s">
        <v>72</v>
      </c>
      <c r="R399" s="43"/>
      <c r="S399" s="75" t="s">
        <v>80</v>
      </c>
      <c r="T399" s="40" t="s">
        <v>80</v>
      </c>
      <c r="U399" s="43"/>
      <c r="V399" s="185"/>
      <c r="W399" s="185"/>
      <c r="X399" s="185"/>
      <c r="Y399" s="185"/>
      <c r="Z399" s="185"/>
      <c r="AA399" s="185"/>
      <c r="AB399" s="185"/>
      <c r="AC399" s="185"/>
      <c r="AD399" s="185"/>
      <c r="AE399" s="185"/>
      <c r="AF399" s="185"/>
      <c r="AG399" s="185"/>
      <c r="AH399" s="185"/>
      <c r="AI399" s="185"/>
      <c r="AJ399" s="185"/>
      <c r="AK399" s="185"/>
      <c r="AL399" s="185"/>
      <c r="AM399" s="185"/>
      <c r="AN399" s="185"/>
      <c r="AO399" s="185"/>
      <c r="AP399" s="185"/>
      <c r="AQ399" s="185"/>
      <c r="AR399" s="185"/>
      <c r="AS399" s="185"/>
      <c r="AT399" s="185"/>
      <c r="AU399" s="185"/>
      <c r="AV399" s="185"/>
      <c r="AW399" s="185"/>
      <c r="AX399" s="185"/>
      <c r="AY399" s="185"/>
      <c r="AZ399" s="185"/>
      <c r="BA399" s="185"/>
      <c r="BB399" s="185"/>
      <c r="BC399" s="185"/>
      <c r="BD399" s="185"/>
      <c r="BE399" s="185"/>
      <c r="BF399" s="185"/>
      <c r="BG399" s="185"/>
      <c r="BH399" s="185"/>
      <c r="BI399" s="185"/>
      <c r="BJ399" s="185"/>
    </row>
    <row r="400" spans="1:62" ht="13.5" thickBot="1" x14ac:dyDescent="0.35">
      <c r="A400" s="146"/>
      <c r="B400" s="224" t="s">
        <v>146</v>
      </c>
      <c r="C400" s="225"/>
      <c r="D400" s="125"/>
      <c r="E400" s="224" t="s">
        <v>147</v>
      </c>
      <c r="F400" s="225"/>
      <c r="G400" s="125"/>
      <c r="H400" s="146"/>
      <c r="I400" s="224" t="s">
        <v>365</v>
      </c>
      <c r="J400" s="225"/>
      <c r="K400" s="125"/>
      <c r="L400" s="224" t="s">
        <v>148</v>
      </c>
      <c r="M400" s="225"/>
      <c r="N400" s="125"/>
      <c r="O400" s="146"/>
      <c r="P400" s="224" t="s">
        <v>149</v>
      </c>
      <c r="Q400" s="225"/>
      <c r="R400" s="125"/>
      <c r="S400" s="224" t="s">
        <v>150</v>
      </c>
      <c r="T400" s="225"/>
      <c r="U400" s="125"/>
      <c r="V400" s="185"/>
      <c r="W400" s="185"/>
      <c r="X400" s="185"/>
      <c r="Y400" s="185"/>
      <c r="Z400" s="185"/>
      <c r="AA400" s="185"/>
      <c r="AB400" s="185"/>
      <c r="AC400" s="185"/>
      <c r="AD400" s="185"/>
      <c r="AE400" s="185"/>
      <c r="AF400" s="185"/>
      <c r="AG400" s="185"/>
      <c r="AH400" s="185"/>
      <c r="AI400" s="185"/>
      <c r="AJ400" s="185"/>
      <c r="AK400" s="185"/>
      <c r="AL400" s="185"/>
      <c r="AM400" s="185"/>
      <c r="AN400" s="185"/>
      <c r="AO400" s="185"/>
      <c r="AP400" s="185"/>
      <c r="AQ400" s="185"/>
      <c r="AR400" s="185"/>
      <c r="AS400" s="185"/>
      <c r="AT400" s="185"/>
      <c r="AU400" s="185"/>
      <c r="AV400" s="185"/>
      <c r="AW400" s="185"/>
      <c r="AX400" s="185"/>
      <c r="AY400" s="185"/>
      <c r="AZ400" s="185"/>
      <c r="BA400" s="185"/>
      <c r="BB400" s="185"/>
      <c r="BC400" s="185"/>
      <c r="BD400" s="185"/>
      <c r="BE400" s="185"/>
      <c r="BF400" s="185"/>
      <c r="BG400" s="185"/>
      <c r="BH400" s="185"/>
      <c r="BI400" s="185"/>
      <c r="BJ400" s="185"/>
    </row>
    <row r="401" spans="1:62" ht="12.75" hidden="1" customHeight="1" x14ac:dyDescent="0.3">
      <c r="A401" s="83"/>
      <c r="B401" s="76"/>
      <c r="C401" s="73"/>
      <c r="D401" s="67"/>
      <c r="E401" s="78"/>
      <c r="F401" s="73"/>
      <c r="G401" s="67"/>
      <c r="H401" s="83"/>
      <c r="I401" s="76"/>
      <c r="J401" s="73"/>
      <c r="K401" s="67"/>
      <c r="L401" s="78"/>
      <c r="M401" s="73"/>
      <c r="N401" s="67"/>
      <c r="O401" s="83"/>
      <c r="P401" s="76"/>
      <c r="Q401" s="73"/>
      <c r="R401" s="67"/>
      <c r="S401" s="78"/>
      <c r="T401" s="73"/>
      <c r="U401" s="67"/>
      <c r="V401" s="185"/>
      <c r="W401" s="185"/>
      <c r="X401" s="185"/>
      <c r="Y401" s="185"/>
      <c r="Z401" s="185"/>
      <c r="AA401" s="185"/>
      <c r="AB401" s="185"/>
      <c r="AC401" s="185"/>
      <c r="AD401" s="185"/>
      <c r="AE401" s="185"/>
      <c r="AF401" s="185"/>
      <c r="AG401" s="185"/>
      <c r="AH401" s="185"/>
      <c r="AI401" s="185"/>
      <c r="AJ401" s="185"/>
      <c r="AK401" s="185"/>
      <c r="AL401" s="185"/>
      <c r="AM401" s="185"/>
      <c r="AN401" s="185"/>
      <c r="AO401" s="185"/>
      <c r="AP401" s="185"/>
      <c r="AQ401" s="185"/>
      <c r="AR401" s="185"/>
      <c r="AS401" s="185"/>
      <c r="AT401" s="185"/>
      <c r="AU401" s="185"/>
      <c r="AV401" s="185"/>
      <c r="AW401" s="185"/>
      <c r="AX401" s="185"/>
      <c r="AY401" s="185"/>
      <c r="AZ401" s="185"/>
      <c r="BA401" s="185"/>
      <c r="BB401" s="185"/>
      <c r="BC401" s="185"/>
      <c r="BD401" s="185"/>
      <c r="BE401" s="185"/>
      <c r="BF401" s="185"/>
      <c r="BG401" s="185"/>
      <c r="BH401" s="185"/>
      <c r="BI401" s="185"/>
      <c r="BJ401" s="185"/>
    </row>
    <row r="402" spans="1:62" x14ac:dyDescent="0.3">
      <c r="A402" s="84">
        <f>A207</f>
        <v>0</v>
      </c>
      <c r="B402" s="133">
        <f>B207</f>
        <v>2.2282241353551746E-3</v>
      </c>
      <c r="C402" s="73">
        <f>C207/$C302</f>
        <v>1.0505004378280713</v>
      </c>
      <c r="D402" s="43">
        <f>B402*C402</f>
        <v>2.3407504297696864E-3</v>
      </c>
      <c r="E402" s="133">
        <f>E207</f>
        <v>8.833475790833513E-4</v>
      </c>
      <c r="F402" s="73">
        <f>F207/$C302</f>
        <v>0.77276396294594729</v>
      </c>
      <c r="G402" s="43">
        <f>E402*F402</f>
        <v>6.8261917587115908E-4</v>
      </c>
      <c r="H402" s="84">
        <f t="shared" ref="H402:I410" si="42">H207</f>
        <v>0</v>
      </c>
      <c r="I402" s="133">
        <f t="shared" si="42"/>
        <v>3.6966749364217453E-3</v>
      </c>
      <c r="J402" s="73">
        <f t="shared" ref="J402:J410" si="43">J207/$C302</f>
        <v>1.0305409295093377</v>
      </c>
      <c r="K402" s="43">
        <f t="shared" ref="K402:K410" si="44">I402*J402</f>
        <v>3.8095748250739376E-3</v>
      </c>
      <c r="L402" s="133">
        <f t="shared" ref="L402:L410" si="45">L207</f>
        <v>1.1163336271345715E-4</v>
      </c>
      <c r="M402" s="73">
        <f t="shared" ref="M402:M410" si="46">M207/$C302</f>
        <v>0.75808144764997432</v>
      </c>
      <c r="N402" s="43">
        <f t="shared" ref="N402:N410" si="47">L402*M402</f>
        <v>8.4627181211852261E-5</v>
      </c>
      <c r="O402" s="84">
        <f t="shared" ref="O402:P410" si="48">O207</f>
        <v>0</v>
      </c>
      <c r="P402" s="133">
        <f t="shared" si="48"/>
        <v>1.0857871846010385E-4</v>
      </c>
      <c r="Q402" s="73">
        <f t="shared" ref="Q402:Q410" si="49">Q207/$C302</f>
        <v>1.0305409295093377</v>
      </c>
      <c r="R402" s="43">
        <f t="shared" ref="R402:R410" si="50">P402*Q402</f>
        <v>1.118948134468081E-4</v>
      </c>
      <c r="S402" s="133">
        <f t="shared" ref="S402:S410" si="51">S207</f>
        <v>4.1654239818454164E-6</v>
      </c>
      <c r="T402" s="73">
        <f t="shared" ref="T402:T410" si="52">T207/$C302</f>
        <v>0.75808144764997432</v>
      </c>
      <c r="U402" s="43">
        <f t="shared" ref="U402:U410" si="53">S402*T402</f>
        <v>3.1577306422332935E-6</v>
      </c>
      <c r="V402" s="185"/>
      <c r="W402" s="185"/>
      <c r="X402" s="185"/>
      <c r="Y402" s="185"/>
      <c r="Z402" s="185"/>
      <c r="AA402" s="185"/>
      <c r="AB402" s="185"/>
      <c r="AC402" s="185"/>
      <c r="AD402" s="185"/>
      <c r="AE402" s="185"/>
      <c r="AF402" s="185"/>
      <c r="AG402" s="185"/>
      <c r="AH402" s="185"/>
      <c r="AI402" s="185"/>
      <c r="AJ402" s="185"/>
      <c r="AK402" s="185"/>
      <c r="AL402" s="185"/>
      <c r="AM402" s="185"/>
      <c r="AN402" s="185"/>
      <c r="AO402" s="185"/>
      <c r="AP402" s="185"/>
      <c r="AQ402" s="185"/>
      <c r="AR402" s="185"/>
      <c r="AS402" s="185"/>
      <c r="AT402" s="185"/>
      <c r="AU402" s="185"/>
      <c r="AV402" s="185"/>
      <c r="AW402" s="185"/>
      <c r="AX402" s="185"/>
      <c r="AY402" s="185"/>
      <c r="AZ402" s="185"/>
      <c r="BA402" s="185"/>
      <c r="BB402" s="185"/>
      <c r="BC402" s="185"/>
      <c r="BD402" s="185"/>
      <c r="BE402" s="185"/>
      <c r="BF402" s="185"/>
      <c r="BG402" s="185"/>
      <c r="BH402" s="185"/>
      <c r="BI402" s="185"/>
      <c r="BJ402" s="185"/>
    </row>
    <row r="403" spans="1:62" x14ac:dyDescent="0.3">
      <c r="A403" s="84">
        <f t="shared" ref="A403:B418" si="54">A208</f>
        <v>1</v>
      </c>
      <c r="B403" s="133">
        <f t="shared" si="54"/>
        <v>3.8444086403111961E-3</v>
      </c>
      <c r="C403" s="73">
        <f t="shared" ref="C403:C466" si="55">C208/$C303</f>
        <v>1.0558855533579121</v>
      </c>
      <c r="D403" s="43">
        <f>B403*C403</f>
        <v>4.0592555445089261E-3</v>
      </c>
      <c r="E403" s="133">
        <f t="shared" ref="E403:E466" si="56">E208</f>
        <v>2.0915982287506448E-3</v>
      </c>
      <c r="F403" s="73">
        <f t="shared" ref="F403:F466" si="57">F208/$C303</f>
        <v>0.84698949163616499</v>
      </c>
      <c r="G403" s="43">
        <f>E403*F403</f>
        <v>1.7715617204766118E-3</v>
      </c>
      <c r="H403" s="84">
        <f t="shared" si="42"/>
        <v>1</v>
      </c>
      <c r="I403" s="133">
        <f t="shared" si="42"/>
        <v>3.6225303895448969E-3</v>
      </c>
      <c r="J403" s="73">
        <f t="shared" si="43"/>
        <v>1.0358237278441118</v>
      </c>
      <c r="K403" s="43">
        <f t="shared" si="44"/>
        <v>3.7523029323269777E-3</v>
      </c>
      <c r="L403" s="133">
        <f t="shared" si="45"/>
        <v>1.9910726633221089E-4</v>
      </c>
      <c r="M403" s="73">
        <f t="shared" si="46"/>
        <v>0.83089669129507793</v>
      </c>
      <c r="N403" s="43">
        <f t="shared" si="47"/>
        <v>1.654375688082419E-4</v>
      </c>
      <c r="O403" s="84">
        <f t="shared" si="48"/>
        <v>1</v>
      </c>
      <c r="P403" s="133">
        <f t="shared" si="48"/>
        <v>3.1657222262025165E-4</v>
      </c>
      <c r="Q403" s="73">
        <f t="shared" si="49"/>
        <v>1.0358237278441118</v>
      </c>
      <c r="R403" s="43">
        <f t="shared" si="50"/>
        <v>3.2791301976640514E-4</v>
      </c>
      <c r="S403" s="133">
        <f t="shared" si="51"/>
        <v>1.3329356741905331E-5</v>
      </c>
      <c r="T403" s="73">
        <f t="shared" si="52"/>
        <v>0.83089669129507793</v>
      </c>
      <c r="U403" s="43">
        <f t="shared" si="53"/>
        <v>1.1075318413940879E-5</v>
      </c>
      <c r="V403" s="185"/>
      <c r="W403" s="185"/>
      <c r="X403" s="185"/>
      <c r="Y403" s="185"/>
      <c r="Z403" s="185"/>
      <c r="AA403" s="185"/>
      <c r="AB403" s="185"/>
      <c r="AC403" s="185"/>
      <c r="AD403" s="185"/>
      <c r="AE403" s="185"/>
      <c r="AF403" s="185"/>
      <c r="AG403" s="185"/>
      <c r="AH403" s="185"/>
      <c r="AI403" s="185"/>
      <c r="AJ403" s="185"/>
      <c r="AK403" s="185"/>
      <c r="AL403" s="185"/>
      <c r="AM403" s="185"/>
      <c r="AN403" s="185"/>
      <c r="AO403" s="185"/>
      <c r="AP403" s="185"/>
      <c r="AQ403" s="185"/>
      <c r="AR403" s="185"/>
      <c r="AS403" s="185"/>
      <c r="AT403" s="185"/>
      <c r="AU403" s="185"/>
      <c r="AV403" s="185"/>
      <c r="AW403" s="185"/>
      <c r="AX403" s="185"/>
      <c r="AY403" s="185"/>
      <c r="AZ403" s="185"/>
      <c r="BA403" s="185"/>
      <c r="BB403" s="185"/>
      <c r="BC403" s="185"/>
      <c r="BD403" s="185"/>
      <c r="BE403" s="185"/>
      <c r="BF403" s="185"/>
      <c r="BG403" s="185"/>
      <c r="BH403" s="185"/>
      <c r="BI403" s="185"/>
      <c r="BJ403" s="185"/>
    </row>
    <row r="404" spans="1:62" x14ac:dyDescent="0.3">
      <c r="A404" s="84">
        <f t="shared" si="54"/>
        <v>2</v>
      </c>
      <c r="B404" s="133">
        <f t="shared" si="54"/>
        <v>4.7272008295303012E-3</v>
      </c>
      <c r="C404" s="73">
        <f t="shared" si="55"/>
        <v>1.0596250278555539</v>
      </c>
      <c r="D404" s="43">
        <f>B404*C404</f>
        <v>5.0090603106698432E-3</v>
      </c>
      <c r="E404" s="133">
        <f t="shared" si="56"/>
        <v>3.452303396153481E-3</v>
      </c>
      <c r="F404" s="73">
        <f t="shared" si="57"/>
        <v>0.89204442734311828</v>
      </c>
      <c r="G404" s="43">
        <f>E404*F404</f>
        <v>3.0796080060364345E-3</v>
      </c>
      <c r="H404" s="84">
        <f t="shared" si="42"/>
        <v>2</v>
      </c>
      <c r="I404" s="133">
        <f t="shared" si="42"/>
        <v>2.3195857680236506E-3</v>
      </c>
      <c r="J404" s="73">
        <f t="shared" si="43"/>
        <v>1.0394921523262981</v>
      </c>
      <c r="K404" s="43">
        <f t="shared" si="44"/>
        <v>2.4111912025083539E-3</v>
      </c>
      <c r="L404" s="133">
        <f t="shared" si="45"/>
        <v>1.7439241737326143E-4</v>
      </c>
      <c r="M404" s="73">
        <f t="shared" si="46"/>
        <v>0.87509558322359904</v>
      </c>
      <c r="N404" s="43">
        <f t="shared" si="47"/>
        <v>1.5261003419102752E-4</v>
      </c>
      <c r="O404" s="84">
        <f t="shared" si="48"/>
        <v>2</v>
      </c>
      <c r="P404" s="133">
        <f t="shared" si="48"/>
        <v>5.8038240813712799E-4</v>
      </c>
      <c r="Q404" s="73">
        <f t="shared" si="49"/>
        <v>1.0394921523262981</v>
      </c>
      <c r="R404" s="43">
        <f t="shared" si="50"/>
        <v>6.0330295860678315E-4</v>
      </c>
      <c r="S404" s="133">
        <f t="shared" si="51"/>
        <v>1.5273221266766527E-5</v>
      </c>
      <c r="T404" s="73">
        <f t="shared" si="52"/>
        <v>0.87509558322359904</v>
      </c>
      <c r="U404" s="43">
        <f t="shared" si="53"/>
        <v>1.336552847214413E-5</v>
      </c>
      <c r="V404" s="185"/>
      <c r="W404" s="185"/>
      <c r="X404" s="185"/>
      <c r="Y404" s="185"/>
      <c r="Z404" s="185"/>
      <c r="AA404" s="185"/>
      <c r="AB404" s="185"/>
      <c r="AC404" s="185"/>
      <c r="AD404" s="185"/>
      <c r="AE404" s="185"/>
      <c r="AF404" s="185"/>
      <c r="AG404" s="185"/>
      <c r="AH404" s="185"/>
      <c r="AI404" s="185"/>
      <c r="AJ404" s="185"/>
      <c r="AK404" s="185"/>
      <c r="AL404" s="185"/>
      <c r="AM404" s="185"/>
      <c r="AN404" s="185"/>
      <c r="AO404" s="185"/>
      <c r="AP404" s="185"/>
      <c r="AQ404" s="185"/>
      <c r="AR404" s="185"/>
      <c r="AS404" s="185"/>
      <c r="AT404" s="185"/>
      <c r="AU404" s="185"/>
      <c r="AV404" s="185"/>
      <c r="AW404" s="185"/>
      <c r="AX404" s="185"/>
      <c r="AY404" s="185"/>
      <c r="AZ404" s="185"/>
      <c r="BA404" s="185"/>
      <c r="BB404" s="185"/>
      <c r="BC404" s="185"/>
      <c r="BD404" s="185"/>
      <c r="BE404" s="185"/>
      <c r="BF404" s="185"/>
      <c r="BG404" s="185"/>
      <c r="BH404" s="185"/>
      <c r="BI404" s="185"/>
      <c r="BJ404" s="185"/>
    </row>
    <row r="405" spans="1:62" x14ac:dyDescent="0.3">
      <c r="A405" s="84">
        <f t="shared" si="54"/>
        <v>3</v>
      </c>
      <c r="B405" s="133">
        <f t="shared" si="54"/>
        <v>5.4008887348607664E-3</v>
      </c>
      <c r="C405" s="73">
        <f t="shared" si="55"/>
        <v>1.0472557143275059</v>
      </c>
      <c r="D405" s="43">
        <f>B405*C405</f>
        <v>5.6561115900299911E-3</v>
      </c>
      <c r="E405" s="133">
        <f t="shared" si="56"/>
        <v>2.564235003224038E-3</v>
      </c>
      <c r="F405" s="73">
        <f t="shared" si="57"/>
        <v>0.88504138435112645</v>
      </c>
      <c r="G405" s="43">
        <f>E405*F405</f>
        <v>2.2694540970550178E-3</v>
      </c>
      <c r="H405" s="84">
        <f t="shared" si="42"/>
        <v>3</v>
      </c>
      <c r="I405" s="133">
        <f t="shared" si="42"/>
        <v>1.6931060011541E-3</v>
      </c>
      <c r="J405" s="73">
        <f t="shared" si="43"/>
        <v>1.0273578557552832</v>
      </c>
      <c r="K405" s="43">
        <f t="shared" si="44"/>
        <v>1.7394257509120781E-3</v>
      </c>
      <c r="L405" s="133">
        <f t="shared" si="45"/>
        <v>1.5051065321068104E-4</v>
      </c>
      <c r="M405" s="73">
        <f t="shared" si="46"/>
        <v>0.86822559804845501</v>
      </c>
      <c r="N405" s="43">
        <f t="shared" si="47"/>
        <v>1.3067720189650716E-4</v>
      </c>
      <c r="O405" s="84">
        <f t="shared" si="48"/>
        <v>3</v>
      </c>
      <c r="P405" s="133">
        <f t="shared" si="48"/>
        <v>5.4067203284353504E-4</v>
      </c>
      <c r="Q405" s="73">
        <f t="shared" si="49"/>
        <v>1.0273578557552832</v>
      </c>
      <c r="R405" s="43">
        <f t="shared" si="50"/>
        <v>5.5546366032898416E-4</v>
      </c>
      <c r="S405" s="133">
        <f t="shared" si="51"/>
        <v>1.3051661809782304E-5</v>
      </c>
      <c r="T405" s="73">
        <f t="shared" si="52"/>
        <v>0.86822559804845501</v>
      </c>
      <c r="U405" s="43">
        <f t="shared" si="53"/>
        <v>1.1331786880324422E-5</v>
      </c>
      <c r="V405" s="185"/>
      <c r="W405" s="185"/>
      <c r="X405" s="185"/>
      <c r="Y405" s="185"/>
      <c r="Z405" s="185"/>
      <c r="AA405" s="185"/>
      <c r="AB405" s="185"/>
      <c r="AC405" s="185"/>
      <c r="AD405" s="185"/>
      <c r="AE405" s="185"/>
      <c r="AF405" s="185"/>
      <c r="AG405" s="185"/>
      <c r="AH405" s="185"/>
      <c r="AI405" s="185"/>
      <c r="AJ405" s="185"/>
      <c r="AK405" s="185"/>
      <c r="AL405" s="185"/>
      <c r="AM405" s="185"/>
      <c r="AN405" s="185"/>
      <c r="AO405" s="185"/>
      <c r="AP405" s="185"/>
      <c r="AQ405" s="185"/>
      <c r="AR405" s="185"/>
      <c r="AS405" s="185"/>
      <c r="AT405" s="185"/>
      <c r="AU405" s="185"/>
      <c r="AV405" s="185"/>
      <c r="AW405" s="185"/>
      <c r="AX405" s="185"/>
      <c r="AY405" s="185"/>
      <c r="AZ405" s="185"/>
      <c r="BA405" s="185"/>
      <c r="BB405" s="185"/>
      <c r="BC405" s="185"/>
      <c r="BD405" s="185"/>
      <c r="BE405" s="185"/>
      <c r="BF405" s="185"/>
      <c r="BG405" s="185"/>
      <c r="BH405" s="185"/>
      <c r="BI405" s="185"/>
      <c r="BJ405" s="185"/>
    </row>
    <row r="406" spans="1:62" x14ac:dyDescent="0.3">
      <c r="A406" s="84">
        <f t="shared" si="54"/>
        <v>4</v>
      </c>
      <c r="B406" s="133">
        <f t="shared" si="54"/>
        <v>4.9379712830116794E-3</v>
      </c>
      <c r="C406" s="73">
        <f t="shared" si="55"/>
        <v>1.044878879290466</v>
      </c>
      <c r="D406" s="43">
        <f>B406*C406</f>
        <v>5.159581900161748E-3</v>
      </c>
      <c r="E406" s="133">
        <f t="shared" si="56"/>
        <v>2.7750054567054162E-3</v>
      </c>
      <c r="F406" s="73">
        <f t="shared" si="57"/>
        <v>0.91130253975755127</v>
      </c>
      <c r="G406" s="43">
        <f>E406*F406</f>
        <v>2.5288695205367092E-3</v>
      </c>
      <c r="H406" s="84">
        <f t="shared" si="42"/>
        <v>4</v>
      </c>
      <c r="I406" s="133">
        <f t="shared" si="42"/>
        <v>1.2132491584455082E-3</v>
      </c>
      <c r="J406" s="73">
        <f t="shared" si="43"/>
        <v>1.0250261805839471</v>
      </c>
      <c r="K406" s="43">
        <f t="shared" si="44"/>
        <v>1.2436121509780875E-3</v>
      </c>
      <c r="L406" s="133">
        <f t="shared" si="45"/>
        <v>1.4023594072212902E-4</v>
      </c>
      <c r="M406" s="73">
        <f t="shared" si="46"/>
        <v>0.89398779150215779</v>
      </c>
      <c r="N406" s="43">
        <f t="shared" si="47"/>
        <v>1.2536921893540365E-4</v>
      </c>
      <c r="O406" s="84">
        <f t="shared" si="48"/>
        <v>4</v>
      </c>
      <c r="P406" s="133">
        <f t="shared" si="48"/>
        <v>3.996030073250369E-4</v>
      </c>
      <c r="Q406" s="73">
        <f t="shared" si="49"/>
        <v>1.0250261805839471</v>
      </c>
      <c r="R406" s="43">
        <f t="shared" si="50"/>
        <v>4.0960354434824164E-4</v>
      </c>
      <c r="S406" s="133">
        <f t="shared" si="51"/>
        <v>9.1639327600599156E-6</v>
      </c>
      <c r="T406" s="73">
        <f t="shared" si="52"/>
        <v>0.89398779150215779</v>
      </c>
      <c r="U406" s="43">
        <f t="shared" si="53"/>
        <v>8.1924440096402379E-6</v>
      </c>
      <c r="V406" s="185"/>
      <c r="W406" s="185"/>
      <c r="X406" s="185"/>
      <c r="Y406" s="185"/>
      <c r="Z406" s="185"/>
      <c r="AA406" s="185"/>
      <c r="AB406" s="185"/>
      <c r="AC406" s="185"/>
      <c r="AD406" s="185"/>
      <c r="AE406" s="185"/>
      <c r="AF406" s="185"/>
      <c r="AG406" s="185"/>
      <c r="AH406" s="185"/>
      <c r="AI406" s="185"/>
      <c r="AJ406" s="185"/>
      <c r="AK406" s="185"/>
      <c r="AL406" s="185"/>
      <c r="AM406" s="185"/>
      <c r="AN406" s="185"/>
      <c r="AO406" s="185"/>
      <c r="AP406" s="185"/>
      <c r="AQ406" s="185"/>
      <c r="AR406" s="185"/>
      <c r="AS406" s="185"/>
      <c r="AT406" s="185"/>
      <c r="AU406" s="185"/>
      <c r="AV406" s="185"/>
      <c r="AW406" s="185"/>
      <c r="AX406" s="185"/>
      <c r="AY406" s="185"/>
      <c r="AZ406" s="185"/>
      <c r="BA406" s="185"/>
      <c r="BB406" s="185"/>
      <c r="BC406" s="185"/>
      <c r="BD406" s="185"/>
      <c r="BE406" s="185"/>
      <c r="BF406" s="185"/>
      <c r="BG406" s="185"/>
      <c r="BH406" s="185"/>
      <c r="BI406" s="185"/>
      <c r="BJ406" s="185"/>
    </row>
    <row r="407" spans="1:62" x14ac:dyDescent="0.3">
      <c r="A407" s="84">
        <f t="shared" si="54"/>
        <v>5</v>
      </c>
      <c r="B407" s="133">
        <f t="shared" si="54"/>
        <v>5.9251767667090425E-3</v>
      </c>
      <c r="C407" s="73">
        <f t="shared" si="55"/>
        <v>1.020460084529109</v>
      </c>
      <c r="D407" s="43">
        <f t="shared" ref="D407:D470" si="58">B407*C407</f>
        <v>6.0464063842058224E-3</v>
      </c>
      <c r="E407" s="133">
        <f t="shared" si="56"/>
        <v>2.9605056713635988E-3</v>
      </c>
      <c r="F407" s="73">
        <f t="shared" si="57"/>
        <v>0.96102988074261275</v>
      </c>
      <c r="G407" s="43">
        <f t="shared" ref="G407:G470" si="59">E407*F407</f>
        <v>2.8451344122883879E-3</v>
      </c>
      <c r="H407" s="84">
        <f t="shared" si="42"/>
        <v>5</v>
      </c>
      <c r="I407" s="133">
        <f t="shared" si="42"/>
        <v>1.2618457715670381E-3</v>
      </c>
      <c r="J407" s="73">
        <f t="shared" si="43"/>
        <v>1.001071342923056</v>
      </c>
      <c r="K407" s="43">
        <f t="shared" si="44"/>
        <v>1.2631976411043946E-3</v>
      </c>
      <c r="L407" s="133">
        <f t="shared" si="45"/>
        <v>1.2218577013413222E-4</v>
      </c>
      <c r="M407" s="73">
        <f t="shared" si="46"/>
        <v>0.942770313008503</v>
      </c>
      <c r="N407" s="43">
        <f t="shared" si="47"/>
        <v>1.1519311675454083E-4</v>
      </c>
      <c r="O407" s="84">
        <f t="shared" si="48"/>
        <v>5</v>
      </c>
      <c r="P407" s="133">
        <f t="shared" si="48"/>
        <v>3.7544354823033352E-4</v>
      </c>
      <c r="Q407" s="73">
        <f t="shared" si="49"/>
        <v>1.001071342923056</v>
      </c>
      <c r="R407" s="43">
        <f t="shared" si="50"/>
        <v>3.7584577701873709E-4</v>
      </c>
      <c r="S407" s="133">
        <f t="shared" si="51"/>
        <v>1.0830102352798081E-5</v>
      </c>
      <c r="T407" s="73">
        <f t="shared" si="52"/>
        <v>0.942770313008503</v>
      </c>
      <c r="U407" s="43">
        <f t="shared" si="53"/>
        <v>1.0210298985061571E-5</v>
      </c>
      <c r="V407" s="185"/>
      <c r="W407" s="185"/>
      <c r="X407" s="185"/>
      <c r="Y407" s="185"/>
      <c r="Z407" s="185"/>
      <c r="AA407" s="185"/>
      <c r="AB407" s="185"/>
      <c r="AC407" s="185"/>
      <c r="AD407" s="185"/>
      <c r="AE407" s="185"/>
      <c r="AF407" s="185"/>
      <c r="AG407" s="185"/>
      <c r="AH407" s="185"/>
      <c r="AI407" s="185"/>
      <c r="AJ407" s="185"/>
      <c r="AK407" s="185"/>
      <c r="AL407" s="185"/>
      <c r="AM407" s="185"/>
      <c r="AN407" s="185"/>
      <c r="AO407" s="185"/>
      <c r="AP407" s="185"/>
      <c r="AQ407" s="185"/>
      <c r="AR407" s="185"/>
      <c r="AS407" s="185"/>
      <c r="AT407" s="185"/>
      <c r="AU407" s="185"/>
      <c r="AV407" s="185"/>
      <c r="AW407" s="185"/>
      <c r="AX407" s="185"/>
      <c r="AY407" s="185"/>
      <c r="AZ407" s="185"/>
      <c r="BA407" s="185"/>
      <c r="BB407" s="185"/>
      <c r="BC407" s="185"/>
      <c r="BD407" s="185"/>
      <c r="BE407" s="185"/>
      <c r="BF407" s="185"/>
      <c r="BG407" s="185"/>
      <c r="BH407" s="185"/>
      <c r="BI407" s="185"/>
      <c r="BJ407" s="185"/>
    </row>
    <row r="408" spans="1:62" x14ac:dyDescent="0.3">
      <c r="A408" s="84">
        <f t="shared" si="54"/>
        <v>6</v>
      </c>
      <c r="B408" s="133">
        <f t="shared" si="54"/>
        <v>7.0581720897709959E-3</v>
      </c>
      <c r="C408" s="73">
        <f t="shared" si="55"/>
        <v>1.0202258210951314</v>
      </c>
      <c r="D408" s="43">
        <f t="shared" si="58"/>
        <v>7.2009294157173538E-3</v>
      </c>
      <c r="E408" s="133">
        <f t="shared" si="56"/>
        <v>3.4317539711763768E-3</v>
      </c>
      <c r="F408" s="73">
        <f t="shared" si="57"/>
        <v>0.96029957634625129</v>
      </c>
      <c r="G408" s="43">
        <f t="shared" si="59"/>
        <v>3.29551188464524E-3</v>
      </c>
      <c r="H408" s="84">
        <f t="shared" si="42"/>
        <v>6</v>
      </c>
      <c r="I408" s="133">
        <f t="shared" si="42"/>
        <v>1.1185551865915558E-3</v>
      </c>
      <c r="J408" s="73">
        <f t="shared" si="43"/>
        <v>1.0008415304943239</v>
      </c>
      <c r="K408" s="43">
        <f t="shared" si="44"/>
        <v>1.1194964848906567E-3</v>
      </c>
      <c r="L408" s="133">
        <f t="shared" si="45"/>
        <v>1.2496271945536247E-4</v>
      </c>
      <c r="M408" s="73">
        <f t="shared" si="46"/>
        <v>0.94205388439567261</v>
      </c>
      <c r="N408" s="43">
        <f t="shared" si="47"/>
        <v>1.1772161526757091E-4</v>
      </c>
      <c r="O408" s="84">
        <f t="shared" si="48"/>
        <v>6</v>
      </c>
      <c r="P408" s="133">
        <f t="shared" si="48"/>
        <v>2.9852205203225482E-4</v>
      </c>
      <c r="Q408" s="73">
        <f t="shared" si="49"/>
        <v>1.0008415304943239</v>
      </c>
      <c r="R408" s="43">
        <f t="shared" si="50"/>
        <v>2.987732674422681E-4</v>
      </c>
      <c r="S408" s="133">
        <f t="shared" si="51"/>
        <v>8.0531530315678041E-6</v>
      </c>
      <c r="T408" s="73">
        <f t="shared" si="52"/>
        <v>0.94205388439567261</v>
      </c>
      <c r="U408" s="43">
        <f t="shared" si="53"/>
        <v>7.5865040950212362E-6</v>
      </c>
      <c r="V408" s="185"/>
      <c r="W408" s="185"/>
      <c r="X408" s="185"/>
      <c r="Y408" s="185"/>
      <c r="Z408" s="185"/>
      <c r="AA408" s="185"/>
      <c r="AB408" s="185"/>
      <c r="AC408" s="185"/>
      <c r="AD408" s="185"/>
      <c r="AE408" s="185"/>
      <c r="AF408" s="185"/>
      <c r="AG408" s="185"/>
      <c r="AH408" s="185"/>
      <c r="AI408" s="185"/>
      <c r="AJ408" s="185"/>
      <c r="AK408" s="185"/>
      <c r="AL408" s="185"/>
      <c r="AM408" s="185"/>
      <c r="AN408" s="185"/>
      <c r="AO408" s="185"/>
      <c r="AP408" s="185"/>
      <c r="AQ408" s="185"/>
      <c r="AR408" s="185"/>
      <c r="AS408" s="185"/>
      <c r="AT408" s="185"/>
      <c r="AU408" s="185"/>
      <c r="AV408" s="185"/>
      <c r="AW408" s="185"/>
      <c r="AX408" s="185"/>
      <c r="AY408" s="185"/>
      <c r="AZ408" s="185"/>
      <c r="BA408" s="185"/>
      <c r="BB408" s="185"/>
      <c r="BC408" s="185"/>
      <c r="BD408" s="185"/>
      <c r="BE408" s="185"/>
      <c r="BF408" s="185"/>
      <c r="BG408" s="185"/>
      <c r="BH408" s="185"/>
      <c r="BI408" s="185"/>
      <c r="BJ408" s="185"/>
    </row>
    <row r="409" spans="1:62" x14ac:dyDescent="0.3">
      <c r="A409" s="84">
        <f t="shared" si="54"/>
        <v>7</v>
      </c>
      <c r="B409" s="133">
        <f t="shared" si="54"/>
        <v>7.8104476608922783E-3</v>
      </c>
      <c r="C409" s="73">
        <f t="shared" si="55"/>
        <v>1.0063325071679767</v>
      </c>
      <c r="D409" s="43">
        <f t="shared" si="58"/>
        <v>7.8599073766899858E-3</v>
      </c>
      <c r="E409" s="133">
        <f t="shared" si="56"/>
        <v>3.9515988841106846E-3</v>
      </c>
      <c r="F409" s="73">
        <f t="shared" si="57"/>
        <v>0.99127713895050307</v>
      </c>
      <c r="G409" s="43">
        <f t="shared" si="59"/>
        <v>3.91712963612124E-3</v>
      </c>
      <c r="H409" s="84">
        <f t="shared" si="42"/>
        <v>7</v>
      </c>
      <c r="I409" s="133">
        <f t="shared" si="42"/>
        <v>8.0670377781739554E-4</v>
      </c>
      <c r="J409" s="73">
        <f t="shared" si="43"/>
        <v>0.98721218953178513</v>
      </c>
      <c r="K409" s="43">
        <f t="shared" si="44"/>
        <v>7.963878028026738E-4</v>
      </c>
      <c r="L409" s="133">
        <f t="shared" si="45"/>
        <v>9.8026311039428791E-5</v>
      </c>
      <c r="M409" s="73">
        <f t="shared" si="46"/>
        <v>0.97244287331044343</v>
      </c>
      <c r="N409" s="43">
        <f t="shared" si="47"/>
        <v>9.5324987567205378E-5</v>
      </c>
      <c r="O409" s="84">
        <f t="shared" si="48"/>
        <v>7</v>
      </c>
      <c r="P409" s="133">
        <f t="shared" si="48"/>
        <v>1.3634821167240663E-4</v>
      </c>
      <c r="Q409" s="73">
        <f t="shared" si="49"/>
        <v>0.98721218953178513</v>
      </c>
      <c r="R409" s="43">
        <f t="shared" si="50"/>
        <v>1.3460461658385984E-4</v>
      </c>
      <c r="S409" s="133">
        <f t="shared" si="51"/>
        <v>8.3308479636908328E-6</v>
      </c>
      <c r="T409" s="73">
        <f t="shared" si="52"/>
        <v>0.97244287331044343</v>
      </c>
      <c r="U409" s="43">
        <f t="shared" si="53"/>
        <v>8.1012737309239707E-6</v>
      </c>
      <c r="V409" s="185"/>
      <c r="W409" s="185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  <c r="AI409" s="185"/>
      <c r="AJ409" s="185"/>
      <c r="AK409" s="185"/>
      <c r="AL409" s="185"/>
      <c r="AM409" s="185"/>
      <c r="AN409" s="185"/>
      <c r="AO409" s="185"/>
      <c r="AP409" s="185"/>
      <c r="AQ409" s="185"/>
      <c r="AR409" s="185"/>
      <c r="AS409" s="185"/>
      <c r="AT409" s="185"/>
      <c r="AU409" s="185"/>
      <c r="AV409" s="185"/>
      <c r="AW409" s="185"/>
      <c r="AX409" s="185"/>
      <c r="AY409" s="185"/>
      <c r="AZ409" s="185"/>
      <c r="BA409" s="185"/>
      <c r="BB409" s="185"/>
      <c r="BC409" s="185"/>
      <c r="BD409" s="185"/>
      <c r="BE409" s="185"/>
      <c r="BF409" s="185"/>
      <c r="BG409" s="185"/>
      <c r="BH409" s="185"/>
      <c r="BI409" s="185"/>
      <c r="BJ409" s="185"/>
    </row>
    <row r="410" spans="1:62" x14ac:dyDescent="0.3">
      <c r="A410" s="84">
        <f t="shared" si="54"/>
        <v>8</v>
      </c>
      <c r="B410" s="133">
        <f t="shared" si="54"/>
        <v>8.4741385486663146E-3</v>
      </c>
      <c r="C410" s="73">
        <f t="shared" si="55"/>
        <v>1.0056673957532529</v>
      </c>
      <c r="D410" s="43">
        <f t="shared" si="58"/>
        <v>8.5221648454895035E-3</v>
      </c>
      <c r="E410" s="133">
        <f t="shared" si="56"/>
        <v>4.1715332703521225E-3</v>
      </c>
      <c r="F410" s="73">
        <f t="shared" si="57"/>
        <v>0.99103359371318966</v>
      </c>
      <c r="G410" s="43">
        <f t="shared" si="59"/>
        <v>4.1341296082111987E-3</v>
      </c>
      <c r="H410" s="84">
        <f t="shared" si="42"/>
        <v>8</v>
      </c>
      <c r="I410" s="133">
        <f t="shared" si="42"/>
        <v>5.3289657474409025E-4</v>
      </c>
      <c r="J410" s="73">
        <f t="shared" si="43"/>
        <v>0.98655971523394126</v>
      </c>
      <c r="K410" s="43">
        <f t="shared" si="44"/>
        <v>5.2573429302867232E-4</v>
      </c>
      <c r="L410" s="133">
        <f t="shared" si="45"/>
        <v>8.6640818822384649E-5</v>
      </c>
      <c r="M410" s="73">
        <f t="shared" si="46"/>
        <v>0.97220395543263916</v>
      </c>
      <c r="N410" s="43">
        <f t="shared" si="47"/>
        <v>8.4232546761045011E-5</v>
      </c>
      <c r="O410" s="84">
        <f t="shared" si="48"/>
        <v>8</v>
      </c>
      <c r="P410" s="133">
        <f t="shared" si="48"/>
        <v>7.0812207691372075E-5</v>
      </c>
      <c r="Q410" s="73">
        <f t="shared" si="49"/>
        <v>0.98655971523394126</v>
      </c>
      <c r="R410" s="43">
        <f t="shared" si="50"/>
        <v>6.9860471455086734E-5</v>
      </c>
      <c r="S410" s="133">
        <f t="shared" si="51"/>
        <v>3.6100341175993607E-6</v>
      </c>
      <c r="T410" s="73">
        <f t="shared" si="52"/>
        <v>0.97220395543263916</v>
      </c>
      <c r="U410" s="43">
        <f t="shared" si="53"/>
        <v>3.5096894483768758E-6</v>
      </c>
      <c r="V410" s="185"/>
      <c r="W410" s="185"/>
      <c r="X410" s="185"/>
      <c r="Y410" s="185"/>
      <c r="Z410" s="185"/>
      <c r="AA410" s="185"/>
      <c r="AB410" s="185"/>
      <c r="AC410" s="185"/>
      <c r="AD410" s="185"/>
      <c r="AE410" s="185"/>
      <c r="AF410" s="185"/>
      <c r="AG410" s="185"/>
      <c r="AH410" s="185"/>
      <c r="AI410" s="185"/>
      <c r="AJ410" s="185"/>
      <c r="AK410" s="185"/>
      <c r="AL410" s="185"/>
      <c r="AM410" s="185"/>
      <c r="AN410" s="185"/>
      <c r="AO410" s="185"/>
      <c r="AP410" s="185"/>
      <c r="AQ410" s="185"/>
      <c r="AR410" s="185"/>
      <c r="AS410" s="185"/>
      <c r="AT410" s="185"/>
      <c r="AU410" s="185"/>
      <c r="AV410" s="185"/>
      <c r="AW410" s="185"/>
      <c r="AX410" s="185"/>
      <c r="AY410" s="185"/>
      <c r="AZ410" s="185"/>
      <c r="BA410" s="185"/>
      <c r="BB410" s="185"/>
      <c r="BC410" s="185"/>
      <c r="BD410" s="185"/>
      <c r="BE410" s="185"/>
      <c r="BF410" s="185"/>
      <c r="BG410" s="185"/>
      <c r="BH410" s="185"/>
      <c r="BI410" s="185"/>
      <c r="BJ410" s="185"/>
    </row>
    <row r="411" spans="1:62" x14ac:dyDescent="0.3">
      <c r="A411" s="84">
        <f t="shared" si="54"/>
        <v>9</v>
      </c>
      <c r="B411" s="133">
        <f t="shared" si="54"/>
        <v>9.9634164696421126E-3</v>
      </c>
      <c r="C411" s="73">
        <f t="shared" si="55"/>
        <v>1</v>
      </c>
      <c r="D411" s="43">
        <f t="shared" si="58"/>
        <v>9.9634164696421126E-3</v>
      </c>
      <c r="E411" s="133">
        <f t="shared" si="56"/>
        <v>5.8651946613704686E-3</v>
      </c>
      <c r="F411" s="73">
        <f t="shared" si="57"/>
        <v>1</v>
      </c>
      <c r="G411" s="43">
        <f t="shared" si="59"/>
        <v>5.8651946613704686E-3</v>
      </c>
      <c r="H411" s="84"/>
      <c r="I411" s="133"/>
      <c r="J411" s="73"/>
      <c r="K411" s="43"/>
      <c r="L411" s="133"/>
      <c r="M411" s="73"/>
      <c r="N411" s="43"/>
      <c r="O411" s="84"/>
      <c r="P411" s="133"/>
      <c r="Q411" s="73"/>
      <c r="R411" s="43"/>
      <c r="S411" s="133"/>
      <c r="T411" s="73"/>
      <c r="U411" s="43"/>
      <c r="V411" s="185"/>
      <c r="W411" s="185"/>
      <c r="X411" s="185"/>
      <c r="Y411" s="185"/>
      <c r="Z411" s="185"/>
      <c r="AA411" s="185"/>
      <c r="AB411" s="185"/>
      <c r="AC411" s="185"/>
      <c r="AD411" s="185"/>
      <c r="AE411" s="185"/>
      <c r="AF411" s="185"/>
      <c r="AG411" s="185"/>
      <c r="AH411" s="185"/>
      <c r="AI411" s="185"/>
      <c r="AJ411" s="185"/>
      <c r="AK411" s="185"/>
      <c r="AL411" s="185"/>
      <c r="AM411" s="185"/>
      <c r="AN411" s="185"/>
      <c r="AO411" s="185"/>
      <c r="AP411" s="185"/>
      <c r="AQ411" s="185"/>
      <c r="AR411" s="185"/>
      <c r="AS411" s="185"/>
      <c r="AT411" s="185"/>
      <c r="AU411" s="185"/>
      <c r="AV411" s="185"/>
      <c r="AW411" s="185"/>
      <c r="AX411" s="185"/>
      <c r="AY411" s="185"/>
      <c r="AZ411" s="185"/>
      <c r="BA411" s="185"/>
      <c r="BB411" s="185"/>
      <c r="BC411" s="185"/>
      <c r="BD411" s="185"/>
      <c r="BE411" s="185"/>
      <c r="BF411" s="185"/>
      <c r="BG411" s="185"/>
      <c r="BH411" s="185"/>
      <c r="BI411" s="185"/>
      <c r="BJ411" s="185"/>
    </row>
    <row r="412" spans="1:62" x14ac:dyDescent="0.3">
      <c r="A412" s="84">
        <f t="shared" si="54"/>
        <v>10</v>
      </c>
      <c r="B412" s="133">
        <f t="shared" si="54"/>
        <v>8.0612061845993718E-3</v>
      </c>
      <c r="C412" s="73">
        <f t="shared" si="55"/>
        <v>1.0013272637415405</v>
      </c>
      <c r="D412" s="43">
        <f t="shared" si="58"/>
        <v>8.0719055312812715E-3</v>
      </c>
      <c r="E412" s="133">
        <f t="shared" si="56"/>
        <v>5.1473532618324424E-3</v>
      </c>
      <c r="F412" s="73">
        <f t="shared" si="57"/>
        <v>0.99792138869480029</v>
      </c>
      <c r="G412" s="43">
        <f t="shared" si="59"/>
        <v>5.136653915150541E-3</v>
      </c>
      <c r="H412" s="84"/>
      <c r="I412" s="133"/>
      <c r="J412" s="73"/>
      <c r="K412" s="43"/>
      <c r="L412" s="133"/>
      <c r="M412" s="73"/>
      <c r="N412" s="43"/>
      <c r="O412" s="84"/>
      <c r="P412" s="133"/>
      <c r="Q412" s="73"/>
      <c r="R412" s="43"/>
      <c r="S412" s="133"/>
      <c r="T412" s="73"/>
      <c r="U412" s="43"/>
      <c r="V412" s="185"/>
      <c r="W412" s="185"/>
      <c r="X412" s="185"/>
      <c r="Y412" s="185"/>
      <c r="Z412" s="185"/>
      <c r="AA412" s="185"/>
      <c r="AB412" s="185"/>
      <c r="AC412" s="185"/>
      <c r="AD412" s="185"/>
      <c r="AE412" s="185"/>
      <c r="AF412" s="185"/>
      <c r="AG412" s="185"/>
      <c r="AH412" s="185"/>
      <c r="AI412" s="185"/>
      <c r="AJ412" s="185"/>
      <c r="AK412" s="185"/>
      <c r="AL412" s="185"/>
      <c r="AM412" s="185"/>
      <c r="AN412" s="185"/>
      <c r="AO412" s="185"/>
      <c r="AP412" s="185"/>
      <c r="AQ412" s="185"/>
      <c r="AR412" s="185"/>
      <c r="AS412" s="185"/>
      <c r="AT412" s="185"/>
      <c r="AU412" s="185"/>
      <c r="AV412" s="185"/>
      <c r="AW412" s="185"/>
      <c r="AX412" s="185"/>
      <c r="AY412" s="185"/>
      <c r="AZ412" s="185"/>
      <c r="BA412" s="185"/>
      <c r="BB412" s="185"/>
      <c r="BC412" s="185"/>
      <c r="BD412" s="185"/>
      <c r="BE412" s="185"/>
      <c r="BF412" s="185"/>
      <c r="BG412" s="185"/>
      <c r="BH412" s="185"/>
      <c r="BI412" s="185"/>
      <c r="BJ412" s="185"/>
    </row>
    <row r="413" spans="1:62" x14ac:dyDescent="0.3">
      <c r="A413" s="84">
        <f t="shared" si="54"/>
        <v>11</v>
      </c>
      <c r="B413" s="133">
        <f t="shared" si="54"/>
        <v>7.7843443372727136E-3</v>
      </c>
      <c r="C413" s="73">
        <f t="shared" si="55"/>
        <v>1.0052204532547135</v>
      </c>
      <c r="D413" s="43">
        <f t="shared" si="58"/>
        <v>7.8249821430040403E-3</v>
      </c>
      <c r="E413" s="133">
        <f t="shared" si="56"/>
        <v>5.7127401436349269E-3</v>
      </c>
      <c r="F413" s="73">
        <f t="shared" si="57"/>
        <v>0.99288645996324454</v>
      </c>
      <c r="G413" s="43">
        <f t="shared" si="59"/>
        <v>5.6721023379035992E-3</v>
      </c>
      <c r="H413" s="84"/>
      <c r="I413" s="133"/>
      <c r="J413" s="73"/>
      <c r="K413" s="43"/>
      <c r="L413" s="133"/>
      <c r="M413" s="73"/>
      <c r="N413" s="43"/>
      <c r="O413" s="84"/>
      <c r="P413" s="133"/>
      <c r="Q413" s="73"/>
      <c r="R413" s="43"/>
      <c r="S413" s="133"/>
      <c r="T413" s="73"/>
      <c r="U413" s="43"/>
      <c r="V413" s="185"/>
      <c r="W413" s="185"/>
      <c r="X413" s="185"/>
      <c r="Y413" s="185"/>
      <c r="Z413" s="185"/>
      <c r="AA413" s="185"/>
      <c r="AB413" s="185"/>
      <c r="AC413" s="185"/>
      <c r="AD413" s="185"/>
      <c r="AE413" s="185"/>
      <c r="AF413" s="185"/>
      <c r="AG413" s="185"/>
      <c r="AH413" s="185"/>
      <c r="AI413" s="185"/>
      <c r="AJ413" s="185"/>
      <c r="AK413" s="185"/>
      <c r="AL413" s="185"/>
      <c r="AM413" s="185"/>
      <c r="AN413" s="185"/>
      <c r="AO413" s="185"/>
      <c r="AP413" s="185"/>
      <c r="AQ413" s="185"/>
      <c r="AR413" s="185"/>
      <c r="AS413" s="185"/>
      <c r="AT413" s="185"/>
      <c r="AU413" s="185"/>
      <c r="AV413" s="185"/>
      <c r="AW413" s="185"/>
      <c r="AX413" s="185"/>
      <c r="AY413" s="185"/>
      <c r="AZ413" s="185"/>
      <c r="BA413" s="185"/>
      <c r="BB413" s="185"/>
      <c r="BC413" s="185"/>
      <c r="BD413" s="185"/>
      <c r="BE413" s="185"/>
      <c r="BF413" s="185"/>
      <c r="BG413" s="185"/>
      <c r="BH413" s="185"/>
      <c r="BI413" s="185"/>
      <c r="BJ413" s="185"/>
    </row>
    <row r="414" spans="1:62" x14ac:dyDescent="0.3">
      <c r="A414" s="84">
        <f t="shared" si="54"/>
        <v>12</v>
      </c>
      <c r="B414" s="133">
        <f t="shared" si="54"/>
        <v>7.1806355548372511E-3</v>
      </c>
      <c r="C414" s="73">
        <f t="shared" si="55"/>
        <v>1</v>
      </c>
      <c r="D414" s="43">
        <f t="shared" si="58"/>
        <v>7.1806355548372511E-3</v>
      </c>
      <c r="E414" s="133">
        <f t="shared" si="56"/>
        <v>5.8696377802844374E-3</v>
      </c>
      <c r="F414" s="73">
        <f t="shared" si="57"/>
        <v>1</v>
      </c>
      <c r="G414" s="43">
        <f t="shared" si="59"/>
        <v>5.8696377802844374E-3</v>
      </c>
      <c r="H414" s="84"/>
      <c r="I414" s="133"/>
      <c r="J414" s="73"/>
      <c r="K414" s="43"/>
      <c r="L414" s="133"/>
      <c r="M414" s="73"/>
      <c r="N414" s="43"/>
      <c r="O414" s="84"/>
      <c r="P414" s="133"/>
      <c r="Q414" s="73"/>
      <c r="R414" s="43"/>
      <c r="S414" s="133"/>
      <c r="T414" s="73"/>
      <c r="U414" s="43"/>
      <c r="V414" s="185"/>
      <c r="W414" s="185"/>
      <c r="X414" s="185"/>
      <c r="Y414" s="185"/>
      <c r="Z414" s="185"/>
      <c r="AA414" s="185"/>
      <c r="AB414" s="185"/>
      <c r="AC414" s="185"/>
      <c r="AD414" s="185"/>
      <c r="AE414" s="185"/>
      <c r="AF414" s="185"/>
      <c r="AG414" s="185"/>
      <c r="AH414" s="185"/>
      <c r="AI414" s="185"/>
      <c r="AJ414" s="185"/>
      <c r="AK414" s="185"/>
      <c r="AL414" s="185"/>
      <c r="AM414" s="185"/>
      <c r="AN414" s="185"/>
      <c r="AO414" s="185"/>
      <c r="AP414" s="185"/>
      <c r="AQ414" s="185"/>
      <c r="AR414" s="185"/>
      <c r="AS414" s="185"/>
      <c r="AT414" s="185"/>
      <c r="AU414" s="185"/>
      <c r="AV414" s="185"/>
      <c r="AW414" s="185"/>
      <c r="AX414" s="185"/>
      <c r="AY414" s="185"/>
      <c r="AZ414" s="185"/>
      <c r="BA414" s="185"/>
      <c r="BB414" s="185"/>
      <c r="BC414" s="185"/>
      <c r="BD414" s="185"/>
      <c r="BE414" s="185"/>
      <c r="BF414" s="185"/>
      <c r="BG414" s="185"/>
      <c r="BH414" s="185"/>
      <c r="BI414" s="185"/>
      <c r="BJ414" s="185"/>
    </row>
    <row r="415" spans="1:62" x14ac:dyDescent="0.3">
      <c r="A415" s="84">
        <f t="shared" si="54"/>
        <v>13</v>
      </c>
      <c r="B415" s="133">
        <f t="shared" si="54"/>
        <v>6.8340722795477123E-3</v>
      </c>
      <c r="C415" s="73">
        <f t="shared" si="55"/>
        <v>1</v>
      </c>
      <c r="D415" s="43">
        <f t="shared" si="58"/>
        <v>6.8340722795477123E-3</v>
      </c>
      <c r="E415" s="133">
        <f t="shared" si="56"/>
        <v>6.7199396624451485E-3</v>
      </c>
      <c r="F415" s="73">
        <f t="shared" si="57"/>
        <v>1</v>
      </c>
      <c r="G415" s="43">
        <f t="shared" si="59"/>
        <v>6.7199396624451485E-3</v>
      </c>
      <c r="H415" s="84"/>
      <c r="I415" s="133"/>
      <c r="J415" s="73"/>
      <c r="K415" s="43"/>
      <c r="L415" s="133"/>
      <c r="M415" s="73"/>
      <c r="N415" s="43"/>
      <c r="O415" s="84"/>
      <c r="P415" s="133"/>
      <c r="Q415" s="73"/>
      <c r="R415" s="43"/>
      <c r="S415" s="133"/>
      <c r="T415" s="73"/>
      <c r="U415" s="43"/>
      <c r="V415" s="185"/>
      <c r="W415" s="185"/>
      <c r="X415" s="185"/>
      <c r="Y415" s="185"/>
      <c r="Z415" s="185"/>
      <c r="AA415" s="185"/>
      <c r="AB415" s="185"/>
      <c r="AC415" s="185"/>
      <c r="AD415" s="185"/>
      <c r="AE415" s="185"/>
      <c r="AF415" s="185"/>
      <c r="AG415" s="185"/>
      <c r="AH415" s="185"/>
      <c r="AI415" s="185"/>
      <c r="AJ415" s="185"/>
      <c r="AK415" s="185"/>
      <c r="AL415" s="185"/>
      <c r="AM415" s="185"/>
      <c r="AN415" s="185"/>
      <c r="AO415" s="185"/>
      <c r="AP415" s="185"/>
      <c r="AQ415" s="185"/>
      <c r="AR415" s="185"/>
      <c r="AS415" s="185"/>
      <c r="AT415" s="185"/>
      <c r="AU415" s="185"/>
      <c r="AV415" s="185"/>
      <c r="AW415" s="185"/>
      <c r="AX415" s="185"/>
      <c r="AY415" s="185"/>
      <c r="AZ415" s="185"/>
      <c r="BA415" s="185"/>
      <c r="BB415" s="185"/>
      <c r="BC415" s="185"/>
      <c r="BD415" s="185"/>
      <c r="BE415" s="185"/>
      <c r="BF415" s="185"/>
      <c r="BG415" s="185"/>
      <c r="BH415" s="185"/>
      <c r="BI415" s="185"/>
      <c r="BJ415" s="185"/>
    </row>
    <row r="416" spans="1:62" x14ac:dyDescent="0.3">
      <c r="A416" s="84">
        <f t="shared" si="54"/>
        <v>14</v>
      </c>
      <c r="B416" s="133">
        <f t="shared" si="54"/>
        <v>6.468903443805931E-3</v>
      </c>
      <c r="C416" s="73">
        <f t="shared" si="55"/>
        <v>0.99999999999999978</v>
      </c>
      <c r="D416" s="43">
        <f t="shared" si="58"/>
        <v>6.4689034438059293E-3</v>
      </c>
      <c r="E416" s="133">
        <f t="shared" si="56"/>
        <v>7.0623375137528416E-3</v>
      </c>
      <c r="F416" s="73">
        <f t="shared" si="57"/>
        <v>0.99999999999999978</v>
      </c>
      <c r="G416" s="43">
        <f t="shared" si="59"/>
        <v>7.0623375137528399E-3</v>
      </c>
      <c r="H416" s="84"/>
      <c r="I416" s="133"/>
      <c r="J416" s="73"/>
      <c r="K416" s="43"/>
      <c r="L416" s="133"/>
      <c r="M416" s="73"/>
      <c r="N416" s="43"/>
      <c r="O416" s="84"/>
      <c r="P416" s="133"/>
      <c r="Q416" s="73"/>
      <c r="R416" s="43"/>
      <c r="S416" s="133"/>
      <c r="T416" s="73"/>
      <c r="U416" s="43"/>
      <c r="V416" s="185"/>
      <c r="W416" s="185"/>
      <c r="X416" s="185"/>
      <c r="Y416" s="185"/>
      <c r="Z416" s="185"/>
      <c r="AA416" s="185"/>
      <c r="AB416" s="185"/>
      <c r="AC416" s="185"/>
      <c r="AD416" s="185"/>
      <c r="AE416" s="185"/>
      <c r="AF416" s="185"/>
      <c r="AG416" s="185"/>
      <c r="AH416" s="185"/>
      <c r="AI416" s="185"/>
      <c r="AJ416" s="185"/>
      <c r="AK416" s="185"/>
      <c r="AL416" s="185"/>
      <c r="AM416" s="185"/>
      <c r="AN416" s="185"/>
      <c r="AO416" s="185"/>
      <c r="AP416" s="185"/>
      <c r="AQ416" s="185"/>
      <c r="AR416" s="185"/>
      <c r="AS416" s="185"/>
      <c r="AT416" s="185"/>
      <c r="AU416" s="185"/>
      <c r="AV416" s="185"/>
      <c r="AW416" s="185"/>
      <c r="AX416" s="185"/>
      <c r="AY416" s="185"/>
      <c r="AZ416" s="185"/>
      <c r="BA416" s="185"/>
      <c r="BB416" s="185"/>
      <c r="BC416" s="185"/>
      <c r="BD416" s="185"/>
      <c r="BE416" s="185"/>
      <c r="BF416" s="185"/>
      <c r="BG416" s="185"/>
      <c r="BH416" s="185"/>
      <c r="BI416" s="185"/>
      <c r="BJ416" s="185"/>
    </row>
    <row r="417" spans="1:62" x14ac:dyDescent="0.3">
      <c r="A417" s="84">
        <f t="shared" si="54"/>
        <v>15</v>
      </c>
      <c r="B417" s="133">
        <f t="shared" si="54"/>
        <v>6.1292825418194684E-3</v>
      </c>
      <c r="C417" s="73">
        <f t="shared" si="55"/>
        <v>1</v>
      </c>
      <c r="D417" s="43">
        <f t="shared" si="58"/>
        <v>6.1292825418194684E-3</v>
      </c>
      <c r="E417" s="133">
        <f t="shared" si="56"/>
        <v>7.8679305118417447E-3</v>
      </c>
      <c r="F417" s="73">
        <f t="shared" si="57"/>
        <v>1</v>
      </c>
      <c r="G417" s="43">
        <f t="shared" si="59"/>
        <v>7.8679305118417447E-3</v>
      </c>
      <c r="H417" s="84"/>
      <c r="I417" s="133"/>
      <c r="J417" s="73"/>
      <c r="K417" s="43"/>
      <c r="L417" s="133"/>
      <c r="M417" s="73"/>
      <c r="N417" s="43"/>
      <c r="O417" s="84"/>
      <c r="P417" s="133"/>
      <c r="Q417" s="73"/>
      <c r="R417" s="43"/>
      <c r="S417" s="133"/>
      <c r="T417" s="73"/>
      <c r="U417" s="43"/>
      <c r="V417" s="185"/>
      <c r="W417" s="185"/>
      <c r="X417" s="185"/>
      <c r="Y417" s="185"/>
      <c r="Z417" s="185"/>
      <c r="AA417" s="185"/>
      <c r="AB417" s="185"/>
      <c r="AC417" s="185"/>
      <c r="AD417" s="185"/>
      <c r="AE417" s="185"/>
      <c r="AF417" s="185"/>
      <c r="AG417" s="185"/>
      <c r="AH417" s="185"/>
      <c r="AI417" s="185"/>
      <c r="AJ417" s="185"/>
      <c r="AK417" s="185"/>
      <c r="AL417" s="185"/>
      <c r="AM417" s="185"/>
      <c r="AN417" s="185"/>
      <c r="AO417" s="185"/>
      <c r="AP417" s="185"/>
      <c r="AQ417" s="185"/>
      <c r="AR417" s="185"/>
      <c r="AS417" s="185"/>
      <c r="AT417" s="185"/>
      <c r="AU417" s="185"/>
      <c r="AV417" s="185"/>
      <c r="AW417" s="185"/>
      <c r="AX417" s="185"/>
      <c r="AY417" s="185"/>
      <c r="AZ417" s="185"/>
      <c r="BA417" s="185"/>
      <c r="BB417" s="185"/>
      <c r="BC417" s="185"/>
      <c r="BD417" s="185"/>
      <c r="BE417" s="185"/>
      <c r="BF417" s="185"/>
      <c r="BG417" s="185"/>
      <c r="BH417" s="185"/>
      <c r="BI417" s="185"/>
      <c r="BJ417" s="185"/>
    </row>
    <row r="418" spans="1:62" x14ac:dyDescent="0.3">
      <c r="A418" s="84">
        <f t="shared" si="54"/>
        <v>16</v>
      </c>
      <c r="B418" s="133">
        <f t="shared" si="54"/>
        <v>5.71857173720951E-3</v>
      </c>
      <c r="C418" s="73">
        <f t="shared" si="55"/>
        <v>1</v>
      </c>
      <c r="D418" s="43">
        <f t="shared" si="58"/>
        <v>5.71857173720951E-3</v>
      </c>
      <c r="E418" s="133">
        <f t="shared" si="56"/>
        <v>8.2256015844162055E-3</v>
      </c>
      <c r="F418" s="73">
        <f t="shared" si="57"/>
        <v>1</v>
      </c>
      <c r="G418" s="43">
        <f t="shared" si="59"/>
        <v>8.2256015844162055E-3</v>
      </c>
      <c r="H418" s="84"/>
      <c r="I418" s="133"/>
      <c r="J418" s="73"/>
      <c r="K418" s="43"/>
      <c r="L418" s="133"/>
      <c r="M418" s="73"/>
      <c r="N418" s="43"/>
      <c r="O418" s="84"/>
      <c r="P418" s="133"/>
      <c r="Q418" s="73"/>
      <c r="R418" s="43"/>
      <c r="S418" s="133"/>
      <c r="T418" s="73"/>
      <c r="U418" s="43"/>
      <c r="V418" s="185"/>
      <c r="W418" s="185"/>
      <c r="X418" s="185"/>
      <c r="Y418" s="185"/>
      <c r="Z418" s="185"/>
      <c r="AA418" s="185"/>
      <c r="AB418" s="185"/>
      <c r="AC418" s="185"/>
      <c r="AD418" s="185"/>
      <c r="AE418" s="185"/>
      <c r="AF418" s="185"/>
      <c r="AG418" s="185"/>
      <c r="AH418" s="185"/>
      <c r="AI418" s="185"/>
      <c r="AJ418" s="185"/>
      <c r="AK418" s="185"/>
      <c r="AL418" s="185"/>
      <c r="AM418" s="185"/>
      <c r="AN418" s="185"/>
      <c r="AO418" s="185"/>
      <c r="AP418" s="185"/>
      <c r="AQ418" s="185"/>
      <c r="AR418" s="185"/>
      <c r="AS418" s="185"/>
      <c r="AT418" s="185"/>
      <c r="AU418" s="185"/>
      <c r="AV418" s="185"/>
      <c r="AW418" s="185"/>
      <c r="AX418" s="185"/>
      <c r="AY418" s="185"/>
      <c r="AZ418" s="185"/>
      <c r="BA418" s="185"/>
      <c r="BB418" s="185"/>
      <c r="BC418" s="185"/>
      <c r="BD418" s="185"/>
      <c r="BE418" s="185"/>
      <c r="BF418" s="185"/>
      <c r="BG418" s="185"/>
      <c r="BH418" s="185"/>
      <c r="BI418" s="185"/>
      <c r="BJ418" s="185"/>
    </row>
    <row r="419" spans="1:62" x14ac:dyDescent="0.3">
      <c r="A419" s="84">
        <f t="shared" ref="A419:B434" si="60">A224</f>
        <v>17</v>
      </c>
      <c r="B419" s="133">
        <f t="shared" si="60"/>
        <v>5.2548212005640539E-3</v>
      </c>
      <c r="C419" s="73">
        <f t="shared" si="55"/>
        <v>0.99999999999999978</v>
      </c>
      <c r="D419" s="43">
        <f t="shared" si="58"/>
        <v>5.254821200564053E-3</v>
      </c>
      <c r="E419" s="133">
        <f t="shared" si="56"/>
        <v>8.4685846500238537E-3</v>
      </c>
      <c r="F419" s="73">
        <f t="shared" si="57"/>
        <v>0.99999999999999978</v>
      </c>
      <c r="G419" s="43">
        <f t="shared" si="59"/>
        <v>8.4685846500238519E-3</v>
      </c>
      <c r="H419" s="84"/>
      <c r="I419" s="133"/>
      <c r="J419" s="73"/>
      <c r="K419" s="43"/>
      <c r="L419" s="133"/>
      <c r="M419" s="73"/>
      <c r="N419" s="43"/>
      <c r="O419" s="84"/>
      <c r="P419" s="133"/>
      <c r="Q419" s="73"/>
      <c r="R419" s="43"/>
      <c r="S419" s="133"/>
      <c r="T419" s="73"/>
      <c r="U419" s="43"/>
      <c r="V419" s="185"/>
      <c r="W419" s="185"/>
      <c r="X419" s="185"/>
      <c r="Y419" s="185"/>
      <c r="Z419" s="185"/>
      <c r="AA419" s="185"/>
      <c r="AB419" s="185"/>
      <c r="AC419" s="185"/>
      <c r="AD419" s="185"/>
      <c r="AE419" s="185"/>
      <c r="AF419" s="185"/>
      <c r="AG419" s="185"/>
      <c r="AH419" s="185"/>
      <c r="AI419" s="185"/>
      <c r="AJ419" s="185"/>
      <c r="AK419" s="185"/>
      <c r="AL419" s="185"/>
      <c r="AM419" s="185"/>
      <c r="AN419" s="185"/>
      <c r="AO419" s="185"/>
      <c r="AP419" s="185"/>
      <c r="AQ419" s="185"/>
      <c r="AR419" s="185"/>
      <c r="AS419" s="185"/>
      <c r="AT419" s="185"/>
      <c r="AU419" s="185"/>
      <c r="AV419" s="185"/>
      <c r="AW419" s="185"/>
      <c r="AX419" s="185"/>
      <c r="AY419" s="185"/>
      <c r="AZ419" s="185"/>
      <c r="BA419" s="185"/>
      <c r="BB419" s="185"/>
      <c r="BC419" s="185"/>
      <c r="BD419" s="185"/>
      <c r="BE419" s="185"/>
      <c r="BF419" s="185"/>
      <c r="BG419" s="185"/>
      <c r="BH419" s="185"/>
      <c r="BI419" s="185"/>
      <c r="BJ419" s="185"/>
    </row>
    <row r="420" spans="1:62" x14ac:dyDescent="0.3">
      <c r="A420" s="84">
        <f t="shared" si="60"/>
        <v>18</v>
      </c>
      <c r="B420" s="133">
        <f t="shared" si="60"/>
        <v>4.8399449719722506E-3</v>
      </c>
      <c r="C420" s="73">
        <f t="shared" si="55"/>
        <v>1</v>
      </c>
      <c r="D420" s="43">
        <f t="shared" si="58"/>
        <v>4.8399449719722506E-3</v>
      </c>
      <c r="E420" s="133">
        <f t="shared" si="56"/>
        <v>8.4633084463135166E-3</v>
      </c>
      <c r="F420" s="73">
        <f t="shared" si="57"/>
        <v>1</v>
      </c>
      <c r="G420" s="43">
        <f t="shared" si="59"/>
        <v>8.4633084463135166E-3</v>
      </c>
      <c r="H420" s="84"/>
      <c r="I420" s="133"/>
      <c r="J420" s="73"/>
      <c r="K420" s="43"/>
      <c r="L420" s="133"/>
      <c r="M420" s="73"/>
      <c r="N420" s="43"/>
      <c r="O420" s="84"/>
      <c r="P420" s="133"/>
      <c r="Q420" s="73"/>
      <c r="R420" s="43"/>
      <c r="S420" s="133"/>
      <c r="T420" s="73"/>
      <c r="U420" s="43"/>
      <c r="V420" s="185"/>
      <c r="W420" s="185"/>
      <c r="X420" s="185"/>
      <c r="Y420" s="185"/>
      <c r="Z420" s="185"/>
      <c r="AA420" s="185"/>
      <c r="AB420" s="185"/>
      <c r="AC420" s="185"/>
      <c r="AD420" s="185"/>
      <c r="AE420" s="185"/>
      <c r="AF420" s="185"/>
      <c r="AG420" s="185"/>
      <c r="AH420" s="185"/>
      <c r="AI420" s="185"/>
      <c r="AJ420" s="185"/>
      <c r="AK420" s="185"/>
      <c r="AL420" s="185"/>
      <c r="AM420" s="185"/>
      <c r="AN420" s="185"/>
      <c r="AO420" s="185"/>
      <c r="AP420" s="185"/>
      <c r="AQ420" s="185"/>
      <c r="AR420" s="185"/>
      <c r="AS420" s="185"/>
      <c r="AT420" s="185"/>
      <c r="AU420" s="185"/>
      <c r="AV420" s="185"/>
      <c r="AW420" s="185"/>
      <c r="AX420" s="185"/>
      <c r="AY420" s="185"/>
      <c r="AZ420" s="185"/>
      <c r="BA420" s="185"/>
      <c r="BB420" s="185"/>
      <c r="BC420" s="185"/>
      <c r="BD420" s="185"/>
      <c r="BE420" s="185"/>
      <c r="BF420" s="185"/>
      <c r="BG420" s="185"/>
      <c r="BH420" s="185"/>
      <c r="BI420" s="185"/>
      <c r="BJ420" s="185"/>
    </row>
    <row r="421" spans="1:62" x14ac:dyDescent="0.3">
      <c r="A421" s="84">
        <f t="shared" si="60"/>
        <v>19</v>
      </c>
      <c r="B421" s="133">
        <f t="shared" si="60"/>
        <v>4.8060661902532414E-3</v>
      </c>
      <c r="C421" s="73">
        <f t="shared" si="55"/>
        <v>1</v>
      </c>
      <c r="D421" s="43">
        <f t="shared" si="58"/>
        <v>4.8060661902532414E-3</v>
      </c>
      <c r="E421" s="133">
        <f t="shared" si="56"/>
        <v>8.7473903618753741E-3</v>
      </c>
      <c r="F421" s="73">
        <f t="shared" si="57"/>
        <v>1</v>
      </c>
      <c r="G421" s="43">
        <f t="shared" si="59"/>
        <v>8.7473903618753741E-3</v>
      </c>
      <c r="H421" s="84"/>
      <c r="I421" s="133"/>
      <c r="J421" s="73"/>
      <c r="K421" s="43"/>
      <c r="L421" s="133"/>
      <c r="M421" s="73"/>
      <c r="N421" s="43"/>
      <c r="O421" s="84"/>
      <c r="P421" s="133"/>
      <c r="Q421" s="73"/>
      <c r="R421" s="43"/>
      <c r="S421" s="133"/>
      <c r="T421" s="73"/>
      <c r="U421" s="43"/>
      <c r="V421" s="185"/>
      <c r="W421" s="185"/>
      <c r="X421" s="185"/>
      <c r="Y421" s="185"/>
      <c r="Z421" s="185"/>
      <c r="AA421" s="185"/>
      <c r="AB421" s="185"/>
      <c r="AC421" s="185"/>
      <c r="AD421" s="185"/>
      <c r="AE421" s="185"/>
      <c r="AF421" s="185"/>
      <c r="AG421" s="185"/>
      <c r="AH421" s="185"/>
      <c r="AI421" s="185"/>
      <c r="AJ421" s="185"/>
      <c r="AK421" s="185"/>
      <c r="AL421" s="185"/>
      <c r="AM421" s="185"/>
      <c r="AN421" s="185"/>
      <c r="AO421" s="185"/>
      <c r="AP421" s="185"/>
      <c r="AQ421" s="185"/>
      <c r="AR421" s="185"/>
      <c r="AS421" s="185"/>
      <c r="AT421" s="185"/>
      <c r="AU421" s="185"/>
      <c r="AV421" s="185"/>
      <c r="AW421" s="185"/>
      <c r="AX421" s="185"/>
      <c r="AY421" s="185"/>
      <c r="AZ421" s="185"/>
      <c r="BA421" s="185"/>
      <c r="BB421" s="185"/>
      <c r="BC421" s="185"/>
      <c r="BD421" s="185"/>
      <c r="BE421" s="185"/>
      <c r="BF421" s="185"/>
      <c r="BG421" s="185"/>
      <c r="BH421" s="185"/>
      <c r="BI421" s="185"/>
      <c r="BJ421" s="185"/>
    </row>
    <row r="422" spans="1:62" x14ac:dyDescent="0.3">
      <c r="A422" s="84">
        <f t="shared" si="60"/>
        <v>20</v>
      </c>
      <c r="B422" s="133">
        <f t="shared" si="60"/>
        <v>4.384525283290485E-3</v>
      </c>
      <c r="C422" s="73">
        <f t="shared" si="55"/>
        <v>1</v>
      </c>
      <c r="D422" s="43">
        <f t="shared" si="58"/>
        <v>4.384525283290485E-3</v>
      </c>
      <c r="E422" s="133">
        <f t="shared" si="56"/>
        <v>8.916506575538297E-3</v>
      </c>
      <c r="F422" s="73">
        <f t="shared" si="57"/>
        <v>1</v>
      </c>
      <c r="G422" s="43">
        <f t="shared" si="59"/>
        <v>8.916506575538297E-3</v>
      </c>
      <c r="H422" s="84"/>
      <c r="I422" s="133"/>
      <c r="J422" s="73"/>
      <c r="K422" s="43"/>
      <c r="L422" s="133"/>
      <c r="M422" s="73"/>
      <c r="N422" s="43"/>
      <c r="O422" s="84"/>
      <c r="P422" s="133"/>
      <c r="Q422" s="73"/>
      <c r="R422" s="43"/>
      <c r="S422" s="133"/>
      <c r="T422" s="73"/>
      <c r="U422" s="43"/>
      <c r="V422" s="185"/>
      <c r="W422" s="185"/>
      <c r="X422" s="185"/>
      <c r="Y422" s="185"/>
      <c r="Z422" s="185"/>
      <c r="AA422" s="185"/>
      <c r="AB422" s="185"/>
      <c r="AC422" s="185"/>
      <c r="AD422" s="185"/>
      <c r="AE422" s="185"/>
      <c r="AF422" s="185"/>
      <c r="AG422" s="185"/>
      <c r="AH422" s="185"/>
      <c r="AI422" s="185"/>
      <c r="AJ422" s="185"/>
      <c r="AK422" s="185"/>
      <c r="AL422" s="185"/>
      <c r="AM422" s="185"/>
      <c r="AN422" s="185"/>
      <c r="AO422" s="185"/>
      <c r="AP422" s="185"/>
      <c r="AQ422" s="185"/>
      <c r="AR422" s="185"/>
      <c r="AS422" s="185"/>
      <c r="AT422" s="185"/>
      <c r="AU422" s="185"/>
      <c r="AV422" s="185"/>
      <c r="AW422" s="185"/>
      <c r="AX422" s="185"/>
      <c r="AY422" s="185"/>
      <c r="AZ422" s="185"/>
      <c r="BA422" s="185"/>
      <c r="BB422" s="185"/>
      <c r="BC422" s="185"/>
      <c r="BD422" s="185"/>
      <c r="BE422" s="185"/>
      <c r="BF422" s="185"/>
      <c r="BG422" s="185"/>
      <c r="BH422" s="185"/>
      <c r="BI422" s="185"/>
      <c r="BJ422" s="185"/>
    </row>
    <row r="423" spans="1:62" x14ac:dyDescent="0.3">
      <c r="A423" s="84">
        <f t="shared" si="60"/>
        <v>21</v>
      </c>
      <c r="B423" s="133">
        <f t="shared" si="60"/>
        <v>4.1859734068225201E-3</v>
      </c>
      <c r="C423" s="73">
        <f t="shared" si="55"/>
        <v>0.99999999999999978</v>
      </c>
      <c r="D423" s="43">
        <f t="shared" si="58"/>
        <v>4.1859734068225192E-3</v>
      </c>
      <c r="E423" s="133">
        <f t="shared" si="56"/>
        <v>8.5727202495699886E-3</v>
      </c>
      <c r="F423" s="73">
        <f t="shared" si="57"/>
        <v>0.99999999999999978</v>
      </c>
      <c r="G423" s="43">
        <f t="shared" si="59"/>
        <v>8.5727202495699869E-3</v>
      </c>
      <c r="H423" s="84"/>
      <c r="I423" s="133"/>
      <c r="J423" s="73"/>
      <c r="K423" s="43"/>
      <c r="L423" s="133"/>
      <c r="M423" s="73"/>
      <c r="N423" s="43"/>
      <c r="O423" s="84"/>
      <c r="P423" s="133"/>
      <c r="Q423" s="73"/>
      <c r="R423" s="43"/>
      <c r="S423" s="133"/>
      <c r="T423" s="73"/>
      <c r="U423" s="43"/>
      <c r="V423" s="185"/>
      <c r="W423" s="185"/>
      <c r="X423" s="185"/>
      <c r="Y423" s="185"/>
      <c r="Z423" s="185"/>
      <c r="AA423" s="185"/>
      <c r="AB423" s="185"/>
      <c r="AC423" s="185"/>
      <c r="AD423" s="185"/>
      <c r="AE423" s="185"/>
      <c r="AF423" s="185"/>
      <c r="AG423" s="185"/>
      <c r="AH423" s="185"/>
      <c r="AI423" s="185"/>
      <c r="AJ423" s="185"/>
      <c r="AK423" s="185"/>
      <c r="AL423" s="185"/>
      <c r="AM423" s="185"/>
      <c r="AN423" s="185"/>
      <c r="AO423" s="185"/>
      <c r="AP423" s="185"/>
      <c r="AQ423" s="185"/>
      <c r="AR423" s="185"/>
      <c r="AS423" s="185"/>
      <c r="AT423" s="185"/>
      <c r="AU423" s="185"/>
      <c r="AV423" s="185"/>
      <c r="AW423" s="185"/>
      <c r="AX423" s="185"/>
      <c r="AY423" s="185"/>
      <c r="AZ423" s="185"/>
      <c r="BA423" s="185"/>
      <c r="BB423" s="185"/>
      <c r="BC423" s="185"/>
      <c r="BD423" s="185"/>
      <c r="BE423" s="185"/>
      <c r="BF423" s="185"/>
      <c r="BG423" s="185"/>
      <c r="BH423" s="185"/>
      <c r="BI423" s="185"/>
      <c r="BJ423" s="185"/>
    </row>
    <row r="424" spans="1:62" x14ac:dyDescent="0.3">
      <c r="A424" s="84">
        <f t="shared" si="60"/>
        <v>22</v>
      </c>
      <c r="B424" s="133">
        <f t="shared" si="60"/>
        <v>3.8757881676410983E-3</v>
      </c>
      <c r="C424" s="73">
        <f t="shared" si="55"/>
        <v>1</v>
      </c>
      <c r="D424" s="43">
        <f t="shared" si="58"/>
        <v>3.8757881676410983E-3</v>
      </c>
      <c r="E424" s="133">
        <f t="shared" si="56"/>
        <v>8.4416482416079207E-3</v>
      </c>
      <c r="F424" s="73">
        <f t="shared" si="57"/>
        <v>1</v>
      </c>
      <c r="G424" s="43">
        <f t="shared" si="59"/>
        <v>8.4416482416079207E-3</v>
      </c>
      <c r="H424" s="84"/>
      <c r="I424" s="133"/>
      <c r="J424" s="73"/>
      <c r="K424" s="43"/>
      <c r="L424" s="133"/>
      <c r="M424" s="73"/>
      <c r="N424" s="43"/>
      <c r="O424" s="84"/>
      <c r="P424" s="133"/>
      <c r="Q424" s="73"/>
      <c r="R424" s="43"/>
      <c r="S424" s="133"/>
      <c r="T424" s="73"/>
      <c r="U424" s="43"/>
      <c r="V424" s="185"/>
      <c r="W424" s="185"/>
      <c r="X424" s="185"/>
      <c r="Y424" s="185"/>
      <c r="Z424" s="185"/>
      <c r="AA424" s="185"/>
      <c r="AB424" s="185"/>
      <c r="AC424" s="185"/>
      <c r="AD424" s="185"/>
      <c r="AE424" s="185"/>
      <c r="AF424" s="185"/>
      <c r="AG424" s="185"/>
      <c r="AH424" s="185"/>
      <c r="AI424" s="185"/>
      <c r="AJ424" s="185"/>
      <c r="AK424" s="185"/>
      <c r="AL424" s="185"/>
      <c r="AM424" s="185"/>
      <c r="AN424" s="185"/>
      <c r="AO424" s="185"/>
      <c r="AP424" s="185"/>
      <c r="AQ424" s="185"/>
      <c r="AR424" s="185"/>
      <c r="AS424" s="185"/>
      <c r="AT424" s="185"/>
      <c r="AU424" s="185"/>
      <c r="AV424" s="185"/>
      <c r="AW424" s="185"/>
      <c r="AX424" s="185"/>
      <c r="AY424" s="185"/>
      <c r="AZ424" s="185"/>
      <c r="BA424" s="185"/>
      <c r="BB424" s="185"/>
      <c r="BC424" s="185"/>
      <c r="BD424" s="185"/>
      <c r="BE424" s="185"/>
      <c r="BF424" s="185"/>
      <c r="BG424" s="185"/>
      <c r="BH424" s="185"/>
      <c r="BI424" s="185"/>
      <c r="BJ424" s="185"/>
    </row>
    <row r="425" spans="1:62" x14ac:dyDescent="0.3">
      <c r="A425" s="84">
        <f t="shared" si="60"/>
        <v>23</v>
      </c>
      <c r="B425" s="133">
        <f t="shared" si="60"/>
        <v>3.8768989473695905E-3</v>
      </c>
      <c r="C425" s="73">
        <f t="shared" si="55"/>
        <v>1</v>
      </c>
      <c r="D425" s="43">
        <f t="shared" si="58"/>
        <v>3.8768989473695905E-3</v>
      </c>
      <c r="E425" s="133">
        <f t="shared" si="56"/>
        <v>8.9614931545422289E-3</v>
      </c>
      <c r="F425" s="73">
        <f t="shared" si="57"/>
        <v>1</v>
      </c>
      <c r="G425" s="43">
        <f t="shared" si="59"/>
        <v>8.9614931545422289E-3</v>
      </c>
      <c r="H425" s="84"/>
      <c r="I425" s="133"/>
      <c r="J425" s="73"/>
      <c r="K425" s="43"/>
      <c r="L425" s="133"/>
      <c r="M425" s="73"/>
      <c r="N425" s="43"/>
      <c r="O425" s="84"/>
      <c r="P425" s="133"/>
      <c r="Q425" s="73"/>
      <c r="R425" s="43"/>
      <c r="S425" s="133"/>
      <c r="T425" s="73"/>
      <c r="U425" s="43"/>
      <c r="V425" s="185"/>
      <c r="W425" s="185"/>
      <c r="X425" s="185"/>
      <c r="Y425" s="185"/>
      <c r="Z425" s="185"/>
      <c r="AA425" s="185"/>
      <c r="AB425" s="185"/>
      <c r="AC425" s="185"/>
      <c r="AD425" s="185"/>
      <c r="AE425" s="185"/>
      <c r="AF425" s="185"/>
      <c r="AG425" s="185"/>
      <c r="AH425" s="185"/>
      <c r="AI425" s="185"/>
      <c r="AJ425" s="185"/>
      <c r="AK425" s="185"/>
      <c r="AL425" s="185"/>
      <c r="AM425" s="185"/>
      <c r="AN425" s="185"/>
      <c r="AO425" s="185"/>
      <c r="AP425" s="185"/>
      <c r="AQ425" s="185"/>
      <c r="AR425" s="185"/>
      <c r="AS425" s="185"/>
      <c r="AT425" s="185"/>
      <c r="AU425" s="185"/>
      <c r="AV425" s="185"/>
      <c r="AW425" s="185"/>
      <c r="AX425" s="185"/>
      <c r="AY425" s="185"/>
      <c r="AZ425" s="185"/>
      <c r="BA425" s="185"/>
      <c r="BB425" s="185"/>
      <c r="BC425" s="185"/>
      <c r="BD425" s="185"/>
      <c r="BE425" s="185"/>
      <c r="BF425" s="185"/>
      <c r="BG425" s="185"/>
      <c r="BH425" s="185"/>
      <c r="BI425" s="185"/>
      <c r="BJ425" s="185"/>
    </row>
    <row r="426" spans="1:62" x14ac:dyDescent="0.3">
      <c r="A426" s="84">
        <f t="shared" si="60"/>
        <v>24</v>
      </c>
      <c r="B426" s="133">
        <f t="shared" si="60"/>
        <v>3.6661284938882123E-3</v>
      </c>
      <c r="C426" s="73">
        <f t="shared" si="55"/>
        <v>1</v>
      </c>
      <c r="D426" s="43">
        <f t="shared" si="58"/>
        <v>3.6661284938882123E-3</v>
      </c>
      <c r="E426" s="133">
        <f t="shared" si="56"/>
        <v>8.3133531829670815E-3</v>
      </c>
      <c r="F426" s="73">
        <f t="shared" si="57"/>
        <v>1</v>
      </c>
      <c r="G426" s="43">
        <f t="shared" si="59"/>
        <v>8.3133531829670815E-3</v>
      </c>
      <c r="H426" s="84"/>
      <c r="I426" s="133"/>
      <c r="J426" s="73"/>
      <c r="K426" s="43"/>
      <c r="L426" s="133"/>
      <c r="M426" s="73"/>
      <c r="N426" s="43"/>
      <c r="O426" s="84"/>
      <c r="P426" s="133"/>
      <c r="Q426" s="73"/>
      <c r="R426" s="43"/>
      <c r="S426" s="133"/>
      <c r="T426" s="73"/>
      <c r="U426" s="43"/>
      <c r="V426" s="185"/>
      <c r="W426" s="185"/>
      <c r="X426" s="185"/>
      <c r="Y426" s="185"/>
      <c r="Z426" s="185"/>
      <c r="AA426" s="185"/>
      <c r="AB426" s="185"/>
      <c r="AC426" s="185"/>
      <c r="AD426" s="185"/>
      <c r="AE426" s="185"/>
      <c r="AF426" s="185"/>
      <c r="AG426" s="185"/>
      <c r="AH426" s="185"/>
      <c r="AI426" s="185"/>
      <c r="AJ426" s="185"/>
      <c r="AK426" s="185"/>
      <c r="AL426" s="185"/>
      <c r="AM426" s="185"/>
      <c r="AN426" s="185"/>
      <c r="AO426" s="185"/>
      <c r="AP426" s="185"/>
      <c r="AQ426" s="185"/>
      <c r="AR426" s="185"/>
      <c r="AS426" s="185"/>
      <c r="AT426" s="185"/>
      <c r="AU426" s="185"/>
      <c r="AV426" s="185"/>
      <c r="AW426" s="185"/>
      <c r="AX426" s="185"/>
      <c r="AY426" s="185"/>
      <c r="AZ426" s="185"/>
      <c r="BA426" s="185"/>
      <c r="BB426" s="185"/>
      <c r="BC426" s="185"/>
      <c r="BD426" s="185"/>
      <c r="BE426" s="185"/>
      <c r="BF426" s="185"/>
      <c r="BG426" s="185"/>
      <c r="BH426" s="185"/>
      <c r="BI426" s="185"/>
      <c r="BJ426" s="185"/>
    </row>
    <row r="427" spans="1:62" x14ac:dyDescent="0.3">
      <c r="A427" s="84">
        <f t="shared" si="60"/>
        <v>25</v>
      </c>
      <c r="B427" s="133">
        <f t="shared" si="60"/>
        <v>3.7019511401320828E-3</v>
      </c>
      <c r="C427" s="73">
        <f t="shared" si="55"/>
        <v>1</v>
      </c>
      <c r="D427" s="43">
        <f t="shared" si="58"/>
        <v>3.7019511401320828E-3</v>
      </c>
      <c r="E427" s="133">
        <f t="shared" si="56"/>
        <v>8.8981787100181776E-3</v>
      </c>
      <c r="F427" s="73">
        <f t="shared" si="57"/>
        <v>1</v>
      </c>
      <c r="G427" s="43">
        <f t="shared" si="59"/>
        <v>8.8981787100181776E-3</v>
      </c>
      <c r="H427" s="84"/>
      <c r="I427" s="133"/>
      <c r="J427" s="73"/>
      <c r="K427" s="43"/>
      <c r="L427" s="133"/>
      <c r="M427" s="73"/>
      <c r="N427" s="43"/>
      <c r="O427" s="84"/>
      <c r="P427" s="133"/>
      <c r="Q427" s="73"/>
      <c r="R427" s="43"/>
      <c r="S427" s="133"/>
      <c r="T427" s="73"/>
      <c r="U427" s="43"/>
      <c r="V427" s="185"/>
      <c r="W427" s="185"/>
      <c r="X427" s="185"/>
      <c r="Y427" s="185"/>
      <c r="Z427" s="185"/>
      <c r="AA427" s="185"/>
      <c r="AB427" s="185"/>
      <c r="AC427" s="185"/>
      <c r="AD427" s="185"/>
      <c r="AE427" s="185"/>
      <c r="AF427" s="185"/>
      <c r="AG427" s="185"/>
      <c r="AH427" s="185"/>
      <c r="AI427" s="185"/>
      <c r="AJ427" s="185"/>
      <c r="AK427" s="185"/>
      <c r="AL427" s="185"/>
      <c r="AM427" s="185"/>
      <c r="AN427" s="185"/>
      <c r="AO427" s="185"/>
      <c r="AP427" s="185"/>
      <c r="AQ427" s="185"/>
      <c r="AR427" s="185"/>
      <c r="AS427" s="185"/>
      <c r="AT427" s="185"/>
      <c r="AU427" s="185"/>
      <c r="AV427" s="185"/>
      <c r="AW427" s="185"/>
      <c r="AX427" s="185"/>
      <c r="AY427" s="185"/>
      <c r="AZ427" s="185"/>
      <c r="BA427" s="185"/>
      <c r="BB427" s="185"/>
      <c r="BC427" s="185"/>
      <c r="BD427" s="185"/>
      <c r="BE427" s="185"/>
      <c r="BF427" s="185"/>
      <c r="BG427" s="185"/>
      <c r="BH427" s="185"/>
      <c r="BI427" s="185"/>
      <c r="BJ427" s="185"/>
    </row>
    <row r="428" spans="1:62" x14ac:dyDescent="0.3">
      <c r="A428" s="84">
        <f t="shared" si="60"/>
        <v>26</v>
      </c>
      <c r="B428" s="133">
        <f t="shared" si="60"/>
        <v>3.6650177141597201E-3</v>
      </c>
      <c r="C428" s="73">
        <f t="shared" si="55"/>
        <v>1</v>
      </c>
      <c r="D428" s="43">
        <f t="shared" si="58"/>
        <v>3.6650177141597201E-3</v>
      </c>
      <c r="E428" s="133">
        <f t="shared" si="56"/>
        <v>9.005924343681913E-3</v>
      </c>
      <c r="F428" s="73">
        <f t="shared" si="57"/>
        <v>1</v>
      </c>
      <c r="G428" s="43">
        <f t="shared" si="59"/>
        <v>9.005924343681913E-3</v>
      </c>
      <c r="H428" s="84"/>
      <c r="I428" s="133"/>
      <c r="J428" s="73"/>
      <c r="K428" s="43"/>
      <c r="L428" s="133"/>
      <c r="M428" s="73"/>
      <c r="N428" s="43"/>
      <c r="O428" s="84"/>
      <c r="P428" s="133"/>
      <c r="Q428" s="73"/>
      <c r="R428" s="43"/>
      <c r="S428" s="133"/>
      <c r="T428" s="73"/>
      <c r="U428" s="43"/>
      <c r="V428" s="185"/>
      <c r="W428" s="185"/>
      <c r="X428" s="185"/>
      <c r="Y428" s="185"/>
      <c r="Z428" s="185"/>
      <c r="AA428" s="185"/>
      <c r="AB428" s="185"/>
      <c r="AC428" s="185"/>
      <c r="AD428" s="185"/>
      <c r="AE428" s="185"/>
      <c r="AF428" s="185"/>
      <c r="AG428" s="185"/>
      <c r="AH428" s="185"/>
      <c r="AI428" s="185"/>
      <c r="AJ428" s="185"/>
      <c r="AK428" s="185"/>
      <c r="AL428" s="185"/>
      <c r="AM428" s="185"/>
      <c r="AN428" s="185"/>
      <c r="AO428" s="185"/>
      <c r="AP428" s="185"/>
      <c r="AQ428" s="185"/>
      <c r="AR428" s="185"/>
      <c r="AS428" s="185"/>
      <c r="AT428" s="185"/>
      <c r="AU428" s="185"/>
      <c r="AV428" s="185"/>
      <c r="AW428" s="185"/>
      <c r="AX428" s="185"/>
      <c r="AY428" s="185"/>
      <c r="AZ428" s="185"/>
      <c r="BA428" s="185"/>
      <c r="BB428" s="185"/>
      <c r="BC428" s="185"/>
      <c r="BD428" s="185"/>
      <c r="BE428" s="185"/>
      <c r="BF428" s="185"/>
      <c r="BG428" s="185"/>
      <c r="BH428" s="185"/>
      <c r="BI428" s="185"/>
      <c r="BJ428" s="185"/>
    </row>
    <row r="429" spans="1:62" x14ac:dyDescent="0.3">
      <c r="A429" s="84">
        <f t="shared" si="60"/>
        <v>27</v>
      </c>
      <c r="B429" s="133">
        <f t="shared" si="60"/>
        <v>3.7702640934343477E-3</v>
      </c>
      <c r="C429" s="73">
        <f t="shared" si="55"/>
        <v>1</v>
      </c>
      <c r="D429" s="43">
        <f t="shared" si="58"/>
        <v>3.7702640934343477E-3</v>
      </c>
      <c r="E429" s="133">
        <f t="shared" si="56"/>
        <v>9.2561274775247605E-3</v>
      </c>
      <c r="F429" s="73">
        <f t="shared" si="57"/>
        <v>1</v>
      </c>
      <c r="G429" s="43">
        <f t="shared" si="59"/>
        <v>9.2561274775247605E-3</v>
      </c>
      <c r="H429" s="84"/>
      <c r="I429" s="133"/>
      <c r="J429" s="73"/>
      <c r="K429" s="43"/>
      <c r="L429" s="133"/>
      <c r="M429" s="73"/>
      <c r="N429" s="43"/>
      <c r="O429" s="84"/>
      <c r="P429" s="133"/>
      <c r="Q429" s="73"/>
      <c r="R429" s="43"/>
      <c r="S429" s="133"/>
      <c r="T429" s="73"/>
      <c r="U429" s="43"/>
      <c r="V429" s="185"/>
      <c r="W429" s="185"/>
      <c r="X429" s="185"/>
      <c r="Y429" s="185"/>
      <c r="Z429" s="185"/>
      <c r="AA429" s="185"/>
      <c r="AB429" s="185"/>
      <c r="AC429" s="185"/>
      <c r="AD429" s="185"/>
      <c r="AE429" s="185"/>
      <c r="AF429" s="185"/>
      <c r="AG429" s="185"/>
      <c r="AH429" s="185"/>
      <c r="AI429" s="185"/>
      <c r="AJ429" s="185"/>
      <c r="AK429" s="185"/>
      <c r="AL429" s="185"/>
      <c r="AM429" s="185"/>
      <c r="AN429" s="185"/>
      <c r="AO429" s="185"/>
      <c r="AP429" s="185"/>
      <c r="AQ429" s="185"/>
      <c r="AR429" s="185"/>
      <c r="AS429" s="185"/>
      <c r="AT429" s="185"/>
      <c r="AU429" s="185"/>
      <c r="AV429" s="185"/>
      <c r="AW429" s="185"/>
      <c r="AX429" s="185"/>
      <c r="AY429" s="185"/>
      <c r="AZ429" s="185"/>
      <c r="BA429" s="185"/>
      <c r="BB429" s="185"/>
      <c r="BC429" s="185"/>
      <c r="BD429" s="185"/>
      <c r="BE429" s="185"/>
      <c r="BF429" s="185"/>
      <c r="BG429" s="185"/>
      <c r="BH429" s="185"/>
      <c r="BI429" s="185"/>
      <c r="BJ429" s="185"/>
    </row>
    <row r="430" spans="1:62" x14ac:dyDescent="0.3">
      <c r="A430" s="84">
        <f t="shared" si="60"/>
        <v>28</v>
      </c>
      <c r="B430" s="133">
        <f t="shared" si="60"/>
        <v>3.8477409794966722E-3</v>
      </c>
      <c r="C430" s="73">
        <f t="shared" si="55"/>
        <v>1</v>
      </c>
      <c r="D430" s="43">
        <f t="shared" si="58"/>
        <v>3.8477409794966722E-3</v>
      </c>
      <c r="E430" s="133">
        <f t="shared" si="56"/>
        <v>9.2500181890180534E-3</v>
      </c>
      <c r="F430" s="73">
        <f t="shared" si="57"/>
        <v>1</v>
      </c>
      <c r="G430" s="43">
        <f t="shared" si="59"/>
        <v>9.2500181890180534E-3</v>
      </c>
      <c r="H430" s="84"/>
      <c r="I430" s="133"/>
      <c r="J430" s="73"/>
      <c r="K430" s="43"/>
      <c r="L430" s="133"/>
      <c r="M430" s="73"/>
      <c r="N430" s="43"/>
      <c r="O430" s="84"/>
      <c r="P430" s="133"/>
      <c r="Q430" s="73"/>
      <c r="R430" s="43"/>
      <c r="S430" s="133"/>
      <c r="T430" s="73"/>
      <c r="U430" s="43"/>
      <c r="V430" s="185"/>
      <c r="W430" s="185"/>
      <c r="X430" s="185"/>
      <c r="Y430" s="185"/>
      <c r="Z430" s="185"/>
      <c r="AA430" s="185"/>
      <c r="AB430" s="185"/>
      <c r="AC430" s="185"/>
      <c r="AD430" s="185"/>
      <c r="AE430" s="185"/>
      <c r="AF430" s="185"/>
      <c r="AG430" s="185"/>
      <c r="AH430" s="185"/>
      <c r="AI430" s="185"/>
      <c r="AJ430" s="185"/>
      <c r="AK430" s="185"/>
      <c r="AL430" s="185"/>
      <c r="AM430" s="185"/>
      <c r="AN430" s="185"/>
      <c r="AO430" s="185"/>
      <c r="AP430" s="185"/>
      <c r="AQ430" s="185"/>
      <c r="AR430" s="185"/>
      <c r="AS430" s="185"/>
      <c r="AT430" s="185"/>
      <c r="AU430" s="185"/>
      <c r="AV430" s="185"/>
      <c r="AW430" s="185"/>
      <c r="AX430" s="185"/>
      <c r="AY430" s="185"/>
      <c r="AZ430" s="185"/>
      <c r="BA430" s="185"/>
      <c r="BB430" s="185"/>
      <c r="BC430" s="185"/>
      <c r="BD430" s="185"/>
      <c r="BE430" s="185"/>
      <c r="BF430" s="185"/>
      <c r="BG430" s="185"/>
      <c r="BH430" s="185"/>
      <c r="BI430" s="185"/>
      <c r="BJ430" s="185"/>
    </row>
    <row r="431" spans="1:62" x14ac:dyDescent="0.3">
      <c r="A431" s="84">
        <f t="shared" si="60"/>
        <v>29</v>
      </c>
      <c r="B431" s="133">
        <f t="shared" si="60"/>
        <v>4.0735069593126937E-3</v>
      </c>
      <c r="C431" s="73">
        <f t="shared" si="55"/>
        <v>1</v>
      </c>
      <c r="D431" s="43">
        <f t="shared" si="58"/>
        <v>4.0735069593126937E-3</v>
      </c>
      <c r="E431" s="133">
        <f t="shared" si="56"/>
        <v>9.6821115034014856E-3</v>
      </c>
      <c r="F431" s="73">
        <f t="shared" si="57"/>
        <v>1</v>
      </c>
      <c r="G431" s="43">
        <f t="shared" si="59"/>
        <v>9.6821115034014856E-3</v>
      </c>
      <c r="H431" s="84"/>
      <c r="I431" s="133"/>
      <c r="J431" s="73"/>
      <c r="K431" s="43"/>
      <c r="L431" s="133"/>
      <c r="M431" s="73"/>
      <c r="N431" s="43"/>
      <c r="O431" s="84"/>
      <c r="P431" s="133"/>
      <c r="Q431" s="73"/>
      <c r="R431" s="43"/>
      <c r="S431" s="133"/>
      <c r="T431" s="73"/>
      <c r="U431" s="43"/>
      <c r="V431" s="185"/>
      <c r="W431" s="185"/>
      <c r="X431" s="185"/>
      <c r="Y431" s="185"/>
      <c r="Z431" s="185"/>
      <c r="AA431" s="185"/>
      <c r="AB431" s="185"/>
      <c r="AC431" s="185"/>
      <c r="AD431" s="185"/>
      <c r="AE431" s="185"/>
      <c r="AF431" s="185"/>
      <c r="AG431" s="185"/>
      <c r="AH431" s="185"/>
      <c r="AI431" s="185"/>
      <c r="AJ431" s="185"/>
      <c r="AK431" s="185"/>
      <c r="AL431" s="185"/>
      <c r="AM431" s="185"/>
      <c r="AN431" s="185"/>
      <c r="AO431" s="185"/>
      <c r="AP431" s="185"/>
      <c r="AQ431" s="185"/>
      <c r="AR431" s="185"/>
      <c r="AS431" s="185"/>
      <c r="AT431" s="185"/>
      <c r="AU431" s="185"/>
      <c r="AV431" s="185"/>
      <c r="AW431" s="185"/>
      <c r="AX431" s="185"/>
      <c r="AY431" s="185"/>
      <c r="AZ431" s="185"/>
      <c r="BA431" s="185"/>
      <c r="BB431" s="185"/>
      <c r="BC431" s="185"/>
      <c r="BD431" s="185"/>
      <c r="BE431" s="185"/>
      <c r="BF431" s="185"/>
      <c r="BG431" s="185"/>
      <c r="BH431" s="185"/>
      <c r="BI431" s="185"/>
      <c r="BJ431" s="185"/>
    </row>
    <row r="432" spans="1:62" x14ac:dyDescent="0.3">
      <c r="A432" s="84">
        <f t="shared" si="60"/>
        <v>30</v>
      </c>
      <c r="B432" s="133">
        <f t="shared" si="60"/>
        <v>4.4595029149637026E-3</v>
      </c>
      <c r="C432" s="73">
        <f t="shared" si="55"/>
        <v>1</v>
      </c>
      <c r="D432" s="43">
        <f t="shared" si="58"/>
        <v>4.4595029149637026E-3</v>
      </c>
      <c r="E432" s="133">
        <f t="shared" si="56"/>
        <v>1.0694031836057799E-2</v>
      </c>
      <c r="F432" s="73">
        <f t="shared" si="57"/>
        <v>1</v>
      </c>
      <c r="G432" s="43">
        <f t="shared" si="59"/>
        <v>1.0694031836057799E-2</v>
      </c>
      <c r="H432" s="84"/>
      <c r="I432" s="133"/>
      <c r="J432" s="73"/>
      <c r="K432" s="43"/>
      <c r="L432" s="133"/>
      <c r="M432" s="73"/>
      <c r="N432" s="43"/>
      <c r="O432" s="84"/>
      <c r="P432" s="133"/>
      <c r="Q432" s="73"/>
      <c r="R432" s="43"/>
      <c r="S432" s="133"/>
      <c r="T432" s="73"/>
      <c r="U432" s="43"/>
      <c r="V432" s="185"/>
      <c r="W432" s="185"/>
      <c r="X432" s="185"/>
      <c r="Y432" s="185"/>
      <c r="Z432" s="185"/>
      <c r="AA432" s="185"/>
      <c r="AB432" s="185"/>
      <c r="AC432" s="185"/>
      <c r="AD432" s="185"/>
      <c r="AE432" s="185"/>
      <c r="AF432" s="185"/>
      <c r="AG432" s="185"/>
      <c r="AH432" s="185"/>
      <c r="AI432" s="185"/>
      <c r="AJ432" s="185"/>
      <c r="AK432" s="185"/>
      <c r="AL432" s="185"/>
      <c r="AM432" s="185"/>
      <c r="AN432" s="185"/>
      <c r="AO432" s="185"/>
      <c r="AP432" s="185"/>
      <c r="AQ432" s="185"/>
      <c r="AR432" s="185"/>
      <c r="AS432" s="185"/>
      <c r="AT432" s="185"/>
      <c r="AU432" s="185"/>
      <c r="AV432" s="185"/>
      <c r="AW432" s="185"/>
      <c r="AX432" s="185"/>
      <c r="AY432" s="185"/>
      <c r="AZ432" s="185"/>
      <c r="BA432" s="185"/>
      <c r="BB432" s="185"/>
      <c r="BC432" s="185"/>
      <c r="BD432" s="185"/>
      <c r="BE432" s="185"/>
      <c r="BF432" s="185"/>
      <c r="BG432" s="185"/>
      <c r="BH432" s="185"/>
      <c r="BI432" s="185"/>
      <c r="BJ432" s="185"/>
    </row>
    <row r="433" spans="1:62" x14ac:dyDescent="0.3">
      <c r="A433" s="84">
        <f t="shared" si="60"/>
        <v>31</v>
      </c>
      <c r="B433" s="133">
        <f t="shared" si="60"/>
        <v>4.5303151226550745E-3</v>
      </c>
      <c r="C433" s="73">
        <f t="shared" si="55"/>
        <v>1</v>
      </c>
      <c r="D433" s="43">
        <f t="shared" si="58"/>
        <v>4.5303151226550745E-3</v>
      </c>
      <c r="E433" s="133">
        <f t="shared" si="56"/>
        <v>1.0670983156691587E-2</v>
      </c>
      <c r="F433" s="73">
        <f t="shared" si="57"/>
        <v>1</v>
      </c>
      <c r="G433" s="43">
        <f t="shared" si="59"/>
        <v>1.0670983156691587E-2</v>
      </c>
      <c r="H433" s="84"/>
      <c r="I433" s="133"/>
      <c r="J433" s="73"/>
      <c r="K433" s="43"/>
      <c r="L433" s="133"/>
      <c r="M433" s="73"/>
      <c r="N433" s="43"/>
      <c r="O433" s="84"/>
      <c r="P433" s="133"/>
      <c r="Q433" s="73"/>
      <c r="R433" s="43"/>
      <c r="S433" s="133"/>
      <c r="T433" s="73"/>
      <c r="U433" s="43"/>
      <c r="V433" s="185"/>
      <c r="W433" s="185"/>
      <c r="X433" s="185"/>
      <c r="Y433" s="185"/>
      <c r="Z433" s="185"/>
      <c r="AA433" s="185"/>
      <c r="AB433" s="185"/>
      <c r="AC433" s="185"/>
      <c r="AD433" s="185"/>
      <c r="AE433" s="185"/>
      <c r="AF433" s="185"/>
      <c r="AG433" s="185"/>
      <c r="AH433" s="185"/>
      <c r="AI433" s="185"/>
      <c r="AJ433" s="185"/>
      <c r="AK433" s="185"/>
      <c r="AL433" s="185"/>
      <c r="AM433" s="185"/>
      <c r="AN433" s="185"/>
      <c r="AO433" s="185"/>
      <c r="AP433" s="185"/>
      <c r="AQ433" s="185"/>
      <c r="AR433" s="185"/>
      <c r="AS433" s="185"/>
      <c r="AT433" s="185"/>
      <c r="AU433" s="185"/>
      <c r="AV433" s="185"/>
      <c r="AW433" s="185"/>
      <c r="AX433" s="185"/>
      <c r="AY433" s="185"/>
      <c r="AZ433" s="185"/>
      <c r="BA433" s="185"/>
      <c r="BB433" s="185"/>
      <c r="BC433" s="185"/>
      <c r="BD433" s="185"/>
      <c r="BE433" s="185"/>
      <c r="BF433" s="185"/>
      <c r="BG433" s="185"/>
      <c r="BH433" s="185"/>
      <c r="BI433" s="185"/>
      <c r="BJ433" s="185"/>
    </row>
    <row r="434" spans="1:62" x14ac:dyDescent="0.3">
      <c r="A434" s="84">
        <f t="shared" si="60"/>
        <v>32</v>
      </c>
      <c r="B434" s="133">
        <f t="shared" si="60"/>
        <v>4.2342923250119268E-3</v>
      </c>
      <c r="C434" s="73">
        <f t="shared" si="55"/>
        <v>1.0000000000000002</v>
      </c>
      <c r="D434" s="43">
        <f t="shared" si="58"/>
        <v>4.2342923250119277E-3</v>
      </c>
      <c r="E434" s="133">
        <f t="shared" si="56"/>
        <v>9.7398720492830743E-3</v>
      </c>
      <c r="F434" s="73">
        <f t="shared" si="57"/>
        <v>1.0000000000000002</v>
      </c>
      <c r="G434" s="43">
        <f t="shared" si="59"/>
        <v>9.739872049283076E-3</v>
      </c>
      <c r="H434" s="84"/>
      <c r="I434" s="133"/>
      <c r="J434" s="73"/>
      <c r="K434" s="43"/>
      <c r="L434" s="133"/>
      <c r="M434" s="73"/>
      <c r="N434" s="43"/>
      <c r="O434" s="84"/>
      <c r="P434" s="133"/>
      <c r="Q434" s="73"/>
      <c r="R434" s="43"/>
      <c r="S434" s="133"/>
      <c r="T434" s="73"/>
      <c r="U434" s="43"/>
      <c r="V434" s="185"/>
      <c r="W434" s="185"/>
      <c r="X434" s="185"/>
      <c r="Y434" s="185"/>
      <c r="Z434" s="185"/>
      <c r="AA434" s="185"/>
      <c r="AB434" s="185"/>
      <c r="AC434" s="185"/>
      <c r="AD434" s="185"/>
      <c r="AE434" s="185"/>
      <c r="AF434" s="185"/>
      <c r="AG434" s="185"/>
      <c r="AH434" s="185"/>
      <c r="AI434" s="185"/>
      <c r="AJ434" s="185"/>
      <c r="AK434" s="185"/>
      <c r="AL434" s="185"/>
      <c r="AM434" s="185"/>
      <c r="AN434" s="185"/>
      <c r="AO434" s="185"/>
      <c r="AP434" s="185"/>
      <c r="AQ434" s="185"/>
      <c r="AR434" s="185"/>
      <c r="AS434" s="185"/>
      <c r="AT434" s="185"/>
      <c r="AU434" s="185"/>
      <c r="AV434" s="185"/>
      <c r="AW434" s="185"/>
      <c r="AX434" s="185"/>
      <c r="AY434" s="185"/>
      <c r="AZ434" s="185"/>
      <c r="BA434" s="185"/>
      <c r="BB434" s="185"/>
      <c r="BC434" s="185"/>
      <c r="BD434" s="185"/>
      <c r="BE434" s="185"/>
      <c r="BF434" s="185"/>
      <c r="BG434" s="185"/>
      <c r="BH434" s="185"/>
      <c r="BI434" s="185"/>
      <c r="BJ434" s="185"/>
    </row>
    <row r="435" spans="1:62" x14ac:dyDescent="0.3">
      <c r="A435" s="84">
        <f t="shared" ref="A435:B450" si="61">A240</f>
        <v>33</v>
      </c>
      <c r="B435" s="133">
        <f t="shared" si="61"/>
        <v>4.1584816085423401E-3</v>
      </c>
      <c r="C435" s="73">
        <f t="shared" si="55"/>
        <v>1</v>
      </c>
      <c r="D435" s="43">
        <f t="shared" si="58"/>
        <v>4.1584816085423401E-3</v>
      </c>
      <c r="E435" s="133">
        <f t="shared" si="56"/>
        <v>9.5063306113676079E-3</v>
      </c>
      <c r="F435" s="73">
        <f t="shared" si="57"/>
        <v>1</v>
      </c>
      <c r="G435" s="43">
        <f t="shared" si="59"/>
        <v>9.5063306113676079E-3</v>
      </c>
      <c r="H435" s="84"/>
      <c r="I435" s="133"/>
      <c r="J435" s="73"/>
      <c r="K435" s="43"/>
      <c r="L435" s="133"/>
      <c r="M435" s="73"/>
      <c r="N435" s="43"/>
      <c r="O435" s="84"/>
      <c r="P435" s="133"/>
      <c r="Q435" s="73"/>
      <c r="R435" s="43"/>
      <c r="S435" s="133"/>
      <c r="T435" s="73"/>
      <c r="U435" s="43"/>
      <c r="V435" s="185"/>
      <c r="W435" s="185"/>
      <c r="X435" s="185"/>
      <c r="Y435" s="185"/>
      <c r="Z435" s="185"/>
      <c r="AA435" s="185"/>
      <c r="AB435" s="185"/>
      <c r="AC435" s="185"/>
      <c r="AD435" s="185"/>
      <c r="AE435" s="185"/>
      <c r="AF435" s="185"/>
      <c r="AG435" s="185"/>
      <c r="AH435" s="185"/>
      <c r="AI435" s="185"/>
      <c r="AJ435" s="185"/>
      <c r="AK435" s="185"/>
      <c r="AL435" s="185"/>
      <c r="AM435" s="185"/>
      <c r="AN435" s="185"/>
      <c r="AO435" s="185"/>
      <c r="AP435" s="185"/>
      <c r="AQ435" s="185"/>
      <c r="AR435" s="185"/>
      <c r="AS435" s="185"/>
      <c r="AT435" s="185"/>
      <c r="AU435" s="185"/>
      <c r="AV435" s="185"/>
      <c r="AW435" s="185"/>
      <c r="AX435" s="185"/>
      <c r="AY435" s="185"/>
      <c r="AZ435" s="185"/>
      <c r="BA435" s="185"/>
      <c r="BB435" s="185"/>
      <c r="BC435" s="185"/>
      <c r="BD435" s="185"/>
      <c r="BE435" s="185"/>
      <c r="BF435" s="185"/>
      <c r="BG435" s="185"/>
      <c r="BH435" s="185"/>
      <c r="BI435" s="185"/>
      <c r="BJ435" s="185"/>
    </row>
    <row r="436" spans="1:62" x14ac:dyDescent="0.3">
      <c r="A436" s="84">
        <f t="shared" si="61"/>
        <v>34</v>
      </c>
      <c r="B436" s="133">
        <f t="shared" si="61"/>
        <v>4.102942622117735E-3</v>
      </c>
      <c r="C436" s="73">
        <f t="shared" si="55"/>
        <v>1.0000000000000002</v>
      </c>
      <c r="D436" s="43">
        <f t="shared" si="58"/>
        <v>4.1029426221177358E-3</v>
      </c>
      <c r="E436" s="133">
        <f t="shared" si="56"/>
        <v>9.3002809717323224E-3</v>
      </c>
      <c r="F436" s="73">
        <f t="shared" si="57"/>
        <v>1.0000000000000002</v>
      </c>
      <c r="G436" s="43">
        <f t="shared" si="59"/>
        <v>9.3002809717323241E-3</v>
      </c>
      <c r="H436" s="84"/>
      <c r="I436" s="133"/>
      <c r="J436" s="73"/>
      <c r="K436" s="43"/>
      <c r="L436" s="133"/>
      <c r="M436" s="73"/>
      <c r="N436" s="43"/>
      <c r="O436" s="84"/>
      <c r="P436" s="133"/>
      <c r="Q436" s="73"/>
      <c r="R436" s="43"/>
      <c r="S436" s="133"/>
      <c r="T436" s="73"/>
      <c r="U436" s="43"/>
      <c r="V436" s="185"/>
      <c r="W436" s="185"/>
      <c r="X436" s="185"/>
      <c r="Y436" s="185"/>
      <c r="Z436" s="185"/>
      <c r="AA436" s="185"/>
      <c r="AB436" s="185"/>
      <c r="AC436" s="185"/>
      <c r="AD436" s="185"/>
      <c r="AE436" s="185"/>
      <c r="AF436" s="185"/>
      <c r="AG436" s="185"/>
      <c r="AH436" s="185"/>
      <c r="AI436" s="185"/>
      <c r="AJ436" s="185"/>
      <c r="AK436" s="185"/>
      <c r="AL436" s="185"/>
      <c r="AM436" s="185"/>
      <c r="AN436" s="185"/>
      <c r="AO436" s="185"/>
      <c r="AP436" s="185"/>
      <c r="AQ436" s="185"/>
      <c r="AR436" s="185"/>
      <c r="AS436" s="185"/>
      <c r="AT436" s="185"/>
      <c r="AU436" s="185"/>
      <c r="AV436" s="185"/>
      <c r="AW436" s="185"/>
      <c r="AX436" s="185"/>
      <c r="AY436" s="185"/>
      <c r="AZ436" s="185"/>
      <c r="BA436" s="185"/>
      <c r="BB436" s="185"/>
      <c r="BC436" s="185"/>
      <c r="BD436" s="185"/>
      <c r="BE436" s="185"/>
      <c r="BF436" s="185"/>
      <c r="BG436" s="185"/>
      <c r="BH436" s="185"/>
      <c r="BI436" s="185"/>
      <c r="BJ436" s="185"/>
    </row>
    <row r="437" spans="1:62" x14ac:dyDescent="0.3">
      <c r="A437" s="84">
        <f t="shared" si="61"/>
        <v>35</v>
      </c>
      <c r="B437" s="133">
        <f t="shared" si="61"/>
        <v>4.2837220229298258E-3</v>
      </c>
      <c r="C437" s="73">
        <f t="shared" si="55"/>
        <v>0.99999999999999989</v>
      </c>
      <c r="D437" s="43">
        <f t="shared" si="58"/>
        <v>4.2837220229298249E-3</v>
      </c>
      <c r="E437" s="133">
        <f t="shared" si="56"/>
        <v>9.5874175315475325E-3</v>
      </c>
      <c r="F437" s="73">
        <f t="shared" si="57"/>
        <v>0.99999999999999989</v>
      </c>
      <c r="G437" s="43">
        <f t="shared" si="59"/>
        <v>9.5874175315475308E-3</v>
      </c>
      <c r="H437" s="84"/>
      <c r="I437" s="133"/>
      <c r="J437" s="73"/>
      <c r="K437" s="43"/>
      <c r="L437" s="133"/>
      <c r="M437" s="73"/>
      <c r="N437" s="43"/>
      <c r="O437" s="84"/>
      <c r="P437" s="133"/>
      <c r="Q437" s="73"/>
      <c r="R437" s="43"/>
      <c r="S437" s="133"/>
      <c r="T437" s="73"/>
      <c r="U437" s="43"/>
      <c r="V437" s="185"/>
      <c r="W437" s="185"/>
      <c r="X437" s="185"/>
      <c r="Y437" s="185"/>
      <c r="Z437" s="185"/>
      <c r="AA437" s="185"/>
      <c r="AB437" s="185"/>
      <c r="AC437" s="185"/>
      <c r="AD437" s="185"/>
      <c r="AE437" s="185"/>
      <c r="AF437" s="185"/>
      <c r="AG437" s="185"/>
      <c r="AH437" s="185"/>
      <c r="AI437" s="185"/>
      <c r="AJ437" s="185"/>
      <c r="AK437" s="185"/>
      <c r="AL437" s="185"/>
      <c r="AM437" s="185"/>
      <c r="AN437" s="185"/>
      <c r="AO437" s="185"/>
      <c r="AP437" s="185"/>
      <c r="AQ437" s="185"/>
      <c r="AR437" s="185"/>
      <c r="AS437" s="185"/>
      <c r="AT437" s="185"/>
      <c r="AU437" s="185"/>
      <c r="AV437" s="185"/>
      <c r="AW437" s="185"/>
      <c r="AX437" s="185"/>
      <c r="AY437" s="185"/>
      <c r="AZ437" s="185"/>
      <c r="BA437" s="185"/>
      <c r="BB437" s="185"/>
      <c r="BC437" s="185"/>
      <c r="BD437" s="185"/>
      <c r="BE437" s="185"/>
      <c r="BF437" s="185"/>
      <c r="BG437" s="185"/>
      <c r="BH437" s="185"/>
      <c r="BI437" s="185"/>
      <c r="BJ437" s="185"/>
    </row>
    <row r="438" spans="1:62" x14ac:dyDescent="0.3">
      <c r="A438" s="84">
        <f t="shared" si="61"/>
        <v>36</v>
      </c>
      <c r="B438" s="133">
        <f t="shared" si="61"/>
        <v>4.5722470574056521E-3</v>
      </c>
      <c r="C438" s="73">
        <f t="shared" si="55"/>
        <v>1</v>
      </c>
      <c r="D438" s="43">
        <f t="shared" si="58"/>
        <v>4.5722470574056521E-3</v>
      </c>
      <c r="E438" s="133">
        <f t="shared" si="56"/>
        <v>1.0037005626654714E-2</v>
      </c>
      <c r="F438" s="73">
        <f t="shared" si="57"/>
        <v>1</v>
      </c>
      <c r="G438" s="43">
        <f t="shared" si="59"/>
        <v>1.0037005626654714E-2</v>
      </c>
      <c r="H438" s="84"/>
      <c r="I438" s="133"/>
      <c r="J438" s="73"/>
      <c r="K438" s="43"/>
      <c r="L438" s="133"/>
      <c r="M438" s="73"/>
      <c r="N438" s="43"/>
      <c r="O438" s="84"/>
      <c r="P438" s="133"/>
      <c r="Q438" s="73"/>
      <c r="R438" s="43"/>
      <c r="S438" s="133"/>
      <c r="T438" s="73"/>
      <c r="U438" s="43"/>
      <c r="V438" s="185"/>
      <c r="W438" s="185"/>
      <c r="X438" s="185"/>
      <c r="Y438" s="185"/>
      <c r="Z438" s="185"/>
      <c r="AA438" s="185"/>
      <c r="AB438" s="185"/>
      <c r="AC438" s="185"/>
      <c r="AD438" s="185"/>
      <c r="AE438" s="185"/>
      <c r="AF438" s="185"/>
      <c r="AG438" s="185"/>
      <c r="AH438" s="185"/>
      <c r="AI438" s="185"/>
      <c r="AJ438" s="185"/>
      <c r="AK438" s="185"/>
      <c r="AL438" s="185"/>
      <c r="AM438" s="185"/>
      <c r="AN438" s="185"/>
      <c r="AO438" s="185"/>
      <c r="AP438" s="185"/>
      <c r="AQ438" s="185"/>
      <c r="AR438" s="185"/>
      <c r="AS438" s="185"/>
      <c r="AT438" s="185"/>
      <c r="AU438" s="185"/>
      <c r="AV438" s="185"/>
      <c r="AW438" s="185"/>
      <c r="AX438" s="185"/>
      <c r="AY438" s="185"/>
      <c r="AZ438" s="185"/>
      <c r="BA438" s="185"/>
      <c r="BB438" s="185"/>
      <c r="BC438" s="185"/>
      <c r="BD438" s="185"/>
      <c r="BE438" s="185"/>
      <c r="BF438" s="185"/>
      <c r="BG438" s="185"/>
      <c r="BH438" s="185"/>
      <c r="BI438" s="185"/>
      <c r="BJ438" s="185"/>
    </row>
    <row r="439" spans="1:62" x14ac:dyDescent="0.3">
      <c r="A439" s="84">
        <f t="shared" si="61"/>
        <v>37</v>
      </c>
      <c r="B439" s="133">
        <f t="shared" si="61"/>
        <v>4.7549703227426042E-3</v>
      </c>
      <c r="C439" s="73">
        <f t="shared" si="55"/>
        <v>1</v>
      </c>
      <c r="D439" s="43">
        <f t="shared" si="58"/>
        <v>4.7549703227426042E-3</v>
      </c>
      <c r="E439" s="133">
        <f t="shared" si="56"/>
        <v>1.0454936499499872E-2</v>
      </c>
      <c r="F439" s="73">
        <f t="shared" si="57"/>
        <v>1</v>
      </c>
      <c r="G439" s="43">
        <f t="shared" si="59"/>
        <v>1.0454936499499872E-2</v>
      </c>
      <c r="H439" s="84"/>
      <c r="I439" s="133"/>
      <c r="J439" s="73"/>
      <c r="K439" s="43"/>
      <c r="L439" s="133"/>
      <c r="M439" s="73"/>
      <c r="N439" s="43"/>
      <c r="O439" s="84"/>
      <c r="P439" s="133"/>
      <c r="Q439" s="73"/>
      <c r="R439" s="43"/>
      <c r="S439" s="133"/>
      <c r="T439" s="73"/>
      <c r="U439" s="43"/>
      <c r="V439" s="185"/>
      <c r="W439" s="185"/>
      <c r="X439" s="185"/>
      <c r="Y439" s="185"/>
      <c r="Z439" s="185"/>
      <c r="AA439" s="185"/>
      <c r="AB439" s="185"/>
      <c r="AC439" s="185"/>
      <c r="AD439" s="185"/>
      <c r="AE439" s="185"/>
      <c r="AF439" s="185"/>
      <c r="AG439" s="185"/>
      <c r="AH439" s="185"/>
      <c r="AI439" s="185"/>
      <c r="AJ439" s="185"/>
      <c r="AK439" s="185"/>
      <c r="AL439" s="185"/>
      <c r="AM439" s="185"/>
      <c r="AN439" s="185"/>
      <c r="AO439" s="185"/>
      <c r="AP439" s="185"/>
      <c r="AQ439" s="185"/>
      <c r="AR439" s="185"/>
      <c r="AS439" s="185"/>
      <c r="AT439" s="185"/>
      <c r="AU439" s="185"/>
      <c r="AV439" s="185"/>
      <c r="AW439" s="185"/>
      <c r="AX439" s="185"/>
      <c r="AY439" s="185"/>
      <c r="AZ439" s="185"/>
      <c r="BA439" s="185"/>
      <c r="BB439" s="185"/>
      <c r="BC439" s="185"/>
      <c r="BD439" s="185"/>
      <c r="BE439" s="185"/>
      <c r="BF439" s="185"/>
      <c r="BG439" s="185"/>
      <c r="BH439" s="185"/>
      <c r="BI439" s="185"/>
      <c r="BJ439" s="185"/>
    </row>
    <row r="440" spans="1:62" x14ac:dyDescent="0.3">
      <c r="A440" s="84">
        <f t="shared" si="61"/>
        <v>38</v>
      </c>
      <c r="B440" s="133">
        <f t="shared" si="61"/>
        <v>4.6291745184908724E-3</v>
      </c>
      <c r="C440" s="73">
        <f t="shared" si="55"/>
        <v>1</v>
      </c>
      <c r="D440" s="43">
        <f t="shared" si="58"/>
        <v>4.6291745184908724E-3</v>
      </c>
      <c r="E440" s="133">
        <f t="shared" si="56"/>
        <v>1.0047280339143266E-2</v>
      </c>
      <c r="F440" s="73">
        <f t="shared" si="57"/>
        <v>1</v>
      </c>
      <c r="G440" s="43">
        <f t="shared" si="59"/>
        <v>1.0047280339143266E-2</v>
      </c>
      <c r="H440" s="84"/>
      <c r="I440" s="133"/>
      <c r="J440" s="73"/>
      <c r="K440" s="43"/>
      <c r="L440" s="133"/>
      <c r="M440" s="73"/>
      <c r="N440" s="43"/>
      <c r="O440" s="84"/>
      <c r="P440" s="133"/>
      <c r="Q440" s="73"/>
      <c r="R440" s="43"/>
      <c r="S440" s="133"/>
      <c r="T440" s="73"/>
      <c r="U440" s="43"/>
      <c r="V440" s="185"/>
      <c r="W440" s="185"/>
      <c r="X440" s="185"/>
      <c r="Y440" s="185"/>
      <c r="Z440" s="185"/>
      <c r="AA440" s="185"/>
      <c r="AB440" s="185"/>
      <c r="AC440" s="185"/>
      <c r="AD440" s="185"/>
      <c r="AE440" s="185"/>
      <c r="AF440" s="185"/>
      <c r="AG440" s="185"/>
      <c r="AH440" s="185"/>
      <c r="AI440" s="185"/>
      <c r="AJ440" s="185"/>
      <c r="AK440" s="185"/>
      <c r="AL440" s="185"/>
      <c r="AM440" s="185"/>
      <c r="AN440" s="185"/>
      <c r="AO440" s="185"/>
      <c r="AP440" s="185"/>
      <c r="AQ440" s="185"/>
      <c r="AR440" s="185"/>
      <c r="AS440" s="185"/>
      <c r="AT440" s="185"/>
      <c r="AU440" s="185"/>
      <c r="AV440" s="185"/>
      <c r="AW440" s="185"/>
      <c r="AX440" s="185"/>
      <c r="AY440" s="185"/>
      <c r="AZ440" s="185"/>
      <c r="BA440" s="185"/>
      <c r="BB440" s="185"/>
      <c r="BC440" s="185"/>
      <c r="BD440" s="185"/>
      <c r="BE440" s="185"/>
      <c r="BF440" s="185"/>
      <c r="BG440" s="185"/>
      <c r="BH440" s="185"/>
      <c r="BI440" s="185"/>
      <c r="BJ440" s="185"/>
    </row>
    <row r="441" spans="1:62" x14ac:dyDescent="0.3">
      <c r="A441" s="84">
        <f t="shared" si="61"/>
        <v>39</v>
      </c>
      <c r="B441" s="133">
        <f t="shared" si="61"/>
        <v>4.6039042796676768E-3</v>
      </c>
      <c r="C441" s="73">
        <f t="shared" si="55"/>
        <v>1</v>
      </c>
      <c r="D441" s="43">
        <f t="shared" si="58"/>
        <v>4.6039042796676768E-3</v>
      </c>
      <c r="E441" s="133">
        <f t="shared" si="56"/>
        <v>1.0038671796247452E-2</v>
      </c>
      <c r="F441" s="73">
        <f t="shared" si="57"/>
        <v>1</v>
      </c>
      <c r="G441" s="43">
        <f t="shared" si="59"/>
        <v>1.0038671796247452E-2</v>
      </c>
      <c r="H441" s="84"/>
      <c r="I441" s="133"/>
      <c r="J441" s="73"/>
      <c r="K441" s="43"/>
      <c r="L441" s="133"/>
      <c r="M441" s="73"/>
      <c r="N441" s="43"/>
      <c r="O441" s="84"/>
      <c r="P441" s="133"/>
      <c r="Q441" s="73"/>
      <c r="R441" s="43"/>
      <c r="S441" s="133"/>
      <c r="T441" s="73"/>
      <c r="U441" s="43"/>
      <c r="V441" s="185"/>
      <c r="W441" s="185"/>
      <c r="X441" s="185"/>
      <c r="Y441" s="185"/>
      <c r="Z441" s="185"/>
      <c r="AA441" s="185"/>
      <c r="AB441" s="185"/>
      <c r="AC441" s="185"/>
      <c r="AD441" s="185"/>
      <c r="AE441" s="185"/>
      <c r="AF441" s="185"/>
      <c r="AG441" s="185"/>
      <c r="AH441" s="185"/>
      <c r="AI441" s="185"/>
      <c r="AJ441" s="185"/>
      <c r="AK441" s="185"/>
      <c r="AL441" s="185"/>
      <c r="AM441" s="185"/>
      <c r="AN441" s="185"/>
      <c r="AO441" s="185"/>
      <c r="AP441" s="185"/>
      <c r="AQ441" s="185"/>
      <c r="AR441" s="185"/>
      <c r="AS441" s="185"/>
      <c r="AT441" s="185"/>
      <c r="AU441" s="185"/>
      <c r="AV441" s="185"/>
      <c r="AW441" s="185"/>
      <c r="AX441" s="185"/>
      <c r="AY441" s="185"/>
      <c r="AZ441" s="185"/>
      <c r="BA441" s="185"/>
      <c r="BB441" s="185"/>
      <c r="BC441" s="185"/>
      <c r="BD441" s="185"/>
      <c r="BE441" s="185"/>
      <c r="BF441" s="185"/>
      <c r="BG441" s="185"/>
      <c r="BH441" s="185"/>
      <c r="BI441" s="185"/>
      <c r="BJ441" s="185"/>
    </row>
    <row r="442" spans="1:62" x14ac:dyDescent="0.3">
      <c r="A442" s="84">
        <f t="shared" si="61"/>
        <v>40</v>
      </c>
      <c r="B442" s="133">
        <f t="shared" si="61"/>
        <v>4.5908526178578945E-3</v>
      </c>
      <c r="C442" s="73">
        <f t="shared" si="55"/>
        <v>1.0000000000000002</v>
      </c>
      <c r="D442" s="43">
        <f t="shared" si="58"/>
        <v>4.5908526178578954E-3</v>
      </c>
      <c r="E442" s="133">
        <f t="shared" si="56"/>
        <v>1.0028952473623147E-2</v>
      </c>
      <c r="F442" s="73">
        <f t="shared" si="57"/>
        <v>1.0000000000000002</v>
      </c>
      <c r="G442" s="43">
        <f t="shared" si="59"/>
        <v>1.0028952473623148E-2</v>
      </c>
      <c r="H442" s="84"/>
      <c r="I442" s="133"/>
      <c r="J442" s="73"/>
      <c r="K442" s="43"/>
      <c r="L442" s="133"/>
      <c r="M442" s="73"/>
      <c r="N442" s="43"/>
      <c r="O442" s="84"/>
      <c r="P442" s="133"/>
      <c r="Q442" s="73"/>
      <c r="R442" s="43"/>
      <c r="S442" s="133"/>
      <c r="T442" s="73"/>
      <c r="U442" s="43"/>
      <c r="V442" s="185"/>
      <c r="W442" s="185"/>
      <c r="X442" s="185"/>
      <c r="Y442" s="185"/>
      <c r="Z442" s="185"/>
      <c r="AA442" s="185"/>
      <c r="AB442" s="185"/>
      <c r="AC442" s="185"/>
      <c r="AD442" s="185"/>
      <c r="AE442" s="185"/>
      <c r="AF442" s="185"/>
      <c r="AG442" s="185"/>
      <c r="AH442" s="185"/>
      <c r="AI442" s="185"/>
      <c r="AJ442" s="185"/>
      <c r="AK442" s="185"/>
      <c r="AL442" s="185"/>
      <c r="AM442" s="185"/>
      <c r="AN442" s="185"/>
      <c r="AO442" s="185"/>
      <c r="AP442" s="185"/>
      <c r="AQ442" s="185"/>
      <c r="AR442" s="185"/>
      <c r="AS442" s="185"/>
      <c r="AT442" s="185"/>
      <c r="AU442" s="185"/>
      <c r="AV442" s="185"/>
      <c r="AW442" s="185"/>
      <c r="AX442" s="185"/>
      <c r="AY442" s="185"/>
      <c r="AZ442" s="185"/>
      <c r="BA442" s="185"/>
      <c r="BB442" s="185"/>
      <c r="BC442" s="185"/>
      <c r="BD442" s="185"/>
      <c r="BE442" s="185"/>
      <c r="BF442" s="185"/>
      <c r="BG442" s="185"/>
      <c r="BH442" s="185"/>
      <c r="BI442" s="185"/>
      <c r="BJ442" s="185"/>
    </row>
    <row r="443" spans="1:62" x14ac:dyDescent="0.3">
      <c r="A443" s="84">
        <f t="shared" si="61"/>
        <v>41</v>
      </c>
      <c r="B443" s="133">
        <f t="shared" si="61"/>
        <v>4.5355913263654124E-3</v>
      </c>
      <c r="C443" s="73">
        <f t="shared" si="55"/>
        <v>1</v>
      </c>
      <c r="D443" s="43">
        <f t="shared" si="58"/>
        <v>4.5355913263654124E-3</v>
      </c>
      <c r="E443" s="133">
        <f t="shared" si="56"/>
        <v>1.0055333492174835E-2</v>
      </c>
      <c r="F443" s="73">
        <f t="shared" si="57"/>
        <v>1</v>
      </c>
      <c r="G443" s="43">
        <f t="shared" si="59"/>
        <v>1.0055333492174835E-2</v>
      </c>
      <c r="H443" s="84"/>
      <c r="I443" s="133"/>
      <c r="J443" s="73"/>
      <c r="K443" s="43"/>
      <c r="L443" s="133"/>
      <c r="M443" s="73"/>
      <c r="N443" s="43"/>
      <c r="O443" s="84"/>
      <c r="P443" s="133"/>
      <c r="Q443" s="73"/>
      <c r="R443" s="43"/>
      <c r="S443" s="133"/>
      <c r="T443" s="73"/>
      <c r="U443" s="43"/>
      <c r="V443" s="185"/>
      <c r="W443" s="185"/>
      <c r="X443" s="185"/>
      <c r="Y443" s="185"/>
      <c r="Z443" s="185"/>
      <c r="AA443" s="185"/>
      <c r="AB443" s="185"/>
      <c r="AC443" s="185"/>
      <c r="AD443" s="185"/>
      <c r="AE443" s="185"/>
      <c r="AF443" s="185"/>
      <c r="AG443" s="185"/>
      <c r="AH443" s="185"/>
      <c r="AI443" s="185"/>
      <c r="AJ443" s="185"/>
      <c r="AK443" s="185"/>
      <c r="AL443" s="185"/>
      <c r="AM443" s="185"/>
      <c r="AN443" s="185"/>
      <c r="AO443" s="185"/>
      <c r="AP443" s="185"/>
      <c r="AQ443" s="185"/>
      <c r="AR443" s="185"/>
      <c r="AS443" s="185"/>
      <c r="AT443" s="185"/>
      <c r="AU443" s="185"/>
      <c r="AV443" s="185"/>
      <c r="AW443" s="185"/>
      <c r="AX443" s="185"/>
      <c r="AY443" s="185"/>
      <c r="AZ443" s="185"/>
      <c r="BA443" s="185"/>
      <c r="BB443" s="185"/>
      <c r="BC443" s="185"/>
      <c r="BD443" s="185"/>
      <c r="BE443" s="185"/>
      <c r="BF443" s="185"/>
      <c r="BG443" s="185"/>
      <c r="BH443" s="185"/>
      <c r="BI443" s="185"/>
      <c r="BJ443" s="185"/>
    </row>
    <row r="444" spans="1:62" x14ac:dyDescent="0.3">
      <c r="A444" s="84">
        <f t="shared" si="61"/>
        <v>42</v>
      </c>
      <c r="B444" s="133">
        <f t="shared" si="61"/>
        <v>4.3889684022044538E-3</v>
      </c>
      <c r="C444" s="73">
        <f t="shared" si="55"/>
        <v>1</v>
      </c>
      <c r="D444" s="43">
        <f t="shared" si="58"/>
        <v>4.3889684022044538E-3</v>
      </c>
      <c r="E444" s="133">
        <f t="shared" si="56"/>
        <v>9.7420936087400586E-3</v>
      </c>
      <c r="F444" s="73">
        <f t="shared" si="57"/>
        <v>1</v>
      </c>
      <c r="G444" s="43">
        <f t="shared" si="59"/>
        <v>9.7420936087400586E-3</v>
      </c>
      <c r="H444" s="84"/>
      <c r="I444" s="133"/>
      <c r="J444" s="73"/>
      <c r="K444" s="43"/>
      <c r="L444" s="133"/>
      <c r="M444" s="73"/>
      <c r="N444" s="43"/>
      <c r="O444" s="84"/>
      <c r="P444" s="133"/>
      <c r="Q444" s="73"/>
      <c r="R444" s="43"/>
      <c r="S444" s="133"/>
      <c r="T444" s="73"/>
      <c r="U444" s="43"/>
      <c r="V444" s="185"/>
      <c r="W444" s="185"/>
      <c r="X444" s="185"/>
      <c r="Y444" s="185"/>
      <c r="Z444" s="185"/>
      <c r="AA444" s="185"/>
      <c r="AB444" s="185"/>
      <c r="AC444" s="185"/>
      <c r="AD444" s="185"/>
      <c r="AE444" s="185"/>
      <c r="AF444" s="185"/>
      <c r="AG444" s="185"/>
      <c r="AH444" s="185"/>
      <c r="AI444" s="185"/>
      <c r="AJ444" s="185"/>
      <c r="AK444" s="185"/>
      <c r="AL444" s="185"/>
      <c r="AM444" s="185"/>
      <c r="AN444" s="185"/>
      <c r="AO444" s="185"/>
      <c r="AP444" s="185"/>
      <c r="AQ444" s="185"/>
      <c r="AR444" s="185"/>
      <c r="AS444" s="185"/>
      <c r="AT444" s="185"/>
      <c r="AU444" s="185"/>
      <c r="AV444" s="185"/>
      <c r="AW444" s="185"/>
      <c r="AX444" s="185"/>
      <c r="AY444" s="185"/>
      <c r="AZ444" s="185"/>
      <c r="BA444" s="185"/>
      <c r="BB444" s="185"/>
      <c r="BC444" s="185"/>
      <c r="BD444" s="185"/>
      <c r="BE444" s="185"/>
      <c r="BF444" s="185"/>
      <c r="BG444" s="185"/>
      <c r="BH444" s="185"/>
      <c r="BI444" s="185"/>
      <c r="BJ444" s="185"/>
    </row>
    <row r="445" spans="1:62" x14ac:dyDescent="0.3">
      <c r="A445" s="84">
        <f t="shared" si="61"/>
        <v>43</v>
      </c>
      <c r="B445" s="133">
        <f t="shared" si="61"/>
        <v>4.2598402587672455E-3</v>
      </c>
      <c r="C445" s="73">
        <f t="shared" si="55"/>
        <v>1</v>
      </c>
      <c r="D445" s="43">
        <f t="shared" si="58"/>
        <v>4.2598402587672455E-3</v>
      </c>
      <c r="E445" s="133">
        <f t="shared" si="56"/>
        <v>9.627960991637494E-3</v>
      </c>
      <c r="F445" s="73">
        <f t="shared" si="57"/>
        <v>1</v>
      </c>
      <c r="G445" s="43">
        <f t="shared" si="59"/>
        <v>9.627960991637494E-3</v>
      </c>
      <c r="H445" s="84"/>
      <c r="I445" s="133"/>
      <c r="J445" s="73"/>
      <c r="K445" s="43"/>
      <c r="L445" s="133"/>
      <c r="M445" s="73"/>
      <c r="N445" s="43"/>
      <c r="O445" s="84"/>
      <c r="P445" s="133"/>
      <c r="Q445" s="73"/>
      <c r="R445" s="43"/>
      <c r="S445" s="133"/>
      <c r="T445" s="73"/>
      <c r="U445" s="43"/>
      <c r="V445" s="185"/>
      <c r="W445" s="185"/>
      <c r="X445" s="185"/>
      <c r="Y445" s="185"/>
      <c r="Z445" s="185"/>
      <c r="AA445" s="185"/>
      <c r="AB445" s="185"/>
      <c r="AC445" s="185"/>
      <c r="AD445" s="185"/>
      <c r="AE445" s="185"/>
      <c r="AF445" s="185"/>
      <c r="AG445" s="185"/>
      <c r="AH445" s="185"/>
      <c r="AI445" s="185"/>
      <c r="AJ445" s="185"/>
      <c r="AK445" s="185"/>
      <c r="AL445" s="185"/>
      <c r="AM445" s="185"/>
      <c r="AN445" s="185"/>
      <c r="AO445" s="185"/>
      <c r="AP445" s="185"/>
      <c r="AQ445" s="185"/>
      <c r="AR445" s="185"/>
      <c r="AS445" s="185"/>
      <c r="AT445" s="185"/>
      <c r="AU445" s="185"/>
      <c r="AV445" s="185"/>
      <c r="AW445" s="185"/>
      <c r="AX445" s="185"/>
      <c r="AY445" s="185"/>
      <c r="AZ445" s="185"/>
      <c r="BA445" s="185"/>
      <c r="BB445" s="185"/>
      <c r="BC445" s="185"/>
      <c r="BD445" s="185"/>
      <c r="BE445" s="185"/>
      <c r="BF445" s="185"/>
      <c r="BG445" s="185"/>
      <c r="BH445" s="185"/>
      <c r="BI445" s="185"/>
      <c r="BJ445" s="185"/>
    </row>
    <row r="446" spans="1:62" x14ac:dyDescent="0.3">
      <c r="A446" s="84">
        <f t="shared" si="61"/>
        <v>44</v>
      </c>
      <c r="B446" s="133">
        <f t="shared" si="61"/>
        <v>4.1607031679993245E-3</v>
      </c>
      <c r="C446" s="73">
        <f t="shared" si="55"/>
        <v>0.99999999999999989</v>
      </c>
      <c r="D446" s="43">
        <f t="shared" si="58"/>
        <v>4.1607031679993236E-3</v>
      </c>
      <c r="E446" s="133">
        <f t="shared" si="56"/>
        <v>9.5496510207788016E-3</v>
      </c>
      <c r="F446" s="73">
        <f t="shared" si="57"/>
        <v>0.99999999999999989</v>
      </c>
      <c r="G446" s="43">
        <f t="shared" si="59"/>
        <v>9.5496510207787998E-3</v>
      </c>
      <c r="H446" s="84"/>
      <c r="I446" s="133"/>
      <c r="J446" s="73"/>
      <c r="K446" s="43"/>
      <c r="L446" s="133"/>
      <c r="M446" s="73"/>
      <c r="N446" s="43"/>
      <c r="O446" s="84"/>
      <c r="P446" s="133"/>
      <c r="Q446" s="73"/>
      <c r="R446" s="43"/>
      <c r="S446" s="133"/>
      <c r="T446" s="73"/>
      <c r="U446" s="43"/>
      <c r="V446" s="185"/>
      <c r="W446" s="185"/>
      <c r="X446" s="185"/>
      <c r="Y446" s="185"/>
      <c r="Z446" s="185"/>
      <c r="AA446" s="185"/>
      <c r="AB446" s="185"/>
      <c r="AC446" s="185"/>
      <c r="AD446" s="185"/>
      <c r="AE446" s="185"/>
      <c r="AF446" s="185"/>
      <c r="AG446" s="185"/>
      <c r="AH446" s="185"/>
      <c r="AI446" s="185"/>
      <c r="AJ446" s="185"/>
      <c r="AK446" s="185"/>
      <c r="AL446" s="185"/>
      <c r="AM446" s="185"/>
      <c r="AN446" s="185"/>
      <c r="AO446" s="185"/>
      <c r="AP446" s="185"/>
      <c r="AQ446" s="185"/>
      <c r="AR446" s="185"/>
      <c r="AS446" s="185"/>
      <c r="AT446" s="185"/>
      <c r="AU446" s="185"/>
      <c r="AV446" s="185"/>
      <c r="AW446" s="185"/>
      <c r="AX446" s="185"/>
      <c r="AY446" s="185"/>
      <c r="AZ446" s="185"/>
      <c r="BA446" s="185"/>
      <c r="BB446" s="185"/>
      <c r="BC446" s="185"/>
      <c r="BD446" s="185"/>
      <c r="BE446" s="185"/>
      <c r="BF446" s="185"/>
      <c r="BG446" s="185"/>
      <c r="BH446" s="185"/>
      <c r="BI446" s="185"/>
      <c r="BJ446" s="185"/>
    </row>
    <row r="447" spans="1:62" x14ac:dyDescent="0.3">
      <c r="A447" s="84">
        <f t="shared" si="61"/>
        <v>45</v>
      </c>
      <c r="B447" s="133">
        <f t="shared" si="61"/>
        <v>4.0385173978651923E-3</v>
      </c>
      <c r="C447" s="73">
        <f t="shared" si="55"/>
        <v>1</v>
      </c>
      <c r="D447" s="43">
        <f t="shared" si="58"/>
        <v>4.0385173978651923E-3</v>
      </c>
      <c r="E447" s="133">
        <f t="shared" si="56"/>
        <v>9.2675129697418045E-3</v>
      </c>
      <c r="F447" s="73">
        <f t="shared" si="57"/>
        <v>1</v>
      </c>
      <c r="G447" s="43">
        <f t="shared" si="59"/>
        <v>9.2675129697418045E-3</v>
      </c>
      <c r="H447" s="84"/>
      <c r="I447" s="133"/>
      <c r="J447" s="73"/>
      <c r="K447" s="43"/>
      <c r="L447" s="133"/>
      <c r="M447" s="73"/>
      <c r="N447" s="43"/>
      <c r="O447" s="84"/>
      <c r="P447" s="133"/>
      <c r="Q447" s="73"/>
      <c r="R447" s="43"/>
      <c r="S447" s="133"/>
      <c r="T447" s="73"/>
      <c r="U447" s="43"/>
      <c r="V447" s="185"/>
      <c r="W447" s="185"/>
      <c r="X447" s="185"/>
      <c r="Y447" s="185"/>
      <c r="Z447" s="185"/>
      <c r="AA447" s="185"/>
      <c r="AB447" s="185"/>
      <c r="AC447" s="185"/>
      <c r="AD447" s="185"/>
      <c r="AE447" s="185"/>
      <c r="AF447" s="185"/>
      <c r="AG447" s="185"/>
      <c r="AH447" s="185"/>
      <c r="AI447" s="185"/>
      <c r="AJ447" s="185"/>
      <c r="AK447" s="185"/>
      <c r="AL447" s="185"/>
      <c r="AM447" s="185"/>
      <c r="AN447" s="185"/>
      <c r="AO447" s="185"/>
      <c r="AP447" s="185"/>
      <c r="AQ447" s="185"/>
      <c r="AR447" s="185"/>
      <c r="AS447" s="185"/>
      <c r="AT447" s="185"/>
      <c r="AU447" s="185"/>
      <c r="AV447" s="185"/>
      <c r="AW447" s="185"/>
      <c r="AX447" s="185"/>
      <c r="AY447" s="185"/>
      <c r="AZ447" s="185"/>
      <c r="BA447" s="185"/>
      <c r="BB447" s="185"/>
      <c r="BC447" s="185"/>
      <c r="BD447" s="185"/>
      <c r="BE447" s="185"/>
      <c r="BF447" s="185"/>
      <c r="BG447" s="185"/>
      <c r="BH447" s="185"/>
      <c r="BI447" s="185"/>
      <c r="BJ447" s="185"/>
    </row>
    <row r="448" spans="1:62" x14ac:dyDescent="0.3">
      <c r="A448" s="84">
        <f t="shared" si="61"/>
        <v>46</v>
      </c>
      <c r="B448" s="133">
        <f t="shared" si="61"/>
        <v>3.9341041033869343E-3</v>
      </c>
      <c r="C448" s="73">
        <f t="shared" si="55"/>
        <v>0.99999999999999989</v>
      </c>
      <c r="D448" s="43">
        <f t="shared" si="58"/>
        <v>3.9341041033869335E-3</v>
      </c>
      <c r="E448" s="133">
        <f t="shared" si="56"/>
        <v>9.1733743877520976E-3</v>
      </c>
      <c r="F448" s="73">
        <f t="shared" si="57"/>
        <v>0.99999999999999989</v>
      </c>
      <c r="G448" s="43">
        <f t="shared" si="59"/>
        <v>9.1733743877520958E-3</v>
      </c>
      <c r="H448" s="84"/>
      <c r="I448" s="133"/>
      <c r="J448" s="73"/>
      <c r="K448" s="43"/>
      <c r="L448" s="133"/>
      <c r="M448" s="73"/>
      <c r="N448" s="43"/>
      <c r="O448" s="84"/>
      <c r="P448" s="133"/>
      <c r="Q448" s="73"/>
      <c r="R448" s="43"/>
      <c r="S448" s="133"/>
      <c r="T448" s="73"/>
      <c r="U448" s="43"/>
      <c r="V448" s="185"/>
      <c r="W448" s="185"/>
      <c r="X448" s="185"/>
      <c r="Y448" s="185"/>
      <c r="Z448" s="185"/>
      <c r="AA448" s="185"/>
      <c r="AB448" s="185"/>
      <c r="AC448" s="185"/>
      <c r="AD448" s="185"/>
      <c r="AE448" s="185"/>
      <c r="AF448" s="185"/>
      <c r="AG448" s="185"/>
      <c r="AH448" s="185"/>
      <c r="AI448" s="185"/>
      <c r="AJ448" s="185"/>
      <c r="AK448" s="185"/>
      <c r="AL448" s="185"/>
      <c r="AM448" s="185"/>
      <c r="AN448" s="185"/>
      <c r="AO448" s="185"/>
      <c r="AP448" s="185"/>
      <c r="AQ448" s="185"/>
      <c r="AR448" s="185"/>
      <c r="AS448" s="185"/>
      <c r="AT448" s="185"/>
      <c r="AU448" s="185"/>
      <c r="AV448" s="185"/>
      <c r="AW448" s="185"/>
      <c r="AX448" s="185"/>
      <c r="AY448" s="185"/>
      <c r="AZ448" s="185"/>
      <c r="BA448" s="185"/>
      <c r="BB448" s="185"/>
      <c r="BC448" s="185"/>
      <c r="BD448" s="185"/>
      <c r="BE448" s="185"/>
      <c r="BF448" s="185"/>
      <c r="BG448" s="185"/>
      <c r="BH448" s="185"/>
      <c r="BI448" s="185"/>
      <c r="BJ448" s="185"/>
    </row>
    <row r="449" spans="1:62" x14ac:dyDescent="0.3">
      <c r="A449" s="84">
        <f t="shared" si="61"/>
        <v>47</v>
      </c>
      <c r="B449" s="133">
        <f t="shared" si="61"/>
        <v>3.8185830116237544E-3</v>
      </c>
      <c r="C449" s="73">
        <f t="shared" si="55"/>
        <v>1</v>
      </c>
      <c r="D449" s="43">
        <f t="shared" si="58"/>
        <v>3.8185830116237544E-3</v>
      </c>
      <c r="E449" s="133">
        <f t="shared" si="56"/>
        <v>9.314998803134843E-3</v>
      </c>
      <c r="F449" s="73">
        <f t="shared" si="57"/>
        <v>1</v>
      </c>
      <c r="G449" s="43">
        <f t="shared" si="59"/>
        <v>9.314998803134843E-3</v>
      </c>
      <c r="H449" s="84"/>
      <c r="I449" s="133"/>
      <c r="J449" s="73"/>
      <c r="K449" s="43"/>
      <c r="L449" s="133"/>
      <c r="M449" s="73"/>
      <c r="N449" s="43"/>
      <c r="O449" s="84"/>
      <c r="P449" s="133"/>
      <c r="Q449" s="73"/>
      <c r="R449" s="43"/>
      <c r="S449" s="133"/>
      <c r="T449" s="73"/>
      <c r="U449" s="43"/>
      <c r="V449" s="185"/>
      <c r="W449" s="185"/>
      <c r="X449" s="185"/>
      <c r="Y449" s="185"/>
      <c r="Z449" s="185"/>
      <c r="AA449" s="185"/>
      <c r="AB449" s="185"/>
      <c r="AC449" s="185"/>
      <c r="AD449" s="185"/>
      <c r="AE449" s="185"/>
      <c r="AF449" s="185"/>
      <c r="AG449" s="185"/>
      <c r="AH449" s="185"/>
      <c r="AI449" s="185"/>
      <c r="AJ449" s="185"/>
      <c r="AK449" s="185"/>
      <c r="AL449" s="185"/>
      <c r="AM449" s="185"/>
      <c r="AN449" s="185"/>
      <c r="AO449" s="185"/>
      <c r="AP449" s="185"/>
      <c r="AQ449" s="185"/>
      <c r="AR449" s="185"/>
      <c r="AS449" s="185"/>
      <c r="AT449" s="185"/>
      <c r="AU449" s="185"/>
      <c r="AV449" s="185"/>
      <c r="AW449" s="185"/>
      <c r="AX449" s="185"/>
      <c r="AY449" s="185"/>
      <c r="AZ449" s="185"/>
      <c r="BA449" s="185"/>
      <c r="BB449" s="185"/>
      <c r="BC449" s="185"/>
      <c r="BD449" s="185"/>
      <c r="BE449" s="185"/>
      <c r="BF449" s="185"/>
      <c r="BG449" s="185"/>
      <c r="BH449" s="185"/>
      <c r="BI449" s="185"/>
      <c r="BJ449" s="185"/>
    </row>
    <row r="450" spans="1:62" x14ac:dyDescent="0.3">
      <c r="A450" s="84">
        <f t="shared" si="61"/>
        <v>48</v>
      </c>
      <c r="B450" s="133">
        <f t="shared" si="61"/>
        <v>3.6611299851099979E-3</v>
      </c>
      <c r="C450" s="73">
        <f t="shared" si="55"/>
        <v>1</v>
      </c>
      <c r="D450" s="43">
        <f t="shared" si="58"/>
        <v>3.6611299851099979E-3</v>
      </c>
      <c r="E450" s="133">
        <f t="shared" si="56"/>
        <v>9.061463330106519E-3</v>
      </c>
      <c r="F450" s="73">
        <f t="shared" si="57"/>
        <v>1</v>
      </c>
      <c r="G450" s="43">
        <f t="shared" si="59"/>
        <v>9.061463330106519E-3</v>
      </c>
      <c r="H450" s="84"/>
      <c r="I450" s="133"/>
      <c r="J450" s="73"/>
      <c r="K450" s="43"/>
      <c r="L450" s="133"/>
      <c r="M450" s="73"/>
      <c r="N450" s="43"/>
      <c r="O450" s="84"/>
      <c r="P450" s="133"/>
      <c r="Q450" s="73"/>
      <c r="R450" s="43"/>
      <c r="S450" s="133"/>
      <c r="T450" s="73"/>
      <c r="U450" s="43"/>
      <c r="V450" s="185"/>
      <c r="W450" s="185"/>
      <c r="X450" s="185"/>
      <c r="Y450" s="185"/>
      <c r="Z450" s="185"/>
      <c r="AA450" s="185"/>
      <c r="AB450" s="185"/>
      <c r="AC450" s="185"/>
      <c r="AD450" s="185"/>
      <c r="AE450" s="185"/>
      <c r="AF450" s="185"/>
      <c r="AG450" s="185"/>
      <c r="AH450" s="185"/>
      <c r="AI450" s="185"/>
      <c r="AJ450" s="185"/>
      <c r="AK450" s="185"/>
      <c r="AL450" s="185"/>
      <c r="AM450" s="185"/>
      <c r="AN450" s="185"/>
      <c r="AO450" s="185"/>
      <c r="AP450" s="185"/>
      <c r="AQ450" s="185"/>
      <c r="AR450" s="185"/>
      <c r="AS450" s="185"/>
      <c r="AT450" s="185"/>
      <c r="AU450" s="185"/>
      <c r="AV450" s="185"/>
      <c r="AW450" s="185"/>
      <c r="AX450" s="185"/>
      <c r="AY450" s="185"/>
      <c r="AZ450" s="185"/>
      <c r="BA450" s="185"/>
      <c r="BB450" s="185"/>
      <c r="BC450" s="185"/>
      <c r="BD450" s="185"/>
      <c r="BE450" s="185"/>
      <c r="BF450" s="185"/>
      <c r="BG450" s="185"/>
      <c r="BH450" s="185"/>
      <c r="BI450" s="185"/>
      <c r="BJ450" s="185"/>
    </row>
    <row r="451" spans="1:62" x14ac:dyDescent="0.3">
      <c r="A451" s="84">
        <f t="shared" ref="A451:B466" si="62">A256</f>
        <v>49</v>
      </c>
      <c r="B451" s="133">
        <f t="shared" si="62"/>
        <v>3.4389740394115756E-3</v>
      </c>
      <c r="C451" s="73">
        <f t="shared" si="55"/>
        <v>0.99999999999999989</v>
      </c>
      <c r="D451" s="43">
        <f t="shared" si="58"/>
        <v>3.4389740394115752E-3</v>
      </c>
      <c r="E451" s="133">
        <f t="shared" si="56"/>
        <v>8.1811703952765196E-3</v>
      </c>
      <c r="F451" s="73">
        <f t="shared" si="57"/>
        <v>0.99999999999999989</v>
      </c>
      <c r="G451" s="43">
        <f t="shared" si="59"/>
        <v>8.1811703952765179E-3</v>
      </c>
      <c r="H451" s="84"/>
      <c r="I451" s="133"/>
      <c r="J451" s="73"/>
      <c r="K451" s="43"/>
      <c r="L451" s="133"/>
      <c r="M451" s="73"/>
      <c r="N451" s="43"/>
      <c r="O451" s="84"/>
      <c r="P451" s="133"/>
      <c r="Q451" s="73"/>
      <c r="R451" s="43"/>
      <c r="S451" s="133"/>
      <c r="T451" s="73"/>
      <c r="U451" s="43"/>
      <c r="V451" s="185"/>
      <c r="W451" s="185"/>
      <c r="X451" s="185"/>
      <c r="Y451" s="185"/>
      <c r="Z451" s="185"/>
      <c r="AA451" s="185"/>
      <c r="AB451" s="185"/>
      <c r="AC451" s="185"/>
      <c r="AD451" s="185"/>
      <c r="AE451" s="185"/>
      <c r="AF451" s="185"/>
      <c r="AG451" s="185"/>
      <c r="AH451" s="185"/>
      <c r="AI451" s="185"/>
      <c r="AJ451" s="185"/>
      <c r="AK451" s="185"/>
      <c r="AL451" s="185"/>
      <c r="AM451" s="185"/>
      <c r="AN451" s="185"/>
      <c r="AO451" s="185"/>
      <c r="AP451" s="185"/>
      <c r="AQ451" s="185"/>
      <c r="AR451" s="185"/>
      <c r="AS451" s="185"/>
      <c r="AT451" s="185"/>
      <c r="AU451" s="185"/>
      <c r="AV451" s="185"/>
      <c r="AW451" s="185"/>
      <c r="AX451" s="185"/>
      <c r="AY451" s="185"/>
      <c r="AZ451" s="185"/>
      <c r="BA451" s="185"/>
      <c r="BB451" s="185"/>
      <c r="BC451" s="185"/>
      <c r="BD451" s="185"/>
      <c r="BE451" s="185"/>
      <c r="BF451" s="185"/>
      <c r="BG451" s="185"/>
      <c r="BH451" s="185"/>
      <c r="BI451" s="185"/>
      <c r="BJ451" s="185"/>
    </row>
    <row r="452" spans="1:62" x14ac:dyDescent="0.3">
      <c r="A452" s="84">
        <f t="shared" si="62"/>
        <v>50</v>
      </c>
      <c r="B452" s="133">
        <f t="shared" si="62"/>
        <v>3.3198429135307965E-3</v>
      </c>
      <c r="C452" s="73">
        <f t="shared" si="55"/>
        <v>0.99999999999999989</v>
      </c>
      <c r="D452" s="43">
        <f t="shared" si="58"/>
        <v>3.3198429135307961E-3</v>
      </c>
      <c r="E452" s="133">
        <f t="shared" si="56"/>
        <v>8.0378798103010376E-3</v>
      </c>
      <c r="F452" s="73">
        <f t="shared" si="57"/>
        <v>0.99999999999999989</v>
      </c>
      <c r="G452" s="43">
        <f t="shared" si="59"/>
        <v>8.0378798103010358E-3</v>
      </c>
      <c r="H452" s="84"/>
      <c r="I452" s="133"/>
      <c r="J452" s="73"/>
      <c r="K452" s="43"/>
      <c r="L452" s="133"/>
      <c r="M452" s="73"/>
      <c r="N452" s="43"/>
      <c r="O452" s="84"/>
      <c r="P452" s="133"/>
      <c r="Q452" s="73"/>
      <c r="R452" s="43"/>
      <c r="S452" s="133"/>
      <c r="T452" s="73"/>
      <c r="U452" s="43"/>
      <c r="V452" s="185"/>
      <c r="W452" s="185"/>
      <c r="X452" s="185"/>
      <c r="Y452" s="185"/>
      <c r="Z452" s="185"/>
      <c r="AA452" s="185"/>
      <c r="AB452" s="185"/>
      <c r="AC452" s="185"/>
      <c r="AD452" s="185"/>
      <c r="AE452" s="185"/>
      <c r="AF452" s="185"/>
      <c r="AG452" s="185"/>
      <c r="AH452" s="185"/>
      <c r="AI452" s="185"/>
      <c r="AJ452" s="185"/>
      <c r="AK452" s="185"/>
      <c r="AL452" s="185"/>
      <c r="AM452" s="185"/>
      <c r="AN452" s="185"/>
      <c r="AO452" s="185"/>
      <c r="AP452" s="185"/>
      <c r="AQ452" s="185"/>
      <c r="AR452" s="185"/>
      <c r="AS452" s="185"/>
      <c r="AT452" s="185"/>
      <c r="AU452" s="185"/>
      <c r="AV452" s="185"/>
      <c r="AW452" s="185"/>
      <c r="AX452" s="185"/>
      <c r="AY452" s="185"/>
      <c r="AZ452" s="185"/>
      <c r="BA452" s="185"/>
      <c r="BB452" s="185"/>
      <c r="BC452" s="185"/>
      <c r="BD452" s="185"/>
      <c r="BE452" s="185"/>
      <c r="BF452" s="185"/>
      <c r="BG452" s="185"/>
      <c r="BH452" s="185"/>
      <c r="BI452" s="185"/>
      <c r="BJ452" s="185"/>
    </row>
    <row r="453" spans="1:62" x14ac:dyDescent="0.3">
      <c r="A453" s="84">
        <f t="shared" si="62"/>
        <v>51</v>
      </c>
      <c r="B453" s="133">
        <f t="shared" si="62"/>
        <v>3.1884932106366047E-3</v>
      </c>
      <c r="C453" s="73">
        <f t="shared" si="55"/>
        <v>0.99999999999999989</v>
      </c>
      <c r="D453" s="43">
        <f t="shared" si="58"/>
        <v>3.1884932106366042E-3</v>
      </c>
      <c r="E453" s="133">
        <f t="shared" si="56"/>
        <v>8.0387128950974076E-3</v>
      </c>
      <c r="F453" s="73">
        <f t="shared" si="57"/>
        <v>0.99999999999999989</v>
      </c>
      <c r="G453" s="43">
        <f t="shared" si="59"/>
        <v>8.0387128950974059E-3</v>
      </c>
      <c r="H453" s="84"/>
      <c r="I453" s="133"/>
      <c r="J453" s="73"/>
      <c r="K453" s="43"/>
      <c r="L453" s="133"/>
      <c r="M453" s="73"/>
      <c r="N453" s="43"/>
      <c r="O453" s="84"/>
      <c r="P453" s="133"/>
      <c r="Q453" s="73"/>
      <c r="R453" s="43"/>
      <c r="S453" s="133"/>
      <c r="T453" s="73"/>
      <c r="U453" s="43"/>
      <c r="V453" s="185"/>
      <c r="W453" s="185"/>
      <c r="X453" s="185"/>
      <c r="Y453" s="185"/>
      <c r="Z453" s="185"/>
      <c r="AA453" s="185"/>
      <c r="AB453" s="185"/>
      <c r="AC453" s="185"/>
      <c r="AD453" s="185"/>
      <c r="AE453" s="185"/>
      <c r="AF453" s="185"/>
      <c r="AG453" s="185"/>
      <c r="AH453" s="185"/>
      <c r="AI453" s="185"/>
      <c r="AJ453" s="185"/>
      <c r="AK453" s="185"/>
      <c r="AL453" s="185"/>
      <c r="AM453" s="185"/>
      <c r="AN453" s="185"/>
      <c r="AO453" s="185"/>
      <c r="AP453" s="185"/>
      <c r="AQ453" s="185"/>
      <c r="AR453" s="185"/>
      <c r="AS453" s="185"/>
      <c r="AT453" s="185"/>
      <c r="AU453" s="185"/>
      <c r="AV453" s="185"/>
      <c r="AW453" s="185"/>
      <c r="AX453" s="185"/>
      <c r="AY453" s="185"/>
      <c r="AZ453" s="185"/>
      <c r="BA453" s="185"/>
      <c r="BB453" s="185"/>
      <c r="BC453" s="185"/>
      <c r="BD453" s="185"/>
      <c r="BE453" s="185"/>
      <c r="BF453" s="185"/>
      <c r="BG453" s="185"/>
      <c r="BH453" s="185"/>
      <c r="BI453" s="185"/>
      <c r="BJ453" s="185"/>
    </row>
    <row r="454" spans="1:62" x14ac:dyDescent="0.3">
      <c r="A454" s="84">
        <f t="shared" si="62"/>
        <v>52</v>
      </c>
      <c r="B454" s="133">
        <f t="shared" si="62"/>
        <v>3.0865791705474532E-3</v>
      </c>
      <c r="C454" s="73">
        <f t="shared" si="55"/>
        <v>1</v>
      </c>
      <c r="D454" s="43">
        <f t="shared" si="58"/>
        <v>3.0865791705474532E-3</v>
      </c>
      <c r="E454" s="133">
        <f t="shared" si="56"/>
        <v>8.051486861975066E-3</v>
      </c>
      <c r="F454" s="73">
        <f t="shared" si="57"/>
        <v>1</v>
      </c>
      <c r="G454" s="43">
        <f t="shared" si="59"/>
        <v>8.051486861975066E-3</v>
      </c>
      <c r="H454" s="84"/>
      <c r="I454" s="133"/>
      <c r="J454" s="73"/>
      <c r="K454" s="43"/>
      <c r="L454" s="133"/>
      <c r="M454" s="73"/>
      <c r="N454" s="43"/>
      <c r="O454" s="84"/>
      <c r="P454" s="133"/>
      <c r="Q454" s="73"/>
      <c r="R454" s="43"/>
      <c r="S454" s="133"/>
      <c r="T454" s="73"/>
      <c r="U454" s="43"/>
      <c r="V454" s="185"/>
      <c r="W454" s="185"/>
      <c r="X454" s="185"/>
      <c r="Y454" s="185"/>
      <c r="Z454" s="185"/>
      <c r="AA454" s="185"/>
      <c r="AB454" s="185"/>
      <c r="AC454" s="185"/>
      <c r="AD454" s="185"/>
      <c r="AE454" s="185"/>
      <c r="AF454" s="185"/>
      <c r="AG454" s="185"/>
      <c r="AH454" s="185"/>
      <c r="AI454" s="185"/>
      <c r="AJ454" s="185"/>
      <c r="AK454" s="185"/>
      <c r="AL454" s="185"/>
      <c r="AM454" s="185"/>
      <c r="AN454" s="185"/>
      <c r="AO454" s="185"/>
      <c r="AP454" s="185"/>
      <c r="AQ454" s="185"/>
      <c r="AR454" s="185"/>
      <c r="AS454" s="185"/>
      <c r="AT454" s="185"/>
      <c r="AU454" s="185"/>
      <c r="AV454" s="185"/>
      <c r="AW454" s="185"/>
      <c r="AX454" s="185"/>
      <c r="AY454" s="185"/>
      <c r="AZ454" s="185"/>
      <c r="BA454" s="185"/>
      <c r="BB454" s="185"/>
      <c r="BC454" s="185"/>
      <c r="BD454" s="185"/>
      <c r="BE454" s="185"/>
      <c r="BF454" s="185"/>
      <c r="BG454" s="185"/>
      <c r="BH454" s="185"/>
      <c r="BI454" s="185"/>
      <c r="BJ454" s="185"/>
    </row>
    <row r="455" spans="1:62" x14ac:dyDescent="0.3">
      <c r="A455" s="84">
        <f t="shared" si="62"/>
        <v>53</v>
      </c>
      <c r="B455" s="133">
        <f t="shared" si="62"/>
        <v>3.002992995978422E-3</v>
      </c>
      <c r="C455" s="73">
        <f t="shared" si="55"/>
        <v>1</v>
      </c>
      <c r="D455" s="43">
        <f t="shared" si="58"/>
        <v>3.002992995978422E-3</v>
      </c>
      <c r="E455" s="133">
        <f t="shared" si="56"/>
        <v>8.0178857751881799E-3</v>
      </c>
      <c r="F455" s="73">
        <f t="shared" si="57"/>
        <v>1</v>
      </c>
      <c r="G455" s="43">
        <f t="shared" si="59"/>
        <v>8.0178857751881799E-3</v>
      </c>
      <c r="H455" s="84"/>
      <c r="I455" s="133"/>
      <c r="J455" s="73"/>
      <c r="K455" s="43"/>
      <c r="L455" s="133"/>
      <c r="M455" s="73"/>
      <c r="N455" s="43"/>
      <c r="O455" s="84"/>
      <c r="P455" s="133"/>
      <c r="Q455" s="73"/>
      <c r="R455" s="43"/>
      <c r="S455" s="133"/>
      <c r="T455" s="73"/>
      <c r="U455" s="43"/>
      <c r="V455" s="185"/>
      <c r="W455" s="185"/>
      <c r="X455" s="185"/>
      <c r="Y455" s="185"/>
      <c r="Z455" s="185"/>
      <c r="AA455" s="185"/>
      <c r="AB455" s="185"/>
      <c r="AC455" s="185"/>
      <c r="AD455" s="185"/>
      <c r="AE455" s="185"/>
      <c r="AF455" s="185"/>
      <c r="AG455" s="185"/>
      <c r="AH455" s="185"/>
      <c r="AI455" s="185"/>
      <c r="AJ455" s="185"/>
      <c r="AK455" s="185"/>
      <c r="AL455" s="185"/>
      <c r="AM455" s="185"/>
      <c r="AN455" s="185"/>
      <c r="AO455" s="185"/>
      <c r="AP455" s="185"/>
      <c r="AQ455" s="185"/>
      <c r="AR455" s="185"/>
      <c r="AS455" s="185"/>
      <c r="AT455" s="185"/>
      <c r="AU455" s="185"/>
      <c r="AV455" s="185"/>
      <c r="AW455" s="185"/>
      <c r="AX455" s="185"/>
      <c r="AY455" s="185"/>
      <c r="AZ455" s="185"/>
      <c r="BA455" s="185"/>
      <c r="BB455" s="185"/>
      <c r="BC455" s="185"/>
      <c r="BD455" s="185"/>
      <c r="BE455" s="185"/>
      <c r="BF455" s="185"/>
      <c r="BG455" s="185"/>
      <c r="BH455" s="185"/>
      <c r="BI455" s="185"/>
      <c r="BJ455" s="185"/>
    </row>
    <row r="456" spans="1:62" x14ac:dyDescent="0.3">
      <c r="A456" s="84">
        <f t="shared" si="62"/>
        <v>54</v>
      </c>
      <c r="B456" s="133">
        <f t="shared" si="62"/>
        <v>3.0738052036697939E-3</v>
      </c>
      <c r="C456" s="73">
        <f t="shared" si="55"/>
        <v>1</v>
      </c>
      <c r="D456" s="43">
        <f t="shared" si="58"/>
        <v>3.0738052036697939E-3</v>
      </c>
      <c r="E456" s="133">
        <f t="shared" si="56"/>
        <v>8.3397342015187684E-3</v>
      </c>
      <c r="F456" s="73">
        <f t="shared" si="57"/>
        <v>1</v>
      </c>
      <c r="G456" s="43">
        <f t="shared" si="59"/>
        <v>8.3397342015187684E-3</v>
      </c>
      <c r="H456" s="84"/>
      <c r="I456" s="133"/>
      <c r="J456" s="73"/>
      <c r="K456" s="43"/>
      <c r="L456" s="133"/>
      <c r="M456" s="73"/>
      <c r="N456" s="43"/>
      <c r="O456" s="84"/>
      <c r="P456" s="133"/>
      <c r="Q456" s="73"/>
      <c r="R456" s="43"/>
      <c r="S456" s="133"/>
      <c r="T456" s="73"/>
      <c r="U456" s="43"/>
      <c r="V456" s="185"/>
      <c r="W456" s="185"/>
      <c r="X456" s="185"/>
      <c r="Y456" s="185"/>
      <c r="Z456" s="185"/>
      <c r="AA456" s="185"/>
      <c r="AB456" s="185"/>
      <c r="AC456" s="185"/>
      <c r="AD456" s="185"/>
      <c r="AE456" s="185"/>
      <c r="AF456" s="185"/>
      <c r="AG456" s="185"/>
      <c r="AH456" s="185"/>
      <c r="AI456" s="185"/>
      <c r="AJ456" s="185"/>
      <c r="AK456" s="185"/>
      <c r="AL456" s="185"/>
      <c r="AM456" s="185"/>
      <c r="AN456" s="185"/>
      <c r="AO456" s="185"/>
      <c r="AP456" s="185"/>
      <c r="AQ456" s="185"/>
      <c r="AR456" s="185"/>
      <c r="AS456" s="185"/>
      <c r="AT456" s="185"/>
      <c r="AU456" s="185"/>
      <c r="AV456" s="185"/>
      <c r="AW456" s="185"/>
      <c r="AX456" s="185"/>
      <c r="AY456" s="185"/>
      <c r="AZ456" s="185"/>
      <c r="BA456" s="185"/>
      <c r="BB456" s="185"/>
      <c r="BC456" s="185"/>
      <c r="BD456" s="185"/>
      <c r="BE456" s="185"/>
      <c r="BF456" s="185"/>
      <c r="BG456" s="185"/>
      <c r="BH456" s="185"/>
      <c r="BI456" s="185"/>
      <c r="BJ456" s="185"/>
    </row>
    <row r="457" spans="1:62" x14ac:dyDescent="0.3">
      <c r="A457" s="84">
        <f t="shared" si="62"/>
        <v>55</v>
      </c>
      <c r="B457" s="133">
        <f t="shared" si="62"/>
        <v>2.3043125467568843E-3</v>
      </c>
      <c r="C457" s="73">
        <f t="shared" si="55"/>
        <v>1</v>
      </c>
      <c r="D457" s="43">
        <f t="shared" si="58"/>
        <v>2.3043125467568843E-3</v>
      </c>
      <c r="E457" s="133">
        <f t="shared" si="56"/>
        <v>6.5272193795517667E-3</v>
      </c>
      <c r="F457" s="73">
        <f t="shared" si="57"/>
        <v>1</v>
      </c>
      <c r="G457" s="43">
        <f t="shared" si="59"/>
        <v>6.5272193795517667E-3</v>
      </c>
      <c r="H457" s="84"/>
      <c r="I457" s="133"/>
      <c r="J457" s="73"/>
      <c r="K457" s="43"/>
      <c r="L457" s="133"/>
      <c r="M457" s="73"/>
      <c r="N457" s="43"/>
      <c r="O457" s="84"/>
      <c r="P457" s="133"/>
      <c r="Q457" s="73"/>
      <c r="R457" s="43"/>
      <c r="S457" s="133"/>
      <c r="T457" s="73"/>
      <c r="U457" s="43"/>
      <c r="V457" s="185"/>
      <c r="W457" s="185"/>
      <c r="X457" s="185"/>
      <c r="Y457" s="185"/>
      <c r="Z457" s="185"/>
      <c r="AA457" s="185"/>
      <c r="AB457" s="185"/>
      <c r="AC457" s="185"/>
      <c r="AD457" s="185"/>
      <c r="AE457" s="185"/>
      <c r="AF457" s="185"/>
      <c r="AG457" s="185"/>
      <c r="AH457" s="185"/>
      <c r="AI457" s="185"/>
      <c r="AJ457" s="185"/>
      <c r="AK457" s="185"/>
      <c r="AL457" s="185"/>
      <c r="AM457" s="185"/>
      <c r="AN457" s="185"/>
      <c r="AO457" s="185"/>
      <c r="AP457" s="185"/>
      <c r="AQ457" s="185"/>
      <c r="AR457" s="185"/>
      <c r="AS457" s="185"/>
      <c r="AT457" s="185"/>
      <c r="AU457" s="185"/>
      <c r="AV457" s="185"/>
      <c r="AW457" s="185"/>
      <c r="AX457" s="185"/>
      <c r="AY457" s="185"/>
      <c r="AZ457" s="185"/>
      <c r="BA457" s="185"/>
      <c r="BB457" s="185"/>
      <c r="BC457" s="185"/>
      <c r="BD457" s="185"/>
      <c r="BE457" s="185"/>
      <c r="BF457" s="185"/>
      <c r="BG457" s="185"/>
      <c r="BH457" s="185"/>
      <c r="BI457" s="185"/>
      <c r="BJ457" s="185"/>
    </row>
    <row r="458" spans="1:62" x14ac:dyDescent="0.3">
      <c r="A458" s="84">
        <f t="shared" si="62"/>
        <v>56</v>
      </c>
      <c r="B458" s="133">
        <f t="shared" si="62"/>
        <v>2.1846260310118592E-3</v>
      </c>
      <c r="C458" s="73">
        <f t="shared" si="55"/>
        <v>1.0000000000000002</v>
      </c>
      <c r="D458" s="43">
        <f t="shared" si="58"/>
        <v>2.1846260310118596E-3</v>
      </c>
      <c r="E458" s="133">
        <f t="shared" si="56"/>
        <v>6.2706292622700891E-3</v>
      </c>
      <c r="F458" s="73">
        <f t="shared" si="57"/>
        <v>1.0000000000000002</v>
      </c>
      <c r="G458" s="43">
        <f t="shared" si="59"/>
        <v>6.2706292622700908E-3</v>
      </c>
      <c r="H458" s="84"/>
      <c r="I458" s="133"/>
      <c r="J458" s="73"/>
      <c r="K458" s="43"/>
      <c r="L458" s="133"/>
      <c r="M458" s="73"/>
      <c r="N458" s="43"/>
      <c r="O458" s="84"/>
      <c r="P458" s="133"/>
      <c r="Q458" s="73"/>
      <c r="R458" s="43"/>
      <c r="S458" s="133"/>
      <c r="T458" s="73"/>
      <c r="U458" s="43"/>
      <c r="V458" s="185"/>
      <c r="W458" s="185"/>
      <c r="X458" s="185"/>
      <c r="Y458" s="185"/>
      <c r="Z458" s="185"/>
      <c r="AA458" s="185"/>
      <c r="AB458" s="185"/>
      <c r="AC458" s="185"/>
      <c r="AD458" s="185"/>
      <c r="AE458" s="185"/>
      <c r="AF458" s="185"/>
      <c r="AG458" s="185"/>
      <c r="AH458" s="185"/>
      <c r="AI458" s="185"/>
      <c r="AJ458" s="185"/>
      <c r="AK458" s="185"/>
      <c r="AL458" s="185"/>
      <c r="AM458" s="185"/>
      <c r="AN458" s="185"/>
      <c r="AO458" s="185"/>
      <c r="AP458" s="185"/>
      <c r="AQ458" s="185"/>
      <c r="AR458" s="185"/>
      <c r="AS458" s="185"/>
      <c r="AT458" s="185"/>
      <c r="AU458" s="185"/>
      <c r="AV458" s="185"/>
      <c r="AW458" s="185"/>
      <c r="AX458" s="185"/>
      <c r="AY458" s="185"/>
      <c r="AZ458" s="185"/>
      <c r="BA458" s="185"/>
      <c r="BB458" s="185"/>
      <c r="BC458" s="185"/>
      <c r="BD458" s="185"/>
      <c r="BE458" s="185"/>
      <c r="BF458" s="185"/>
      <c r="BG458" s="185"/>
      <c r="BH458" s="185"/>
      <c r="BI458" s="185"/>
      <c r="BJ458" s="185"/>
    </row>
    <row r="459" spans="1:62" x14ac:dyDescent="0.3">
      <c r="A459" s="84">
        <f t="shared" si="62"/>
        <v>57</v>
      </c>
      <c r="B459" s="133">
        <f t="shared" si="62"/>
        <v>2.0577194470316356E-3</v>
      </c>
      <c r="C459" s="73">
        <f t="shared" si="55"/>
        <v>1.0000000000000002</v>
      </c>
      <c r="D459" s="43">
        <f t="shared" si="58"/>
        <v>2.0577194470316361E-3</v>
      </c>
      <c r="E459" s="133">
        <f t="shared" si="56"/>
        <v>6.3003426200072534E-3</v>
      </c>
      <c r="F459" s="73">
        <f t="shared" si="57"/>
        <v>1.0000000000000002</v>
      </c>
      <c r="G459" s="43">
        <f t="shared" si="59"/>
        <v>6.3003426200072552E-3</v>
      </c>
      <c r="H459" s="84"/>
      <c r="I459" s="133"/>
      <c r="J459" s="73"/>
      <c r="K459" s="43"/>
      <c r="L459" s="133"/>
      <c r="M459" s="73"/>
      <c r="N459" s="43"/>
      <c r="O459" s="84"/>
      <c r="P459" s="133"/>
      <c r="Q459" s="73"/>
      <c r="R459" s="43"/>
      <c r="S459" s="133"/>
      <c r="T459" s="73"/>
      <c r="U459" s="43"/>
      <c r="V459" s="185"/>
      <c r="W459" s="185"/>
      <c r="X459" s="185"/>
      <c r="Y459" s="185"/>
      <c r="Z459" s="185"/>
      <c r="AA459" s="185"/>
      <c r="AB459" s="185"/>
      <c r="AC459" s="185"/>
      <c r="AD459" s="185"/>
      <c r="AE459" s="185"/>
      <c r="AF459" s="185"/>
      <c r="AG459" s="185"/>
      <c r="AH459" s="185"/>
      <c r="AI459" s="185"/>
      <c r="AJ459" s="185"/>
      <c r="AK459" s="185"/>
      <c r="AL459" s="185"/>
      <c r="AM459" s="185"/>
      <c r="AN459" s="185"/>
      <c r="AO459" s="185"/>
      <c r="AP459" s="185"/>
      <c r="AQ459" s="185"/>
      <c r="AR459" s="185"/>
      <c r="AS459" s="185"/>
      <c r="AT459" s="185"/>
      <c r="AU459" s="185"/>
      <c r="AV459" s="185"/>
      <c r="AW459" s="185"/>
      <c r="AX459" s="185"/>
      <c r="AY459" s="185"/>
      <c r="AZ459" s="185"/>
      <c r="BA459" s="185"/>
      <c r="BB459" s="185"/>
      <c r="BC459" s="185"/>
      <c r="BD459" s="185"/>
      <c r="BE459" s="185"/>
      <c r="BF459" s="185"/>
      <c r="BG459" s="185"/>
      <c r="BH459" s="185"/>
      <c r="BI459" s="185"/>
      <c r="BJ459" s="185"/>
    </row>
    <row r="460" spans="1:62" x14ac:dyDescent="0.3">
      <c r="A460" s="84">
        <f t="shared" si="62"/>
        <v>58</v>
      </c>
      <c r="B460" s="133">
        <f t="shared" si="62"/>
        <v>1.9871849342723864E-3</v>
      </c>
      <c r="C460" s="73">
        <f t="shared" si="55"/>
        <v>1</v>
      </c>
      <c r="D460" s="43">
        <f t="shared" si="58"/>
        <v>1.9871849342723864E-3</v>
      </c>
      <c r="E460" s="133">
        <f t="shared" si="56"/>
        <v>6.1978731900538559E-3</v>
      </c>
      <c r="F460" s="73">
        <f t="shared" si="57"/>
        <v>1</v>
      </c>
      <c r="G460" s="43">
        <f t="shared" si="59"/>
        <v>6.1978731900538559E-3</v>
      </c>
      <c r="H460" s="84"/>
      <c r="I460" s="133"/>
      <c r="J460" s="73"/>
      <c r="K460" s="43"/>
      <c r="L460" s="133"/>
      <c r="M460" s="73"/>
      <c r="N460" s="43"/>
      <c r="O460" s="84"/>
      <c r="P460" s="133"/>
      <c r="Q460" s="73"/>
      <c r="R460" s="43"/>
      <c r="S460" s="133"/>
      <c r="T460" s="73"/>
      <c r="U460" s="43"/>
      <c r="V460" s="185"/>
      <c r="W460" s="185"/>
      <c r="X460" s="185"/>
      <c r="Y460" s="185"/>
      <c r="Z460" s="185"/>
      <c r="AA460" s="185"/>
      <c r="AB460" s="185"/>
      <c r="AC460" s="185"/>
      <c r="AD460" s="185"/>
      <c r="AE460" s="185"/>
      <c r="AF460" s="185"/>
      <c r="AG460" s="185"/>
      <c r="AH460" s="185"/>
      <c r="AI460" s="185"/>
      <c r="AJ460" s="185"/>
      <c r="AK460" s="185"/>
      <c r="AL460" s="185"/>
      <c r="AM460" s="185"/>
      <c r="AN460" s="185"/>
      <c r="AO460" s="185"/>
      <c r="AP460" s="185"/>
      <c r="AQ460" s="185"/>
      <c r="AR460" s="185"/>
      <c r="AS460" s="185"/>
      <c r="AT460" s="185"/>
      <c r="AU460" s="185"/>
      <c r="AV460" s="185"/>
      <c r="AW460" s="185"/>
      <c r="AX460" s="185"/>
      <c r="AY460" s="185"/>
      <c r="AZ460" s="185"/>
      <c r="BA460" s="185"/>
      <c r="BB460" s="185"/>
      <c r="BC460" s="185"/>
      <c r="BD460" s="185"/>
      <c r="BE460" s="185"/>
      <c r="BF460" s="185"/>
      <c r="BG460" s="185"/>
      <c r="BH460" s="185"/>
      <c r="BI460" s="185"/>
      <c r="BJ460" s="185"/>
    </row>
    <row r="461" spans="1:62" x14ac:dyDescent="0.3">
      <c r="A461" s="84">
        <f t="shared" si="62"/>
        <v>59</v>
      </c>
      <c r="B461" s="133">
        <f t="shared" si="62"/>
        <v>1.6769996950909646E-3</v>
      </c>
      <c r="C461" s="73">
        <f t="shared" si="55"/>
        <v>0.99999999999999989</v>
      </c>
      <c r="D461" s="43">
        <f t="shared" si="58"/>
        <v>1.6769996950909644E-3</v>
      </c>
      <c r="E461" s="133">
        <f t="shared" si="56"/>
        <v>5.5750034573019049E-3</v>
      </c>
      <c r="F461" s="73">
        <f t="shared" si="57"/>
        <v>0.99999999999999989</v>
      </c>
      <c r="G461" s="43">
        <f t="shared" si="59"/>
        <v>5.5750034573019041E-3</v>
      </c>
      <c r="H461" s="84"/>
      <c r="I461" s="133"/>
      <c r="J461" s="73"/>
      <c r="K461" s="43"/>
      <c r="L461" s="133"/>
      <c r="M461" s="73"/>
      <c r="N461" s="43"/>
      <c r="O461" s="84"/>
      <c r="P461" s="133"/>
      <c r="Q461" s="73"/>
      <c r="R461" s="43"/>
      <c r="S461" s="133"/>
      <c r="T461" s="73"/>
      <c r="U461" s="43"/>
      <c r="V461" s="185"/>
      <c r="W461" s="185"/>
      <c r="X461" s="185"/>
      <c r="Y461" s="185"/>
      <c r="Z461" s="185"/>
      <c r="AA461" s="185"/>
      <c r="AB461" s="185"/>
      <c r="AC461" s="185"/>
      <c r="AD461" s="185"/>
      <c r="AE461" s="185"/>
      <c r="AF461" s="185"/>
      <c r="AG461" s="185"/>
      <c r="AH461" s="185"/>
      <c r="AI461" s="185"/>
      <c r="AJ461" s="185"/>
      <c r="AK461" s="185"/>
      <c r="AL461" s="185"/>
      <c r="AM461" s="185"/>
      <c r="AN461" s="185"/>
      <c r="AO461" s="185"/>
      <c r="AP461" s="185"/>
      <c r="AQ461" s="185"/>
      <c r="AR461" s="185"/>
      <c r="AS461" s="185"/>
      <c r="AT461" s="185"/>
      <c r="AU461" s="185"/>
      <c r="AV461" s="185"/>
      <c r="AW461" s="185"/>
      <c r="AX461" s="185"/>
      <c r="AY461" s="185"/>
      <c r="AZ461" s="185"/>
      <c r="BA461" s="185"/>
      <c r="BB461" s="185"/>
      <c r="BC461" s="185"/>
      <c r="BD461" s="185"/>
      <c r="BE461" s="185"/>
      <c r="BF461" s="185"/>
      <c r="BG461" s="185"/>
      <c r="BH461" s="185"/>
      <c r="BI461" s="185"/>
      <c r="BJ461" s="185"/>
    </row>
    <row r="462" spans="1:62" x14ac:dyDescent="0.3">
      <c r="A462" s="84">
        <f t="shared" si="62"/>
        <v>60</v>
      </c>
      <c r="B462" s="133">
        <f t="shared" si="62"/>
        <v>1.4123564247777191E-3</v>
      </c>
      <c r="C462" s="73">
        <f t="shared" si="55"/>
        <v>0.99999999999999989</v>
      </c>
      <c r="D462" s="43">
        <f t="shared" si="58"/>
        <v>1.4123564247777189E-3</v>
      </c>
      <c r="E462" s="133">
        <f t="shared" si="56"/>
        <v>4.6477800789431157E-3</v>
      </c>
      <c r="F462" s="73">
        <f t="shared" si="57"/>
        <v>0.99999999999999989</v>
      </c>
      <c r="G462" s="43">
        <f t="shared" si="59"/>
        <v>4.6477800789431149E-3</v>
      </c>
      <c r="H462" s="84"/>
      <c r="I462" s="133"/>
      <c r="J462" s="73"/>
      <c r="K462" s="43"/>
      <c r="L462" s="133"/>
      <c r="M462" s="73"/>
      <c r="N462" s="43"/>
      <c r="O462" s="84"/>
      <c r="P462" s="133"/>
      <c r="Q462" s="73"/>
      <c r="R462" s="43"/>
      <c r="S462" s="133"/>
      <c r="T462" s="73"/>
      <c r="U462" s="43"/>
      <c r="V462" s="185"/>
      <c r="W462" s="185"/>
      <c r="X462" s="185"/>
      <c r="Y462" s="185"/>
      <c r="Z462" s="185"/>
      <c r="AA462" s="185"/>
      <c r="AB462" s="185"/>
      <c r="AC462" s="185"/>
      <c r="AD462" s="185"/>
      <c r="AE462" s="185"/>
      <c r="AF462" s="185"/>
      <c r="AG462" s="185"/>
      <c r="AH462" s="185"/>
      <c r="AI462" s="185"/>
      <c r="AJ462" s="185"/>
      <c r="AK462" s="185"/>
      <c r="AL462" s="185"/>
      <c r="AM462" s="185"/>
      <c r="AN462" s="185"/>
      <c r="AO462" s="185"/>
      <c r="AP462" s="185"/>
      <c r="AQ462" s="185"/>
      <c r="AR462" s="185"/>
      <c r="AS462" s="185"/>
      <c r="AT462" s="185"/>
      <c r="AU462" s="185"/>
      <c r="AV462" s="185"/>
      <c r="AW462" s="185"/>
      <c r="AX462" s="185"/>
      <c r="AY462" s="185"/>
      <c r="AZ462" s="185"/>
      <c r="BA462" s="185"/>
      <c r="BB462" s="185"/>
      <c r="BC462" s="185"/>
      <c r="BD462" s="185"/>
      <c r="BE462" s="185"/>
      <c r="BF462" s="185"/>
      <c r="BG462" s="185"/>
      <c r="BH462" s="185"/>
      <c r="BI462" s="185"/>
      <c r="BJ462" s="185"/>
    </row>
    <row r="463" spans="1:62" x14ac:dyDescent="0.3">
      <c r="A463" s="84">
        <f t="shared" si="62"/>
        <v>61</v>
      </c>
      <c r="B463" s="133">
        <f t="shared" si="62"/>
        <v>1.2926699090326942E-3</v>
      </c>
      <c r="C463" s="73">
        <f t="shared" si="55"/>
        <v>1</v>
      </c>
      <c r="D463" s="43">
        <f t="shared" si="58"/>
        <v>1.2926699090326942E-3</v>
      </c>
      <c r="E463" s="133">
        <f t="shared" si="56"/>
        <v>4.4881054929723748E-3</v>
      </c>
      <c r="F463" s="73">
        <f t="shared" si="57"/>
        <v>1</v>
      </c>
      <c r="G463" s="43">
        <f t="shared" si="59"/>
        <v>4.4881054929723748E-3</v>
      </c>
      <c r="H463" s="84"/>
      <c r="I463" s="133"/>
      <c r="J463" s="73"/>
      <c r="K463" s="43"/>
      <c r="L463" s="133"/>
      <c r="M463" s="73"/>
      <c r="N463" s="43"/>
      <c r="O463" s="84"/>
      <c r="P463" s="133"/>
      <c r="Q463" s="73"/>
      <c r="R463" s="43"/>
      <c r="S463" s="133"/>
      <c r="T463" s="73"/>
      <c r="U463" s="43"/>
      <c r="V463" s="185"/>
      <c r="W463" s="185"/>
      <c r="X463" s="185"/>
      <c r="Y463" s="185"/>
      <c r="Z463" s="185"/>
      <c r="AA463" s="185"/>
      <c r="AB463" s="185"/>
      <c r="AC463" s="185"/>
      <c r="AD463" s="185"/>
      <c r="AE463" s="185"/>
      <c r="AF463" s="185"/>
      <c r="AG463" s="185"/>
      <c r="AH463" s="185"/>
      <c r="AI463" s="185"/>
      <c r="AJ463" s="185"/>
      <c r="AK463" s="185"/>
      <c r="AL463" s="185"/>
      <c r="AM463" s="185"/>
      <c r="AN463" s="185"/>
      <c r="AO463" s="185"/>
      <c r="AP463" s="185"/>
      <c r="AQ463" s="185"/>
      <c r="AR463" s="185"/>
      <c r="AS463" s="185"/>
      <c r="AT463" s="185"/>
      <c r="AU463" s="185"/>
      <c r="AV463" s="185"/>
      <c r="AW463" s="185"/>
      <c r="AX463" s="185"/>
      <c r="AY463" s="185"/>
      <c r="AZ463" s="185"/>
      <c r="BA463" s="185"/>
      <c r="BB463" s="185"/>
      <c r="BC463" s="185"/>
      <c r="BD463" s="185"/>
      <c r="BE463" s="185"/>
      <c r="BF463" s="185"/>
      <c r="BG463" s="185"/>
      <c r="BH463" s="185"/>
      <c r="BI463" s="185"/>
      <c r="BJ463" s="185"/>
    </row>
    <row r="464" spans="1:62" x14ac:dyDescent="0.3">
      <c r="A464" s="84">
        <f t="shared" si="62"/>
        <v>62</v>
      </c>
      <c r="B464" s="133">
        <f t="shared" si="62"/>
        <v>1.1516008835141961E-3</v>
      </c>
      <c r="C464" s="73">
        <f t="shared" si="55"/>
        <v>1</v>
      </c>
      <c r="D464" s="43">
        <f t="shared" si="58"/>
        <v>1.1516008835141961E-3</v>
      </c>
      <c r="E464" s="133">
        <f t="shared" si="56"/>
        <v>4.3051045327032987E-3</v>
      </c>
      <c r="F464" s="73">
        <f t="shared" si="57"/>
        <v>1</v>
      </c>
      <c r="G464" s="43">
        <f t="shared" si="59"/>
        <v>4.3051045327032987E-3</v>
      </c>
      <c r="H464" s="84"/>
      <c r="I464" s="133"/>
      <c r="J464" s="73"/>
      <c r="K464" s="43"/>
      <c r="L464" s="133"/>
      <c r="M464" s="73"/>
      <c r="N464" s="43"/>
      <c r="O464" s="84"/>
      <c r="P464" s="133"/>
      <c r="Q464" s="73"/>
      <c r="R464" s="43"/>
      <c r="S464" s="133"/>
      <c r="T464" s="73"/>
      <c r="U464" s="43"/>
      <c r="V464" s="185"/>
      <c r="W464" s="185"/>
      <c r="X464" s="185"/>
      <c r="Y464" s="185"/>
      <c r="Z464" s="185"/>
      <c r="AA464" s="185"/>
      <c r="AB464" s="185"/>
      <c r="AC464" s="185"/>
      <c r="AD464" s="185"/>
      <c r="AE464" s="185"/>
      <c r="AF464" s="185"/>
      <c r="AG464" s="185"/>
      <c r="AH464" s="185"/>
      <c r="AI464" s="185"/>
      <c r="AJ464" s="185"/>
      <c r="AK464" s="185"/>
      <c r="AL464" s="185"/>
      <c r="AM464" s="185"/>
      <c r="AN464" s="185"/>
      <c r="AO464" s="185"/>
      <c r="AP464" s="185"/>
      <c r="AQ464" s="185"/>
      <c r="AR464" s="185"/>
      <c r="AS464" s="185"/>
      <c r="AT464" s="185"/>
      <c r="AU464" s="185"/>
      <c r="AV464" s="185"/>
      <c r="AW464" s="185"/>
      <c r="AX464" s="185"/>
      <c r="AY464" s="185"/>
      <c r="AZ464" s="185"/>
      <c r="BA464" s="185"/>
      <c r="BB464" s="185"/>
      <c r="BC464" s="185"/>
      <c r="BD464" s="185"/>
      <c r="BE464" s="185"/>
      <c r="BF464" s="185"/>
      <c r="BG464" s="185"/>
      <c r="BH464" s="185"/>
      <c r="BI464" s="185"/>
      <c r="BJ464" s="185"/>
    </row>
    <row r="465" spans="1:62" x14ac:dyDescent="0.3">
      <c r="A465" s="84">
        <f t="shared" si="62"/>
        <v>63</v>
      </c>
      <c r="B465" s="133">
        <f t="shared" si="62"/>
        <v>1.0141418921132974E-3</v>
      </c>
      <c r="C465" s="73">
        <f t="shared" si="55"/>
        <v>1</v>
      </c>
      <c r="D465" s="43">
        <f t="shared" si="58"/>
        <v>1.0141418921132974E-3</v>
      </c>
      <c r="E465" s="133">
        <f t="shared" si="56"/>
        <v>3.7441607698147829E-3</v>
      </c>
      <c r="F465" s="73">
        <f t="shared" si="57"/>
        <v>1</v>
      </c>
      <c r="G465" s="43">
        <f t="shared" si="59"/>
        <v>3.7441607698147829E-3</v>
      </c>
      <c r="H465" s="84"/>
      <c r="I465" s="133"/>
      <c r="J465" s="73"/>
      <c r="K465" s="43"/>
      <c r="L465" s="133"/>
      <c r="M465" s="73"/>
      <c r="N465" s="43"/>
      <c r="O465" s="84"/>
      <c r="P465" s="133"/>
      <c r="Q465" s="73"/>
      <c r="R465" s="43"/>
      <c r="S465" s="133"/>
      <c r="T465" s="73"/>
      <c r="U465" s="43"/>
      <c r="V465" s="185"/>
      <c r="W465" s="185"/>
      <c r="X465" s="185"/>
      <c r="Y465" s="185"/>
      <c r="Z465" s="185"/>
      <c r="AA465" s="185"/>
      <c r="AB465" s="185"/>
      <c r="AC465" s="185"/>
      <c r="AD465" s="185"/>
      <c r="AE465" s="185"/>
      <c r="AF465" s="185"/>
      <c r="AG465" s="185"/>
      <c r="AH465" s="185"/>
      <c r="AI465" s="185"/>
      <c r="AJ465" s="185"/>
      <c r="AK465" s="185"/>
      <c r="AL465" s="185"/>
      <c r="AM465" s="185"/>
      <c r="AN465" s="185"/>
      <c r="AO465" s="185"/>
      <c r="AP465" s="185"/>
      <c r="AQ465" s="185"/>
      <c r="AR465" s="185"/>
      <c r="AS465" s="185"/>
      <c r="AT465" s="185"/>
      <c r="AU465" s="185"/>
      <c r="AV465" s="185"/>
      <c r="AW465" s="185"/>
      <c r="AX465" s="185"/>
      <c r="AY465" s="185"/>
      <c r="AZ465" s="185"/>
      <c r="BA465" s="185"/>
      <c r="BB465" s="185"/>
      <c r="BC465" s="185"/>
      <c r="BD465" s="185"/>
      <c r="BE465" s="185"/>
      <c r="BF465" s="185"/>
      <c r="BG465" s="185"/>
      <c r="BH465" s="185"/>
      <c r="BI465" s="185"/>
      <c r="BJ465" s="185"/>
    </row>
    <row r="466" spans="1:62" x14ac:dyDescent="0.3">
      <c r="A466" s="84">
        <f t="shared" si="62"/>
        <v>64</v>
      </c>
      <c r="B466" s="133">
        <f t="shared" si="62"/>
        <v>8.2725320279449963E-4</v>
      </c>
      <c r="C466" s="73">
        <f t="shared" si="55"/>
        <v>1</v>
      </c>
      <c r="D466" s="43">
        <f t="shared" si="58"/>
        <v>8.2725320279449963E-4</v>
      </c>
      <c r="E466" s="133">
        <f t="shared" si="56"/>
        <v>3.5267256379624525E-3</v>
      </c>
      <c r="F466" s="73">
        <f t="shared" si="57"/>
        <v>1</v>
      </c>
      <c r="G466" s="43">
        <f t="shared" si="59"/>
        <v>3.5267256379624525E-3</v>
      </c>
      <c r="H466" s="84"/>
      <c r="I466" s="133"/>
      <c r="J466" s="73"/>
      <c r="K466" s="43"/>
      <c r="L466" s="133"/>
      <c r="M466" s="73"/>
      <c r="N466" s="43"/>
      <c r="O466" s="84"/>
      <c r="P466" s="133"/>
      <c r="Q466" s="73"/>
      <c r="R466" s="43"/>
      <c r="S466" s="133"/>
      <c r="T466" s="73"/>
      <c r="U466" s="43"/>
      <c r="V466" s="185"/>
      <c r="W466" s="185"/>
      <c r="X466" s="185"/>
      <c r="Y466" s="185"/>
      <c r="Z466" s="185"/>
      <c r="AA466" s="185"/>
      <c r="AB466" s="185"/>
      <c r="AC466" s="185"/>
      <c r="AD466" s="185"/>
      <c r="AE466" s="185"/>
      <c r="AF466" s="185"/>
      <c r="AG466" s="185"/>
      <c r="AH466" s="185"/>
      <c r="AI466" s="185"/>
      <c r="AJ466" s="185"/>
      <c r="AK466" s="185"/>
      <c r="AL466" s="185"/>
      <c r="AM466" s="185"/>
      <c r="AN466" s="185"/>
      <c r="AO466" s="185"/>
      <c r="AP466" s="185"/>
      <c r="AQ466" s="185"/>
      <c r="AR466" s="185"/>
      <c r="AS466" s="185"/>
      <c r="AT466" s="185"/>
      <c r="AU466" s="185"/>
      <c r="AV466" s="185"/>
      <c r="AW466" s="185"/>
      <c r="AX466" s="185"/>
      <c r="AY466" s="185"/>
      <c r="AZ466" s="185"/>
      <c r="BA466" s="185"/>
      <c r="BB466" s="185"/>
      <c r="BC466" s="185"/>
      <c r="BD466" s="185"/>
      <c r="BE466" s="185"/>
      <c r="BF466" s="185"/>
      <c r="BG466" s="185"/>
      <c r="BH466" s="185"/>
      <c r="BI466" s="185"/>
      <c r="BJ466" s="185"/>
    </row>
    <row r="467" spans="1:62" x14ac:dyDescent="0.3">
      <c r="A467" s="84">
        <f t="shared" ref="A467:B482" si="63">A272</f>
        <v>65</v>
      </c>
      <c r="B467" s="133">
        <f t="shared" si="63"/>
        <v>7.2978228161931695E-4</v>
      </c>
      <c r="C467" s="73">
        <f t="shared" ref="C467:C486" si="64">C272/$C367</f>
        <v>1</v>
      </c>
      <c r="D467" s="43">
        <f t="shared" si="58"/>
        <v>7.2978228161931695E-4</v>
      </c>
      <c r="E467" s="133">
        <f t="shared" ref="E467:E485" si="65">E272</f>
        <v>3.2595831132600996E-3</v>
      </c>
      <c r="F467" s="73">
        <f t="shared" ref="F467:F485" si="66">F272/$C367</f>
        <v>1</v>
      </c>
      <c r="G467" s="43">
        <f t="shared" si="59"/>
        <v>3.2595831132600996E-3</v>
      </c>
      <c r="H467" s="84"/>
      <c r="I467" s="133"/>
      <c r="J467" s="73"/>
      <c r="K467" s="43"/>
      <c r="L467" s="133"/>
      <c r="M467" s="73"/>
      <c r="N467" s="43"/>
      <c r="O467" s="84"/>
      <c r="P467" s="133"/>
      <c r="Q467" s="73"/>
      <c r="R467" s="43"/>
      <c r="S467" s="133"/>
      <c r="T467" s="73"/>
      <c r="U467" s="43"/>
      <c r="V467" s="185"/>
      <c r="W467" s="185"/>
      <c r="X467" s="185"/>
      <c r="Y467" s="185"/>
      <c r="Z467" s="185"/>
      <c r="AA467" s="185"/>
      <c r="AB467" s="185"/>
      <c r="AC467" s="185"/>
      <c r="AD467" s="185"/>
      <c r="AE467" s="185"/>
      <c r="AF467" s="185"/>
      <c r="AG467" s="185"/>
      <c r="AH467" s="185"/>
      <c r="AI467" s="185"/>
      <c r="AJ467" s="185"/>
      <c r="AK467" s="185"/>
      <c r="AL467" s="185"/>
      <c r="AM467" s="185"/>
      <c r="AN467" s="185"/>
      <c r="AO467" s="185"/>
      <c r="AP467" s="185"/>
      <c r="AQ467" s="185"/>
      <c r="AR467" s="185"/>
      <c r="AS467" s="185"/>
      <c r="AT467" s="185"/>
      <c r="AU467" s="185"/>
      <c r="AV467" s="185"/>
      <c r="AW467" s="185"/>
      <c r="AX467" s="185"/>
      <c r="AY467" s="185"/>
      <c r="AZ467" s="185"/>
      <c r="BA467" s="185"/>
      <c r="BB467" s="185"/>
      <c r="BC467" s="185"/>
      <c r="BD467" s="185"/>
      <c r="BE467" s="185"/>
      <c r="BF467" s="185"/>
      <c r="BG467" s="185"/>
      <c r="BH467" s="185"/>
      <c r="BI467" s="185"/>
      <c r="BJ467" s="185"/>
    </row>
    <row r="468" spans="1:62" x14ac:dyDescent="0.3">
      <c r="A468" s="84">
        <f t="shared" si="63"/>
        <v>66</v>
      </c>
      <c r="B468" s="133">
        <f t="shared" si="63"/>
        <v>6.3203366551201111E-4</v>
      </c>
      <c r="C468" s="73">
        <f t="shared" si="64"/>
        <v>1</v>
      </c>
      <c r="D468" s="43">
        <f t="shared" si="58"/>
        <v>6.3203366551201111E-4</v>
      </c>
      <c r="E468" s="133">
        <f t="shared" si="65"/>
        <v>2.9074659393281002E-3</v>
      </c>
      <c r="F468" s="73">
        <f t="shared" si="66"/>
        <v>1</v>
      </c>
      <c r="G468" s="43">
        <f t="shared" si="59"/>
        <v>2.9074659393281002E-3</v>
      </c>
      <c r="H468" s="84"/>
      <c r="I468" s="133"/>
      <c r="J468" s="73"/>
      <c r="K468" s="43"/>
      <c r="L468" s="133"/>
      <c r="M468" s="73"/>
      <c r="N468" s="43"/>
      <c r="O468" s="84"/>
      <c r="P468" s="133"/>
      <c r="Q468" s="73"/>
      <c r="R468" s="43"/>
      <c r="S468" s="133"/>
      <c r="T468" s="73"/>
      <c r="U468" s="43"/>
      <c r="V468" s="185"/>
      <c r="W468" s="185"/>
      <c r="X468" s="185"/>
      <c r="Y468" s="185"/>
      <c r="Z468" s="185"/>
      <c r="AA468" s="185"/>
      <c r="AB468" s="185"/>
      <c r="AC468" s="185"/>
      <c r="AD468" s="185"/>
      <c r="AE468" s="185"/>
      <c r="AF468" s="185"/>
      <c r="AG468" s="185"/>
      <c r="AH468" s="185"/>
      <c r="AI468" s="185"/>
      <c r="AJ468" s="185"/>
      <c r="AK468" s="185"/>
      <c r="AL468" s="185"/>
      <c r="AM468" s="185"/>
      <c r="AN468" s="185"/>
      <c r="AO468" s="185"/>
      <c r="AP468" s="185"/>
      <c r="AQ468" s="185"/>
      <c r="AR468" s="185"/>
      <c r="AS468" s="185"/>
      <c r="AT468" s="185"/>
      <c r="AU468" s="185"/>
      <c r="AV468" s="185"/>
      <c r="AW468" s="185"/>
      <c r="AX468" s="185"/>
      <c r="AY468" s="185"/>
      <c r="AZ468" s="185"/>
      <c r="BA468" s="185"/>
      <c r="BB468" s="185"/>
      <c r="BC468" s="185"/>
      <c r="BD468" s="185"/>
      <c r="BE468" s="185"/>
      <c r="BF468" s="185"/>
      <c r="BG468" s="185"/>
      <c r="BH468" s="185"/>
      <c r="BI468" s="185"/>
      <c r="BJ468" s="185"/>
    </row>
    <row r="469" spans="1:62" x14ac:dyDescent="0.3">
      <c r="A469" s="84">
        <f t="shared" si="63"/>
        <v>67</v>
      </c>
      <c r="B469" s="133">
        <f t="shared" si="63"/>
        <v>5.5511216931393242E-4</v>
      </c>
      <c r="C469" s="73">
        <f t="shared" si="64"/>
        <v>1</v>
      </c>
      <c r="D469" s="43">
        <f t="shared" si="58"/>
        <v>5.5511216931393242E-4</v>
      </c>
      <c r="E469" s="133">
        <f t="shared" si="65"/>
        <v>2.5578480197852083E-3</v>
      </c>
      <c r="F469" s="73">
        <f t="shared" si="66"/>
        <v>1</v>
      </c>
      <c r="G469" s="43">
        <f t="shared" si="59"/>
        <v>2.5578480197852083E-3</v>
      </c>
      <c r="H469" s="84"/>
      <c r="I469" s="133"/>
      <c r="J469" s="73"/>
      <c r="K469" s="43"/>
      <c r="L469" s="133"/>
      <c r="M469" s="73"/>
      <c r="N469" s="43"/>
      <c r="O469" s="84"/>
      <c r="P469" s="133"/>
      <c r="Q469" s="73"/>
      <c r="R469" s="43"/>
      <c r="S469" s="133"/>
      <c r="T469" s="73"/>
      <c r="U469" s="43"/>
      <c r="V469" s="185"/>
      <c r="W469" s="185"/>
      <c r="X469" s="185"/>
      <c r="Y469" s="185"/>
      <c r="Z469" s="185"/>
      <c r="AA469" s="185"/>
      <c r="AB469" s="185"/>
      <c r="AC469" s="185"/>
      <c r="AD469" s="185"/>
      <c r="AE469" s="185"/>
      <c r="AF469" s="185"/>
      <c r="AG469" s="185"/>
      <c r="AH469" s="185"/>
      <c r="AI469" s="185"/>
      <c r="AJ469" s="185"/>
      <c r="AK469" s="185"/>
      <c r="AL469" s="185"/>
      <c r="AM469" s="185"/>
      <c r="AN469" s="185"/>
      <c r="AO469" s="185"/>
      <c r="AP469" s="185"/>
      <c r="AQ469" s="185"/>
      <c r="AR469" s="185"/>
      <c r="AS469" s="185"/>
      <c r="AT469" s="185"/>
      <c r="AU469" s="185"/>
      <c r="AV469" s="185"/>
      <c r="AW469" s="185"/>
      <c r="AX469" s="185"/>
      <c r="AY469" s="185"/>
      <c r="AZ469" s="185"/>
      <c r="BA469" s="185"/>
      <c r="BB469" s="185"/>
      <c r="BC469" s="185"/>
      <c r="BD469" s="185"/>
      <c r="BE469" s="185"/>
      <c r="BF469" s="185"/>
      <c r="BG469" s="185"/>
      <c r="BH469" s="185"/>
      <c r="BI469" s="185"/>
      <c r="BJ469" s="185"/>
    </row>
    <row r="470" spans="1:62" x14ac:dyDescent="0.3">
      <c r="A470" s="84">
        <f t="shared" si="63"/>
        <v>68</v>
      </c>
      <c r="B470" s="133">
        <f t="shared" si="63"/>
        <v>4.3764721302589173E-4</v>
      </c>
      <c r="C470" s="73">
        <f t="shared" si="64"/>
        <v>1.0000000000000002</v>
      </c>
      <c r="D470" s="43">
        <f t="shared" si="58"/>
        <v>4.3764721302589184E-4</v>
      </c>
      <c r="E470" s="133">
        <f t="shared" si="65"/>
        <v>2.3018132923677769E-3</v>
      </c>
      <c r="F470" s="73">
        <f t="shared" si="66"/>
        <v>1.0000000000000002</v>
      </c>
      <c r="G470" s="43">
        <f t="shared" si="59"/>
        <v>2.3018132923677773E-3</v>
      </c>
      <c r="H470" s="84"/>
      <c r="I470" s="133"/>
      <c r="J470" s="73"/>
      <c r="K470" s="43"/>
      <c r="L470" s="133"/>
      <c r="M470" s="73"/>
      <c r="N470" s="43"/>
      <c r="O470" s="84"/>
      <c r="P470" s="133"/>
      <c r="Q470" s="73"/>
      <c r="R470" s="43"/>
      <c r="S470" s="133"/>
      <c r="T470" s="73"/>
      <c r="U470" s="43"/>
      <c r="V470" s="185"/>
      <c r="W470" s="185"/>
      <c r="X470" s="185"/>
      <c r="Y470" s="185"/>
      <c r="Z470" s="185"/>
      <c r="AA470" s="185"/>
      <c r="AB470" s="185"/>
      <c r="AC470" s="185"/>
      <c r="AD470" s="185"/>
      <c r="AE470" s="185"/>
      <c r="AF470" s="185"/>
      <c r="AG470" s="185"/>
      <c r="AH470" s="185"/>
      <c r="AI470" s="185"/>
      <c r="AJ470" s="185"/>
      <c r="AK470" s="185"/>
      <c r="AL470" s="185"/>
      <c r="AM470" s="185"/>
      <c r="AN470" s="185"/>
      <c r="AO470" s="185"/>
      <c r="AP470" s="185"/>
      <c r="AQ470" s="185"/>
      <c r="AR470" s="185"/>
      <c r="AS470" s="185"/>
      <c r="AT470" s="185"/>
      <c r="AU470" s="185"/>
      <c r="AV470" s="185"/>
      <c r="AW470" s="185"/>
      <c r="AX470" s="185"/>
      <c r="AY470" s="185"/>
      <c r="AZ470" s="185"/>
      <c r="BA470" s="185"/>
      <c r="BB470" s="185"/>
      <c r="BC470" s="185"/>
      <c r="BD470" s="185"/>
      <c r="BE470" s="185"/>
      <c r="BF470" s="185"/>
      <c r="BG470" s="185"/>
      <c r="BH470" s="185"/>
      <c r="BI470" s="185"/>
      <c r="BJ470" s="185"/>
    </row>
    <row r="471" spans="1:62" x14ac:dyDescent="0.3">
      <c r="A471" s="84">
        <f t="shared" si="63"/>
        <v>69</v>
      </c>
      <c r="B471" s="133">
        <f t="shared" si="63"/>
        <v>4.0515690596749747E-4</v>
      </c>
      <c r="C471" s="73">
        <f t="shared" si="64"/>
        <v>1</v>
      </c>
      <c r="D471" s="43">
        <f t="shared" ref="D471:D486" si="67">B471*C471</f>
        <v>4.0515690596749747E-4</v>
      </c>
      <c r="E471" s="133">
        <f t="shared" si="65"/>
        <v>2.153246503681957E-3</v>
      </c>
      <c r="F471" s="73">
        <f t="shared" si="66"/>
        <v>1</v>
      </c>
      <c r="G471" s="43">
        <f t="shared" ref="G471:G485" si="68">E471*F471</f>
        <v>2.153246503681957E-3</v>
      </c>
      <c r="H471" s="84"/>
      <c r="I471" s="133"/>
      <c r="J471" s="73"/>
      <c r="K471" s="43"/>
      <c r="L471" s="133"/>
      <c r="M471" s="73"/>
      <c r="N471" s="43"/>
      <c r="O471" s="84"/>
      <c r="P471" s="133"/>
      <c r="Q471" s="73"/>
      <c r="R471" s="43"/>
      <c r="S471" s="133"/>
      <c r="T471" s="73"/>
      <c r="U471" s="43"/>
      <c r="V471" s="185"/>
      <c r="W471" s="185"/>
      <c r="X471" s="185"/>
      <c r="Y471" s="185"/>
      <c r="Z471" s="185"/>
      <c r="AA471" s="185"/>
      <c r="AB471" s="185"/>
      <c r="AC471" s="185"/>
      <c r="AD471" s="185"/>
      <c r="AE471" s="185"/>
      <c r="AF471" s="185"/>
      <c r="AG471" s="185"/>
      <c r="AH471" s="185"/>
      <c r="AI471" s="185"/>
      <c r="AJ471" s="185"/>
      <c r="AK471" s="185"/>
      <c r="AL471" s="185"/>
      <c r="AM471" s="185"/>
      <c r="AN471" s="185"/>
      <c r="AO471" s="185"/>
      <c r="AP471" s="185"/>
      <c r="AQ471" s="185"/>
      <c r="AR471" s="185"/>
      <c r="AS471" s="185"/>
      <c r="AT471" s="185"/>
      <c r="AU471" s="185"/>
      <c r="AV471" s="185"/>
      <c r="AW471" s="185"/>
      <c r="AX471" s="185"/>
      <c r="AY471" s="185"/>
      <c r="AZ471" s="185"/>
      <c r="BA471" s="185"/>
      <c r="BB471" s="185"/>
      <c r="BC471" s="185"/>
      <c r="BD471" s="185"/>
      <c r="BE471" s="185"/>
      <c r="BF471" s="185"/>
      <c r="BG471" s="185"/>
      <c r="BH471" s="185"/>
      <c r="BI471" s="185"/>
      <c r="BJ471" s="185"/>
    </row>
    <row r="472" spans="1:62" x14ac:dyDescent="0.3">
      <c r="A472" s="84">
        <f t="shared" si="63"/>
        <v>70</v>
      </c>
      <c r="B472" s="133">
        <f t="shared" si="63"/>
        <v>3.3934320705433991E-4</v>
      </c>
      <c r="C472" s="73">
        <f t="shared" si="64"/>
        <v>1</v>
      </c>
      <c r="D472" s="43">
        <f t="shared" si="67"/>
        <v>3.3934320705433991E-4</v>
      </c>
      <c r="E472" s="133">
        <f t="shared" si="65"/>
        <v>1.8202902800664468E-3</v>
      </c>
      <c r="F472" s="73">
        <f t="shared" si="66"/>
        <v>1</v>
      </c>
      <c r="G472" s="43">
        <f t="shared" si="68"/>
        <v>1.8202902800664468E-3</v>
      </c>
      <c r="H472" s="84"/>
      <c r="I472" s="133"/>
      <c r="J472" s="73"/>
      <c r="K472" s="43"/>
      <c r="L472" s="133"/>
      <c r="M472" s="73"/>
      <c r="N472" s="43"/>
      <c r="O472" s="84"/>
      <c r="P472" s="133"/>
      <c r="Q472" s="73"/>
      <c r="R472" s="43"/>
      <c r="S472" s="133"/>
      <c r="T472" s="73"/>
      <c r="U472" s="43"/>
      <c r="V472" s="185"/>
      <c r="W472" s="185"/>
      <c r="X472" s="185"/>
      <c r="Y472" s="185"/>
      <c r="Z472" s="185"/>
      <c r="AA472" s="185"/>
      <c r="AB472" s="185"/>
      <c r="AC472" s="185"/>
      <c r="AD472" s="185"/>
      <c r="AE472" s="185"/>
      <c r="AF472" s="185"/>
      <c r="AG472" s="185"/>
      <c r="AH472" s="185"/>
      <c r="AI472" s="185"/>
      <c r="AJ472" s="185"/>
      <c r="AK472" s="185"/>
      <c r="AL472" s="185"/>
      <c r="AM472" s="185"/>
      <c r="AN472" s="185"/>
      <c r="AO472" s="185"/>
      <c r="AP472" s="185"/>
      <c r="AQ472" s="185"/>
      <c r="AR472" s="185"/>
      <c r="AS472" s="185"/>
      <c r="AT472" s="185"/>
      <c r="AU472" s="185"/>
      <c r="AV472" s="185"/>
      <c r="AW472" s="185"/>
      <c r="AX472" s="185"/>
      <c r="AY472" s="185"/>
      <c r="AZ472" s="185"/>
      <c r="BA472" s="185"/>
      <c r="BB472" s="185"/>
      <c r="BC472" s="185"/>
      <c r="BD472" s="185"/>
      <c r="BE472" s="185"/>
      <c r="BF472" s="185"/>
      <c r="BG472" s="185"/>
      <c r="BH472" s="185"/>
      <c r="BI472" s="185"/>
      <c r="BJ472" s="185"/>
    </row>
    <row r="473" spans="1:62" x14ac:dyDescent="0.3">
      <c r="A473" s="84">
        <f t="shared" si="63"/>
        <v>71</v>
      </c>
      <c r="B473" s="133">
        <f t="shared" si="63"/>
        <v>2.7769493212302773E-4</v>
      </c>
      <c r="C473" s="73">
        <f t="shared" si="64"/>
        <v>1</v>
      </c>
      <c r="D473" s="43">
        <f t="shared" si="67"/>
        <v>2.7769493212302773E-4</v>
      </c>
      <c r="E473" s="133">
        <f t="shared" si="65"/>
        <v>1.5803618587121508E-3</v>
      </c>
      <c r="F473" s="73">
        <f t="shared" si="66"/>
        <v>1</v>
      </c>
      <c r="G473" s="43">
        <f t="shared" si="68"/>
        <v>1.5803618587121508E-3</v>
      </c>
      <c r="H473" s="84"/>
      <c r="I473" s="133"/>
      <c r="J473" s="73"/>
      <c r="K473" s="43"/>
      <c r="L473" s="133"/>
      <c r="M473" s="73"/>
      <c r="N473" s="43"/>
      <c r="O473" s="84"/>
      <c r="P473" s="133"/>
      <c r="Q473" s="73"/>
      <c r="R473" s="43"/>
      <c r="S473" s="133"/>
      <c r="T473" s="73"/>
      <c r="U473" s="43"/>
      <c r="V473" s="185"/>
      <c r="W473" s="185"/>
      <c r="X473" s="185"/>
      <c r="Y473" s="185"/>
      <c r="Z473" s="185"/>
      <c r="AA473" s="185"/>
      <c r="AB473" s="185"/>
      <c r="AC473" s="185"/>
      <c r="AD473" s="185"/>
      <c r="AE473" s="185"/>
      <c r="AF473" s="185"/>
      <c r="AG473" s="185"/>
      <c r="AH473" s="185"/>
      <c r="AI473" s="185"/>
      <c r="AJ473" s="185"/>
      <c r="AK473" s="185"/>
      <c r="AL473" s="185"/>
      <c r="AM473" s="185"/>
      <c r="AN473" s="185"/>
      <c r="AO473" s="185"/>
      <c r="AP473" s="185"/>
      <c r="AQ473" s="185"/>
      <c r="AR473" s="185"/>
      <c r="AS473" s="185"/>
      <c r="AT473" s="185"/>
      <c r="AU473" s="185"/>
      <c r="AV473" s="185"/>
      <c r="AW473" s="185"/>
      <c r="AX473" s="185"/>
      <c r="AY473" s="185"/>
      <c r="AZ473" s="185"/>
      <c r="BA473" s="185"/>
      <c r="BB473" s="185"/>
      <c r="BC473" s="185"/>
      <c r="BD473" s="185"/>
      <c r="BE473" s="185"/>
      <c r="BF473" s="185"/>
      <c r="BG473" s="185"/>
      <c r="BH473" s="185"/>
      <c r="BI473" s="185"/>
      <c r="BJ473" s="185"/>
    </row>
    <row r="474" spans="1:62" x14ac:dyDescent="0.3">
      <c r="A474" s="84">
        <f t="shared" si="63"/>
        <v>72</v>
      </c>
      <c r="B474" s="133">
        <f t="shared" si="63"/>
        <v>2.2576597981602156E-4</v>
      </c>
      <c r="C474" s="73">
        <f t="shared" si="64"/>
        <v>0.99999999999999978</v>
      </c>
      <c r="D474" s="43">
        <f t="shared" si="67"/>
        <v>2.2576597981602151E-4</v>
      </c>
      <c r="E474" s="133">
        <f t="shared" si="65"/>
        <v>1.2962799431502935E-3</v>
      </c>
      <c r="F474" s="73">
        <f t="shared" si="66"/>
        <v>0.99999999999999978</v>
      </c>
      <c r="G474" s="43">
        <f t="shared" si="68"/>
        <v>1.2962799431502933E-3</v>
      </c>
      <c r="H474" s="84"/>
      <c r="I474" s="133"/>
      <c r="J474" s="73"/>
      <c r="K474" s="43"/>
      <c r="L474" s="133"/>
      <c r="M474" s="73"/>
      <c r="N474" s="43"/>
      <c r="O474" s="84"/>
      <c r="P474" s="133"/>
      <c r="Q474" s="73"/>
      <c r="R474" s="43"/>
      <c r="S474" s="133"/>
      <c r="T474" s="73"/>
      <c r="U474" s="43"/>
      <c r="V474" s="185"/>
      <c r="W474" s="185"/>
      <c r="X474" s="185"/>
      <c r="Y474" s="185"/>
      <c r="Z474" s="185"/>
      <c r="AA474" s="185"/>
      <c r="AB474" s="185"/>
      <c r="AC474" s="185"/>
      <c r="AD474" s="185"/>
      <c r="AE474" s="185"/>
      <c r="AF474" s="185"/>
      <c r="AG474" s="185"/>
      <c r="AH474" s="185"/>
      <c r="AI474" s="185"/>
      <c r="AJ474" s="185"/>
      <c r="AK474" s="185"/>
      <c r="AL474" s="185"/>
      <c r="AM474" s="185"/>
      <c r="AN474" s="185"/>
      <c r="AO474" s="185"/>
      <c r="AP474" s="185"/>
      <c r="AQ474" s="185"/>
      <c r="AR474" s="185"/>
      <c r="AS474" s="185"/>
      <c r="AT474" s="185"/>
      <c r="AU474" s="185"/>
      <c r="AV474" s="185"/>
      <c r="AW474" s="185"/>
      <c r="AX474" s="185"/>
      <c r="AY474" s="185"/>
      <c r="AZ474" s="185"/>
      <c r="BA474" s="185"/>
      <c r="BB474" s="185"/>
      <c r="BC474" s="185"/>
      <c r="BD474" s="185"/>
      <c r="BE474" s="185"/>
      <c r="BF474" s="185"/>
      <c r="BG474" s="185"/>
      <c r="BH474" s="185"/>
      <c r="BI474" s="185"/>
      <c r="BJ474" s="185"/>
    </row>
    <row r="475" spans="1:62" x14ac:dyDescent="0.3">
      <c r="A475" s="84">
        <f t="shared" si="63"/>
        <v>73</v>
      </c>
      <c r="B475" s="133">
        <f t="shared" si="63"/>
        <v>1.8272326533695226E-4</v>
      </c>
      <c r="C475" s="73">
        <f t="shared" si="64"/>
        <v>1</v>
      </c>
      <c r="D475" s="43">
        <f t="shared" si="67"/>
        <v>1.8272326533695226E-4</v>
      </c>
      <c r="E475" s="133">
        <f t="shared" si="65"/>
        <v>1.0455214194431994E-3</v>
      </c>
      <c r="F475" s="73">
        <f t="shared" si="66"/>
        <v>1</v>
      </c>
      <c r="G475" s="43">
        <f t="shared" si="68"/>
        <v>1.0455214194431994E-3</v>
      </c>
      <c r="H475" s="84"/>
      <c r="I475" s="133"/>
      <c r="J475" s="73"/>
      <c r="K475" s="43"/>
      <c r="L475" s="133"/>
      <c r="M475" s="73"/>
      <c r="N475" s="43"/>
      <c r="O475" s="84"/>
      <c r="P475" s="133"/>
      <c r="Q475" s="73"/>
      <c r="R475" s="43"/>
      <c r="S475" s="133"/>
      <c r="T475" s="73"/>
      <c r="U475" s="43"/>
      <c r="V475" s="185"/>
      <c r="W475" s="185"/>
      <c r="X475" s="185"/>
      <c r="Y475" s="185"/>
      <c r="Z475" s="185"/>
      <c r="AA475" s="185"/>
      <c r="AB475" s="185"/>
      <c r="AC475" s="185"/>
      <c r="AD475" s="185"/>
      <c r="AE475" s="185"/>
      <c r="AF475" s="185"/>
      <c r="AG475" s="185"/>
      <c r="AH475" s="185"/>
      <c r="AI475" s="185"/>
      <c r="AJ475" s="185"/>
      <c r="AK475" s="185"/>
      <c r="AL475" s="185"/>
      <c r="AM475" s="185"/>
      <c r="AN475" s="185"/>
      <c r="AO475" s="185"/>
      <c r="AP475" s="185"/>
      <c r="AQ475" s="185"/>
      <c r="AR475" s="185"/>
      <c r="AS475" s="185"/>
      <c r="AT475" s="185"/>
      <c r="AU475" s="185"/>
      <c r="AV475" s="185"/>
      <c r="AW475" s="185"/>
      <c r="AX475" s="185"/>
      <c r="AY475" s="185"/>
      <c r="AZ475" s="185"/>
      <c r="BA475" s="185"/>
      <c r="BB475" s="185"/>
      <c r="BC475" s="185"/>
      <c r="BD475" s="185"/>
      <c r="BE475" s="185"/>
      <c r="BF475" s="185"/>
      <c r="BG475" s="185"/>
      <c r="BH475" s="185"/>
      <c r="BI475" s="185"/>
      <c r="BJ475" s="185"/>
    </row>
    <row r="476" spans="1:62" x14ac:dyDescent="0.3">
      <c r="A476" s="84">
        <f t="shared" si="63"/>
        <v>74</v>
      </c>
      <c r="B476" s="133">
        <f t="shared" si="63"/>
        <v>1.2635119411597763E-4</v>
      </c>
      <c r="C476" s="73">
        <f t="shared" si="64"/>
        <v>1.0000000000000002</v>
      </c>
      <c r="D476" s="43">
        <f t="shared" si="67"/>
        <v>1.2635119411597766E-4</v>
      </c>
      <c r="E476" s="133">
        <f t="shared" si="65"/>
        <v>8.1892235483080876E-4</v>
      </c>
      <c r="F476" s="73">
        <f t="shared" si="66"/>
        <v>1.0000000000000002</v>
      </c>
      <c r="G476" s="43">
        <f t="shared" si="68"/>
        <v>8.1892235483080897E-4</v>
      </c>
      <c r="H476" s="84"/>
      <c r="I476" s="133"/>
      <c r="J476" s="73"/>
      <c r="K476" s="43"/>
      <c r="L476" s="133"/>
      <c r="M476" s="73"/>
      <c r="N476" s="43"/>
      <c r="O476" s="84"/>
      <c r="P476" s="133"/>
      <c r="Q476" s="73"/>
      <c r="R476" s="43"/>
      <c r="S476" s="133"/>
      <c r="T476" s="73"/>
      <c r="U476" s="43"/>
      <c r="V476" s="185"/>
      <c r="W476" s="185"/>
      <c r="X476" s="185"/>
      <c r="Y476" s="185"/>
      <c r="Z476" s="185"/>
      <c r="AA476" s="185"/>
      <c r="AB476" s="185"/>
      <c r="AC476" s="185"/>
      <c r="AD476" s="185"/>
      <c r="AE476" s="185"/>
      <c r="AF476" s="185"/>
      <c r="AG476" s="185"/>
      <c r="AH476" s="185"/>
      <c r="AI476" s="185"/>
      <c r="AJ476" s="185"/>
      <c r="AK476" s="185"/>
      <c r="AL476" s="185"/>
      <c r="AM476" s="185"/>
      <c r="AN476" s="185"/>
      <c r="AO476" s="185"/>
      <c r="AP476" s="185"/>
      <c r="AQ476" s="185"/>
      <c r="AR476" s="185"/>
      <c r="AS476" s="185"/>
      <c r="AT476" s="185"/>
      <c r="AU476" s="185"/>
      <c r="AV476" s="185"/>
      <c r="AW476" s="185"/>
      <c r="AX476" s="185"/>
      <c r="AY476" s="185"/>
      <c r="AZ476" s="185"/>
      <c r="BA476" s="185"/>
      <c r="BB476" s="185"/>
      <c r="BC476" s="185"/>
      <c r="BD476" s="185"/>
      <c r="BE476" s="185"/>
      <c r="BF476" s="185"/>
      <c r="BG476" s="185"/>
      <c r="BH476" s="185"/>
      <c r="BI476" s="185"/>
      <c r="BJ476" s="185"/>
    </row>
    <row r="477" spans="1:62" x14ac:dyDescent="0.3">
      <c r="A477" s="84">
        <f t="shared" si="63"/>
        <v>75</v>
      </c>
      <c r="B477" s="133">
        <f t="shared" si="63"/>
        <v>9.8859395835797879E-5</v>
      </c>
      <c r="C477" s="73">
        <f t="shared" si="64"/>
        <v>1</v>
      </c>
      <c r="D477" s="43">
        <f t="shared" si="67"/>
        <v>9.8859395835797879E-5</v>
      </c>
      <c r="E477" s="133">
        <f t="shared" si="65"/>
        <v>6.6841170162012782E-4</v>
      </c>
      <c r="F477" s="73">
        <f t="shared" si="66"/>
        <v>1</v>
      </c>
      <c r="G477" s="43">
        <f t="shared" si="68"/>
        <v>6.6841170162012782E-4</v>
      </c>
      <c r="H477" s="84"/>
      <c r="I477" s="133"/>
      <c r="J477" s="73"/>
      <c r="K477" s="43"/>
      <c r="L477" s="133"/>
      <c r="M477" s="73"/>
      <c r="N477" s="43"/>
      <c r="O477" s="84"/>
      <c r="P477" s="133"/>
      <c r="Q477" s="73"/>
      <c r="R477" s="43"/>
      <c r="S477" s="133"/>
      <c r="T477" s="73"/>
      <c r="U477" s="43"/>
      <c r="V477" s="185"/>
      <c r="W477" s="185"/>
      <c r="X477" s="185"/>
      <c r="Y477" s="185"/>
      <c r="Z477" s="185"/>
      <c r="AA477" s="185"/>
      <c r="AB477" s="185"/>
      <c r="AC477" s="185"/>
      <c r="AD477" s="185"/>
      <c r="AE477" s="185"/>
      <c r="AF477" s="185"/>
      <c r="AG477" s="185"/>
      <c r="AH477" s="185"/>
      <c r="AI477" s="185"/>
      <c r="AJ477" s="185"/>
      <c r="AK477" s="185"/>
      <c r="AL477" s="185"/>
      <c r="AM477" s="185"/>
      <c r="AN477" s="185"/>
      <c r="AO477" s="185"/>
      <c r="AP477" s="185"/>
      <c r="AQ477" s="185"/>
      <c r="AR477" s="185"/>
      <c r="AS477" s="185"/>
      <c r="AT477" s="185"/>
      <c r="AU477" s="185"/>
      <c r="AV477" s="185"/>
      <c r="AW477" s="185"/>
      <c r="AX477" s="185"/>
      <c r="AY477" s="185"/>
      <c r="AZ477" s="185"/>
      <c r="BA477" s="185"/>
      <c r="BB477" s="185"/>
      <c r="BC477" s="185"/>
      <c r="BD477" s="185"/>
      <c r="BE477" s="185"/>
      <c r="BF477" s="185"/>
      <c r="BG477" s="185"/>
      <c r="BH477" s="185"/>
      <c r="BI477" s="185"/>
      <c r="BJ477" s="185"/>
    </row>
    <row r="478" spans="1:62" x14ac:dyDescent="0.3">
      <c r="A478" s="84">
        <f t="shared" si="63"/>
        <v>76</v>
      </c>
      <c r="B478" s="133">
        <f t="shared" si="63"/>
        <v>7.5810716469586575E-5</v>
      </c>
      <c r="C478" s="73">
        <f t="shared" si="64"/>
        <v>1</v>
      </c>
      <c r="D478" s="43">
        <f t="shared" si="67"/>
        <v>7.5810716469586575E-5</v>
      </c>
      <c r="E478" s="133">
        <f t="shared" si="65"/>
        <v>4.3681412822952264E-4</v>
      </c>
      <c r="F478" s="73">
        <f t="shared" si="66"/>
        <v>1</v>
      </c>
      <c r="G478" s="43">
        <f t="shared" si="68"/>
        <v>4.3681412822952264E-4</v>
      </c>
      <c r="H478" s="84"/>
      <c r="I478" s="133"/>
      <c r="J478" s="73"/>
      <c r="K478" s="43"/>
      <c r="L478" s="133"/>
      <c r="M478" s="73"/>
      <c r="N478" s="43"/>
      <c r="O478" s="84"/>
      <c r="P478" s="133"/>
      <c r="Q478" s="73"/>
      <c r="R478" s="43"/>
      <c r="S478" s="133"/>
      <c r="T478" s="73"/>
      <c r="U478" s="43"/>
      <c r="V478" s="185"/>
      <c r="W478" s="185"/>
      <c r="X478" s="185"/>
      <c r="Y478" s="185"/>
      <c r="Z478" s="185"/>
      <c r="AA478" s="185"/>
      <c r="AB478" s="185"/>
      <c r="AC478" s="185"/>
      <c r="AD478" s="185"/>
      <c r="AE478" s="185"/>
      <c r="AF478" s="185"/>
      <c r="AG478" s="185"/>
      <c r="AH478" s="185"/>
      <c r="AI478" s="185"/>
      <c r="AJ478" s="185"/>
      <c r="AK478" s="185"/>
      <c r="AL478" s="185"/>
      <c r="AM478" s="185"/>
      <c r="AN478" s="185"/>
      <c r="AO478" s="185"/>
      <c r="AP478" s="185"/>
      <c r="AQ478" s="185"/>
      <c r="AR478" s="185"/>
      <c r="AS478" s="185"/>
      <c r="AT478" s="185"/>
      <c r="AU478" s="185"/>
      <c r="AV478" s="185"/>
      <c r="AW478" s="185"/>
      <c r="AX478" s="185"/>
      <c r="AY478" s="185"/>
      <c r="AZ478" s="185"/>
      <c r="BA478" s="185"/>
      <c r="BB478" s="185"/>
      <c r="BC478" s="185"/>
      <c r="BD478" s="185"/>
      <c r="BE478" s="185"/>
      <c r="BF478" s="185"/>
      <c r="BG478" s="185"/>
      <c r="BH478" s="185"/>
      <c r="BI478" s="185"/>
      <c r="BJ478" s="185"/>
    </row>
    <row r="479" spans="1:62" x14ac:dyDescent="0.3">
      <c r="A479" s="84">
        <f t="shared" si="63"/>
        <v>77</v>
      </c>
      <c r="B479" s="133">
        <f t="shared" si="63"/>
        <v>4.2765019546946271E-5</v>
      </c>
      <c r="C479" s="73">
        <f t="shared" si="64"/>
        <v>1</v>
      </c>
      <c r="D479" s="43">
        <f t="shared" si="67"/>
        <v>4.2765019546946271E-5</v>
      </c>
      <c r="E479" s="133">
        <f t="shared" si="65"/>
        <v>3.162945276881286E-4</v>
      </c>
      <c r="F479" s="73">
        <f t="shared" si="66"/>
        <v>1</v>
      </c>
      <c r="G479" s="43">
        <f t="shared" si="68"/>
        <v>3.162945276881286E-4</v>
      </c>
      <c r="H479" s="84"/>
      <c r="I479" s="133"/>
      <c r="J479" s="73"/>
      <c r="K479" s="43"/>
      <c r="L479" s="133"/>
      <c r="M479" s="73"/>
      <c r="N479" s="43"/>
      <c r="O479" s="84"/>
      <c r="P479" s="133"/>
      <c r="Q479" s="73"/>
      <c r="R479" s="43"/>
      <c r="S479" s="133"/>
      <c r="T479" s="73"/>
      <c r="U479" s="43"/>
      <c r="V479" s="185"/>
      <c r="W479" s="185"/>
      <c r="X479" s="185"/>
      <c r="Y479" s="185"/>
      <c r="Z479" s="185"/>
      <c r="AA479" s="185"/>
      <c r="AB479" s="185"/>
      <c r="AC479" s="185"/>
      <c r="AD479" s="185"/>
      <c r="AE479" s="185"/>
      <c r="AF479" s="185"/>
      <c r="AG479" s="185"/>
      <c r="AH479" s="185"/>
      <c r="AI479" s="185"/>
      <c r="AJ479" s="185"/>
      <c r="AK479" s="185"/>
      <c r="AL479" s="185"/>
      <c r="AM479" s="185"/>
      <c r="AN479" s="185"/>
      <c r="AO479" s="185"/>
      <c r="AP479" s="185"/>
      <c r="AQ479" s="185"/>
      <c r="AR479" s="185"/>
      <c r="AS479" s="185"/>
      <c r="AT479" s="185"/>
      <c r="AU479" s="185"/>
      <c r="AV479" s="185"/>
      <c r="AW479" s="185"/>
      <c r="AX479" s="185"/>
      <c r="AY479" s="185"/>
      <c r="AZ479" s="185"/>
      <c r="BA479" s="185"/>
      <c r="BB479" s="185"/>
      <c r="BC479" s="185"/>
      <c r="BD479" s="185"/>
      <c r="BE479" s="185"/>
      <c r="BF479" s="185"/>
      <c r="BG479" s="185"/>
      <c r="BH479" s="185"/>
      <c r="BI479" s="185"/>
      <c r="BJ479" s="185"/>
    </row>
    <row r="480" spans="1:62" x14ac:dyDescent="0.3">
      <c r="A480" s="84">
        <f t="shared" si="63"/>
        <v>78</v>
      </c>
      <c r="B480" s="133">
        <f t="shared" si="63"/>
        <v>3.6378036108116635E-5</v>
      </c>
      <c r="C480" s="73">
        <f t="shared" si="64"/>
        <v>1</v>
      </c>
      <c r="D480" s="43">
        <f t="shared" si="67"/>
        <v>3.6378036108116635E-5</v>
      </c>
      <c r="E480" s="133">
        <f t="shared" si="65"/>
        <v>2.6297710072050725E-4</v>
      </c>
      <c r="F480" s="73">
        <f t="shared" si="66"/>
        <v>1</v>
      </c>
      <c r="G480" s="43">
        <f t="shared" si="68"/>
        <v>2.6297710072050725E-4</v>
      </c>
      <c r="H480" s="84"/>
      <c r="I480" s="133"/>
      <c r="J480" s="73"/>
      <c r="K480" s="43"/>
      <c r="L480" s="133"/>
      <c r="M480" s="73"/>
      <c r="N480" s="43"/>
      <c r="O480" s="84"/>
      <c r="P480" s="133"/>
      <c r="Q480" s="73"/>
      <c r="R480" s="43"/>
      <c r="S480" s="133"/>
      <c r="T480" s="73"/>
      <c r="U480" s="43"/>
      <c r="V480" s="185"/>
      <c r="W480" s="185"/>
      <c r="X480" s="185"/>
      <c r="Y480" s="185"/>
      <c r="Z480" s="185"/>
      <c r="AA480" s="185"/>
      <c r="AB480" s="185"/>
      <c r="AC480" s="185"/>
      <c r="AD480" s="185"/>
      <c r="AE480" s="185"/>
      <c r="AF480" s="185"/>
      <c r="AG480" s="185"/>
      <c r="AH480" s="185"/>
      <c r="AI480" s="185"/>
      <c r="AJ480" s="185"/>
      <c r="AK480" s="185"/>
      <c r="AL480" s="185"/>
      <c r="AM480" s="185"/>
      <c r="AN480" s="185"/>
      <c r="AO480" s="185"/>
      <c r="AP480" s="185"/>
      <c r="AQ480" s="185"/>
      <c r="AR480" s="185"/>
      <c r="AS480" s="185"/>
      <c r="AT480" s="185"/>
      <c r="AU480" s="185"/>
      <c r="AV480" s="185"/>
      <c r="AW480" s="185"/>
      <c r="AX480" s="185"/>
      <c r="AY480" s="185"/>
      <c r="AZ480" s="185"/>
      <c r="BA480" s="185"/>
      <c r="BB480" s="185"/>
      <c r="BC480" s="185"/>
      <c r="BD480" s="185"/>
      <c r="BE480" s="185"/>
      <c r="BF480" s="185"/>
      <c r="BG480" s="185"/>
      <c r="BH480" s="185"/>
      <c r="BI480" s="185"/>
      <c r="BJ480" s="185"/>
    </row>
    <row r="481" spans="1:62" x14ac:dyDescent="0.3">
      <c r="A481" s="84">
        <f t="shared" si="63"/>
        <v>79</v>
      </c>
      <c r="B481" s="133">
        <f t="shared" si="63"/>
        <v>2.3326374298334331E-5</v>
      </c>
      <c r="C481" s="73">
        <f t="shared" si="64"/>
        <v>1</v>
      </c>
      <c r="D481" s="43">
        <f t="shared" si="67"/>
        <v>2.3326374298334331E-5</v>
      </c>
      <c r="E481" s="133">
        <f t="shared" si="65"/>
        <v>1.8494482479393647E-4</v>
      </c>
      <c r="F481" s="73">
        <f t="shared" si="66"/>
        <v>1</v>
      </c>
      <c r="G481" s="43">
        <f t="shared" si="68"/>
        <v>1.8494482479393647E-4</v>
      </c>
      <c r="H481" s="84"/>
      <c r="I481" s="133"/>
      <c r="J481" s="73"/>
      <c r="K481" s="43"/>
      <c r="L481" s="133"/>
      <c r="M481" s="73"/>
      <c r="N481" s="43"/>
      <c r="O481" s="84"/>
      <c r="P481" s="133"/>
      <c r="Q481" s="73"/>
      <c r="R481" s="43"/>
      <c r="S481" s="133"/>
      <c r="T481" s="73"/>
      <c r="U481" s="43"/>
      <c r="V481" s="185"/>
      <c r="W481" s="185"/>
      <c r="X481" s="185"/>
      <c r="Y481" s="185"/>
      <c r="Z481" s="185"/>
      <c r="AA481" s="185"/>
      <c r="AB481" s="185"/>
      <c r="AC481" s="185"/>
      <c r="AD481" s="185"/>
      <c r="AE481" s="185"/>
      <c r="AF481" s="185"/>
      <c r="AG481" s="185"/>
      <c r="AH481" s="185"/>
      <c r="AI481" s="185"/>
      <c r="AJ481" s="185"/>
      <c r="AK481" s="185"/>
      <c r="AL481" s="185"/>
      <c r="AM481" s="185"/>
      <c r="AN481" s="185"/>
      <c r="AO481" s="185"/>
      <c r="AP481" s="185"/>
      <c r="AQ481" s="185"/>
      <c r="AR481" s="185"/>
      <c r="AS481" s="185"/>
      <c r="AT481" s="185"/>
      <c r="AU481" s="185"/>
      <c r="AV481" s="185"/>
      <c r="AW481" s="185"/>
      <c r="AX481" s="185"/>
      <c r="AY481" s="185"/>
      <c r="AZ481" s="185"/>
      <c r="BA481" s="185"/>
      <c r="BB481" s="185"/>
      <c r="BC481" s="185"/>
      <c r="BD481" s="185"/>
      <c r="BE481" s="185"/>
      <c r="BF481" s="185"/>
      <c r="BG481" s="185"/>
      <c r="BH481" s="185"/>
      <c r="BI481" s="185"/>
      <c r="BJ481" s="185"/>
    </row>
    <row r="482" spans="1:62" x14ac:dyDescent="0.3">
      <c r="A482" s="84">
        <f t="shared" si="63"/>
        <v>80</v>
      </c>
      <c r="B482" s="133">
        <f t="shared" si="63"/>
        <v>1.6939390859504693E-5</v>
      </c>
      <c r="C482" s="73">
        <f t="shared" si="64"/>
        <v>1</v>
      </c>
      <c r="D482" s="43">
        <f t="shared" si="67"/>
        <v>1.6939390859504693E-5</v>
      </c>
      <c r="E482" s="133">
        <f t="shared" si="65"/>
        <v>1.3079431302994606E-4</v>
      </c>
      <c r="F482" s="73">
        <f t="shared" si="66"/>
        <v>1</v>
      </c>
      <c r="G482" s="43">
        <f t="shared" si="68"/>
        <v>1.3079431302994606E-4</v>
      </c>
      <c r="H482" s="84"/>
      <c r="I482" s="133"/>
      <c r="J482" s="73"/>
      <c r="K482" s="43"/>
      <c r="L482" s="133"/>
      <c r="M482" s="73"/>
      <c r="N482" s="43"/>
      <c r="O482" s="84"/>
      <c r="P482" s="133"/>
      <c r="Q482" s="73"/>
      <c r="R482" s="43"/>
      <c r="S482" s="133"/>
      <c r="T482" s="73"/>
      <c r="U482" s="43"/>
      <c r="V482" s="185"/>
      <c r="W482" s="185"/>
      <c r="X482" s="185"/>
      <c r="Y482" s="185"/>
      <c r="Z482" s="185"/>
      <c r="AA482" s="185"/>
      <c r="AB482" s="185"/>
      <c r="AC482" s="185"/>
      <c r="AD482" s="185"/>
      <c r="AE482" s="185"/>
      <c r="AF482" s="185"/>
      <c r="AG482" s="185"/>
      <c r="AH482" s="185"/>
      <c r="AI482" s="185"/>
      <c r="AJ482" s="185"/>
      <c r="AK482" s="185"/>
      <c r="AL482" s="185"/>
      <c r="AM482" s="185"/>
      <c r="AN482" s="185"/>
      <c r="AO482" s="185"/>
      <c r="AP482" s="185"/>
      <c r="AQ482" s="185"/>
      <c r="AR482" s="185"/>
      <c r="AS482" s="185"/>
      <c r="AT482" s="185"/>
      <c r="AU482" s="185"/>
      <c r="AV482" s="185"/>
      <c r="AW482" s="185"/>
      <c r="AX482" s="185"/>
      <c r="AY482" s="185"/>
      <c r="AZ482" s="185"/>
      <c r="BA482" s="185"/>
      <c r="BB482" s="185"/>
      <c r="BC482" s="185"/>
      <c r="BD482" s="185"/>
      <c r="BE482" s="185"/>
      <c r="BF482" s="185"/>
      <c r="BG482" s="185"/>
      <c r="BH482" s="185"/>
      <c r="BI482" s="185"/>
      <c r="BJ482" s="185"/>
    </row>
    <row r="483" spans="1:62" x14ac:dyDescent="0.3">
      <c r="A483" s="84">
        <f t="shared" ref="A483:B486" si="69">A288</f>
        <v>81</v>
      </c>
      <c r="B483" s="133">
        <f t="shared" si="69"/>
        <v>8.0531530315678041E-6</v>
      </c>
      <c r="C483" s="73">
        <f t="shared" si="64"/>
        <v>1</v>
      </c>
      <c r="D483" s="43">
        <f t="shared" si="67"/>
        <v>8.0531530315678041E-6</v>
      </c>
      <c r="E483" s="133">
        <f t="shared" si="65"/>
        <v>8.1086920179924095E-5</v>
      </c>
      <c r="F483" s="73">
        <f t="shared" si="66"/>
        <v>1</v>
      </c>
      <c r="G483" s="43">
        <f t="shared" si="68"/>
        <v>8.1086920179924095E-5</v>
      </c>
      <c r="H483" s="84"/>
      <c r="I483" s="133"/>
      <c r="J483" s="73"/>
      <c r="K483" s="43"/>
      <c r="L483" s="133"/>
      <c r="M483" s="73"/>
      <c r="N483" s="43"/>
      <c r="O483" s="84"/>
      <c r="P483" s="133"/>
      <c r="Q483" s="73"/>
      <c r="R483" s="43"/>
      <c r="S483" s="133"/>
      <c r="T483" s="73"/>
      <c r="U483" s="43"/>
      <c r="V483" s="185"/>
      <c r="W483" s="185"/>
      <c r="X483" s="185"/>
      <c r="Y483" s="185"/>
      <c r="Z483" s="185"/>
      <c r="AA483" s="185"/>
      <c r="AB483" s="185"/>
      <c r="AC483" s="185"/>
      <c r="AD483" s="185"/>
      <c r="AE483" s="185"/>
      <c r="AF483" s="185"/>
      <c r="AG483" s="185"/>
      <c r="AH483" s="185"/>
      <c r="AI483" s="185"/>
      <c r="AJ483" s="185"/>
      <c r="AK483" s="185"/>
      <c r="AL483" s="185"/>
      <c r="AM483" s="185"/>
      <c r="AN483" s="185"/>
      <c r="AO483" s="185"/>
      <c r="AP483" s="185"/>
      <c r="AQ483" s="185"/>
      <c r="AR483" s="185"/>
      <c r="AS483" s="185"/>
      <c r="AT483" s="185"/>
      <c r="AU483" s="185"/>
      <c r="AV483" s="185"/>
      <c r="AW483" s="185"/>
      <c r="AX483" s="185"/>
      <c r="AY483" s="185"/>
      <c r="AZ483" s="185"/>
      <c r="BA483" s="185"/>
      <c r="BB483" s="185"/>
      <c r="BC483" s="185"/>
      <c r="BD483" s="185"/>
      <c r="BE483" s="185"/>
      <c r="BF483" s="185"/>
      <c r="BG483" s="185"/>
      <c r="BH483" s="185"/>
      <c r="BI483" s="185"/>
      <c r="BJ483" s="185"/>
    </row>
    <row r="484" spans="1:62" x14ac:dyDescent="0.3">
      <c r="A484" s="84">
        <f t="shared" si="69"/>
        <v>82</v>
      </c>
      <c r="B484" s="133">
        <f t="shared" si="69"/>
        <v>6.3869834388296377E-6</v>
      </c>
      <c r="C484" s="73">
        <f t="shared" si="64"/>
        <v>1</v>
      </c>
      <c r="D484" s="43">
        <f t="shared" si="67"/>
        <v>6.3869834388296377E-6</v>
      </c>
      <c r="E484" s="133">
        <f t="shared" si="65"/>
        <v>4.0543460089962048E-5</v>
      </c>
      <c r="F484" s="73">
        <f t="shared" si="66"/>
        <v>1</v>
      </c>
      <c r="G484" s="43">
        <f t="shared" si="68"/>
        <v>4.0543460089962048E-5</v>
      </c>
      <c r="H484" s="84"/>
      <c r="I484" s="133"/>
      <c r="J484" s="73"/>
      <c r="K484" s="43"/>
      <c r="L484" s="133"/>
      <c r="M484" s="73"/>
      <c r="N484" s="43"/>
      <c r="O484" s="84"/>
      <c r="P484" s="133"/>
      <c r="Q484" s="73"/>
      <c r="R484" s="43"/>
      <c r="S484" s="133"/>
      <c r="T484" s="73"/>
      <c r="U484" s="43"/>
      <c r="V484" s="185"/>
      <c r="W484" s="185"/>
      <c r="X484" s="185"/>
      <c r="Y484" s="185"/>
      <c r="Z484" s="185"/>
      <c r="AA484" s="185"/>
      <c r="AB484" s="185"/>
      <c r="AC484" s="185"/>
      <c r="AD484" s="185"/>
      <c r="AE484" s="185"/>
      <c r="AF484" s="185"/>
      <c r="AG484" s="185"/>
      <c r="AH484" s="185"/>
      <c r="AI484" s="185"/>
      <c r="AJ484" s="185"/>
      <c r="AK484" s="185"/>
      <c r="AL484" s="185"/>
      <c r="AM484" s="185"/>
      <c r="AN484" s="185"/>
      <c r="AO484" s="185"/>
      <c r="AP484" s="185"/>
      <c r="AQ484" s="185"/>
      <c r="AR484" s="185"/>
      <c r="AS484" s="185"/>
      <c r="AT484" s="185"/>
      <c r="AU484" s="185"/>
      <c r="AV484" s="185"/>
      <c r="AW484" s="185"/>
      <c r="AX484" s="185"/>
      <c r="AY484" s="185"/>
      <c r="AZ484" s="185"/>
      <c r="BA484" s="185"/>
      <c r="BB484" s="185"/>
      <c r="BC484" s="185"/>
      <c r="BD484" s="185"/>
      <c r="BE484" s="185"/>
      <c r="BF484" s="185"/>
      <c r="BG484" s="185"/>
      <c r="BH484" s="185"/>
      <c r="BI484" s="185"/>
      <c r="BJ484" s="185"/>
    </row>
    <row r="485" spans="1:62" x14ac:dyDescent="0.3">
      <c r="A485" s="84">
        <f t="shared" si="69"/>
        <v>83</v>
      </c>
      <c r="B485" s="133">
        <f t="shared" si="69"/>
        <v>6.6646783709526656E-6</v>
      </c>
      <c r="C485" s="73">
        <f t="shared" si="64"/>
        <v>1</v>
      </c>
      <c r="D485" s="43">
        <f t="shared" si="67"/>
        <v>6.6646783709526656E-6</v>
      </c>
      <c r="E485" s="133">
        <f t="shared" si="65"/>
        <v>6.0815190134943075E-5</v>
      </c>
      <c r="F485" s="73">
        <f t="shared" si="66"/>
        <v>1</v>
      </c>
      <c r="G485" s="43">
        <f t="shared" si="68"/>
        <v>6.0815190134943075E-5</v>
      </c>
      <c r="H485" s="84"/>
      <c r="I485" s="133"/>
      <c r="J485" s="73"/>
      <c r="K485" s="43"/>
      <c r="L485" s="133"/>
      <c r="M485" s="73"/>
      <c r="N485" s="43"/>
      <c r="O485" s="84"/>
      <c r="P485" s="133"/>
      <c r="Q485" s="73"/>
      <c r="R485" s="43"/>
      <c r="S485" s="133"/>
      <c r="T485" s="73"/>
      <c r="U485" s="43"/>
      <c r="V485" s="185"/>
      <c r="W485" s="185"/>
      <c r="X485" s="185"/>
      <c r="Y485" s="185"/>
      <c r="Z485" s="185"/>
      <c r="AA485" s="185"/>
      <c r="AB485" s="185"/>
      <c r="AC485" s="185"/>
      <c r="AD485" s="185"/>
      <c r="AE485" s="185"/>
      <c r="AF485" s="185"/>
      <c r="AG485" s="185"/>
      <c r="AH485" s="185"/>
      <c r="AI485" s="185"/>
      <c r="AJ485" s="185"/>
      <c r="AK485" s="185"/>
      <c r="AL485" s="185"/>
      <c r="AM485" s="185"/>
      <c r="AN485" s="185"/>
      <c r="AO485" s="185"/>
      <c r="AP485" s="185"/>
      <c r="AQ485" s="185"/>
      <c r="AR485" s="185"/>
      <c r="AS485" s="185"/>
      <c r="AT485" s="185"/>
      <c r="AU485" s="185"/>
      <c r="AV485" s="185"/>
      <c r="AW485" s="185"/>
      <c r="AX485" s="185"/>
      <c r="AY485" s="185"/>
      <c r="AZ485" s="185"/>
      <c r="BA485" s="185"/>
      <c r="BB485" s="185"/>
      <c r="BC485" s="185"/>
      <c r="BD485" s="185"/>
      <c r="BE485" s="185"/>
      <c r="BF485" s="185"/>
      <c r="BG485" s="185"/>
      <c r="BH485" s="185"/>
      <c r="BI485" s="185"/>
      <c r="BJ485" s="185"/>
    </row>
    <row r="486" spans="1:62" ht="13.5" thickBot="1" x14ac:dyDescent="0.35">
      <c r="A486" s="85" t="str">
        <f t="shared" si="69"/>
        <v>NNNN</v>
      </c>
      <c r="B486" s="137">
        <f t="shared" si="69"/>
        <v>0.1943525737044004</v>
      </c>
      <c r="C486" s="77">
        <f t="shared" si="64"/>
        <v>1</v>
      </c>
      <c r="D486" s="141">
        <f t="shared" si="67"/>
        <v>0.1943525737044004</v>
      </c>
      <c r="E486" s="79"/>
      <c r="F486" s="77"/>
      <c r="G486" s="72"/>
      <c r="H486" s="85"/>
      <c r="I486" s="137"/>
      <c r="J486" s="77"/>
      <c r="K486" s="141"/>
      <c r="L486" s="79"/>
      <c r="M486" s="77"/>
      <c r="N486" s="72"/>
      <c r="O486" s="85"/>
      <c r="P486" s="137"/>
      <c r="Q486" s="77"/>
      <c r="R486" s="141"/>
      <c r="S486" s="79"/>
      <c r="T486" s="77"/>
      <c r="U486" s="72"/>
      <c r="V486" s="185"/>
      <c r="W486" s="185"/>
      <c r="X486" s="185"/>
      <c r="Y486" s="185"/>
      <c r="Z486" s="185"/>
      <c r="AA486" s="185"/>
      <c r="AB486" s="185"/>
      <c r="AC486" s="185"/>
      <c r="AD486" s="185"/>
      <c r="AE486" s="185"/>
      <c r="AF486" s="185"/>
      <c r="AG486" s="185"/>
      <c r="AH486" s="185"/>
      <c r="AI486" s="185"/>
      <c r="AJ486" s="185"/>
      <c r="AK486" s="185"/>
      <c r="AL486" s="185"/>
      <c r="AM486" s="185"/>
      <c r="AN486" s="185"/>
      <c r="AO486" s="185"/>
      <c r="AP486" s="185"/>
      <c r="AQ486" s="185"/>
      <c r="AR486" s="185"/>
      <c r="AS486" s="185"/>
      <c r="AT486" s="185"/>
      <c r="AU486" s="185"/>
      <c r="AV486" s="185"/>
      <c r="AW486" s="185"/>
      <c r="AX486" s="185"/>
      <c r="AY486" s="185"/>
      <c r="AZ486" s="185"/>
      <c r="BA486" s="185"/>
      <c r="BB486" s="185"/>
      <c r="BC486" s="185"/>
      <c r="BD486" s="185"/>
      <c r="BE486" s="185"/>
      <c r="BF486" s="185"/>
      <c r="BG486" s="185"/>
      <c r="BH486" s="185"/>
      <c r="BI486" s="185"/>
      <c r="BJ486" s="185"/>
    </row>
    <row r="487" spans="1:62" x14ac:dyDescent="0.3">
      <c r="A487" s="184"/>
      <c r="B487" s="185"/>
      <c r="C487" s="185"/>
      <c r="D487" s="185"/>
      <c r="E487" s="185"/>
      <c r="F487" s="185"/>
      <c r="G487" s="26"/>
      <c r="H487" s="26"/>
      <c r="I487" s="185"/>
      <c r="J487" s="185"/>
      <c r="L487" s="185"/>
      <c r="M487" s="185"/>
      <c r="N487" s="185"/>
      <c r="O487" s="185"/>
      <c r="P487" s="185"/>
      <c r="Q487" s="185"/>
      <c r="R487" s="185"/>
      <c r="S487" s="185"/>
      <c r="U487" s="185"/>
      <c r="V487" s="185"/>
      <c r="X487" s="185"/>
      <c r="Y487" s="185"/>
      <c r="Z487" s="185"/>
      <c r="AA487" s="26"/>
      <c r="AB487" s="185"/>
      <c r="AC487" s="185"/>
      <c r="AD487" s="185"/>
      <c r="AE487" s="185"/>
      <c r="AF487" s="185"/>
      <c r="AH487" s="185"/>
      <c r="AI487" s="185"/>
      <c r="AK487" s="185"/>
      <c r="AL487" s="185"/>
      <c r="AM487" s="185"/>
      <c r="AN487" s="185"/>
      <c r="AO487" s="185"/>
      <c r="AP487" s="185"/>
      <c r="AQ487" s="185"/>
      <c r="AR487" s="185"/>
      <c r="AS487" s="185"/>
      <c r="AT487" s="185"/>
      <c r="AU487" s="185"/>
      <c r="AV487" s="185"/>
      <c r="AW487" s="185"/>
      <c r="AX487" s="185"/>
      <c r="AY487" s="185"/>
      <c r="AZ487" s="185"/>
      <c r="BA487" s="185"/>
      <c r="BB487" s="185"/>
      <c r="BC487" s="185"/>
      <c r="BD487" s="185"/>
      <c r="BE487" s="185"/>
      <c r="BF487" s="185"/>
      <c r="BG487" s="185"/>
      <c r="BH487" s="185"/>
      <c r="BI487" s="185"/>
      <c r="BJ487" s="185"/>
    </row>
    <row r="488" spans="1:62" x14ac:dyDescent="0.3">
      <c r="A488" s="184"/>
      <c r="B488" s="185"/>
      <c r="C488" s="185"/>
      <c r="D488" s="185"/>
      <c r="E488" s="185"/>
      <c r="F488" s="185"/>
      <c r="G488" s="26"/>
      <c r="H488" s="26"/>
      <c r="I488" s="185"/>
      <c r="J488" s="185"/>
      <c r="L488" s="185"/>
      <c r="M488" s="185"/>
      <c r="N488" s="185"/>
      <c r="O488" s="185"/>
      <c r="P488" s="185"/>
      <c r="Q488" s="185"/>
      <c r="R488" s="185"/>
      <c r="S488" s="185"/>
      <c r="U488" s="185"/>
      <c r="V488" s="185"/>
      <c r="X488" s="185"/>
      <c r="Y488" s="185"/>
      <c r="Z488" s="185"/>
      <c r="AA488" s="26"/>
      <c r="AB488" s="185"/>
      <c r="AC488" s="185"/>
      <c r="AD488" s="185"/>
      <c r="AE488" s="185"/>
      <c r="AF488" s="185"/>
      <c r="AH488" s="185"/>
      <c r="AI488" s="185"/>
      <c r="AK488" s="185"/>
      <c r="AL488" s="185"/>
      <c r="AM488" s="185"/>
      <c r="AN488" s="185"/>
      <c r="AO488" s="185"/>
      <c r="AP488" s="185"/>
      <c r="AQ488" s="185"/>
      <c r="AR488" s="185"/>
      <c r="AS488" s="185"/>
      <c r="AT488" s="185"/>
      <c r="AU488" s="185"/>
      <c r="AV488" s="185"/>
      <c r="AW488" s="185"/>
      <c r="AX488" s="185"/>
      <c r="AY488" s="185"/>
      <c r="AZ488" s="185"/>
      <c r="BA488" s="185"/>
      <c r="BB488" s="185"/>
      <c r="BC488" s="185"/>
      <c r="BD488" s="185"/>
      <c r="BE488" s="185"/>
      <c r="BF488" s="185"/>
      <c r="BG488" s="185"/>
      <c r="BH488" s="185"/>
      <c r="BI488" s="185"/>
      <c r="BJ488" s="185"/>
    </row>
    <row r="489" spans="1:62" ht="15" x14ac:dyDescent="0.3">
      <c r="A489" s="131" t="s">
        <v>54</v>
      </c>
      <c r="B489" s="185"/>
      <c r="C489" s="184"/>
      <c r="D489" s="184"/>
      <c r="E489" s="184"/>
      <c r="I489" s="185"/>
      <c r="J489" s="185"/>
      <c r="L489" s="185"/>
      <c r="M489" s="185"/>
      <c r="N489" s="185"/>
      <c r="O489" s="185"/>
      <c r="P489" s="185"/>
      <c r="Q489" s="185"/>
      <c r="R489" s="185"/>
      <c r="S489" s="185"/>
      <c r="U489" s="185"/>
      <c r="V489" s="185"/>
      <c r="X489" s="185"/>
      <c r="Y489" s="185"/>
      <c r="Z489" s="185"/>
      <c r="AA489" s="26"/>
      <c r="AB489" s="185"/>
      <c r="AC489" s="185"/>
      <c r="AD489" s="185"/>
      <c r="AE489" s="185"/>
      <c r="AF489" s="185"/>
      <c r="AH489" s="185"/>
      <c r="AI489" s="185"/>
      <c r="AK489" s="185"/>
      <c r="AL489" s="185"/>
      <c r="AM489" s="185"/>
      <c r="AN489" s="185"/>
      <c r="AO489" s="185"/>
      <c r="AP489" s="185"/>
      <c r="AQ489" s="185"/>
      <c r="AR489" s="185"/>
      <c r="AS489" s="185"/>
      <c r="AT489" s="185"/>
      <c r="AU489" s="185"/>
      <c r="AV489" s="185"/>
      <c r="AW489" s="185"/>
      <c r="AX489" s="185"/>
      <c r="AY489" s="185"/>
      <c r="AZ489" s="185"/>
      <c r="BA489" s="185"/>
      <c r="BB489" s="185"/>
      <c r="BC489" s="185"/>
      <c r="BD489" s="185"/>
      <c r="BE489" s="185"/>
      <c r="BF489" s="185"/>
      <c r="BG489" s="185"/>
      <c r="BH489" s="185"/>
      <c r="BI489" s="185"/>
      <c r="BJ489" s="185"/>
    </row>
    <row r="490" spans="1:62" x14ac:dyDescent="0.3">
      <c r="A490" s="18" t="s">
        <v>57</v>
      </c>
      <c r="B490" s="185"/>
      <c r="C490" s="184"/>
      <c r="D490" s="184"/>
      <c r="E490" s="184"/>
      <c r="F490" s="26"/>
      <c r="G490" s="26"/>
      <c r="H490" s="26"/>
      <c r="I490" s="185"/>
      <c r="J490" s="185"/>
      <c r="L490" s="185"/>
      <c r="M490" s="185"/>
      <c r="N490" s="185"/>
      <c r="O490" s="185"/>
      <c r="P490" s="185"/>
      <c r="Q490" s="185"/>
      <c r="R490" s="185"/>
      <c r="S490" s="185"/>
      <c r="U490" s="185"/>
      <c r="V490" s="185"/>
      <c r="X490" s="185"/>
      <c r="Y490" s="185"/>
      <c r="Z490" s="185"/>
      <c r="AA490" s="26"/>
      <c r="AB490" s="185"/>
      <c r="AC490" s="185"/>
      <c r="AD490" s="185"/>
      <c r="AE490" s="185"/>
      <c r="AF490" s="185"/>
      <c r="AH490" s="185"/>
      <c r="AI490" s="185"/>
      <c r="AK490" s="185"/>
      <c r="AL490" s="185"/>
      <c r="AM490" s="185"/>
      <c r="AN490" s="185"/>
      <c r="AO490" s="185"/>
      <c r="AP490" s="185"/>
      <c r="AQ490" s="185"/>
      <c r="AR490" s="185"/>
      <c r="AS490" s="185"/>
      <c r="AT490" s="185"/>
      <c r="AU490" s="185"/>
      <c r="AV490" s="185"/>
      <c r="AW490" s="185"/>
      <c r="AX490" s="185"/>
      <c r="AY490" s="185"/>
      <c r="AZ490" s="185"/>
      <c r="BA490" s="185"/>
      <c r="BB490" s="185"/>
      <c r="BC490" s="185"/>
      <c r="BD490" s="185"/>
      <c r="BE490" s="185"/>
      <c r="BF490" s="185"/>
      <c r="BG490" s="185"/>
      <c r="BH490" s="185"/>
      <c r="BI490" s="185"/>
      <c r="BJ490" s="185"/>
    </row>
    <row r="491" spans="1:62" x14ac:dyDescent="0.3">
      <c r="A491" s="18" t="s">
        <v>137</v>
      </c>
      <c r="B491" s="185"/>
      <c r="C491" s="184"/>
      <c r="D491" s="184"/>
      <c r="E491" s="184"/>
      <c r="F491" s="26"/>
      <c r="G491" s="26"/>
      <c r="H491" s="26"/>
      <c r="I491" s="185"/>
      <c r="J491" s="185"/>
      <c r="L491" s="185"/>
      <c r="M491" s="185"/>
      <c r="N491" s="185"/>
      <c r="O491" s="185"/>
      <c r="P491" s="185"/>
      <c r="Q491" s="185"/>
      <c r="R491" s="185"/>
      <c r="S491" s="185"/>
      <c r="U491" s="185"/>
      <c r="V491" s="185"/>
      <c r="X491" s="185"/>
      <c r="Y491" s="185"/>
      <c r="Z491" s="185"/>
      <c r="AA491" s="26"/>
      <c r="AB491" s="185"/>
      <c r="AC491" s="185"/>
      <c r="AD491" s="185"/>
      <c r="AE491" s="185"/>
      <c r="AF491" s="185"/>
      <c r="AH491" s="185"/>
      <c r="AI491" s="185"/>
      <c r="AK491" s="185"/>
      <c r="AL491" s="185"/>
      <c r="AM491" s="185"/>
      <c r="AN491" s="185"/>
      <c r="AO491" s="185"/>
      <c r="AP491" s="185"/>
      <c r="AQ491" s="185"/>
      <c r="AR491" s="185"/>
      <c r="AS491" s="185"/>
      <c r="AT491" s="185"/>
      <c r="AU491" s="185"/>
      <c r="AV491" s="185"/>
      <c r="AW491" s="185"/>
      <c r="AX491" s="185"/>
      <c r="AY491" s="185"/>
      <c r="AZ491" s="185"/>
      <c r="BA491" s="185"/>
      <c r="BB491" s="185"/>
      <c r="BC491" s="185"/>
      <c r="BD491" s="185"/>
      <c r="BE491" s="185"/>
      <c r="BF491" s="185"/>
      <c r="BG491" s="185"/>
      <c r="BH491" s="185"/>
      <c r="BI491" s="185"/>
      <c r="BJ491" s="185"/>
    </row>
    <row r="492" spans="1:62" x14ac:dyDescent="0.3">
      <c r="A492" s="184"/>
      <c r="B492" s="185"/>
      <c r="C492" s="184"/>
      <c r="D492" s="184"/>
      <c r="E492" s="184"/>
      <c r="F492" s="26"/>
      <c r="G492" s="26"/>
      <c r="H492" s="26"/>
      <c r="I492" s="185"/>
      <c r="J492" s="185"/>
      <c r="L492" s="185"/>
      <c r="M492" s="185"/>
      <c r="N492" s="185"/>
      <c r="O492" s="185"/>
      <c r="P492" s="185"/>
      <c r="Q492" s="185"/>
      <c r="R492" s="185"/>
      <c r="S492" s="185"/>
      <c r="U492" s="185"/>
      <c r="V492" s="185"/>
      <c r="X492" s="185"/>
      <c r="Y492" s="185"/>
      <c r="Z492" s="185"/>
      <c r="AA492" s="26"/>
      <c r="AB492" s="185"/>
      <c r="AC492" s="185"/>
      <c r="AD492" s="185"/>
      <c r="AE492" s="185"/>
      <c r="AF492" s="185"/>
      <c r="AH492" s="185"/>
      <c r="AI492" s="185"/>
      <c r="AK492" s="185"/>
      <c r="AL492" s="185"/>
      <c r="AM492" s="185"/>
      <c r="AN492" s="185"/>
      <c r="AO492" s="185"/>
      <c r="AP492" s="185"/>
      <c r="AQ492" s="185"/>
      <c r="AR492" s="185"/>
      <c r="AS492" s="185"/>
      <c r="AT492" s="185"/>
      <c r="AU492" s="185"/>
      <c r="AV492" s="185"/>
      <c r="AW492" s="185"/>
      <c r="AX492" s="185"/>
      <c r="AY492" s="185"/>
      <c r="AZ492" s="185"/>
      <c r="BA492" s="185"/>
      <c r="BB492" s="185"/>
      <c r="BC492" s="185"/>
      <c r="BD492" s="185"/>
      <c r="BE492" s="185"/>
      <c r="BF492" s="185"/>
      <c r="BG492" s="185"/>
      <c r="BH492" s="185"/>
      <c r="BI492" s="185"/>
      <c r="BJ492" s="185"/>
    </row>
    <row r="493" spans="1:62" x14ac:dyDescent="0.3">
      <c r="A493" s="184"/>
      <c r="B493" s="223" t="s">
        <v>58</v>
      </c>
      <c r="C493" s="223"/>
      <c r="D493" s="223"/>
      <c r="E493" s="223"/>
      <c r="F493" s="223"/>
      <c r="G493" s="223"/>
      <c r="H493" s="223"/>
      <c r="I493" s="185"/>
      <c r="J493" s="185"/>
      <c r="L493" s="185"/>
      <c r="M493" s="185"/>
      <c r="N493" s="185"/>
      <c r="O493" s="185"/>
      <c r="P493" s="185"/>
      <c r="Q493" s="185"/>
      <c r="R493" s="185"/>
      <c r="S493" s="185"/>
      <c r="U493" s="185"/>
      <c r="V493" s="185"/>
      <c r="X493" s="185"/>
      <c r="Y493" s="185"/>
      <c r="Z493" s="185"/>
      <c r="AA493" s="26"/>
      <c r="AB493" s="185"/>
      <c r="AC493" s="185"/>
      <c r="AD493" s="185"/>
      <c r="AE493" s="185"/>
      <c r="AF493" s="185"/>
      <c r="AH493" s="185"/>
      <c r="AI493" s="185"/>
      <c r="AK493" s="185"/>
      <c r="AL493" s="185"/>
      <c r="AM493" s="185"/>
      <c r="AN493" s="185"/>
      <c r="AO493" s="185"/>
      <c r="AP493" s="185"/>
      <c r="AQ493" s="185"/>
      <c r="AR493" s="185"/>
      <c r="AS493" s="185"/>
      <c r="AT493" s="185"/>
      <c r="AU493" s="185"/>
      <c r="AV493" s="185"/>
      <c r="AW493" s="185"/>
      <c r="AX493" s="185"/>
      <c r="AY493" s="185"/>
      <c r="AZ493" s="185"/>
      <c r="BA493" s="185"/>
      <c r="BB493" s="185"/>
      <c r="BC493" s="185"/>
      <c r="BD493" s="185"/>
      <c r="BE493" s="185"/>
      <c r="BF493" s="185"/>
      <c r="BG493" s="185"/>
      <c r="BH493" s="185"/>
      <c r="BI493" s="185"/>
      <c r="BJ493" s="185"/>
    </row>
    <row r="494" spans="1:62" x14ac:dyDescent="0.3">
      <c r="A494" s="184"/>
      <c r="B494" s="185"/>
      <c r="C494" s="185"/>
      <c r="D494" s="185"/>
      <c r="E494" s="185"/>
      <c r="F494" s="185"/>
      <c r="G494" s="26"/>
      <c r="H494" s="26"/>
      <c r="I494" s="185"/>
      <c r="J494" s="185"/>
      <c r="L494" s="185"/>
      <c r="M494" s="185"/>
      <c r="N494" s="185"/>
      <c r="O494" s="185"/>
      <c r="P494" s="185"/>
      <c r="Q494" s="185"/>
      <c r="R494" s="185"/>
      <c r="S494" s="185"/>
      <c r="U494" s="185"/>
      <c r="V494" s="185"/>
      <c r="X494" s="185"/>
      <c r="Y494" s="185"/>
      <c r="Z494" s="185"/>
      <c r="AA494" s="26"/>
      <c r="AB494" s="185"/>
      <c r="AC494" s="185"/>
      <c r="AD494" s="185"/>
      <c r="AE494" s="185"/>
      <c r="AF494" s="185"/>
      <c r="AH494" s="185"/>
      <c r="AI494" s="185"/>
      <c r="AK494" s="185"/>
      <c r="AL494" s="185"/>
      <c r="AM494" s="185"/>
      <c r="AN494" s="185"/>
      <c r="AO494" s="185"/>
      <c r="AP494" s="185"/>
      <c r="AQ494" s="185"/>
      <c r="AR494" s="185"/>
      <c r="AS494" s="185"/>
      <c r="AT494" s="185"/>
      <c r="AU494" s="185"/>
      <c r="AV494" s="185"/>
      <c r="AW494" s="185"/>
      <c r="AX494" s="185"/>
      <c r="AY494" s="185"/>
      <c r="AZ494" s="185"/>
      <c r="BA494" s="185"/>
      <c r="BB494" s="185"/>
      <c r="BC494" s="185"/>
      <c r="BD494" s="185"/>
      <c r="BE494" s="185"/>
      <c r="BF494" s="185"/>
      <c r="BG494" s="185"/>
      <c r="BH494" s="185"/>
      <c r="BI494" s="185"/>
      <c r="BJ494" s="185"/>
    </row>
    <row r="495" spans="1:62" ht="39" x14ac:dyDescent="0.3">
      <c r="A495" s="19" t="s">
        <v>36</v>
      </c>
      <c r="B495" s="22" t="s">
        <v>19</v>
      </c>
      <c r="C495" s="19" t="s">
        <v>59</v>
      </c>
      <c r="D495" s="185" t="s">
        <v>49</v>
      </c>
      <c r="E495" s="26"/>
      <c r="F495" s="22" t="s">
        <v>19</v>
      </c>
      <c r="G495" s="19" t="s">
        <v>59</v>
      </c>
      <c r="H495" s="185" t="s">
        <v>49</v>
      </c>
      <c r="I495" s="26"/>
      <c r="J495" s="185"/>
      <c r="L495" s="26"/>
      <c r="M495" s="26"/>
      <c r="N495" s="26"/>
      <c r="O495" s="26"/>
      <c r="P495" s="185"/>
      <c r="Q495" s="185"/>
      <c r="R495" s="26"/>
      <c r="S495" s="185"/>
      <c r="T495" s="26"/>
      <c r="U495" s="26"/>
      <c r="V495" s="185"/>
      <c r="W495" s="26"/>
      <c r="X495" s="26"/>
      <c r="Y495" s="185"/>
      <c r="Z495" s="185"/>
      <c r="AA495" s="26"/>
      <c r="AB495" s="26"/>
      <c r="AC495" s="185"/>
      <c r="AD495" s="185"/>
      <c r="AE495" s="26"/>
      <c r="AF495" s="185"/>
      <c r="AG495" s="26"/>
      <c r="AH495" s="26"/>
      <c r="AI495" s="185"/>
      <c r="AJ495" s="26"/>
      <c r="AK495" s="26"/>
      <c r="AL495" s="185"/>
      <c r="AM495" s="26"/>
      <c r="AN495" s="185"/>
      <c r="AO495" s="185"/>
      <c r="AP495" s="185"/>
      <c r="AQ495" s="185"/>
      <c r="AR495" s="185"/>
      <c r="AS495" s="185"/>
      <c r="AT495" s="185"/>
      <c r="AU495" s="185"/>
      <c r="AV495" s="185"/>
      <c r="AW495" s="185"/>
      <c r="AX495" s="185"/>
      <c r="AY495" s="185"/>
      <c r="AZ495" s="185"/>
      <c r="BA495" s="185"/>
      <c r="BB495" s="185"/>
      <c r="BC495" s="185"/>
      <c r="BD495" s="185"/>
      <c r="BE495" s="185"/>
      <c r="BF495" s="185"/>
      <c r="BG495" s="185"/>
      <c r="BH495" s="185"/>
      <c r="BI495" s="185"/>
      <c r="BJ495" s="185"/>
    </row>
    <row r="496" spans="1:62" x14ac:dyDescent="0.3">
      <c r="A496" s="184"/>
      <c r="B496" s="22"/>
      <c r="C496" s="185"/>
      <c r="D496" s="185"/>
      <c r="E496" s="185"/>
      <c r="F496" s="185"/>
      <c r="G496" s="185"/>
      <c r="H496" s="185"/>
      <c r="I496" s="185"/>
      <c r="J496" s="185"/>
      <c r="L496" s="185"/>
      <c r="M496" s="185"/>
      <c r="N496" s="185"/>
      <c r="O496" s="185"/>
      <c r="P496" s="185"/>
      <c r="Q496" s="185"/>
      <c r="R496" s="185"/>
      <c r="S496" s="185"/>
      <c r="U496" s="185"/>
      <c r="V496" s="185"/>
      <c r="X496" s="185"/>
      <c r="Y496" s="185"/>
      <c r="Z496" s="185"/>
      <c r="AA496" s="26"/>
      <c r="AB496" s="185"/>
      <c r="AC496" s="185"/>
      <c r="AD496" s="185"/>
      <c r="AE496" s="185"/>
      <c r="AF496" s="185"/>
      <c r="AH496" s="185"/>
      <c r="AI496" s="185"/>
      <c r="AK496" s="185"/>
      <c r="AL496" s="185"/>
      <c r="AM496" s="185"/>
      <c r="AN496" s="185"/>
      <c r="AO496" s="185"/>
      <c r="AP496" s="185"/>
      <c r="AQ496" s="185"/>
      <c r="AR496" s="185"/>
      <c r="AS496" s="185"/>
      <c r="AT496" s="185"/>
      <c r="AU496" s="185"/>
      <c r="AV496" s="185"/>
      <c r="AW496" s="185"/>
      <c r="AX496" s="185"/>
      <c r="AY496" s="185"/>
      <c r="AZ496" s="185"/>
      <c r="BA496" s="185"/>
      <c r="BB496" s="185"/>
      <c r="BC496" s="185"/>
      <c r="BD496" s="185"/>
      <c r="BE496" s="185"/>
      <c r="BF496" s="185"/>
      <c r="BG496" s="185"/>
      <c r="BH496" s="185"/>
      <c r="BI496" s="185"/>
      <c r="BJ496" s="185"/>
    </row>
    <row r="497" spans="1:62" s="103" customFormat="1" x14ac:dyDescent="0.3">
      <c r="A497" s="184"/>
      <c r="B497" s="223" t="s">
        <v>60</v>
      </c>
      <c r="C497" s="223"/>
      <c r="D497" s="223"/>
      <c r="E497" s="184"/>
      <c r="F497" s="223" t="s">
        <v>61</v>
      </c>
      <c r="G497" s="223"/>
      <c r="H497" s="223"/>
      <c r="I497" s="184"/>
      <c r="J497" s="184"/>
      <c r="K497" s="17"/>
      <c r="L497" s="184"/>
      <c r="M497" s="184"/>
      <c r="N497" s="184"/>
      <c r="O497" s="184"/>
      <c r="P497" s="184"/>
      <c r="Q497" s="184"/>
      <c r="R497" s="184"/>
      <c r="S497" s="184"/>
      <c r="T497" s="187"/>
      <c r="U497" s="184"/>
      <c r="V497" s="184"/>
      <c r="W497" s="187"/>
      <c r="X497" s="184"/>
      <c r="Y497" s="184"/>
      <c r="Z497" s="184"/>
      <c r="AA497" s="27"/>
      <c r="AB497" s="184"/>
      <c r="AC497" s="184"/>
      <c r="AD497" s="184"/>
      <c r="AE497" s="184"/>
      <c r="AF497" s="184"/>
      <c r="AG497" s="187"/>
      <c r="AH497" s="184"/>
      <c r="AI497" s="184"/>
      <c r="AJ497" s="187"/>
      <c r="AK497" s="184"/>
      <c r="AL497" s="184"/>
      <c r="AM497" s="184"/>
      <c r="AN497" s="184"/>
      <c r="AO497" s="184"/>
      <c r="AP497" s="184"/>
      <c r="AQ497" s="184"/>
      <c r="AR497" s="184"/>
      <c r="AS497" s="184"/>
      <c r="AT497" s="184"/>
      <c r="AU497" s="184"/>
      <c r="AV497" s="184"/>
      <c r="AW497" s="184"/>
      <c r="AX497" s="184"/>
      <c r="AY497" s="184"/>
      <c r="AZ497" s="184"/>
      <c r="BA497" s="184"/>
      <c r="BB497" s="184"/>
      <c r="BC497" s="184"/>
      <c r="BD497" s="184"/>
      <c r="BE497" s="184"/>
      <c r="BF497" s="184"/>
      <c r="BG497" s="184"/>
      <c r="BH497" s="184"/>
      <c r="BI497" s="184"/>
      <c r="BJ497" s="184"/>
    </row>
    <row r="498" spans="1:62" x14ac:dyDescent="0.3">
      <c r="A498" s="184"/>
      <c r="B498" s="185"/>
      <c r="C498" s="185"/>
      <c r="D498" s="185"/>
      <c r="E498" s="185"/>
      <c r="F498" s="185"/>
      <c r="G498" s="185"/>
      <c r="H498" s="185"/>
      <c r="I498" s="185"/>
      <c r="J498" s="185"/>
      <c r="L498" s="185"/>
      <c r="M498" s="185"/>
      <c r="N498" s="185"/>
      <c r="O498" s="185"/>
      <c r="P498" s="185"/>
      <c r="Q498" s="185"/>
      <c r="R498" s="185"/>
      <c r="S498" s="185"/>
      <c r="U498" s="185"/>
      <c r="V498" s="185"/>
      <c r="X498" s="185"/>
      <c r="Y498" s="185"/>
      <c r="Z498" s="185"/>
      <c r="AA498" s="26"/>
      <c r="AB498" s="185"/>
      <c r="AC498" s="185"/>
      <c r="AD498" s="185"/>
      <c r="AE498" s="185"/>
      <c r="AF498" s="185"/>
      <c r="AH498" s="185"/>
      <c r="AI498" s="185"/>
      <c r="AK498" s="185"/>
      <c r="AL498" s="185"/>
      <c r="AM498" s="185"/>
      <c r="AN498" s="185"/>
      <c r="AO498" s="185"/>
      <c r="AP498" s="185"/>
      <c r="AQ498" s="185"/>
      <c r="AR498" s="185"/>
      <c r="AS498" s="185"/>
      <c r="AT498" s="185"/>
      <c r="AU498" s="185"/>
      <c r="AV498" s="185"/>
      <c r="AW498" s="185"/>
      <c r="AX498" s="185"/>
      <c r="AY498" s="185"/>
      <c r="AZ498" s="185"/>
      <c r="BA498" s="185"/>
      <c r="BB498" s="185"/>
      <c r="BC498" s="185"/>
      <c r="BD498" s="185"/>
      <c r="BE498" s="185"/>
      <c r="BF498" s="185"/>
      <c r="BG498" s="185"/>
      <c r="BH498" s="185"/>
      <c r="BI498" s="185"/>
      <c r="BJ498" s="185"/>
    </row>
    <row r="499" spans="1:62" x14ac:dyDescent="0.3">
      <c r="A499" s="24">
        <f>A402</f>
        <v>0</v>
      </c>
      <c r="B499" s="86">
        <f t="shared" ref="B499:B530" si="70">SUM(B402,I402,P402)</f>
        <v>6.033477790237024E-3</v>
      </c>
      <c r="C499" s="23">
        <f t="shared" ref="C499:C530" si="71">SUM(D402,K402,R402)/B499</f>
        <v>1.0379121770239286</v>
      </c>
      <c r="D499" s="23">
        <f>ABS(C499-1)*B499*$I$4</f>
        <v>2.2874227805340743E-4</v>
      </c>
      <c r="E499" s="23"/>
      <c r="F499" s="86">
        <f t="shared" ref="F499:F530" si="72">SUM(E402,L402,S402)</f>
        <v>9.9914636577865391E-4</v>
      </c>
      <c r="G499" s="23">
        <f t="shared" ref="G499:G530" si="73">SUM(G402,N402,U402)/F499</f>
        <v>0.77106229288524109</v>
      </c>
      <c r="H499" s="23">
        <f>ABS(G499-1)*F499*$I$4</f>
        <v>2.2874227805340925E-4</v>
      </c>
      <c r="I499" s="185"/>
      <c r="J499" s="185"/>
      <c r="L499" s="185"/>
      <c r="M499" s="185"/>
      <c r="N499" s="185"/>
      <c r="O499" s="185"/>
      <c r="P499" s="185"/>
      <c r="Q499" s="185"/>
      <c r="R499" s="185"/>
      <c r="S499" s="185"/>
      <c r="U499" s="185"/>
      <c r="V499" s="185"/>
      <c r="X499" s="185"/>
      <c r="Y499" s="185"/>
      <c r="Z499" s="185"/>
      <c r="AA499" s="26"/>
      <c r="AB499" s="185"/>
      <c r="AC499" s="185"/>
      <c r="AD499" s="185"/>
      <c r="AE499" s="185"/>
      <c r="AF499" s="185"/>
      <c r="AH499" s="185"/>
      <c r="AI499" s="185"/>
      <c r="AK499" s="185"/>
      <c r="AL499" s="185"/>
      <c r="AM499" s="185"/>
      <c r="AN499" s="185"/>
      <c r="AO499" s="185"/>
      <c r="AP499" s="185"/>
      <c r="AQ499" s="185"/>
      <c r="AR499" s="185"/>
      <c r="AS499" s="185"/>
      <c r="AT499" s="185"/>
      <c r="AU499" s="185"/>
      <c r="AV499" s="185"/>
      <c r="AW499" s="185"/>
      <c r="AX499" s="185"/>
      <c r="AY499" s="185"/>
      <c r="AZ499" s="185"/>
      <c r="BA499" s="185"/>
      <c r="BB499" s="185"/>
      <c r="BC499" s="185"/>
      <c r="BD499" s="185"/>
      <c r="BE499" s="185"/>
      <c r="BF499" s="185"/>
      <c r="BG499" s="185"/>
      <c r="BH499" s="185"/>
      <c r="BI499" s="185"/>
      <c r="BJ499" s="185"/>
    </row>
    <row r="500" spans="1:62" x14ac:dyDescent="0.3">
      <c r="A500" s="24">
        <f t="shared" ref="A500:A563" si="74">A403</f>
        <v>1</v>
      </c>
      <c r="B500" s="86">
        <f t="shared" si="70"/>
        <v>7.7835112524763444E-3</v>
      </c>
      <c r="C500" s="23">
        <f t="shared" si="71"/>
        <v>1.0457326048077227</v>
      </c>
      <c r="D500" s="23">
        <f t="shared" ref="D500:D563" si="75">ABS(C500-1)*B500*$I$4</f>
        <v>3.5596024412596321E-4</v>
      </c>
      <c r="E500" s="23"/>
      <c r="F500" s="86">
        <f t="shared" si="72"/>
        <v>2.3040348518247613E-3</v>
      </c>
      <c r="G500" s="23">
        <f t="shared" si="73"/>
        <v>0.84550570324747842</v>
      </c>
      <c r="H500" s="23">
        <f t="shared" ref="H500:H563" si="76">ABS(G500-1)*F500*$I$4</f>
        <v>3.5596024412596673E-4</v>
      </c>
      <c r="I500" s="185"/>
      <c r="J500" s="185"/>
      <c r="L500" s="185"/>
      <c r="M500" s="185"/>
      <c r="N500" s="185"/>
      <c r="O500" s="185"/>
      <c r="P500" s="185"/>
      <c r="Q500" s="185"/>
      <c r="R500" s="185"/>
      <c r="S500" s="185"/>
      <c r="U500" s="185"/>
      <c r="V500" s="185"/>
      <c r="X500" s="185"/>
      <c r="Y500" s="185"/>
      <c r="Z500" s="185"/>
      <c r="AA500" s="26"/>
      <c r="AB500" s="185"/>
      <c r="AC500" s="185"/>
      <c r="AD500" s="185"/>
      <c r="AE500" s="185"/>
      <c r="AF500" s="185"/>
      <c r="AH500" s="185"/>
      <c r="AI500" s="185"/>
      <c r="AK500" s="185"/>
      <c r="AL500" s="185"/>
      <c r="AM500" s="185"/>
      <c r="AN500" s="185"/>
      <c r="AO500" s="185"/>
      <c r="AP500" s="185"/>
      <c r="AQ500" s="185"/>
      <c r="AR500" s="185"/>
      <c r="AS500" s="185"/>
      <c r="AT500" s="185"/>
      <c r="AU500" s="185"/>
      <c r="AV500" s="185"/>
      <c r="AW500" s="185"/>
      <c r="AX500" s="185"/>
      <c r="AY500" s="185"/>
      <c r="AZ500" s="185"/>
      <c r="BA500" s="185"/>
      <c r="BB500" s="185"/>
      <c r="BC500" s="185"/>
      <c r="BD500" s="185"/>
      <c r="BE500" s="185"/>
      <c r="BF500" s="185"/>
      <c r="BG500" s="185"/>
      <c r="BH500" s="185"/>
      <c r="BI500" s="185"/>
      <c r="BJ500" s="185"/>
    </row>
    <row r="501" spans="1:62" x14ac:dyDescent="0.3">
      <c r="A501" s="24">
        <f t="shared" si="74"/>
        <v>2</v>
      </c>
      <c r="B501" s="86">
        <f t="shared" si="70"/>
        <v>7.62716900569108E-3</v>
      </c>
      <c r="C501" s="23">
        <f t="shared" si="71"/>
        <v>1.0519701957303074</v>
      </c>
      <c r="D501" s="23">
        <f t="shared" si="75"/>
        <v>3.9638546609389923E-4</v>
      </c>
      <c r="E501" s="23"/>
      <c r="F501" s="86">
        <f t="shared" si="72"/>
        <v>3.6419690347935093E-3</v>
      </c>
      <c r="G501" s="23">
        <f t="shared" si="73"/>
        <v>0.89116176927726765</v>
      </c>
      <c r="H501" s="23">
        <f t="shared" si="76"/>
        <v>3.9638546609390281E-4</v>
      </c>
      <c r="I501" s="185"/>
      <c r="J501" s="185"/>
      <c r="L501" s="185"/>
      <c r="M501" s="185"/>
      <c r="N501" s="185"/>
      <c r="O501" s="185"/>
      <c r="P501" s="185"/>
      <c r="Q501" s="185"/>
      <c r="R501" s="185"/>
      <c r="S501" s="185"/>
      <c r="U501" s="185"/>
      <c r="V501" s="185"/>
      <c r="X501" s="185"/>
      <c r="Y501" s="185"/>
      <c r="Z501" s="185"/>
      <c r="AA501" s="26"/>
      <c r="AB501" s="185"/>
      <c r="AC501" s="185"/>
      <c r="AD501" s="185"/>
      <c r="AE501" s="185"/>
      <c r="AF501" s="185"/>
      <c r="AH501" s="185"/>
      <c r="AI501" s="185"/>
      <c r="AK501" s="185"/>
      <c r="AL501" s="185"/>
      <c r="AM501" s="185"/>
      <c r="AN501" s="185"/>
      <c r="AO501" s="185"/>
      <c r="AP501" s="185"/>
      <c r="AQ501" s="185"/>
      <c r="AR501" s="185"/>
      <c r="AS501" s="185"/>
      <c r="AT501" s="185"/>
      <c r="AU501" s="185"/>
      <c r="AV501" s="185"/>
      <c r="AW501" s="185"/>
      <c r="AX501" s="185"/>
      <c r="AY501" s="185"/>
      <c r="AZ501" s="185"/>
      <c r="BA501" s="185"/>
      <c r="BB501" s="185"/>
      <c r="BC501" s="185"/>
      <c r="BD501" s="185"/>
      <c r="BE501" s="185"/>
      <c r="BF501" s="185"/>
      <c r="BG501" s="185"/>
      <c r="BH501" s="185"/>
      <c r="BI501" s="185"/>
      <c r="BJ501" s="185"/>
    </row>
    <row r="502" spans="1:62" x14ac:dyDescent="0.3">
      <c r="A502" s="24">
        <f t="shared" si="74"/>
        <v>3</v>
      </c>
      <c r="B502" s="86">
        <f t="shared" si="70"/>
        <v>7.6346667688584014E-3</v>
      </c>
      <c r="C502" s="23">
        <f t="shared" si="71"/>
        <v>1.0414339278962339</v>
      </c>
      <c r="D502" s="23">
        <f t="shared" si="75"/>
        <v>3.1633423241265204E-4</v>
      </c>
      <c r="E502" s="23"/>
      <c r="F502" s="86">
        <f t="shared" si="72"/>
        <v>2.7277973182445016E-3</v>
      </c>
      <c r="G502" s="23">
        <f t="shared" si="73"/>
        <v>0.884033087686943</v>
      </c>
      <c r="H502" s="23">
        <f t="shared" si="76"/>
        <v>3.1633423241265215E-4</v>
      </c>
      <c r="I502" s="185"/>
      <c r="J502" s="185"/>
      <c r="L502" s="185"/>
      <c r="M502" s="185"/>
      <c r="N502" s="185"/>
      <c r="O502" s="185"/>
      <c r="P502" s="185"/>
      <c r="Q502" s="185"/>
      <c r="R502" s="185"/>
      <c r="S502" s="185"/>
      <c r="U502" s="185"/>
      <c r="V502" s="185"/>
      <c r="X502" s="185"/>
      <c r="Y502" s="185"/>
      <c r="Z502" s="185"/>
      <c r="AA502" s="26"/>
      <c r="AB502" s="185"/>
      <c r="AC502" s="185"/>
      <c r="AD502" s="185"/>
      <c r="AE502" s="185"/>
      <c r="AF502" s="185"/>
      <c r="AH502" s="185"/>
      <c r="AI502" s="185"/>
      <c r="AK502" s="185"/>
      <c r="AL502" s="185"/>
      <c r="AM502" s="185"/>
      <c r="AN502" s="185"/>
      <c r="AO502" s="185"/>
      <c r="AP502" s="185"/>
      <c r="AQ502" s="185"/>
      <c r="AR502" s="185"/>
      <c r="AS502" s="185"/>
      <c r="AT502" s="185"/>
      <c r="AU502" s="185"/>
      <c r="AV502" s="185"/>
      <c r="AW502" s="185"/>
      <c r="AX502" s="185"/>
      <c r="AY502" s="185"/>
      <c r="AZ502" s="185"/>
      <c r="BA502" s="185"/>
      <c r="BB502" s="185"/>
      <c r="BC502" s="185"/>
      <c r="BD502" s="185"/>
      <c r="BE502" s="185"/>
      <c r="BF502" s="185"/>
      <c r="BG502" s="185"/>
      <c r="BH502" s="185"/>
      <c r="BI502" s="185"/>
      <c r="BJ502" s="185"/>
    </row>
    <row r="503" spans="1:62" x14ac:dyDescent="0.3">
      <c r="A503" s="24">
        <f t="shared" si="74"/>
        <v>4</v>
      </c>
      <c r="B503" s="86">
        <f t="shared" si="70"/>
        <v>6.5508234487822239E-3</v>
      </c>
      <c r="C503" s="23">
        <f t="shared" si="71"/>
        <v>1.0399910253656055</v>
      </c>
      <c r="D503" s="23">
        <f t="shared" si="75"/>
        <v>2.6197414670585324E-4</v>
      </c>
      <c r="E503" s="23"/>
      <c r="F503" s="86">
        <f t="shared" si="72"/>
        <v>2.9244053301876053E-3</v>
      </c>
      <c r="G503" s="23">
        <f t="shared" si="73"/>
        <v>0.91041797660482116</v>
      </c>
      <c r="H503" s="23">
        <f t="shared" si="76"/>
        <v>2.6197414670585178E-4</v>
      </c>
      <c r="I503" s="185"/>
      <c r="J503" s="185"/>
      <c r="L503" s="185"/>
      <c r="M503" s="185"/>
      <c r="N503" s="185"/>
      <c r="O503" s="185"/>
      <c r="P503" s="185"/>
      <c r="Q503" s="185"/>
      <c r="R503" s="185"/>
      <c r="S503" s="185"/>
      <c r="U503" s="185"/>
      <c r="V503" s="185"/>
      <c r="X503" s="185"/>
      <c r="Y503" s="185"/>
      <c r="Z503" s="185"/>
      <c r="AA503" s="26"/>
      <c r="AB503" s="185"/>
      <c r="AC503" s="185"/>
      <c r="AD503" s="185"/>
      <c r="AE503" s="185"/>
      <c r="AF503" s="185"/>
      <c r="AH503" s="185"/>
      <c r="AI503" s="185"/>
      <c r="AK503" s="185"/>
      <c r="AL503" s="185"/>
      <c r="AM503" s="185"/>
      <c r="AN503" s="185"/>
      <c r="AO503" s="185"/>
      <c r="AP503" s="185"/>
      <c r="AQ503" s="185"/>
      <c r="AR503" s="185"/>
      <c r="AS503" s="185"/>
      <c r="AT503" s="185"/>
      <c r="AU503" s="185"/>
      <c r="AV503" s="185"/>
      <c r="AW503" s="185"/>
      <c r="AX503" s="185"/>
      <c r="AY503" s="185"/>
      <c r="AZ503" s="185"/>
      <c r="BA503" s="185"/>
      <c r="BB503" s="185"/>
      <c r="BC503" s="185"/>
      <c r="BD503" s="185"/>
      <c r="BE503" s="185"/>
      <c r="BF503" s="185"/>
      <c r="BG503" s="185"/>
      <c r="BH503" s="185"/>
      <c r="BI503" s="185"/>
      <c r="BJ503" s="185"/>
    </row>
    <row r="504" spans="1:62" x14ac:dyDescent="0.3">
      <c r="A504" s="24">
        <f t="shared" si="74"/>
        <v>5</v>
      </c>
      <c r="B504" s="86">
        <f t="shared" si="70"/>
        <v>7.5624660865064135E-3</v>
      </c>
      <c r="C504" s="23">
        <f t="shared" si="71"/>
        <v>1.0162623824577512</v>
      </c>
      <c r="D504" s="23">
        <f t="shared" si="75"/>
        <v>1.229837158225406E-4</v>
      </c>
      <c r="E504" s="185"/>
      <c r="F504" s="86">
        <f t="shared" si="72"/>
        <v>3.093521543850529E-3</v>
      </c>
      <c r="G504" s="23">
        <f t="shared" si="73"/>
        <v>0.96024475211203486</v>
      </c>
      <c r="H504" s="23">
        <f t="shared" si="76"/>
        <v>1.2298371582253841E-4</v>
      </c>
      <c r="I504" s="185"/>
      <c r="J504" s="185"/>
      <c r="L504" s="185"/>
      <c r="M504" s="185"/>
      <c r="N504" s="185"/>
      <c r="O504" s="185"/>
      <c r="P504" s="185"/>
      <c r="Q504" s="185"/>
      <c r="R504" s="185"/>
      <c r="S504" s="185"/>
      <c r="U504" s="185"/>
      <c r="V504" s="185"/>
      <c r="X504" s="185"/>
      <c r="Y504" s="185"/>
      <c r="Z504" s="185"/>
      <c r="AA504" s="26"/>
      <c r="AB504" s="185"/>
      <c r="AC504" s="185"/>
      <c r="AD504" s="185"/>
      <c r="AE504" s="185"/>
      <c r="AF504" s="185"/>
      <c r="AH504" s="185"/>
      <c r="AI504" s="185"/>
      <c r="AK504" s="185"/>
      <c r="AL504" s="185"/>
      <c r="AM504" s="185"/>
      <c r="AN504" s="185"/>
      <c r="AO504" s="185"/>
      <c r="AP504" s="185"/>
      <c r="AQ504" s="185"/>
      <c r="AR504" s="185"/>
      <c r="AS504" s="185"/>
      <c r="AT504" s="185"/>
      <c r="AU504" s="185"/>
      <c r="AV504" s="185"/>
      <c r="AW504" s="185"/>
      <c r="AX504" s="185"/>
      <c r="AY504" s="185"/>
      <c r="AZ504" s="185"/>
      <c r="BA504" s="185"/>
      <c r="BB504" s="185"/>
      <c r="BC504" s="185"/>
      <c r="BD504" s="185"/>
      <c r="BE504" s="185"/>
      <c r="BF504" s="185"/>
      <c r="BG504" s="185"/>
      <c r="BH504" s="185"/>
      <c r="BI504" s="185"/>
      <c r="BJ504" s="185"/>
    </row>
    <row r="505" spans="1:62" x14ac:dyDescent="0.3">
      <c r="A505" s="24">
        <f t="shared" si="74"/>
        <v>6</v>
      </c>
      <c r="B505" s="86">
        <f t="shared" si="70"/>
        <v>8.4752493283948068E-3</v>
      </c>
      <c r="C505" s="23">
        <f t="shared" si="71"/>
        <v>1.0169847321391707</v>
      </c>
      <c r="D505" s="23">
        <f t="shared" si="75"/>
        <v>1.4394983965547244E-4</v>
      </c>
      <c r="E505" s="185"/>
      <c r="F505" s="86">
        <f t="shared" si="72"/>
        <v>3.5647698436633074E-3</v>
      </c>
      <c r="G505" s="23">
        <f t="shared" si="73"/>
        <v>0.9596187563381241</v>
      </c>
      <c r="H505" s="23">
        <f t="shared" si="76"/>
        <v>1.4394983965547526E-4</v>
      </c>
      <c r="I505" s="185"/>
      <c r="J505" s="185"/>
      <c r="L505" s="185"/>
      <c r="M505" s="185"/>
      <c r="N505" s="185"/>
      <c r="O505" s="185"/>
      <c r="P505" s="185"/>
      <c r="Q505" s="185"/>
      <c r="R505" s="185"/>
      <c r="S505" s="185"/>
      <c r="U505" s="185"/>
      <c r="V505" s="185"/>
      <c r="X505" s="185"/>
      <c r="Y505" s="185"/>
      <c r="Z505" s="185"/>
      <c r="AA505" s="26"/>
      <c r="AB505" s="185"/>
      <c r="AC505" s="185"/>
      <c r="AD505" s="185"/>
      <c r="AE505" s="185"/>
      <c r="AF505" s="185"/>
      <c r="AH505" s="185"/>
      <c r="AI505" s="185"/>
      <c r="AK505" s="185"/>
      <c r="AL505" s="185"/>
      <c r="AM505" s="185"/>
      <c r="AN505" s="185"/>
      <c r="AO505" s="185"/>
      <c r="AP505" s="185"/>
      <c r="AQ505" s="185"/>
      <c r="AR505" s="185"/>
      <c r="AS505" s="185"/>
      <c r="AT505" s="185"/>
      <c r="AU505" s="185"/>
      <c r="AV505" s="185"/>
      <c r="AW505" s="185"/>
      <c r="AX505" s="185"/>
      <c r="AY505" s="185"/>
      <c r="AZ505" s="185"/>
      <c r="BA505" s="185"/>
      <c r="BB505" s="185"/>
      <c r="BC505" s="185"/>
      <c r="BD505" s="185"/>
      <c r="BE505" s="185"/>
      <c r="BF505" s="185"/>
      <c r="BG505" s="185"/>
      <c r="BH505" s="185"/>
      <c r="BI505" s="185"/>
      <c r="BJ505" s="185"/>
    </row>
    <row r="506" spans="1:62" x14ac:dyDescent="0.3">
      <c r="A506" s="24">
        <f t="shared" si="74"/>
        <v>7</v>
      </c>
      <c r="B506" s="86">
        <f t="shared" si="70"/>
        <v>8.7534996503820812E-3</v>
      </c>
      <c r="C506" s="23">
        <f t="shared" si="71"/>
        <v>1.0042725934983965</v>
      </c>
      <c r="D506" s="23">
        <f t="shared" si="75"/>
        <v>3.740014569443836E-5</v>
      </c>
      <c r="F506" s="86">
        <f t="shared" si="72"/>
        <v>4.0579560431138039E-3</v>
      </c>
      <c r="G506" s="23">
        <f t="shared" si="73"/>
        <v>0.99078350152217609</v>
      </c>
      <c r="H506" s="23">
        <f t="shared" si="76"/>
        <v>3.7400145694434708E-5</v>
      </c>
      <c r="I506" s="185"/>
      <c r="J506" s="185"/>
      <c r="L506" s="185"/>
      <c r="M506" s="185"/>
      <c r="N506" s="185"/>
      <c r="O506" s="185"/>
      <c r="P506" s="185"/>
      <c r="Q506" s="185"/>
      <c r="R506" s="185"/>
      <c r="S506" s="185"/>
      <c r="U506" s="185"/>
      <c r="V506" s="185"/>
      <c r="X506" s="185"/>
      <c r="Y506" s="185"/>
      <c r="Z506" s="185"/>
      <c r="AA506" s="26"/>
      <c r="AB506" s="185"/>
      <c r="AC506" s="185"/>
      <c r="AD506" s="185"/>
      <c r="AE506" s="185"/>
      <c r="AF506" s="185"/>
      <c r="AH506" s="185"/>
      <c r="AI506" s="185"/>
      <c r="AK506" s="185"/>
      <c r="AL506" s="185"/>
      <c r="AM506" s="185"/>
      <c r="AN506" s="185"/>
      <c r="AO506" s="185"/>
      <c r="AP506" s="185"/>
      <c r="AQ506" s="185"/>
      <c r="AR506" s="185"/>
      <c r="AS506" s="185"/>
      <c r="AT506" s="185"/>
      <c r="AU506" s="185"/>
      <c r="AV506" s="185"/>
      <c r="AW506" s="185"/>
      <c r="AX506" s="185"/>
      <c r="AY506" s="185"/>
      <c r="AZ506" s="185"/>
      <c r="BA506" s="185"/>
      <c r="BB506" s="185"/>
      <c r="BC506" s="185"/>
      <c r="BD506" s="185"/>
      <c r="BE506" s="185"/>
      <c r="BF506" s="185"/>
      <c r="BG506" s="185"/>
      <c r="BH506" s="185"/>
      <c r="BI506" s="185"/>
      <c r="BJ506" s="185"/>
    </row>
    <row r="507" spans="1:62" x14ac:dyDescent="0.3">
      <c r="A507" s="24">
        <f t="shared" si="74"/>
        <v>8</v>
      </c>
      <c r="B507" s="86">
        <f t="shared" si="70"/>
        <v>9.0778473311017779E-3</v>
      </c>
      <c r="C507" s="23">
        <f t="shared" si="71"/>
        <v>1.0043966677798977</v>
      </c>
      <c r="D507" s="23">
        <f t="shared" si="75"/>
        <v>3.9912278871485217E-5</v>
      </c>
      <c r="F507" s="86">
        <f t="shared" si="72"/>
        <v>4.2617841232921068E-3</v>
      </c>
      <c r="G507" s="23">
        <f t="shared" si="73"/>
        <v>0.99063484265818347</v>
      </c>
      <c r="H507" s="23">
        <f t="shared" si="76"/>
        <v>3.9912278871486206E-5</v>
      </c>
      <c r="I507" s="185"/>
      <c r="J507" s="185"/>
      <c r="L507" s="185"/>
      <c r="M507" s="185"/>
      <c r="N507" s="185"/>
      <c r="O507" s="185"/>
      <c r="P507" s="185"/>
      <c r="Q507" s="185"/>
      <c r="R507" s="185"/>
      <c r="S507" s="185"/>
      <c r="U507" s="185"/>
      <c r="V507" s="185"/>
      <c r="X507" s="185"/>
      <c r="Y507" s="185"/>
      <c r="Z507" s="185"/>
      <c r="AA507" s="26"/>
      <c r="AB507" s="185"/>
      <c r="AC507" s="185"/>
      <c r="AD507" s="185"/>
      <c r="AE507" s="185"/>
      <c r="AF507" s="185"/>
      <c r="AH507" s="185"/>
      <c r="AI507" s="185"/>
      <c r="AK507" s="185"/>
      <c r="AL507" s="185"/>
      <c r="AM507" s="185"/>
      <c r="AN507" s="185"/>
      <c r="AO507" s="185"/>
      <c r="AP507" s="185"/>
      <c r="AQ507" s="185"/>
      <c r="AR507" s="185"/>
      <c r="AS507" s="185"/>
      <c r="AT507" s="185"/>
      <c r="AU507" s="185"/>
      <c r="AV507" s="185"/>
      <c r="AW507" s="185"/>
      <c r="AX507" s="185"/>
      <c r="AY507" s="185"/>
      <c r="AZ507" s="185"/>
      <c r="BA507" s="185"/>
      <c r="BB507" s="185"/>
      <c r="BC507" s="185"/>
      <c r="BD507" s="185"/>
      <c r="BE507" s="185"/>
      <c r="BF507" s="185"/>
      <c r="BG507" s="185"/>
      <c r="BH507" s="185"/>
      <c r="BI507" s="185"/>
      <c r="BJ507" s="185"/>
    </row>
    <row r="508" spans="1:62" x14ac:dyDescent="0.3">
      <c r="A508" s="24">
        <f t="shared" si="74"/>
        <v>9</v>
      </c>
      <c r="B508" s="86">
        <f t="shared" si="70"/>
        <v>9.9634164696421126E-3</v>
      </c>
      <c r="C508" s="23">
        <f t="shared" si="71"/>
        <v>1</v>
      </c>
      <c r="D508" s="23">
        <f t="shared" si="75"/>
        <v>0</v>
      </c>
      <c r="F508" s="86">
        <f t="shared" si="72"/>
        <v>5.8651946613704686E-3</v>
      </c>
      <c r="G508" s="23">
        <f t="shared" si="73"/>
        <v>1</v>
      </c>
      <c r="H508" s="23">
        <f t="shared" si="76"/>
        <v>0</v>
      </c>
      <c r="I508" s="185"/>
      <c r="J508" s="185"/>
      <c r="L508" s="185"/>
      <c r="M508" s="185"/>
      <c r="N508" s="185"/>
      <c r="O508" s="185"/>
      <c r="P508" s="185"/>
      <c r="Q508" s="185"/>
      <c r="R508" s="185"/>
      <c r="S508" s="185"/>
      <c r="U508" s="185"/>
      <c r="V508" s="185"/>
      <c r="X508" s="185"/>
      <c r="Y508" s="185"/>
      <c r="Z508" s="185"/>
      <c r="AA508" s="26"/>
      <c r="AB508" s="185"/>
      <c r="AC508" s="185"/>
      <c r="AD508" s="185"/>
      <c r="AE508" s="185"/>
      <c r="AF508" s="185"/>
      <c r="AH508" s="185"/>
      <c r="AI508" s="185"/>
      <c r="AK508" s="185"/>
      <c r="AL508" s="185"/>
      <c r="AM508" s="185"/>
      <c r="AN508" s="185"/>
      <c r="AO508" s="185"/>
      <c r="AP508" s="185"/>
      <c r="AQ508" s="185"/>
      <c r="AR508" s="185"/>
      <c r="AS508" s="185"/>
      <c r="AT508" s="185"/>
      <c r="AU508" s="185"/>
      <c r="AV508" s="185"/>
      <c r="AW508" s="185"/>
      <c r="AX508" s="185"/>
      <c r="AY508" s="185"/>
      <c r="AZ508" s="185"/>
      <c r="BA508" s="185"/>
      <c r="BB508" s="185"/>
      <c r="BC508" s="185"/>
      <c r="BD508" s="185"/>
      <c r="BE508" s="185"/>
      <c r="BF508" s="185"/>
      <c r="BG508" s="185"/>
      <c r="BH508" s="185"/>
      <c r="BI508" s="185"/>
      <c r="BJ508" s="185"/>
    </row>
    <row r="509" spans="1:62" x14ac:dyDescent="0.3">
      <c r="A509" s="24">
        <f t="shared" si="74"/>
        <v>10</v>
      </c>
      <c r="B509" s="86">
        <f t="shared" si="70"/>
        <v>8.0612061845993718E-3</v>
      </c>
      <c r="C509" s="23">
        <f t="shared" si="71"/>
        <v>1.0013272637415405</v>
      </c>
      <c r="D509" s="23">
        <f t="shared" si="75"/>
        <v>1.0699346681900483E-5</v>
      </c>
      <c r="F509" s="86">
        <f t="shared" si="72"/>
        <v>5.1473532618324424E-3</v>
      </c>
      <c r="G509" s="23">
        <f t="shared" si="73"/>
        <v>0.99792138869480029</v>
      </c>
      <c r="H509" s="23">
        <f t="shared" si="76"/>
        <v>1.0699346681901501E-5</v>
      </c>
      <c r="I509" s="185"/>
      <c r="J509" s="185"/>
      <c r="L509" s="185"/>
      <c r="M509" s="185"/>
      <c r="N509" s="185"/>
      <c r="O509" s="185"/>
      <c r="P509" s="185"/>
      <c r="Q509" s="185"/>
      <c r="R509" s="185"/>
      <c r="S509" s="185"/>
      <c r="U509" s="185"/>
      <c r="V509" s="185"/>
      <c r="X509" s="185"/>
      <c r="Y509" s="185"/>
      <c r="Z509" s="185"/>
      <c r="AA509" s="26"/>
      <c r="AB509" s="185"/>
      <c r="AC509" s="185"/>
      <c r="AD509" s="185"/>
      <c r="AE509" s="185"/>
      <c r="AF509" s="185"/>
      <c r="AH509" s="185"/>
      <c r="AI509" s="185"/>
      <c r="AK509" s="185"/>
      <c r="AL509" s="185"/>
      <c r="AM509" s="185"/>
      <c r="AN509" s="185"/>
      <c r="AO509" s="185"/>
      <c r="AP509" s="185"/>
      <c r="AQ509" s="185"/>
      <c r="AR509" s="185"/>
      <c r="AS509" s="185"/>
      <c r="AT509" s="185"/>
      <c r="AU509" s="185"/>
      <c r="AV509" s="185"/>
      <c r="AW509" s="185"/>
      <c r="AX509" s="185"/>
      <c r="AY509" s="185"/>
      <c r="AZ509" s="185"/>
      <c r="BA509" s="185"/>
      <c r="BB509" s="185"/>
      <c r="BC509" s="185"/>
      <c r="BD509" s="185"/>
      <c r="BE509" s="185"/>
      <c r="BF509" s="185"/>
      <c r="BG509" s="185"/>
      <c r="BH509" s="185"/>
      <c r="BI509" s="185"/>
      <c r="BJ509" s="185"/>
    </row>
    <row r="510" spans="1:62" x14ac:dyDescent="0.3">
      <c r="A510" s="24">
        <f t="shared" si="74"/>
        <v>11</v>
      </c>
      <c r="B510" s="86">
        <f t="shared" si="70"/>
        <v>7.7843443372727136E-3</v>
      </c>
      <c r="C510" s="23">
        <f t="shared" si="71"/>
        <v>1.0052204532547135</v>
      </c>
      <c r="D510" s="23">
        <f t="shared" si="75"/>
        <v>4.0637805731326267E-5</v>
      </c>
      <c r="F510" s="86">
        <f t="shared" si="72"/>
        <v>5.7127401436349269E-3</v>
      </c>
      <c r="G510" s="23">
        <f t="shared" si="73"/>
        <v>0.99288645996324443</v>
      </c>
      <c r="H510" s="23">
        <f t="shared" si="76"/>
        <v>4.0637805731327833E-5</v>
      </c>
      <c r="I510" s="185"/>
      <c r="J510" s="185"/>
      <c r="L510" s="185"/>
      <c r="M510" s="185"/>
      <c r="N510" s="185"/>
      <c r="O510" s="185"/>
      <c r="P510" s="185"/>
      <c r="Q510" s="185"/>
      <c r="R510" s="185"/>
      <c r="S510" s="185"/>
      <c r="U510" s="185"/>
      <c r="V510" s="185"/>
      <c r="X510" s="185"/>
      <c r="Y510" s="185"/>
      <c r="Z510" s="185"/>
      <c r="AA510" s="26"/>
      <c r="AB510" s="185"/>
      <c r="AC510" s="185"/>
      <c r="AD510" s="185"/>
      <c r="AE510" s="185"/>
      <c r="AF510" s="185"/>
      <c r="AH510" s="185"/>
      <c r="AI510" s="185"/>
      <c r="AK510" s="185"/>
      <c r="AL510" s="185"/>
      <c r="AM510" s="185"/>
      <c r="AN510" s="185"/>
      <c r="AO510" s="185"/>
      <c r="AP510" s="185"/>
      <c r="AQ510" s="185"/>
      <c r="AR510" s="185"/>
      <c r="AS510" s="185"/>
      <c r="AT510" s="185"/>
      <c r="AU510" s="185"/>
      <c r="AV510" s="185"/>
      <c r="AW510" s="185"/>
      <c r="AX510" s="185"/>
      <c r="AY510" s="185"/>
      <c r="AZ510" s="185"/>
      <c r="BA510" s="185"/>
      <c r="BB510" s="185"/>
      <c r="BC510" s="185"/>
      <c r="BD510" s="185"/>
      <c r="BE510" s="185"/>
      <c r="BF510" s="185"/>
      <c r="BG510" s="185"/>
      <c r="BH510" s="185"/>
      <c r="BI510" s="185"/>
      <c r="BJ510" s="185"/>
    </row>
    <row r="511" spans="1:62" x14ac:dyDescent="0.3">
      <c r="A511" s="24">
        <f t="shared" si="74"/>
        <v>12</v>
      </c>
      <c r="B511" s="86">
        <f t="shared" si="70"/>
        <v>7.1806355548372511E-3</v>
      </c>
      <c r="C511" s="23">
        <f t="shared" si="71"/>
        <v>1</v>
      </c>
      <c r="D511" s="23">
        <f t="shared" si="75"/>
        <v>0</v>
      </c>
      <c r="F511" s="86">
        <f t="shared" si="72"/>
        <v>5.8696377802844374E-3</v>
      </c>
      <c r="G511" s="23">
        <f t="shared" si="73"/>
        <v>1</v>
      </c>
      <c r="H511" s="23">
        <f t="shared" si="76"/>
        <v>0</v>
      </c>
      <c r="I511" s="185"/>
      <c r="J511" s="185"/>
      <c r="L511" s="185"/>
      <c r="M511" s="185"/>
      <c r="N511" s="185"/>
      <c r="O511" s="185"/>
      <c r="P511" s="185"/>
      <c r="Q511" s="185"/>
      <c r="R511" s="185"/>
      <c r="S511" s="185"/>
      <c r="U511" s="185"/>
      <c r="V511" s="185"/>
      <c r="X511" s="185"/>
      <c r="Y511" s="185"/>
      <c r="Z511" s="185"/>
      <c r="AA511" s="26"/>
      <c r="AB511" s="185"/>
      <c r="AC511" s="185"/>
      <c r="AD511" s="185"/>
      <c r="AE511" s="185"/>
      <c r="AF511" s="185"/>
      <c r="AH511" s="185"/>
      <c r="AI511" s="185"/>
      <c r="AK511" s="185"/>
      <c r="AL511" s="185"/>
      <c r="AM511" s="185"/>
      <c r="AN511" s="185"/>
      <c r="AO511" s="185"/>
      <c r="AP511" s="185"/>
      <c r="AQ511" s="185"/>
      <c r="AR511" s="185"/>
      <c r="AS511" s="185"/>
      <c r="AT511" s="185"/>
      <c r="AU511" s="185"/>
      <c r="AV511" s="185"/>
      <c r="AW511" s="185"/>
      <c r="AX511" s="185"/>
      <c r="AY511" s="185"/>
      <c r="AZ511" s="185"/>
      <c r="BA511" s="185"/>
      <c r="BB511" s="185"/>
      <c r="BC511" s="185"/>
      <c r="BD511" s="185"/>
      <c r="BE511" s="185"/>
      <c r="BF511" s="185"/>
      <c r="BG511" s="185"/>
      <c r="BH511" s="185"/>
      <c r="BI511" s="185"/>
      <c r="BJ511" s="185"/>
    </row>
    <row r="512" spans="1:62" x14ac:dyDescent="0.3">
      <c r="A512" s="24">
        <f t="shared" si="74"/>
        <v>13</v>
      </c>
      <c r="B512" s="86">
        <f t="shared" si="70"/>
        <v>6.8340722795477123E-3</v>
      </c>
      <c r="C512" s="23">
        <f t="shared" si="71"/>
        <v>1</v>
      </c>
      <c r="D512" s="23">
        <f t="shared" si="75"/>
        <v>0</v>
      </c>
      <c r="F512" s="86">
        <f t="shared" si="72"/>
        <v>6.7199396624451485E-3</v>
      </c>
      <c r="G512" s="23">
        <f t="shared" si="73"/>
        <v>1</v>
      </c>
      <c r="H512" s="23">
        <f t="shared" si="76"/>
        <v>0</v>
      </c>
      <c r="I512" s="185"/>
      <c r="J512" s="185"/>
      <c r="L512" s="185"/>
      <c r="M512" s="185"/>
      <c r="N512" s="185"/>
      <c r="O512" s="185"/>
      <c r="P512" s="185"/>
      <c r="Q512" s="185"/>
      <c r="R512" s="185"/>
      <c r="S512" s="185"/>
      <c r="U512" s="185"/>
      <c r="V512" s="185"/>
      <c r="X512" s="185"/>
      <c r="Y512" s="185"/>
      <c r="Z512" s="185"/>
      <c r="AA512" s="26"/>
      <c r="AB512" s="185"/>
      <c r="AC512" s="185"/>
      <c r="AD512" s="185"/>
      <c r="AE512" s="185"/>
      <c r="AF512" s="185"/>
      <c r="AH512" s="185"/>
      <c r="AI512" s="185"/>
      <c r="AK512" s="185"/>
      <c r="AL512" s="185"/>
      <c r="AM512" s="185"/>
      <c r="AN512" s="185"/>
      <c r="AO512" s="185"/>
      <c r="AP512" s="185"/>
      <c r="AQ512" s="185"/>
      <c r="AR512" s="185"/>
      <c r="AS512" s="185"/>
      <c r="AT512" s="185"/>
      <c r="AU512" s="185"/>
      <c r="AV512" s="185"/>
      <c r="AW512" s="185"/>
      <c r="AX512" s="185"/>
      <c r="AY512" s="185"/>
      <c r="AZ512" s="185"/>
      <c r="BA512" s="185"/>
      <c r="BB512" s="185"/>
      <c r="BC512" s="185"/>
      <c r="BD512" s="185"/>
      <c r="BE512" s="185"/>
      <c r="BF512" s="185"/>
      <c r="BG512" s="185"/>
      <c r="BH512" s="185"/>
      <c r="BI512" s="185"/>
      <c r="BJ512" s="185"/>
    </row>
    <row r="513" spans="1:62" x14ac:dyDescent="0.3">
      <c r="A513" s="24">
        <f t="shared" si="74"/>
        <v>14</v>
      </c>
      <c r="B513" s="86">
        <f t="shared" si="70"/>
        <v>6.468903443805931E-3</v>
      </c>
      <c r="C513" s="23">
        <f t="shared" si="71"/>
        <v>0.99999999999999978</v>
      </c>
      <c r="D513" s="23">
        <f t="shared" si="75"/>
        <v>1.4363851094780624E-18</v>
      </c>
      <c r="F513" s="86">
        <f t="shared" si="72"/>
        <v>7.0623375137528416E-3</v>
      </c>
      <c r="G513" s="23">
        <f t="shared" si="73"/>
        <v>0.99999999999999978</v>
      </c>
      <c r="H513" s="23">
        <f t="shared" si="76"/>
        <v>1.5681539430884776E-18</v>
      </c>
      <c r="I513" s="185"/>
      <c r="J513" s="185"/>
      <c r="L513" s="185"/>
      <c r="M513" s="185"/>
      <c r="N513" s="185"/>
      <c r="O513" s="185"/>
      <c r="P513" s="185"/>
      <c r="Q513" s="185"/>
      <c r="R513" s="185"/>
      <c r="S513" s="185"/>
      <c r="U513" s="185"/>
      <c r="V513" s="185"/>
      <c r="X513" s="185"/>
      <c r="Y513" s="185"/>
      <c r="Z513" s="185"/>
      <c r="AA513" s="26"/>
      <c r="AB513" s="185"/>
      <c r="AC513" s="185"/>
      <c r="AD513" s="185"/>
      <c r="AE513" s="185"/>
      <c r="AF513" s="185"/>
      <c r="AH513" s="185"/>
      <c r="AI513" s="185"/>
      <c r="AK513" s="185"/>
      <c r="AL513" s="185"/>
      <c r="AM513" s="185"/>
      <c r="AN513" s="185"/>
      <c r="AO513" s="185"/>
      <c r="AP513" s="185"/>
      <c r="AQ513" s="185"/>
      <c r="AR513" s="185"/>
      <c r="AS513" s="185"/>
      <c r="AT513" s="185"/>
      <c r="AU513" s="185"/>
      <c r="AV513" s="185"/>
      <c r="AW513" s="185"/>
      <c r="AX513" s="185"/>
      <c r="AY513" s="185"/>
      <c r="AZ513" s="185"/>
      <c r="BA513" s="185"/>
      <c r="BB513" s="185"/>
      <c r="BC513" s="185"/>
      <c r="BD513" s="185"/>
      <c r="BE513" s="185"/>
      <c r="BF513" s="185"/>
      <c r="BG513" s="185"/>
      <c r="BH513" s="185"/>
      <c r="BI513" s="185"/>
      <c r="BJ513" s="185"/>
    </row>
    <row r="514" spans="1:62" x14ac:dyDescent="0.3">
      <c r="A514" s="24">
        <f t="shared" si="74"/>
        <v>15</v>
      </c>
      <c r="B514" s="86">
        <f t="shared" si="70"/>
        <v>6.1292825418194684E-3</v>
      </c>
      <c r="C514" s="23">
        <f t="shared" si="71"/>
        <v>1</v>
      </c>
      <c r="D514" s="23">
        <f t="shared" si="75"/>
        <v>0</v>
      </c>
      <c r="F514" s="86">
        <f t="shared" si="72"/>
        <v>7.8679305118417447E-3</v>
      </c>
      <c r="G514" s="23">
        <f t="shared" si="73"/>
        <v>1</v>
      </c>
      <c r="H514" s="23">
        <f t="shared" si="76"/>
        <v>0</v>
      </c>
      <c r="I514" s="185"/>
      <c r="J514" s="185"/>
      <c r="L514" s="185"/>
      <c r="M514" s="185"/>
      <c r="N514" s="185"/>
      <c r="O514" s="185"/>
      <c r="P514" s="185"/>
      <c r="Q514" s="185"/>
      <c r="R514" s="185"/>
      <c r="S514" s="185"/>
      <c r="U514" s="185"/>
      <c r="V514" s="185"/>
      <c r="X514" s="185"/>
      <c r="Y514" s="185"/>
      <c r="Z514" s="185"/>
      <c r="AA514" s="26"/>
      <c r="AB514" s="185"/>
      <c r="AC514" s="185"/>
      <c r="AD514" s="185"/>
      <c r="AE514" s="185"/>
      <c r="AF514" s="185"/>
      <c r="AH514" s="185"/>
      <c r="AI514" s="185"/>
      <c r="AK514" s="185"/>
      <c r="AL514" s="185"/>
      <c r="AM514" s="185"/>
      <c r="AN514" s="185"/>
      <c r="AO514" s="185"/>
      <c r="AP514" s="185"/>
      <c r="AQ514" s="185"/>
      <c r="AR514" s="185"/>
      <c r="AS514" s="185"/>
      <c r="AT514" s="185"/>
      <c r="AU514" s="185"/>
      <c r="AV514" s="185"/>
      <c r="AW514" s="185"/>
      <c r="AX514" s="185"/>
      <c r="AY514" s="185"/>
      <c r="AZ514" s="185"/>
      <c r="BA514" s="185"/>
      <c r="BB514" s="185"/>
      <c r="BC514" s="185"/>
      <c r="BD514" s="185"/>
      <c r="BE514" s="185"/>
      <c r="BF514" s="185"/>
      <c r="BG514" s="185"/>
      <c r="BH514" s="185"/>
      <c r="BI514" s="185"/>
      <c r="BJ514" s="185"/>
    </row>
    <row r="515" spans="1:62" x14ac:dyDescent="0.3">
      <c r="A515" s="24">
        <f t="shared" si="74"/>
        <v>16</v>
      </c>
      <c r="B515" s="86">
        <f t="shared" si="70"/>
        <v>5.71857173720951E-3</v>
      </c>
      <c r="C515" s="23">
        <f t="shared" si="71"/>
        <v>1</v>
      </c>
      <c r="D515" s="23">
        <f t="shared" si="75"/>
        <v>0</v>
      </c>
      <c r="F515" s="86">
        <f t="shared" si="72"/>
        <v>8.2256015844162055E-3</v>
      </c>
      <c r="G515" s="23">
        <f t="shared" si="73"/>
        <v>1</v>
      </c>
      <c r="H515" s="23">
        <f t="shared" si="76"/>
        <v>0</v>
      </c>
      <c r="I515" s="185"/>
      <c r="J515" s="185"/>
      <c r="L515" s="185"/>
      <c r="M515" s="185"/>
      <c r="N515" s="185"/>
      <c r="O515" s="185"/>
      <c r="P515" s="185"/>
      <c r="Q515" s="185"/>
      <c r="R515" s="185"/>
      <c r="S515" s="185"/>
      <c r="U515" s="185"/>
      <c r="V515" s="185"/>
      <c r="X515" s="185"/>
      <c r="Y515" s="185"/>
      <c r="Z515" s="185"/>
      <c r="AA515" s="26"/>
      <c r="AB515" s="185"/>
      <c r="AC515" s="185"/>
      <c r="AD515" s="185"/>
      <c r="AE515" s="185"/>
      <c r="AF515" s="185"/>
      <c r="AH515" s="185"/>
      <c r="AI515" s="185"/>
      <c r="AK515" s="185"/>
      <c r="AL515" s="185"/>
      <c r="AM515" s="185"/>
      <c r="AN515" s="185"/>
      <c r="AO515" s="185"/>
      <c r="AP515" s="185"/>
      <c r="AQ515" s="185"/>
      <c r="AR515" s="185"/>
      <c r="AS515" s="185"/>
      <c r="AT515" s="185"/>
      <c r="AU515" s="185"/>
      <c r="AV515" s="185"/>
      <c r="AW515" s="185"/>
      <c r="AX515" s="185"/>
      <c r="AY515" s="185"/>
      <c r="AZ515" s="185"/>
      <c r="BA515" s="185"/>
      <c r="BB515" s="185"/>
      <c r="BC515" s="185"/>
      <c r="BD515" s="185"/>
      <c r="BE515" s="185"/>
      <c r="BF515" s="185"/>
      <c r="BG515" s="185"/>
      <c r="BH515" s="185"/>
      <c r="BI515" s="185"/>
      <c r="BJ515" s="185"/>
    </row>
    <row r="516" spans="1:62" x14ac:dyDescent="0.3">
      <c r="A516" s="24">
        <f t="shared" si="74"/>
        <v>17</v>
      </c>
      <c r="B516" s="86">
        <f t="shared" si="70"/>
        <v>5.2548212005640539E-3</v>
      </c>
      <c r="C516" s="23">
        <f t="shared" si="71"/>
        <v>0.99999999999999989</v>
      </c>
      <c r="D516" s="23">
        <f t="shared" si="75"/>
        <v>5.8340234871546202E-19</v>
      </c>
      <c r="F516" s="86">
        <f t="shared" si="72"/>
        <v>8.4685846500238537E-3</v>
      </c>
      <c r="G516" s="23">
        <f t="shared" si="73"/>
        <v>0.99999999999999978</v>
      </c>
      <c r="H516" s="23">
        <f t="shared" si="76"/>
        <v>1.8804035328887311E-18</v>
      </c>
      <c r="I516" s="185"/>
      <c r="J516" s="185"/>
      <c r="L516" s="185"/>
      <c r="M516" s="185"/>
      <c r="N516" s="185"/>
      <c r="O516" s="185"/>
      <c r="P516" s="185"/>
      <c r="Q516" s="185"/>
      <c r="R516" s="185"/>
      <c r="S516" s="185"/>
      <c r="U516" s="185"/>
      <c r="V516" s="185"/>
      <c r="X516" s="185"/>
      <c r="Y516" s="185"/>
      <c r="Z516" s="185"/>
      <c r="AA516" s="26"/>
      <c r="AB516" s="185"/>
      <c r="AC516" s="185"/>
      <c r="AD516" s="185"/>
      <c r="AE516" s="185"/>
      <c r="AF516" s="185"/>
      <c r="AH516" s="185"/>
      <c r="AI516" s="185"/>
      <c r="AK516" s="185"/>
      <c r="AL516" s="185"/>
      <c r="AM516" s="185"/>
      <c r="AN516" s="185"/>
      <c r="AO516" s="185"/>
      <c r="AP516" s="185"/>
      <c r="AQ516" s="185"/>
      <c r="AR516" s="185"/>
      <c r="AS516" s="185"/>
      <c r="AT516" s="185"/>
      <c r="AU516" s="185"/>
      <c r="AV516" s="185"/>
      <c r="AW516" s="185"/>
      <c r="AX516" s="185"/>
      <c r="AY516" s="185"/>
      <c r="AZ516" s="185"/>
      <c r="BA516" s="185"/>
      <c r="BB516" s="185"/>
      <c r="BC516" s="185"/>
      <c r="BD516" s="185"/>
      <c r="BE516" s="185"/>
      <c r="BF516" s="185"/>
      <c r="BG516" s="185"/>
      <c r="BH516" s="185"/>
      <c r="BI516" s="185"/>
      <c r="BJ516" s="185"/>
    </row>
    <row r="517" spans="1:62" x14ac:dyDescent="0.3">
      <c r="A517" s="24">
        <f t="shared" si="74"/>
        <v>18</v>
      </c>
      <c r="B517" s="86">
        <f t="shared" si="70"/>
        <v>4.8399449719722506E-3</v>
      </c>
      <c r="C517" s="23">
        <f t="shared" si="71"/>
        <v>1</v>
      </c>
      <c r="D517" s="23">
        <f t="shared" si="75"/>
        <v>0</v>
      </c>
      <c r="F517" s="86">
        <f t="shared" si="72"/>
        <v>8.4633084463135166E-3</v>
      </c>
      <c r="G517" s="23">
        <f t="shared" si="73"/>
        <v>1</v>
      </c>
      <c r="H517" s="23">
        <f t="shared" si="76"/>
        <v>0</v>
      </c>
      <c r="I517" s="185"/>
      <c r="J517" s="185"/>
      <c r="L517" s="185"/>
      <c r="M517" s="185"/>
      <c r="N517" s="185"/>
      <c r="O517" s="185"/>
      <c r="P517" s="185"/>
      <c r="Q517" s="185"/>
      <c r="R517" s="185"/>
      <c r="S517" s="185"/>
      <c r="U517" s="185"/>
      <c r="V517" s="185"/>
      <c r="X517" s="185"/>
      <c r="Y517" s="185"/>
      <c r="Z517" s="185"/>
      <c r="AA517" s="26"/>
      <c r="AB517" s="185"/>
      <c r="AC517" s="185"/>
      <c r="AD517" s="185"/>
      <c r="AE517" s="185"/>
      <c r="AF517" s="185"/>
      <c r="AH517" s="185"/>
      <c r="AI517" s="185"/>
      <c r="AK517" s="185"/>
      <c r="AL517" s="185"/>
      <c r="AM517" s="185"/>
      <c r="AN517" s="185"/>
      <c r="AO517" s="185"/>
      <c r="AP517" s="185"/>
      <c r="AQ517" s="185"/>
      <c r="AR517" s="185"/>
      <c r="AS517" s="185"/>
      <c r="AT517" s="185"/>
      <c r="AU517" s="185"/>
      <c r="AV517" s="185"/>
      <c r="AW517" s="185"/>
      <c r="AX517" s="185"/>
      <c r="AY517" s="185"/>
      <c r="AZ517" s="185"/>
      <c r="BA517" s="185"/>
      <c r="BB517" s="185"/>
      <c r="BC517" s="185"/>
      <c r="BD517" s="185"/>
      <c r="BE517" s="185"/>
      <c r="BF517" s="185"/>
      <c r="BG517" s="185"/>
      <c r="BH517" s="185"/>
      <c r="BI517" s="185"/>
      <c r="BJ517" s="185"/>
    </row>
    <row r="518" spans="1:62" x14ac:dyDescent="0.3">
      <c r="A518" s="24">
        <f t="shared" si="74"/>
        <v>19</v>
      </c>
      <c r="B518" s="86">
        <f t="shared" si="70"/>
        <v>4.8060661902532414E-3</v>
      </c>
      <c r="C518" s="23">
        <f t="shared" si="71"/>
        <v>1</v>
      </c>
      <c r="D518" s="23">
        <f t="shared" si="75"/>
        <v>0</v>
      </c>
      <c r="F518" s="86">
        <f t="shared" si="72"/>
        <v>8.7473903618753741E-3</v>
      </c>
      <c r="G518" s="23">
        <f t="shared" si="73"/>
        <v>1</v>
      </c>
      <c r="H518" s="23">
        <f t="shared" si="76"/>
        <v>0</v>
      </c>
      <c r="I518" s="185"/>
      <c r="J518" s="185"/>
      <c r="L518" s="185"/>
      <c r="M518" s="185"/>
      <c r="N518" s="185"/>
      <c r="O518" s="185"/>
      <c r="P518" s="185"/>
      <c r="Q518" s="185"/>
      <c r="R518" s="185"/>
      <c r="S518" s="185"/>
      <c r="U518" s="185"/>
      <c r="V518" s="185"/>
      <c r="X518" s="185"/>
      <c r="Y518" s="185"/>
      <c r="Z518" s="185"/>
      <c r="AA518" s="26"/>
      <c r="AB518" s="185"/>
      <c r="AC518" s="185"/>
      <c r="AD518" s="185"/>
      <c r="AE518" s="185"/>
      <c r="AF518" s="185"/>
      <c r="AH518" s="185"/>
      <c r="AI518" s="185"/>
      <c r="AK518" s="185"/>
      <c r="AL518" s="185"/>
      <c r="AM518" s="185"/>
      <c r="AN518" s="185"/>
      <c r="AO518" s="185"/>
      <c r="AP518" s="185"/>
      <c r="AQ518" s="185"/>
      <c r="AR518" s="185"/>
      <c r="AS518" s="185"/>
      <c r="AT518" s="185"/>
      <c r="AU518" s="185"/>
      <c r="AV518" s="185"/>
      <c r="AW518" s="185"/>
      <c r="AX518" s="185"/>
      <c r="AY518" s="185"/>
      <c r="AZ518" s="185"/>
      <c r="BA518" s="185"/>
      <c r="BB518" s="185"/>
      <c r="BC518" s="185"/>
      <c r="BD518" s="185"/>
      <c r="BE518" s="185"/>
      <c r="BF518" s="185"/>
      <c r="BG518" s="185"/>
      <c r="BH518" s="185"/>
      <c r="BI518" s="185"/>
      <c r="BJ518" s="185"/>
    </row>
    <row r="519" spans="1:62" x14ac:dyDescent="0.3">
      <c r="A519" s="24">
        <f t="shared" si="74"/>
        <v>20</v>
      </c>
      <c r="B519" s="86">
        <f t="shared" si="70"/>
        <v>4.384525283290485E-3</v>
      </c>
      <c r="C519" s="23">
        <f t="shared" si="71"/>
        <v>1</v>
      </c>
      <c r="D519" s="23">
        <f t="shared" si="75"/>
        <v>0</v>
      </c>
      <c r="F519" s="86">
        <f t="shared" si="72"/>
        <v>8.916506575538297E-3</v>
      </c>
      <c r="G519" s="23">
        <f t="shared" si="73"/>
        <v>1</v>
      </c>
      <c r="H519" s="23">
        <f t="shared" si="76"/>
        <v>0</v>
      </c>
      <c r="I519" s="185"/>
      <c r="J519" s="185"/>
      <c r="L519" s="185"/>
      <c r="M519" s="185"/>
      <c r="N519" s="185"/>
      <c r="O519" s="185"/>
      <c r="P519" s="185"/>
      <c r="Q519" s="185"/>
      <c r="R519" s="185"/>
      <c r="S519" s="185"/>
      <c r="U519" s="185"/>
      <c r="V519" s="185"/>
      <c r="X519" s="185"/>
      <c r="Y519" s="185"/>
      <c r="Z519" s="185"/>
      <c r="AA519" s="26"/>
      <c r="AB519" s="185"/>
      <c r="AC519" s="185"/>
      <c r="AD519" s="185"/>
      <c r="AE519" s="185"/>
      <c r="AF519" s="185"/>
      <c r="AH519" s="185"/>
      <c r="AI519" s="185"/>
      <c r="AK519" s="185"/>
      <c r="AL519" s="185"/>
      <c r="AM519" s="185"/>
      <c r="AN519" s="185"/>
      <c r="AO519" s="185"/>
      <c r="AP519" s="185"/>
      <c r="AQ519" s="185"/>
      <c r="AR519" s="185"/>
      <c r="AS519" s="185"/>
      <c r="AT519" s="185"/>
      <c r="AU519" s="185"/>
      <c r="AV519" s="185"/>
      <c r="AW519" s="185"/>
      <c r="AX519" s="185"/>
      <c r="AY519" s="185"/>
      <c r="AZ519" s="185"/>
      <c r="BA519" s="185"/>
      <c r="BB519" s="185"/>
      <c r="BC519" s="185"/>
      <c r="BD519" s="185"/>
      <c r="BE519" s="185"/>
      <c r="BF519" s="185"/>
      <c r="BG519" s="185"/>
      <c r="BH519" s="185"/>
      <c r="BI519" s="185"/>
      <c r="BJ519" s="185"/>
    </row>
    <row r="520" spans="1:62" x14ac:dyDescent="0.3">
      <c r="A520" s="24">
        <f t="shared" si="74"/>
        <v>21</v>
      </c>
      <c r="B520" s="86">
        <f t="shared" si="70"/>
        <v>4.1859734068225201E-3</v>
      </c>
      <c r="C520" s="23">
        <f t="shared" si="71"/>
        <v>0.99999999999999978</v>
      </c>
      <c r="D520" s="23">
        <f t="shared" si="75"/>
        <v>9.2947281134459382E-19</v>
      </c>
      <c r="F520" s="86">
        <f t="shared" si="72"/>
        <v>8.5727202495699886E-3</v>
      </c>
      <c r="G520" s="23">
        <f t="shared" si="73"/>
        <v>0.99999999999999978</v>
      </c>
      <c r="H520" s="23">
        <f t="shared" si="76"/>
        <v>1.9035262809485839E-18</v>
      </c>
      <c r="I520" s="185"/>
      <c r="J520" s="185"/>
      <c r="L520" s="185"/>
      <c r="M520" s="185"/>
      <c r="N520" s="185"/>
      <c r="O520" s="185"/>
      <c r="P520" s="185"/>
      <c r="Q520" s="185"/>
      <c r="R520" s="185"/>
      <c r="S520" s="185"/>
      <c r="U520" s="185"/>
      <c r="V520" s="185"/>
      <c r="X520" s="185"/>
      <c r="Y520" s="185"/>
      <c r="Z520" s="185"/>
      <c r="AA520" s="26"/>
      <c r="AB520" s="185"/>
      <c r="AC520" s="185"/>
      <c r="AD520" s="185"/>
      <c r="AE520" s="185"/>
      <c r="AF520" s="185"/>
      <c r="AH520" s="185"/>
      <c r="AI520" s="185"/>
      <c r="AK520" s="185"/>
      <c r="AL520" s="185"/>
      <c r="AM520" s="185"/>
      <c r="AN520" s="185"/>
      <c r="AO520" s="185"/>
      <c r="AP520" s="185"/>
      <c r="AQ520" s="185"/>
      <c r="AR520" s="185"/>
      <c r="AS520" s="185"/>
      <c r="AT520" s="185"/>
      <c r="AU520" s="185"/>
      <c r="AV520" s="185"/>
      <c r="AW520" s="185"/>
      <c r="AX520" s="185"/>
      <c r="AY520" s="185"/>
      <c r="AZ520" s="185"/>
      <c r="BA520" s="185"/>
      <c r="BB520" s="185"/>
      <c r="BC520" s="185"/>
      <c r="BD520" s="185"/>
      <c r="BE520" s="185"/>
      <c r="BF520" s="185"/>
      <c r="BG520" s="185"/>
      <c r="BH520" s="185"/>
      <c r="BI520" s="185"/>
      <c r="BJ520" s="185"/>
    </row>
    <row r="521" spans="1:62" x14ac:dyDescent="0.3">
      <c r="A521" s="24">
        <f t="shared" si="74"/>
        <v>22</v>
      </c>
      <c r="B521" s="86">
        <f t="shared" si="70"/>
        <v>3.8757881676410983E-3</v>
      </c>
      <c r="C521" s="23">
        <f t="shared" si="71"/>
        <v>1</v>
      </c>
      <c r="D521" s="23">
        <f t="shared" si="75"/>
        <v>0</v>
      </c>
      <c r="F521" s="86">
        <f t="shared" si="72"/>
        <v>8.4416482416079207E-3</v>
      </c>
      <c r="G521" s="23">
        <f t="shared" si="73"/>
        <v>1</v>
      </c>
      <c r="H521" s="23">
        <f t="shared" si="76"/>
        <v>0</v>
      </c>
      <c r="I521" s="185"/>
      <c r="J521" s="185"/>
      <c r="L521" s="185"/>
      <c r="M521" s="185"/>
      <c r="N521" s="185"/>
      <c r="O521" s="185"/>
      <c r="P521" s="185"/>
      <c r="Q521" s="185"/>
      <c r="R521" s="185"/>
      <c r="S521" s="185"/>
      <c r="U521" s="185"/>
      <c r="V521" s="185"/>
      <c r="X521" s="185"/>
      <c r="Y521" s="185"/>
      <c r="Z521" s="185"/>
      <c r="AA521" s="26"/>
      <c r="AB521" s="185"/>
      <c r="AC521" s="185"/>
      <c r="AD521" s="185"/>
      <c r="AE521" s="185"/>
      <c r="AF521" s="185"/>
      <c r="AH521" s="185"/>
      <c r="AI521" s="185"/>
      <c r="AK521" s="185"/>
      <c r="AL521" s="185"/>
      <c r="AM521" s="185"/>
      <c r="AN521" s="185"/>
      <c r="AO521" s="185"/>
      <c r="AP521" s="185"/>
      <c r="AQ521" s="185"/>
      <c r="AR521" s="185"/>
      <c r="AS521" s="185"/>
      <c r="AT521" s="185"/>
      <c r="AU521" s="185"/>
      <c r="AV521" s="185"/>
      <c r="AW521" s="185"/>
      <c r="AX521" s="185"/>
      <c r="AY521" s="185"/>
      <c r="AZ521" s="185"/>
      <c r="BA521" s="185"/>
      <c r="BB521" s="185"/>
      <c r="BC521" s="185"/>
      <c r="BD521" s="185"/>
      <c r="BE521" s="185"/>
      <c r="BF521" s="185"/>
      <c r="BG521" s="185"/>
      <c r="BH521" s="185"/>
      <c r="BI521" s="185"/>
      <c r="BJ521" s="185"/>
    </row>
    <row r="522" spans="1:62" x14ac:dyDescent="0.3">
      <c r="A522" s="24">
        <f t="shared" si="74"/>
        <v>23</v>
      </c>
      <c r="B522" s="86">
        <f t="shared" si="70"/>
        <v>3.8768989473695905E-3</v>
      </c>
      <c r="C522" s="23">
        <f t="shared" si="71"/>
        <v>1</v>
      </c>
      <c r="D522" s="23">
        <f t="shared" si="75"/>
        <v>0</v>
      </c>
      <c r="F522" s="86">
        <f t="shared" si="72"/>
        <v>8.9614931545422289E-3</v>
      </c>
      <c r="G522" s="23">
        <f t="shared" si="73"/>
        <v>1</v>
      </c>
      <c r="H522" s="23">
        <f t="shared" si="76"/>
        <v>0</v>
      </c>
      <c r="I522" s="185"/>
      <c r="J522" s="185"/>
      <c r="L522" s="185"/>
      <c r="M522" s="185"/>
      <c r="N522" s="185"/>
      <c r="O522" s="185"/>
      <c r="P522" s="185"/>
      <c r="Q522" s="185"/>
      <c r="R522" s="185"/>
      <c r="S522" s="185"/>
      <c r="U522" s="185"/>
      <c r="V522" s="185"/>
      <c r="X522" s="185"/>
      <c r="Y522" s="185"/>
      <c r="Z522" s="185"/>
      <c r="AA522" s="26"/>
      <c r="AB522" s="185"/>
      <c r="AC522" s="185"/>
      <c r="AD522" s="185"/>
      <c r="AE522" s="185"/>
      <c r="AF522" s="185"/>
      <c r="AH522" s="185"/>
      <c r="AI522" s="185"/>
      <c r="AK522" s="185"/>
      <c r="AL522" s="185"/>
      <c r="AM522" s="185"/>
      <c r="AN522" s="185"/>
      <c r="AO522" s="185"/>
      <c r="AP522" s="185"/>
      <c r="AQ522" s="185"/>
      <c r="AR522" s="185"/>
      <c r="AS522" s="185"/>
      <c r="AT522" s="185"/>
      <c r="AU522" s="185"/>
      <c r="AV522" s="185"/>
      <c r="AW522" s="185"/>
      <c r="AX522" s="185"/>
      <c r="AY522" s="185"/>
      <c r="AZ522" s="185"/>
      <c r="BA522" s="185"/>
      <c r="BB522" s="185"/>
      <c r="BC522" s="185"/>
      <c r="BD522" s="185"/>
      <c r="BE522" s="185"/>
      <c r="BF522" s="185"/>
      <c r="BG522" s="185"/>
      <c r="BH522" s="185"/>
      <c r="BI522" s="185"/>
      <c r="BJ522" s="185"/>
    </row>
    <row r="523" spans="1:62" x14ac:dyDescent="0.3">
      <c r="A523" s="24">
        <f t="shared" si="74"/>
        <v>24</v>
      </c>
      <c r="B523" s="86">
        <f t="shared" si="70"/>
        <v>3.6661284938882123E-3</v>
      </c>
      <c r="C523" s="23">
        <f t="shared" si="71"/>
        <v>1</v>
      </c>
      <c r="D523" s="23">
        <f t="shared" si="75"/>
        <v>0</v>
      </c>
      <c r="F523" s="86">
        <f t="shared" si="72"/>
        <v>8.3133531829670815E-3</v>
      </c>
      <c r="G523" s="23">
        <f t="shared" si="73"/>
        <v>1</v>
      </c>
      <c r="H523" s="23">
        <f t="shared" si="76"/>
        <v>0</v>
      </c>
      <c r="I523" s="185"/>
      <c r="J523" s="185"/>
      <c r="L523" s="185"/>
      <c r="M523" s="185"/>
      <c r="N523" s="185"/>
      <c r="O523" s="185"/>
      <c r="P523" s="185"/>
      <c r="Q523" s="185"/>
      <c r="R523" s="185"/>
      <c r="S523" s="185"/>
      <c r="U523" s="185"/>
      <c r="V523" s="185"/>
      <c r="X523" s="185"/>
      <c r="Y523" s="185"/>
      <c r="Z523" s="185"/>
      <c r="AA523" s="26"/>
      <c r="AB523" s="185"/>
      <c r="AC523" s="185"/>
      <c r="AD523" s="185"/>
      <c r="AE523" s="185"/>
      <c r="AF523" s="185"/>
      <c r="AH523" s="185"/>
      <c r="AI523" s="185"/>
      <c r="AK523" s="185"/>
      <c r="AL523" s="185"/>
      <c r="AM523" s="185"/>
      <c r="AN523" s="185"/>
      <c r="AO523" s="185"/>
      <c r="AP523" s="185"/>
      <c r="AQ523" s="185"/>
      <c r="AR523" s="185"/>
      <c r="AS523" s="185"/>
      <c r="AT523" s="185"/>
      <c r="AU523" s="185"/>
      <c r="AV523" s="185"/>
      <c r="AW523" s="185"/>
      <c r="AX523" s="185"/>
      <c r="AY523" s="185"/>
      <c r="AZ523" s="185"/>
      <c r="BA523" s="185"/>
      <c r="BB523" s="185"/>
      <c r="BC523" s="185"/>
      <c r="BD523" s="185"/>
      <c r="BE523" s="185"/>
      <c r="BF523" s="185"/>
      <c r="BG523" s="185"/>
      <c r="BH523" s="185"/>
      <c r="BI523" s="185"/>
      <c r="BJ523" s="185"/>
    </row>
    <row r="524" spans="1:62" x14ac:dyDescent="0.3">
      <c r="A524" s="24">
        <f t="shared" si="74"/>
        <v>25</v>
      </c>
      <c r="B524" s="86">
        <f t="shared" si="70"/>
        <v>3.7019511401320828E-3</v>
      </c>
      <c r="C524" s="23">
        <f t="shared" si="71"/>
        <v>1</v>
      </c>
      <c r="D524" s="23">
        <f t="shared" si="75"/>
        <v>0</v>
      </c>
      <c r="F524" s="86">
        <f t="shared" si="72"/>
        <v>8.8981787100181776E-3</v>
      </c>
      <c r="G524" s="23">
        <f t="shared" si="73"/>
        <v>1</v>
      </c>
      <c r="H524" s="23">
        <f t="shared" si="76"/>
        <v>0</v>
      </c>
      <c r="I524" s="185"/>
      <c r="J524" s="185"/>
      <c r="L524" s="185"/>
      <c r="M524" s="185"/>
      <c r="N524" s="185"/>
      <c r="O524" s="185"/>
      <c r="P524" s="185"/>
      <c r="Q524" s="185"/>
      <c r="R524" s="185"/>
      <c r="S524" s="185"/>
      <c r="U524" s="185"/>
      <c r="V524" s="185"/>
      <c r="X524" s="185"/>
      <c r="Y524" s="185"/>
      <c r="Z524" s="185"/>
      <c r="AA524" s="26"/>
      <c r="AB524" s="185"/>
      <c r="AC524" s="185"/>
      <c r="AD524" s="185"/>
      <c r="AE524" s="185"/>
      <c r="AF524" s="185"/>
      <c r="AH524" s="185"/>
      <c r="AI524" s="185"/>
      <c r="AK524" s="185"/>
      <c r="AL524" s="185"/>
      <c r="AM524" s="185"/>
      <c r="AN524" s="185"/>
      <c r="AO524" s="185"/>
      <c r="AP524" s="185"/>
      <c r="AQ524" s="185"/>
      <c r="AR524" s="185"/>
      <c r="AS524" s="185"/>
      <c r="AT524" s="185"/>
      <c r="AU524" s="185"/>
      <c r="AV524" s="185"/>
      <c r="AW524" s="185"/>
      <c r="AX524" s="185"/>
      <c r="AY524" s="185"/>
      <c r="AZ524" s="185"/>
      <c r="BA524" s="185"/>
      <c r="BB524" s="185"/>
      <c r="BC524" s="185"/>
      <c r="BD524" s="185"/>
      <c r="BE524" s="185"/>
      <c r="BF524" s="185"/>
      <c r="BG524" s="185"/>
      <c r="BH524" s="185"/>
      <c r="BI524" s="185"/>
      <c r="BJ524" s="185"/>
    </row>
    <row r="525" spans="1:62" x14ac:dyDescent="0.3">
      <c r="A525" s="24">
        <f t="shared" si="74"/>
        <v>26</v>
      </c>
      <c r="B525" s="86">
        <f t="shared" si="70"/>
        <v>3.6650177141597201E-3</v>
      </c>
      <c r="C525" s="23">
        <f t="shared" si="71"/>
        <v>1</v>
      </c>
      <c r="D525" s="23">
        <f t="shared" si="75"/>
        <v>0</v>
      </c>
      <c r="F525" s="86">
        <f t="shared" si="72"/>
        <v>9.005924343681913E-3</v>
      </c>
      <c r="G525" s="23">
        <f t="shared" si="73"/>
        <v>1</v>
      </c>
      <c r="H525" s="23">
        <f t="shared" si="76"/>
        <v>0</v>
      </c>
      <c r="I525" s="185"/>
      <c r="J525" s="185"/>
      <c r="L525" s="185"/>
      <c r="M525" s="185"/>
      <c r="N525" s="185"/>
      <c r="O525" s="185"/>
      <c r="P525" s="185"/>
      <c r="Q525" s="185"/>
      <c r="R525" s="185"/>
      <c r="S525" s="185"/>
      <c r="U525" s="185"/>
      <c r="V525" s="185"/>
      <c r="X525" s="185"/>
      <c r="Y525" s="185"/>
      <c r="Z525" s="185"/>
      <c r="AA525" s="26"/>
      <c r="AB525" s="185"/>
      <c r="AC525" s="185"/>
      <c r="AD525" s="185"/>
      <c r="AE525" s="185"/>
      <c r="AF525" s="185"/>
      <c r="AH525" s="185"/>
      <c r="AI525" s="185"/>
      <c r="AK525" s="185"/>
      <c r="AL525" s="185"/>
      <c r="AM525" s="185"/>
      <c r="AN525" s="185"/>
      <c r="AO525" s="185"/>
      <c r="AP525" s="185"/>
      <c r="AQ525" s="185"/>
      <c r="AR525" s="185"/>
      <c r="AS525" s="185"/>
      <c r="AT525" s="185"/>
      <c r="AU525" s="185"/>
      <c r="AV525" s="185"/>
      <c r="AW525" s="185"/>
      <c r="AX525" s="185"/>
      <c r="AY525" s="185"/>
      <c r="AZ525" s="185"/>
      <c r="BA525" s="185"/>
      <c r="BB525" s="185"/>
      <c r="BC525" s="185"/>
      <c r="BD525" s="185"/>
      <c r="BE525" s="185"/>
      <c r="BF525" s="185"/>
      <c r="BG525" s="185"/>
      <c r="BH525" s="185"/>
      <c r="BI525" s="185"/>
      <c r="BJ525" s="185"/>
    </row>
    <row r="526" spans="1:62" x14ac:dyDescent="0.3">
      <c r="A526" s="24">
        <f t="shared" si="74"/>
        <v>27</v>
      </c>
      <c r="B526" s="86">
        <f t="shared" si="70"/>
        <v>3.7702640934343477E-3</v>
      </c>
      <c r="C526" s="23">
        <f t="shared" si="71"/>
        <v>1</v>
      </c>
      <c r="D526" s="23">
        <f t="shared" si="75"/>
        <v>0</v>
      </c>
      <c r="F526" s="86">
        <f t="shared" si="72"/>
        <v>9.2561274775247605E-3</v>
      </c>
      <c r="G526" s="23">
        <f t="shared" si="73"/>
        <v>1</v>
      </c>
      <c r="H526" s="23">
        <f t="shared" si="76"/>
        <v>0</v>
      </c>
      <c r="I526" s="185"/>
      <c r="J526" s="185"/>
      <c r="L526" s="185"/>
      <c r="M526" s="185"/>
      <c r="N526" s="185"/>
      <c r="O526" s="185"/>
      <c r="P526" s="185"/>
      <c r="Q526" s="185"/>
      <c r="R526" s="185"/>
      <c r="S526" s="185"/>
      <c r="U526" s="185"/>
      <c r="V526" s="185"/>
      <c r="X526" s="185"/>
      <c r="Y526" s="185"/>
      <c r="Z526" s="185"/>
      <c r="AA526" s="26"/>
      <c r="AB526" s="185"/>
      <c r="AC526" s="185"/>
      <c r="AD526" s="185"/>
      <c r="AE526" s="185"/>
      <c r="AF526" s="185"/>
      <c r="AH526" s="185"/>
      <c r="AI526" s="185"/>
      <c r="AK526" s="185"/>
      <c r="AL526" s="185"/>
      <c r="AM526" s="185"/>
      <c r="AN526" s="185"/>
      <c r="AO526" s="185"/>
      <c r="AP526" s="185"/>
      <c r="AQ526" s="185"/>
      <c r="AR526" s="185"/>
      <c r="AS526" s="185"/>
      <c r="AT526" s="185"/>
      <c r="AU526" s="185"/>
      <c r="AV526" s="185"/>
      <c r="AW526" s="185"/>
      <c r="AX526" s="185"/>
      <c r="AY526" s="185"/>
      <c r="AZ526" s="185"/>
      <c r="BA526" s="185"/>
      <c r="BB526" s="185"/>
      <c r="BC526" s="185"/>
      <c r="BD526" s="185"/>
      <c r="BE526" s="185"/>
      <c r="BF526" s="185"/>
      <c r="BG526" s="185"/>
      <c r="BH526" s="185"/>
      <c r="BI526" s="185"/>
      <c r="BJ526" s="185"/>
    </row>
    <row r="527" spans="1:62" x14ac:dyDescent="0.3">
      <c r="A527" s="24">
        <f t="shared" si="74"/>
        <v>28</v>
      </c>
      <c r="B527" s="86">
        <f t="shared" si="70"/>
        <v>3.8477409794966722E-3</v>
      </c>
      <c r="C527" s="23">
        <f t="shared" si="71"/>
        <v>1</v>
      </c>
      <c r="D527" s="23">
        <f t="shared" si="75"/>
        <v>0</v>
      </c>
      <c r="F527" s="86">
        <f t="shared" si="72"/>
        <v>9.2500181890180534E-3</v>
      </c>
      <c r="G527" s="23">
        <f t="shared" si="73"/>
        <v>1</v>
      </c>
      <c r="H527" s="23">
        <f t="shared" si="76"/>
        <v>0</v>
      </c>
      <c r="I527" s="185"/>
      <c r="J527" s="185"/>
      <c r="L527" s="185"/>
      <c r="M527" s="185"/>
      <c r="N527" s="185"/>
      <c r="O527" s="185"/>
      <c r="P527" s="185"/>
      <c r="Q527" s="185"/>
      <c r="R527" s="185"/>
      <c r="S527" s="185"/>
      <c r="U527" s="185"/>
      <c r="V527" s="185"/>
      <c r="X527" s="185"/>
      <c r="Y527" s="185"/>
      <c r="Z527" s="185"/>
      <c r="AA527" s="26"/>
      <c r="AB527" s="185"/>
      <c r="AC527" s="185"/>
      <c r="AD527" s="185"/>
      <c r="AE527" s="185"/>
      <c r="AF527" s="185"/>
      <c r="AH527" s="185"/>
      <c r="AI527" s="185"/>
      <c r="AK527" s="185"/>
      <c r="AL527" s="185"/>
      <c r="AM527" s="185"/>
      <c r="AN527" s="185"/>
      <c r="AO527" s="185"/>
      <c r="AP527" s="185"/>
      <c r="AQ527" s="185"/>
      <c r="AR527" s="185"/>
      <c r="AS527" s="185"/>
      <c r="AT527" s="185"/>
      <c r="AU527" s="185"/>
      <c r="AV527" s="185"/>
      <c r="AW527" s="185"/>
      <c r="AX527" s="185"/>
      <c r="AY527" s="185"/>
      <c r="AZ527" s="185"/>
      <c r="BA527" s="185"/>
      <c r="BB527" s="185"/>
      <c r="BC527" s="185"/>
      <c r="BD527" s="185"/>
      <c r="BE527" s="185"/>
      <c r="BF527" s="185"/>
      <c r="BG527" s="185"/>
      <c r="BH527" s="185"/>
      <c r="BI527" s="185"/>
      <c r="BJ527" s="185"/>
    </row>
    <row r="528" spans="1:62" x14ac:dyDescent="0.3">
      <c r="A528" s="24">
        <f t="shared" si="74"/>
        <v>29</v>
      </c>
      <c r="B528" s="86">
        <f t="shared" si="70"/>
        <v>4.0735069593126937E-3</v>
      </c>
      <c r="C528" s="23">
        <f t="shared" si="71"/>
        <v>1</v>
      </c>
      <c r="D528" s="23">
        <f t="shared" si="75"/>
        <v>0</v>
      </c>
      <c r="F528" s="86">
        <f t="shared" si="72"/>
        <v>9.6821115034014856E-3</v>
      </c>
      <c r="G528" s="23">
        <f t="shared" si="73"/>
        <v>1</v>
      </c>
      <c r="H528" s="23">
        <f t="shared" si="76"/>
        <v>0</v>
      </c>
      <c r="I528" s="185"/>
      <c r="J528" s="185"/>
      <c r="L528" s="185"/>
      <c r="M528" s="185"/>
      <c r="N528" s="185"/>
      <c r="O528" s="185"/>
      <c r="P528" s="185"/>
      <c r="Q528" s="185"/>
      <c r="R528" s="185"/>
      <c r="S528" s="185"/>
      <c r="U528" s="185"/>
      <c r="V528" s="185"/>
      <c r="X528" s="185"/>
      <c r="Y528" s="185"/>
      <c r="Z528" s="185"/>
      <c r="AA528" s="26"/>
      <c r="AB528" s="185"/>
      <c r="AC528" s="185"/>
      <c r="AD528" s="185"/>
      <c r="AE528" s="185"/>
      <c r="AF528" s="185"/>
      <c r="AH528" s="185"/>
      <c r="AI528" s="185"/>
      <c r="AK528" s="185"/>
      <c r="AL528" s="185"/>
      <c r="AM528" s="185"/>
      <c r="AN528" s="185"/>
      <c r="AO528" s="185"/>
      <c r="AP528" s="185"/>
      <c r="AQ528" s="185"/>
      <c r="AR528" s="185"/>
      <c r="AS528" s="185"/>
      <c r="AT528" s="185"/>
      <c r="AU528" s="185"/>
      <c r="AV528" s="185"/>
      <c r="AW528" s="185"/>
      <c r="AX528" s="185"/>
      <c r="AY528" s="185"/>
      <c r="AZ528" s="185"/>
      <c r="BA528" s="185"/>
      <c r="BB528" s="185"/>
      <c r="BC528" s="185"/>
      <c r="BD528" s="185"/>
      <c r="BE528" s="185"/>
      <c r="BF528" s="185"/>
      <c r="BG528" s="185"/>
      <c r="BH528" s="185"/>
      <c r="BI528" s="185"/>
      <c r="BJ528" s="185"/>
    </row>
    <row r="529" spans="1:62" x14ac:dyDescent="0.3">
      <c r="A529" s="24">
        <f t="shared" si="74"/>
        <v>30</v>
      </c>
      <c r="B529" s="86">
        <f t="shared" si="70"/>
        <v>4.4595029149637026E-3</v>
      </c>
      <c r="C529" s="23">
        <f t="shared" si="71"/>
        <v>1</v>
      </c>
      <c r="D529" s="23">
        <f t="shared" si="75"/>
        <v>0</v>
      </c>
      <c r="F529" s="86">
        <f t="shared" si="72"/>
        <v>1.0694031836057799E-2</v>
      </c>
      <c r="G529" s="23">
        <f t="shared" si="73"/>
        <v>1</v>
      </c>
      <c r="H529" s="23">
        <f t="shared" si="76"/>
        <v>0</v>
      </c>
      <c r="I529" s="185"/>
      <c r="J529" s="185"/>
      <c r="L529" s="185"/>
      <c r="M529" s="185"/>
      <c r="N529" s="185"/>
      <c r="O529" s="185"/>
      <c r="P529" s="185"/>
      <c r="Q529" s="185"/>
      <c r="R529" s="185"/>
      <c r="S529" s="185"/>
      <c r="U529" s="185"/>
      <c r="V529" s="185"/>
      <c r="X529" s="185"/>
      <c r="Y529" s="185"/>
      <c r="Z529" s="185"/>
      <c r="AA529" s="26"/>
      <c r="AB529" s="185"/>
      <c r="AC529" s="185"/>
      <c r="AD529" s="185"/>
      <c r="AE529" s="185"/>
      <c r="AF529" s="185"/>
      <c r="AH529" s="185"/>
      <c r="AI529" s="185"/>
      <c r="AK529" s="185"/>
      <c r="AL529" s="185"/>
      <c r="AM529" s="185"/>
      <c r="AN529" s="185"/>
      <c r="AO529" s="185"/>
      <c r="AP529" s="185"/>
      <c r="AQ529" s="185"/>
      <c r="AR529" s="185"/>
      <c r="AS529" s="185"/>
      <c r="AT529" s="185"/>
      <c r="AU529" s="185"/>
      <c r="AV529" s="185"/>
      <c r="AW529" s="185"/>
      <c r="AX529" s="185"/>
      <c r="AY529" s="185"/>
      <c r="AZ529" s="185"/>
      <c r="BA529" s="185"/>
      <c r="BB529" s="185"/>
      <c r="BC529" s="185"/>
      <c r="BD529" s="185"/>
      <c r="BE529" s="185"/>
      <c r="BF529" s="185"/>
      <c r="BG529" s="185"/>
      <c r="BH529" s="185"/>
      <c r="BI529" s="185"/>
      <c r="BJ529" s="185"/>
    </row>
    <row r="530" spans="1:62" x14ac:dyDescent="0.3">
      <c r="A530" s="24">
        <f t="shared" si="74"/>
        <v>31</v>
      </c>
      <c r="B530" s="86">
        <f t="shared" si="70"/>
        <v>4.5303151226550745E-3</v>
      </c>
      <c r="C530" s="23">
        <f t="shared" si="71"/>
        <v>1</v>
      </c>
      <c r="D530" s="23">
        <f t="shared" si="75"/>
        <v>0</v>
      </c>
      <c r="F530" s="86">
        <f t="shared" si="72"/>
        <v>1.0670983156691587E-2</v>
      </c>
      <c r="G530" s="23">
        <f t="shared" si="73"/>
        <v>1</v>
      </c>
      <c r="H530" s="23">
        <f t="shared" si="76"/>
        <v>0</v>
      </c>
      <c r="I530" s="185"/>
      <c r="J530" s="185"/>
      <c r="L530" s="185"/>
      <c r="M530" s="185"/>
      <c r="N530" s="185"/>
      <c r="O530" s="185"/>
      <c r="P530" s="185"/>
      <c r="Q530" s="185"/>
      <c r="R530" s="185"/>
      <c r="S530" s="185"/>
      <c r="U530" s="185"/>
      <c r="V530" s="185"/>
      <c r="X530" s="185"/>
      <c r="Y530" s="185"/>
      <c r="Z530" s="185"/>
      <c r="AA530" s="26"/>
      <c r="AB530" s="185"/>
      <c r="AC530" s="185"/>
      <c r="AD530" s="185"/>
      <c r="AE530" s="185"/>
      <c r="AF530" s="185"/>
      <c r="AH530" s="185"/>
      <c r="AI530" s="185"/>
      <c r="AK530" s="185"/>
      <c r="AL530" s="185"/>
      <c r="AM530" s="185"/>
      <c r="AN530" s="185"/>
      <c r="AO530" s="185"/>
      <c r="AP530" s="185"/>
      <c r="AQ530" s="185"/>
      <c r="AR530" s="185"/>
      <c r="AS530" s="185"/>
      <c r="AT530" s="185"/>
      <c r="AU530" s="185"/>
      <c r="AV530" s="185"/>
      <c r="AW530" s="185"/>
      <c r="AX530" s="185"/>
      <c r="AY530" s="185"/>
      <c r="AZ530" s="185"/>
      <c r="BA530" s="185"/>
      <c r="BB530" s="185"/>
      <c r="BC530" s="185"/>
      <c r="BD530" s="185"/>
      <c r="BE530" s="185"/>
      <c r="BF530" s="185"/>
      <c r="BG530" s="185"/>
      <c r="BH530" s="185"/>
      <c r="BI530" s="185"/>
      <c r="BJ530" s="185"/>
    </row>
    <row r="531" spans="1:62" x14ac:dyDescent="0.3">
      <c r="A531" s="24">
        <f t="shared" si="74"/>
        <v>32</v>
      </c>
      <c r="B531" s="86">
        <f t="shared" ref="B531:B562" si="77">SUM(B434,I434,P434)</f>
        <v>4.2342923250119268E-3</v>
      </c>
      <c r="C531" s="23">
        <f t="shared" ref="C531:C562" si="78">SUM(D434,K434,R434)/B531</f>
        <v>1.0000000000000002</v>
      </c>
      <c r="D531" s="23">
        <f t="shared" si="75"/>
        <v>9.4020176644436556E-19</v>
      </c>
      <c r="F531" s="86">
        <f t="shared" ref="F531:F562" si="79">SUM(E434,L434,S434)</f>
        <v>9.7398720492830743E-3</v>
      </c>
      <c r="G531" s="23">
        <f t="shared" ref="G531:G562" si="80">SUM(G434,N434,U434)/F531</f>
        <v>1.0000000000000002</v>
      </c>
      <c r="H531" s="23">
        <f t="shared" si="76"/>
        <v>2.1626860412034153E-18</v>
      </c>
      <c r="I531" s="185"/>
      <c r="J531" s="185"/>
      <c r="L531" s="185"/>
      <c r="M531" s="185"/>
      <c r="N531" s="185"/>
      <c r="O531" s="185"/>
      <c r="P531" s="185"/>
      <c r="Q531" s="185"/>
      <c r="R531" s="185"/>
      <c r="S531" s="185"/>
      <c r="U531" s="185"/>
      <c r="V531" s="185"/>
      <c r="X531" s="185"/>
      <c r="Y531" s="185"/>
      <c r="Z531" s="185"/>
      <c r="AA531" s="26"/>
      <c r="AB531" s="185"/>
      <c r="AC531" s="185"/>
      <c r="AD531" s="185"/>
      <c r="AE531" s="185"/>
      <c r="AF531" s="185"/>
      <c r="AH531" s="185"/>
      <c r="AI531" s="185"/>
      <c r="AK531" s="185"/>
      <c r="AL531" s="185"/>
      <c r="AM531" s="185"/>
      <c r="AN531" s="185"/>
      <c r="AO531" s="185"/>
      <c r="AP531" s="185"/>
      <c r="AQ531" s="185"/>
      <c r="AR531" s="185"/>
      <c r="AS531" s="185"/>
      <c r="AT531" s="185"/>
      <c r="AU531" s="185"/>
      <c r="AV531" s="185"/>
      <c r="AW531" s="185"/>
      <c r="AX531" s="185"/>
      <c r="AY531" s="185"/>
      <c r="AZ531" s="185"/>
      <c r="BA531" s="185"/>
      <c r="BB531" s="185"/>
      <c r="BC531" s="185"/>
      <c r="BD531" s="185"/>
      <c r="BE531" s="185"/>
      <c r="BF531" s="185"/>
      <c r="BG531" s="185"/>
      <c r="BH531" s="185"/>
      <c r="BI531" s="185"/>
      <c r="BJ531" s="185"/>
    </row>
    <row r="532" spans="1:62" x14ac:dyDescent="0.3">
      <c r="A532" s="24">
        <f t="shared" si="74"/>
        <v>33</v>
      </c>
      <c r="B532" s="86">
        <f t="shared" si="77"/>
        <v>4.1584816085423401E-3</v>
      </c>
      <c r="C532" s="23">
        <f t="shared" si="78"/>
        <v>1</v>
      </c>
      <c r="D532" s="23">
        <f t="shared" si="75"/>
        <v>0</v>
      </c>
      <c r="F532" s="86">
        <f t="shared" si="79"/>
        <v>9.5063306113676079E-3</v>
      </c>
      <c r="G532" s="23">
        <f t="shared" si="80"/>
        <v>1</v>
      </c>
      <c r="H532" s="23">
        <f t="shared" si="76"/>
        <v>0</v>
      </c>
      <c r="I532" s="185"/>
      <c r="J532" s="185"/>
      <c r="L532" s="185"/>
      <c r="M532" s="185"/>
      <c r="N532" s="185"/>
      <c r="O532" s="185"/>
      <c r="P532" s="185"/>
      <c r="Q532" s="185"/>
      <c r="R532" s="185"/>
      <c r="S532" s="185"/>
      <c r="U532" s="185"/>
      <c r="V532" s="185"/>
      <c r="X532" s="185"/>
      <c r="Y532" s="185"/>
      <c r="Z532" s="185"/>
      <c r="AA532" s="26"/>
      <c r="AB532" s="185"/>
      <c r="AC532" s="185"/>
      <c r="AD532" s="185"/>
      <c r="AE532" s="185"/>
      <c r="AF532" s="185"/>
      <c r="AH532" s="185"/>
      <c r="AI532" s="185"/>
      <c r="AK532" s="185"/>
      <c r="AL532" s="185"/>
      <c r="AM532" s="185"/>
      <c r="AN532" s="185"/>
      <c r="AO532" s="185"/>
      <c r="AP532" s="185"/>
      <c r="AQ532" s="185"/>
      <c r="AR532" s="185"/>
      <c r="AS532" s="185"/>
      <c r="AT532" s="185"/>
      <c r="AU532" s="185"/>
      <c r="AV532" s="185"/>
      <c r="AW532" s="185"/>
      <c r="AX532" s="185"/>
      <c r="AY532" s="185"/>
      <c r="AZ532" s="185"/>
      <c r="BA532" s="185"/>
      <c r="BB532" s="185"/>
      <c r="BC532" s="185"/>
      <c r="BD532" s="185"/>
      <c r="BE532" s="185"/>
      <c r="BF532" s="185"/>
      <c r="BG532" s="185"/>
      <c r="BH532" s="185"/>
      <c r="BI532" s="185"/>
      <c r="BJ532" s="185"/>
    </row>
    <row r="533" spans="1:62" x14ac:dyDescent="0.3">
      <c r="A533" s="24">
        <f t="shared" si="74"/>
        <v>34</v>
      </c>
      <c r="B533" s="86">
        <f t="shared" si="77"/>
        <v>4.102942622117735E-3</v>
      </c>
      <c r="C533" s="23">
        <f t="shared" si="78"/>
        <v>1.0000000000000002</v>
      </c>
      <c r="D533" s="23">
        <f t="shared" si="75"/>
        <v>9.1103627355820449E-19</v>
      </c>
      <c r="F533" s="86">
        <f t="shared" si="79"/>
        <v>9.3002809717323224E-3</v>
      </c>
      <c r="G533" s="23">
        <f t="shared" si="80"/>
        <v>1.0000000000000002</v>
      </c>
      <c r="H533" s="23">
        <f t="shared" si="76"/>
        <v>2.0650772140600898E-18</v>
      </c>
      <c r="I533" s="185"/>
      <c r="J533" s="185"/>
      <c r="L533" s="185"/>
      <c r="M533" s="185"/>
      <c r="N533" s="185"/>
      <c r="O533" s="185"/>
      <c r="P533" s="185"/>
      <c r="Q533" s="185"/>
      <c r="R533" s="185"/>
      <c r="S533" s="185"/>
      <c r="U533" s="185"/>
      <c r="V533" s="185"/>
      <c r="X533" s="185"/>
      <c r="Y533" s="185"/>
      <c r="Z533" s="185"/>
      <c r="AA533" s="26"/>
      <c r="AB533" s="185"/>
      <c r="AC533" s="185"/>
      <c r="AD533" s="185"/>
      <c r="AE533" s="185"/>
      <c r="AF533" s="185"/>
      <c r="AH533" s="185"/>
      <c r="AI533" s="185"/>
      <c r="AK533" s="185"/>
      <c r="AL533" s="185"/>
      <c r="AM533" s="185"/>
      <c r="AN533" s="185"/>
      <c r="AO533" s="185"/>
      <c r="AP533" s="185"/>
      <c r="AQ533" s="185"/>
      <c r="AR533" s="185"/>
      <c r="AS533" s="185"/>
      <c r="AT533" s="185"/>
      <c r="AU533" s="185"/>
      <c r="AV533" s="185"/>
      <c r="AW533" s="185"/>
      <c r="AX533" s="185"/>
      <c r="AY533" s="185"/>
      <c r="AZ533" s="185"/>
      <c r="BA533" s="185"/>
      <c r="BB533" s="185"/>
      <c r="BC533" s="185"/>
      <c r="BD533" s="185"/>
      <c r="BE533" s="185"/>
      <c r="BF533" s="185"/>
      <c r="BG533" s="185"/>
      <c r="BH533" s="185"/>
      <c r="BI533" s="185"/>
      <c r="BJ533" s="185"/>
    </row>
    <row r="534" spans="1:62" x14ac:dyDescent="0.3">
      <c r="A534" s="24">
        <f t="shared" si="74"/>
        <v>35</v>
      </c>
      <c r="B534" s="86">
        <f t="shared" si="77"/>
        <v>4.2837220229298258E-3</v>
      </c>
      <c r="C534" s="23">
        <f t="shared" si="78"/>
        <v>0.99999999999999978</v>
      </c>
      <c r="D534" s="23">
        <f t="shared" si="75"/>
        <v>9.5117736419010908E-19</v>
      </c>
      <c r="F534" s="86">
        <f t="shared" si="79"/>
        <v>9.5874175315475325E-3</v>
      </c>
      <c r="G534" s="23">
        <f t="shared" si="80"/>
        <v>0.99999999999999978</v>
      </c>
      <c r="H534" s="23">
        <f t="shared" si="76"/>
        <v>2.1288343380437908E-18</v>
      </c>
      <c r="I534" s="185"/>
      <c r="J534" s="185"/>
      <c r="L534" s="185"/>
      <c r="M534" s="185"/>
      <c r="N534" s="185"/>
      <c r="O534" s="185"/>
      <c r="P534" s="185"/>
      <c r="Q534" s="185"/>
      <c r="R534" s="185"/>
      <c r="S534" s="185"/>
      <c r="U534" s="185"/>
      <c r="V534" s="185"/>
      <c r="X534" s="185"/>
      <c r="Y534" s="185"/>
      <c r="Z534" s="185"/>
      <c r="AA534" s="26"/>
      <c r="AB534" s="185"/>
      <c r="AC534" s="185"/>
      <c r="AD534" s="185"/>
      <c r="AE534" s="185"/>
      <c r="AF534" s="185"/>
      <c r="AH534" s="185"/>
      <c r="AI534" s="185"/>
      <c r="AK534" s="185"/>
      <c r="AL534" s="185"/>
      <c r="AM534" s="185"/>
      <c r="AN534" s="185"/>
      <c r="AO534" s="185"/>
      <c r="AP534" s="185"/>
      <c r="AQ534" s="185"/>
      <c r="AR534" s="185"/>
      <c r="AS534" s="185"/>
      <c r="AT534" s="185"/>
      <c r="AU534" s="185"/>
      <c r="AV534" s="185"/>
      <c r="AW534" s="185"/>
      <c r="AX534" s="185"/>
      <c r="AY534" s="185"/>
      <c r="AZ534" s="185"/>
      <c r="BA534" s="185"/>
      <c r="BB534" s="185"/>
      <c r="BC534" s="185"/>
      <c r="BD534" s="185"/>
      <c r="BE534" s="185"/>
      <c r="BF534" s="185"/>
      <c r="BG534" s="185"/>
      <c r="BH534" s="185"/>
      <c r="BI534" s="185"/>
      <c r="BJ534" s="185"/>
    </row>
    <row r="535" spans="1:62" x14ac:dyDescent="0.3">
      <c r="A535" s="24">
        <f t="shared" si="74"/>
        <v>36</v>
      </c>
      <c r="B535" s="86">
        <f t="shared" si="77"/>
        <v>4.5722470574056521E-3</v>
      </c>
      <c r="C535" s="23">
        <f t="shared" si="78"/>
        <v>1</v>
      </c>
      <c r="D535" s="23">
        <f t="shared" si="75"/>
        <v>0</v>
      </c>
      <c r="F535" s="86">
        <f t="shared" si="79"/>
        <v>1.0037005626654714E-2</v>
      </c>
      <c r="G535" s="23">
        <f t="shared" si="80"/>
        <v>1</v>
      </c>
      <c r="H535" s="23">
        <f t="shared" si="76"/>
        <v>0</v>
      </c>
      <c r="I535" s="185"/>
      <c r="J535" s="185"/>
      <c r="L535" s="185"/>
      <c r="M535" s="185"/>
      <c r="N535" s="185"/>
      <c r="O535" s="185"/>
      <c r="P535" s="185"/>
      <c r="Q535" s="185"/>
      <c r="R535" s="185"/>
      <c r="S535" s="185"/>
      <c r="U535" s="185"/>
      <c r="V535" s="185"/>
      <c r="X535" s="185"/>
      <c r="Y535" s="185"/>
      <c r="Z535" s="185"/>
      <c r="AA535" s="26"/>
      <c r="AB535" s="185"/>
      <c r="AC535" s="185"/>
      <c r="AD535" s="185"/>
      <c r="AE535" s="185"/>
      <c r="AF535" s="185"/>
      <c r="AH535" s="185"/>
      <c r="AI535" s="185"/>
      <c r="AK535" s="185"/>
      <c r="AL535" s="185"/>
      <c r="AM535" s="185"/>
      <c r="AN535" s="185"/>
      <c r="AO535" s="185"/>
      <c r="AP535" s="185"/>
      <c r="AQ535" s="185"/>
      <c r="AR535" s="185"/>
      <c r="AS535" s="185"/>
      <c r="AT535" s="185"/>
      <c r="AU535" s="185"/>
      <c r="AV535" s="185"/>
      <c r="AW535" s="185"/>
      <c r="AX535" s="185"/>
      <c r="AY535" s="185"/>
      <c r="AZ535" s="185"/>
      <c r="BA535" s="185"/>
      <c r="BB535" s="185"/>
      <c r="BC535" s="185"/>
      <c r="BD535" s="185"/>
      <c r="BE535" s="185"/>
      <c r="BF535" s="185"/>
      <c r="BG535" s="185"/>
      <c r="BH535" s="185"/>
      <c r="BI535" s="185"/>
      <c r="BJ535" s="185"/>
    </row>
    <row r="536" spans="1:62" x14ac:dyDescent="0.3">
      <c r="A536" s="24">
        <f t="shared" si="74"/>
        <v>37</v>
      </c>
      <c r="B536" s="86">
        <f t="shared" si="77"/>
        <v>4.7549703227426042E-3</v>
      </c>
      <c r="C536" s="23">
        <f t="shared" si="78"/>
        <v>1</v>
      </c>
      <c r="D536" s="23">
        <f t="shared" si="75"/>
        <v>0</v>
      </c>
      <c r="F536" s="86">
        <f t="shared" si="79"/>
        <v>1.0454936499499872E-2</v>
      </c>
      <c r="G536" s="23">
        <f t="shared" si="80"/>
        <v>1</v>
      </c>
      <c r="H536" s="23">
        <f t="shared" si="76"/>
        <v>0</v>
      </c>
      <c r="I536" s="185"/>
      <c r="J536" s="185"/>
      <c r="L536" s="185"/>
      <c r="M536" s="185"/>
      <c r="N536" s="185"/>
      <c r="O536" s="185"/>
      <c r="P536" s="185"/>
      <c r="Q536" s="185"/>
      <c r="R536" s="185"/>
      <c r="S536" s="185"/>
      <c r="U536" s="185"/>
      <c r="V536" s="185"/>
      <c r="X536" s="185"/>
      <c r="Y536" s="185"/>
      <c r="Z536" s="185"/>
      <c r="AA536" s="26"/>
      <c r="AB536" s="185"/>
      <c r="AC536" s="185"/>
      <c r="AD536" s="185"/>
      <c r="AE536" s="185"/>
      <c r="AF536" s="185"/>
      <c r="AH536" s="185"/>
      <c r="AI536" s="185"/>
      <c r="AK536" s="185"/>
      <c r="AL536" s="185"/>
      <c r="AM536" s="185"/>
      <c r="AN536" s="185"/>
      <c r="AO536" s="185"/>
      <c r="AP536" s="185"/>
      <c r="AQ536" s="185"/>
      <c r="AR536" s="185"/>
      <c r="AS536" s="185"/>
      <c r="AT536" s="185"/>
      <c r="AU536" s="185"/>
      <c r="AV536" s="185"/>
      <c r="AW536" s="185"/>
      <c r="AX536" s="185"/>
      <c r="AY536" s="185"/>
      <c r="AZ536" s="185"/>
      <c r="BA536" s="185"/>
      <c r="BB536" s="185"/>
      <c r="BC536" s="185"/>
      <c r="BD536" s="185"/>
      <c r="BE536" s="185"/>
      <c r="BF536" s="185"/>
      <c r="BG536" s="185"/>
      <c r="BH536" s="185"/>
      <c r="BI536" s="185"/>
      <c r="BJ536" s="185"/>
    </row>
    <row r="537" spans="1:62" x14ac:dyDescent="0.3">
      <c r="A537" s="24">
        <f t="shared" si="74"/>
        <v>38</v>
      </c>
      <c r="B537" s="86">
        <f t="shared" si="77"/>
        <v>4.6291745184908724E-3</v>
      </c>
      <c r="C537" s="23">
        <f t="shared" si="78"/>
        <v>1</v>
      </c>
      <c r="D537" s="23">
        <f t="shared" si="75"/>
        <v>0</v>
      </c>
      <c r="F537" s="86">
        <f t="shared" si="79"/>
        <v>1.0047280339143266E-2</v>
      </c>
      <c r="G537" s="23">
        <f t="shared" si="80"/>
        <v>1</v>
      </c>
      <c r="H537" s="23">
        <f t="shared" si="76"/>
        <v>0</v>
      </c>
      <c r="I537" s="185"/>
      <c r="J537" s="185"/>
      <c r="L537" s="185"/>
      <c r="M537" s="185"/>
      <c r="N537" s="185"/>
      <c r="O537" s="185"/>
      <c r="P537" s="185"/>
      <c r="Q537" s="185"/>
      <c r="R537" s="185"/>
      <c r="S537" s="185"/>
      <c r="U537" s="185"/>
      <c r="V537" s="185"/>
      <c r="X537" s="185"/>
      <c r="Y537" s="185"/>
      <c r="Z537" s="185"/>
      <c r="AA537" s="26"/>
      <c r="AB537" s="185"/>
      <c r="AC537" s="185"/>
      <c r="AD537" s="185"/>
      <c r="AE537" s="185"/>
      <c r="AF537" s="185"/>
      <c r="AH537" s="185"/>
      <c r="AI537" s="185"/>
      <c r="AK537" s="185"/>
      <c r="AL537" s="185"/>
      <c r="AM537" s="185"/>
      <c r="AN537" s="185"/>
      <c r="AO537" s="185"/>
      <c r="AP537" s="185"/>
      <c r="AQ537" s="185"/>
      <c r="AR537" s="185"/>
      <c r="AS537" s="185"/>
      <c r="AT537" s="185"/>
      <c r="AU537" s="185"/>
      <c r="AV537" s="185"/>
      <c r="AW537" s="185"/>
      <c r="AX537" s="185"/>
      <c r="AY537" s="185"/>
      <c r="AZ537" s="185"/>
      <c r="BA537" s="185"/>
      <c r="BB537" s="185"/>
      <c r="BC537" s="185"/>
      <c r="BD537" s="185"/>
      <c r="BE537" s="185"/>
      <c r="BF537" s="185"/>
      <c r="BG537" s="185"/>
      <c r="BH537" s="185"/>
      <c r="BI537" s="185"/>
      <c r="BJ537" s="185"/>
    </row>
    <row r="538" spans="1:62" x14ac:dyDescent="0.3">
      <c r="A538" s="24">
        <f t="shared" si="74"/>
        <v>39</v>
      </c>
      <c r="B538" s="86">
        <f t="shared" si="77"/>
        <v>4.6039042796676768E-3</v>
      </c>
      <c r="C538" s="23">
        <f t="shared" si="78"/>
        <v>1</v>
      </c>
      <c r="D538" s="23">
        <f t="shared" si="75"/>
        <v>0</v>
      </c>
      <c r="F538" s="86">
        <f t="shared" si="79"/>
        <v>1.0038671796247452E-2</v>
      </c>
      <c r="G538" s="23">
        <f t="shared" si="80"/>
        <v>1</v>
      </c>
      <c r="H538" s="23">
        <f t="shared" si="76"/>
        <v>0</v>
      </c>
      <c r="I538" s="185"/>
      <c r="J538" s="185"/>
      <c r="L538" s="185"/>
      <c r="M538" s="185"/>
      <c r="N538" s="185"/>
      <c r="O538" s="185"/>
      <c r="P538" s="185"/>
      <c r="Q538" s="185"/>
      <c r="R538" s="185"/>
      <c r="S538" s="185"/>
      <c r="U538" s="185"/>
      <c r="V538" s="185"/>
      <c r="X538" s="185"/>
      <c r="Y538" s="185"/>
      <c r="Z538" s="185"/>
      <c r="AA538" s="26"/>
      <c r="AB538" s="185"/>
      <c r="AC538" s="185"/>
      <c r="AD538" s="185"/>
      <c r="AE538" s="185"/>
      <c r="AF538" s="185"/>
      <c r="AH538" s="185"/>
      <c r="AI538" s="185"/>
      <c r="AK538" s="185"/>
      <c r="AL538" s="185"/>
      <c r="AM538" s="185"/>
      <c r="AN538" s="185"/>
      <c r="AO538" s="185"/>
      <c r="AP538" s="185"/>
      <c r="AQ538" s="185"/>
      <c r="AR538" s="185"/>
      <c r="AS538" s="185"/>
      <c r="AT538" s="185"/>
      <c r="AU538" s="185"/>
      <c r="AV538" s="185"/>
      <c r="AW538" s="185"/>
      <c r="AX538" s="185"/>
      <c r="AY538" s="185"/>
      <c r="AZ538" s="185"/>
      <c r="BA538" s="185"/>
      <c r="BB538" s="185"/>
      <c r="BC538" s="185"/>
      <c r="BD538" s="185"/>
      <c r="BE538" s="185"/>
      <c r="BF538" s="185"/>
      <c r="BG538" s="185"/>
      <c r="BH538" s="185"/>
      <c r="BI538" s="185"/>
      <c r="BJ538" s="185"/>
    </row>
    <row r="539" spans="1:62" x14ac:dyDescent="0.3">
      <c r="A539" s="24">
        <f t="shared" si="74"/>
        <v>40</v>
      </c>
      <c r="B539" s="86">
        <f t="shared" si="77"/>
        <v>4.5908526178578945E-3</v>
      </c>
      <c r="C539" s="23">
        <f t="shared" si="78"/>
        <v>1.0000000000000002</v>
      </c>
      <c r="D539" s="23">
        <f t="shared" si="75"/>
        <v>1.0193740558013019E-18</v>
      </c>
      <c r="F539" s="86">
        <f t="shared" si="79"/>
        <v>1.0028952473623147E-2</v>
      </c>
      <c r="G539" s="23">
        <f t="shared" si="80"/>
        <v>1.0000000000000002</v>
      </c>
      <c r="H539" s="23">
        <f t="shared" si="76"/>
        <v>2.2268747898175671E-18</v>
      </c>
      <c r="I539" s="185"/>
      <c r="J539" s="185"/>
      <c r="L539" s="185"/>
      <c r="M539" s="185"/>
      <c r="N539" s="185"/>
      <c r="O539" s="185"/>
      <c r="P539" s="185"/>
      <c r="Q539" s="185"/>
      <c r="R539" s="185"/>
      <c r="S539" s="185"/>
      <c r="U539" s="185"/>
      <c r="V539" s="185"/>
      <c r="X539" s="185"/>
      <c r="Y539" s="185"/>
      <c r="Z539" s="185"/>
      <c r="AA539" s="26"/>
      <c r="AB539" s="185"/>
      <c r="AC539" s="185"/>
      <c r="AD539" s="185"/>
      <c r="AE539" s="185"/>
      <c r="AF539" s="185"/>
      <c r="AH539" s="185"/>
      <c r="AI539" s="185"/>
      <c r="AK539" s="185"/>
      <c r="AL539" s="185"/>
      <c r="AM539" s="185"/>
      <c r="AN539" s="185"/>
      <c r="AO539" s="185"/>
      <c r="AP539" s="185"/>
      <c r="AQ539" s="185"/>
      <c r="AR539" s="185"/>
      <c r="AS539" s="185"/>
      <c r="AT539" s="185"/>
      <c r="AU539" s="185"/>
      <c r="AV539" s="185"/>
      <c r="AW539" s="185"/>
      <c r="AX539" s="185"/>
      <c r="AY539" s="185"/>
      <c r="AZ539" s="185"/>
      <c r="BA539" s="185"/>
      <c r="BB539" s="185"/>
      <c r="BC539" s="185"/>
      <c r="BD539" s="185"/>
      <c r="BE539" s="185"/>
      <c r="BF539" s="185"/>
      <c r="BG539" s="185"/>
      <c r="BH539" s="185"/>
      <c r="BI539" s="185"/>
      <c r="BJ539" s="185"/>
    </row>
    <row r="540" spans="1:62" x14ac:dyDescent="0.3">
      <c r="A540" s="24">
        <f t="shared" si="74"/>
        <v>41</v>
      </c>
      <c r="B540" s="86">
        <f t="shared" si="77"/>
        <v>4.5355913263654124E-3</v>
      </c>
      <c r="C540" s="23">
        <f t="shared" si="78"/>
        <v>1</v>
      </c>
      <c r="D540" s="23">
        <f t="shared" si="75"/>
        <v>0</v>
      </c>
      <c r="F540" s="86">
        <f t="shared" si="79"/>
        <v>1.0055333492174835E-2</v>
      </c>
      <c r="G540" s="23">
        <f t="shared" si="80"/>
        <v>1</v>
      </c>
      <c r="H540" s="23">
        <f t="shared" si="76"/>
        <v>0</v>
      </c>
      <c r="I540" s="185"/>
      <c r="J540" s="185"/>
      <c r="L540" s="185"/>
      <c r="M540" s="185"/>
      <c r="N540" s="185"/>
      <c r="O540" s="185"/>
      <c r="P540" s="185"/>
      <c r="Q540" s="185"/>
      <c r="R540" s="185"/>
      <c r="S540" s="185"/>
      <c r="U540" s="185"/>
      <c r="V540" s="185"/>
      <c r="X540" s="185"/>
      <c r="Y540" s="185"/>
      <c r="Z540" s="185"/>
      <c r="AA540" s="26"/>
      <c r="AB540" s="185"/>
      <c r="AC540" s="185"/>
      <c r="AD540" s="185"/>
      <c r="AE540" s="185"/>
      <c r="AF540" s="185"/>
      <c r="AH540" s="185"/>
      <c r="AI540" s="185"/>
      <c r="AK540" s="185"/>
      <c r="AL540" s="185"/>
      <c r="AM540" s="185"/>
      <c r="AN540" s="185"/>
      <c r="AO540" s="185"/>
      <c r="AP540" s="185"/>
      <c r="AQ540" s="185"/>
      <c r="AR540" s="185"/>
      <c r="AS540" s="185"/>
      <c r="AT540" s="185"/>
      <c r="AU540" s="185"/>
      <c r="AV540" s="185"/>
      <c r="AW540" s="185"/>
      <c r="AX540" s="185"/>
      <c r="AY540" s="185"/>
      <c r="AZ540" s="185"/>
      <c r="BA540" s="185"/>
      <c r="BB540" s="185"/>
      <c r="BC540" s="185"/>
      <c r="BD540" s="185"/>
      <c r="BE540" s="185"/>
      <c r="BF540" s="185"/>
      <c r="BG540" s="185"/>
      <c r="BH540" s="185"/>
      <c r="BI540" s="185"/>
      <c r="BJ540" s="185"/>
    </row>
    <row r="541" spans="1:62" x14ac:dyDescent="0.3">
      <c r="A541" s="24">
        <f t="shared" si="74"/>
        <v>42</v>
      </c>
      <c r="B541" s="86">
        <f t="shared" si="77"/>
        <v>4.3889684022044538E-3</v>
      </c>
      <c r="C541" s="23">
        <f t="shared" si="78"/>
        <v>1</v>
      </c>
      <c r="D541" s="23">
        <f t="shared" si="75"/>
        <v>0</v>
      </c>
      <c r="F541" s="86">
        <f t="shared" si="79"/>
        <v>9.7420936087400586E-3</v>
      </c>
      <c r="G541" s="23">
        <f t="shared" si="80"/>
        <v>1</v>
      </c>
      <c r="H541" s="23">
        <f t="shared" si="76"/>
        <v>0</v>
      </c>
      <c r="I541" s="185"/>
      <c r="J541" s="185"/>
      <c r="L541" s="185"/>
      <c r="M541" s="185"/>
      <c r="N541" s="185"/>
      <c r="O541" s="185"/>
      <c r="P541" s="185"/>
      <c r="Q541" s="185"/>
      <c r="R541" s="185"/>
      <c r="S541" s="185"/>
      <c r="U541" s="185"/>
      <c r="V541" s="185"/>
      <c r="X541" s="185"/>
      <c r="Y541" s="185"/>
      <c r="Z541" s="185"/>
      <c r="AA541" s="26"/>
      <c r="AB541" s="185"/>
      <c r="AC541" s="185"/>
      <c r="AD541" s="185"/>
      <c r="AE541" s="185"/>
      <c r="AF541" s="185"/>
      <c r="AH541" s="185"/>
      <c r="AI541" s="185"/>
      <c r="AK541" s="185"/>
      <c r="AL541" s="185"/>
      <c r="AM541" s="185"/>
      <c r="AN541" s="185"/>
      <c r="AO541" s="185"/>
      <c r="AP541" s="185"/>
      <c r="AQ541" s="185"/>
      <c r="AR541" s="185"/>
      <c r="AS541" s="185"/>
      <c r="AT541" s="185"/>
      <c r="AU541" s="185"/>
      <c r="AV541" s="185"/>
      <c r="AW541" s="185"/>
      <c r="AX541" s="185"/>
      <c r="AY541" s="185"/>
      <c r="AZ541" s="185"/>
      <c r="BA541" s="185"/>
      <c r="BB541" s="185"/>
      <c r="BC541" s="185"/>
      <c r="BD541" s="185"/>
      <c r="BE541" s="185"/>
      <c r="BF541" s="185"/>
      <c r="BG541" s="185"/>
      <c r="BH541" s="185"/>
      <c r="BI541" s="185"/>
      <c r="BJ541" s="185"/>
    </row>
    <row r="542" spans="1:62" x14ac:dyDescent="0.3">
      <c r="A542" s="24">
        <f t="shared" si="74"/>
        <v>43</v>
      </c>
      <c r="B542" s="86">
        <f t="shared" si="77"/>
        <v>4.2598402587672455E-3</v>
      </c>
      <c r="C542" s="23">
        <f t="shared" si="78"/>
        <v>1</v>
      </c>
      <c r="D542" s="23">
        <f t="shared" si="75"/>
        <v>0</v>
      </c>
      <c r="F542" s="86">
        <f t="shared" si="79"/>
        <v>9.627960991637494E-3</v>
      </c>
      <c r="G542" s="23">
        <f t="shared" si="80"/>
        <v>1</v>
      </c>
      <c r="H542" s="23">
        <f t="shared" si="76"/>
        <v>0</v>
      </c>
      <c r="I542" s="185"/>
      <c r="J542" s="185"/>
      <c r="L542" s="185"/>
      <c r="M542" s="185"/>
      <c r="N542" s="185"/>
      <c r="O542" s="185"/>
      <c r="P542" s="185"/>
      <c r="Q542" s="185"/>
      <c r="R542" s="185"/>
      <c r="S542" s="185"/>
      <c r="U542" s="185"/>
      <c r="V542" s="185"/>
      <c r="X542" s="185"/>
      <c r="Y542" s="185"/>
      <c r="Z542" s="185"/>
      <c r="AA542" s="26"/>
      <c r="AB542" s="185"/>
      <c r="AC542" s="185"/>
      <c r="AD542" s="185"/>
      <c r="AE542" s="185"/>
      <c r="AF542" s="185"/>
      <c r="AH542" s="185"/>
      <c r="AI542" s="185"/>
      <c r="AK542" s="185"/>
      <c r="AL542" s="185"/>
      <c r="AM542" s="185"/>
      <c r="AN542" s="185"/>
      <c r="AO542" s="185"/>
      <c r="AP542" s="185"/>
      <c r="AQ542" s="185"/>
      <c r="AR542" s="185"/>
      <c r="AS542" s="185"/>
      <c r="AT542" s="185"/>
      <c r="AU542" s="185"/>
      <c r="AV542" s="185"/>
      <c r="AW542" s="185"/>
      <c r="AX542" s="185"/>
      <c r="AY542" s="185"/>
      <c r="AZ542" s="185"/>
      <c r="BA542" s="185"/>
      <c r="BB542" s="185"/>
      <c r="BC542" s="185"/>
      <c r="BD542" s="185"/>
      <c r="BE542" s="185"/>
      <c r="BF542" s="185"/>
      <c r="BG542" s="185"/>
      <c r="BH542" s="185"/>
      <c r="BI542" s="185"/>
      <c r="BJ542" s="185"/>
    </row>
    <row r="543" spans="1:62" x14ac:dyDescent="0.3">
      <c r="A543" s="24">
        <f t="shared" si="74"/>
        <v>44</v>
      </c>
      <c r="B543" s="86">
        <f t="shared" si="77"/>
        <v>4.1607031679993245E-3</v>
      </c>
      <c r="C543" s="23">
        <f t="shared" si="78"/>
        <v>0.99999999999999978</v>
      </c>
      <c r="D543" s="23">
        <f t="shared" si="75"/>
        <v>9.2386169114873617E-19</v>
      </c>
      <c r="F543" s="86">
        <f t="shared" si="79"/>
        <v>9.5496510207788016E-3</v>
      </c>
      <c r="G543" s="23">
        <f t="shared" si="80"/>
        <v>0.99999999999999978</v>
      </c>
      <c r="H543" s="23">
        <f t="shared" si="76"/>
        <v>2.1204484880807509E-18</v>
      </c>
      <c r="I543" s="185"/>
      <c r="J543" s="185"/>
      <c r="L543" s="185"/>
      <c r="M543" s="185"/>
      <c r="N543" s="185"/>
      <c r="O543" s="185"/>
      <c r="P543" s="185"/>
      <c r="Q543" s="185"/>
      <c r="R543" s="185"/>
      <c r="S543" s="185"/>
      <c r="U543" s="185"/>
      <c r="V543" s="185"/>
      <c r="X543" s="185"/>
      <c r="Y543" s="185"/>
      <c r="Z543" s="185"/>
      <c r="AA543" s="26"/>
      <c r="AB543" s="185"/>
      <c r="AC543" s="185"/>
      <c r="AD543" s="185"/>
      <c r="AE543" s="185"/>
      <c r="AF543" s="185"/>
      <c r="AH543" s="185"/>
      <c r="AI543" s="185"/>
      <c r="AK543" s="185"/>
      <c r="AL543" s="185"/>
      <c r="AM543" s="185"/>
      <c r="AN543" s="185"/>
      <c r="AO543" s="185"/>
      <c r="AP543" s="185"/>
      <c r="AQ543" s="185"/>
      <c r="AR543" s="185"/>
      <c r="AS543" s="185"/>
      <c r="AT543" s="185"/>
      <c r="AU543" s="185"/>
      <c r="AV543" s="185"/>
      <c r="AW543" s="185"/>
      <c r="AX543" s="185"/>
      <c r="AY543" s="185"/>
      <c r="AZ543" s="185"/>
      <c r="BA543" s="185"/>
      <c r="BB543" s="185"/>
      <c r="BC543" s="185"/>
      <c r="BD543" s="185"/>
      <c r="BE543" s="185"/>
      <c r="BF543" s="185"/>
      <c r="BG543" s="185"/>
      <c r="BH543" s="185"/>
      <c r="BI543" s="185"/>
      <c r="BJ543" s="185"/>
    </row>
    <row r="544" spans="1:62" x14ac:dyDescent="0.3">
      <c r="A544" s="24">
        <f t="shared" si="74"/>
        <v>45</v>
      </c>
      <c r="B544" s="86">
        <f t="shared" si="77"/>
        <v>4.0385173978651923E-3</v>
      </c>
      <c r="C544" s="23">
        <f t="shared" si="78"/>
        <v>1</v>
      </c>
      <c r="D544" s="23">
        <f t="shared" si="75"/>
        <v>0</v>
      </c>
      <c r="F544" s="86">
        <f t="shared" si="79"/>
        <v>9.2675129697418045E-3</v>
      </c>
      <c r="G544" s="23">
        <f t="shared" si="80"/>
        <v>1</v>
      </c>
      <c r="H544" s="23">
        <f t="shared" si="76"/>
        <v>0</v>
      </c>
      <c r="I544" s="185"/>
      <c r="J544" s="185"/>
      <c r="L544" s="185"/>
      <c r="M544" s="185"/>
      <c r="N544" s="185"/>
      <c r="O544" s="185"/>
      <c r="P544" s="185"/>
      <c r="Q544" s="185"/>
      <c r="R544" s="185"/>
      <c r="S544" s="185"/>
      <c r="U544" s="185"/>
      <c r="V544" s="185"/>
      <c r="X544" s="185"/>
      <c r="Y544" s="185"/>
      <c r="Z544" s="185"/>
      <c r="AA544" s="26"/>
      <c r="AB544" s="185"/>
      <c r="AC544" s="185"/>
      <c r="AD544" s="185"/>
      <c r="AE544" s="185"/>
      <c r="AF544" s="185"/>
      <c r="AH544" s="185"/>
      <c r="AI544" s="185"/>
      <c r="AK544" s="185"/>
      <c r="AL544" s="185"/>
      <c r="AM544" s="185"/>
      <c r="AN544" s="185"/>
      <c r="AO544" s="185"/>
      <c r="AP544" s="185"/>
      <c r="AQ544" s="185"/>
      <c r="AR544" s="185"/>
      <c r="AS544" s="185"/>
      <c r="AT544" s="185"/>
      <c r="AU544" s="185"/>
      <c r="AV544" s="185"/>
      <c r="AW544" s="185"/>
      <c r="AX544" s="185"/>
      <c r="AY544" s="185"/>
      <c r="AZ544" s="185"/>
      <c r="BA544" s="185"/>
      <c r="BB544" s="185"/>
      <c r="BC544" s="185"/>
      <c r="BD544" s="185"/>
      <c r="BE544" s="185"/>
      <c r="BF544" s="185"/>
      <c r="BG544" s="185"/>
      <c r="BH544" s="185"/>
      <c r="BI544" s="185"/>
      <c r="BJ544" s="185"/>
    </row>
    <row r="545" spans="1:62" x14ac:dyDescent="0.3">
      <c r="A545" s="24">
        <f t="shared" si="74"/>
        <v>46</v>
      </c>
      <c r="B545" s="86">
        <f t="shared" si="77"/>
        <v>3.9341041033869343E-3</v>
      </c>
      <c r="C545" s="23">
        <f t="shared" si="78"/>
        <v>0.99999999999999978</v>
      </c>
      <c r="D545" s="23">
        <f t="shared" si="75"/>
        <v>8.7354659137049636E-19</v>
      </c>
      <c r="F545" s="86">
        <f t="shared" si="79"/>
        <v>9.1733743877520976E-3</v>
      </c>
      <c r="G545" s="23">
        <f t="shared" si="80"/>
        <v>0.99999999999999978</v>
      </c>
      <c r="H545" s="23">
        <f t="shared" si="76"/>
        <v>2.0368982917578155E-18</v>
      </c>
      <c r="I545" s="185"/>
      <c r="J545" s="185"/>
      <c r="L545" s="185"/>
      <c r="M545" s="185"/>
      <c r="N545" s="185"/>
      <c r="O545" s="185"/>
      <c r="P545" s="185"/>
      <c r="Q545" s="185"/>
      <c r="R545" s="185"/>
      <c r="S545" s="185"/>
      <c r="U545" s="185"/>
      <c r="V545" s="185"/>
      <c r="X545" s="185"/>
      <c r="Y545" s="185"/>
      <c r="Z545" s="185"/>
      <c r="AA545" s="26"/>
      <c r="AB545" s="185"/>
      <c r="AC545" s="185"/>
      <c r="AD545" s="185"/>
      <c r="AE545" s="185"/>
      <c r="AF545" s="185"/>
      <c r="AH545" s="185"/>
      <c r="AI545" s="185"/>
      <c r="AK545" s="185"/>
      <c r="AL545" s="185"/>
      <c r="AM545" s="185"/>
      <c r="AN545" s="185"/>
      <c r="AO545" s="185"/>
      <c r="AP545" s="185"/>
      <c r="AQ545" s="185"/>
      <c r="AR545" s="185"/>
      <c r="AS545" s="185"/>
      <c r="AT545" s="185"/>
      <c r="AU545" s="185"/>
      <c r="AV545" s="185"/>
      <c r="AW545" s="185"/>
      <c r="AX545" s="185"/>
      <c r="AY545" s="185"/>
      <c r="AZ545" s="185"/>
      <c r="BA545" s="185"/>
      <c r="BB545" s="185"/>
      <c r="BC545" s="185"/>
      <c r="BD545" s="185"/>
      <c r="BE545" s="185"/>
      <c r="BF545" s="185"/>
      <c r="BG545" s="185"/>
      <c r="BH545" s="185"/>
      <c r="BI545" s="185"/>
      <c r="BJ545" s="185"/>
    </row>
    <row r="546" spans="1:62" x14ac:dyDescent="0.3">
      <c r="A546" s="24">
        <f t="shared" si="74"/>
        <v>47</v>
      </c>
      <c r="B546" s="86">
        <f t="shared" si="77"/>
        <v>3.8185830116237544E-3</v>
      </c>
      <c r="C546" s="23">
        <f t="shared" si="78"/>
        <v>1</v>
      </c>
      <c r="D546" s="23">
        <f t="shared" si="75"/>
        <v>0</v>
      </c>
      <c r="F546" s="86">
        <f t="shared" si="79"/>
        <v>9.314998803134843E-3</v>
      </c>
      <c r="G546" s="23">
        <f t="shared" si="80"/>
        <v>1</v>
      </c>
      <c r="H546" s="23">
        <f t="shared" si="76"/>
        <v>0</v>
      </c>
      <c r="I546" s="185"/>
      <c r="J546" s="185"/>
      <c r="L546" s="185"/>
      <c r="M546" s="185"/>
      <c r="N546" s="185"/>
      <c r="O546" s="185"/>
      <c r="P546" s="185"/>
      <c r="Q546" s="185"/>
      <c r="R546" s="185"/>
      <c r="S546" s="185"/>
      <c r="U546" s="185"/>
      <c r="V546" s="185"/>
      <c r="X546" s="185"/>
      <c r="Y546" s="185"/>
      <c r="Z546" s="185"/>
      <c r="AA546" s="26"/>
      <c r="AB546" s="185"/>
      <c r="AC546" s="185"/>
      <c r="AD546" s="185"/>
      <c r="AE546" s="185"/>
      <c r="AF546" s="185"/>
      <c r="AH546" s="185"/>
      <c r="AI546" s="185"/>
      <c r="AK546" s="185"/>
      <c r="AL546" s="185"/>
      <c r="AM546" s="185"/>
      <c r="AN546" s="185"/>
      <c r="AO546" s="185"/>
      <c r="AP546" s="185"/>
      <c r="AQ546" s="185"/>
      <c r="AR546" s="185"/>
      <c r="AS546" s="185"/>
      <c r="AT546" s="185"/>
      <c r="AU546" s="185"/>
      <c r="AV546" s="185"/>
      <c r="AW546" s="185"/>
      <c r="AX546" s="185"/>
      <c r="AY546" s="185"/>
      <c r="AZ546" s="185"/>
      <c r="BA546" s="185"/>
      <c r="BB546" s="185"/>
      <c r="BC546" s="185"/>
      <c r="BD546" s="185"/>
      <c r="BE546" s="185"/>
      <c r="BF546" s="185"/>
      <c r="BG546" s="185"/>
      <c r="BH546" s="185"/>
      <c r="BI546" s="185"/>
      <c r="BJ546" s="185"/>
    </row>
    <row r="547" spans="1:62" x14ac:dyDescent="0.3">
      <c r="A547" s="24">
        <f t="shared" si="74"/>
        <v>48</v>
      </c>
      <c r="B547" s="86">
        <f t="shared" si="77"/>
        <v>3.6611299851099979E-3</v>
      </c>
      <c r="C547" s="23">
        <f t="shared" si="78"/>
        <v>1</v>
      </c>
      <c r="D547" s="23">
        <f t="shared" si="75"/>
        <v>0</v>
      </c>
      <c r="F547" s="86">
        <f t="shared" si="79"/>
        <v>9.061463330106519E-3</v>
      </c>
      <c r="G547" s="23">
        <f t="shared" si="80"/>
        <v>1</v>
      </c>
      <c r="H547" s="23">
        <f t="shared" si="76"/>
        <v>0</v>
      </c>
      <c r="I547" s="185"/>
      <c r="J547" s="185"/>
      <c r="L547" s="185"/>
      <c r="M547" s="185"/>
      <c r="N547" s="185"/>
      <c r="O547" s="185"/>
      <c r="P547" s="185"/>
      <c r="Q547" s="185"/>
      <c r="R547" s="185"/>
      <c r="S547" s="185"/>
      <c r="U547" s="185"/>
      <c r="V547" s="185"/>
      <c r="X547" s="185"/>
      <c r="Y547" s="185"/>
      <c r="Z547" s="185"/>
      <c r="AA547" s="26"/>
      <c r="AB547" s="185"/>
      <c r="AC547" s="185"/>
      <c r="AD547" s="185"/>
      <c r="AE547" s="185"/>
      <c r="AF547" s="185"/>
      <c r="AH547" s="185"/>
      <c r="AI547" s="185"/>
      <c r="AK547" s="185"/>
      <c r="AL547" s="185"/>
      <c r="AM547" s="185"/>
      <c r="AN547" s="185"/>
      <c r="AO547" s="185"/>
      <c r="AP547" s="185"/>
      <c r="AQ547" s="185"/>
      <c r="AR547" s="185"/>
      <c r="AS547" s="185"/>
      <c r="AT547" s="185"/>
      <c r="AU547" s="185"/>
      <c r="AV547" s="185"/>
      <c r="AW547" s="185"/>
      <c r="AX547" s="185"/>
      <c r="AY547" s="185"/>
      <c r="AZ547" s="185"/>
      <c r="BA547" s="185"/>
      <c r="BB547" s="185"/>
      <c r="BC547" s="185"/>
      <c r="BD547" s="185"/>
      <c r="BE547" s="185"/>
      <c r="BF547" s="185"/>
      <c r="BG547" s="185"/>
      <c r="BH547" s="185"/>
      <c r="BI547" s="185"/>
      <c r="BJ547" s="185"/>
    </row>
    <row r="548" spans="1:62" x14ac:dyDescent="0.3">
      <c r="A548" s="24">
        <f t="shared" si="74"/>
        <v>49</v>
      </c>
      <c r="B548" s="86">
        <f t="shared" si="77"/>
        <v>3.4389740394115756E-3</v>
      </c>
      <c r="C548" s="23">
        <f t="shared" si="78"/>
        <v>0.99999999999999989</v>
      </c>
      <c r="D548" s="23">
        <f t="shared" si="75"/>
        <v>3.8180281596429117E-19</v>
      </c>
      <c r="F548" s="86">
        <f t="shared" si="79"/>
        <v>8.1811703952765196E-3</v>
      </c>
      <c r="G548" s="23">
        <f t="shared" si="80"/>
        <v>0.99999999999999978</v>
      </c>
      <c r="H548" s="23">
        <f t="shared" si="76"/>
        <v>1.816584748243537E-18</v>
      </c>
      <c r="I548" s="185"/>
      <c r="J548" s="185"/>
      <c r="L548" s="185"/>
      <c r="M548" s="185"/>
      <c r="N548" s="185"/>
      <c r="O548" s="185"/>
      <c r="P548" s="185"/>
      <c r="Q548" s="185"/>
      <c r="R548" s="185"/>
      <c r="S548" s="185"/>
      <c r="U548" s="185"/>
      <c r="V548" s="185"/>
      <c r="X548" s="185"/>
      <c r="Y548" s="185"/>
      <c r="Z548" s="185"/>
      <c r="AA548" s="26"/>
      <c r="AB548" s="185"/>
      <c r="AC548" s="185"/>
      <c r="AD548" s="185"/>
      <c r="AE548" s="185"/>
      <c r="AF548" s="185"/>
      <c r="AH548" s="185"/>
      <c r="AI548" s="185"/>
      <c r="AK548" s="185"/>
      <c r="AL548" s="185"/>
      <c r="AM548" s="185"/>
      <c r="AN548" s="185"/>
      <c r="AO548" s="185"/>
      <c r="AP548" s="185"/>
      <c r="AQ548" s="185"/>
      <c r="AR548" s="185"/>
      <c r="AS548" s="185"/>
      <c r="AT548" s="185"/>
      <c r="AU548" s="185"/>
      <c r="AV548" s="185"/>
      <c r="AW548" s="185"/>
      <c r="AX548" s="185"/>
      <c r="AY548" s="185"/>
      <c r="AZ548" s="185"/>
      <c r="BA548" s="185"/>
      <c r="BB548" s="185"/>
      <c r="BC548" s="185"/>
      <c r="BD548" s="185"/>
      <c r="BE548" s="185"/>
      <c r="BF548" s="185"/>
      <c r="BG548" s="185"/>
      <c r="BH548" s="185"/>
      <c r="BI548" s="185"/>
      <c r="BJ548" s="185"/>
    </row>
    <row r="549" spans="1:62" x14ac:dyDescent="0.3">
      <c r="A549" s="24">
        <f t="shared" si="74"/>
        <v>50</v>
      </c>
      <c r="B549" s="86">
        <f t="shared" si="77"/>
        <v>3.3198429135307965E-3</v>
      </c>
      <c r="C549" s="23">
        <f t="shared" si="78"/>
        <v>0.99999999999999989</v>
      </c>
      <c r="D549" s="23">
        <f t="shared" si="75"/>
        <v>3.6857660407405529E-19</v>
      </c>
      <c r="F549" s="86">
        <f t="shared" si="79"/>
        <v>8.0378798103010376E-3</v>
      </c>
      <c r="G549" s="23">
        <f t="shared" si="80"/>
        <v>0.99999999999999978</v>
      </c>
      <c r="H549" s="23">
        <f t="shared" si="76"/>
        <v>1.7847678469131795E-18</v>
      </c>
      <c r="I549" s="185"/>
      <c r="J549" s="185"/>
      <c r="L549" s="185"/>
      <c r="M549" s="185"/>
      <c r="N549" s="185"/>
      <c r="O549" s="185"/>
      <c r="P549" s="185"/>
      <c r="Q549" s="185"/>
      <c r="R549" s="185"/>
      <c r="S549" s="185"/>
      <c r="U549" s="185"/>
      <c r="V549" s="185"/>
      <c r="X549" s="185"/>
      <c r="Y549" s="185"/>
      <c r="Z549" s="185"/>
      <c r="AA549" s="26"/>
      <c r="AB549" s="185"/>
      <c r="AC549" s="185"/>
      <c r="AD549" s="185"/>
      <c r="AE549" s="185"/>
      <c r="AF549" s="185"/>
      <c r="AH549" s="185"/>
      <c r="AI549" s="185"/>
      <c r="AK549" s="185"/>
      <c r="AL549" s="185"/>
      <c r="AM549" s="185"/>
      <c r="AN549" s="185"/>
      <c r="AO549" s="185"/>
      <c r="AP549" s="185"/>
      <c r="AQ549" s="185"/>
      <c r="AR549" s="185"/>
      <c r="AS549" s="185"/>
      <c r="AT549" s="185"/>
      <c r="AU549" s="185"/>
      <c r="AV549" s="185"/>
      <c r="AW549" s="185"/>
      <c r="AX549" s="185"/>
      <c r="AY549" s="185"/>
      <c r="AZ549" s="185"/>
      <c r="BA549" s="185"/>
      <c r="BB549" s="185"/>
      <c r="BC549" s="185"/>
      <c r="BD549" s="185"/>
      <c r="BE549" s="185"/>
      <c r="BF549" s="185"/>
      <c r="BG549" s="185"/>
      <c r="BH549" s="185"/>
      <c r="BI549" s="185"/>
      <c r="BJ549" s="185"/>
    </row>
    <row r="550" spans="1:62" x14ac:dyDescent="0.3">
      <c r="A550" s="24">
        <f t="shared" si="74"/>
        <v>51</v>
      </c>
      <c r="B550" s="86">
        <f t="shared" si="77"/>
        <v>3.1884932106366047E-3</v>
      </c>
      <c r="C550" s="23">
        <f t="shared" si="78"/>
        <v>0.99999999999999989</v>
      </c>
      <c r="D550" s="23">
        <f t="shared" si="75"/>
        <v>3.5399385763097476E-19</v>
      </c>
      <c r="F550" s="86">
        <f t="shared" si="79"/>
        <v>8.0387128950974076E-3</v>
      </c>
      <c r="G550" s="23">
        <f t="shared" si="80"/>
        <v>0.99999999999999978</v>
      </c>
      <c r="H550" s="23">
        <f t="shared" si="76"/>
        <v>1.7849528288976585E-18</v>
      </c>
      <c r="I550" s="185"/>
      <c r="J550" s="185"/>
      <c r="L550" s="185"/>
      <c r="M550" s="185"/>
      <c r="N550" s="185"/>
      <c r="O550" s="185"/>
      <c r="P550" s="185"/>
      <c r="Q550" s="185"/>
      <c r="R550" s="185"/>
      <c r="S550" s="185"/>
      <c r="U550" s="185"/>
      <c r="V550" s="185"/>
      <c r="X550" s="185"/>
      <c r="Y550" s="185"/>
      <c r="Z550" s="185"/>
      <c r="AA550" s="26"/>
      <c r="AB550" s="185"/>
      <c r="AC550" s="185"/>
      <c r="AD550" s="185"/>
      <c r="AE550" s="185"/>
      <c r="AF550" s="185"/>
      <c r="AH550" s="185"/>
      <c r="AI550" s="185"/>
      <c r="AK550" s="185"/>
      <c r="AL550" s="185"/>
      <c r="AM550" s="185"/>
      <c r="AN550" s="185"/>
      <c r="AO550" s="185"/>
      <c r="AP550" s="185"/>
      <c r="AQ550" s="185"/>
      <c r="AR550" s="185"/>
      <c r="AS550" s="185"/>
      <c r="AT550" s="185"/>
      <c r="AU550" s="185"/>
      <c r="AV550" s="185"/>
      <c r="AW550" s="185"/>
      <c r="AX550" s="185"/>
      <c r="AY550" s="185"/>
      <c r="AZ550" s="185"/>
      <c r="BA550" s="185"/>
      <c r="BB550" s="185"/>
      <c r="BC550" s="185"/>
      <c r="BD550" s="185"/>
      <c r="BE550" s="185"/>
      <c r="BF550" s="185"/>
      <c r="BG550" s="185"/>
      <c r="BH550" s="185"/>
      <c r="BI550" s="185"/>
      <c r="BJ550" s="185"/>
    </row>
    <row r="551" spans="1:62" x14ac:dyDescent="0.3">
      <c r="A551" s="24">
        <f t="shared" si="74"/>
        <v>52</v>
      </c>
      <c r="B551" s="86">
        <f t="shared" si="77"/>
        <v>3.0865791705474532E-3</v>
      </c>
      <c r="C551" s="23">
        <f t="shared" si="78"/>
        <v>1</v>
      </c>
      <c r="D551" s="23">
        <f t="shared" si="75"/>
        <v>0</v>
      </c>
      <c r="F551" s="86">
        <f t="shared" si="79"/>
        <v>8.051486861975066E-3</v>
      </c>
      <c r="G551" s="23">
        <f t="shared" si="80"/>
        <v>1</v>
      </c>
      <c r="H551" s="23">
        <f t="shared" si="76"/>
        <v>0</v>
      </c>
      <c r="I551" s="185"/>
      <c r="J551" s="185"/>
      <c r="L551" s="185"/>
      <c r="M551" s="185"/>
      <c r="N551" s="185"/>
      <c r="O551" s="185"/>
      <c r="P551" s="185"/>
      <c r="Q551" s="185"/>
      <c r="R551" s="185"/>
      <c r="S551" s="185"/>
      <c r="U551" s="185"/>
      <c r="V551" s="185"/>
      <c r="X551" s="185"/>
      <c r="Y551" s="185"/>
      <c r="Z551" s="185"/>
      <c r="AA551" s="26"/>
      <c r="AB551" s="185"/>
      <c r="AC551" s="185"/>
      <c r="AD551" s="185"/>
      <c r="AE551" s="185"/>
      <c r="AF551" s="185"/>
      <c r="AH551" s="185"/>
      <c r="AI551" s="185"/>
      <c r="AK551" s="185"/>
      <c r="AL551" s="185"/>
      <c r="AM551" s="185"/>
      <c r="AN551" s="185"/>
      <c r="AO551" s="185"/>
      <c r="AP551" s="185"/>
      <c r="AQ551" s="185"/>
      <c r="AR551" s="185"/>
      <c r="AS551" s="185"/>
      <c r="AT551" s="185"/>
      <c r="AU551" s="185"/>
      <c r="AV551" s="185"/>
      <c r="AW551" s="185"/>
      <c r="AX551" s="185"/>
      <c r="AY551" s="185"/>
      <c r="AZ551" s="185"/>
      <c r="BA551" s="185"/>
      <c r="BB551" s="185"/>
      <c r="BC551" s="185"/>
      <c r="BD551" s="185"/>
      <c r="BE551" s="185"/>
      <c r="BF551" s="185"/>
      <c r="BG551" s="185"/>
      <c r="BH551" s="185"/>
      <c r="BI551" s="185"/>
      <c r="BJ551" s="185"/>
    </row>
    <row r="552" spans="1:62" x14ac:dyDescent="0.3">
      <c r="A552" s="24">
        <f t="shared" si="74"/>
        <v>53</v>
      </c>
      <c r="B552" s="86">
        <f t="shared" si="77"/>
        <v>3.002992995978422E-3</v>
      </c>
      <c r="C552" s="23">
        <f t="shared" si="78"/>
        <v>1</v>
      </c>
      <c r="D552" s="23">
        <f t="shared" si="75"/>
        <v>0</v>
      </c>
      <c r="F552" s="86">
        <f t="shared" si="79"/>
        <v>8.0178857751881799E-3</v>
      </c>
      <c r="G552" s="23">
        <f t="shared" si="80"/>
        <v>1</v>
      </c>
      <c r="H552" s="23">
        <f t="shared" si="76"/>
        <v>0</v>
      </c>
      <c r="I552" s="185"/>
      <c r="J552" s="185"/>
      <c r="L552" s="185"/>
      <c r="M552" s="185"/>
      <c r="N552" s="185"/>
      <c r="O552" s="185"/>
      <c r="P552" s="185"/>
      <c r="Q552" s="185"/>
      <c r="R552" s="185"/>
      <c r="S552" s="185"/>
      <c r="U552" s="185"/>
      <c r="V552" s="185"/>
      <c r="X552" s="185"/>
      <c r="Y552" s="185"/>
      <c r="Z552" s="185"/>
      <c r="AA552" s="26"/>
      <c r="AB552" s="185"/>
      <c r="AC552" s="185"/>
      <c r="AD552" s="185"/>
      <c r="AE552" s="185"/>
      <c r="AF552" s="185"/>
      <c r="AH552" s="185"/>
      <c r="AI552" s="185"/>
      <c r="AK552" s="185"/>
      <c r="AL552" s="185"/>
      <c r="AM552" s="185"/>
      <c r="AN552" s="185"/>
      <c r="AO552" s="185"/>
      <c r="AP552" s="185"/>
      <c r="AQ552" s="185"/>
      <c r="AR552" s="185"/>
      <c r="AS552" s="185"/>
      <c r="AT552" s="185"/>
      <c r="AU552" s="185"/>
      <c r="AV552" s="185"/>
      <c r="AW552" s="185"/>
      <c r="AX552" s="185"/>
      <c r="AY552" s="185"/>
      <c r="AZ552" s="185"/>
      <c r="BA552" s="185"/>
      <c r="BB552" s="185"/>
      <c r="BC552" s="185"/>
      <c r="BD552" s="185"/>
      <c r="BE552" s="185"/>
      <c r="BF552" s="185"/>
      <c r="BG552" s="185"/>
      <c r="BH552" s="185"/>
      <c r="BI552" s="185"/>
      <c r="BJ552" s="185"/>
    </row>
    <row r="553" spans="1:62" x14ac:dyDescent="0.3">
      <c r="A553" s="24">
        <f t="shared" si="74"/>
        <v>54</v>
      </c>
      <c r="B553" s="86">
        <f t="shared" si="77"/>
        <v>3.0738052036697939E-3</v>
      </c>
      <c r="C553" s="23">
        <f t="shared" si="78"/>
        <v>1</v>
      </c>
      <c r="D553" s="23">
        <f t="shared" si="75"/>
        <v>0</v>
      </c>
      <c r="F553" s="86">
        <f t="shared" si="79"/>
        <v>8.3397342015187684E-3</v>
      </c>
      <c r="G553" s="23">
        <f t="shared" si="80"/>
        <v>1</v>
      </c>
      <c r="H553" s="23">
        <f t="shared" si="76"/>
        <v>0</v>
      </c>
      <c r="I553" s="185"/>
      <c r="J553" s="185"/>
      <c r="L553" s="185"/>
      <c r="M553" s="185"/>
      <c r="N553" s="185"/>
      <c r="O553" s="185"/>
      <c r="P553" s="185"/>
      <c r="Q553" s="185"/>
      <c r="R553" s="185"/>
      <c r="S553" s="185"/>
      <c r="U553" s="185"/>
      <c r="V553" s="185"/>
      <c r="X553" s="185"/>
      <c r="Y553" s="185"/>
      <c r="Z553" s="185"/>
      <c r="AA553" s="26"/>
      <c r="AB553" s="185"/>
      <c r="AC553" s="185"/>
      <c r="AD553" s="185"/>
      <c r="AE553" s="185"/>
      <c r="AF553" s="185"/>
      <c r="AH553" s="185"/>
      <c r="AI553" s="185"/>
      <c r="AK553" s="185"/>
      <c r="AL553" s="185"/>
      <c r="AM553" s="185"/>
      <c r="AN553" s="185"/>
      <c r="AO553" s="185"/>
      <c r="AP553" s="185"/>
      <c r="AQ553" s="185"/>
      <c r="AR553" s="185"/>
      <c r="AS553" s="185"/>
      <c r="AT553" s="185"/>
      <c r="AU553" s="185"/>
      <c r="AV553" s="185"/>
      <c r="AW553" s="185"/>
      <c r="AX553" s="185"/>
      <c r="AY553" s="185"/>
      <c r="AZ553" s="185"/>
      <c r="BA553" s="185"/>
      <c r="BB553" s="185"/>
      <c r="BC553" s="185"/>
      <c r="BD553" s="185"/>
      <c r="BE553" s="185"/>
      <c r="BF553" s="185"/>
      <c r="BG553" s="185"/>
      <c r="BH553" s="185"/>
      <c r="BI553" s="185"/>
      <c r="BJ553" s="185"/>
    </row>
    <row r="554" spans="1:62" x14ac:dyDescent="0.3">
      <c r="A554" s="24">
        <f t="shared" si="74"/>
        <v>55</v>
      </c>
      <c r="B554" s="86">
        <f t="shared" si="77"/>
        <v>2.3043125467568843E-3</v>
      </c>
      <c r="C554" s="23">
        <f t="shared" si="78"/>
        <v>1</v>
      </c>
      <c r="D554" s="23">
        <f t="shared" si="75"/>
        <v>0</v>
      </c>
      <c r="F554" s="86">
        <f t="shared" si="79"/>
        <v>6.5272193795517667E-3</v>
      </c>
      <c r="G554" s="23">
        <f t="shared" si="80"/>
        <v>1</v>
      </c>
      <c r="H554" s="23">
        <f t="shared" si="76"/>
        <v>0</v>
      </c>
      <c r="I554" s="185"/>
      <c r="J554" s="185"/>
      <c r="L554" s="185"/>
      <c r="M554" s="185"/>
      <c r="N554" s="185"/>
      <c r="O554" s="185"/>
      <c r="P554" s="185"/>
      <c r="Q554" s="185"/>
      <c r="R554" s="185"/>
      <c r="S554" s="185"/>
      <c r="U554" s="185"/>
      <c r="V554" s="185"/>
      <c r="X554" s="185"/>
      <c r="Y554" s="185"/>
      <c r="Z554" s="185"/>
      <c r="AA554" s="26"/>
      <c r="AB554" s="185"/>
      <c r="AC554" s="185"/>
      <c r="AD554" s="185"/>
      <c r="AE554" s="185"/>
      <c r="AF554" s="185"/>
      <c r="AH554" s="185"/>
      <c r="AI554" s="185"/>
      <c r="AK554" s="185"/>
      <c r="AL554" s="185"/>
      <c r="AM554" s="185"/>
      <c r="AN554" s="185"/>
      <c r="AO554" s="185"/>
      <c r="AP554" s="185"/>
      <c r="AQ554" s="185"/>
      <c r="AR554" s="185"/>
      <c r="AS554" s="185"/>
      <c r="AT554" s="185"/>
      <c r="AU554" s="185"/>
      <c r="AV554" s="185"/>
      <c r="AW554" s="185"/>
      <c r="AX554" s="185"/>
      <c r="AY554" s="185"/>
      <c r="AZ554" s="185"/>
      <c r="BA554" s="185"/>
      <c r="BB554" s="185"/>
      <c r="BC554" s="185"/>
      <c r="BD554" s="185"/>
      <c r="BE554" s="185"/>
      <c r="BF554" s="185"/>
      <c r="BG554" s="185"/>
      <c r="BH554" s="185"/>
      <c r="BI554" s="185"/>
      <c r="BJ554" s="185"/>
    </row>
    <row r="555" spans="1:62" x14ac:dyDescent="0.3">
      <c r="A555" s="24">
        <f t="shared" si="74"/>
        <v>56</v>
      </c>
      <c r="B555" s="86">
        <f t="shared" si="77"/>
        <v>2.1846260310118592E-3</v>
      </c>
      <c r="C555" s="23">
        <f t="shared" si="78"/>
        <v>1.0000000000000002</v>
      </c>
      <c r="D555" s="23">
        <f t="shared" si="75"/>
        <v>4.8508442396496746E-19</v>
      </c>
      <c r="F555" s="86">
        <f t="shared" si="79"/>
        <v>6.2706292622700891E-3</v>
      </c>
      <c r="G555" s="23">
        <f t="shared" si="80"/>
        <v>1.0000000000000002</v>
      </c>
      <c r="H555" s="23">
        <f t="shared" si="76"/>
        <v>1.3923593971721025E-18</v>
      </c>
      <c r="I555" s="185"/>
      <c r="J555" s="185"/>
      <c r="L555" s="185"/>
      <c r="M555" s="185"/>
      <c r="N555" s="185"/>
      <c r="O555" s="185"/>
      <c r="P555" s="185"/>
      <c r="Q555" s="185"/>
      <c r="R555" s="185"/>
      <c r="S555" s="185"/>
      <c r="U555" s="185"/>
      <c r="V555" s="185"/>
      <c r="X555" s="185"/>
      <c r="Y555" s="185"/>
      <c r="Z555" s="185"/>
      <c r="AA555" s="26"/>
      <c r="AB555" s="185"/>
      <c r="AC555" s="185"/>
      <c r="AD555" s="185"/>
      <c r="AE555" s="185"/>
      <c r="AF555" s="185"/>
      <c r="AH555" s="185"/>
      <c r="AI555" s="185"/>
      <c r="AK555" s="185"/>
      <c r="AL555" s="185"/>
      <c r="AM555" s="185"/>
      <c r="AN555" s="185"/>
      <c r="AO555" s="185"/>
      <c r="AP555" s="185"/>
      <c r="AQ555" s="185"/>
      <c r="AR555" s="185"/>
      <c r="AS555" s="185"/>
      <c r="AT555" s="185"/>
      <c r="AU555" s="185"/>
      <c r="AV555" s="185"/>
      <c r="AW555" s="185"/>
      <c r="AX555" s="185"/>
      <c r="AY555" s="185"/>
      <c r="AZ555" s="185"/>
      <c r="BA555" s="185"/>
      <c r="BB555" s="185"/>
      <c r="BC555" s="185"/>
      <c r="BD555" s="185"/>
      <c r="BE555" s="185"/>
      <c r="BF555" s="185"/>
      <c r="BG555" s="185"/>
      <c r="BH555" s="185"/>
      <c r="BI555" s="185"/>
      <c r="BJ555" s="185"/>
    </row>
    <row r="556" spans="1:62" x14ac:dyDescent="0.3">
      <c r="A556" s="24">
        <f t="shared" si="74"/>
        <v>57</v>
      </c>
      <c r="B556" s="86">
        <f t="shared" si="77"/>
        <v>2.0577194470316356E-3</v>
      </c>
      <c r="C556" s="23">
        <f t="shared" si="78"/>
        <v>1.0000000000000002</v>
      </c>
      <c r="D556" s="23">
        <f t="shared" si="75"/>
        <v>4.5690550166269342E-19</v>
      </c>
      <c r="F556" s="86">
        <f t="shared" si="79"/>
        <v>6.3003426200072534E-3</v>
      </c>
      <c r="G556" s="23">
        <f t="shared" si="80"/>
        <v>1.0000000000000002</v>
      </c>
      <c r="H556" s="23">
        <f t="shared" si="76"/>
        <v>1.3989570879518472E-18</v>
      </c>
      <c r="I556" s="185"/>
      <c r="J556" s="185"/>
      <c r="L556" s="185"/>
      <c r="M556" s="185"/>
      <c r="N556" s="185"/>
      <c r="O556" s="185"/>
      <c r="P556" s="185"/>
      <c r="Q556" s="185"/>
      <c r="R556" s="185"/>
      <c r="S556" s="185"/>
      <c r="U556" s="185"/>
      <c r="V556" s="185"/>
      <c r="X556" s="185"/>
      <c r="Y556" s="185"/>
      <c r="Z556" s="185"/>
      <c r="AA556" s="26"/>
      <c r="AB556" s="185"/>
      <c r="AC556" s="185"/>
      <c r="AD556" s="185"/>
      <c r="AE556" s="185"/>
      <c r="AF556" s="185"/>
      <c r="AH556" s="185"/>
      <c r="AI556" s="185"/>
      <c r="AK556" s="185"/>
      <c r="AL556" s="185"/>
      <c r="AM556" s="185"/>
      <c r="AN556" s="185"/>
      <c r="AO556" s="185"/>
      <c r="AP556" s="185"/>
      <c r="AQ556" s="185"/>
      <c r="AR556" s="185"/>
      <c r="AS556" s="185"/>
      <c r="AT556" s="185"/>
      <c r="AU556" s="185"/>
      <c r="AV556" s="185"/>
      <c r="AW556" s="185"/>
      <c r="AX556" s="185"/>
      <c r="AY556" s="185"/>
      <c r="AZ556" s="185"/>
      <c r="BA556" s="185"/>
      <c r="BB556" s="185"/>
      <c r="BC556" s="185"/>
      <c r="BD556" s="185"/>
      <c r="BE556" s="185"/>
      <c r="BF556" s="185"/>
      <c r="BG556" s="185"/>
      <c r="BH556" s="185"/>
      <c r="BI556" s="185"/>
      <c r="BJ556" s="185"/>
    </row>
    <row r="557" spans="1:62" x14ac:dyDescent="0.3">
      <c r="A557" s="24">
        <f t="shared" si="74"/>
        <v>58</v>
      </c>
      <c r="B557" s="86">
        <f t="shared" si="77"/>
        <v>1.9871849342723864E-3</v>
      </c>
      <c r="C557" s="23">
        <f t="shared" si="78"/>
        <v>1</v>
      </c>
      <c r="D557" s="23">
        <f t="shared" si="75"/>
        <v>0</v>
      </c>
      <c r="F557" s="86">
        <f t="shared" si="79"/>
        <v>6.1978731900538559E-3</v>
      </c>
      <c r="G557" s="23">
        <f t="shared" si="80"/>
        <v>1</v>
      </c>
      <c r="H557" s="23">
        <f t="shared" si="76"/>
        <v>0</v>
      </c>
      <c r="I557" s="185"/>
      <c r="J557" s="185"/>
      <c r="L557" s="185"/>
      <c r="M557" s="185"/>
      <c r="N557" s="185"/>
      <c r="O557" s="185"/>
      <c r="P557" s="185"/>
      <c r="Q557" s="185"/>
      <c r="R557" s="185"/>
      <c r="S557" s="185"/>
      <c r="U557" s="185"/>
      <c r="V557" s="185"/>
      <c r="X557" s="185"/>
      <c r="Y557" s="185"/>
      <c r="Z557" s="185"/>
      <c r="AA557" s="26"/>
      <c r="AB557" s="185"/>
      <c r="AC557" s="185"/>
      <c r="AD557" s="185"/>
      <c r="AE557" s="185"/>
      <c r="AF557" s="185"/>
      <c r="AH557" s="185"/>
      <c r="AI557" s="185"/>
      <c r="AK557" s="185"/>
      <c r="AL557" s="185"/>
      <c r="AM557" s="185"/>
      <c r="AN557" s="185"/>
      <c r="AO557" s="185"/>
      <c r="AP557" s="185"/>
      <c r="AQ557" s="185"/>
      <c r="AR557" s="185"/>
      <c r="AS557" s="185"/>
      <c r="AT557" s="185"/>
      <c r="AU557" s="185"/>
      <c r="AV557" s="185"/>
      <c r="AW557" s="185"/>
      <c r="AX557" s="185"/>
      <c r="AY557" s="185"/>
      <c r="AZ557" s="185"/>
      <c r="BA557" s="185"/>
      <c r="BB557" s="185"/>
      <c r="BC557" s="185"/>
      <c r="BD557" s="185"/>
      <c r="BE557" s="185"/>
      <c r="BF557" s="185"/>
      <c r="BG557" s="185"/>
      <c r="BH557" s="185"/>
      <c r="BI557" s="185"/>
      <c r="BJ557" s="185"/>
    </row>
    <row r="558" spans="1:62" x14ac:dyDescent="0.3">
      <c r="A558" s="24">
        <f t="shared" si="74"/>
        <v>59</v>
      </c>
      <c r="B558" s="86">
        <f t="shared" si="77"/>
        <v>1.6769996950909646E-3</v>
      </c>
      <c r="C558" s="23">
        <f t="shared" si="78"/>
        <v>0.99999999999999989</v>
      </c>
      <c r="D558" s="23">
        <f t="shared" si="75"/>
        <v>1.861843673779356E-19</v>
      </c>
      <c r="F558" s="86">
        <f t="shared" si="79"/>
        <v>5.5750034573019049E-3</v>
      </c>
      <c r="G558" s="23">
        <f t="shared" si="80"/>
        <v>0.99999999999999989</v>
      </c>
      <c r="H558" s="23">
        <f t="shared" si="76"/>
        <v>6.1894972006614256E-19</v>
      </c>
      <c r="I558" s="185"/>
      <c r="J558" s="185"/>
      <c r="L558" s="185"/>
      <c r="M558" s="185"/>
      <c r="N558" s="185"/>
      <c r="O558" s="185"/>
      <c r="P558" s="185"/>
      <c r="Q558" s="185"/>
      <c r="R558" s="185"/>
      <c r="S558" s="185"/>
      <c r="U558" s="185"/>
      <c r="V558" s="185"/>
      <c r="X558" s="185"/>
      <c r="Y558" s="185"/>
      <c r="Z558" s="185"/>
      <c r="AA558" s="26"/>
      <c r="AB558" s="185"/>
      <c r="AC558" s="185"/>
      <c r="AD558" s="185"/>
      <c r="AE558" s="185"/>
      <c r="AF558" s="185"/>
      <c r="AH558" s="185"/>
      <c r="AI558" s="185"/>
      <c r="AK558" s="185"/>
      <c r="AL558" s="185"/>
      <c r="AM558" s="185"/>
      <c r="AN558" s="185"/>
      <c r="AO558" s="185"/>
      <c r="AP558" s="185"/>
      <c r="AQ558" s="185"/>
      <c r="AR558" s="185"/>
      <c r="AS558" s="185"/>
      <c r="AT558" s="185"/>
      <c r="AU558" s="185"/>
      <c r="AV558" s="185"/>
      <c r="AW558" s="185"/>
      <c r="AX558" s="185"/>
      <c r="AY558" s="185"/>
      <c r="AZ558" s="185"/>
      <c r="BA558" s="185"/>
      <c r="BB558" s="185"/>
      <c r="BC558" s="185"/>
      <c r="BD558" s="185"/>
      <c r="BE558" s="185"/>
      <c r="BF558" s="185"/>
      <c r="BG558" s="185"/>
      <c r="BH558" s="185"/>
      <c r="BI558" s="185"/>
      <c r="BJ558" s="185"/>
    </row>
    <row r="559" spans="1:62" x14ac:dyDescent="0.3">
      <c r="A559" s="24">
        <f t="shared" si="74"/>
        <v>60</v>
      </c>
      <c r="B559" s="86">
        <f t="shared" si="77"/>
        <v>1.4123564247777191E-3</v>
      </c>
      <c r="C559" s="23">
        <f t="shared" si="78"/>
        <v>0.99999999999999989</v>
      </c>
      <c r="D559" s="23">
        <f t="shared" si="75"/>
        <v>1.5680306217654917E-19</v>
      </c>
      <c r="F559" s="86">
        <f t="shared" si="79"/>
        <v>4.6477800789431157E-3</v>
      </c>
      <c r="G559" s="23">
        <f t="shared" si="80"/>
        <v>0.99999999999999978</v>
      </c>
      <c r="H559" s="23">
        <f t="shared" si="76"/>
        <v>1.032014491407355E-18</v>
      </c>
      <c r="I559" s="185"/>
      <c r="J559" s="185"/>
      <c r="L559" s="185"/>
      <c r="M559" s="185"/>
      <c r="N559" s="185"/>
      <c r="O559" s="185"/>
      <c r="P559" s="185"/>
      <c r="Q559" s="185"/>
      <c r="R559" s="185"/>
      <c r="S559" s="185"/>
      <c r="U559" s="185"/>
      <c r="V559" s="185"/>
      <c r="X559" s="185"/>
      <c r="Y559" s="185"/>
      <c r="Z559" s="185"/>
      <c r="AA559" s="26"/>
      <c r="AB559" s="185"/>
      <c r="AC559" s="185"/>
      <c r="AD559" s="185"/>
      <c r="AE559" s="185"/>
      <c r="AF559" s="185"/>
      <c r="AH559" s="185"/>
      <c r="AI559" s="185"/>
      <c r="AK559" s="185"/>
      <c r="AL559" s="185"/>
      <c r="AM559" s="185"/>
      <c r="AN559" s="185"/>
      <c r="AO559" s="185"/>
      <c r="AP559" s="185"/>
      <c r="AQ559" s="185"/>
      <c r="AR559" s="185"/>
      <c r="AS559" s="185"/>
      <c r="AT559" s="185"/>
      <c r="AU559" s="185"/>
      <c r="AV559" s="185"/>
      <c r="AW559" s="185"/>
      <c r="AX559" s="185"/>
      <c r="AY559" s="185"/>
      <c r="AZ559" s="185"/>
      <c r="BA559" s="185"/>
      <c r="BB559" s="185"/>
      <c r="BC559" s="185"/>
      <c r="BD559" s="185"/>
      <c r="BE559" s="185"/>
      <c r="BF559" s="185"/>
      <c r="BG559" s="185"/>
      <c r="BH559" s="185"/>
      <c r="BI559" s="185"/>
      <c r="BJ559" s="185"/>
    </row>
    <row r="560" spans="1:62" x14ac:dyDescent="0.3">
      <c r="A560" s="24">
        <f t="shared" si="74"/>
        <v>61</v>
      </c>
      <c r="B560" s="86">
        <f t="shared" si="77"/>
        <v>1.2926699090326942E-3</v>
      </c>
      <c r="C560" s="23">
        <f t="shared" si="78"/>
        <v>1</v>
      </c>
      <c r="D560" s="23">
        <f t="shared" si="75"/>
        <v>0</v>
      </c>
      <c r="F560" s="86">
        <f t="shared" si="79"/>
        <v>4.4881054929723748E-3</v>
      </c>
      <c r="G560" s="23">
        <f t="shared" si="80"/>
        <v>1</v>
      </c>
      <c r="H560" s="23">
        <f t="shared" si="76"/>
        <v>0</v>
      </c>
      <c r="I560" s="185"/>
      <c r="J560" s="185"/>
      <c r="L560" s="185"/>
      <c r="M560" s="185"/>
      <c r="N560" s="185"/>
      <c r="O560" s="185"/>
      <c r="P560" s="185"/>
      <c r="Q560" s="185"/>
      <c r="R560" s="185"/>
      <c r="S560" s="185"/>
      <c r="U560" s="185"/>
      <c r="V560" s="185"/>
      <c r="X560" s="185"/>
      <c r="Y560" s="185"/>
      <c r="Z560" s="185"/>
      <c r="AA560" s="26"/>
      <c r="AB560" s="185"/>
      <c r="AC560" s="185"/>
      <c r="AD560" s="185"/>
      <c r="AE560" s="185"/>
      <c r="AF560" s="185"/>
      <c r="AH560" s="185"/>
      <c r="AI560" s="185"/>
      <c r="AK560" s="185"/>
      <c r="AL560" s="185"/>
      <c r="AM560" s="185"/>
      <c r="AN560" s="185"/>
      <c r="AO560" s="185"/>
      <c r="AP560" s="185"/>
      <c r="AQ560" s="185"/>
      <c r="AR560" s="185"/>
      <c r="AS560" s="185"/>
      <c r="AT560" s="185"/>
      <c r="AU560" s="185"/>
      <c r="AV560" s="185"/>
      <c r="AW560" s="185"/>
      <c r="AX560" s="185"/>
      <c r="AY560" s="185"/>
      <c r="AZ560" s="185"/>
      <c r="BA560" s="185"/>
      <c r="BB560" s="185"/>
      <c r="BC560" s="185"/>
      <c r="BD560" s="185"/>
      <c r="BE560" s="185"/>
      <c r="BF560" s="185"/>
      <c r="BG560" s="185"/>
      <c r="BH560" s="185"/>
      <c r="BI560" s="185"/>
      <c r="BJ560" s="185"/>
    </row>
    <row r="561" spans="1:62" x14ac:dyDescent="0.3">
      <c r="A561" s="24">
        <f t="shared" si="74"/>
        <v>62</v>
      </c>
      <c r="B561" s="86">
        <f t="shared" si="77"/>
        <v>1.1516008835141961E-3</v>
      </c>
      <c r="C561" s="23">
        <f t="shared" si="78"/>
        <v>1</v>
      </c>
      <c r="D561" s="23">
        <f t="shared" si="75"/>
        <v>0</v>
      </c>
      <c r="F561" s="86">
        <f t="shared" si="79"/>
        <v>4.3051045327032987E-3</v>
      </c>
      <c r="G561" s="23">
        <f t="shared" si="80"/>
        <v>1</v>
      </c>
      <c r="H561" s="23">
        <f t="shared" si="76"/>
        <v>0</v>
      </c>
      <c r="I561" s="185"/>
      <c r="J561" s="185"/>
      <c r="L561" s="185"/>
      <c r="M561" s="185"/>
      <c r="N561" s="185"/>
      <c r="O561" s="185"/>
      <c r="P561" s="185"/>
      <c r="Q561" s="185"/>
      <c r="R561" s="185"/>
      <c r="S561" s="185"/>
      <c r="U561" s="185"/>
      <c r="V561" s="185"/>
      <c r="X561" s="185"/>
      <c r="Y561" s="185"/>
      <c r="Z561" s="185"/>
      <c r="AA561" s="26"/>
      <c r="AB561" s="185"/>
      <c r="AC561" s="185"/>
      <c r="AD561" s="185"/>
      <c r="AE561" s="185"/>
      <c r="AF561" s="185"/>
      <c r="AH561" s="185"/>
      <c r="AI561" s="185"/>
      <c r="AK561" s="185"/>
      <c r="AL561" s="185"/>
      <c r="AM561" s="185"/>
      <c r="AN561" s="185"/>
      <c r="AO561" s="185"/>
      <c r="AP561" s="185"/>
      <c r="AQ561" s="185"/>
      <c r="AR561" s="185"/>
      <c r="AS561" s="185"/>
      <c r="AT561" s="185"/>
      <c r="AU561" s="185"/>
      <c r="AV561" s="185"/>
      <c r="AW561" s="185"/>
      <c r="AX561" s="185"/>
      <c r="AY561" s="185"/>
      <c r="AZ561" s="185"/>
      <c r="BA561" s="185"/>
      <c r="BB561" s="185"/>
      <c r="BC561" s="185"/>
      <c r="BD561" s="185"/>
      <c r="BE561" s="185"/>
      <c r="BF561" s="185"/>
      <c r="BG561" s="185"/>
      <c r="BH561" s="185"/>
      <c r="BI561" s="185"/>
      <c r="BJ561" s="185"/>
    </row>
    <row r="562" spans="1:62" x14ac:dyDescent="0.3">
      <c r="A562" s="24">
        <f t="shared" si="74"/>
        <v>63</v>
      </c>
      <c r="B562" s="86">
        <f t="shared" si="77"/>
        <v>1.0141418921132974E-3</v>
      </c>
      <c r="C562" s="23">
        <f t="shared" si="78"/>
        <v>1</v>
      </c>
      <c r="D562" s="23">
        <f t="shared" si="75"/>
        <v>0</v>
      </c>
      <c r="F562" s="86">
        <f t="shared" si="79"/>
        <v>3.7441607698147829E-3</v>
      </c>
      <c r="G562" s="23">
        <f t="shared" si="80"/>
        <v>1</v>
      </c>
      <c r="H562" s="23">
        <f t="shared" si="76"/>
        <v>0</v>
      </c>
      <c r="I562" s="185"/>
      <c r="J562" s="185"/>
      <c r="L562" s="185"/>
      <c r="M562" s="185"/>
      <c r="N562" s="185"/>
      <c r="O562" s="185"/>
      <c r="P562" s="185"/>
      <c r="Q562" s="185"/>
      <c r="R562" s="185"/>
      <c r="S562" s="185"/>
      <c r="U562" s="185"/>
      <c r="V562" s="185"/>
      <c r="X562" s="185"/>
      <c r="Y562" s="185"/>
      <c r="Z562" s="185"/>
      <c r="AA562" s="26"/>
      <c r="AB562" s="185"/>
      <c r="AC562" s="185"/>
      <c r="AD562" s="185"/>
      <c r="AE562" s="185"/>
      <c r="AF562" s="185"/>
      <c r="AH562" s="185"/>
      <c r="AI562" s="185"/>
      <c r="AK562" s="185"/>
      <c r="AL562" s="185"/>
      <c r="AM562" s="185"/>
      <c r="AN562" s="185"/>
      <c r="AO562" s="185"/>
      <c r="AP562" s="185"/>
      <c r="AQ562" s="185"/>
      <c r="AR562" s="185"/>
      <c r="AS562" s="185"/>
      <c r="AT562" s="185"/>
      <c r="AU562" s="185"/>
      <c r="AV562" s="185"/>
      <c r="AW562" s="185"/>
      <c r="AX562" s="185"/>
      <c r="AY562" s="185"/>
      <c r="AZ562" s="185"/>
      <c r="BA562" s="185"/>
      <c r="BB562" s="185"/>
      <c r="BC562" s="185"/>
      <c r="BD562" s="185"/>
      <c r="BE562" s="185"/>
      <c r="BF562" s="185"/>
      <c r="BG562" s="185"/>
      <c r="BH562" s="185"/>
      <c r="BI562" s="185"/>
      <c r="BJ562" s="185"/>
    </row>
    <row r="563" spans="1:62" x14ac:dyDescent="0.3">
      <c r="A563" s="24">
        <f t="shared" si="74"/>
        <v>64</v>
      </c>
      <c r="B563" s="86">
        <f t="shared" ref="B563:B583" si="81">SUM(B466,I466,P466)</f>
        <v>8.2725320279449963E-4</v>
      </c>
      <c r="C563" s="23">
        <f t="shared" ref="C563:C583" si="82">SUM(D466,K466,R466)/B563</f>
        <v>1</v>
      </c>
      <c r="D563" s="23">
        <f t="shared" si="75"/>
        <v>0</v>
      </c>
      <c r="F563" s="86">
        <f t="shared" ref="F563:F582" si="83">SUM(E466,L466,S466)</f>
        <v>3.5267256379624525E-3</v>
      </c>
      <c r="G563" s="23">
        <f t="shared" ref="G563:G582" si="84">SUM(G466,N466,U466)/F563</f>
        <v>1</v>
      </c>
      <c r="H563" s="23">
        <f t="shared" si="76"/>
        <v>0</v>
      </c>
      <c r="I563" s="185"/>
      <c r="J563" s="185"/>
      <c r="L563" s="185"/>
      <c r="M563" s="185"/>
      <c r="N563" s="185"/>
      <c r="O563" s="185"/>
      <c r="P563" s="185"/>
      <c r="Q563" s="185"/>
      <c r="R563" s="185"/>
      <c r="S563" s="185"/>
      <c r="U563" s="185"/>
      <c r="V563" s="185"/>
      <c r="X563" s="185"/>
      <c r="Y563" s="185"/>
      <c r="Z563" s="185"/>
      <c r="AA563" s="26"/>
      <c r="AB563" s="185"/>
      <c r="AC563" s="185"/>
      <c r="AD563" s="185"/>
      <c r="AE563" s="185"/>
      <c r="AF563" s="185"/>
      <c r="AH563" s="185"/>
      <c r="AI563" s="185"/>
      <c r="AK563" s="185"/>
      <c r="AL563" s="185"/>
      <c r="AM563" s="185"/>
      <c r="AN563" s="185"/>
      <c r="AO563" s="185"/>
      <c r="AP563" s="185"/>
      <c r="AQ563" s="185"/>
      <c r="AR563" s="185"/>
      <c r="AS563" s="185"/>
      <c r="AT563" s="185"/>
      <c r="AU563" s="185"/>
      <c r="AV563" s="185"/>
      <c r="AW563" s="185"/>
      <c r="AX563" s="185"/>
      <c r="AY563" s="185"/>
      <c r="AZ563" s="185"/>
      <c r="BA563" s="185"/>
      <c r="BB563" s="185"/>
      <c r="BC563" s="185"/>
      <c r="BD563" s="185"/>
      <c r="BE563" s="185"/>
      <c r="BF563" s="185"/>
      <c r="BG563" s="185"/>
      <c r="BH563" s="185"/>
      <c r="BI563" s="185"/>
      <c r="BJ563" s="185"/>
    </row>
    <row r="564" spans="1:62" x14ac:dyDescent="0.3">
      <c r="A564" s="24">
        <f t="shared" ref="A564:A583" si="85">A467</f>
        <v>65</v>
      </c>
      <c r="B564" s="86">
        <f t="shared" si="81"/>
        <v>7.2978228161931695E-4</v>
      </c>
      <c r="C564" s="23">
        <f t="shared" si="82"/>
        <v>1</v>
      </c>
      <c r="D564" s="23">
        <f t="shared" ref="D564:D583" si="86">ABS(C564-1)*B564*$I$4</f>
        <v>0</v>
      </c>
      <c r="F564" s="86">
        <f t="shared" si="83"/>
        <v>3.2595831132600996E-3</v>
      </c>
      <c r="G564" s="23">
        <f t="shared" si="84"/>
        <v>1</v>
      </c>
      <c r="H564" s="23">
        <f t="shared" ref="H564:H583" si="87">ABS(G564-1)*F564*$I$4</f>
        <v>0</v>
      </c>
      <c r="I564" s="185"/>
      <c r="J564" s="185"/>
      <c r="L564" s="185"/>
      <c r="M564" s="185"/>
      <c r="N564" s="185"/>
      <c r="O564" s="185"/>
      <c r="P564" s="185"/>
      <c r="Q564" s="185"/>
      <c r="R564" s="185"/>
      <c r="S564" s="185"/>
      <c r="U564" s="185"/>
      <c r="V564" s="185"/>
      <c r="X564" s="185"/>
      <c r="Y564" s="185"/>
      <c r="Z564" s="185"/>
      <c r="AA564" s="26"/>
      <c r="AB564" s="185"/>
      <c r="AC564" s="185"/>
      <c r="AD564" s="185"/>
      <c r="AE564" s="185"/>
      <c r="AF564" s="185"/>
      <c r="AH564" s="185"/>
      <c r="AI564" s="185"/>
      <c r="AK564" s="185"/>
      <c r="AL564" s="185"/>
      <c r="AM564" s="185"/>
      <c r="AN564" s="185"/>
      <c r="AO564" s="185"/>
      <c r="AP564" s="185"/>
      <c r="AQ564" s="185"/>
      <c r="AR564" s="185"/>
      <c r="AS564" s="185"/>
      <c r="AT564" s="185"/>
      <c r="AU564" s="185"/>
      <c r="AV564" s="185"/>
      <c r="AW564" s="185"/>
      <c r="AX564" s="185"/>
      <c r="AY564" s="185"/>
      <c r="AZ564" s="185"/>
      <c r="BA564" s="185"/>
      <c r="BB564" s="185"/>
      <c r="BC564" s="185"/>
      <c r="BD564" s="185"/>
      <c r="BE564" s="185"/>
      <c r="BF564" s="185"/>
      <c r="BG564" s="185"/>
      <c r="BH564" s="185"/>
      <c r="BI564" s="185"/>
      <c r="BJ564" s="185"/>
    </row>
    <row r="565" spans="1:62" x14ac:dyDescent="0.3">
      <c r="A565" s="24">
        <f t="shared" si="85"/>
        <v>66</v>
      </c>
      <c r="B565" s="86">
        <f t="shared" si="81"/>
        <v>6.3203366551201111E-4</v>
      </c>
      <c r="C565" s="23">
        <f t="shared" si="82"/>
        <v>1</v>
      </c>
      <c r="D565" s="23">
        <f t="shared" si="86"/>
        <v>0</v>
      </c>
      <c r="F565" s="86">
        <f t="shared" si="83"/>
        <v>2.9074659393281002E-3</v>
      </c>
      <c r="G565" s="23">
        <f t="shared" si="84"/>
        <v>1</v>
      </c>
      <c r="H565" s="23">
        <f t="shared" si="87"/>
        <v>0</v>
      </c>
      <c r="I565" s="185"/>
      <c r="J565" s="185"/>
      <c r="L565" s="185"/>
      <c r="M565" s="185"/>
      <c r="N565" s="185"/>
      <c r="O565" s="185"/>
      <c r="P565" s="185"/>
      <c r="Q565" s="185"/>
      <c r="R565" s="185"/>
      <c r="S565" s="185"/>
      <c r="U565" s="185"/>
      <c r="V565" s="185"/>
      <c r="X565" s="185"/>
      <c r="Y565" s="185"/>
      <c r="Z565" s="185"/>
      <c r="AA565" s="26"/>
      <c r="AB565" s="185"/>
      <c r="AC565" s="185"/>
      <c r="AD565" s="185"/>
      <c r="AE565" s="185"/>
      <c r="AF565" s="185"/>
      <c r="AH565" s="185"/>
      <c r="AI565" s="185"/>
      <c r="AK565" s="185"/>
      <c r="AL565" s="185"/>
      <c r="AM565" s="185"/>
      <c r="AN565" s="185"/>
      <c r="AO565" s="185"/>
      <c r="AP565" s="185"/>
      <c r="AQ565" s="185"/>
      <c r="AR565" s="185"/>
      <c r="AS565" s="185"/>
      <c r="AT565" s="185"/>
      <c r="AU565" s="185"/>
      <c r="AV565" s="185"/>
      <c r="AW565" s="185"/>
      <c r="AX565" s="185"/>
      <c r="AY565" s="185"/>
      <c r="AZ565" s="185"/>
      <c r="BA565" s="185"/>
      <c r="BB565" s="185"/>
      <c r="BC565" s="185"/>
      <c r="BD565" s="185"/>
      <c r="BE565" s="185"/>
      <c r="BF565" s="185"/>
      <c r="BG565" s="185"/>
      <c r="BH565" s="185"/>
      <c r="BI565" s="185"/>
      <c r="BJ565" s="185"/>
    </row>
    <row r="566" spans="1:62" x14ac:dyDescent="0.3">
      <c r="A566" s="24">
        <f t="shared" si="85"/>
        <v>67</v>
      </c>
      <c r="B566" s="86">
        <f t="shared" si="81"/>
        <v>5.5511216931393242E-4</v>
      </c>
      <c r="C566" s="23">
        <f t="shared" si="82"/>
        <v>1</v>
      </c>
      <c r="D566" s="23">
        <f t="shared" si="86"/>
        <v>0</v>
      </c>
      <c r="F566" s="86">
        <f t="shared" si="83"/>
        <v>2.5578480197852083E-3</v>
      </c>
      <c r="G566" s="23">
        <f t="shared" si="84"/>
        <v>1</v>
      </c>
      <c r="H566" s="23">
        <f t="shared" si="87"/>
        <v>0</v>
      </c>
      <c r="I566" s="185"/>
      <c r="J566" s="185"/>
      <c r="L566" s="185"/>
      <c r="M566" s="185"/>
      <c r="N566" s="185"/>
      <c r="O566" s="185"/>
      <c r="P566" s="185"/>
      <c r="Q566" s="185"/>
      <c r="R566" s="185"/>
      <c r="S566" s="185"/>
      <c r="U566" s="185"/>
      <c r="V566" s="185"/>
      <c r="X566" s="185"/>
      <c r="Y566" s="185"/>
      <c r="Z566" s="185"/>
      <c r="AA566" s="26"/>
      <c r="AB566" s="185"/>
      <c r="AC566" s="185"/>
      <c r="AD566" s="185"/>
      <c r="AE566" s="185"/>
      <c r="AF566" s="185"/>
      <c r="AH566" s="185"/>
      <c r="AI566" s="185"/>
      <c r="AK566" s="185"/>
      <c r="AL566" s="185"/>
      <c r="AM566" s="185"/>
      <c r="AN566" s="185"/>
      <c r="AO566" s="185"/>
      <c r="AP566" s="185"/>
      <c r="AQ566" s="185"/>
      <c r="AR566" s="185"/>
      <c r="AS566" s="185"/>
      <c r="AT566" s="185"/>
      <c r="AU566" s="185"/>
      <c r="AV566" s="185"/>
      <c r="AW566" s="185"/>
      <c r="AX566" s="185"/>
      <c r="AY566" s="185"/>
      <c r="AZ566" s="185"/>
      <c r="BA566" s="185"/>
      <c r="BB566" s="185"/>
      <c r="BC566" s="185"/>
      <c r="BD566" s="185"/>
      <c r="BE566" s="185"/>
      <c r="BF566" s="185"/>
      <c r="BG566" s="185"/>
      <c r="BH566" s="185"/>
      <c r="BI566" s="185"/>
      <c r="BJ566" s="185"/>
    </row>
    <row r="567" spans="1:62" x14ac:dyDescent="0.3">
      <c r="A567" s="24">
        <f t="shared" si="85"/>
        <v>68</v>
      </c>
      <c r="B567" s="86">
        <f t="shared" si="81"/>
        <v>4.3764721302589173E-4</v>
      </c>
      <c r="C567" s="23">
        <f t="shared" si="82"/>
        <v>1.0000000000000002</v>
      </c>
      <c r="D567" s="23">
        <f t="shared" si="86"/>
        <v>9.7177202512875145E-20</v>
      </c>
      <c r="F567" s="86">
        <f t="shared" si="83"/>
        <v>2.3018132923677769E-3</v>
      </c>
      <c r="G567" s="23">
        <f t="shared" si="84"/>
        <v>1.0000000000000002</v>
      </c>
      <c r="H567" s="23">
        <f t="shared" si="87"/>
        <v>5.111052231149886E-19</v>
      </c>
      <c r="I567" s="185"/>
      <c r="J567" s="185"/>
      <c r="L567" s="185"/>
      <c r="M567" s="185"/>
      <c r="N567" s="185"/>
      <c r="O567" s="185"/>
      <c r="P567" s="185"/>
      <c r="Q567" s="185"/>
      <c r="R567" s="185"/>
      <c r="S567" s="185"/>
      <c r="U567" s="185"/>
      <c r="V567" s="185"/>
      <c r="X567" s="185"/>
      <c r="Y567" s="185"/>
      <c r="Z567" s="185"/>
      <c r="AA567" s="26"/>
      <c r="AB567" s="185"/>
      <c r="AC567" s="185"/>
      <c r="AD567" s="185"/>
      <c r="AE567" s="185"/>
      <c r="AF567" s="185"/>
      <c r="AH567" s="185"/>
      <c r="AI567" s="185"/>
      <c r="AK567" s="185"/>
      <c r="AL567" s="185"/>
      <c r="AM567" s="185"/>
      <c r="AN567" s="185"/>
      <c r="AO567" s="185"/>
      <c r="AP567" s="185"/>
      <c r="AQ567" s="185"/>
      <c r="AR567" s="185"/>
      <c r="AS567" s="185"/>
      <c r="AT567" s="185"/>
      <c r="AU567" s="185"/>
      <c r="AV567" s="185"/>
      <c r="AW567" s="185"/>
      <c r="AX567" s="185"/>
      <c r="AY567" s="185"/>
      <c r="AZ567" s="185"/>
      <c r="BA567" s="185"/>
      <c r="BB567" s="185"/>
      <c r="BC567" s="185"/>
      <c r="BD567" s="185"/>
      <c r="BE567" s="185"/>
      <c r="BF567" s="185"/>
      <c r="BG567" s="185"/>
      <c r="BH567" s="185"/>
      <c r="BI567" s="185"/>
      <c r="BJ567" s="185"/>
    </row>
    <row r="568" spans="1:62" x14ac:dyDescent="0.3">
      <c r="A568" s="24">
        <f t="shared" si="85"/>
        <v>69</v>
      </c>
      <c r="B568" s="86">
        <f t="shared" si="81"/>
        <v>4.0515690596749747E-4</v>
      </c>
      <c r="C568" s="23">
        <f t="shared" si="82"/>
        <v>1</v>
      </c>
      <c r="D568" s="23">
        <f t="shared" si="86"/>
        <v>0</v>
      </c>
      <c r="F568" s="86">
        <f t="shared" si="83"/>
        <v>2.153246503681957E-3</v>
      </c>
      <c r="G568" s="23">
        <f t="shared" si="84"/>
        <v>1</v>
      </c>
      <c r="H568" s="23">
        <f t="shared" si="87"/>
        <v>0</v>
      </c>
      <c r="I568" s="185"/>
      <c r="J568" s="185"/>
      <c r="L568" s="185"/>
      <c r="M568" s="185"/>
      <c r="N568" s="185"/>
      <c r="O568" s="185"/>
      <c r="P568" s="185"/>
      <c r="Q568" s="185"/>
      <c r="R568" s="185"/>
      <c r="S568" s="185"/>
      <c r="U568" s="185"/>
      <c r="V568" s="185"/>
      <c r="X568" s="185"/>
      <c r="Y568" s="185"/>
      <c r="Z568" s="185"/>
      <c r="AA568" s="26"/>
      <c r="AB568" s="185"/>
      <c r="AC568" s="185"/>
      <c r="AD568" s="185"/>
      <c r="AE568" s="185"/>
      <c r="AF568" s="185"/>
      <c r="AH568" s="185"/>
      <c r="AI568" s="185"/>
      <c r="AK568" s="185"/>
      <c r="AL568" s="185"/>
      <c r="AM568" s="185"/>
      <c r="AN568" s="185"/>
      <c r="AO568" s="185"/>
      <c r="AP568" s="185"/>
      <c r="AQ568" s="185"/>
      <c r="AR568" s="185"/>
      <c r="AS568" s="185"/>
      <c r="AT568" s="185"/>
      <c r="AU568" s="185"/>
      <c r="AV568" s="185"/>
      <c r="AW568" s="185"/>
      <c r="AX568" s="185"/>
      <c r="AY568" s="185"/>
      <c r="AZ568" s="185"/>
      <c r="BA568" s="185"/>
      <c r="BB568" s="185"/>
      <c r="BC568" s="185"/>
      <c r="BD568" s="185"/>
      <c r="BE568" s="185"/>
      <c r="BF568" s="185"/>
      <c r="BG568" s="185"/>
      <c r="BH568" s="185"/>
      <c r="BI568" s="185"/>
      <c r="BJ568" s="185"/>
    </row>
    <row r="569" spans="1:62" x14ac:dyDescent="0.3">
      <c r="A569" s="24">
        <f t="shared" si="85"/>
        <v>70</v>
      </c>
      <c r="B569" s="86">
        <f t="shared" si="81"/>
        <v>3.3934320705433991E-4</v>
      </c>
      <c r="C569" s="23">
        <f t="shared" si="82"/>
        <v>1</v>
      </c>
      <c r="D569" s="23">
        <f t="shared" si="86"/>
        <v>0</v>
      </c>
      <c r="F569" s="86">
        <f t="shared" si="83"/>
        <v>1.8202902800664468E-3</v>
      </c>
      <c r="G569" s="23">
        <f t="shared" si="84"/>
        <v>1</v>
      </c>
      <c r="H569" s="23">
        <f t="shared" si="87"/>
        <v>0</v>
      </c>
      <c r="I569" s="185"/>
      <c r="J569" s="185"/>
      <c r="L569" s="185"/>
      <c r="M569" s="185"/>
      <c r="N569" s="185"/>
      <c r="O569" s="185"/>
      <c r="P569" s="185"/>
      <c r="Q569" s="185"/>
      <c r="R569" s="185"/>
      <c r="S569" s="185"/>
      <c r="U569" s="185"/>
      <c r="V569" s="185"/>
      <c r="X569" s="185"/>
      <c r="Y569" s="185"/>
      <c r="Z569" s="185"/>
      <c r="AA569" s="26"/>
      <c r="AB569" s="185"/>
      <c r="AC569" s="185"/>
      <c r="AD569" s="185"/>
      <c r="AE569" s="185"/>
      <c r="AF569" s="185"/>
      <c r="AH569" s="185"/>
      <c r="AI569" s="185"/>
      <c r="AK569" s="185"/>
      <c r="AL569" s="185"/>
      <c r="AM569" s="185"/>
      <c r="AN569" s="185"/>
      <c r="AO569" s="185"/>
      <c r="AP569" s="185"/>
      <c r="AQ569" s="185"/>
      <c r="AR569" s="185"/>
      <c r="AS569" s="185"/>
      <c r="AT569" s="185"/>
      <c r="AU569" s="185"/>
      <c r="AV569" s="185"/>
      <c r="AW569" s="185"/>
      <c r="AX569" s="185"/>
      <c r="AY569" s="185"/>
      <c r="AZ569" s="185"/>
      <c r="BA569" s="185"/>
      <c r="BB569" s="185"/>
      <c r="BC569" s="185"/>
      <c r="BD569" s="185"/>
      <c r="BE569" s="185"/>
      <c r="BF569" s="185"/>
      <c r="BG569" s="185"/>
      <c r="BH569" s="185"/>
      <c r="BI569" s="185"/>
      <c r="BJ569" s="185"/>
    </row>
    <row r="570" spans="1:62" x14ac:dyDescent="0.3">
      <c r="A570" s="24">
        <f t="shared" si="85"/>
        <v>71</v>
      </c>
      <c r="B570" s="86">
        <f t="shared" si="81"/>
        <v>2.7769493212302773E-4</v>
      </c>
      <c r="C570" s="23">
        <f t="shared" si="82"/>
        <v>1</v>
      </c>
      <c r="D570" s="23">
        <f t="shared" si="86"/>
        <v>0</v>
      </c>
      <c r="F570" s="86">
        <f t="shared" si="83"/>
        <v>1.5803618587121508E-3</v>
      </c>
      <c r="G570" s="23">
        <f t="shared" si="84"/>
        <v>1</v>
      </c>
      <c r="H570" s="23">
        <f t="shared" si="87"/>
        <v>0</v>
      </c>
      <c r="I570" s="185"/>
      <c r="J570" s="185"/>
      <c r="L570" s="185"/>
      <c r="M570" s="185"/>
      <c r="N570" s="185"/>
      <c r="O570" s="185"/>
      <c r="P570" s="185"/>
      <c r="Q570" s="185"/>
      <c r="R570" s="185"/>
      <c r="S570" s="185"/>
      <c r="U570" s="185"/>
      <c r="V570" s="185"/>
      <c r="X570" s="185"/>
      <c r="Y570" s="185"/>
      <c r="Z570" s="185"/>
      <c r="AA570" s="26"/>
      <c r="AB570" s="185"/>
      <c r="AC570" s="185"/>
      <c r="AD570" s="185"/>
      <c r="AE570" s="185"/>
      <c r="AF570" s="185"/>
      <c r="AH570" s="185"/>
      <c r="AI570" s="185"/>
      <c r="AK570" s="185"/>
      <c r="AL570" s="185"/>
      <c r="AM570" s="185"/>
      <c r="AN570" s="185"/>
      <c r="AO570" s="185"/>
      <c r="AP570" s="185"/>
      <c r="AQ570" s="185"/>
      <c r="AR570" s="185"/>
      <c r="AS570" s="185"/>
      <c r="AT570" s="185"/>
      <c r="AU570" s="185"/>
      <c r="AV570" s="185"/>
      <c r="AW570" s="185"/>
      <c r="AX570" s="185"/>
      <c r="AY570" s="185"/>
      <c r="AZ570" s="185"/>
      <c r="BA570" s="185"/>
      <c r="BB570" s="185"/>
      <c r="BC570" s="185"/>
      <c r="BD570" s="185"/>
      <c r="BE570" s="185"/>
      <c r="BF570" s="185"/>
      <c r="BG570" s="185"/>
      <c r="BH570" s="185"/>
      <c r="BI570" s="185"/>
      <c r="BJ570" s="185"/>
    </row>
    <row r="571" spans="1:62" x14ac:dyDescent="0.3">
      <c r="A571" s="24">
        <f t="shared" si="85"/>
        <v>72</v>
      </c>
      <c r="B571" s="86">
        <f t="shared" si="81"/>
        <v>2.2576597981602156E-4</v>
      </c>
      <c r="C571" s="23">
        <f t="shared" si="82"/>
        <v>0.99999999999999978</v>
      </c>
      <c r="D571" s="23">
        <f t="shared" si="86"/>
        <v>5.01301177937611E-20</v>
      </c>
      <c r="F571" s="86">
        <f t="shared" si="83"/>
        <v>1.2962799431502935E-3</v>
      </c>
      <c r="G571" s="23">
        <f t="shared" si="84"/>
        <v>0.99999999999999978</v>
      </c>
      <c r="H571" s="23">
        <f t="shared" si="87"/>
        <v>2.8783196784904898E-19</v>
      </c>
      <c r="I571" s="185"/>
      <c r="J571" s="185"/>
      <c r="L571" s="185"/>
      <c r="M571" s="185"/>
      <c r="N571" s="185"/>
      <c r="O571" s="185"/>
      <c r="P571" s="185"/>
      <c r="Q571" s="185"/>
      <c r="R571" s="185"/>
      <c r="S571" s="185"/>
      <c r="U571" s="185"/>
      <c r="V571" s="185"/>
      <c r="X571" s="185"/>
      <c r="Y571" s="185"/>
      <c r="Z571" s="185"/>
      <c r="AA571" s="26"/>
      <c r="AB571" s="185"/>
      <c r="AC571" s="185"/>
      <c r="AD571" s="185"/>
      <c r="AE571" s="185"/>
      <c r="AF571" s="185"/>
      <c r="AH571" s="185"/>
      <c r="AI571" s="185"/>
      <c r="AK571" s="185"/>
      <c r="AL571" s="185"/>
      <c r="AM571" s="185"/>
      <c r="AN571" s="185"/>
      <c r="AO571" s="185"/>
      <c r="AP571" s="185"/>
      <c r="AQ571" s="185"/>
      <c r="AR571" s="185"/>
      <c r="AS571" s="185"/>
      <c r="AT571" s="185"/>
      <c r="AU571" s="185"/>
      <c r="AV571" s="185"/>
      <c r="AW571" s="185"/>
      <c r="AX571" s="185"/>
      <c r="AY571" s="185"/>
      <c r="AZ571" s="185"/>
      <c r="BA571" s="185"/>
      <c r="BB571" s="185"/>
      <c r="BC571" s="185"/>
      <c r="BD571" s="185"/>
      <c r="BE571" s="185"/>
      <c r="BF571" s="185"/>
      <c r="BG571" s="185"/>
      <c r="BH571" s="185"/>
      <c r="BI571" s="185"/>
      <c r="BJ571" s="185"/>
    </row>
    <row r="572" spans="1:62" x14ac:dyDescent="0.3">
      <c r="A572" s="24">
        <f t="shared" si="85"/>
        <v>73</v>
      </c>
      <c r="B572" s="86">
        <f t="shared" si="81"/>
        <v>1.8272326533695226E-4</v>
      </c>
      <c r="C572" s="23">
        <f t="shared" si="82"/>
        <v>1</v>
      </c>
      <c r="D572" s="23">
        <f t="shared" si="86"/>
        <v>0</v>
      </c>
      <c r="F572" s="86">
        <f t="shared" si="83"/>
        <v>1.0455214194431994E-3</v>
      </c>
      <c r="G572" s="23">
        <f t="shared" si="84"/>
        <v>1</v>
      </c>
      <c r="H572" s="23">
        <f t="shared" si="87"/>
        <v>0</v>
      </c>
      <c r="I572" s="185"/>
      <c r="J572" s="185"/>
      <c r="L572" s="185"/>
      <c r="M572" s="185"/>
      <c r="N572" s="185"/>
      <c r="O572" s="185"/>
      <c r="P572" s="185"/>
      <c r="Q572" s="185"/>
      <c r="R572" s="185"/>
      <c r="S572" s="185"/>
      <c r="U572" s="185"/>
      <c r="V572" s="185"/>
      <c r="X572" s="185"/>
      <c r="Y572" s="185"/>
      <c r="Z572" s="185"/>
      <c r="AA572" s="26"/>
      <c r="AB572" s="185"/>
      <c r="AC572" s="185"/>
      <c r="AD572" s="185"/>
      <c r="AE572" s="185"/>
      <c r="AF572" s="185"/>
      <c r="AH572" s="185"/>
      <c r="AI572" s="185"/>
      <c r="AK572" s="185"/>
      <c r="AL572" s="185"/>
      <c r="AM572" s="185"/>
      <c r="AN572" s="185"/>
      <c r="AO572" s="185"/>
      <c r="AP572" s="185"/>
      <c r="AQ572" s="185"/>
      <c r="AR572" s="185"/>
      <c r="AS572" s="185"/>
      <c r="AT572" s="185"/>
      <c r="AU572" s="185"/>
      <c r="AV572" s="185"/>
      <c r="AW572" s="185"/>
      <c r="AX572" s="185"/>
      <c r="AY572" s="185"/>
      <c r="AZ572" s="185"/>
      <c r="BA572" s="185"/>
      <c r="BB572" s="185"/>
      <c r="BC572" s="185"/>
      <c r="BD572" s="185"/>
      <c r="BE572" s="185"/>
      <c r="BF572" s="185"/>
      <c r="BG572" s="185"/>
      <c r="BH572" s="185"/>
      <c r="BI572" s="185"/>
      <c r="BJ572" s="185"/>
    </row>
    <row r="573" spans="1:62" x14ac:dyDescent="0.3">
      <c r="A573" s="24">
        <f t="shared" si="85"/>
        <v>74</v>
      </c>
      <c r="B573" s="86">
        <f t="shared" si="81"/>
        <v>1.2635119411597763E-4</v>
      </c>
      <c r="C573" s="23">
        <f t="shared" si="82"/>
        <v>1.0000000000000002</v>
      </c>
      <c r="D573" s="23">
        <f t="shared" si="86"/>
        <v>2.8055600979288193E-20</v>
      </c>
      <c r="F573" s="86">
        <f t="shared" si="83"/>
        <v>8.1892235483080876E-4</v>
      </c>
      <c r="G573" s="23">
        <f t="shared" si="84"/>
        <v>1.0000000000000002</v>
      </c>
      <c r="H573" s="23">
        <f t="shared" si="87"/>
        <v>1.8183729074268323E-19</v>
      </c>
      <c r="I573" s="185"/>
      <c r="J573" s="185"/>
      <c r="L573" s="185"/>
      <c r="M573" s="185"/>
      <c r="N573" s="185"/>
      <c r="O573" s="185"/>
      <c r="P573" s="185"/>
      <c r="Q573" s="185"/>
      <c r="R573" s="185"/>
      <c r="S573" s="185"/>
      <c r="U573" s="185"/>
      <c r="V573" s="185"/>
      <c r="X573" s="185"/>
      <c r="Y573" s="185"/>
      <c r="Z573" s="185"/>
      <c r="AA573" s="26"/>
      <c r="AB573" s="185"/>
      <c r="AC573" s="185"/>
      <c r="AD573" s="185"/>
      <c r="AE573" s="185"/>
      <c r="AF573" s="185"/>
      <c r="AH573" s="185"/>
      <c r="AI573" s="185"/>
      <c r="AK573" s="185"/>
      <c r="AL573" s="185"/>
      <c r="AM573" s="185"/>
      <c r="AN573" s="185"/>
      <c r="AO573" s="185"/>
      <c r="AP573" s="185"/>
      <c r="AQ573" s="185"/>
      <c r="AR573" s="185"/>
      <c r="AS573" s="185"/>
      <c r="AT573" s="185"/>
      <c r="AU573" s="185"/>
      <c r="AV573" s="185"/>
      <c r="AW573" s="185"/>
      <c r="AX573" s="185"/>
      <c r="AY573" s="185"/>
      <c r="AZ573" s="185"/>
      <c r="BA573" s="185"/>
      <c r="BB573" s="185"/>
      <c r="BC573" s="185"/>
      <c r="BD573" s="185"/>
      <c r="BE573" s="185"/>
      <c r="BF573" s="185"/>
      <c r="BG573" s="185"/>
      <c r="BH573" s="185"/>
      <c r="BI573" s="185"/>
      <c r="BJ573" s="185"/>
    </row>
    <row r="574" spans="1:62" x14ac:dyDescent="0.3">
      <c r="A574" s="24">
        <f t="shared" si="85"/>
        <v>75</v>
      </c>
      <c r="B574" s="86">
        <f t="shared" si="81"/>
        <v>9.8859395835797879E-5</v>
      </c>
      <c r="C574" s="23">
        <f t="shared" si="82"/>
        <v>1</v>
      </c>
      <c r="D574" s="23">
        <f t="shared" si="86"/>
        <v>0</v>
      </c>
      <c r="F574" s="86">
        <f t="shared" si="83"/>
        <v>6.6841170162012782E-4</v>
      </c>
      <c r="G574" s="23">
        <f t="shared" si="84"/>
        <v>1</v>
      </c>
      <c r="H574" s="23">
        <f t="shared" si="87"/>
        <v>0</v>
      </c>
      <c r="I574" s="185"/>
      <c r="J574" s="185"/>
      <c r="L574" s="185"/>
      <c r="M574" s="185"/>
      <c r="N574" s="185"/>
      <c r="O574" s="185"/>
      <c r="P574" s="185"/>
      <c r="Q574" s="185"/>
      <c r="R574" s="185"/>
      <c r="S574" s="185"/>
      <c r="U574" s="185"/>
      <c r="V574" s="185"/>
      <c r="X574" s="185"/>
      <c r="Y574" s="185"/>
      <c r="Z574" s="185"/>
      <c r="AA574" s="26"/>
      <c r="AB574" s="185"/>
      <c r="AC574" s="185"/>
      <c r="AD574" s="185"/>
      <c r="AE574" s="185"/>
      <c r="AF574" s="185"/>
      <c r="AH574" s="185"/>
      <c r="AI574" s="185"/>
      <c r="AK574" s="185"/>
      <c r="AL574" s="185"/>
      <c r="AM574" s="185"/>
      <c r="AN574" s="185"/>
      <c r="AO574" s="185"/>
      <c r="AP574" s="185"/>
      <c r="AQ574" s="185"/>
      <c r="AR574" s="185"/>
      <c r="AS574" s="185"/>
      <c r="AT574" s="185"/>
      <c r="AU574" s="185"/>
      <c r="AV574" s="185"/>
      <c r="AW574" s="185"/>
      <c r="AX574" s="185"/>
      <c r="AY574" s="185"/>
      <c r="AZ574" s="185"/>
      <c r="BA574" s="185"/>
      <c r="BB574" s="185"/>
      <c r="BC574" s="185"/>
      <c r="BD574" s="185"/>
      <c r="BE574" s="185"/>
      <c r="BF574" s="185"/>
      <c r="BG574" s="185"/>
      <c r="BH574" s="185"/>
      <c r="BI574" s="185"/>
      <c r="BJ574" s="185"/>
    </row>
    <row r="575" spans="1:62" x14ac:dyDescent="0.3">
      <c r="A575" s="24">
        <f t="shared" si="85"/>
        <v>76</v>
      </c>
      <c r="B575" s="86">
        <f t="shared" si="81"/>
        <v>7.5810716469586575E-5</v>
      </c>
      <c r="C575" s="23">
        <f t="shared" si="82"/>
        <v>1</v>
      </c>
      <c r="D575" s="23">
        <f t="shared" si="86"/>
        <v>0</v>
      </c>
      <c r="F575" s="86">
        <f t="shared" si="83"/>
        <v>4.3681412822952264E-4</v>
      </c>
      <c r="G575" s="23">
        <f t="shared" si="84"/>
        <v>1</v>
      </c>
      <c r="H575" s="23">
        <f t="shared" si="87"/>
        <v>0</v>
      </c>
      <c r="I575" s="185"/>
      <c r="J575" s="185"/>
      <c r="L575" s="185"/>
      <c r="M575" s="185"/>
      <c r="N575" s="185"/>
      <c r="O575" s="185"/>
      <c r="P575" s="185"/>
      <c r="Q575" s="185"/>
      <c r="R575" s="185"/>
      <c r="S575" s="185"/>
      <c r="U575" s="185"/>
      <c r="V575" s="185"/>
      <c r="X575" s="185"/>
      <c r="Y575" s="185"/>
      <c r="Z575" s="185"/>
      <c r="AA575" s="26"/>
      <c r="AB575" s="185"/>
      <c r="AC575" s="185"/>
      <c r="AD575" s="185"/>
      <c r="AE575" s="185"/>
      <c r="AF575" s="185"/>
      <c r="AH575" s="185"/>
      <c r="AI575" s="185"/>
      <c r="AK575" s="185"/>
      <c r="AL575" s="185"/>
      <c r="AM575" s="185"/>
      <c r="AN575" s="185"/>
      <c r="AO575" s="185"/>
      <c r="AP575" s="185"/>
      <c r="AQ575" s="185"/>
      <c r="AR575" s="185"/>
      <c r="AS575" s="185"/>
      <c r="AT575" s="185"/>
      <c r="AU575" s="185"/>
      <c r="AV575" s="185"/>
      <c r="AW575" s="185"/>
      <c r="AX575" s="185"/>
      <c r="AY575" s="185"/>
      <c r="AZ575" s="185"/>
      <c r="BA575" s="185"/>
      <c r="BB575" s="185"/>
      <c r="BC575" s="185"/>
      <c r="BD575" s="185"/>
      <c r="BE575" s="185"/>
      <c r="BF575" s="185"/>
      <c r="BG575" s="185"/>
      <c r="BH575" s="185"/>
      <c r="BI575" s="185"/>
      <c r="BJ575" s="185"/>
    </row>
    <row r="576" spans="1:62" x14ac:dyDescent="0.3">
      <c r="A576" s="24">
        <f t="shared" si="85"/>
        <v>77</v>
      </c>
      <c r="B576" s="86">
        <f t="shared" si="81"/>
        <v>4.2765019546946271E-5</v>
      </c>
      <c r="C576" s="23">
        <f t="shared" si="82"/>
        <v>1</v>
      </c>
      <c r="D576" s="23">
        <f t="shared" si="86"/>
        <v>0</v>
      </c>
      <c r="F576" s="86">
        <f t="shared" si="83"/>
        <v>3.162945276881286E-4</v>
      </c>
      <c r="G576" s="23">
        <f t="shared" si="84"/>
        <v>1</v>
      </c>
      <c r="H576" s="23">
        <f t="shared" si="87"/>
        <v>0</v>
      </c>
      <c r="I576" s="185"/>
      <c r="J576" s="185"/>
      <c r="L576" s="185"/>
      <c r="M576" s="185"/>
      <c r="N576" s="185"/>
      <c r="O576" s="185"/>
      <c r="P576" s="185"/>
      <c r="Q576" s="185"/>
      <c r="R576" s="185"/>
      <c r="S576" s="185"/>
      <c r="U576" s="185"/>
      <c r="V576" s="185"/>
      <c r="X576" s="185"/>
      <c r="Y576" s="185"/>
      <c r="Z576" s="185"/>
      <c r="AA576" s="26"/>
      <c r="AB576" s="185"/>
      <c r="AC576" s="185"/>
      <c r="AD576" s="185"/>
      <c r="AE576" s="185"/>
      <c r="AF576" s="185"/>
      <c r="AH576" s="185"/>
      <c r="AI576" s="185"/>
      <c r="AK576" s="185"/>
      <c r="AL576" s="185"/>
      <c r="AM576" s="185"/>
      <c r="AN576" s="185"/>
      <c r="AO576" s="185"/>
      <c r="AP576" s="185"/>
      <c r="AQ576" s="185"/>
      <c r="AR576" s="185"/>
      <c r="AS576" s="185"/>
      <c r="AT576" s="185"/>
      <c r="AU576" s="185"/>
      <c r="AV576" s="185"/>
      <c r="AW576" s="185"/>
      <c r="AX576" s="185"/>
      <c r="AY576" s="185"/>
      <c r="AZ576" s="185"/>
      <c r="BA576" s="185"/>
      <c r="BB576" s="185"/>
      <c r="BC576" s="185"/>
      <c r="BD576" s="185"/>
      <c r="BE576" s="185"/>
      <c r="BF576" s="185"/>
      <c r="BG576" s="185"/>
      <c r="BH576" s="185"/>
      <c r="BI576" s="185"/>
      <c r="BJ576" s="185"/>
    </row>
    <row r="577" spans="1:62" x14ac:dyDescent="0.3">
      <c r="A577" s="24">
        <f t="shared" si="85"/>
        <v>78</v>
      </c>
      <c r="B577" s="86">
        <f t="shared" si="81"/>
        <v>3.6378036108116635E-5</v>
      </c>
      <c r="C577" s="23">
        <f t="shared" si="82"/>
        <v>1</v>
      </c>
      <c r="D577" s="23">
        <f t="shared" si="86"/>
        <v>0</v>
      </c>
      <c r="F577" s="86">
        <f t="shared" si="83"/>
        <v>2.6297710072050725E-4</v>
      </c>
      <c r="G577" s="23">
        <f t="shared" si="84"/>
        <v>1</v>
      </c>
      <c r="H577" s="23">
        <f t="shared" si="87"/>
        <v>0</v>
      </c>
      <c r="I577" s="185"/>
      <c r="J577" s="185"/>
      <c r="L577" s="185"/>
      <c r="M577" s="185"/>
      <c r="N577" s="185"/>
      <c r="O577" s="185"/>
      <c r="P577" s="185"/>
      <c r="Q577" s="185"/>
      <c r="R577" s="185"/>
      <c r="S577" s="185"/>
      <c r="U577" s="185"/>
      <c r="V577" s="185"/>
      <c r="X577" s="185"/>
      <c r="Y577" s="185"/>
      <c r="Z577" s="185"/>
      <c r="AA577" s="26"/>
      <c r="AB577" s="185"/>
      <c r="AC577" s="185"/>
      <c r="AD577" s="185"/>
      <c r="AE577" s="185"/>
      <c r="AF577" s="185"/>
      <c r="AH577" s="185"/>
      <c r="AI577" s="185"/>
      <c r="AK577" s="185"/>
      <c r="AL577" s="185"/>
      <c r="AM577" s="185"/>
      <c r="AN577" s="185"/>
      <c r="AO577" s="185"/>
      <c r="AP577" s="185"/>
      <c r="AQ577" s="185"/>
      <c r="AR577" s="185"/>
      <c r="AS577" s="185"/>
      <c r="AT577" s="185"/>
      <c r="AU577" s="185"/>
      <c r="AV577" s="185"/>
      <c r="AW577" s="185"/>
      <c r="AX577" s="185"/>
      <c r="AY577" s="185"/>
      <c r="AZ577" s="185"/>
      <c r="BA577" s="185"/>
      <c r="BB577" s="185"/>
      <c r="BC577" s="185"/>
      <c r="BD577" s="185"/>
      <c r="BE577" s="185"/>
      <c r="BF577" s="185"/>
      <c r="BG577" s="185"/>
      <c r="BH577" s="185"/>
      <c r="BI577" s="185"/>
      <c r="BJ577" s="185"/>
    </row>
    <row r="578" spans="1:62" x14ac:dyDescent="0.3">
      <c r="A578" s="24">
        <f t="shared" si="85"/>
        <v>79</v>
      </c>
      <c r="B578" s="86">
        <f t="shared" si="81"/>
        <v>2.3326374298334331E-5</v>
      </c>
      <c r="C578" s="23">
        <f t="shared" si="82"/>
        <v>1</v>
      </c>
      <c r="D578" s="23">
        <f t="shared" si="86"/>
        <v>0</v>
      </c>
      <c r="F578" s="86">
        <f t="shared" si="83"/>
        <v>1.8494482479393647E-4</v>
      </c>
      <c r="G578" s="23">
        <f t="shared" si="84"/>
        <v>1</v>
      </c>
      <c r="H578" s="23">
        <f t="shared" si="87"/>
        <v>0</v>
      </c>
      <c r="I578" s="185"/>
      <c r="J578" s="185"/>
      <c r="L578" s="185"/>
      <c r="M578" s="185"/>
      <c r="N578" s="185"/>
      <c r="O578" s="185"/>
      <c r="P578" s="185"/>
      <c r="Q578" s="185"/>
      <c r="R578" s="185"/>
      <c r="S578" s="185"/>
      <c r="U578" s="185"/>
      <c r="V578" s="185"/>
      <c r="X578" s="185"/>
      <c r="Y578" s="185"/>
      <c r="Z578" s="185"/>
      <c r="AA578" s="26"/>
      <c r="AB578" s="185"/>
      <c r="AC578" s="185"/>
      <c r="AD578" s="185"/>
      <c r="AE578" s="185"/>
      <c r="AF578" s="185"/>
      <c r="AH578" s="185"/>
      <c r="AI578" s="185"/>
      <c r="AK578" s="185"/>
      <c r="AL578" s="185"/>
      <c r="AM578" s="185"/>
      <c r="AN578" s="185"/>
      <c r="AO578" s="185"/>
      <c r="AP578" s="185"/>
      <c r="AQ578" s="185"/>
      <c r="AR578" s="185"/>
      <c r="AS578" s="185"/>
      <c r="AT578" s="185"/>
      <c r="AU578" s="185"/>
      <c r="AV578" s="185"/>
      <c r="AW578" s="185"/>
      <c r="AX578" s="185"/>
      <c r="AY578" s="185"/>
      <c r="AZ578" s="185"/>
      <c r="BA578" s="185"/>
      <c r="BB578" s="185"/>
      <c r="BC578" s="185"/>
      <c r="BD578" s="185"/>
      <c r="BE578" s="185"/>
      <c r="BF578" s="185"/>
      <c r="BG578" s="185"/>
      <c r="BH578" s="185"/>
      <c r="BI578" s="185"/>
      <c r="BJ578" s="185"/>
    </row>
    <row r="579" spans="1:62" x14ac:dyDescent="0.3">
      <c r="A579" s="24">
        <f t="shared" si="85"/>
        <v>80</v>
      </c>
      <c r="B579" s="86">
        <f t="shared" si="81"/>
        <v>1.6939390859504693E-5</v>
      </c>
      <c r="C579" s="23">
        <f t="shared" si="82"/>
        <v>1</v>
      </c>
      <c r="D579" s="23">
        <f t="shared" si="86"/>
        <v>0</v>
      </c>
      <c r="F579" s="86">
        <f t="shared" si="83"/>
        <v>1.3079431302994606E-4</v>
      </c>
      <c r="G579" s="23">
        <f t="shared" si="84"/>
        <v>1</v>
      </c>
      <c r="H579" s="23">
        <f t="shared" si="87"/>
        <v>0</v>
      </c>
      <c r="I579" s="185"/>
      <c r="J579" s="185"/>
      <c r="L579" s="185"/>
      <c r="M579" s="185"/>
      <c r="N579" s="185"/>
      <c r="O579" s="185"/>
      <c r="P579" s="185"/>
      <c r="Q579" s="185"/>
      <c r="R579" s="185"/>
      <c r="S579" s="185"/>
      <c r="U579" s="185"/>
      <c r="V579" s="185"/>
      <c r="X579" s="185"/>
      <c r="Y579" s="185"/>
      <c r="Z579" s="185"/>
      <c r="AA579" s="26"/>
      <c r="AB579" s="185"/>
      <c r="AC579" s="185"/>
      <c r="AD579" s="185"/>
      <c r="AE579" s="185"/>
      <c r="AF579" s="185"/>
      <c r="AH579" s="185"/>
      <c r="AI579" s="185"/>
      <c r="AK579" s="185"/>
      <c r="AL579" s="185"/>
      <c r="AM579" s="185"/>
      <c r="AN579" s="185"/>
      <c r="AO579" s="185"/>
      <c r="AP579" s="185"/>
      <c r="AQ579" s="185"/>
      <c r="AR579" s="185"/>
      <c r="AS579" s="185"/>
      <c r="AT579" s="185"/>
      <c r="AU579" s="185"/>
      <c r="AV579" s="185"/>
      <c r="AW579" s="185"/>
      <c r="AX579" s="185"/>
      <c r="AY579" s="185"/>
      <c r="AZ579" s="185"/>
      <c r="BA579" s="185"/>
      <c r="BB579" s="185"/>
      <c r="BC579" s="185"/>
      <c r="BD579" s="185"/>
      <c r="BE579" s="185"/>
      <c r="BF579" s="185"/>
      <c r="BG579" s="185"/>
      <c r="BH579" s="185"/>
      <c r="BI579" s="185"/>
      <c r="BJ579" s="185"/>
    </row>
    <row r="580" spans="1:62" x14ac:dyDescent="0.3">
      <c r="A580" s="24">
        <f t="shared" si="85"/>
        <v>81</v>
      </c>
      <c r="B580" s="86">
        <f t="shared" si="81"/>
        <v>8.0531530315678041E-6</v>
      </c>
      <c r="C580" s="23">
        <f t="shared" si="82"/>
        <v>1</v>
      </c>
      <c r="D580" s="23">
        <f t="shared" si="86"/>
        <v>0</v>
      </c>
      <c r="F580" s="86">
        <f t="shared" si="83"/>
        <v>8.1086920179924095E-5</v>
      </c>
      <c r="G580" s="23">
        <f t="shared" si="84"/>
        <v>1</v>
      </c>
      <c r="H580" s="23">
        <f t="shared" si="87"/>
        <v>0</v>
      </c>
      <c r="I580" s="185"/>
      <c r="J580" s="185"/>
      <c r="L580" s="185"/>
      <c r="M580" s="185"/>
      <c r="N580" s="185"/>
      <c r="O580" s="185"/>
      <c r="P580" s="185"/>
      <c r="Q580" s="185"/>
      <c r="R580" s="185"/>
      <c r="S580" s="185"/>
      <c r="U580" s="185"/>
      <c r="V580" s="185"/>
      <c r="X580" s="185"/>
      <c r="Y580" s="185"/>
      <c r="Z580" s="185"/>
      <c r="AA580" s="26"/>
      <c r="AB580" s="185"/>
      <c r="AC580" s="185"/>
      <c r="AD580" s="185"/>
      <c r="AE580" s="185"/>
      <c r="AF580" s="185"/>
      <c r="AH580" s="185"/>
      <c r="AI580" s="185"/>
      <c r="AK580" s="185"/>
      <c r="AL580" s="185"/>
      <c r="AM580" s="185"/>
      <c r="AN580" s="185"/>
      <c r="AO580" s="185"/>
      <c r="AP580" s="185"/>
      <c r="AQ580" s="185"/>
      <c r="AR580" s="185"/>
      <c r="AS580" s="185"/>
      <c r="AT580" s="185"/>
      <c r="AU580" s="185"/>
      <c r="AV580" s="185"/>
      <c r="AW580" s="185"/>
      <c r="AX580" s="185"/>
      <c r="AY580" s="185"/>
      <c r="AZ580" s="185"/>
      <c r="BA580" s="185"/>
      <c r="BB580" s="185"/>
      <c r="BC580" s="185"/>
      <c r="BD580" s="185"/>
      <c r="BE580" s="185"/>
      <c r="BF580" s="185"/>
      <c r="BG580" s="185"/>
      <c r="BH580" s="185"/>
      <c r="BI580" s="185"/>
      <c r="BJ580" s="185"/>
    </row>
    <row r="581" spans="1:62" x14ac:dyDescent="0.3">
      <c r="A581" s="24">
        <f t="shared" si="85"/>
        <v>82</v>
      </c>
      <c r="B581" s="86">
        <f t="shared" si="81"/>
        <v>6.3869834388296377E-6</v>
      </c>
      <c r="C581" s="23">
        <f t="shared" si="82"/>
        <v>1</v>
      </c>
      <c r="D581" s="23">
        <f t="shared" si="86"/>
        <v>0</v>
      </c>
      <c r="F581" s="86">
        <f t="shared" si="83"/>
        <v>4.0543460089962048E-5</v>
      </c>
      <c r="G581" s="23">
        <f t="shared" si="84"/>
        <v>1</v>
      </c>
      <c r="H581" s="23">
        <f t="shared" si="87"/>
        <v>0</v>
      </c>
      <c r="I581" s="185"/>
      <c r="J581" s="185"/>
      <c r="L581" s="185"/>
      <c r="M581" s="185"/>
      <c r="N581" s="185"/>
      <c r="O581" s="185"/>
      <c r="P581" s="185"/>
      <c r="Q581" s="185"/>
      <c r="R581" s="185"/>
      <c r="S581" s="185"/>
      <c r="U581" s="185"/>
      <c r="V581" s="185"/>
      <c r="X581" s="185"/>
      <c r="Y581" s="185"/>
      <c r="Z581" s="185"/>
      <c r="AA581" s="26"/>
      <c r="AB581" s="185"/>
      <c r="AC581" s="185"/>
      <c r="AD581" s="185"/>
      <c r="AE581" s="185"/>
      <c r="AF581" s="185"/>
      <c r="AH581" s="185"/>
      <c r="AI581" s="185"/>
      <c r="AK581" s="185"/>
      <c r="AL581" s="185"/>
      <c r="AM581" s="185"/>
      <c r="AN581" s="185"/>
      <c r="AO581" s="185"/>
      <c r="AP581" s="185"/>
      <c r="AQ581" s="185"/>
      <c r="AR581" s="185"/>
      <c r="AS581" s="185"/>
      <c r="AT581" s="185"/>
      <c r="AU581" s="185"/>
      <c r="AV581" s="185"/>
      <c r="AW581" s="185"/>
      <c r="AX581" s="185"/>
      <c r="AY581" s="185"/>
      <c r="AZ581" s="185"/>
      <c r="BA581" s="185"/>
      <c r="BB581" s="185"/>
      <c r="BC581" s="185"/>
      <c r="BD581" s="185"/>
      <c r="BE581" s="185"/>
      <c r="BF581" s="185"/>
      <c r="BG581" s="185"/>
      <c r="BH581" s="185"/>
      <c r="BI581" s="185"/>
      <c r="BJ581" s="185"/>
    </row>
    <row r="582" spans="1:62" x14ac:dyDescent="0.3">
      <c r="A582" s="24">
        <f t="shared" si="85"/>
        <v>83</v>
      </c>
      <c r="B582" s="86">
        <f t="shared" si="81"/>
        <v>6.6646783709526656E-6</v>
      </c>
      <c r="C582" s="23">
        <f t="shared" si="82"/>
        <v>1</v>
      </c>
      <c r="D582" s="23">
        <f t="shared" si="86"/>
        <v>0</v>
      </c>
      <c r="F582" s="86">
        <f t="shared" si="83"/>
        <v>6.0815190134943075E-5</v>
      </c>
      <c r="G582" s="23">
        <f t="shared" si="84"/>
        <v>1</v>
      </c>
      <c r="H582" s="23">
        <f t="shared" si="87"/>
        <v>0</v>
      </c>
      <c r="I582" s="185"/>
      <c r="J582" s="185"/>
      <c r="L582" s="185"/>
      <c r="M582" s="185"/>
      <c r="N582" s="185"/>
      <c r="O582" s="185"/>
      <c r="P582" s="185"/>
      <c r="Q582" s="185"/>
      <c r="R582" s="185"/>
      <c r="S582" s="185"/>
      <c r="U582" s="185"/>
      <c r="V582" s="185"/>
      <c r="X582" s="185"/>
      <c r="Y582" s="185"/>
      <c r="Z582" s="185"/>
      <c r="AA582" s="26"/>
      <c r="AB582" s="185"/>
      <c r="AC582" s="185"/>
      <c r="AD582" s="185"/>
      <c r="AE582" s="185"/>
      <c r="AF582" s="185"/>
      <c r="AH582" s="185"/>
      <c r="AI582" s="185"/>
      <c r="AK582" s="185"/>
      <c r="AL582" s="185"/>
      <c r="AM582" s="185"/>
      <c r="AN582" s="185"/>
      <c r="AO582" s="185"/>
      <c r="AP582" s="185"/>
      <c r="AQ582" s="185"/>
      <c r="AR582" s="185"/>
      <c r="AS582" s="185"/>
      <c r="AT582" s="185"/>
      <c r="AU582" s="185"/>
      <c r="AV582" s="185"/>
      <c r="AW582" s="185"/>
      <c r="AX582" s="185"/>
      <c r="AY582" s="185"/>
      <c r="AZ582" s="185"/>
      <c r="BA582" s="185"/>
      <c r="BB582" s="185"/>
      <c r="BC582" s="185"/>
      <c r="BD582" s="185"/>
      <c r="BE582" s="185"/>
      <c r="BF582" s="185"/>
      <c r="BG582" s="185"/>
      <c r="BH582" s="185"/>
      <c r="BI582" s="185"/>
      <c r="BJ582" s="185"/>
    </row>
    <row r="583" spans="1:62" x14ac:dyDescent="0.3">
      <c r="A583" s="24" t="str">
        <f t="shared" si="85"/>
        <v>NNNN</v>
      </c>
      <c r="B583" s="86">
        <f t="shared" si="81"/>
        <v>0.1943525737044004</v>
      </c>
      <c r="C583" s="23">
        <f t="shared" si="82"/>
        <v>1</v>
      </c>
      <c r="D583" s="23">
        <f t="shared" si="86"/>
        <v>0</v>
      </c>
      <c r="F583" s="26"/>
      <c r="G583" s="26"/>
      <c r="H583" s="23">
        <f t="shared" si="87"/>
        <v>0</v>
      </c>
      <c r="I583" s="185"/>
      <c r="J583" s="185"/>
      <c r="L583" s="185"/>
      <c r="M583" s="185"/>
      <c r="N583" s="185"/>
      <c r="O583" s="185"/>
      <c r="P583" s="185"/>
      <c r="Q583" s="185"/>
      <c r="R583" s="185"/>
      <c r="S583" s="185"/>
      <c r="U583" s="185"/>
      <c r="V583" s="185"/>
      <c r="X583" s="185"/>
      <c r="Y583" s="185"/>
      <c r="Z583" s="185"/>
      <c r="AA583" s="26"/>
      <c r="AB583" s="185"/>
      <c r="AC583" s="185"/>
      <c r="AD583" s="185"/>
      <c r="AE583" s="185"/>
      <c r="AF583" s="185"/>
      <c r="AH583" s="185"/>
      <c r="AI583" s="185"/>
      <c r="AK583" s="185"/>
      <c r="AL583" s="185"/>
      <c r="AM583" s="185"/>
      <c r="AN583" s="185"/>
      <c r="AO583" s="185"/>
      <c r="AP583" s="185"/>
      <c r="AQ583" s="185"/>
      <c r="AR583" s="185"/>
      <c r="AS583" s="185"/>
      <c r="AT583" s="185"/>
      <c r="AU583" s="185"/>
      <c r="AV583" s="185"/>
      <c r="AW583" s="185"/>
      <c r="AX583" s="185"/>
      <c r="AY583" s="185"/>
      <c r="AZ583" s="185"/>
      <c r="BA583" s="185"/>
      <c r="BB583" s="185"/>
      <c r="BC583" s="185"/>
      <c r="BD583" s="185"/>
      <c r="BE583" s="185"/>
      <c r="BF583" s="185"/>
      <c r="BG583" s="185"/>
      <c r="BH583" s="185"/>
      <c r="BI583" s="185"/>
      <c r="BJ583" s="185"/>
    </row>
    <row r="584" spans="1:62" x14ac:dyDescent="0.3">
      <c r="A584" s="24"/>
      <c r="B584" s="185"/>
      <c r="D584" s="184"/>
      <c r="F584" s="26"/>
      <c r="G584" s="26"/>
      <c r="H584" s="184"/>
      <c r="I584" s="185"/>
      <c r="J584" s="185"/>
      <c r="L584" s="185"/>
      <c r="M584" s="185"/>
      <c r="N584" s="185"/>
      <c r="O584" s="185"/>
      <c r="P584" s="185"/>
      <c r="Q584" s="185"/>
      <c r="R584" s="185"/>
      <c r="S584" s="185"/>
      <c r="U584" s="185"/>
      <c r="V584" s="185"/>
      <c r="X584" s="185"/>
      <c r="Y584" s="185"/>
      <c r="Z584" s="185"/>
      <c r="AA584" s="26"/>
      <c r="AB584" s="185"/>
      <c r="AC584" s="185"/>
      <c r="AD584" s="185"/>
      <c r="AE584" s="185"/>
      <c r="AF584" s="185"/>
      <c r="AH584" s="185"/>
      <c r="AI584" s="185"/>
      <c r="AK584" s="185"/>
      <c r="AL584" s="185"/>
      <c r="AM584" s="185"/>
      <c r="AN584" s="185"/>
      <c r="AO584" s="185"/>
      <c r="AP584" s="185"/>
      <c r="AQ584" s="185"/>
      <c r="AR584" s="185"/>
      <c r="AS584" s="185"/>
      <c r="AT584" s="185"/>
      <c r="AU584" s="185"/>
      <c r="AV584" s="185"/>
      <c r="AW584" s="185"/>
      <c r="AX584" s="185"/>
      <c r="AY584" s="185"/>
      <c r="AZ584" s="185"/>
      <c r="BA584" s="185"/>
      <c r="BB584" s="185"/>
      <c r="BC584" s="185"/>
      <c r="BD584" s="185"/>
      <c r="BE584" s="185"/>
      <c r="BF584" s="185"/>
      <c r="BG584" s="185"/>
      <c r="BH584" s="185"/>
      <c r="BI584" s="185"/>
      <c r="BJ584" s="185"/>
    </row>
    <row r="585" spans="1:62" x14ac:dyDescent="0.3">
      <c r="A585" s="184"/>
      <c r="B585" s="86"/>
      <c r="C585" s="184" t="s">
        <v>112</v>
      </c>
      <c r="D585" s="23">
        <f>SUM(D499:D583)</f>
        <v>1.9549794998489486E-3</v>
      </c>
      <c r="F585" s="86"/>
      <c r="G585" s="184" t="s">
        <v>113</v>
      </c>
      <c r="H585" s="23">
        <f>SUM(H499:H583)</f>
        <v>1.9549794998489751E-3</v>
      </c>
      <c r="I585" s="185"/>
      <c r="J585" s="185"/>
      <c r="L585" s="185"/>
      <c r="M585" s="185"/>
      <c r="N585" s="185"/>
      <c r="O585" s="185"/>
      <c r="P585" s="185"/>
      <c r="Q585" s="185"/>
      <c r="R585" s="185"/>
      <c r="S585" s="185"/>
      <c r="U585" s="185"/>
      <c r="V585" s="185"/>
      <c r="X585" s="185"/>
      <c r="Y585" s="185"/>
      <c r="Z585" s="185"/>
      <c r="AA585" s="26"/>
      <c r="AB585" s="185"/>
      <c r="AC585" s="185"/>
      <c r="AD585" s="185"/>
      <c r="AE585" s="185"/>
      <c r="AF585" s="185"/>
      <c r="AH585" s="185"/>
      <c r="AI585" s="185"/>
      <c r="AK585" s="185"/>
      <c r="AL585" s="185"/>
      <c r="AM585" s="185"/>
      <c r="AN585" s="185"/>
      <c r="AO585" s="185"/>
      <c r="AP585" s="185"/>
      <c r="AQ585" s="185"/>
      <c r="AR585" s="185"/>
      <c r="AS585" s="185"/>
      <c r="AT585" s="185"/>
      <c r="AU585" s="185"/>
      <c r="AV585" s="185"/>
      <c r="AW585" s="185"/>
      <c r="AX585" s="185"/>
      <c r="AY585" s="185"/>
      <c r="AZ585" s="185"/>
      <c r="BA585" s="185"/>
      <c r="BB585" s="185"/>
      <c r="BC585" s="185"/>
      <c r="BD585" s="185"/>
      <c r="BE585" s="185"/>
      <c r="BF585" s="185"/>
      <c r="BG585" s="185"/>
      <c r="BH585" s="185"/>
      <c r="BI585" s="185"/>
      <c r="BJ585" s="185"/>
    </row>
    <row r="586" spans="1:62" x14ac:dyDescent="0.3">
      <c r="A586" s="184"/>
      <c r="B586" s="185"/>
      <c r="C586" s="185"/>
      <c r="D586" s="185"/>
      <c r="E586" s="185"/>
      <c r="F586" s="185"/>
      <c r="G586" s="26"/>
      <c r="H586" s="26"/>
      <c r="I586" s="185"/>
      <c r="J586" s="185"/>
      <c r="L586" s="185"/>
      <c r="M586" s="185"/>
      <c r="N586" s="185"/>
      <c r="O586" s="185"/>
      <c r="P586" s="185"/>
      <c r="Q586" s="185"/>
      <c r="R586" s="185"/>
      <c r="S586" s="185"/>
      <c r="U586" s="185"/>
      <c r="V586" s="185"/>
      <c r="X586" s="185"/>
      <c r="Y586" s="185"/>
      <c r="Z586" s="185"/>
      <c r="AA586" s="26"/>
      <c r="AB586" s="185"/>
      <c r="AC586" s="185"/>
      <c r="AD586" s="185"/>
      <c r="AE586" s="185"/>
      <c r="AF586" s="185"/>
      <c r="AH586" s="185"/>
      <c r="AI586" s="185"/>
      <c r="AK586" s="185"/>
      <c r="AL586" s="185"/>
      <c r="AM586" s="185"/>
      <c r="AN586" s="185"/>
      <c r="AO586" s="185"/>
      <c r="AP586" s="185"/>
      <c r="AQ586" s="185"/>
      <c r="AR586" s="185"/>
      <c r="AS586" s="185"/>
      <c r="AT586" s="185"/>
      <c r="AU586" s="185"/>
      <c r="AV586" s="185"/>
      <c r="AW586" s="185"/>
      <c r="AX586" s="185"/>
      <c r="AY586" s="185"/>
      <c r="AZ586" s="185"/>
      <c r="BA586" s="185"/>
      <c r="BB586" s="185"/>
      <c r="BC586" s="185"/>
      <c r="BD586" s="185"/>
      <c r="BE586" s="185"/>
      <c r="BF586" s="185"/>
      <c r="BG586" s="185"/>
      <c r="BH586" s="185"/>
      <c r="BI586" s="185"/>
      <c r="BJ586" s="185"/>
    </row>
    <row r="587" spans="1:62" x14ac:dyDescent="0.3">
      <c r="A587" s="184"/>
      <c r="B587" s="185"/>
      <c r="C587" s="185"/>
      <c r="D587" s="185"/>
      <c r="E587" s="185"/>
      <c r="F587" s="185"/>
      <c r="I587" s="185"/>
      <c r="J587" s="185"/>
      <c r="L587" s="185"/>
      <c r="M587" s="185"/>
      <c r="N587" s="185"/>
      <c r="O587" s="185"/>
      <c r="P587" s="185"/>
      <c r="Q587" s="185"/>
      <c r="R587" s="185"/>
      <c r="S587" s="185"/>
      <c r="U587" s="185"/>
      <c r="V587" s="185"/>
      <c r="X587" s="185"/>
      <c r="Y587" s="185"/>
      <c r="Z587" s="185"/>
      <c r="AA587" s="26"/>
      <c r="AB587" s="185"/>
      <c r="AC587" s="185"/>
      <c r="AD587" s="185"/>
      <c r="AE587" s="185"/>
      <c r="AF587" s="185"/>
      <c r="AH587" s="185"/>
      <c r="AI587" s="185"/>
      <c r="AK587" s="185"/>
      <c r="AL587" s="185"/>
      <c r="AM587" s="185"/>
      <c r="AN587" s="185"/>
      <c r="AO587" s="185"/>
      <c r="AP587" s="185"/>
      <c r="AQ587" s="185"/>
      <c r="AR587" s="185"/>
      <c r="AS587" s="185"/>
      <c r="AT587" s="185"/>
      <c r="AU587" s="185"/>
      <c r="AV587" s="185"/>
      <c r="AW587" s="185"/>
      <c r="AX587" s="185"/>
      <c r="AY587" s="185"/>
      <c r="AZ587" s="185"/>
      <c r="BA587" s="185"/>
      <c r="BB587" s="185"/>
      <c r="BC587" s="185"/>
      <c r="BD587" s="185"/>
      <c r="BE587" s="185"/>
      <c r="BF587" s="185"/>
      <c r="BG587" s="185"/>
      <c r="BH587" s="185"/>
      <c r="BI587" s="185"/>
      <c r="BJ587" s="185"/>
    </row>
    <row r="588" spans="1:62" ht="14.5" x14ac:dyDescent="0.35">
      <c r="A588" s="184"/>
      <c r="B588" s="185"/>
      <c r="F588" s="26"/>
      <c r="G588" s="27" t="s">
        <v>49</v>
      </c>
      <c r="H588" s="158">
        <f>H585+D585</f>
        <v>3.9099589996979232E-3</v>
      </c>
      <c r="I588" s="160"/>
      <c r="J588" s="185"/>
      <c r="L588" s="185"/>
      <c r="M588" s="185"/>
      <c r="N588" s="185"/>
      <c r="O588" s="185"/>
      <c r="P588" s="185"/>
      <c r="Q588" s="185"/>
      <c r="R588" s="185"/>
      <c r="S588" s="185"/>
      <c r="U588" s="185"/>
      <c r="V588" s="185"/>
      <c r="X588" s="185"/>
      <c r="Y588" s="185"/>
      <c r="Z588" s="185"/>
      <c r="AA588" s="26"/>
      <c r="AB588" s="185"/>
      <c r="AC588" s="185"/>
      <c r="AD588" s="185"/>
      <c r="AE588" s="185"/>
      <c r="AF588" s="185"/>
      <c r="AH588" s="185"/>
      <c r="AI588" s="185"/>
      <c r="AK588" s="185"/>
      <c r="AL588" s="185"/>
      <c r="AM588" s="185"/>
      <c r="AN588" s="185"/>
      <c r="AO588" s="185"/>
      <c r="AP588" s="185"/>
      <c r="AQ588" s="185"/>
      <c r="AR588" s="185"/>
      <c r="AS588" s="185"/>
      <c r="AT588" s="185"/>
      <c r="AU588" s="185"/>
      <c r="AV588" s="185"/>
      <c r="AW588" s="185"/>
      <c r="AX588" s="185"/>
      <c r="AY588" s="185"/>
      <c r="AZ588" s="185"/>
      <c r="BA588" s="185"/>
      <c r="BB588" s="185"/>
      <c r="BC588" s="185"/>
      <c r="BD588" s="185"/>
      <c r="BE588" s="185"/>
      <c r="BF588" s="185"/>
      <c r="BG588" s="185"/>
      <c r="BH588" s="185"/>
      <c r="BI588" s="185"/>
      <c r="BJ588" s="185"/>
    </row>
    <row r="589" spans="1:62" x14ac:dyDescent="0.3">
      <c r="A589" s="184"/>
      <c r="B589" s="185"/>
      <c r="F589" s="26"/>
      <c r="G589" s="26"/>
      <c r="H589" s="26"/>
      <c r="I589" s="185"/>
      <c r="J589" s="185"/>
      <c r="L589" s="185"/>
      <c r="M589" s="185"/>
      <c r="N589" s="185"/>
      <c r="O589" s="185"/>
      <c r="P589" s="185"/>
      <c r="Q589" s="185"/>
      <c r="R589" s="185"/>
      <c r="S589" s="185"/>
      <c r="U589" s="185"/>
      <c r="V589" s="185"/>
      <c r="X589" s="185"/>
      <c r="Y589" s="185"/>
      <c r="Z589" s="185"/>
      <c r="AA589" s="26"/>
      <c r="AB589" s="185"/>
      <c r="AC589" s="185"/>
      <c r="AD589" s="185"/>
      <c r="AE589" s="185"/>
      <c r="AF589" s="185"/>
      <c r="AH589" s="185"/>
      <c r="AI589" s="185"/>
      <c r="AK589" s="185"/>
      <c r="AL589" s="185"/>
      <c r="AM589" s="185"/>
      <c r="AN589" s="185"/>
      <c r="AO589" s="185"/>
      <c r="AP589" s="185"/>
      <c r="AQ589" s="185"/>
      <c r="AR589" s="185"/>
      <c r="AS589" s="185"/>
      <c r="AT589" s="185"/>
      <c r="AU589" s="185"/>
      <c r="AV589" s="185"/>
      <c r="AW589" s="185"/>
      <c r="AX589" s="185"/>
      <c r="AY589" s="185"/>
      <c r="AZ589" s="185"/>
      <c r="BA589" s="185"/>
      <c r="BB589" s="185"/>
      <c r="BC589" s="185"/>
      <c r="BD589" s="185"/>
      <c r="BE589" s="185"/>
      <c r="BF589" s="185"/>
      <c r="BG589" s="185"/>
      <c r="BH589" s="185"/>
      <c r="BI589" s="185"/>
      <c r="BJ589" s="185"/>
    </row>
    <row r="590" spans="1:62" ht="15" x14ac:dyDescent="0.3">
      <c r="A590" s="131" t="s">
        <v>55</v>
      </c>
      <c r="B590" s="185"/>
      <c r="C590" s="184"/>
      <c r="D590" s="184"/>
      <c r="E590" s="184"/>
      <c r="I590" s="185"/>
      <c r="J590" s="185"/>
      <c r="L590" s="185"/>
      <c r="M590" s="185"/>
      <c r="N590" s="185"/>
      <c r="O590" s="185"/>
      <c r="P590" s="185"/>
      <c r="Q590" s="185"/>
      <c r="R590" s="185"/>
      <c r="S590" s="185"/>
      <c r="U590" s="185"/>
      <c r="V590" s="185"/>
      <c r="X590" s="185"/>
      <c r="Y590" s="185"/>
      <c r="Z590" s="185"/>
      <c r="AA590" s="26"/>
      <c r="AB590" s="185"/>
      <c r="AC590" s="185"/>
      <c r="AD590" s="185"/>
      <c r="AE590" s="185"/>
      <c r="AF590" s="185"/>
      <c r="AH590" s="185"/>
      <c r="AI590" s="185"/>
      <c r="AK590" s="185"/>
      <c r="AL590" s="185"/>
      <c r="AM590" s="185"/>
      <c r="AN590" s="185"/>
      <c r="AO590" s="185"/>
      <c r="AP590" s="185"/>
      <c r="AQ590" s="185"/>
      <c r="AR590" s="185"/>
      <c r="AS590" s="185"/>
      <c r="AT590" s="185"/>
      <c r="AU590" s="185"/>
      <c r="AV590" s="185"/>
      <c r="AW590" s="185"/>
      <c r="AX590" s="185"/>
      <c r="AY590" s="185"/>
      <c r="AZ590" s="185"/>
      <c r="BA590" s="185"/>
      <c r="BB590" s="185"/>
      <c r="BC590" s="185"/>
      <c r="BD590" s="185"/>
      <c r="BE590" s="185"/>
      <c r="BF590" s="185"/>
      <c r="BG590" s="185"/>
      <c r="BH590" s="185"/>
      <c r="BI590" s="185"/>
      <c r="BJ590" s="185"/>
    </row>
    <row r="591" spans="1:62" x14ac:dyDescent="0.3">
      <c r="A591" s="18" t="s">
        <v>138</v>
      </c>
      <c r="B591" s="184"/>
      <c r="C591" s="184"/>
      <c r="D591" s="184"/>
      <c r="E591" s="26"/>
      <c r="F591" s="26"/>
      <c r="G591" s="26"/>
      <c r="H591" s="26"/>
      <c r="I591" s="26"/>
      <c r="J591" s="185"/>
      <c r="L591" s="26"/>
      <c r="M591" s="26"/>
      <c r="N591" s="26"/>
      <c r="O591" s="26"/>
      <c r="P591" s="185"/>
      <c r="Q591" s="185"/>
      <c r="R591" s="26"/>
      <c r="S591" s="185"/>
      <c r="T591" s="26"/>
      <c r="U591" s="26"/>
      <c r="V591" s="185"/>
      <c r="W591" s="26"/>
      <c r="X591" s="26"/>
      <c r="Y591" s="185"/>
      <c r="Z591" s="185"/>
      <c r="AA591" s="26"/>
      <c r="AB591" s="26"/>
      <c r="AC591" s="185"/>
      <c r="AD591" s="185"/>
      <c r="AE591" s="26"/>
      <c r="AF591" s="185"/>
      <c r="AG591" s="26"/>
      <c r="AH591" s="26"/>
      <c r="AI591" s="185"/>
      <c r="AJ591" s="26"/>
      <c r="AK591" s="26"/>
      <c r="AL591" s="185"/>
      <c r="AM591" s="26"/>
      <c r="AN591" s="185"/>
      <c r="AO591" s="185"/>
      <c r="AP591" s="185"/>
      <c r="AQ591" s="185"/>
      <c r="AR591" s="185"/>
      <c r="AS591" s="185"/>
      <c r="AT591" s="185"/>
      <c r="AU591" s="185"/>
      <c r="AV591" s="185"/>
      <c r="AW591" s="185"/>
      <c r="AX591" s="185"/>
      <c r="AY591" s="185"/>
      <c r="AZ591" s="185"/>
      <c r="BA591" s="185"/>
      <c r="BB591" s="185"/>
      <c r="BC591" s="185"/>
      <c r="BD591" s="185"/>
      <c r="BE591" s="185"/>
      <c r="BF591" s="185"/>
      <c r="BG591" s="185"/>
      <c r="BH591" s="185"/>
      <c r="BI591" s="185"/>
      <c r="BJ591" s="185"/>
    </row>
    <row r="592" spans="1:62" x14ac:dyDescent="0.3">
      <c r="A592" s="18" t="s">
        <v>52</v>
      </c>
      <c r="B592" s="184"/>
      <c r="C592" s="184"/>
      <c r="D592" s="184"/>
      <c r="E592" s="26"/>
      <c r="F592" s="26"/>
      <c r="G592" s="26"/>
      <c r="H592" s="26"/>
      <c r="I592" s="26"/>
      <c r="J592" s="185"/>
      <c r="L592" s="26"/>
      <c r="M592" s="26"/>
      <c r="N592" s="26"/>
      <c r="O592" s="26"/>
      <c r="P592" s="185"/>
      <c r="Q592" s="185"/>
      <c r="R592" s="26"/>
      <c r="S592" s="185"/>
      <c r="T592" s="26"/>
      <c r="U592" s="26"/>
      <c r="V592" s="185"/>
      <c r="W592" s="26"/>
      <c r="X592" s="26"/>
      <c r="Y592" s="185"/>
      <c r="Z592" s="185"/>
      <c r="AA592" s="26"/>
      <c r="AB592" s="26"/>
      <c r="AC592" s="185"/>
      <c r="AD592" s="185"/>
      <c r="AE592" s="26"/>
      <c r="AF592" s="185"/>
      <c r="AG592" s="26"/>
      <c r="AH592" s="26"/>
      <c r="AI592" s="185"/>
      <c r="AJ592" s="26"/>
      <c r="AK592" s="26"/>
      <c r="AL592" s="185"/>
      <c r="AM592" s="26"/>
      <c r="AN592" s="185"/>
      <c r="AO592" s="185"/>
      <c r="AP592" s="185"/>
      <c r="AQ592" s="185"/>
      <c r="AR592" s="185"/>
      <c r="AS592" s="185"/>
      <c r="AT592" s="185"/>
      <c r="AU592" s="185"/>
      <c r="AV592" s="185"/>
      <c r="AW592" s="185"/>
      <c r="AX592" s="185"/>
      <c r="AY592" s="185"/>
      <c r="AZ592" s="185"/>
      <c r="BA592" s="185"/>
      <c r="BB592" s="185"/>
      <c r="BC592" s="185"/>
      <c r="BD592" s="185"/>
      <c r="BE592" s="185"/>
      <c r="BF592" s="185"/>
      <c r="BG592" s="185"/>
      <c r="BH592" s="185"/>
      <c r="BI592" s="185"/>
      <c r="BJ592" s="185"/>
    </row>
    <row r="593" spans="1:62" x14ac:dyDescent="0.3">
      <c r="A593" s="184"/>
      <c r="B593" s="184"/>
      <c r="C593" s="184"/>
      <c r="D593" s="184"/>
      <c r="E593" s="26"/>
      <c r="F593" s="26"/>
      <c r="G593" s="26"/>
      <c r="H593" s="26"/>
      <c r="I593" s="26"/>
      <c r="J593" s="185"/>
      <c r="L593" s="26"/>
      <c r="M593" s="26"/>
      <c r="N593" s="26"/>
      <c r="O593" s="26"/>
      <c r="P593" s="185"/>
      <c r="Q593" s="185"/>
      <c r="R593" s="26"/>
      <c r="S593" s="185"/>
      <c r="T593" s="26"/>
      <c r="U593" s="26"/>
      <c r="V593" s="185"/>
      <c r="W593" s="26"/>
      <c r="X593" s="26"/>
      <c r="Y593" s="185"/>
      <c r="Z593" s="185"/>
      <c r="AA593" s="26"/>
      <c r="AB593" s="26"/>
      <c r="AC593" s="185"/>
      <c r="AD593" s="185"/>
      <c r="AE593" s="26"/>
      <c r="AF593" s="185"/>
      <c r="AG593" s="26"/>
      <c r="AH593" s="26"/>
      <c r="AI593" s="185"/>
      <c r="AJ593" s="26"/>
      <c r="AK593" s="26"/>
      <c r="AL593" s="185"/>
      <c r="AM593" s="26"/>
      <c r="AN593" s="185"/>
      <c r="AO593" s="185"/>
      <c r="AP593" s="185"/>
      <c r="AQ593" s="185"/>
      <c r="AR593" s="185"/>
      <c r="AS593" s="185"/>
      <c r="AT593" s="185"/>
      <c r="AU593" s="185"/>
      <c r="AV593" s="185"/>
      <c r="AW593" s="185"/>
      <c r="AX593" s="185"/>
      <c r="AY593" s="185"/>
      <c r="AZ593" s="185"/>
      <c r="BA593" s="185"/>
      <c r="BB593" s="185"/>
      <c r="BC593" s="185"/>
      <c r="BD593" s="185"/>
      <c r="BE593" s="185"/>
      <c r="BF593" s="185"/>
      <c r="BG593" s="185"/>
      <c r="BH593" s="185"/>
      <c r="BI593" s="185"/>
      <c r="BJ593" s="185"/>
    </row>
    <row r="594" spans="1:62" ht="13.5" thickBot="1" x14ac:dyDescent="0.35">
      <c r="A594" s="184"/>
      <c r="B594" s="185"/>
      <c r="C594" s="185"/>
      <c r="D594" s="185"/>
      <c r="E594" s="26"/>
      <c r="F594" s="26"/>
      <c r="G594" s="26"/>
      <c r="H594" s="26"/>
      <c r="I594" s="26"/>
      <c r="J594" s="185"/>
      <c r="L594" s="26"/>
      <c r="M594" s="26"/>
      <c r="N594" s="26"/>
      <c r="O594" s="26"/>
      <c r="P594" s="185"/>
      <c r="Q594" s="185"/>
      <c r="R594" s="26"/>
      <c r="S594" s="185"/>
      <c r="T594" s="26"/>
      <c r="U594" s="26"/>
      <c r="V594" s="185"/>
      <c r="W594" s="26"/>
      <c r="X594" s="26"/>
      <c r="Y594" s="185"/>
      <c r="Z594" s="185"/>
      <c r="AA594" s="26"/>
      <c r="AB594" s="26"/>
      <c r="AC594" s="185"/>
      <c r="AD594" s="185"/>
      <c r="AE594" s="26"/>
      <c r="AF594" s="185"/>
      <c r="AG594" s="26"/>
      <c r="AH594" s="26"/>
      <c r="AI594" s="185"/>
      <c r="AJ594" s="26"/>
      <c r="AK594" s="26"/>
      <c r="AL594" s="185"/>
      <c r="AM594" s="26"/>
      <c r="AN594" s="185"/>
      <c r="AO594" s="185"/>
      <c r="AP594" s="185"/>
      <c r="AQ594" s="185"/>
      <c r="AR594" s="185"/>
      <c r="AS594" s="185"/>
      <c r="AT594" s="185"/>
      <c r="AU594" s="185"/>
      <c r="AV594" s="185"/>
      <c r="AW594" s="185"/>
      <c r="AX594" s="185"/>
      <c r="AY594" s="185"/>
      <c r="AZ594" s="185"/>
      <c r="BA594" s="185"/>
      <c r="BB594" s="185"/>
      <c r="BC594" s="185"/>
      <c r="BD594" s="185"/>
      <c r="BE594" s="185"/>
      <c r="BF594" s="185"/>
      <c r="BG594" s="185"/>
      <c r="BH594" s="185"/>
      <c r="BI594" s="185"/>
      <c r="BJ594" s="185"/>
    </row>
    <row r="595" spans="1:62" ht="41.5" customHeight="1" x14ac:dyDescent="0.3">
      <c r="A595" s="82" t="s">
        <v>36</v>
      </c>
      <c r="B595" s="36" t="s">
        <v>19</v>
      </c>
      <c r="C595" s="37" t="s">
        <v>142</v>
      </c>
      <c r="D595" s="74" t="s">
        <v>43</v>
      </c>
      <c r="E595" s="36" t="s">
        <v>19</v>
      </c>
      <c r="F595" s="37" t="s">
        <v>142</v>
      </c>
      <c r="G595" s="74" t="s">
        <v>43</v>
      </c>
      <c r="H595" s="82" t="s">
        <v>36</v>
      </c>
      <c r="I595" s="36" t="s">
        <v>19</v>
      </c>
      <c r="J595" s="37" t="s">
        <v>142</v>
      </c>
      <c r="K595" s="74" t="s">
        <v>43</v>
      </c>
      <c r="L595" s="36" t="s">
        <v>19</v>
      </c>
      <c r="M595" s="37" t="s">
        <v>142</v>
      </c>
      <c r="N595" s="74" t="s">
        <v>43</v>
      </c>
      <c r="O595" s="82" t="s">
        <v>36</v>
      </c>
      <c r="P595" s="36" t="s">
        <v>19</v>
      </c>
      <c r="Q595" s="37" t="s">
        <v>142</v>
      </c>
      <c r="R595" s="74" t="s">
        <v>43</v>
      </c>
      <c r="S595" s="36" t="s">
        <v>19</v>
      </c>
      <c r="T595" s="37" t="s">
        <v>142</v>
      </c>
      <c r="U595" s="74" t="s">
        <v>43</v>
      </c>
      <c r="V595" s="185"/>
      <c r="W595" s="185"/>
      <c r="X595" s="185"/>
      <c r="Y595" s="185"/>
      <c r="Z595" s="185"/>
      <c r="AA595" s="185"/>
      <c r="AB595" s="185"/>
      <c r="AC595" s="185"/>
      <c r="AD595" s="185"/>
      <c r="AE595" s="185"/>
      <c r="AF595" s="185"/>
      <c r="AG595" s="185"/>
      <c r="AH595" s="185"/>
      <c r="AI595" s="185"/>
      <c r="AJ595" s="185"/>
      <c r="AK595" s="185"/>
      <c r="AL595" s="185"/>
      <c r="AM595" s="185"/>
      <c r="AN595" s="185"/>
      <c r="AO595" s="185"/>
      <c r="AP595" s="185"/>
      <c r="AQ595" s="185"/>
      <c r="AR595" s="185"/>
      <c r="AS595" s="185"/>
      <c r="AT595" s="185"/>
      <c r="AU595" s="185"/>
      <c r="AV595" s="185"/>
      <c r="AW595" s="185"/>
      <c r="AX595" s="185"/>
      <c r="AY595" s="185"/>
      <c r="AZ595" s="185"/>
      <c r="BA595" s="185"/>
      <c r="BB595" s="185"/>
      <c r="BC595" s="185"/>
      <c r="BD595" s="185"/>
      <c r="BE595" s="185"/>
      <c r="BF595" s="185"/>
      <c r="BG595" s="185"/>
      <c r="BH595" s="185"/>
      <c r="BI595" s="185"/>
      <c r="BJ595" s="185"/>
    </row>
    <row r="596" spans="1:62" ht="12.75" hidden="1" customHeight="1" x14ac:dyDescent="0.3">
      <c r="A596" s="83"/>
      <c r="B596" s="75" t="s">
        <v>78</v>
      </c>
      <c r="C596" s="40" t="s">
        <v>78</v>
      </c>
      <c r="D596" s="43"/>
      <c r="E596" s="75" t="s">
        <v>79</v>
      </c>
      <c r="F596" s="40" t="s">
        <v>79</v>
      </c>
      <c r="G596" s="43"/>
      <c r="H596" s="83"/>
      <c r="I596" s="75" t="s">
        <v>73</v>
      </c>
      <c r="J596" s="40" t="s">
        <v>73</v>
      </c>
      <c r="K596" s="43"/>
      <c r="L596" s="75" t="s">
        <v>74</v>
      </c>
      <c r="M596" s="40" t="s">
        <v>74</v>
      </c>
      <c r="N596" s="43"/>
      <c r="O596" s="83"/>
      <c r="P596" s="75" t="s">
        <v>72</v>
      </c>
      <c r="Q596" s="40" t="s">
        <v>72</v>
      </c>
      <c r="R596" s="43"/>
      <c r="S596" s="75" t="s">
        <v>80</v>
      </c>
      <c r="T596" s="40" t="s">
        <v>80</v>
      </c>
      <c r="U596" s="43"/>
      <c r="V596" s="185"/>
      <c r="W596" s="185"/>
      <c r="X596" s="185"/>
      <c r="Y596" s="185"/>
      <c r="Z596" s="185"/>
      <c r="AA596" s="185"/>
      <c r="AB596" s="185"/>
      <c r="AC596" s="185"/>
      <c r="AD596" s="185"/>
      <c r="AE596" s="185"/>
      <c r="AF596" s="185"/>
      <c r="AG596" s="185"/>
      <c r="AH596" s="185"/>
      <c r="AI596" s="185"/>
      <c r="AJ596" s="185"/>
      <c r="AK596" s="185"/>
      <c r="AL596" s="185"/>
      <c r="AM596" s="185"/>
      <c r="AN596" s="185"/>
      <c r="AO596" s="185"/>
      <c r="AP596" s="185"/>
      <c r="AQ596" s="185"/>
      <c r="AR596" s="185"/>
      <c r="AS596" s="185"/>
      <c r="AT596" s="185"/>
      <c r="AU596" s="185"/>
      <c r="AV596" s="185"/>
      <c r="AW596" s="185"/>
      <c r="AX596" s="185"/>
      <c r="AY596" s="185"/>
      <c r="AZ596" s="185"/>
      <c r="BA596" s="185"/>
      <c r="BB596" s="185"/>
      <c r="BC596" s="185"/>
      <c r="BD596" s="185"/>
      <c r="BE596" s="185"/>
      <c r="BF596" s="185"/>
      <c r="BG596" s="185"/>
      <c r="BH596" s="185"/>
      <c r="BI596" s="185"/>
      <c r="BJ596" s="185"/>
    </row>
    <row r="597" spans="1:62" ht="13.5" thickBot="1" x14ac:dyDescent="0.35">
      <c r="A597" s="146"/>
      <c r="B597" s="224" t="s">
        <v>146</v>
      </c>
      <c r="C597" s="225"/>
      <c r="D597" s="125"/>
      <c r="E597" s="224" t="s">
        <v>147</v>
      </c>
      <c r="F597" s="225"/>
      <c r="G597" s="125"/>
      <c r="H597" s="146"/>
      <c r="I597" s="224" t="s">
        <v>365</v>
      </c>
      <c r="J597" s="225"/>
      <c r="K597" s="125"/>
      <c r="L597" s="224" t="s">
        <v>148</v>
      </c>
      <c r="M597" s="225"/>
      <c r="N597" s="125"/>
      <c r="O597" s="146"/>
      <c r="P597" s="224" t="s">
        <v>149</v>
      </c>
      <c r="Q597" s="225"/>
      <c r="R597" s="125"/>
      <c r="S597" s="224" t="s">
        <v>150</v>
      </c>
      <c r="T597" s="225"/>
      <c r="U597" s="125"/>
      <c r="V597" s="185"/>
      <c r="W597" s="185"/>
      <c r="X597" s="185"/>
      <c r="Y597" s="185"/>
      <c r="Z597" s="185"/>
      <c r="AA597" s="185"/>
      <c r="AB597" s="185"/>
      <c r="AC597" s="185"/>
      <c r="AD597" s="185"/>
      <c r="AE597" s="185"/>
      <c r="AF597" s="185"/>
      <c r="AG597" s="185"/>
      <c r="AH597" s="185"/>
      <c r="AI597" s="185"/>
      <c r="AJ597" s="185"/>
      <c r="AK597" s="185"/>
      <c r="AL597" s="185"/>
      <c r="AM597" s="185"/>
      <c r="AN597" s="185"/>
      <c r="AO597" s="185"/>
      <c r="AP597" s="185"/>
      <c r="AQ597" s="185"/>
      <c r="AR597" s="185"/>
      <c r="AS597" s="185"/>
      <c r="AT597" s="185"/>
      <c r="AU597" s="185"/>
      <c r="AV597" s="185"/>
      <c r="AW597" s="185"/>
      <c r="AX597" s="185"/>
      <c r="AY597" s="185"/>
      <c r="AZ597" s="185"/>
      <c r="BA597" s="185"/>
      <c r="BB597" s="185"/>
      <c r="BC597" s="185"/>
      <c r="BD597" s="185"/>
      <c r="BE597" s="185"/>
      <c r="BF597" s="185"/>
      <c r="BG597" s="185"/>
      <c r="BH597" s="185"/>
      <c r="BI597" s="185"/>
      <c r="BJ597" s="185"/>
    </row>
    <row r="598" spans="1:62" ht="13.5" hidden="1" customHeight="1" thickBot="1" x14ac:dyDescent="0.35">
      <c r="A598" s="87"/>
      <c r="B598" s="76"/>
      <c r="C598" s="73"/>
      <c r="D598" s="67"/>
      <c r="E598" s="78"/>
      <c r="F598" s="73"/>
      <c r="G598" s="67"/>
      <c r="H598" s="87"/>
      <c r="I598" s="76"/>
      <c r="J598" s="73"/>
      <c r="K598" s="67"/>
      <c r="L598" s="78"/>
      <c r="M598" s="73"/>
      <c r="N598" s="67"/>
      <c r="O598" s="87"/>
      <c r="P598" s="76"/>
      <c r="Q598" s="73"/>
      <c r="R598" s="67"/>
      <c r="S598" s="78"/>
      <c r="T598" s="73"/>
      <c r="U598" s="67"/>
      <c r="V598" s="185"/>
      <c r="W598" s="185"/>
      <c r="X598" s="185"/>
      <c r="Y598" s="185"/>
      <c r="Z598" s="185"/>
      <c r="AA598" s="185"/>
      <c r="AB598" s="185"/>
      <c r="AC598" s="185"/>
      <c r="AD598" s="185"/>
      <c r="AE598" s="185"/>
      <c r="AF598" s="185"/>
      <c r="AG598" s="185"/>
      <c r="AH598" s="185"/>
      <c r="AI598" s="185"/>
      <c r="AJ598" s="185"/>
      <c r="AK598" s="185"/>
      <c r="AL598" s="185"/>
      <c r="AM598" s="185"/>
      <c r="AN598" s="185"/>
      <c r="AO598" s="185"/>
      <c r="AP598" s="185"/>
      <c r="AQ598" s="185"/>
      <c r="AR598" s="185"/>
      <c r="AS598" s="185"/>
      <c r="AT598" s="185"/>
      <c r="AU598" s="185"/>
      <c r="AV598" s="185"/>
      <c r="AW598" s="185"/>
      <c r="AX598" s="185"/>
      <c r="AY598" s="185"/>
      <c r="AZ598" s="185"/>
      <c r="BA598" s="185"/>
      <c r="BB598" s="185"/>
      <c r="BC598" s="185"/>
      <c r="BD598" s="185"/>
      <c r="BE598" s="185"/>
      <c r="BF598" s="185"/>
      <c r="BG598" s="185"/>
      <c r="BH598" s="185"/>
      <c r="BI598" s="185"/>
      <c r="BJ598" s="185"/>
    </row>
    <row r="599" spans="1:62" x14ac:dyDescent="0.3">
      <c r="A599" s="84">
        <f t="shared" ref="A599:B618" si="88">A402</f>
        <v>0</v>
      </c>
      <c r="B599" s="142">
        <f t="shared" si="88"/>
        <v>2.2282241353551746E-3</v>
      </c>
      <c r="C599" s="58">
        <f t="shared" ref="C599:C630" si="89">C402/$C499</f>
        <v>1.0121284450484413</v>
      </c>
      <c r="D599" s="143">
        <f>B599*C599</f>
        <v>2.2552490293364404E-3</v>
      </c>
      <c r="E599" s="142">
        <f t="shared" ref="E599:E630" si="90">E402</f>
        <v>8.833475790833513E-4</v>
      </c>
      <c r="F599" s="58">
        <f t="shared" ref="F599:F630" si="91">F402/$G499</f>
        <v>1.002206916453324</v>
      </c>
      <c r="G599" s="143">
        <f>E599*F599</f>
        <v>8.8529705338963435E-4</v>
      </c>
      <c r="H599" s="147">
        <f t="shared" ref="H599:I607" si="92">H402</f>
        <v>0</v>
      </c>
      <c r="I599" s="142">
        <f t="shared" si="92"/>
        <v>3.6966749364217453E-3</v>
      </c>
      <c r="J599" s="58">
        <f t="shared" ref="J599:J607" si="93">J402/$C499</f>
        <v>0.99289800459252064</v>
      </c>
      <c r="K599" s="143">
        <f t="shared" ref="K599:K607" si="94">I599*J599</f>
        <v>3.6704211680003342E-3</v>
      </c>
      <c r="L599" s="142">
        <f t="shared" ref="L599:L607" si="95">L402</f>
        <v>1.1163336271345715E-4</v>
      </c>
      <c r="M599" s="58">
        <f t="shared" ref="M599:M607" si="96">M402/$G499</f>
        <v>0.98316498504071093</v>
      </c>
      <c r="N599" s="143">
        <f t="shared" ref="N599:N607" si="97">L599*M599</f>
        <v>1.0975401338222036E-4</v>
      </c>
      <c r="O599" s="84">
        <f>H599</f>
        <v>0</v>
      </c>
      <c r="P599" s="142">
        <f t="shared" ref="P599:P607" si="98">P402</f>
        <v>1.0857871846010385E-4</v>
      </c>
      <c r="Q599" s="58">
        <f t="shared" ref="Q599:Q607" si="99">Q402/$C499</f>
        <v>0.99289800459252064</v>
      </c>
      <c r="R599" s="143">
        <f t="shared" ref="R599:R607" si="100">P599*Q599</f>
        <v>1.078075929002502E-4</v>
      </c>
      <c r="S599" s="142">
        <f t="shared" ref="S599:S607" si="101">S402</f>
        <v>4.1654239818454164E-6</v>
      </c>
      <c r="T599" s="58">
        <f t="shared" ref="T599:T607" si="102">T402/$G499</f>
        <v>0.98316498504071093</v>
      </c>
      <c r="U599" s="143">
        <f t="shared" ref="U599:U607" si="103">S599*T599</f>
        <v>4.0952990067992675E-6</v>
      </c>
      <c r="V599" s="185"/>
      <c r="W599" s="185"/>
      <c r="X599" s="185"/>
      <c r="Y599" s="185"/>
      <c r="Z599" s="185"/>
      <c r="AA599" s="185"/>
      <c r="AB599" s="185"/>
      <c r="AC599" s="185"/>
      <c r="AD599" s="185"/>
      <c r="AE599" s="185"/>
      <c r="AF599" s="185"/>
      <c r="AG599" s="185"/>
      <c r="AH599" s="185"/>
      <c r="AI599" s="185"/>
      <c r="AJ599" s="185"/>
      <c r="AK599" s="185"/>
      <c r="AL599" s="185"/>
      <c r="AM599" s="185"/>
      <c r="AN599" s="185"/>
      <c r="AO599" s="185"/>
      <c r="AP599" s="185"/>
      <c r="AQ599" s="185"/>
      <c r="AR599" s="185"/>
      <c r="AS599" s="185"/>
      <c r="AT599" s="185"/>
      <c r="AU599" s="185"/>
      <c r="AV599" s="185"/>
      <c r="AW599" s="185"/>
      <c r="AX599" s="185"/>
      <c r="AY599" s="185"/>
      <c r="AZ599" s="185"/>
      <c r="BA599" s="185"/>
      <c r="BB599" s="185"/>
      <c r="BC599" s="185"/>
      <c r="BD599" s="185"/>
      <c r="BE599" s="185"/>
      <c r="BF599" s="185"/>
      <c r="BG599" s="185"/>
      <c r="BH599" s="185"/>
      <c r="BI599" s="185"/>
      <c r="BJ599" s="185"/>
    </row>
    <row r="600" spans="1:62" x14ac:dyDescent="0.3">
      <c r="A600" s="84">
        <f t="shared" si="88"/>
        <v>1</v>
      </c>
      <c r="B600" s="133">
        <f t="shared" si="88"/>
        <v>3.8444086403111961E-3</v>
      </c>
      <c r="C600" s="73">
        <f t="shared" si="89"/>
        <v>1.0097089337212128</v>
      </c>
      <c r="D600" s="43">
        <f>B600*C600</f>
        <v>3.8817337489972354E-3</v>
      </c>
      <c r="E600" s="133">
        <f t="shared" si="90"/>
        <v>2.0915982287506448E-3</v>
      </c>
      <c r="F600" s="73">
        <f t="shared" si="91"/>
        <v>1.0017549123358809</v>
      </c>
      <c r="G600" s="43">
        <f>E600*F600</f>
        <v>2.0952688002839857E-3</v>
      </c>
      <c r="H600" s="84">
        <f t="shared" si="92"/>
        <v>1</v>
      </c>
      <c r="I600" s="133">
        <f t="shared" si="92"/>
        <v>3.6225303895448969E-3</v>
      </c>
      <c r="J600" s="73">
        <f t="shared" si="93"/>
        <v>0.99052446398050986</v>
      </c>
      <c r="K600" s="43">
        <f t="shared" si="94"/>
        <v>3.5882049723570666E-3</v>
      </c>
      <c r="L600" s="133">
        <f t="shared" si="95"/>
        <v>1.9910726633221089E-4</v>
      </c>
      <c r="M600" s="73">
        <f t="shared" si="96"/>
        <v>0.9827215690014991</v>
      </c>
      <c r="N600" s="43">
        <f t="shared" si="97"/>
        <v>1.9566700516958965E-4</v>
      </c>
      <c r="O600" s="84">
        <f>H600</f>
        <v>1</v>
      </c>
      <c r="P600" s="133">
        <f t="shared" si="98"/>
        <v>3.1657222262025165E-4</v>
      </c>
      <c r="Q600" s="73">
        <f t="shared" si="99"/>
        <v>0.99052446398050986</v>
      </c>
      <c r="R600" s="43">
        <f t="shared" si="100"/>
        <v>3.135725311220434E-4</v>
      </c>
      <c r="S600" s="133">
        <f t="shared" si="101"/>
        <v>1.3329356741905331E-5</v>
      </c>
      <c r="T600" s="73">
        <f t="shared" si="102"/>
        <v>0.9827215690014991</v>
      </c>
      <c r="U600" s="43">
        <f t="shared" si="103"/>
        <v>1.3099046371185918E-5</v>
      </c>
      <c r="V600" s="185"/>
      <c r="W600" s="185"/>
      <c r="X600" s="185"/>
      <c r="Y600" s="185"/>
      <c r="Z600" s="185"/>
      <c r="AA600" s="185"/>
      <c r="AB600" s="185"/>
      <c r="AC600" s="185"/>
      <c r="AD600" s="185"/>
      <c r="AE600" s="185"/>
      <c r="AF600" s="185"/>
      <c r="AG600" s="185"/>
      <c r="AH600" s="185"/>
      <c r="AI600" s="185"/>
      <c r="AJ600" s="185"/>
      <c r="AK600" s="185"/>
      <c r="AL600" s="185"/>
      <c r="AM600" s="185"/>
      <c r="AN600" s="185"/>
      <c r="AO600" s="185"/>
      <c r="AP600" s="185"/>
      <c r="AQ600" s="185"/>
      <c r="AR600" s="185"/>
      <c r="AS600" s="185"/>
      <c r="AT600" s="185"/>
      <c r="AU600" s="185"/>
      <c r="AV600" s="185"/>
      <c r="AW600" s="185"/>
      <c r="AX600" s="185"/>
      <c r="AY600" s="185"/>
      <c r="AZ600" s="185"/>
      <c r="BA600" s="185"/>
      <c r="BB600" s="185"/>
      <c r="BC600" s="185"/>
      <c r="BD600" s="185"/>
      <c r="BE600" s="185"/>
      <c r="BF600" s="185"/>
      <c r="BG600" s="185"/>
      <c r="BH600" s="185"/>
      <c r="BI600" s="185"/>
      <c r="BJ600" s="185"/>
    </row>
    <row r="601" spans="1:62" x14ac:dyDescent="0.3">
      <c r="A601" s="84">
        <f t="shared" si="88"/>
        <v>2</v>
      </c>
      <c r="B601" s="133">
        <f t="shared" si="88"/>
        <v>4.7272008295303012E-3</v>
      </c>
      <c r="C601" s="73">
        <f t="shared" si="89"/>
        <v>1.0072766625483456</v>
      </c>
      <c r="D601" s="43">
        <f>B601*C601</f>
        <v>4.7615990747650527E-3</v>
      </c>
      <c r="E601" s="133">
        <f t="shared" si="90"/>
        <v>3.452303396153481E-3</v>
      </c>
      <c r="F601" s="73">
        <f t="shared" si="91"/>
        <v>1.0009904577331301</v>
      </c>
      <c r="G601" s="43">
        <f>E601*F601</f>
        <v>3.4557227567493126E-3</v>
      </c>
      <c r="H601" s="84">
        <f t="shared" si="92"/>
        <v>2</v>
      </c>
      <c r="I601" s="133">
        <f t="shared" si="92"/>
        <v>2.3195857680236506E-3</v>
      </c>
      <c r="J601" s="73">
        <f t="shared" si="93"/>
        <v>0.98813840595992675</v>
      </c>
      <c r="K601" s="43">
        <f t="shared" si="94"/>
        <v>2.2920717833022227E-3</v>
      </c>
      <c r="L601" s="133">
        <f t="shared" si="95"/>
        <v>1.7439241737326143E-4</v>
      </c>
      <c r="M601" s="73">
        <f t="shared" si="96"/>
        <v>0.98197163903620066</v>
      </c>
      <c r="N601" s="43">
        <f t="shared" si="97"/>
        <v>1.7124840792350672E-4</v>
      </c>
      <c r="O601" s="84">
        <f t="shared" ref="O601:O607" si="104">H601</f>
        <v>2</v>
      </c>
      <c r="P601" s="133">
        <f t="shared" si="98"/>
        <v>5.8038240813712799E-4</v>
      </c>
      <c r="Q601" s="73">
        <f t="shared" si="99"/>
        <v>0.98813840595992675</v>
      </c>
      <c r="R601" s="43">
        <f t="shared" si="100"/>
        <v>5.734981476238053E-4</v>
      </c>
      <c r="S601" s="133">
        <f t="shared" si="101"/>
        <v>1.5273221266766527E-5</v>
      </c>
      <c r="T601" s="73">
        <f t="shared" si="102"/>
        <v>0.98197163903620066</v>
      </c>
      <c r="U601" s="43">
        <f t="shared" si="103"/>
        <v>1.4997870120689283E-5</v>
      </c>
      <c r="V601" s="185"/>
      <c r="W601" s="185"/>
      <c r="X601" s="185"/>
      <c r="Y601" s="185"/>
      <c r="Z601" s="185"/>
      <c r="AA601" s="185"/>
      <c r="AB601" s="185"/>
      <c r="AC601" s="185"/>
      <c r="AD601" s="185"/>
      <c r="AE601" s="185"/>
      <c r="AF601" s="185"/>
      <c r="AG601" s="185"/>
      <c r="AH601" s="185"/>
      <c r="AI601" s="185"/>
      <c r="AJ601" s="185"/>
      <c r="AK601" s="185"/>
      <c r="AL601" s="185"/>
      <c r="AM601" s="185"/>
      <c r="AN601" s="185"/>
      <c r="AO601" s="185"/>
      <c r="AP601" s="185"/>
      <c r="AQ601" s="185"/>
      <c r="AR601" s="185"/>
      <c r="AS601" s="185"/>
      <c r="AT601" s="185"/>
      <c r="AU601" s="185"/>
      <c r="AV601" s="185"/>
      <c r="AW601" s="185"/>
      <c r="AX601" s="185"/>
      <c r="AY601" s="185"/>
      <c r="AZ601" s="185"/>
      <c r="BA601" s="185"/>
      <c r="BB601" s="185"/>
      <c r="BC601" s="185"/>
      <c r="BD601" s="185"/>
      <c r="BE601" s="185"/>
      <c r="BF601" s="185"/>
      <c r="BG601" s="185"/>
      <c r="BH601" s="185"/>
      <c r="BI601" s="185"/>
      <c r="BJ601" s="185"/>
    </row>
    <row r="602" spans="1:62" x14ac:dyDescent="0.3">
      <c r="A602" s="84">
        <f t="shared" si="88"/>
        <v>3</v>
      </c>
      <c r="B602" s="133">
        <f t="shared" si="88"/>
        <v>5.4008887348607664E-3</v>
      </c>
      <c r="C602" s="73">
        <f t="shared" si="89"/>
        <v>1.0055901639799967</v>
      </c>
      <c r="D602" s="43">
        <f>B602*C602</f>
        <v>5.4310805885263548E-3</v>
      </c>
      <c r="E602" s="133">
        <f t="shared" si="90"/>
        <v>2.564235003224038E-3</v>
      </c>
      <c r="F602" s="73">
        <f t="shared" si="91"/>
        <v>1.0011405643954139</v>
      </c>
      <c r="G602" s="43">
        <f>E602*F602</f>
        <v>2.5671596783701893E-3</v>
      </c>
      <c r="H602" s="84">
        <f t="shared" si="92"/>
        <v>3</v>
      </c>
      <c r="I602" s="133">
        <f t="shared" si="92"/>
        <v>1.6931060011541E-3</v>
      </c>
      <c r="J602" s="73">
        <f t="shared" si="93"/>
        <v>0.98648395086437668</v>
      </c>
      <c r="K602" s="43">
        <f t="shared" si="94"/>
        <v>1.6702218972506826E-3</v>
      </c>
      <c r="L602" s="133">
        <f t="shared" si="95"/>
        <v>1.5051065321068104E-4</v>
      </c>
      <c r="M602" s="73">
        <f t="shared" si="96"/>
        <v>0.98211889367190086</v>
      </c>
      <c r="N602" s="43">
        <f t="shared" si="97"/>
        <v>1.4781935621710921E-4</v>
      </c>
      <c r="O602" s="84">
        <f t="shared" si="104"/>
        <v>3</v>
      </c>
      <c r="P602" s="133">
        <f t="shared" si="98"/>
        <v>5.4067203284353504E-4</v>
      </c>
      <c r="Q602" s="73">
        <f t="shared" si="99"/>
        <v>0.98648395086437668</v>
      </c>
      <c r="R602" s="43">
        <f t="shared" si="100"/>
        <v>5.3336428308136449E-4</v>
      </c>
      <c r="S602" s="133">
        <f t="shared" si="101"/>
        <v>1.3051661809782304E-5</v>
      </c>
      <c r="T602" s="73">
        <f t="shared" si="102"/>
        <v>0.98211889367190086</v>
      </c>
      <c r="U602" s="43">
        <f t="shared" si="103"/>
        <v>1.2818283657203196E-5</v>
      </c>
      <c r="V602" s="185"/>
      <c r="W602" s="185"/>
      <c r="X602" s="185"/>
      <c r="Y602" s="185"/>
      <c r="Z602" s="185"/>
      <c r="AA602" s="185"/>
      <c r="AB602" s="185"/>
      <c r="AC602" s="185"/>
      <c r="AD602" s="185"/>
      <c r="AE602" s="185"/>
      <c r="AF602" s="185"/>
      <c r="AG602" s="185"/>
      <c r="AH602" s="185"/>
      <c r="AI602" s="185"/>
      <c r="AJ602" s="185"/>
      <c r="AK602" s="185"/>
      <c r="AL602" s="185"/>
      <c r="AM602" s="185"/>
      <c r="AN602" s="185"/>
      <c r="AO602" s="185"/>
      <c r="AP602" s="185"/>
      <c r="AQ602" s="185"/>
      <c r="AR602" s="185"/>
      <c r="AS602" s="185"/>
      <c r="AT602" s="185"/>
      <c r="AU602" s="185"/>
      <c r="AV602" s="185"/>
      <c r="AW602" s="185"/>
      <c r="AX602" s="185"/>
      <c r="AY602" s="185"/>
      <c r="AZ602" s="185"/>
      <c r="BA602" s="185"/>
      <c r="BB602" s="185"/>
      <c r="BC602" s="185"/>
      <c r="BD602" s="185"/>
      <c r="BE602" s="185"/>
      <c r="BF602" s="185"/>
      <c r="BG602" s="185"/>
      <c r="BH602" s="185"/>
      <c r="BI602" s="185"/>
      <c r="BJ602" s="185"/>
    </row>
    <row r="603" spans="1:62" x14ac:dyDescent="0.3">
      <c r="A603" s="84">
        <f t="shared" si="88"/>
        <v>4</v>
      </c>
      <c r="B603" s="133">
        <f t="shared" si="88"/>
        <v>4.9379712830116794E-3</v>
      </c>
      <c r="C603" s="73">
        <f t="shared" si="89"/>
        <v>1.0046999001007169</v>
      </c>
      <c r="D603" s="43">
        <f>B603*C603</f>
        <v>4.961179254742043E-3</v>
      </c>
      <c r="E603" s="133">
        <f t="shared" si="90"/>
        <v>2.7750054567054162E-3</v>
      </c>
      <c r="F603" s="73">
        <f t="shared" si="91"/>
        <v>1.0009716011496488</v>
      </c>
      <c r="G603" s="43">
        <f>E603*F603</f>
        <v>2.7777016551974328E-3</v>
      </c>
      <c r="H603" s="84">
        <f t="shared" si="92"/>
        <v>4</v>
      </c>
      <c r="I603" s="133">
        <f t="shared" si="92"/>
        <v>1.2132491584455082E-3</v>
      </c>
      <c r="J603" s="73">
        <f t="shared" si="93"/>
        <v>0.98561060199880324</v>
      </c>
      <c r="K603" s="43">
        <f t="shared" si="94"/>
        <v>1.1957912334300189E-3</v>
      </c>
      <c r="L603" s="133">
        <f t="shared" si="95"/>
        <v>1.4023594072212902E-4</v>
      </c>
      <c r="M603" s="73">
        <f t="shared" si="96"/>
        <v>0.98195314072780537</v>
      </c>
      <c r="N603" s="43">
        <f t="shared" si="97"/>
        <v>1.3770512243501293E-4</v>
      </c>
      <c r="O603" s="84">
        <f t="shared" si="104"/>
        <v>4</v>
      </c>
      <c r="P603" s="133">
        <f t="shared" si="98"/>
        <v>3.996030073250369E-4</v>
      </c>
      <c r="Q603" s="73">
        <f t="shared" si="99"/>
        <v>0.98561060199880324</v>
      </c>
      <c r="R603" s="43">
        <f t="shared" si="100"/>
        <v>3.9385296061016182E-4</v>
      </c>
      <c r="S603" s="133">
        <f t="shared" si="101"/>
        <v>9.1639327600599156E-6</v>
      </c>
      <c r="T603" s="73">
        <f t="shared" si="102"/>
        <v>0.98195314072780537</v>
      </c>
      <c r="U603" s="43">
        <f t="shared" si="103"/>
        <v>8.9985525551592605E-6</v>
      </c>
      <c r="V603" s="185"/>
      <c r="W603" s="185"/>
      <c r="X603" s="185"/>
      <c r="Y603" s="185"/>
      <c r="Z603" s="185"/>
      <c r="AA603" s="185"/>
      <c r="AB603" s="185"/>
      <c r="AC603" s="185"/>
      <c r="AD603" s="185"/>
      <c r="AE603" s="185"/>
      <c r="AF603" s="185"/>
      <c r="AG603" s="185"/>
      <c r="AH603" s="185"/>
      <c r="AI603" s="185"/>
      <c r="AJ603" s="185"/>
      <c r="AK603" s="185"/>
      <c r="AL603" s="185"/>
      <c r="AM603" s="185"/>
      <c r="AN603" s="185"/>
      <c r="AO603" s="185"/>
      <c r="AP603" s="185"/>
      <c r="AQ603" s="185"/>
      <c r="AR603" s="185"/>
      <c r="AS603" s="185"/>
      <c r="AT603" s="185"/>
      <c r="AU603" s="185"/>
      <c r="AV603" s="185"/>
      <c r="AW603" s="185"/>
      <c r="AX603" s="185"/>
      <c r="AY603" s="185"/>
      <c r="AZ603" s="185"/>
      <c r="BA603" s="185"/>
      <c r="BB603" s="185"/>
      <c r="BC603" s="185"/>
      <c r="BD603" s="185"/>
      <c r="BE603" s="185"/>
      <c r="BF603" s="185"/>
      <c r="BG603" s="185"/>
      <c r="BH603" s="185"/>
      <c r="BI603" s="185"/>
      <c r="BJ603" s="185"/>
    </row>
    <row r="604" spans="1:62" x14ac:dyDescent="0.3">
      <c r="A604" s="84">
        <f t="shared" si="88"/>
        <v>5</v>
      </c>
      <c r="B604" s="133">
        <f t="shared" si="88"/>
        <v>5.9251767667090425E-3</v>
      </c>
      <c r="C604" s="73">
        <f t="shared" si="89"/>
        <v>1.004130529815741</v>
      </c>
      <c r="D604" s="43">
        <f t="shared" ref="D604:D667" si="105">B604*C604</f>
        <v>5.9496508860074704E-3</v>
      </c>
      <c r="E604" s="133">
        <f t="shared" si="90"/>
        <v>2.9605056713635988E-3</v>
      </c>
      <c r="F604" s="73">
        <f t="shared" si="91"/>
        <v>1.0008176338676686</v>
      </c>
      <c r="G604" s="43">
        <f t="shared" ref="G604:G667" si="106">E604*F604</f>
        <v>2.9629262810659308E-3</v>
      </c>
      <c r="H604" s="84">
        <f t="shared" si="92"/>
        <v>5</v>
      </c>
      <c r="I604" s="133">
        <f t="shared" si="92"/>
        <v>1.2618457715670381E-3</v>
      </c>
      <c r="J604" s="73">
        <f t="shared" si="93"/>
        <v>0.98505204974924199</v>
      </c>
      <c r="K604" s="43">
        <f t="shared" si="94"/>
        <v>1.2429837637495246E-3</v>
      </c>
      <c r="L604" s="133">
        <f t="shared" si="95"/>
        <v>1.2218577013413222E-4</v>
      </c>
      <c r="M604" s="73">
        <f t="shared" si="96"/>
        <v>0.98180209882418279</v>
      </c>
      <c r="N604" s="43">
        <f t="shared" si="97"/>
        <v>1.1996224556414016E-4</v>
      </c>
      <c r="O604" s="84">
        <f t="shared" si="104"/>
        <v>5</v>
      </c>
      <c r="P604" s="133">
        <f t="shared" si="98"/>
        <v>3.7544354823033352E-4</v>
      </c>
      <c r="Q604" s="73">
        <f t="shared" si="99"/>
        <v>0.98505204974924199</v>
      </c>
      <c r="R604" s="43">
        <f t="shared" si="100"/>
        <v>3.6983143674941841E-4</v>
      </c>
      <c r="S604" s="133">
        <f t="shared" si="101"/>
        <v>1.0830102352798081E-5</v>
      </c>
      <c r="T604" s="73">
        <f t="shared" si="102"/>
        <v>0.98180209882418279</v>
      </c>
      <c r="U604" s="43">
        <f t="shared" si="103"/>
        <v>1.0633017220457876E-5</v>
      </c>
      <c r="V604" s="185"/>
      <c r="W604" s="185"/>
      <c r="X604" s="185"/>
      <c r="Y604" s="185"/>
      <c r="Z604" s="185"/>
      <c r="AA604" s="185"/>
      <c r="AB604" s="185"/>
      <c r="AC604" s="185"/>
      <c r="AD604" s="185"/>
      <c r="AE604" s="185"/>
      <c r="AF604" s="185"/>
      <c r="AG604" s="185"/>
      <c r="AH604" s="185"/>
      <c r="AI604" s="185"/>
      <c r="AJ604" s="185"/>
      <c r="AK604" s="185"/>
      <c r="AL604" s="185"/>
      <c r="AM604" s="185"/>
      <c r="AN604" s="185"/>
      <c r="AO604" s="185"/>
      <c r="AP604" s="185"/>
      <c r="AQ604" s="185"/>
      <c r="AR604" s="185"/>
      <c r="AS604" s="185"/>
      <c r="AT604" s="185"/>
      <c r="AU604" s="185"/>
      <c r="AV604" s="185"/>
      <c r="AW604" s="185"/>
      <c r="AX604" s="185"/>
      <c r="AY604" s="185"/>
      <c r="AZ604" s="185"/>
      <c r="BA604" s="185"/>
      <c r="BB604" s="185"/>
      <c r="BC604" s="185"/>
      <c r="BD604" s="185"/>
      <c r="BE604" s="185"/>
      <c r="BF604" s="185"/>
      <c r="BG604" s="185"/>
      <c r="BH604" s="185"/>
      <c r="BI604" s="185"/>
      <c r="BJ604" s="185"/>
    </row>
    <row r="605" spans="1:62" x14ac:dyDescent="0.3">
      <c r="A605" s="84">
        <f t="shared" si="88"/>
        <v>6</v>
      </c>
      <c r="B605" s="133">
        <f t="shared" si="88"/>
        <v>7.0581720897709959E-3</v>
      </c>
      <c r="C605" s="73">
        <f t="shared" si="89"/>
        <v>1.0031869593058129</v>
      </c>
      <c r="D605" s="43">
        <f t="shared" si="105"/>
        <v>7.0806661969945207E-3</v>
      </c>
      <c r="E605" s="133">
        <f t="shared" si="90"/>
        <v>3.4317539711763768E-3</v>
      </c>
      <c r="F605" s="73">
        <f t="shared" si="91"/>
        <v>1.0007094692591516</v>
      </c>
      <c r="G605" s="43">
        <f t="shared" si="106"/>
        <v>3.434188695123898E-3</v>
      </c>
      <c r="H605" s="84">
        <f t="shared" si="92"/>
        <v>6</v>
      </c>
      <c r="I605" s="133">
        <f t="shared" si="92"/>
        <v>1.1185551865915558E-3</v>
      </c>
      <c r="J605" s="73">
        <f t="shared" si="93"/>
        <v>0.98412640707900256</v>
      </c>
      <c r="K605" s="43">
        <f t="shared" si="94"/>
        <v>1.1007996968999312E-3</v>
      </c>
      <c r="L605" s="133">
        <f t="shared" si="95"/>
        <v>1.2496271945536247E-4</v>
      </c>
      <c r="M605" s="73">
        <f t="shared" si="96"/>
        <v>0.98169598934322777</v>
      </c>
      <c r="N605" s="43">
        <f t="shared" si="97"/>
        <v>1.2267540050675229E-4</v>
      </c>
      <c r="O605" s="84">
        <f t="shared" si="104"/>
        <v>6</v>
      </c>
      <c r="P605" s="133">
        <f t="shared" si="98"/>
        <v>2.9852205203225482E-4</v>
      </c>
      <c r="Q605" s="73">
        <f t="shared" si="99"/>
        <v>0.98412640707900256</v>
      </c>
      <c r="R605" s="43">
        <f t="shared" si="100"/>
        <v>2.9378343450035398E-4</v>
      </c>
      <c r="S605" s="133">
        <f t="shared" si="101"/>
        <v>8.0531530315678041E-6</v>
      </c>
      <c r="T605" s="73">
        <f t="shared" si="102"/>
        <v>0.98169598934322777</v>
      </c>
      <c r="U605" s="43">
        <f t="shared" si="103"/>
        <v>7.9057480326573697E-6</v>
      </c>
      <c r="V605" s="185"/>
      <c r="W605" s="185"/>
      <c r="X605" s="185"/>
      <c r="Y605" s="185"/>
      <c r="Z605" s="185"/>
      <c r="AA605" s="185"/>
      <c r="AB605" s="185"/>
      <c r="AC605" s="185"/>
      <c r="AD605" s="185"/>
      <c r="AE605" s="185"/>
      <c r="AF605" s="185"/>
      <c r="AG605" s="185"/>
      <c r="AH605" s="185"/>
      <c r="AI605" s="185"/>
      <c r="AJ605" s="185"/>
      <c r="AK605" s="185"/>
      <c r="AL605" s="185"/>
      <c r="AM605" s="185"/>
      <c r="AN605" s="185"/>
      <c r="AO605" s="185"/>
      <c r="AP605" s="185"/>
      <c r="AQ605" s="185"/>
      <c r="AR605" s="185"/>
      <c r="AS605" s="185"/>
      <c r="AT605" s="185"/>
      <c r="AU605" s="185"/>
      <c r="AV605" s="185"/>
      <c r="AW605" s="185"/>
      <c r="AX605" s="185"/>
      <c r="AY605" s="185"/>
      <c r="AZ605" s="185"/>
      <c r="BA605" s="185"/>
      <c r="BB605" s="185"/>
      <c r="BC605" s="185"/>
      <c r="BD605" s="185"/>
      <c r="BE605" s="185"/>
      <c r="BF605" s="185"/>
      <c r="BG605" s="185"/>
      <c r="BH605" s="185"/>
      <c r="BI605" s="185"/>
      <c r="BJ605" s="185"/>
    </row>
    <row r="606" spans="1:62" x14ac:dyDescent="0.3">
      <c r="A606" s="84">
        <f t="shared" si="88"/>
        <v>7</v>
      </c>
      <c r="B606" s="133">
        <f t="shared" si="88"/>
        <v>7.8104476608922783E-3</v>
      </c>
      <c r="C606" s="73">
        <f t="shared" si="89"/>
        <v>1.0020511499396838</v>
      </c>
      <c r="D606" s="43">
        <f t="shared" si="105"/>
        <v>7.8264680601408208E-3</v>
      </c>
      <c r="E606" s="133">
        <f t="shared" si="90"/>
        <v>3.9515988841106846E-3</v>
      </c>
      <c r="F606" s="73">
        <f t="shared" si="91"/>
        <v>1.0004982293584508</v>
      </c>
      <c r="G606" s="43">
        <f t="shared" si="106"/>
        <v>3.9535676866875695E-3</v>
      </c>
      <c r="H606" s="84">
        <f t="shared" si="92"/>
        <v>7</v>
      </c>
      <c r="I606" s="133">
        <f t="shared" si="92"/>
        <v>8.0670377781739554E-4</v>
      </c>
      <c r="J606" s="73">
        <f t="shared" si="93"/>
        <v>0.98301217809082964</v>
      </c>
      <c r="K606" s="43">
        <f t="shared" si="94"/>
        <v>7.9299963770637866E-4</v>
      </c>
      <c r="L606" s="133">
        <f t="shared" si="95"/>
        <v>9.8026311039428791E-5</v>
      </c>
      <c r="M606" s="73">
        <f t="shared" si="96"/>
        <v>0.98148876300064014</v>
      </c>
      <c r="N606" s="43">
        <f t="shared" si="97"/>
        <v>9.6211722763604965E-5</v>
      </c>
      <c r="O606" s="84">
        <f t="shared" si="104"/>
        <v>7</v>
      </c>
      <c r="P606" s="133">
        <f t="shared" si="98"/>
        <v>1.3634821167240663E-4</v>
      </c>
      <c r="Q606" s="73">
        <f t="shared" si="99"/>
        <v>0.98301217809082964</v>
      </c>
      <c r="R606" s="43">
        <f t="shared" si="100"/>
        <v>1.3403195253488192E-4</v>
      </c>
      <c r="S606" s="133">
        <f t="shared" si="101"/>
        <v>8.3308479636908328E-6</v>
      </c>
      <c r="T606" s="73">
        <f t="shared" si="102"/>
        <v>0.98148876300064014</v>
      </c>
      <c r="U606" s="43">
        <f t="shared" si="103"/>
        <v>8.1766336626293168E-6</v>
      </c>
      <c r="V606" s="185"/>
      <c r="W606" s="185"/>
      <c r="X606" s="185"/>
      <c r="Y606" s="185"/>
      <c r="Z606" s="185"/>
      <c r="AA606" s="185"/>
      <c r="AB606" s="185"/>
      <c r="AC606" s="185"/>
      <c r="AD606" s="185"/>
      <c r="AE606" s="185"/>
      <c r="AF606" s="185"/>
      <c r="AG606" s="185"/>
      <c r="AH606" s="185"/>
      <c r="AI606" s="185"/>
      <c r="AJ606" s="185"/>
      <c r="AK606" s="185"/>
      <c r="AL606" s="185"/>
      <c r="AM606" s="185"/>
      <c r="AN606" s="185"/>
      <c r="AO606" s="185"/>
      <c r="AP606" s="185"/>
      <c r="AQ606" s="185"/>
      <c r="AR606" s="185"/>
      <c r="AS606" s="185"/>
      <c r="AT606" s="185"/>
      <c r="AU606" s="185"/>
      <c r="AV606" s="185"/>
      <c r="AW606" s="185"/>
      <c r="AX606" s="185"/>
      <c r="AY606" s="185"/>
      <c r="AZ606" s="185"/>
      <c r="BA606" s="185"/>
      <c r="BB606" s="185"/>
      <c r="BC606" s="185"/>
      <c r="BD606" s="185"/>
      <c r="BE606" s="185"/>
      <c r="BF606" s="185"/>
      <c r="BG606" s="185"/>
      <c r="BH606" s="185"/>
      <c r="BI606" s="185"/>
      <c r="BJ606" s="185"/>
    </row>
    <row r="607" spans="1:62" x14ac:dyDescent="0.3">
      <c r="A607" s="84">
        <f t="shared" si="88"/>
        <v>8</v>
      </c>
      <c r="B607" s="133">
        <f t="shared" si="88"/>
        <v>8.4741385486663146E-3</v>
      </c>
      <c r="C607" s="73">
        <f t="shared" si="89"/>
        <v>1.001265165461136</v>
      </c>
      <c r="D607" s="43">
        <f t="shared" si="105"/>
        <v>8.4848597360709689E-3</v>
      </c>
      <c r="E607" s="133">
        <f t="shared" si="90"/>
        <v>4.1715332703521225E-3</v>
      </c>
      <c r="F607" s="73">
        <f t="shared" si="91"/>
        <v>1.0004025207249285</v>
      </c>
      <c r="G607" s="43">
        <f t="shared" si="106"/>
        <v>4.1732123989481678E-3</v>
      </c>
      <c r="H607" s="84">
        <f t="shared" si="92"/>
        <v>8</v>
      </c>
      <c r="I607" s="133">
        <f t="shared" si="92"/>
        <v>5.3289657474409025E-4</v>
      </c>
      <c r="J607" s="73">
        <f t="shared" si="93"/>
        <v>0.98224112731737456</v>
      </c>
      <c r="K607" s="43">
        <f t="shared" si="94"/>
        <v>5.2343293232020281E-4</v>
      </c>
      <c r="L607" s="133">
        <f t="shared" si="95"/>
        <v>8.6640818822384649E-5</v>
      </c>
      <c r="M607" s="73">
        <f t="shared" si="96"/>
        <v>0.9813948728311549</v>
      </c>
      <c r="N607" s="43">
        <f t="shared" si="97"/>
        <v>8.5028855370181315E-5</v>
      </c>
      <c r="O607" s="84">
        <f t="shared" si="104"/>
        <v>8</v>
      </c>
      <c r="P607" s="133">
        <f t="shared" si="98"/>
        <v>7.0812207691372075E-5</v>
      </c>
      <c r="Q607" s="73">
        <f t="shared" si="99"/>
        <v>0.98224112731737456</v>
      </c>
      <c r="R607" s="43">
        <f t="shared" si="100"/>
        <v>6.9554662710605365E-5</v>
      </c>
      <c r="S607" s="133">
        <f t="shared" si="101"/>
        <v>3.6100341175993607E-6</v>
      </c>
      <c r="T607" s="73">
        <f t="shared" si="102"/>
        <v>0.9813948728311549</v>
      </c>
      <c r="U607" s="43">
        <f t="shared" si="103"/>
        <v>3.5428689737575549E-6</v>
      </c>
      <c r="V607" s="185"/>
      <c r="W607" s="185"/>
      <c r="X607" s="185"/>
      <c r="Y607" s="185"/>
      <c r="Z607" s="185"/>
      <c r="AA607" s="185"/>
      <c r="AB607" s="185"/>
      <c r="AC607" s="185"/>
      <c r="AD607" s="185"/>
      <c r="AE607" s="185"/>
      <c r="AF607" s="185"/>
      <c r="AG607" s="185"/>
      <c r="AH607" s="185"/>
      <c r="AI607" s="185"/>
      <c r="AJ607" s="185"/>
      <c r="AK607" s="185"/>
      <c r="AL607" s="185"/>
      <c r="AM607" s="185"/>
      <c r="AN607" s="185"/>
      <c r="AO607" s="185"/>
      <c r="AP607" s="185"/>
      <c r="AQ607" s="185"/>
      <c r="AR607" s="185"/>
      <c r="AS607" s="185"/>
      <c r="AT607" s="185"/>
      <c r="AU607" s="185"/>
      <c r="AV607" s="185"/>
      <c r="AW607" s="185"/>
      <c r="AX607" s="185"/>
      <c r="AY607" s="185"/>
      <c r="AZ607" s="185"/>
      <c r="BA607" s="185"/>
      <c r="BB607" s="185"/>
      <c r="BC607" s="185"/>
      <c r="BD607" s="185"/>
      <c r="BE607" s="185"/>
      <c r="BF607" s="185"/>
      <c r="BG607" s="185"/>
      <c r="BH607" s="185"/>
      <c r="BI607" s="185"/>
      <c r="BJ607" s="185"/>
    </row>
    <row r="608" spans="1:62" x14ac:dyDescent="0.3">
      <c r="A608" s="84">
        <f t="shared" si="88"/>
        <v>9</v>
      </c>
      <c r="B608" s="133">
        <f t="shared" si="88"/>
        <v>9.9634164696421126E-3</v>
      </c>
      <c r="C608" s="73">
        <f t="shared" si="89"/>
        <v>1</v>
      </c>
      <c r="D608" s="43">
        <f t="shared" si="105"/>
        <v>9.9634164696421126E-3</v>
      </c>
      <c r="E608" s="133">
        <f t="shared" si="90"/>
        <v>5.8651946613704686E-3</v>
      </c>
      <c r="F608" s="73">
        <f t="shared" si="91"/>
        <v>1</v>
      </c>
      <c r="G608" s="43">
        <f t="shared" si="106"/>
        <v>5.8651946613704686E-3</v>
      </c>
      <c r="H608" s="84"/>
      <c r="I608" s="133"/>
      <c r="J608" s="73"/>
      <c r="K608" s="43"/>
      <c r="L608" s="133"/>
      <c r="M608" s="73"/>
      <c r="N608" s="43"/>
      <c r="O608" s="84"/>
      <c r="P608" s="133"/>
      <c r="Q608" s="73"/>
      <c r="R608" s="43"/>
      <c r="S608" s="133"/>
      <c r="T608" s="73"/>
      <c r="U608" s="43"/>
      <c r="V608" s="185"/>
      <c r="W608" s="185"/>
      <c r="X608" s="185"/>
      <c r="Y608" s="185"/>
      <c r="Z608" s="185"/>
      <c r="AA608" s="185"/>
      <c r="AB608" s="185"/>
      <c r="AC608" s="185"/>
      <c r="AD608" s="185"/>
      <c r="AE608" s="185"/>
      <c r="AF608" s="185"/>
      <c r="AG608" s="185"/>
      <c r="AH608" s="185"/>
      <c r="AI608" s="185"/>
      <c r="AJ608" s="185"/>
      <c r="AK608" s="185"/>
      <c r="AL608" s="185"/>
      <c r="AM608" s="185"/>
      <c r="AN608" s="185"/>
      <c r="AO608" s="185"/>
      <c r="AP608" s="185"/>
      <c r="AQ608" s="185"/>
      <c r="AR608" s="185"/>
      <c r="AS608" s="185"/>
      <c r="AT608" s="185"/>
      <c r="AU608" s="185"/>
      <c r="AV608" s="185"/>
      <c r="AW608" s="185"/>
      <c r="AX608" s="185"/>
      <c r="AY608" s="185"/>
      <c r="AZ608" s="185"/>
      <c r="BA608" s="185"/>
      <c r="BB608" s="185"/>
      <c r="BC608" s="185"/>
      <c r="BD608" s="185"/>
      <c r="BE608" s="185"/>
      <c r="BF608" s="185"/>
      <c r="BG608" s="185"/>
      <c r="BH608" s="185"/>
      <c r="BI608" s="185"/>
      <c r="BJ608" s="185"/>
    </row>
    <row r="609" spans="1:62" x14ac:dyDescent="0.3">
      <c r="A609" s="84">
        <f t="shared" si="88"/>
        <v>10</v>
      </c>
      <c r="B609" s="133">
        <f t="shared" si="88"/>
        <v>8.0612061845993718E-3</v>
      </c>
      <c r="C609" s="73">
        <f t="shared" si="89"/>
        <v>1</v>
      </c>
      <c r="D609" s="43">
        <f t="shared" si="105"/>
        <v>8.0612061845993718E-3</v>
      </c>
      <c r="E609" s="133">
        <f t="shared" si="90"/>
        <v>5.1473532618324424E-3</v>
      </c>
      <c r="F609" s="73">
        <f t="shared" si="91"/>
        <v>1</v>
      </c>
      <c r="G609" s="43">
        <f t="shared" si="106"/>
        <v>5.1473532618324424E-3</v>
      </c>
      <c r="H609" s="84"/>
      <c r="I609" s="133"/>
      <c r="J609" s="73"/>
      <c r="K609" s="43"/>
      <c r="L609" s="133"/>
      <c r="M609" s="73"/>
      <c r="N609" s="43"/>
      <c r="O609" s="84"/>
      <c r="P609" s="133"/>
      <c r="Q609" s="73"/>
      <c r="R609" s="43"/>
      <c r="S609" s="133"/>
      <c r="T609" s="73"/>
      <c r="U609" s="43"/>
      <c r="V609" s="185"/>
      <c r="W609" s="185"/>
      <c r="X609" s="185"/>
      <c r="Y609" s="185"/>
      <c r="Z609" s="185"/>
      <c r="AA609" s="185"/>
      <c r="AB609" s="185"/>
      <c r="AC609" s="185"/>
      <c r="AD609" s="185"/>
      <c r="AE609" s="185"/>
      <c r="AF609" s="185"/>
      <c r="AG609" s="185"/>
      <c r="AH609" s="185"/>
      <c r="AI609" s="185"/>
      <c r="AJ609" s="185"/>
      <c r="AK609" s="185"/>
      <c r="AL609" s="185"/>
      <c r="AM609" s="185"/>
      <c r="AN609" s="185"/>
      <c r="AO609" s="185"/>
      <c r="AP609" s="185"/>
      <c r="AQ609" s="185"/>
      <c r="AR609" s="185"/>
      <c r="AS609" s="185"/>
      <c r="AT609" s="185"/>
      <c r="AU609" s="185"/>
      <c r="AV609" s="185"/>
      <c r="AW609" s="185"/>
      <c r="AX609" s="185"/>
      <c r="AY609" s="185"/>
      <c r="AZ609" s="185"/>
      <c r="BA609" s="185"/>
      <c r="BB609" s="185"/>
      <c r="BC609" s="185"/>
      <c r="BD609" s="185"/>
      <c r="BE609" s="185"/>
      <c r="BF609" s="185"/>
      <c r="BG609" s="185"/>
      <c r="BH609" s="185"/>
      <c r="BI609" s="185"/>
      <c r="BJ609" s="185"/>
    </row>
    <row r="610" spans="1:62" x14ac:dyDescent="0.3">
      <c r="A610" s="84">
        <f t="shared" si="88"/>
        <v>11</v>
      </c>
      <c r="B610" s="133">
        <f t="shared" si="88"/>
        <v>7.7843443372727136E-3</v>
      </c>
      <c r="C610" s="73">
        <f t="shared" si="89"/>
        <v>1</v>
      </c>
      <c r="D610" s="43">
        <f t="shared" si="105"/>
        <v>7.7843443372727136E-3</v>
      </c>
      <c r="E610" s="133">
        <f t="shared" si="90"/>
        <v>5.7127401436349269E-3</v>
      </c>
      <c r="F610" s="73">
        <f t="shared" si="91"/>
        <v>1.0000000000000002</v>
      </c>
      <c r="G610" s="43">
        <f t="shared" si="106"/>
        <v>5.7127401436349277E-3</v>
      </c>
      <c r="H610" s="84"/>
      <c r="I610" s="133"/>
      <c r="J610" s="73"/>
      <c r="K610" s="43"/>
      <c r="L610" s="133"/>
      <c r="M610" s="73"/>
      <c r="N610" s="43"/>
      <c r="O610" s="84"/>
      <c r="P610" s="133"/>
      <c r="Q610" s="73"/>
      <c r="R610" s="43"/>
      <c r="S610" s="133"/>
      <c r="T610" s="73"/>
      <c r="U610" s="43"/>
      <c r="V610" s="185"/>
      <c r="W610" s="185"/>
      <c r="X610" s="185"/>
      <c r="Y610" s="185"/>
      <c r="Z610" s="185"/>
      <c r="AA610" s="185"/>
      <c r="AB610" s="185"/>
      <c r="AC610" s="185"/>
      <c r="AD610" s="185"/>
      <c r="AE610" s="185"/>
      <c r="AF610" s="185"/>
      <c r="AG610" s="185"/>
      <c r="AH610" s="185"/>
      <c r="AI610" s="185"/>
      <c r="AJ610" s="185"/>
      <c r="AK610" s="185"/>
      <c r="AL610" s="185"/>
      <c r="AM610" s="185"/>
      <c r="AN610" s="185"/>
      <c r="AO610" s="185"/>
      <c r="AP610" s="185"/>
      <c r="AQ610" s="185"/>
      <c r="AR610" s="185"/>
      <c r="AS610" s="185"/>
      <c r="AT610" s="185"/>
      <c r="AU610" s="185"/>
      <c r="AV610" s="185"/>
      <c r="AW610" s="185"/>
      <c r="AX610" s="185"/>
      <c r="AY610" s="185"/>
      <c r="AZ610" s="185"/>
      <c r="BA610" s="185"/>
      <c r="BB610" s="185"/>
      <c r="BC610" s="185"/>
      <c r="BD610" s="185"/>
      <c r="BE610" s="185"/>
      <c r="BF610" s="185"/>
      <c r="BG610" s="185"/>
      <c r="BH610" s="185"/>
      <c r="BI610" s="185"/>
      <c r="BJ610" s="185"/>
    </row>
    <row r="611" spans="1:62" x14ac:dyDescent="0.3">
      <c r="A611" s="84">
        <f t="shared" si="88"/>
        <v>12</v>
      </c>
      <c r="B611" s="133">
        <f t="shared" si="88"/>
        <v>7.1806355548372511E-3</v>
      </c>
      <c r="C611" s="73">
        <f t="shared" si="89"/>
        <v>1</v>
      </c>
      <c r="D611" s="43">
        <f t="shared" si="105"/>
        <v>7.1806355548372511E-3</v>
      </c>
      <c r="E611" s="133">
        <f t="shared" si="90"/>
        <v>5.8696377802844374E-3</v>
      </c>
      <c r="F611" s="73">
        <f t="shared" si="91"/>
        <v>1</v>
      </c>
      <c r="G611" s="43">
        <f t="shared" si="106"/>
        <v>5.8696377802844374E-3</v>
      </c>
      <c r="H611" s="84"/>
      <c r="I611" s="133"/>
      <c r="J611" s="73"/>
      <c r="K611" s="43"/>
      <c r="L611" s="133"/>
      <c r="M611" s="73"/>
      <c r="N611" s="43"/>
      <c r="O611" s="84"/>
      <c r="P611" s="133"/>
      <c r="Q611" s="73"/>
      <c r="R611" s="43"/>
      <c r="S611" s="133"/>
      <c r="T611" s="73"/>
      <c r="U611" s="43"/>
      <c r="V611" s="185"/>
      <c r="W611" s="185"/>
      <c r="X611" s="185"/>
      <c r="Y611" s="185"/>
      <c r="Z611" s="185"/>
      <c r="AA611" s="185"/>
      <c r="AB611" s="185"/>
      <c r="AC611" s="185"/>
      <c r="AD611" s="185"/>
      <c r="AE611" s="185"/>
      <c r="AF611" s="185"/>
      <c r="AG611" s="185"/>
      <c r="AH611" s="185"/>
      <c r="AI611" s="185"/>
      <c r="AJ611" s="185"/>
      <c r="AK611" s="185"/>
      <c r="AL611" s="185"/>
      <c r="AM611" s="185"/>
      <c r="AN611" s="185"/>
      <c r="AO611" s="185"/>
      <c r="AP611" s="185"/>
      <c r="AQ611" s="185"/>
      <c r="AR611" s="185"/>
      <c r="AS611" s="185"/>
      <c r="AT611" s="185"/>
      <c r="AU611" s="185"/>
      <c r="AV611" s="185"/>
      <c r="AW611" s="185"/>
      <c r="AX611" s="185"/>
      <c r="AY611" s="185"/>
      <c r="AZ611" s="185"/>
      <c r="BA611" s="185"/>
      <c r="BB611" s="185"/>
      <c r="BC611" s="185"/>
      <c r="BD611" s="185"/>
      <c r="BE611" s="185"/>
      <c r="BF611" s="185"/>
      <c r="BG611" s="185"/>
      <c r="BH611" s="185"/>
      <c r="BI611" s="185"/>
      <c r="BJ611" s="185"/>
    </row>
    <row r="612" spans="1:62" x14ac:dyDescent="0.3">
      <c r="A612" s="84">
        <f t="shared" si="88"/>
        <v>13</v>
      </c>
      <c r="B612" s="133">
        <f t="shared" si="88"/>
        <v>6.8340722795477123E-3</v>
      </c>
      <c r="C612" s="73">
        <f t="shared" si="89"/>
        <v>1</v>
      </c>
      <c r="D612" s="43">
        <f t="shared" si="105"/>
        <v>6.8340722795477123E-3</v>
      </c>
      <c r="E612" s="133">
        <f t="shared" si="90"/>
        <v>6.7199396624451485E-3</v>
      </c>
      <c r="F612" s="73">
        <f t="shared" si="91"/>
        <v>1</v>
      </c>
      <c r="G612" s="43">
        <f t="shared" si="106"/>
        <v>6.7199396624451485E-3</v>
      </c>
      <c r="H612" s="84"/>
      <c r="I612" s="133"/>
      <c r="J612" s="73"/>
      <c r="K612" s="43"/>
      <c r="L612" s="133"/>
      <c r="M612" s="73"/>
      <c r="N612" s="43"/>
      <c r="O612" s="84"/>
      <c r="P612" s="133"/>
      <c r="Q612" s="73"/>
      <c r="R612" s="43"/>
      <c r="S612" s="133"/>
      <c r="T612" s="73"/>
      <c r="U612" s="43"/>
      <c r="V612" s="185"/>
      <c r="W612" s="185"/>
      <c r="X612" s="185"/>
      <c r="Y612" s="185"/>
      <c r="Z612" s="185"/>
      <c r="AA612" s="185"/>
      <c r="AB612" s="185"/>
      <c r="AC612" s="185"/>
      <c r="AD612" s="185"/>
      <c r="AE612" s="185"/>
      <c r="AF612" s="185"/>
      <c r="AG612" s="185"/>
      <c r="AH612" s="185"/>
      <c r="AI612" s="185"/>
      <c r="AJ612" s="185"/>
      <c r="AK612" s="185"/>
      <c r="AL612" s="185"/>
      <c r="AM612" s="185"/>
      <c r="AN612" s="185"/>
      <c r="AO612" s="185"/>
      <c r="AP612" s="185"/>
      <c r="AQ612" s="185"/>
      <c r="AR612" s="185"/>
      <c r="AS612" s="185"/>
      <c r="AT612" s="185"/>
      <c r="AU612" s="185"/>
      <c r="AV612" s="185"/>
      <c r="AW612" s="185"/>
      <c r="AX612" s="185"/>
      <c r="AY612" s="185"/>
      <c r="AZ612" s="185"/>
      <c r="BA612" s="185"/>
      <c r="BB612" s="185"/>
      <c r="BC612" s="185"/>
      <c r="BD612" s="185"/>
      <c r="BE612" s="185"/>
      <c r="BF612" s="185"/>
      <c r="BG612" s="185"/>
      <c r="BH612" s="185"/>
      <c r="BI612" s="185"/>
      <c r="BJ612" s="185"/>
    </row>
    <row r="613" spans="1:62" x14ac:dyDescent="0.3">
      <c r="A613" s="84">
        <f t="shared" si="88"/>
        <v>14</v>
      </c>
      <c r="B613" s="133">
        <f t="shared" si="88"/>
        <v>6.468903443805931E-3</v>
      </c>
      <c r="C613" s="73">
        <f t="shared" si="89"/>
        <v>1</v>
      </c>
      <c r="D613" s="43">
        <f t="shared" si="105"/>
        <v>6.468903443805931E-3</v>
      </c>
      <c r="E613" s="133">
        <f t="shared" si="90"/>
        <v>7.0623375137528416E-3</v>
      </c>
      <c r="F613" s="73">
        <f t="shared" si="91"/>
        <v>1</v>
      </c>
      <c r="G613" s="43">
        <f t="shared" si="106"/>
        <v>7.0623375137528416E-3</v>
      </c>
      <c r="H613" s="84"/>
      <c r="I613" s="133"/>
      <c r="J613" s="73"/>
      <c r="K613" s="43"/>
      <c r="L613" s="133"/>
      <c r="M613" s="73"/>
      <c r="N613" s="43"/>
      <c r="O613" s="84"/>
      <c r="P613" s="133"/>
      <c r="Q613" s="73"/>
      <c r="R613" s="43"/>
      <c r="S613" s="133"/>
      <c r="T613" s="73"/>
      <c r="U613" s="43"/>
      <c r="V613" s="185"/>
      <c r="W613" s="185"/>
      <c r="X613" s="185"/>
      <c r="Y613" s="185"/>
      <c r="Z613" s="185"/>
      <c r="AA613" s="185"/>
      <c r="AB613" s="185"/>
      <c r="AC613" s="185"/>
      <c r="AD613" s="185"/>
      <c r="AE613" s="185"/>
      <c r="AF613" s="185"/>
      <c r="AG613" s="185"/>
      <c r="AH613" s="185"/>
      <c r="AI613" s="185"/>
      <c r="AJ613" s="185"/>
      <c r="AK613" s="185"/>
      <c r="AL613" s="185"/>
      <c r="AM613" s="185"/>
      <c r="AN613" s="185"/>
      <c r="AO613" s="185"/>
      <c r="AP613" s="185"/>
      <c r="AQ613" s="185"/>
      <c r="AR613" s="185"/>
      <c r="AS613" s="185"/>
      <c r="AT613" s="185"/>
      <c r="AU613" s="185"/>
      <c r="AV613" s="185"/>
      <c r="AW613" s="185"/>
      <c r="AX613" s="185"/>
      <c r="AY613" s="185"/>
      <c r="AZ613" s="185"/>
      <c r="BA613" s="185"/>
      <c r="BB613" s="185"/>
      <c r="BC613" s="185"/>
      <c r="BD613" s="185"/>
      <c r="BE613" s="185"/>
      <c r="BF613" s="185"/>
      <c r="BG613" s="185"/>
      <c r="BH613" s="185"/>
      <c r="BI613" s="185"/>
      <c r="BJ613" s="185"/>
    </row>
    <row r="614" spans="1:62" x14ac:dyDescent="0.3">
      <c r="A614" s="84">
        <f t="shared" si="88"/>
        <v>15</v>
      </c>
      <c r="B614" s="133">
        <f t="shared" si="88"/>
        <v>6.1292825418194684E-3</v>
      </c>
      <c r="C614" s="73">
        <f t="shared" si="89"/>
        <v>1</v>
      </c>
      <c r="D614" s="43">
        <f t="shared" si="105"/>
        <v>6.1292825418194684E-3</v>
      </c>
      <c r="E614" s="133">
        <f t="shared" si="90"/>
        <v>7.8679305118417447E-3</v>
      </c>
      <c r="F614" s="73">
        <f t="shared" si="91"/>
        <v>1</v>
      </c>
      <c r="G614" s="43">
        <f t="shared" si="106"/>
        <v>7.8679305118417447E-3</v>
      </c>
      <c r="H614" s="84"/>
      <c r="I614" s="133"/>
      <c r="J614" s="73"/>
      <c r="K614" s="43"/>
      <c r="L614" s="133"/>
      <c r="M614" s="73"/>
      <c r="N614" s="43"/>
      <c r="O614" s="84"/>
      <c r="P614" s="133"/>
      <c r="Q614" s="73"/>
      <c r="R614" s="43"/>
      <c r="S614" s="133"/>
      <c r="T614" s="73"/>
      <c r="U614" s="43"/>
      <c r="V614" s="185"/>
      <c r="W614" s="185"/>
      <c r="X614" s="185"/>
      <c r="Y614" s="185"/>
      <c r="Z614" s="185"/>
      <c r="AA614" s="185"/>
      <c r="AB614" s="185"/>
      <c r="AC614" s="185"/>
      <c r="AD614" s="185"/>
      <c r="AE614" s="185"/>
      <c r="AF614" s="185"/>
      <c r="AG614" s="185"/>
      <c r="AH614" s="185"/>
      <c r="AI614" s="185"/>
      <c r="AJ614" s="185"/>
      <c r="AK614" s="185"/>
      <c r="AL614" s="185"/>
      <c r="AM614" s="185"/>
      <c r="AN614" s="185"/>
      <c r="AO614" s="185"/>
      <c r="AP614" s="185"/>
      <c r="AQ614" s="185"/>
      <c r="AR614" s="185"/>
      <c r="AS614" s="185"/>
      <c r="AT614" s="185"/>
      <c r="AU614" s="185"/>
      <c r="AV614" s="185"/>
      <c r="AW614" s="185"/>
      <c r="AX614" s="185"/>
      <c r="AY614" s="185"/>
      <c r="AZ614" s="185"/>
      <c r="BA614" s="185"/>
      <c r="BB614" s="185"/>
      <c r="BC614" s="185"/>
      <c r="BD614" s="185"/>
      <c r="BE614" s="185"/>
      <c r="BF614" s="185"/>
      <c r="BG614" s="185"/>
      <c r="BH614" s="185"/>
      <c r="BI614" s="185"/>
      <c r="BJ614" s="185"/>
    </row>
    <row r="615" spans="1:62" x14ac:dyDescent="0.3">
      <c r="A615" s="84">
        <f t="shared" si="88"/>
        <v>16</v>
      </c>
      <c r="B615" s="133">
        <f t="shared" si="88"/>
        <v>5.71857173720951E-3</v>
      </c>
      <c r="C615" s="73">
        <f t="shared" si="89"/>
        <v>1</v>
      </c>
      <c r="D615" s="43">
        <f t="shared" si="105"/>
        <v>5.71857173720951E-3</v>
      </c>
      <c r="E615" s="133">
        <f t="shared" si="90"/>
        <v>8.2256015844162055E-3</v>
      </c>
      <c r="F615" s="73">
        <f t="shared" si="91"/>
        <v>1</v>
      </c>
      <c r="G615" s="43">
        <f t="shared" si="106"/>
        <v>8.2256015844162055E-3</v>
      </c>
      <c r="H615" s="84"/>
      <c r="I615" s="133"/>
      <c r="J615" s="73"/>
      <c r="K615" s="43"/>
      <c r="L615" s="133"/>
      <c r="M615" s="73"/>
      <c r="N615" s="43"/>
      <c r="O615" s="84"/>
      <c r="P615" s="133"/>
      <c r="Q615" s="73"/>
      <c r="R615" s="43"/>
      <c r="S615" s="133"/>
      <c r="T615" s="73"/>
      <c r="U615" s="43"/>
      <c r="V615" s="185"/>
      <c r="W615" s="185"/>
      <c r="X615" s="185"/>
      <c r="Y615" s="185"/>
      <c r="Z615" s="185"/>
      <c r="AA615" s="185"/>
      <c r="AB615" s="185"/>
      <c r="AC615" s="185"/>
      <c r="AD615" s="185"/>
      <c r="AE615" s="185"/>
      <c r="AF615" s="185"/>
      <c r="AG615" s="185"/>
      <c r="AH615" s="185"/>
      <c r="AI615" s="185"/>
      <c r="AJ615" s="185"/>
      <c r="AK615" s="185"/>
      <c r="AL615" s="185"/>
      <c r="AM615" s="185"/>
      <c r="AN615" s="185"/>
      <c r="AO615" s="185"/>
      <c r="AP615" s="185"/>
      <c r="AQ615" s="185"/>
      <c r="AR615" s="185"/>
      <c r="AS615" s="185"/>
      <c r="AT615" s="185"/>
      <c r="AU615" s="185"/>
      <c r="AV615" s="185"/>
      <c r="AW615" s="185"/>
      <c r="AX615" s="185"/>
      <c r="AY615" s="185"/>
      <c r="AZ615" s="185"/>
      <c r="BA615" s="185"/>
      <c r="BB615" s="185"/>
      <c r="BC615" s="185"/>
      <c r="BD615" s="185"/>
      <c r="BE615" s="185"/>
      <c r="BF615" s="185"/>
      <c r="BG615" s="185"/>
      <c r="BH615" s="185"/>
      <c r="BI615" s="185"/>
      <c r="BJ615" s="185"/>
    </row>
    <row r="616" spans="1:62" x14ac:dyDescent="0.3">
      <c r="A616" s="84">
        <f t="shared" si="88"/>
        <v>17</v>
      </c>
      <c r="B616" s="133">
        <f t="shared" si="88"/>
        <v>5.2548212005640539E-3</v>
      </c>
      <c r="C616" s="73">
        <f t="shared" si="89"/>
        <v>0.99999999999999989</v>
      </c>
      <c r="D616" s="43">
        <f t="shared" si="105"/>
        <v>5.254821200564053E-3</v>
      </c>
      <c r="E616" s="133">
        <f t="shared" si="90"/>
        <v>8.4685846500238537E-3</v>
      </c>
      <c r="F616" s="73">
        <f t="shared" si="91"/>
        <v>1</v>
      </c>
      <c r="G616" s="43">
        <f t="shared" si="106"/>
        <v>8.4685846500238537E-3</v>
      </c>
      <c r="H616" s="84"/>
      <c r="I616" s="133"/>
      <c r="J616" s="73"/>
      <c r="K616" s="43"/>
      <c r="L616" s="133"/>
      <c r="M616" s="73"/>
      <c r="N616" s="43"/>
      <c r="O616" s="84"/>
      <c r="P616" s="133"/>
      <c r="Q616" s="73"/>
      <c r="R616" s="43"/>
      <c r="S616" s="133"/>
      <c r="T616" s="73"/>
      <c r="U616" s="43"/>
      <c r="V616" s="185"/>
      <c r="W616" s="185"/>
      <c r="X616" s="185"/>
      <c r="Y616" s="185"/>
      <c r="Z616" s="185"/>
      <c r="AA616" s="185"/>
      <c r="AB616" s="185"/>
      <c r="AC616" s="185"/>
      <c r="AD616" s="185"/>
      <c r="AE616" s="185"/>
      <c r="AF616" s="185"/>
      <c r="AG616" s="185"/>
      <c r="AH616" s="185"/>
      <c r="AI616" s="185"/>
      <c r="AJ616" s="185"/>
      <c r="AK616" s="185"/>
      <c r="AL616" s="185"/>
      <c r="AM616" s="185"/>
      <c r="AN616" s="185"/>
      <c r="AO616" s="185"/>
      <c r="AP616" s="185"/>
      <c r="AQ616" s="185"/>
      <c r="AR616" s="185"/>
      <c r="AS616" s="185"/>
      <c r="AT616" s="185"/>
      <c r="AU616" s="185"/>
      <c r="AV616" s="185"/>
      <c r="AW616" s="185"/>
      <c r="AX616" s="185"/>
      <c r="AY616" s="185"/>
      <c r="AZ616" s="185"/>
      <c r="BA616" s="185"/>
      <c r="BB616" s="185"/>
      <c r="BC616" s="185"/>
      <c r="BD616" s="185"/>
      <c r="BE616" s="185"/>
      <c r="BF616" s="185"/>
      <c r="BG616" s="185"/>
      <c r="BH616" s="185"/>
      <c r="BI616" s="185"/>
      <c r="BJ616" s="185"/>
    </row>
    <row r="617" spans="1:62" x14ac:dyDescent="0.3">
      <c r="A617" s="84">
        <f t="shared" si="88"/>
        <v>18</v>
      </c>
      <c r="B617" s="133">
        <f t="shared" si="88"/>
        <v>4.8399449719722506E-3</v>
      </c>
      <c r="C617" s="73">
        <f t="shared" si="89"/>
        <v>1</v>
      </c>
      <c r="D617" s="43">
        <f t="shared" si="105"/>
        <v>4.8399449719722506E-3</v>
      </c>
      <c r="E617" s="133">
        <f t="shared" si="90"/>
        <v>8.4633084463135166E-3</v>
      </c>
      <c r="F617" s="73">
        <f t="shared" si="91"/>
        <v>1</v>
      </c>
      <c r="G617" s="43">
        <f t="shared" si="106"/>
        <v>8.4633084463135166E-3</v>
      </c>
      <c r="H617" s="84"/>
      <c r="I617" s="133"/>
      <c r="J617" s="73"/>
      <c r="K617" s="43"/>
      <c r="L617" s="133"/>
      <c r="M617" s="73"/>
      <c r="N617" s="43"/>
      <c r="O617" s="84"/>
      <c r="P617" s="133"/>
      <c r="Q617" s="73"/>
      <c r="R617" s="43"/>
      <c r="S617" s="133"/>
      <c r="T617" s="73"/>
      <c r="U617" s="43"/>
      <c r="V617" s="185"/>
      <c r="W617" s="185"/>
      <c r="X617" s="185"/>
      <c r="Y617" s="185"/>
      <c r="Z617" s="185"/>
      <c r="AA617" s="185"/>
      <c r="AB617" s="185"/>
      <c r="AC617" s="185"/>
      <c r="AD617" s="185"/>
      <c r="AE617" s="185"/>
      <c r="AF617" s="185"/>
      <c r="AG617" s="185"/>
      <c r="AH617" s="185"/>
      <c r="AI617" s="185"/>
      <c r="AJ617" s="185"/>
      <c r="AK617" s="185"/>
      <c r="AL617" s="185"/>
      <c r="AM617" s="185"/>
      <c r="AN617" s="185"/>
      <c r="AO617" s="185"/>
      <c r="AP617" s="185"/>
      <c r="AQ617" s="185"/>
      <c r="AR617" s="185"/>
      <c r="AS617" s="185"/>
      <c r="AT617" s="185"/>
      <c r="AU617" s="185"/>
      <c r="AV617" s="185"/>
      <c r="AW617" s="185"/>
      <c r="AX617" s="185"/>
      <c r="AY617" s="185"/>
      <c r="AZ617" s="185"/>
      <c r="BA617" s="185"/>
      <c r="BB617" s="185"/>
      <c r="BC617" s="185"/>
      <c r="BD617" s="185"/>
      <c r="BE617" s="185"/>
      <c r="BF617" s="185"/>
      <c r="BG617" s="185"/>
      <c r="BH617" s="185"/>
      <c r="BI617" s="185"/>
      <c r="BJ617" s="185"/>
    </row>
    <row r="618" spans="1:62" x14ac:dyDescent="0.3">
      <c r="A618" s="84">
        <f t="shared" si="88"/>
        <v>19</v>
      </c>
      <c r="B618" s="133">
        <f t="shared" si="88"/>
        <v>4.8060661902532414E-3</v>
      </c>
      <c r="C618" s="73">
        <f t="shared" si="89"/>
        <v>1</v>
      </c>
      <c r="D618" s="43">
        <f t="shared" si="105"/>
        <v>4.8060661902532414E-3</v>
      </c>
      <c r="E618" s="133">
        <f t="shared" si="90"/>
        <v>8.7473903618753741E-3</v>
      </c>
      <c r="F618" s="73">
        <f t="shared" si="91"/>
        <v>1</v>
      </c>
      <c r="G618" s="43">
        <f t="shared" si="106"/>
        <v>8.7473903618753741E-3</v>
      </c>
      <c r="H618" s="84"/>
      <c r="I618" s="133"/>
      <c r="J618" s="73"/>
      <c r="K618" s="43"/>
      <c r="L618" s="133"/>
      <c r="M618" s="73"/>
      <c r="N618" s="43"/>
      <c r="O618" s="84"/>
      <c r="P618" s="133"/>
      <c r="Q618" s="73"/>
      <c r="R618" s="43"/>
      <c r="S618" s="133"/>
      <c r="T618" s="73"/>
      <c r="U618" s="43"/>
      <c r="V618" s="185"/>
      <c r="W618" s="185"/>
      <c r="X618" s="185"/>
      <c r="Y618" s="185"/>
      <c r="Z618" s="185"/>
      <c r="AA618" s="185"/>
      <c r="AB618" s="185"/>
      <c r="AC618" s="185"/>
      <c r="AD618" s="185"/>
      <c r="AE618" s="185"/>
      <c r="AF618" s="185"/>
      <c r="AG618" s="185"/>
      <c r="AH618" s="185"/>
      <c r="AI618" s="185"/>
      <c r="AJ618" s="185"/>
      <c r="AK618" s="185"/>
      <c r="AL618" s="185"/>
      <c r="AM618" s="185"/>
      <c r="AN618" s="185"/>
      <c r="AO618" s="185"/>
      <c r="AP618" s="185"/>
      <c r="AQ618" s="185"/>
      <c r="AR618" s="185"/>
      <c r="AS618" s="185"/>
      <c r="AT618" s="185"/>
      <c r="AU618" s="185"/>
      <c r="AV618" s="185"/>
      <c r="AW618" s="185"/>
      <c r="AX618" s="185"/>
      <c r="AY618" s="185"/>
      <c r="AZ618" s="185"/>
      <c r="BA618" s="185"/>
      <c r="BB618" s="185"/>
      <c r="BC618" s="185"/>
      <c r="BD618" s="185"/>
      <c r="BE618" s="185"/>
      <c r="BF618" s="185"/>
      <c r="BG618" s="185"/>
      <c r="BH618" s="185"/>
      <c r="BI618" s="185"/>
      <c r="BJ618" s="185"/>
    </row>
    <row r="619" spans="1:62" x14ac:dyDescent="0.3">
      <c r="A619" s="84">
        <f t="shared" ref="A619:B638" si="107">A422</f>
        <v>20</v>
      </c>
      <c r="B619" s="133">
        <f t="shared" si="107"/>
        <v>4.384525283290485E-3</v>
      </c>
      <c r="C619" s="73">
        <f t="shared" si="89"/>
        <v>1</v>
      </c>
      <c r="D619" s="43">
        <f t="shared" si="105"/>
        <v>4.384525283290485E-3</v>
      </c>
      <c r="E619" s="133">
        <f t="shared" si="90"/>
        <v>8.916506575538297E-3</v>
      </c>
      <c r="F619" s="73">
        <f t="shared" si="91"/>
        <v>1</v>
      </c>
      <c r="G619" s="43">
        <f t="shared" si="106"/>
        <v>8.916506575538297E-3</v>
      </c>
      <c r="H619" s="84"/>
      <c r="I619" s="133"/>
      <c r="J619" s="73"/>
      <c r="K619" s="43"/>
      <c r="L619" s="133"/>
      <c r="M619" s="73"/>
      <c r="N619" s="43"/>
      <c r="O619" s="84"/>
      <c r="P619" s="133"/>
      <c r="Q619" s="73"/>
      <c r="R619" s="43"/>
      <c r="S619" s="133"/>
      <c r="T619" s="73"/>
      <c r="U619" s="43"/>
      <c r="V619" s="185"/>
      <c r="W619" s="185"/>
      <c r="X619" s="185"/>
      <c r="Y619" s="185"/>
      <c r="Z619" s="185"/>
      <c r="AA619" s="185"/>
      <c r="AB619" s="185"/>
      <c r="AC619" s="185"/>
      <c r="AD619" s="185"/>
      <c r="AE619" s="185"/>
      <c r="AF619" s="185"/>
      <c r="AG619" s="185"/>
      <c r="AH619" s="185"/>
      <c r="AI619" s="185"/>
      <c r="AJ619" s="185"/>
      <c r="AK619" s="185"/>
      <c r="AL619" s="185"/>
      <c r="AM619" s="185"/>
      <c r="AN619" s="185"/>
      <c r="AO619" s="185"/>
      <c r="AP619" s="185"/>
      <c r="AQ619" s="185"/>
      <c r="AR619" s="185"/>
      <c r="AS619" s="185"/>
      <c r="AT619" s="185"/>
      <c r="AU619" s="185"/>
      <c r="AV619" s="185"/>
      <c r="AW619" s="185"/>
      <c r="AX619" s="185"/>
      <c r="AY619" s="185"/>
      <c r="AZ619" s="185"/>
      <c r="BA619" s="185"/>
      <c r="BB619" s="185"/>
      <c r="BC619" s="185"/>
      <c r="BD619" s="185"/>
      <c r="BE619" s="185"/>
      <c r="BF619" s="185"/>
      <c r="BG619" s="185"/>
      <c r="BH619" s="185"/>
      <c r="BI619" s="185"/>
      <c r="BJ619" s="185"/>
    </row>
    <row r="620" spans="1:62" x14ac:dyDescent="0.3">
      <c r="A620" s="84">
        <f t="shared" si="107"/>
        <v>21</v>
      </c>
      <c r="B620" s="133">
        <f t="shared" si="107"/>
        <v>4.1859734068225201E-3</v>
      </c>
      <c r="C620" s="73">
        <f t="shared" si="89"/>
        <v>1</v>
      </c>
      <c r="D620" s="43">
        <f t="shared" si="105"/>
        <v>4.1859734068225201E-3</v>
      </c>
      <c r="E620" s="133">
        <f t="shared" si="90"/>
        <v>8.5727202495699886E-3</v>
      </c>
      <c r="F620" s="73">
        <f t="shared" si="91"/>
        <v>1</v>
      </c>
      <c r="G620" s="43">
        <f t="shared" si="106"/>
        <v>8.5727202495699886E-3</v>
      </c>
      <c r="H620" s="84"/>
      <c r="I620" s="133"/>
      <c r="J620" s="73"/>
      <c r="K620" s="43"/>
      <c r="L620" s="133"/>
      <c r="M620" s="73"/>
      <c r="N620" s="43"/>
      <c r="O620" s="84"/>
      <c r="P620" s="133"/>
      <c r="Q620" s="73"/>
      <c r="R620" s="43"/>
      <c r="S620" s="133"/>
      <c r="T620" s="73"/>
      <c r="U620" s="43"/>
      <c r="V620" s="185"/>
      <c r="W620" s="185"/>
      <c r="X620" s="185"/>
      <c r="Y620" s="185"/>
      <c r="Z620" s="185"/>
      <c r="AA620" s="185"/>
      <c r="AB620" s="185"/>
      <c r="AC620" s="185"/>
      <c r="AD620" s="185"/>
      <c r="AE620" s="185"/>
      <c r="AF620" s="185"/>
      <c r="AG620" s="185"/>
      <c r="AH620" s="185"/>
      <c r="AI620" s="185"/>
      <c r="AJ620" s="185"/>
      <c r="AK620" s="185"/>
      <c r="AL620" s="185"/>
      <c r="AM620" s="185"/>
      <c r="AN620" s="185"/>
      <c r="AO620" s="185"/>
      <c r="AP620" s="185"/>
      <c r="AQ620" s="185"/>
      <c r="AR620" s="185"/>
      <c r="AS620" s="185"/>
      <c r="AT620" s="185"/>
      <c r="AU620" s="185"/>
      <c r="AV620" s="185"/>
      <c r="AW620" s="185"/>
      <c r="AX620" s="185"/>
      <c r="AY620" s="185"/>
      <c r="AZ620" s="185"/>
      <c r="BA620" s="185"/>
      <c r="BB620" s="185"/>
      <c r="BC620" s="185"/>
      <c r="BD620" s="185"/>
      <c r="BE620" s="185"/>
      <c r="BF620" s="185"/>
      <c r="BG620" s="185"/>
      <c r="BH620" s="185"/>
      <c r="BI620" s="185"/>
      <c r="BJ620" s="185"/>
    </row>
    <row r="621" spans="1:62" x14ac:dyDescent="0.3">
      <c r="A621" s="84">
        <f t="shared" si="107"/>
        <v>22</v>
      </c>
      <c r="B621" s="133">
        <f t="shared" si="107"/>
        <v>3.8757881676410983E-3</v>
      </c>
      <c r="C621" s="73">
        <f t="shared" si="89"/>
        <v>1</v>
      </c>
      <c r="D621" s="43">
        <f t="shared" si="105"/>
        <v>3.8757881676410983E-3</v>
      </c>
      <c r="E621" s="133">
        <f t="shared" si="90"/>
        <v>8.4416482416079207E-3</v>
      </c>
      <c r="F621" s="73">
        <f t="shared" si="91"/>
        <v>1</v>
      </c>
      <c r="G621" s="43">
        <f t="shared" si="106"/>
        <v>8.4416482416079207E-3</v>
      </c>
      <c r="H621" s="84"/>
      <c r="I621" s="133"/>
      <c r="J621" s="73"/>
      <c r="K621" s="43"/>
      <c r="L621" s="133"/>
      <c r="M621" s="73"/>
      <c r="N621" s="43"/>
      <c r="O621" s="84"/>
      <c r="P621" s="133"/>
      <c r="Q621" s="73"/>
      <c r="R621" s="43"/>
      <c r="S621" s="133"/>
      <c r="T621" s="73"/>
      <c r="U621" s="43"/>
      <c r="V621" s="185"/>
      <c r="W621" s="185"/>
      <c r="X621" s="185"/>
      <c r="Y621" s="185"/>
      <c r="Z621" s="185"/>
      <c r="AA621" s="185"/>
      <c r="AB621" s="185"/>
      <c r="AC621" s="185"/>
      <c r="AD621" s="185"/>
      <c r="AE621" s="185"/>
      <c r="AF621" s="185"/>
      <c r="AG621" s="185"/>
      <c r="AH621" s="185"/>
      <c r="AI621" s="185"/>
      <c r="AJ621" s="185"/>
      <c r="AK621" s="185"/>
      <c r="AL621" s="185"/>
      <c r="AM621" s="185"/>
      <c r="AN621" s="185"/>
      <c r="AO621" s="185"/>
      <c r="AP621" s="185"/>
      <c r="AQ621" s="185"/>
      <c r="AR621" s="185"/>
      <c r="AS621" s="185"/>
      <c r="AT621" s="185"/>
      <c r="AU621" s="185"/>
      <c r="AV621" s="185"/>
      <c r="AW621" s="185"/>
      <c r="AX621" s="185"/>
      <c r="AY621" s="185"/>
      <c r="AZ621" s="185"/>
      <c r="BA621" s="185"/>
      <c r="BB621" s="185"/>
      <c r="BC621" s="185"/>
      <c r="BD621" s="185"/>
      <c r="BE621" s="185"/>
      <c r="BF621" s="185"/>
      <c r="BG621" s="185"/>
      <c r="BH621" s="185"/>
      <c r="BI621" s="185"/>
      <c r="BJ621" s="185"/>
    </row>
    <row r="622" spans="1:62" x14ac:dyDescent="0.3">
      <c r="A622" s="84">
        <f t="shared" si="107"/>
        <v>23</v>
      </c>
      <c r="B622" s="133">
        <f t="shared" si="107"/>
        <v>3.8768989473695905E-3</v>
      </c>
      <c r="C622" s="73">
        <f t="shared" si="89"/>
        <v>1</v>
      </c>
      <c r="D622" s="43">
        <f t="shared" si="105"/>
        <v>3.8768989473695905E-3</v>
      </c>
      <c r="E622" s="133">
        <f t="shared" si="90"/>
        <v>8.9614931545422289E-3</v>
      </c>
      <c r="F622" s="73">
        <f t="shared" si="91"/>
        <v>1</v>
      </c>
      <c r="G622" s="43">
        <f t="shared" si="106"/>
        <v>8.9614931545422289E-3</v>
      </c>
      <c r="H622" s="84"/>
      <c r="I622" s="133"/>
      <c r="J622" s="73"/>
      <c r="K622" s="43"/>
      <c r="L622" s="133"/>
      <c r="M622" s="73"/>
      <c r="N622" s="43"/>
      <c r="O622" s="84"/>
      <c r="P622" s="133"/>
      <c r="Q622" s="73"/>
      <c r="R622" s="43"/>
      <c r="S622" s="133"/>
      <c r="T622" s="73"/>
      <c r="U622" s="43"/>
      <c r="V622" s="185"/>
      <c r="W622" s="185"/>
      <c r="X622" s="185"/>
      <c r="Y622" s="185"/>
      <c r="Z622" s="185"/>
      <c r="AA622" s="185"/>
      <c r="AB622" s="185"/>
      <c r="AC622" s="185"/>
      <c r="AD622" s="185"/>
      <c r="AE622" s="185"/>
      <c r="AF622" s="185"/>
      <c r="AG622" s="185"/>
      <c r="AH622" s="185"/>
      <c r="AI622" s="185"/>
      <c r="AJ622" s="185"/>
      <c r="AK622" s="185"/>
      <c r="AL622" s="185"/>
      <c r="AM622" s="185"/>
      <c r="AN622" s="185"/>
      <c r="AO622" s="185"/>
      <c r="AP622" s="185"/>
      <c r="AQ622" s="185"/>
      <c r="AR622" s="185"/>
      <c r="AS622" s="185"/>
      <c r="AT622" s="185"/>
      <c r="AU622" s="185"/>
      <c r="AV622" s="185"/>
      <c r="AW622" s="185"/>
      <c r="AX622" s="185"/>
      <c r="AY622" s="185"/>
      <c r="AZ622" s="185"/>
      <c r="BA622" s="185"/>
      <c r="BB622" s="185"/>
      <c r="BC622" s="185"/>
      <c r="BD622" s="185"/>
      <c r="BE622" s="185"/>
      <c r="BF622" s="185"/>
      <c r="BG622" s="185"/>
      <c r="BH622" s="185"/>
      <c r="BI622" s="185"/>
      <c r="BJ622" s="185"/>
    </row>
    <row r="623" spans="1:62" x14ac:dyDescent="0.3">
      <c r="A623" s="84">
        <f t="shared" si="107"/>
        <v>24</v>
      </c>
      <c r="B623" s="133">
        <f t="shared" si="107"/>
        <v>3.6661284938882123E-3</v>
      </c>
      <c r="C623" s="73">
        <f t="shared" si="89"/>
        <v>1</v>
      </c>
      <c r="D623" s="43">
        <f t="shared" si="105"/>
        <v>3.6661284938882123E-3</v>
      </c>
      <c r="E623" s="133">
        <f t="shared" si="90"/>
        <v>8.3133531829670815E-3</v>
      </c>
      <c r="F623" s="73">
        <f t="shared" si="91"/>
        <v>1</v>
      </c>
      <c r="G623" s="43">
        <f t="shared" si="106"/>
        <v>8.3133531829670815E-3</v>
      </c>
      <c r="H623" s="84"/>
      <c r="I623" s="133"/>
      <c r="J623" s="73"/>
      <c r="K623" s="43"/>
      <c r="L623" s="133"/>
      <c r="M623" s="73"/>
      <c r="N623" s="43"/>
      <c r="O623" s="84"/>
      <c r="P623" s="133"/>
      <c r="Q623" s="73"/>
      <c r="R623" s="43"/>
      <c r="S623" s="133"/>
      <c r="T623" s="73"/>
      <c r="U623" s="43"/>
      <c r="V623" s="185"/>
      <c r="W623" s="185"/>
      <c r="X623" s="185"/>
      <c r="Y623" s="185"/>
      <c r="Z623" s="185"/>
      <c r="AA623" s="185"/>
      <c r="AB623" s="185"/>
      <c r="AC623" s="185"/>
      <c r="AD623" s="185"/>
      <c r="AE623" s="185"/>
      <c r="AF623" s="185"/>
      <c r="AG623" s="185"/>
      <c r="AH623" s="185"/>
      <c r="AI623" s="185"/>
      <c r="AJ623" s="185"/>
      <c r="AK623" s="185"/>
      <c r="AL623" s="185"/>
      <c r="AM623" s="185"/>
      <c r="AN623" s="185"/>
      <c r="AO623" s="185"/>
      <c r="AP623" s="185"/>
      <c r="AQ623" s="185"/>
      <c r="AR623" s="185"/>
      <c r="AS623" s="185"/>
      <c r="AT623" s="185"/>
      <c r="AU623" s="185"/>
      <c r="AV623" s="185"/>
      <c r="AW623" s="185"/>
      <c r="AX623" s="185"/>
      <c r="AY623" s="185"/>
      <c r="AZ623" s="185"/>
      <c r="BA623" s="185"/>
      <c r="BB623" s="185"/>
      <c r="BC623" s="185"/>
      <c r="BD623" s="185"/>
      <c r="BE623" s="185"/>
      <c r="BF623" s="185"/>
      <c r="BG623" s="185"/>
      <c r="BH623" s="185"/>
      <c r="BI623" s="185"/>
      <c r="BJ623" s="185"/>
    </row>
    <row r="624" spans="1:62" x14ac:dyDescent="0.3">
      <c r="A624" s="84">
        <f t="shared" si="107"/>
        <v>25</v>
      </c>
      <c r="B624" s="133">
        <f t="shared" si="107"/>
        <v>3.7019511401320828E-3</v>
      </c>
      <c r="C624" s="73">
        <f t="shared" si="89"/>
        <v>1</v>
      </c>
      <c r="D624" s="43">
        <f t="shared" si="105"/>
        <v>3.7019511401320828E-3</v>
      </c>
      <c r="E624" s="133">
        <f t="shared" si="90"/>
        <v>8.8981787100181776E-3</v>
      </c>
      <c r="F624" s="73">
        <f t="shared" si="91"/>
        <v>1</v>
      </c>
      <c r="G624" s="43">
        <f t="shared" si="106"/>
        <v>8.8981787100181776E-3</v>
      </c>
      <c r="H624" s="84"/>
      <c r="I624" s="133"/>
      <c r="J624" s="73"/>
      <c r="K624" s="43"/>
      <c r="L624" s="133"/>
      <c r="M624" s="73"/>
      <c r="N624" s="43"/>
      <c r="O624" s="84"/>
      <c r="P624" s="133"/>
      <c r="Q624" s="73"/>
      <c r="R624" s="43"/>
      <c r="S624" s="133"/>
      <c r="T624" s="73"/>
      <c r="U624" s="43"/>
      <c r="V624" s="185"/>
      <c r="W624" s="185"/>
      <c r="X624" s="185"/>
      <c r="Y624" s="185"/>
      <c r="Z624" s="185"/>
      <c r="AA624" s="185"/>
      <c r="AB624" s="185"/>
      <c r="AC624" s="185"/>
      <c r="AD624" s="185"/>
      <c r="AE624" s="185"/>
      <c r="AF624" s="185"/>
      <c r="AG624" s="185"/>
      <c r="AH624" s="185"/>
      <c r="AI624" s="185"/>
      <c r="AJ624" s="185"/>
      <c r="AK624" s="185"/>
      <c r="AL624" s="185"/>
      <c r="AM624" s="185"/>
      <c r="AN624" s="185"/>
      <c r="AO624" s="185"/>
      <c r="AP624" s="185"/>
      <c r="AQ624" s="185"/>
      <c r="AR624" s="185"/>
      <c r="AS624" s="185"/>
      <c r="AT624" s="185"/>
      <c r="AU624" s="185"/>
      <c r="AV624" s="185"/>
      <c r="AW624" s="185"/>
      <c r="AX624" s="185"/>
      <c r="AY624" s="185"/>
      <c r="AZ624" s="185"/>
      <c r="BA624" s="185"/>
      <c r="BB624" s="185"/>
      <c r="BC624" s="185"/>
      <c r="BD624" s="185"/>
      <c r="BE624" s="185"/>
      <c r="BF624" s="185"/>
      <c r="BG624" s="185"/>
      <c r="BH624" s="185"/>
      <c r="BI624" s="185"/>
      <c r="BJ624" s="185"/>
    </row>
    <row r="625" spans="1:62" x14ac:dyDescent="0.3">
      <c r="A625" s="84">
        <f t="shared" si="107"/>
        <v>26</v>
      </c>
      <c r="B625" s="133">
        <f t="shared" si="107"/>
        <v>3.6650177141597201E-3</v>
      </c>
      <c r="C625" s="73">
        <f t="shared" si="89"/>
        <v>1</v>
      </c>
      <c r="D625" s="43">
        <f t="shared" si="105"/>
        <v>3.6650177141597201E-3</v>
      </c>
      <c r="E625" s="133">
        <f t="shared" si="90"/>
        <v>9.005924343681913E-3</v>
      </c>
      <c r="F625" s="73">
        <f t="shared" si="91"/>
        <v>1</v>
      </c>
      <c r="G625" s="43">
        <f t="shared" si="106"/>
        <v>9.005924343681913E-3</v>
      </c>
      <c r="H625" s="84"/>
      <c r="I625" s="133"/>
      <c r="J625" s="73"/>
      <c r="K625" s="43"/>
      <c r="L625" s="133"/>
      <c r="M625" s="73"/>
      <c r="N625" s="43"/>
      <c r="O625" s="84"/>
      <c r="P625" s="133"/>
      <c r="Q625" s="73"/>
      <c r="R625" s="43"/>
      <c r="S625" s="133"/>
      <c r="T625" s="73"/>
      <c r="U625" s="43"/>
      <c r="V625" s="185"/>
      <c r="W625" s="185"/>
      <c r="X625" s="185"/>
      <c r="Y625" s="185"/>
      <c r="Z625" s="185"/>
      <c r="AA625" s="185"/>
      <c r="AB625" s="185"/>
      <c r="AC625" s="185"/>
      <c r="AD625" s="185"/>
      <c r="AE625" s="185"/>
      <c r="AF625" s="185"/>
      <c r="AG625" s="185"/>
      <c r="AH625" s="185"/>
      <c r="AI625" s="185"/>
      <c r="AJ625" s="185"/>
      <c r="AK625" s="185"/>
      <c r="AL625" s="185"/>
      <c r="AM625" s="185"/>
      <c r="AN625" s="185"/>
      <c r="AO625" s="185"/>
      <c r="AP625" s="185"/>
      <c r="AQ625" s="185"/>
      <c r="AR625" s="185"/>
      <c r="AS625" s="185"/>
      <c r="AT625" s="185"/>
      <c r="AU625" s="185"/>
      <c r="AV625" s="185"/>
      <c r="AW625" s="185"/>
      <c r="AX625" s="185"/>
      <c r="AY625" s="185"/>
      <c r="AZ625" s="185"/>
      <c r="BA625" s="185"/>
      <c r="BB625" s="185"/>
      <c r="BC625" s="185"/>
      <c r="BD625" s="185"/>
      <c r="BE625" s="185"/>
      <c r="BF625" s="185"/>
      <c r="BG625" s="185"/>
      <c r="BH625" s="185"/>
      <c r="BI625" s="185"/>
      <c r="BJ625" s="185"/>
    </row>
    <row r="626" spans="1:62" x14ac:dyDescent="0.3">
      <c r="A626" s="84">
        <f t="shared" si="107"/>
        <v>27</v>
      </c>
      <c r="B626" s="133">
        <f t="shared" si="107"/>
        <v>3.7702640934343477E-3</v>
      </c>
      <c r="C626" s="73">
        <f t="shared" si="89"/>
        <v>1</v>
      </c>
      <c r="D626" s="43">
        <f t="shared" si="105"/>
        <v>3.7702640934343477E-3</v>
      </c>
      <c r="E626" s="133">
        <f t="shared" si="90"/>
        <v>9.2561274775247605E-3</v>
      </c>
      <c r="F626" s="73">
        <f t="shared" si="91"/>
        <v>1</v>
      </c>
      <c r="G626" s="43">
        <f t="shared" si="106"/>
        <v>9.2561274775247605E-3</v>
      </c>
      <c r="H626" s="84"/>
      <c r="I626" s="133"/>
      <c r="J626" s="73"/>
      <c r="K626" s="43"/>
      <c r="L626" s="133"/>
      <c r="M626" s="73"/>
      <c r="N626" s="43"/>
      <c r="O626" s="84"/>
      <c r="P626" s="133"/>
      <c r="Q626" s="73"/>
      <c r="R626" s="43"/>
      <c r="S626" s="133"/>
      <c r="T626" s="73"/>
      <c r="U626" s="43"/>
      <c r="V626" s="185"/>
      <c r="W626" s="185"/>
      <c r="X626" s="185"/>
      <c r="Y626" s="185"/>
      <c r="Z626" s="185"/>
      <c r="AA626" s="185"/>
      <c r="AB626" s="185"/>
      <c r="AC626" s="185"/>
      <c r="AD626" s="185"/>
      <c r="AE626" s="185"/>
      <c r="AF626" s="185"/>
      <c r="AG626" s="185"/>
      <c r="AH626" s="185"/>
      <c r="AI626" s="185"/>
      <c r="AJ626" s="185"/>
      <c r="AK626" s="185"/>
      <c r="AL626" s="185"/>
      <c r="AM626" s="185"/>
      <c r="AN626" s="185"/>
      <c r="AO626" s="185"/>
      <c r="AP626" s="185"/>
      <c r="AQ626" s="185"/>
      <c r="AR626" s="185"/>
      <c r="AS626" s="185"/>
      <c r="AT626" s="185"/>
      <c r="AU626" s="185"/>
      <c r="AV626" s="185"/>
      <c r="AW626" s="185"/>
      <c r="AX626" s="185"/>
      <c r="AY626" s="185"/>
      <c r="AZ626" s="185"/>
      <c r="BA626" s="185"/>
      <c r="BB626" s="185"/>
      <c r="BC626" s="185"/>
      <c r="BD626" s="185"/>
      <c r="BE626" s="185"/>
      <c r="BF626" s="185"/>
      <c r="BG626" s="185"/>
      <c r="BH626" s="185"/>
      <c r="BI626" s="185"/>
      <c r="BJ626" s="185"/>
    </row>
    <row r="627" spans="1:62" x14ac:dyDescent="0.3">
      <c r="A627" s="84">
        <f t="shared" si="107"/>
        <v>28</v>
      </c>
      <c r="B627" s="133">
        <f t="shared" si="107"/>
        <v>3.8477409794966722E-3</v>
      </c>
      <c r="C627" s="73">
        <f t="shared" si="89"/>
        <v>1</v>
      </c>
      <c r="D627" s="43">
        <f t="shared" si="105"/>
        <v>3.8477409794966722E-3</v>
      </c>
      <c r="E627" s="133">
        <f t="shared" si="90"/>
        <v>9.2500181890180534E-3</v>
      </c>
      <c r="F627" s="73">
        <f t="shared" si="91"/>
        <v>1</v>
      </c>
      <c r="G627" s="43">
        <f t="shared" si="106"/>
        <v>9.2500181890180534E-3</v>
      </c>
      <c r="H627" s="84"/>
      <c r="I627" s="133"/>
      <c r="J627" s="73"/>
      <c r="K627" s="43"/>
      <c r="L627" s="133"/>
      <c r="M627" s="73"/>
      <c r="N627" s="43"/>
      <c r="O627" s="84"/>
      <c r="P627" s="133"/>
      <c r="Q627" s="73"/>
      <c r="R627" s="43"/>
      <c r="S627" s="133"/>
      <c r="T627" s="73"/>
      <c r="U627" s="43"/>
      <c r="V627" s="185"/>
      <c r="W627" s="185"/>
      <c r="X627" s="185"/>
      <c r="Y627" s="185"/>
      <c r="Z627" s="185"/>
      <c r="AA627" s="185"/>
      <c r="AB627" s="185"/>
      <c r="AC627" s="185"/>
      <c r="AD627" s="185"/>
      <c r="AE627" s="185"/>
      <c r="AF627" s="185"/>
      <c r="AG627" s="185"/>
      <c r="AH627" s="185"/>
      <c r="AI627" s="185"/>
      <c r="AJ627" s="185"/>
      <c r="AK627" s="185"/>
      <c r="AL627" s="185"/>
      <c r="AM627" s="185"/>
      <c r="AN627" s="185"/>
      <c r="AO627" s="185"/>
      <c r="AP627" s="185"/>
      <c r="AQ627" s="185"/>
      <c r="AR627" s="185"/>
      <c r="AS627" s="185"/>
      <c r="AT627" s="185"/>
      <c r="AU627" s="185"/>
      <c r="AV627" s="185"/>
      <c r="AW627" s="185"/>
      <c r="AX627" s="185"/>
      <c r="AY627" s="185"/>
      <c r="AZ627" s="185"/>
      <c r="BA627" s="185"/>
      <c r="BB627" s="185"/>
      <c r="BC627" s="185"/>
      <c r="BD627" s="185"/>
      <c r="BE627" s="185"/>
      <c r="BF627" s="185"/>
      <c r="BG627" s="185"/>
      <c r="BH627" s="185"/>
      <c r="BI627" s="185"/>
      <c r="BJ627" s="185"/>
    </row>
    <row r="628" spans="1:62" x14ac:dyDescent="0.3">
      <c r="A628" s="84">
        <f t="shared" si="107"/>
        <v>29</v>
      </c>
      <c r="B628" s="133">
        <f t="shared" si="107"/>
        <v>4.0735069593126937E-3</v>
      </c>
      <c r="C628" s="73">
        <f t="shared" si="89"/>
        <v>1</v>
      </c>
      <c r="D628" s="43">
        <f t="shared" si="105"/>
        <v>4.0735069593126937E-3</v>
      </c>
      <c r="E628" s="133">
        <f t="shared" si="90"/>
        <v>9.6821115034014856E-3</v>
      </c>
      <c r="F628" s="73">
        <f t="shared" si="91"/>
        <v>1</v>
      </c>
      <c r="G628" s="43">
        <f t="shared" si="106"/>
        <v>9.6821115034014856E-3</v>
      </c>
      <c r="H628" s="84"/>
      <c r="I628" s="133"/>
      <c r="J628" s="73"/>
      <c r="K628" s="43"/>
      <c r="L628" s="133"/>
      <c r="M628" s="73"/>
      <c r="N628" s="43"/>
      <c r="O628" s="84"/>
      <c r="P628" s="133"/>
      <c r="Q628" s="73"/>
      <c r="R628" s="43"/>
      <c r="S628" s="133"/>
      <c r="T628" s="73"/>
      <c r="U628" s="43"/>
      <c r="V628" s="185"/>
      <c r="W628" s="185"/>
      <c r="X628" s="185"/>
      <c r="Y628" s="185"/>
      <c r="Z628" s="185"/>
      <c r="AA628" s="185"/>
      <c r="AB628" s="185"/>
      <c r="AC628" s="185"/>
      <c r="AD628" s="185"/>
      <c r="AE628" s="185"/>
      <c r="AF628" s="185"/>
      <c r="AG628" s="185"/>
      <c r="AH628" s="185"/>
      <c r="AI628" s="185"/>
      <c r="AJ628" s="185"/>
      <c r="AK628" s="185"/>
      <c r="AL628" s="185"/>
      <c r="AM628" s="185"/>
      <c r="AN628" s="185"/>
      <c r="AO628" s="185"/>
      <c r="AP628" s="185"/>
      <c r="AQ628" s="185"/>
      <c r="AR628" s="185"/>
      <c r="AS628" s="185"/>
      <c r="AT628" s="185"/>
      <c r="AU628" s="185"/>
      <c r="AV628" s="185"/>
      <c r="AW628" s="185"/>
      <c r="AX628" s="185"/>
      <c r="AY628" s="185"/>
      <c r="AZ628" s="185"/>
      <c r="BA628" s="185"/>
      <c r="BB628" s="185"/>
      <c r="BC628" s="185"/>
      <c r="BD628" s="185"/>
      <c r="BE628" s="185"/>
      <c r="BF628" s="185"/>
      <c r="BG628" s="185"/>
      <c r="BH628" s="185"/>
      <c r="BI628" s="185"/>
      <c r="BJ628" s="185"/>
    </row>
    <row r="629" spans="1:62" x14ac:dyDescent="0.3">
      <c r="A629" s="84">
        <f t="shared" si="107"/>
        <v>30</v>
      </c>
      <c r="B629" s="133">
        <f t="shared" si="107"/>
        <v>4.4595029149637026E-3</v>
      </c>
      <c r="C629" s="73">
        <f t="shared" si="89"/>
        <v>1</v>
      </c>
      <c r="D629" s="43">
        <f t="shared" si="105"/>
        <v>4.4595029149637026E-3</v>
      </c>
      <c r="E629" s="133">
        <f t="shared" si="90"/>
        <v>1.0694031836057799E-2</v>
      </c>
      <c r="F629" s="73">
        <f t="shared" si="91"/>
        <v>1</v>
      </c>
      <c r="G629" s="43">
        <f t="shared" si="106"/>
        <v>1.0694031836057799E-2</v>
      </c>
      <c r="H629" s="84"/>
      <c r="I629" s="133"/>
      <c r="J629" s="73"/>
      <c r="K629" s="43"/>
      <c r="L629" s="133"/>
      <c r="M629" s="73"/>
      <c r="N629" s="43"/>
      <c r="O629" s="84"/>
      <c r="P629" s="133"/>
      <c r="Q629" s="73"/>
      <c r="R629" s="43"/>
      <c r="S629" s="133"/>
      <c r="T629" s="73"/>
      <c r="U629" s="43"/>
      <c r="V629" s="185"/>
      <c r="W629" s="185"/>
      <c r="X629" s="185"/>
      <c r="Y629" s="185"/>
      <c r="Z629" s="185"/>
      <c r="AA629" s="185"/>
      <c r="AB629" s="185"/>
      <c r="AC629" s="185"/>
      <c r="AD629" s="185"/>
      <c r="AE629" s="185"/>
      <c r="AF629" s="185"/>
      <c r="AG629" s="185"/>
      <c r="AH629" s="185"/>
      <c r="AI629" s="185"/>
      <c r="AJ629" s="185"/>
      <c r="AK629" s="185"/>
      <c r="AL629" s="185"/>
      <c r="AM629" s="185"/>
      <c r="AN629" s="185"/>
      <c r="AO629" s="185"/>
      <c r="AP629" s="185"/>
      <c r="AQ629" s="185"/>
      <c r="AR629" s="185"/>
      <c r="AS629" s="185"/>
      <c r="AT629" s="185"/>
      <c r="AU629" s="185"/>
      <c r="AV629" s="185"/>
      <c r="AW629" s="185"/>
      <c r="AX629" s="185"/>
      <c r="AY629" s="185"/>
      <c r="AZ629" s="185"/>
      <c r="BA629" s="185"/>
      <c r="BB629" s="185"/>
      <c r="BC629" s="185"/>
      <c r="BD629" s="185"/>
      <c r="BE629" s="185"/>
      <c r="BF629" s="185"/>
      <c r="BG629" s="185"/>
      <c r="BH629" s="185"/>
      <c r="BI629" s="185"/>
      <c r="BJ629" s="185"/>
    </row>
    <row r="630" spans="1:62" x14ac:dyDescent="0.3">
      <c r="A630" s="84">
        <f t="shared" si="107"/>
        <v>31</v>
      </c>
      <c r="B630" s="133">
        <f t="shared" si="107"/>
        <v>4.5303151226550745E-3</v>
      </c>
      <c r="C630" s="73">
        <f t="shared" si="89"/>
        <v>1</v>
      </c>
      <c r="D630" s="43">
        <f t="shared" si="105"/>
        <v>4.5303151226550745E-3</v>
      </c>
      <c r="E630" s="133">
        <f t="shared" si="90"/>
        <v>1.0670983156691587E-2</v>
      </c>
      <c r="F630" s="73">
        <f t="shared" si="91"/>
        <v>1</v>
      </c>
      <c r="G630" s="43">
        <f t="shared" si="106"/>
        <v>1.0670983156691587E-2</v>
      </c>
      <c r="H630" s="84"/>
      <c r="I630" s="133"/>
      <c r="J630" s="73"/>
      <c r="K630" s="43"/>
      <c r="L630" s="133"/>
      <c r="M630" s="73"/>
      <c r="N630" s="43"/>
      <c r="O630" s="84"/>
      <c r="P630" s="133"/>
      <c r="Q630" s="73"/>
      <c r="R630" s="43"/>
      <c r="S630" s="133"/>
      <c r="T630" s="73"/>
      <c r="U630" s="43"/>
      <c r="V630" s="185"/>
      <c r="W630" s="185"/>
      <c r="X630" s="185"/>
      <c r="Y630" s="185"/>
      <c r="Z630" s="185"/>
      <c r="AA630" s="185"/>
      <c r="AB630" s="185"/>
      <c r="AC630" s="185"/>
      <c r="AD630" s="185"/>
      <c r="AE630" s="185"/>
      <c r="AF630" s="185"/>
      <c r="AG630" s="185"/>
      <c r="AH630" s="185"/>
      <c r="AI630" s="185"/>
      <c r="AJ630" s="185"/>
      <c r="AK630" s="185"/>
      <c r="AL630" s="185"/>
      <c r="AM630" s="185"/>
      <c r="AN630" s="185"/>
      <c r="AO630" s="185"/>
      <c r="AP630" s="185"/>
      <c r="AQ630" s="185"/>
      <c r="AR630" s="185"/>
      <c r="AS630" s="185"/>
      <c r="AT630" s="185"/>
      <c r="AU630" s="185"/>
      <c r="AV630" s="185"/>
      <c r="AW630" s="185"/>
      <c r="AX630" s="185"/>
      <c r="AY630" s="185"/>
      <c r="AZ630" s="185"/>
      <c r="BA630" s="185"/>
      <c r="BB630" s="185"/>
      <c r="BC630" s="185"/>
      <c r="BD630" s="185"/>
      <c r="BE630" s="185"/>
      <c r="BF630" s="185"/>
      <c r="BG630" s="185"/>
      <c r="BH630" s="185"/>
      <c r="BI630" s="185"/>
      <c r="BJ630" s="185"/>
    </row>
    <row r="631" spans="1:62" x14ac:dyDescent="0.3">
      <c r="A631" s="84">
        <f t="shared" si="107"/>
        <v>32</v>
      </c>
      <c r="B631" s="133">
        <f t="shared" si="107"/>
        <v>4.2342923250119268E-3</v>
      </c>
      <c r="C631" s="73">
        <f t="shared" ref="C631:C662" si="108">C434/$C531</f>
        <v>1</v>
      </c>
      <c r="D631" s="43">
        <f t="shared" si="105"/>
        <v>4.2342923250119268E-3</v>
      </c>
      <c r="E631" s="133">
        <f t="shared" ref="E631:E662" si="109">E434</f>
        <v>9.7398720492830743E-3</v>
      </c>
      <c r="F631" s="73">
        <f t="shared" ref="F631:F662" si="110">F434/$G531</f>
        <v>1</v>
      </c>
      <c r="G631" s="43">
        <f t="shared" si="106"/>
        <v>9.7398720492830743E-3</v>
      </c>
      <c r="H631" s="84"/>
      <c r="I631" s="133"/>
      <c r="J631" s="73"/>
      <c r="K631" s="43"/>
      <c r="L631" s="133"/>
      <c r="M631" s="73"/>
      <c r="N631" s="43"/>
      <c r="O631" s="84"/>
      <c r="P631" s="133"/>
      <c r="Q631" s="73"/>
      <c r="R631" s="43"/>
      <c r="S631" s="133"/>
      <c r="T631" s="73"/>
      <c r="U631" s="43"/>
      <c r="V631" s="185"/>
      <c r="W631" s="185"/>
      <c r="X631" s="185"/>
      <c r="Y631" s="185"/>
      <c r="Z631" s="185"/>
      <c r="AA631" s="185"/>
      <c r="AB631" s="185"/>
      <c r="AC631" s="185"/>
      <c r="AD631" s="185"/>
      <c r="AE631" s="185"/>
      <c r="AF631" s="185"/>
      <c r="AG631" s="185"/>
      <c r="AH631" s="185"/>
      <c r="AI631" s="185"/>
      <c r="AJ631" s="185"/>
      <c r="AK631" s="185"/>
      <c r="AL631" s="185"/>
      <c r="AM631" s="185"/>
      <c r="AN631" s="185"/>
      <c r="AO631" s="185"/>
      <c r="AP631" s="185"/>
      <c r="AQ631" s="185"/>
      <c r="AR631" s="185"/>
      <c r="AS631" s="185"/>
      <c r="AT631" s="185"/>
      <c r="AU631" s="185"/>
      <c r="AV631" s="185"/>
      <c r="AW631" s="185"/>
      <c r="AX631" s="185"/>
      <c r="AY631" s="185"/>
      <c r="AZ631" s="185"/>
      <c r="BA631" s="185"/>
      <c r="BB631" s="185"/>
      <c r="BC631" s="185"/>
      <c r="BD631" s="185"/>
      <c r="BE631" s="185"/>
      <c r="BF631" s="185"/>
      <c r="BG631" s="185"/>
      <c r="BH631" s="185"/>
      <c r="BI631" s="185"/>
      <c r="BJ631" s="185"/>
    </row>
    <row r="632" spans="1:62" x14ac:dyDescent="0.3">
      <c r="A632" s="84">
        <f t="shared" si="107"/>
        <v>33</v>
      </c>
      <c r="B632" s="133">
        <f t="shared" si="107"/>
        <v>4.1584816085423401E-3</v>
      </c>
      <c r="C632" s="73">
        <f t="shared" si="108"/>
        <v>1</v>
      </c>
      <c r="D632" s="43">
        <f t="shared" si="105"/>
        <v>4.1584816085423401E-3</v>
      </c>
      <c r="E632" s="133">
        <f t="shared" si="109"/>
        <v>9.5063306113676079E-3</v>
      </c>
      <c r="F632" s="73">
        <f t="shared" si="110"/>
        <v>1</v>
      </c>
      <c r="G632" s="43">
        <f t="shared" si="106"/>
        <v>9.5063306113676079E-3</v>
      </c>
      <c r="H632" s="84"/>
      <c r="I632" s="133"/>
      <c r="J632" s="73"/>
      <c r="K632" s="43"/>
      <c r="L632" s="133"/>
      <c r="M632" s="73"/>
      <c r="N632" s="43"/>
      <c r="O632" s="84"/>
      <c r="P632" s="133"/>
      <c r="Q632" s="73"/>
      <c r="R632" s="43"/>
      <c r="S632" s="133"/>
      <c r="T632" s="73"/>
      <c r="U632" s="43"/>
      <c r="V632" s="185"/>
      <c r="W632" s="185"/>
      <c r="X632" s="185"/>
      <c r="Y632" s="185"/>
      <c r="Z632" s="185"/>
      <c r="AA632" s="185"/>
      <c r="AB632" s="185"/>
      <c r="AC632" s="185"/>
      <c r="AD632" s="185"/>
      <c r="AE632" s="185"/>
      <c r="AF632" s="185"/>
      <c r="AG632" s="185"/>
      <c r="AH632" s="185"/>
      <c r="AI632" s="185"/>
      <c r="AJ632" s="185"/>
      <c r="AK632" s="185"/>
      <c r="AL632" s="185"/>
      <c r="AM632" s="185"/>
      <c r="AN632" s="185"/>
      <c r="AO632" s="185"/>
      <c r="AP632" s="185"/>
      <c r="AQ632" s="185"/>
      <c r="AR632" s="185"/>
      <c r="AS632" s="185"/>
      <c r="AT632" s="185"/>
      <c r="AU632" s="185"/>
      <c r="AV632" s="185"/>
      <c r="AW632" s="185"/>
      <c r="AX632" s="185"/>
      <c r="AY632" s="185"/>
      <c r="AZ632" s="185"/>
      <c r="BA632" s="185"/>
      <c r="BB632" s="185"/>
      <c r="BC632" s="185"/>
      <c r="BD632" s="185"/>
      <c r="BE632" s="185"/>
      <c r="BF632" s="185"/>
      <c r="BG632" s="185"/>
      <c r="BH632" s="185"/>
      <c r="BI632" s="185"/>
      <c r="BJ632" s="185"/>
    </row>
    <row r="633" spans="1:62" x14ac:dyDescent="0.3">
      <c r="A633" s="84">
        <f t="shared" si="107"/>
        <v>34</v>
      </c>
      <c r="B633" s="133">
        <f t="shared" si="107"/>
        <v>4.102942622117735E-3</v>
      </c>
      <c r="C633" s="73">
        <f t="shared" si="108"/>
        <v>1</v>
      </c>
      <c r="D633" s="43">
        <f t="shared" si="105"/>
        <v>4.102942622117735E-3</v>
      </c>
      <c r="E633" s="133">
        <f t="shared" si="109"/>
        <v>9.3002809717323224E-3</v>
      </c>
      <c r="F633" s="73">
        <f t="shared" si="110"/>
        <v>1</v>
      </c>
      <c r="G633" s="43">
        <f t="shared" si="106"/>
        <v>9.3002809717323224E-3</v>
      </c>
      <c r="H633" s="84"/>
      <c r="I633" s="133"/>
      <c r="J633" s="73"/>
      <c r="K633" s="43"/>
      <c r="L633" s="133"/>
      <c r="M633" s="73"/>
      <c r="N633" s="43"/>
      <c r="O633" s="84"/>
      <c r="P633" s="133"/>
      <c r="Q633" s="73"/>
      <c r="R633" s="43"/>
      <c r="S633" s="133"/>
      <c r="T633" s="73"/>
      <c r="U633" s="43"/>
      <c r="V633" s="185"/>
      <c r="W633" s="185"/>
      <c r="X633" s="185"/>
      <c r="Y633" s="185"/>
      <c r="Z633" s="185"/>
      <c r="AA633" s="185"/>
      <c r="AB633" s="185"/>
      <c r="AC633" s="185"/>
      <c r="AD633" s="185"/>
      <c r="AE633" s="185"/>
      <c r="AF633" s="185"/>
      <c r="AG633" s="185"/>
      <c r="AH633" s="185"/>
      <c r="AI633" s="185"/>
      <c r="AJ633" s="185"/>
      <c r="AK633" s="185"/>
      <c r="AL633" s="185"/>
      <c r="AM633" s="185"/>
      <c r="AN633" s="185"/>
      <c r="AO633" s="185"/>
      <c r="AP633" s="185"/>
      <c r="AQ633" s="185"/>
      <c r="AR633" s="185"/>
      <c r="AS633" s="185"/>
      <c r="AT633" s="185"/>
      <c r="AU633" s="185"/>
      <c r="AV633" s="185"/>
      <c r="AW633" s="185"/>
      <c r="AX633" s="185"/>
      <c r="AY633" s="185"/>
      <c r="AZ633" s="185"/>
      <c r="BA633" s="185"/>
      <c r="BB633" s="185"/>
      <c r="BC633" s="185"/>
      <c r="BD633" s="185"/>
      <c r="BE633" s="185"/>
      <c r="BF633" s="185"/>
      <c r="BG633" s="185"/>
      <c r="BH633" s="185"/>
      <c r="BI633" s="185"/>
      <c r="BJ633" s="185"/>
    </row>
    <row r="634" spans="1:62" x14ac:dyDescent="0.3">
      <c r="A634" s="84">
        <f t="shared" si="107"/>
        <v>35</v>
      </c>
      <c r="B634" s="133">
        <f t="shared" si="107"/>
        <v>4.2837220229298258E-3</v>
      </c>
      <c r="C634" s="73">
        <f t="shared" si="108"/>
        <v>1.0000000000000002</v>
      </c>
      <c r="D634" s="43">
        <f t="shared" si="105"/>
        <v>4.2837220229298267E-3</v>
      </c>
      <c r="E634" s="133">
        <f t="shared" si="109"/>
        <v>9.5874175315475325E-3</v>
      </c>
      <c r="F634" s="73">
        <f t="shared" si="110"/>
        <v>1.0000000000000002</v>
      </c>
      <c r="G634" s="43">
        <f t="shared" si="106"/>
        <v>9.5874175315475343E-3</v>
      </c>
      <c r="H634" s="84"/>
      <c r="I634" s="133"/>
      <c r="J634" s="73"/>
      <c r="K634" s="43"/>
      <c r="L634" s="133"/>
      <c r="M634" s="73"/>
      <c r="N634" s="43"/>
      <c r="O634" s="84"/>
      <c r="P634" s="133"/>
      <c r="Q634" s="73"/>
      <c r="R634" s="43"/>
      <c r="S634" s="133"/>
      <c r="T634" s="73"/>
      <c r="U634" s="43"/>
      <c r="V634" s="185"/>
      <c r="W634" s="185"/>
      <c r="X634" s="185"/>
      <c r="Y634" s="185"/>
      <c r="Z634" s="185"/>
      <c r="AA634" s="185"/>
      <c r="AB634" s="185"/>
      <c r="AC634" s="185"/>
      <c r="AD634" s="185"/>
      <c r="AE634" s="185"/>
      <c r="AF634" s="185"/>
      <c r="AG634" s="185"/>
      <c r="AH634" s="185"/>
      <c r="AI634" s="185"/>
      <c r="AJ634" s="185"/>
      <c r="AK634" s="185"/>
      <c r="AL634" s="185"/>
      <c r="AM634" s="185"/>
      <c r="AN634" s="185"/>
      <c r="AO634" s="185"/>
      <c r="AP634" s="185"/>
      <c r="AQ634" s="185"/>
      <c r="AR634" s="185"/>
      <c r="AS634" s="185"/>
      <c r="AT634" s="185"/>
      <c r="AU634" s="185"/>
      <c r="AV634" s="185"/>
      <c r="AW634" s="185"/>
      <c r="AX634" s="185"/>
      <c r="AY634" s="185"/>
      <c r="AZ634" s="185"/>
      <c r="BA634" s="185"/>
      <c r="BB634" s="185"/>
      <c r="BC634" s="185"/>
      <c r="BD634" s="185"/>
      <c r="BE634" s="185"/>
      <c r="BF634" s="185"/>
      <c r="BG634" s="185"/>
      <c r="BH634" s="185"/>
      <c r="BI634" s="185"/>
      <c r="BJ634" s="185"/>
    </row>
    <row r="635" spans="1:62" x14ac:dyDescent="0.3">
      <c r="A635" s="84">
        <f t="shared" si="107"/>
        <v>36</v>
      </c>
      <c r="B635" s="133">
        <f t="shared" si="107"/>
        <v>4.5722470574056521E-3</v>
      </c>
      <c r="C635" s="73">
        <f t="shared" si="108"/>
        <v>1</v>
      </c>
      <c r="D635" s="43">
        <f t="shared" si="105"/>
        <v>4.5722470574056521E-3</v>
      </c>
      <c r="E635" s="133">
        <f t="shared" si="109"/>
        <v>1.0037005626654714E-2</v>
      </c>
      <c r="F635" s="73">
        <f t="shared" si="110"/>
        <v>1</v>
      </c>
      <c r="G635" s="43">
        <f t="shared" si="106"/>
        <v>1.0037005626654714E-2</v>
      </c>
      <c r="H635" s="84"/>
      <c r="I635" s="133"/>
      <c r="J635" s="73"/>
      <c r="K635" s="43"/>
      <c r="L635" s="133"/>
      <c r="M635" s="73"/>
      <c r="N635" s="43"/>
      <c r="O635" s="84"/>
      <c r="P635" s="133"/>
      <c r="Q635" s="73"/>
      <c r="R635" s="43"/>
      <c r="S635" s="133"/>
      <c r="T635" s="73"/>
      <c r="U635" s="43"/>
      <c r="V635" s="185"/>
      <c r="W635" s="185"/>
      <c r="X635" s="185"/>
      <c r="Y635" s="185"/>
      <c r="Z635" s="185"/>
      <c r="AA635" s="185"/>
      <c r="AB635" s="185"/>
      <c r="AC635" s="185"/>
      <c r="AD635" s="185"/>
      <c r="AE635" s="185"/>
      <c r="AF635" s="185"/>
      <c r="AG635" s="185"/>
      <c r="AH635" s="185"/>
      <c r="AI635" s="185"/>
      <c r="AJ635" s="185"/>
      <c r="AK635" s="185"/>
      <c r="AL635" s="185"/>
      <c r="AM635" s="185"/>
      <c r="AN635" s="185"/>
      <c r="AO635" s="185"/>
      <c r="AP635" s="185"/>
      <c r="AQ635" s="185"/>
      <c r="AR635" s="185"/>
      <c r="AS635" s="185"/>
      <c r="AT635" s="185"/>
      <c r="AU635" s="185"/>
      <c r="AV635" s="185"/>
      <c r="AW635" s="185"/>
      <c r="AX635" s="185"/>
      <c r="AY635" s="185"/>
      <c r="AZ635" s="185"/>
      <c r="BA635" s="185"/>
      <c r="BB635" s="185"/>
      <c r="BC635" s="185"/>
      <c r="BD635" s="185"/>
      <c r="BE635" s="185"/>
      <c r="BF635" s="185"/>
      <c r="BG635" s="185"/>
      <c r="BH635" s="185"/>
      <c r="BI635" s="185"/>
      <c r="BJ635" s="185"/>
    </row>
    <row r="636" spans="1:62" x14ac:dyDescent="0.3">
      <c r="A636" s="84">
        <f t="shared" si="107"/>
        <v>37</v>
      </c>
      <c r="B636" s="133">
        <f t="shared" si="107"/>
        <v>4.7549703227426042E-3</v>
      </c>
      <c r="C636" s="73">
        <f t="shared" si="108"/>
        <v>1</v>
      </c>
      <c r="D636" s="43">
        <f t="shared" si="105"/>
        <v>4.7549703227426042E-3</v>
      </c>
      <c r="E636" s="133">
        <f t="shared" si="109"/>
        <v>1.0454936499499872E-2</v>
      </c>
      <c r="F636" s="73">
        <f t="shared" si="110"/>
        <v>1</v>
      </c>
      <c r="G636" s="43">
        <f t="shared" si="106"/>
        <v>1.0454936499499872E-2</v>
      </c>
      <c r="H636" s="84"/>
      <c r="I636" s="133"/>
      <c r="J636" s="73"/>
      <c r="K636" s="43"/>
      <c r="L636" s="133"/>
      <c r="M636" s="73"/>
      <c r="N636" s="43"/>
      <c r="O636" s="84"/>
      <c r="P636" s="133"/>
      <c r="Q636" s="73"/>
      <c r="R636" s="43"/>
      <c r="S636" s="133"/>
      <c r="T636" s="73"/>
      <c r="U636" s="43"/>
      <c r="V636" s="185"/>
      <c r="W636" s="185"/>
      <c r="X636" s="185"/>
      <c r="Y636" s="185"/>
      <c r="Z636" s="185"/>
      <c r="AA636" s="185"/>
      <c r="AB636" s="185"/>
      <c r="AC636" s="185"/>
      <c r="AD636" s="185"/>
      <c r="AE636" s="185"/>
      <c r="AF636" s="185"/>
      <c r="AG636" s="185"/>
      <c r="AH636" s="185"/>
      <c r="AI636" s="185"/>
      <c r="AJ636" s="185"/>
      <c r="AK636" s="185"/>
      <c r="AL636" s="185"/>
      <c r="AM636" s="185"/>
      <c r="AN636" s="185"/>
      <c r="AO636" s="185"/>
      <c r="AP636" s="185"/>
      <c r="AQ636" s="185"/>
      <c r="AR636" s="185"/>
      <c r="AS636" s="185"/>
      <c r="AT636" s="185"/>
      <c r="AU636" s="185"/>
      <c r="AV636" s="185"/>
      <c r="AW636" s="185"/>
      <c r="AX636" s="185"/>
      <c r="AY636" s="185"/>
      <c r="AZ636" s="185"/>
      <c r="BA636" s="185"/>
      <c r="BB636" s="185"/>
      <c r="BC636" s="185"/>
      <c r="BD636" s="185"/>
      <c r="BE636" s="185"/>
      <c r="BF636" s="185"/>
      <c r="BG636" s="185"/>
      <c r="BH636" s="185"/>
      <c r="BI636" s="185"/>
      <c r="BJ636" s="185"/>
    </row>
    <row r="637" spans="1:62" x14ac:dyDescent="0.3">
      <c r="A637" s="84">
        <f t="shared" si="107"/>
        <v>38</v>
      </c>
      <c r="B637" s="133">
        <f t="shared" si="107"/>
        <v>4.6291745184908724E-3</v>
      </c>
      <c r="C637" s="73">
        <f t="shared" si="108"/>
        <v>1</v>
      </c>
      <c r="D637" s="43">
        <f t="shared" si="105"/>
        <v>4.6291745184908724E-3</v>
      </c>
      <c r="E637" s="133">
        <f t="shared" si="109"/>
        <v>1.0047280339143266E-2</v>
      </c>
      <c r="F637" s="73">
        <f t="shared" si="110"/>
        <v>1</v>
      </c>
      <c r="G637" s="43">
        <f t="shared" si="106"/>
        <v>1.0047280339143266E-2</v>
      </c>
      <c r="H637" s="84"/>
      <c r="I637" s="133"/>
      <c r="J637" s="73"/>
      <c r="K637" s="43"/>
      <c r="L637" s="133"/>
      <c r="M637" s="73"/>
      <c r="N637" s="43"/>
      <c r="O637" s="84"/>
      <c r="P637" s="133"/>
      <c r="Q637" s="73"/>
      <c r="R637" s="43"/>
      <c r="S637" s="133"/>
      <c r="T637" s="73"/>
      <c r="U637" s="43"/>
      <c r="V637" s="185"/>
      <c r="W637" s="185"/>
      <c r="X637" s="185"/>
      <c r="Y637" s="185"/>
      <c r="Z637" s="185"/>
      <c r="AA637" s="185"/>
      <c r="AB637" s="185"/>
      <c r="AC637" s="185"/>
      <c r="AD637" s="185"/>
      <c r="AE637" s="185"/>
      <c r="AF637" s="185"/>
      <c r="AG637" s="185"/>
      <c r="AH637" s="185"/>
      <c r="AI637" s="185"/>
      <c r="AJ637" s="185"/>
      <c r="AK637" s="185"/>
      <c r="AL637" s="185"/>
      <c r="AM637" s="185"/>
      <c r="AN637" s="185"/>
      <c r="AO637" s="185"/>
      <c r="AP637" s="185"/>
      <c r="AQ637" s="185"/>
      <c r="AR637" s="185"/>
      <c r="AS637" s="185"/>
      <c r="AT637" s="185"/>
      <c r="AU637" s="185"/>
      <c r="AV637" s="185"/>
      <c r="AW637" s="185"/>
      <c r="AX637" s="185"/>
      <c r="AY637" s="185"/>
      <c r="AZ637" s="185"/>
      <c r="BA637" s="185"/>
      <c r="BB637" s="185"/>
      <c r="BC637" s="185"/>
      <c r="BD637" s="185"/>
      <c r="BE637" s="185"/>
      <c r="BF637" s="185"/>
      <c r="BG637" s="185"/>
      <c r="BH637" s="185"/>
      <c r="BI637" s="185"/>
      <c r="BJ637" s="185"/>
    </row>
    <row r="638" spans="1:62" x14ac:dyDescent="0.3">
      <c r="A638" s="84">
        <f t="shared" si="107"/>
        <v>39</v>
      </c>
      <c r="B638" s="133">
        <f t="shared" si="107"/>
        <v>4.6039042796676768E-3</v>
      </c>
      <c r="C638" s="73">
        <f t="shared" si="108"/>
        <v>1</v>
      </c>
      <c r="D638" s="43">
        <f t="shared" si="105"/>
        <v>4.6039042796676768E-3</v>
      </c>
      <c r="E638" s="133">
        <f t="shared" si="109"/>
        <v>1.0038671796247452E-2</v>
      </c>
      <c r="F638" s="73">
        <f t="shared" si="110"/>
        <v>1</v>
      </c>
      <c r="G638" s="43">
        <f t="shared" si="106"/>
        <v>1.0038671796247452E-2</v>
      </c>
      <c r="H638" s="84"/>
      <c r="I638" s="133"/>
      <c r="J638" s="73"/>
      <c r="K638" s="43"/>
      <c r="L638" s="133"/>
      <c r="M638" s="73"/>
      <c r="N638" s="43"/>
      <c r="O638" s="84"/>
      <c r="P638" s="133"/>
      <c r="Q638" s="73"/>
      <c r="R638" s="43"/>
      <c r="S638" s="133"/>
      <c r="T638" s="73"/>
      <c r="U638" s="43"/>
      <c r="V638" s="185"/>
      <c r="W638" s="185"/>
      <c r="X638" s="185"/>
      <c r="Y638" s="185"/>
      <c r="Z638" s="185"/>
      <c r="AA638" s="185"/>
      <c r="AB638" s="185"/>
      <c r="AC638" s="185"/>
      <c r="AD638" s="185"/>
      <c r="AE638" s="185"/>
      <c r="AF638" s="185"/>
      <c r="AG638" s="185"/>
      <c r="AH638" s="185"/>
      <c r="AI638" s="185"/>
      <c r="AJ638" s="185"/>
      <c r="AK638" s="185"/>
      <c r="AL638" s="185"/>
      <c r="AM638" s="185"/>
      <c r="AN638" s="185"/>
      <c r="AO638" s="185"/>
      <c r="AP638" s="185"/>
      <c r="AQ638" s="185"/>
      <c r="AR638" s="185"/>
      <c r="AS638" s="185"/>
      <c r="AT638" s="185"/>
      <c r="AU638" s="185"/>
      <c r="AV638" s="185"/>
      <c r="AW638" s="185"/>
      <c r="AX638" s="185"/>
      <c r="AY638" s="185"/>
      <c r="AZ638" s="185"/>
      <c r="BA638" s="185"/>
      <c r="BB638" s="185"/>
      <c r="BC638" s="185"/>
      <c r="BD638" s="185"/>
      <c r="BE638" s="185"/>
      <c r="BF638" s="185"/>
      <c r="BG638" s="185"/>
      <c r="BH638" s="185"/>
      <c r="BI638" s="185"/>
      <c r="BJ638" s="185"/>
    </row>
    <row r="639" spans="1:62" x14ac:dyDescent="0.3">
      <c r="A639" s="84">
        <f t="shared" ref="A639:B658" si="111">A442</f>
        <v>40</v>
      </c>
      <c r="B639" s="133">
        <f t="shared" si="111"/>
        <v>4.5908526178578945E-3</v>
      </c>
      <c r="C639" s="73">
        <f t="shared" si="108"/>
        <v>1</v>
      </c>
      <c r="D639" s="43">
        <f t="shared" si="105"/>
        <v>4.5908526178578945E-3</v>
      </c>
      <c r="E639" s="133">
        <f t="shared" si="109"/>
        <v>1.0028952473623147E-2</v>
      </c>
      <c r="F639" s="73">
        <f t="shared" si="110"/>
        <v>1</v>
      </c>
      <c r="G639" s="43">
        <f t="shared" si="106"/>
        <v>1.0028952473623147E-2</v>
      </c>
      <c r="H639" s="84"/>
      <c r="I639" s="133"/>
      <c r="J639" s="73"/>
      <c r="K639" s="43"/>
      <c r="L639" s="133"/>
      <c r="M639" s="73"/>
      <c r="N639" s="43"/>
      <c r="O639" s="84"/>
      <c r="P639" s="133"/>
      <c r="Q639" s="73"/>
      <c r="R639" s="43"/>
      <c r="S639" s="133"/>
      <c r="T639" s="73"/>
      <c r="U639" s="43"/>
      <c r="V639" s="185"/>
      <c r="W639" s="185"/>
      <c r="X639" s="185"/>
      <c r="Y639" s="185"/>
      <c r="Z639" s="185"/>
      <c r="AA639" s="185"/>
      <c r="AB639" s="185"/>
      <c r="AC639" s="185"/>
      <c r="AD639" s="185"/>
      <c r="AE639" s="185"/>
      <c r="AF639" s="185"/>
      <c r="AG639" s="185"/>
      <c r="AH639" s="185"/>
      <c r="AI639" s="185"/>
      <c r="AJ639" s="185"/>
      <c r="AK639" s="185"/>
      <c r="AL639" s="185"/>
      <c r="AM639" s="185"/>
      <c r="AN639" s="185"/>
      <c r="AO639" s="185"/>
      <c r="AP639" s="185"/>
      <c r="AQ639" s="185"/>
      <c r="AR639" s="185"/>
      <c r="AS639" s="185"/>
      <c r="AT639" s="185"/>
      <c r="AU639" s="185"/>
      <c r="AV639" s="185"/>
      <c r="AW639" s="185"/>
      <c r="AX639" s="185"/>
      <c r="AY639" s="185"/>
      <c r="AZ639" s="185"/>
      <c r="BA639" s="185"/>
      <c r="BB639" s="185"/>
      <c r="BC639" s="185"/>
      <c r="BD639" s="185"/>
      <c r="BE639" s="185"/>
      <c r="BF639" s="185"/>
      <c r="BG639" s="185"/>
      <c r="BH639" s="185"/>
      <c r="BI639" s="185"/>
      <c r="BJ639" s="185"/>
    </row>
    <row r="640" spans="1:62" x14ac:dyDescent="0.3">
      <c r="A640" s="84">
        <f t="shared" si="111"/>
        <v>41</v>
      </c>
      <c r="B640" s="133">
        <f t="shared" si="111"/>
        <v>4.5355913263654124E-3</v>
      </c>
      <c r="C640" s="73">
        <f t="shared" si="108"/>
        <v>1</v>
      </c>
      <c r="D640" s="43">
        <f t="shared" si="105"/>
        <v>4.5355913263654124E-3</v>
      </c>
      <c r="E640" s="133">
        <f t="shared" si="109"/>
        <v>1.0055333492174835E-2</v>
      </c>
      <c r="F640" s="73">
        <f t="shared" si="110"/>
        <v>1</v>
      </c>
      <c r="G640" s="43">
        <f t="shared" si="106"/>
        <v>1.0055333492174835E-2</v>
      </c>
      <c r="H640" s="84"/>
      <c r="I640" s="133"/>
      <c r="J640" s="73"/>
      <c r="K640" s="43"/>
      <c r="L640" s="133"/>
      <c r="M640" s="73"/>
      <c r="N640" s="43"/>
      <c r="O640" s="84"/>
      <c r="P640" s="133"/>
      <c r="Q640" s="73"/>
      <c r="R640" s="43"/>
      <c r="S640" s="133"/>
      <c r="T640" s="73"/>
      <c r="U640" s="43"/>
      <c r="V640" s="185"/>
      <c r="W640" s="185"/>
      <c r="X640" s="185"/>
      <c r="Y640" s="185"/>
      <c r="Z640" s="185"/>
      <c r="AA640" s="185"/>
      <c r="AB640" s="185"/>
      <c r="AC640" s="185"/>
      <c r="AD640" s="185"/>
      <c r="AE640" s="185"/>
      <c r="AF640" s="185"/>
      <c r="AG640" s="185"/>
      <c r="AH640" s="185"/>
      <c r="AI640" s="185"/>
      <c r="AJ640" s="185"/>
      <c r="AK640" s="185"/>
      <c r="AL640" s="185"/>
      <c r="AM640" s="185"/>
      <c r="AN640" s="185"/>
      <c r="AO640" s="185"/>
      <c r="AP640" s="185"/>
      <c r="AQ640" s="185"/>
      <c r="AR640" s="185"/>
      <c r="AS640" s="185"/>
      <c r="AT640" s="185"/>
      <c r="AU640" s="185"/>
      <c r="AV640" s="185"/>
      <c r="AW640" s="185"/>
      <c r="AX640" s="185"/>
      <c r="AY640" s="185"/>
      <c r="AZ640" s="185"/>
      <c r="BA640" s="185"/>
      <c r="BB640" s="185"/>
      <c r="BC640" s="185"/>
      <c r="BD640" s="185"/>
      <c r="BE640" s="185"/>
      <c r="BF640" s="185"/>
      <c r="BG640" s="185"/>
      <c r="BH640" s="185"/>
      <c r="BI640" s="185"/>
      <c r="BJ640" s="185"/>
    </row>
    <row r="641" spans="1:62" x14ac:dyDescent="0.3">
      <c r="A641" s="84">
        <f t="shared" si="111"/>
        <v>42</v>
      </c>
      <c r="B641" s="133">
        <f t="shared" si="111"/>
        <v>4.3889684022044538E-3</v>
      </c>
      <c r="C641" s="73">
        <f t="shared" si="108"/>
        <v>1</v>
      </c>
      <c r="D641" s="43">
        <f t="shared" si="105"/>
        <v>4.3889684022044538E-3</v>
      </c>
      <c r="E641" s="133">
        <f t="shared" si="109"/>
        <v>9.7420936087400586E-3</v>
      </c>
      <c r="F641" s="73">
        <f t="shared" si="110"/>
        <v>1</v>
      </c>
      <c r="G641" s="43">
        <f t="shared" si="106"/>
        <v>9.7420936087400586E-3</v>
      </c>
      <c r="H641" s="84"/>
      <c r="I641" s="133"/>
      <c r="J641" s="73"/>
      <c r="K641" s="43"/>
      <c r="L641" s="133"/>
      <c r="M641" s="73"/>
      <c r="N641" s="43"/>
      <c r="O641" s="84"/>
      <c r="P641" s="133"/>
      <c r="Q641" s="73"/>
      <c r="R641" s="43"/>
      <c r="S641" s="133"/>
      <c r="T641" s="73"/>
      <c r="U641" s="43"/>
      <c r="V641" s="185"/>
      <c r="W641" s="185"/>
      <c r="X641" s="185"/>
      <c r="Y641" s="185"/>
      <c r="Z641" s="185"/>
      <c r="AA641" s="185"/>
      <c r="AB641" s="185"/>
      <c r="AC641" s="185"/>
      <c r="AD641" s="185"/>
      <c r="AE641" s="185"/>
      <c r="AF641" s="185"/>
      <c r="AG641" s="185"/>
      <c r="AH641" s="185"/>
      <c r="AI641" s="185"/>
      <c r="AJ641" s="185"/>
      <c r="AK641" s="185"/>
      <c r="AL641" s="185"/>
      <c r="AM641" s="185"/>
      <c r="AN641" s="185"/>
      <c r="AO641" s="185"/>
      <c r="AP641" s="185"/>
      <c r="AQ641" s="185"/>
      <c r="AR641" s="185"/>
      <c r="AS641" s="185"/>
      <c r="AT641" s="185"/>
      <c r="AU641" s="185"/>
      <c r="AV641" s="185"/>
      <c r="AW641" s="185"/>
      <c r="AX641" s="185"/>
      <c r="AY641" s="185"/>
      <c r="AZ641" s="185"/>
      <c r="BA641" s="185"/>
      <c r="BB641" s="185"/>
      <c r="BC641" s="185"/>
      <c r="BD641" s="185"/>
      <c r="BE641" s="185"/>
      <c r="BF641" s="185"/>
      <c r="BG641" s="185"/>
      <c r="BH641" s="185"/>
      <c r="BI641" s="185"/>
      <c r="BJ641" s="185"/>
    </row>
    <row r="642" spans="1:62" x14ac:dyDescent="0.3">
      <c r="A642" s="84">
        <f t="shared" si="111"/>
        <v>43</v>
      </c>
      <c r="B642" s="133">
        <f t="shared" si="111"/>
        <v>4.2598402587672455E-3</v>
      </c>
      <c r="C642" s="73">
        <f t="shared" si="108"/>
        <v>1</v>
      </c>
      <c r="D642" s="43">
        <f t="shared" si="105"/>
        <v>4.2598402587672455E-3</v>
      </c>
      <c r="E642" s="133">
        <f t="shared" si="109"/>
        <v>9.627960991637494E-3</v>
      </c>
      <c r="F642" s="73">
        <f t="shared" si="110"/>
        <v>1</v>
      </c>
      <c r="G642" s="43">
        <f t="shared" si="106"/>
        <v>9.627960991637494E-3</v>
      </c>
      <c r="H642" s="84"/>
      <c r="I642" s="133"/>
      <c r="J642" s="73"/>
      <c r="K642" s="43"/>
      <c r="L642" s="133"/>
      <c r="M642" s="73"/>
      <c r="N642" s="43"/>
      <c r="O642" s="84"/>
      <c r="P642" s="133"/>
      <c r="Q642" s="73"/>
      <c r="R642" s="43"/>
      <c r="S642" s="133"/>
      <c r="T642" s="73"/>
      <c r="U642" s="43"/>
      <c r="V642" s="185"/>
      <c r="W642" s="185"/>
      <c r="X642" s="185"/>
      <c r="Y642" s="185"/>
      <c r="Z642" s="185"/>
      <c r="AA642" s="185"/>
      <c r="AB642" s="185"/>
      <c r="AC642" s="185"/>
      <c r="AD642" s="185"/>
      <c r="AE642" s="185"/>
      <c r="AF642" s="185"/>
      <c r="AG642" s="185"/>
      <c r="AH642" s="185"/>
      <c r="AI642" s="185"/>
      <c r="AJ642" s="185"/>
      <c r="AK642" s="185"/>
      <c r="AL642" s="185"/>
      <c r="AM642" s="185"/>
      <c r="AN642" s="185"/>
      <c r="AO642" s="185"/>
      <c r="AP642" s="185"/>
      <c r="AQ642" s="185"/>
      <c r="AR642" s="185"/>
      <c r="AS642" s="185"/>
      <c r="AT642" s="185"/>
      <c r="AU642" s="185"/>
      <c r="AV642" s="185"/>
      <c r="AW642" s="185"/>
      <c r="AX642" s="185"/>
      <c r="AY642" s="185"/>
      <c r="AZ642" s="185"/>
      <c r="BA642" s="185"/>
      <c r="BB642" s="185"/>
      <c r="BC642" s="185"/>
      <c r="BD642" s="185"/>
      <c r="BE642" s="185"/>
      <c r="BF642" s="185"/>
      <c r="BG642" s="185"/>
      <c r="BH642" s="185"/>
      <c r="BI642" s="185"/>
      <c r="BJ642" s="185"/>
    </row>
    <row r="643" spans="1:62" x14ac:dyDescent="0.3">
      <c r="A643" s="84">
        <f t="shared" si="111"/>
        <v>44</v>
      </c>
      <c r="B643" s="133">
        <f t="shared" si="111"/>
        <v>4.1607031679993245E-3</v>
      </c>
      <c r="C643" s="73">
        <f t="shared" si="108"/>
        <v>1.0000000000000002</v>
      </c>
      <c r="D643" s="43">
        <f t="shared" si="105"/>
        <v>4.1607031679993254E-3</v>
      </c>
      <c r="E643" s="133">
        <f t="shared" si="109"/>
        <v>9.5496510207788016E-3</v>
      </c>
      <c r="F643" s="73">
        <f t="shared" si="110"/>
        <v>1.0000000000000002</v>
      </c>
      <c r="G643" s="43">
        <f t="shared" si="106"/>
        <v>9.5496510207788033E-3</v>
      </c>
      <c r="H643" s="84"/>
      <c r="I643" s="133"/>
      <c r="J643" s="73"/>
      <c r="K643" s="43"/>
      <c r="L643" s="133"/>
      <c r="M643" s="73"/>
      <c r="N643" s="43"/>
      <c r="O643" s="84"/>
      <c r="P643" s="133"/>
      <c r="Q643" s="73"/>
      <c r="R643" s="43"/>
      <c r="S643" s="133"/>
      <c r="T643" s="73"/>
      <c r="U643" s="43"/>
      <c r="V643" s="185"/>
      <c r="W643" s="185"/>
      <c r="X643" s="185"/>
      <c r="Y643" s="185"/>
      <c r="Z643" s="185"/>
      <c r="AA643" s="185"/>
      <c r="AB643" s="185"/>
      <c r="AC643" s="185"/>
      <c r="AD643" s="185"/>
      <c r="AE643" s="185"/>
      <c r="AF643" s="185"/>
      <c r="AG643" s="185"/>
      <c r="AH643" s="185"/>
      <c r="AI643" s="185"/>
      <c r="AJ643" s="185"/>
      <c r="AK643" s="185"/>
      <c r="AL643" s="185"/>
      <c r="AM643" s="185"/>
      <c r="AN643" s="185"/>
      <c r="AO643" s="185"/>
      <c r="AP643" s="185"/>
      <c r="AQ643" s="185"/>
      <c r="AR643" s="185"/>
      <c r="AS643" s="185"/>
      <c r="AT643" s="185"/>
      <c r="AU643" s="185"/>
      <c r="AV643" s="185"/>
      <c r="AW643" s="185"/>
      <c r="AX643" s="185"/>
      <c r="AY643" s="185"/>
      <c r="AZ643" s="185"/>
      <c r="BA643" s="185"/>
      <c r="BB643" s="185"/>
      <c r="BC643" s="185"/>
      <c r="BD643" s="185"/>
      <c r="BE643" s="185"/>
      <c r="BF643" s="185"/>
      <c r="BG643" s="185"/>
      <c r="BH643" s="185"/>
      <c r="BI643" s="185"/>
      <c r="BJ643" s="185"/>
    </row>
    <row r="644" spans="1:62" x14ac:dyDescent="0.3">
      <c r="A644" s="84">
        <f t="shared" si="111"/>
        <v>45</v>
      </c>
      <c r="B644" s="133">
        <f t="shared" si="111"/>
        <v>4.0385173978651923E-3</v>
      </c>
      <c r="C644" s="73">
        <f t="shared" si="108"/>
        <v>1</v>
      </c>
      <c r="D644" s="43">
        <f t="shared" si="105"/>
        <v>4.0385173978651923E-3</v>
      </c>
      <c r="E644" s="133">
        <f t="shared" si="109"/>
        <v>9.2675129697418045E-3</v>
      </c>
      <c r="F644" s="73">
        <f t="shared" si="110"/>
        <v>1</v>
      </c>
      <c r="G644" s="43">
        <f t="shared" si="106"/>
        <v>9.2675129697418045E-3</v>
      </c>
      <c r="H644" s="84"/>
      <c r="I644" s="133"/>
      <c r="J644" s="73"/>
      <c r="K644" s="43"/>
      <c r="L644" s="133"/>
      <c r="M644" s="73"/>
      <c r="N644" s="43"/>
      <c r="O644" s="84"/>
      <c r="P644" s="133"/>
      <c r="Q644" s="73"/>
      <c r="R644" s="43"/>
      <c r="S644" s="133"/>
      <c r="T644" s="73"/>
      <c r="U644" s="43"/>
      <c r="V644" s="185"/>
      <c r="W644" s="185"/>
      <c r="X644" s="185"/>
      <c r="Y644" s="185"/>
      <c r="Z644" s="185"/>
      <c r="AA644" s="185"/>
      <c r="AB644" s="185"/>
      <c r="AC644" s="185"/>
      <c r="AD644" s="185"/>
      <c r="AE644" s="185"/>
      <c r="AF644" s="185"/>
      <c r="AG644" s="185"/>
      <c r="AH644" s="185"/>
      <c r="AI644" s="185"/>
      <c r="AJ644" s="185"/>
      <c r="AK644" s="185"/>
      <c r="AL644" s="185"/>
      <c r="AM644" s="185"/>
      <c r="AN644" s="185"/>
      <c r="AO644" s="185"/>
      <c r="AP644" s="185"/>
      <c r="AQ644" s="185"/>
      <c r="AR644" s="185"/>
      <c r="AS644" s="185"/>
      <c r="AT644" s="185"/>
      <c r="AU644" s="185"/>
      <c r="AV644" s="185"/>
      <c r="AW644" s="185"/>
      <c r="AX644" s="185"/>
      <c r="AY644" s="185"/>
      <c r="AZ644" s="185"/>
      <c r="BA644" s="185"/>
      <c r="BB644" s="185"/>
      <c r="BC644" s="185"/>
      <c r="BD644" s="185"/>
      <c r="BE644" s="185"/>
      <c r="BF644" s="185"/>
      <c r="BG644" s="185"/>
      <c r="BH644" s="185"/>
      <c r="BI644" s="185"/>
      <c r="BJ644" s="185"/>
    </row>
    <row r="645" spans="1:62" x14ac:dyDescent="0.3">
      <c r="A645" s="84">
        <f t="shared" si="111"/>
        <v>46</v>
      </c>
      <c r="B645" s="133">
        <f t="shared" si="111"/>
        <v>3.9341041033869343E-3</v>
      </c>
      <c r="C645" s="73">
        <f t="shared" si="108"/>
        <v>1.0000000000000002</v>
      </c>
      <c r="D645" s="43">
        <f t="shared" si="105"/>
        <v>3.9341041033869352E-3</v>
      </c>
      <c r="E645" s="133">
        <f t="shared" si="109"/>
        <v>9.1733743877520976E-3</v>
      </c>
      <c r="F645" s="73">
        <f t="shared" si="110"/>
        <v>1.0000000000000002</v>
      </c>
      <c r="G645" s="43">
        <f t="shared" si="106"/>
        <v>9.1733743877520993E-3</v>
      </c>
      <c r="H645" s="84"/>
      <c r="I645" s="133"/>
      <c r="J645" s="73"/>
      <c r="K645" s="43"/>
      <c r="L645" s="133"/>
      <c r="M645" s="73"/>
      <c r="N645" s="43"/>
      <c r="O645" s="84"/>
      <c r="P645" s="133"/>
      <c r="Q645" s="73"/>
      <c r="R645" s="43"/>
      <c r="S645" s="133"/>
      <c r="T645" s="73"/>
      <c r="U645" s="43"/>
      <c r="V645" s="185"/>
      <c r="W645" s="185"/>
      <c r="X645" s="185"/>
      <c r="Y645" s="185"/>
      <c r="Z645" s="185"/>
      <c r="AA645" s="185"/>
      <c r="AB645" s="185"/>
      <c r="AC645" s="185"/>
      <c r="AD645" s="185"/>
      <c r="AE645" s="185"/>
      <c r="AF645" s="185"/>
      <c r="AG645" s="185"/>
      <c r="AH645" s="185"/>
      <c r="AI645" s="185"/>
      <c r="AJ645" s="185"/>
      <c r="AK645" s="185"/>
      <c r="AL645" s="185"/>
      <c r="AM645" s="185"/>
      <c r="AN645" s="185"/>
      <c r="AO645" s="185"/>
      <c r="AP645" s="185"/>
      <c r="AQ645" s="185"/>
      <c r="AR645" s="185"/>
      <c r="AS645" s="185"/>
      <c r="AT645" s="185"/>
      <c r="AU645" s="185"/>
      <c r="AV645" s="185"/>
      <c r="AW645" s="185"/>
      <c r="AX645" s="185"/>
      <c r="AY645" s="185"/>
      <c r="AZ645" s="185"/>
      <c r="BA645" s="185"/>
      <c r="BB645" s="185"/>
      <c r="BC645" s="185"/>
      <c r="BD645" s="185"/>
      <c r="BE645" s="185"/>
      <c r="BF645" s="185"/>
      <c r="BG645" s="185"/>
      <c r="BH645" s="185"/>
      <c r="BI645" s="185"/>
      <c r="BJ645" s="185"/>
    </row>
    <row r="646" spans="1:62" x14ac:dyDescent="0.3">
      <c r="A646" s="84">
        <f t="shared" si="111"/>
        <v>47</v>
      </c>
      <c r="B646" s="133">
        <f t="shared" si="111"/>
        <v>3.8185830116237544E-3</v>
      </c>
      <c r="C646" s="73">
        <f t="shared" si="108"/>
        <v>1</v>
      </c>
      <c r="D646" s="43">
        <f t="shared" si="105"/>
        <v>3.8185830116237544E-3</v>
      </c>
      <c r="E646" s="133">
        <f t="shared" si="109"/>
        <v>9.314998803134843E-3</v>
      </c>
      <c r="F646" s="73">
        <f t="shared" si="110"/>
        <v>1</v>
      </c>
      <c r="G646" s="43">
        <f t="shared" si="106"/>
        <v>9.314998803134843E-3</v>
      </c>
      <c r="H646" s="84"/>
      <c r="I646" s="133"/>
      <c r="J646" s="73"/>
      <c r="K646" s="43"/>
      <c r="L646" s="133"/>
      <c r="M646" s="73"/>
      <c r="N646" s="43"/>
      <c r="O646" s="84"/>
      <c r="P646" s="133"/>
      <c r="Q646" s="73"/>
      <c r="R646" s="43"/>
      <c r="S646" s="133"/>
      <c r="T646" s="73"/>
      <c r="U646" s="43"/>
      <c r="V646" s="185"/>
      <c r="W646" s="185"/>
      <c r="X646" s="185"/>
      <c r="Y646" s="185"/>
      <c r="Z646" s="185"/>
      <c r="AA646" s="185"/>
      <c r="AB646" s="185"/>
      <c r="AC646" s="185"/>
      <c r="AD646" s="185"/>
      <c r="AE646" s="185"/>
      <c r="AF646" s="185"/>
      <c r="AG646" s="185"/>
      <c r="AH646" s="185"/>
      <c r="AI646" s="185"/>
      <c r="AJ646" s="185"/>
      <c r="AK646" s="185"/>
      <c r="AL646" s="185"/>
      <c r="AM646" s="185"/>
      <c r="AN646" s="185"/>
      <c r="AO646" s="185"/>
      <c r="AP646" s="185"/>
      <c r="AQ646" s="185"/>
      <c r="AR646" s="185"/>
      <c r="AS646" s="185"/>
      <c r="AT646" s="185"/>
      <c r="AU646" s="185"/>
      <c r="AV646" s="185"/>
      <c r="AW646" s="185"/>
      <c r="AX646" s="185"/>
      <c r="AY646" s="185"/>
      <c r="AZ646" s="185"/>
      <c r="BA646" s="185"/>
      <c r="BB646" s="185"/>
      <c r="BC646" s="185"/>
      <c r="BD646" s="185"/>
      <c r="BE646" s="185"/>
      <c r="BF646" s="185"/>
      <c r="BG646" s="185"/>
      <c r="BH646" s="185"/>
      <c r="BI646" s="185"/>
      <c r="BJ646" s="185"/>
    </row>
    <row r="647" spans="1:62" x14ac:dyDescent="0.3">
      <c r="A647" s="84">
        <f t="shared" si="111"/>
        <v>48</v>
      </c>
      <c r="B647" s="133">
        <f t="shared" si="111"/>
        <v>3.6611299851099979E-3</v>
      </c>
      <c r="C647" s="73">
        <f t="shared" si="108"/>
        <v>1</v>
      </c>
      <c r="D647" s="43">
        <f t="shared" si="105"/>
        <v>3.6611299851099979E-3</v>
      </c>
      <c r="E647" s="133">
        <f t="shared" si="109"/>
        <v>9.061463330106519E-3</v>
      </c>
      <c r="F647" s="73">
        <f t="shared" si="110"/>
        <v>1</v>
      </c>
      <c r="G647" s="43">
        <f t="shared" si="106"/>
        <v>9.061463330106519E-3</v>
      </c>
      <c r="H647" s="84"/>
      <c r="I647" s="133"/>
      <c r="J647" s="73"/>
      <c r="K647" s="43"/>
      <c r="L647" s="133"/>
      <c r="M647" s="73"/>
      <c r="N647" s="43"/>
      <c r="O647" s="84"/>
      <c r="P647" s="133"/>
      <c r="Q647" s="73"/>
      <c r="R647" s="43"/>
      <c r="S647" s="133"/>
      <c r="T647" s="73"/>
      <c r="U647" s="43"/>
      <c r="V647" s="185"/>
      <c r="W647" s="185"/>
      <c r="X647" s="185"/>
      <c r="Y647" s="185"/>
      <c r="Z647" s="185"/>
      <c r="AA647" s="185"/>
      <c r="AB647" s="185"/>
      <c r="AC647" s="185"/>
      <c r="AD647" s="185"/>
      <c r="AE647" s="185"/>
      <c r="AF647" s="185"/>
      <c r="AG647" s="185"/>
      <c r="AH647" s="185"/>
      <c r="AI647" s="185"/>
      <c r="AJ647" s="185"/>
      <c r="AK647" s="185"/>
      <c r="AL647" s="185"/>
      <c r="AM647" s="185"/>
      <c r="AN647" s="185"/>
      <c r="AO647" s="185"/>
      <c r="AP647" s="185"/>
      <c r="AQ647" s="185"/>
      <c r="AR647" s="185"/>
      <c r="AS647" s="185"/>
      <c r="AT647" s="185"/>
      <c r="AU647" s="185"/>
      <c r="AV647" s="185"/>
      <c r="AW647" s="185"/>
      <c r="AX647" s="185"/>
      <c r="AY647" s="185"/>
      <c r="AZ647" s="185"/>
      <c r="BA647" s="185"/>
      <c r="BB647" s="185"/>
      <c r="BC647" s="185"/>
      <c r="BD647" s="185"/>
      <c r="BE647" s="185"/>
      <c r="BF647" s="185"/>
      <c r="BG647" s="185"/>
      <c r="BH647" s="185"/>
      <c r="BI647" s="185"/>
      <c r="BJ647" s="185"/>
    </row>
    <row r="648" spans="1:62" x14ac:dyDescent="0.3">
      <c r="A648" s="84">
        <f t="shared" si="111"/>
        <v>49</v>
      </c>
      <c r="B648" s="133">
        <f t="shared" si="111"/>
        <v>3.4389740394115756E-3</v>
      </c>
      <c r="C648" s="73">
        <f t="shared" si="108"/>
        <v>1</v>
      </c>
      <c r="D648" s="43">
        <f t="shared" si="105"/>
        <v>3.4389740394115756E-3</v>
      </c>
      <c r="E648" s="133">
        <f t="shared" si="109"/>
        <v>8.1811703952765196E-3</v>
      </c>
      <c r="F648" s="73">
        <f t="shared" si="110"/>
        <v>1.0000000000000002</v>
      </c>
      <c r="G648" s="43">
        <f t="shared" si="106"/>
        <v>8.1811703952765213E-3</v>
      </c>
      <c r="H648" s="84"/>
      <c r="I648" s="133"/>
      <c r="J648" s="73"/>
      <c r="K648" s="43"/>
      <c r="L648" s="133"/>
      <c r="M648" s="73"/>
      <c r="N648" s="43"/>
      <c r="O648" s="84"/>
      <c r="P648" s="133"/>
      <c r="Q648" s="73"/>
      <c r="R648" s="43"/>
      <c r="S648" s="133"/>
      <c r="T648" s="73"/>
      <c r="U648" s="43"/>
      <c r="V648" s="185"/>
      <c r="W648" s="185"/>
      <c r="X648" s="185"/>
      <c r="Y648" s="185"/>
      <c r="Z648" s="185"/>
      <c r="AA648" s="185"/>
      <c r="AB648" s="185"/>
      <c r="AC648" s="185"/>
      <c r="AD648" s="185"/>
      <c r="AE648" s="185"/>
      <c r="AF648" s="185"/>
      <c r="AG648" s="185"/>
      <c r="AH648" s="185"/>
      <c r="AI648" s="185"/>
      <c r="AJ648" s="185"/>
      <c r="AK648" s="185"/>
      <c r="AL648" s="185"/>
      <c r="AM648" s="185"/>
      <c r="AN648" s="185"/>
      <c r="AO648" s="185"/>
      <c r="AP648" s="185"/>
      <c r="AQ648" s="185"/>
      <c r="AR648" s="185"/>
      <c r="AS648" s="185"/>
      <c r="AT648" s="185"/>
      <c r="AU648" s="185"/>
      <c r="AV648" s="185"/>
      <c r="AW648" s="185"/>
      <c r="AX648" s="185"/>
      <c r="AY648" s="185"/>
      <c r="AZ648" s="185"/>
      <c r="BA648" s="185"/>
      <c r="BB648" s="185"/>
      <c r="BC648" s="185"/>
      <c r="BD648" s="185"/>
      <c r="BE648" s="185"/>
      <c r="BF648" s="185"/>
      <c r="BG648" s="185"/>
      <c r="BH648" s="185"/>
      <c r="BI648" s="185"/>
      <c r="BJ648" s="185"/>
    </row>
    <row r="649" spans="1:62" x14ac:dyDescent="0.3">
      <c r="A649" s="84">
        <f t="shared" si="111"/>
        <v>50</v>
      </c>
      <c r="B649" s="133">
        <f t="shared" si="111"/>
        <v>3.3198429135307965E-3</v>
      </c>
      <c r="C649" s="73">
        <f t="shared" si="108"/>
        <v>1</v>
      </c>
      <c r="D649" s="43">
        <f t="shared" si="105"/>
        <v>3.3198429135307965E-3</v>
      </c>
      <c r="E649" s="133">
        <f t="shared" si="109"/>
        <v>8.0378798103010376E-3</v>
      </c>
      <c r="F649" s="73">
        <f t="shared" si="110"/>
        <v>1.0000000000000002</v>
      </c>
      <c r="G649" s="43">
        <f t="shared" si="106"/>
        <v>8.0378798103010393E-3</v>
      </c>
      <c r="H649" s="84"/>
      <c r="I649" s="133"/>
      <c r="J649" s="73"/>
      <c r="K649" s="43"/>
      <c r="L649" s="133"/>
      <c r="M649" s="73"/>
      <c r="N649" s="43"/>
      <c r="O649" s="84"/>
      <c r="P649" s="133"/>
      <c r="Q649" s="73"/>
      <c r="R649" s="43"/>
      <c r="S649" s="133"/>
      <c r="T649" s="73"/>
      <c r="U649" s="43"/>
      <c r="V649" s="185"/>
      <c r="W649" s="185"/>
      <c r="X649" s="185"/>
      <c r="Y649" s="185"/>
      <c r="Z649" s="185"/>
      <c r="AA649" s="185"/>
      <c r="AB649" s="185"/>
      <c r="AC649" s="185"/>
      <c r="AD649" s="185"/>
      <c r="AE649" s="185"/>
      <c r="AF649" s="185"/>
      <c r="AG649" s="185"/>
      <c r="AH649" s="185"/>
      <c r="AI649" s="185"/>
      <c r="AJ649" s="185"/>
      <c r="AK649" s="185"/>
      <c r="AL649" s="185"/>
      <c r="AM649" s="185"/>
      <c r="AN649" s="185"/>
      <c r="AO649" s="185"/>
      <c r="AP649" s="185"/>
      <c r="AQ649" s="185"/>
      <c r="AR649" s="185"/>
      <c r="AS649" s="185"/>
      <c r="AT649" s="185"/>
      <c r="AU649" s="185"/>
      <c r="AV649" s="185"/>
      <c r="AW649" s="185"/>
      <c r="AX649" s="185"/>
      <c r="AY649" s="185"/>
      <c r="AZ649" s="185"/>
      <c r="BA649" s="185"/>
      <c r="BB649" s="185"/>
      <c r="BC649" s="185"/>
      <c r="BD649" s="185"/>
      <c r="BE649" s="185"/>
      <c r="BF649" s="185"/>
      <c r="BG649" s="185"/>
      <c r="BH649" s="185"/>
      <c r="BI649" s="185"/>
      <c r="BJ649" s="185"/>
    </row>
    <row r="650" spans="1:62" x14ac:dyDescent="0.3">
      <c r="A650" s="84">
        <f t="shared" si="111"/>
        <v>51</v>
      </c>
      <c r="B650" s="133">
        <f t="shared" si="111"/>
        <v>3.1884932106366047E-3</v>
      </c>
      <c r="C650" s="73">
        <f t="shared" si="108"/>
        <v>1</v>
      </c>
      <c r="D650" s="43">
        <f t="shared" si="105"/>
        <v>3.1884932106366047E-3</v>
      </c>
      <c r="E650" s="133">
        <f t="shared" si="109"/>
        <v>8.0387128950974076E-3</v>
      </c>
      <c r="F650" s="73">
        <f t="shared" si="110"/>
        <v>1.0000000000000002</v>
      </c>
      <c r="G650" s="43">
        <f t="shared" si="106"/>
        <v>8.0387128950974093E-3</v>
      </c>
      <c r="H650" s="84"/>
      <c r="I650" s="133"/>
      <c r="J650" s="73"/>
      <c r="K650" s="43"/>
      <c r="L650" s="133"/>
      <c r="M650" s="73"/>
      <c r="N650" s="43"/>
      <c r="O650" s="84"/>
      <c r="P650" s="133"/>
      <c r="Q650" s="73"/>
      <c r="R650" s="43"/>
      <c r="S650" s="133"/>
      <c r="T650" s="73"/>
      <c r="U650" s="43"/>
      <c r="V650" s="185"/>
      <c r="W650" s="185"/>
      <c r="X650" s="185"/>
      <c r="Y650" s="185"/>
      <c r="Z650" s="185"/>
      <c r="AA650" s="185"/>
      <c r="AB650" s="185"/>
      <c r="AC650" s="185"/>
      <c r="AD650" s="185"/>
      <c r="AE650" s="185"/>
      <c r="AF650" s="185"/>
      <c r="AG650" s="185"/>
      <c r="AH650" s="185"/>
      <c r="AI650" s="185"/>
      <c r="AJ650" s="185"/>
      <c r="AK650" s="185"/>
      <c r="AL650" s="185"/>
      <c r="AM650" s="185"/>
      <c r="AN650" s="185"/>
      <c r="AO650" s="185"/>
      <c r="AP650" s="185"/>
      <c r="AQ650" s="185"/>
      <c r="AR650" s="185"/>
      <c r="AS650" s="185"/>
      <c r="AT650" s="185"/>
      <c r="AU650" s="185"/>
      <c r="AV650" s="185"/>
      <c r="AW650" s="185"/>
      <c r="AX650" s="185"/>
      <c r="AY650" s="185"/>
      <c r="AZ650" s="185"/>
      <c r="BA650" s="185"/>
      <c r="BB650" s="185"/>
      <c r="BC650" s="185"/>
      <c r="BD650" s="185"/>
      <c r="BE650" s="185"/>
      <c r="BF650" s="185"/>
      <c r="BG650" s="185"/>
      <c r="BH650" s="185"/>
      <c r="BI650" s="185"/>
      <c r="BJ650" s="185"/>
    </row>
    <row r="651" spans="1:62" x14ac:dyDescent="0.3">
      <c r="A651" s="84">
        <f t="shared" si="111"/>
        <v>52</v>
      </c>
      <c r="B651" s="133">
        <f t="shared" si="111"/>
        <v>3.0865791705474532E-3</v>
      </c>
      <c r="C651" s="73">
        <f t="shared" si="108"/>
        <v>1</v>
      </c>
      <c r="D651" s="43">
        <f t="shared" si="105"/>
        <v>3.0865791705474532E-3</v>
      </c>
      <c r="E651" s="133">
        <f t="shared" si="109"/>
        <v>8.051486861975066E-3</v>
      </c>
      <c r="F651" s="73">
        <f t="shared" si="110"/>
        <v>1</v>
      </c>
      <c r="G651" s="43">
        <f t="shared" si="106"/>
        <v>8.051486861975066E-3</v>
      </c>
      <c r="H651" s="84"/>
      <c r="I651" s="133"/>
      <c r="J651" s="73"/>
      <c r="K651" s="43"/>
      <c r="L651" s="133"/>
      <c r="M651" s="73"/>
      <c r="N651" s="43"/>
      <c r="O651" s="84"/>
      <c r="P651" s="133"/>
      <c r="Q651" s="73"/>
      <c r="R651" s="43"/>
      <c r="S651" s="133"/>
      <c r="T651" s="73"/>
      <c r="U651" s="43"/>
      <c r="V651" s="185"/>
      <c r="W651" s="185"/>
      <c r="X651" s="185"/>
      <c r="Y651" s="185"/>
      <c r="Z651" s="185"/>
      <c r="AA651" s="185"/>
      <c r="AB651" s="185"/>
      <c r="AC651" s="185"/>
      <c r="AD651" s="185"/>
      <c r="AE651" s="185"/>
      <c r="AF651" s="185"/>
      <c r="AG651" s="185"/>
      <c r="AH651" s="185"/>
      <c r="AI651" s="185"/>
      <c r="AJ651" s="185"/>
      <c r="AK651" s="185"/>
      <c r="AL651" s="185"/>
      <c r="AM651" s="185"/>
      <c r="AN651" s="185"/>
      <c r="AO651" s="185"/>
      <c r="AP651" s="185"/>
      <c r="AQ651" s="185"/>
      <c r="AR651" s="185"/>
      <c r="AS651" s="185"/>
      <c r="AT651" s="185"/>
      <c r="AU651" s="185"/>
      <c r="AV651" s="185"/>
      <c r="AW651" s="185"/>
      <c r="AX651" s="185"/>
      <c r="AY651" s="185"/>
      <c r="AZ651" s="185"/>
      <c r="BA651" s="185"/>
      <c r="BB651" s="185"/>
      <c r="BC651" s="185"/>
      <c r="BD651" s="185"/>
      <c r="BE651" s="185"/>
      <c r="BF651" s="185"/>
      <c r="BG651" s="185"/>
      <c r="BH651" s="185"/>
      <c r="BI651" s="185"/>
      <c r="BJ651" s="185"/>
    </row>
    <row r="652" spans="1:62" x14ac:dyDescent="0.3">
      <c r="A652" s="84">
        <f t="shared" si="111"/>
        <v>53</v>
      </c>
      <c r="B652" s="133">
        <f t="shared" si="111"/>
        <v>3.002992995978422E-3</v>
      </c>
      <c r="C652" s="73">
        <f t="shared" si="108"/>
        <v>1</v>
      </c>
      <c r="D652" s="43">
        <f t="shared" si="105"/>
        <v>3.002992995978422E-3</v>
      </c>
      <c r="E652" s="133">
        <f t="shared" si="109"/>
        <v>8.0178857751881799E-3</v>
      </c>
      <c r="F652" s="73">
        <f t="shared" si="110"/>
        <v>1</v>
      </c>
      <c r="G652" s="43">
        <f t="shared" si="106"/>
        <v>8.0178857751881799E-3</v>
      </c>
      <c r="H652" s="84"/>
      <c r="I652" s="133"/>
      <c r="J652" s="73"/>
      <c r="K652" s="43"/>
      <c r="L652" s="133"/>
      <c r="M652" s="73"/>
      <c r="N652" s="43"/>
      <c r="O652" s="84"/>
      <c r="P652" s="133"/>
      <c r="Q652" s="73"/>
      <c r="R652" s="43"/>
      <c r="S652" s="133"/>
      <c r="T652" s="73"/>
      <c r="U652" s="43"/>
      <c r="V652" s="185"/>
      <c r="W652" s="185"/>
      <c r="X652" s="185"/>
      <c r="Y652" s="185"/>
      <c r="Z652" s="185"/>
      <c r="AA652" s="185"/>
      <c r="AB652" s="185"/>
      <c r="AC652" s="185"/>
      <c r="AD652" s="185"/>
      <c r="AE652" s="185"/>
      <c r="AF652" s="185"/>
      <c r="AG652" s="185"/>
      <c r="AH652" s="185"/>
      <c r="AI652" s="185"/>
      <c r="AJ652" s="185"/>
      <c r="AK652" s="185"/>
      <c r="AL652" s="185"/>
      <c r="AM652" s="185"/>
      <c r="AN652" s="185"/>
      <c r="AO652" s="185"/>
      <c r="AP652" s="185"/>
      <c r="AQ652" s="185"/>
      <c r="AR652" s="185"/>
      <c r="AS652" s="185"/>
      <c r="AT652" s="185"/>
      <c r="AU652" s="185"/>
      <c r="AV652" s="185"/>
      <c r="AW652" s="185"/>
      <c r="AX652" s="185"/>
      <c r="AY652" s="185"/>
      <c r="AZ652" s="185"/>
      <c r="BA652" s="185"/>
      <c r="BB652" s="185"/>
      <c r="BC652" s="185"/>
      <c r="BD652" s="185"/>
      <c r="BE652" s="185"/>
      <c r="BF652" s="185"/>
      <c r="BG652" s="185"/>
      <c r="BH652" s="185"/>
      <c r="BI652" s="185"/>
      <c r="BJ652" s="185"/>
    </row>
    <row r="653" spans="1:62" x14ac:dyDescent="0.3">
      <c r="A653" s="84">
        <f t="shared" si="111"/>
        <v>54</v>
      </c>
      <c r="B653" s="133">
        <f t="shared" si="111"/>
        <v>3.0738052036697939E-3</v>
      </c>
      <c r="C653" s="73">
        <f t="shared" si="108"/>
        <v>1</v>
      </c>
      <c r="D653" s="43">
        <f t="shared" si="105"/>
        <v>3.0738052036697939E-3</v>
      </c>
      <c r="E653" s="133">
        <f t="shared" si="109"/>
        <v>8.3397342015187684E-3</v>
      </c>
      <c r="F653" s="73">
        <f t="shared" si="110"/>
        <v>1</v>
      </c>
      <c r="G653" s="43">
        <f t="shared" si="106"/>
        <v>8.3397342015187684E-3</v>
      </c>
      <c r="H653" s="84"/>
      <c r="I653" s="133"/>
      <c r="J653" s="73"/>
      <c r="K653" s="43"/>
      <c r="L653" s="133"/>
      <c r="M653" s="73"/>
      <c r="N653" s="43"/>
      <c r="O653" s="84"/>
      <c r="P653" s="133"/>
      <c r="Q653" s="73"/>
      <c r="R653" s="43"/>
      <c r="S653" s="133"/>
      <c r="T653" s="73"/>
      <c r="U653" s="43"/>
      <c r="V653" s="185"/>
      <c r="W653" s="185"/>
      <c r="X653" s="185"/>
      <c r="Y653" s="185"/>
      <c r="Z653" s="185"/>
      <c r="AA653" s="185"/>
      <c r="AB653" s="185"/>
      <c r="AC653" s="185"/>
      <c r="AD653" s="185"/>
      <c r="AE653" s="185"/>
      <c r="AF653" s="185"/>
      <c r="AG653" s="185"/>
      <c r="AH653" s="185"/>
      <c r="AI653" s="185"/>
      <c r="AJ653" s="185"/>
      <c r="AK653" s="185"/>
      <c r="AL653" s="185"/>
      <c r="AM653" s="185"/>
      <c r="AN653" s="185"/>
      <c r="AO653" s="185"/>
      <c r="AP653" s="185"/>
      <c r="AQ653" s="185"/>
      <c r="AR653" s="185"/>
      <c r="AS653" s="185"/>
      <c r="AT653" s="185"/>
      <c r="AU653" s="185"/>
      <c r="AV653" s="185"/>
      <c r="AW653" s="185"/>
      <c r="AX653" s="185"/>
      <c r="AY653" s="185"/>
      <c r="AZ653" s="185"/>
      <c r="BA653" s="185"/>
      <c r="BB653" s="185"/>
      <c r="BC653" s="185"/>
      <c r="BD653" s="185"/>
      <c r="BE653" s="185"/>
      <c r="BF653" s="185"/>
      <c r="BG653" s="185"/>
      <c r="BH653" s="185"/>
      <c r="BI653" s="185"/>
      <c r="BJ653" s="185"/>
    </row>
    <row r="654" spans="1:62" x14ac:dyDescent="0.3">
      <c r="A654" s="84">
        <f t="shared" si="111"/>
        <v>55</v>
      </c>
      <c r="B654" s="133">
        <f t="shared" si="111"/>
        <v>2.3043125467568843E-3</v>
      </c>
      <c r="C654" s="73">
        <f t="shared" si="108"/>
        <v>1</v>
      </c>
      <c r="D654" s="43">
        <f t="shared" si="105"/>
        <v>2.3043125467568843E-3</v>
      </c>
      <c r="E654" s="133">
        <f t="shared" si="109"/>
        <v>6.5272193795517667E-3</v>
      </c>
      <c r="F654" s="73">
        <f t="shared" si="110"/>
        <v>1</v>
      </c>
      <c r="G654" s="43">
        <f t="shared" si="106"/>
        <v>6.5272193795517667E-3</v>
      </c>
      <c r="H654" s="84"/>
      <c r="I654" s="133"/>
      <c r="J654" s="73"/>
      <c r="K654" s="43"/>
      <c r="L654" s="133"/>
      <c r="M654" s="73"/>
      <c r="N654" s="43"/>
      <c r="O654" s="84"/>
      <c r="P654" s="133"/>
      <c r="Q654" s="73"/>
      <c r="R654" s="43"/>
      <c r="S654" s="133"/>
      <c r="T654" s="73"/>
      <c r="U654" s="43"/>
      <c r="V654" s="185"/>
      <c r="W654" s="185"/>
      <c r="X654" s="185"/>
      <c r="Y654" s="185"/>
      <c r="Z654" s="185"/>
      <c r="AA654" s="185"/>
      <c r="AB654" s="185"/>
      <c r="AC654" s="185"/>
      <c r="AD654" s="185"/>
      <c r="AE654" s="185"/>
      <c r="AF654" s="185"/>
      <c r="AG654" s="185"/>
      <c r="AH654" s="185"/>
      <c r="AI654" s="185"/>
      <c r="AJ654" s="185"/>
      <c r="AK654" s="185"/>
      <c r="AL654" s="185"/>
      <c r="AM654" s="185"/>
      <c r="AN654" s="185"/>
      <c r="AO654" s="185"/>
      <c r="AP654" s="185"/>
      <c r="AQ654" s="185"/>
      <c r="AR654" s="185"/>
      <c r="AS654" s="185"/>
      <c r="AT654" s="185"/>
      <c r="AU654" s="185"/>
      <c r="AV654" s="185"/>
      <c r="AW654" s="185"/>
      <c r="AX654" s="185"/>
      <c r="AY654" s="185"/>
      <c r="AZ654" s="185"/>
      <c r="BA654" s="185"/>
      <c r="BB654" s="185"/>
      <c r="BC654" s="185"/>
      <c r="BD654" s="185"/>
      <c r="BE654" s="185"/>
      <c r="BF654" s="185"/>
      <c r="BG654" s="185"/>
      <c r="BH654" s="185"/>
      <c r="BI654" s="185"/>
      <c r="BJ654" s="185"/>
    </row>
    <row r="655" spans="1:62" x14ac:dyDescent="0.3">
      <c r="A655" s="84">
        <f t="shared" si="111"/>
        <v>56</v>
      </c>
      <c r="B655" s="133">
        <f t="shared" si="111"/>
        <v>2.1846260310118592E-3</v>
      </c>
      <c r="C655" s="73">
        <f t="shared" si="108"/>
        <v>1</v>
      </c>
      <c r="D655" s="43">
        <f t="shared" si="105"/>
        <v>2.1846260310118592E-3</v>
      </c>
      <c r="E655" s="133">
        <f t="shared" si="109"/>
        <v>6.2706292622700891E-3</v>
      </c>
      <c r="F655" s="73">
        <f t="shared" si="110"/>
        <v>1</v>
      </c>
      <c r="G655" s="43">
        <f t="shared" si="106"/>
        <v>6.2706292622700891E-3</v>
      </c>
      <c r="H655" s="84"/>
      <c r="I655" s="133"/>
      <c r="J655" s="73"/>
      <c r="K655" s="43"/>
      <c r="L655" s="133"/>
      <c r="M655" s="73"/>
      <c r="N655" s="43"/>
      <c r="O655" s="84"/>
      <c r="P655" s="133"/>
      <c r="Q655" s="73"/>
      <c r="R655" s="43"/>
      <c r="S655" s="133"/>
      <c r="T655" s="73"/>
      <c r="U655" s="43"/>
      <c r="V655" s="185"/>
      <c r="W655" s="185"/>
      <c r="X655" s="185"/>
      <c r="Y655" s="185"/>
      <c r="Z655" s="185"/>
      <c r="AA655" s="185"/>
      <c r="AB655" s="185"/>
      <c r="AC655" s="185"/>
      <c r="AD655" s="185"/>
      <c r="AE655" s="185"/>
      <c r="AF655" s="185"/>
      <c r="AG655" s="185"/>
      <c r="AH655" s="185"/>
      <c r="AI655" s="185"/>
      <c r="AJ655" s="185"/>
      <c r="AK655" s="185"/>
      <c r="AL655" s="185"/>
      <c r="AM655" s="185"/>
      <c r="AN655" s="185"/>
      <c r="AO655" s="185"/>
      <c r="AP655" s="185"/>
      <c r="AQ655" s="185"/>
      <c r="AR655" s="185"/>
      <c r="AS655" s="185"/>
      <c r="AT655" s="185"/>
      <c r="AU655" s="185"/>
      <c r="AV655" s="185"/>
      <c r="AW655" s="185"/>
      <c r="AX655" s="185"/>
      <c r="AY655" s="185"/>
      <c r="AZ655" s="185"/>
      <c r="BA655" s="185"/>
      <c r="BB655" s="185"/>
      <c r="BC655" s="185"/>
      <c r="BD655" s="185"/>
      <c r="BE655" s="185"/>
      <c r="BF655" s="185"/>
      <c r="BG655" s="185"/>
      <c r="BH655" s="185"/>
      <c r="BI655" s="185"/>
      <c r="BJ655" s="185"/>
    </row>
    <row r="656" spans="1:62" x14ac:dyDescent="0.3">
      <c r="A656" s="84">
        <f t="shared" si="111"/>
        <v>57</v>
      </c>
      <c r="B656" s="133">
        <f t="shared" si="111"/>
        <v>2.0577194470316356E-3</v>
      </c>
      <c r="C656" s="73">
        <f t="shared" si="108"/>
        <v>1</v>
      </c>
      <c r="D656" s="43">
        <f t="shared" si="105"/>
        <v>2.0577194470316356E-3</v>
      </c>
      <c r="E656" s="133">
        <f t="shared" si="109"/>
        <v>6.3003426200072534E-3</v>
      </c>
      <c r="F656" s="73">
        <f t="shared" si="110"/>
        <v>1</v>
      </c>
      <c r="G656" s="43">
        <f t="shared" si="106"/>
        <v>6.3003426200072534E-3</v>
      </c>
      <c r="H656" s="84"/>
      <c r="I656" s="133"/>
      <c r="J656" s="73"/>
      <c r="K656" s="43"/>
      <c r="L656" s="133"/>
      <c r="M656" s="73"/>
      <c r="N656" s="43"/>
      <c r="O656" s="84"/>
      <c r="P656" s="133"/>
      <c r="Q656" s="73"/>
      <c r="R656" s="43"/>
      <c r="S656" s="133"/>
      <c r="T656" s="73"/>
      <c r="U656" s="43"/>
      <c r="V656" s="185"/>
      <c r="W656" s="185"/>
      <c r="X656" s="185"/>
      <c r="Y656" s="185"/>
      <c r="Z656" s="185"/>
      <c r="AA656" s="185"/>
      <c r="AB656" s="185"/>
      <c r="AC656" s="185"/>
      <c r="AD656" s="185"/>
      <c r="AE656" s="185"/>
      <c r="AF656" s="185"/>
      <c r="AG656" s="185"/>
      <c r="AH656" s="185"/>
      <c r="AI656" s="185"/>
      <c r="AJ656" s="185"/>
      <c r="AK656" s="185"/>
      <c r="AL656" s="185"/>
      <c r="AM656" s="185"/>
      <c r="AN656" s="185"/>
      <c r="AO656" s="185"/>
      <c r="AP656" s="185"/>
      <c r="AQ656" s="185"/>
      <c r="AR656" s="185"/>
      <c r="AS656" s="185"/>
      <c r="AT656" s="185"/>
      <c r="AU656" s="185"/>
      <c r="AV656" s="185"/>
      <c r="AW656" s="185"/>
      <c r="AX656" s="185"/>
      <c r="AY656" s="185"/>
      <c r="AZ656" s="185"/>
      <c r="BA656" s="185"/>
      <c r="BB656" s="185"/>
      <c r="BC656" s="185"/>
      <c r="BD656" s="185"/>
      <c r="BE656" s="185"/>
      <c r="BF656" s="185"/>
      <c r="BG656" s="185"/>
      <c r="BH656" s="185"/>
      <c r="BI656" s="185"/>
      <c r="BJ656" s="185"/>
    </row>
    <row r="657" spans="1:62" x14ac:dyDescent="0.3">
      <c r="A657" s="84">
        <f t="shared" si="111"/>
        <v>58</v>
      </c>
      <c r="B657" s="133">
        <f t="shared" si="111"/>
        <v>1.9871849342723864E-3</v>
      </c>
      <c r="C657" s="73">
        <f t="shared" si="108"/>
        <v>1</v>
      </c>
      <c r="D657" s="43">
        <f t="shared" si="105"/>
        <v>1.9871849342723864E-3</v>
      </c>
      <c r="E657" s="133">
        <f t="shared" si="109"/>
        <v>6.1978731900538559E-3</v>
      </c>
      <c r="F657" s="73">
        <f t="shared" si="110"/>
        <v>1</v>
      </c>
      <c r="G657" s="43">
        <f t="shared" si="106"/>
        <v>6.1978731900538559E-3</v>
      </c>
      <c r="H657" s="84"/>
      <c r="I657" s="133"/>
      <c r="J657" s="73"/>
      <c r="K657" s="43"/>
      <c r="L657" s="133"/>
      <c r="M657" s="73"/>
      <c r="N657" s="43"/>
      <c r="O657" s="84"/>
      <c r="P657" s="133"/>
      <c r="Q657" s="73"/>
      <c r="R657" s="43"/>
      <c r="S657" s="133"/>
      <c r="T657" s="73"/>
      <c r="U657" s="43"/>
      <c r="V657" s="185"/>
      <c r="W657" s="185"/>
      <c r="X657" s="185"/>
      <c r="Y657" s="185"/>
      <c r="Z657" s="185"/>
      <c r="AA657" s="185"/>
      <c r="AB657" s="185"/>
      <c r="AC657" s="185"/>
      <c r="AD657" s="185"/>
      <c r="AE657" s="185"/>
      <c r="AF657" s="185"/>
      <c r="AG657" s="185"/>
      <c r="AH657" s="185"/>
      <c r="AI657" s="185"/>
      <c r="AJ657" s="185"/>
      <c r="AK657" s="185"/>
      <c r="AL657" s="185"/>
      <c r="AM657" s="185"/>
      <c r="AN657" s="185"/>
      <c r="AO657" s="185"/>
      <c r="AP657" s="185"/>
      <c r="AQ657" s="185"/>
      <c r="AR657" s="185"/>
      <c r="AS657" s="185"/>
      <c r="AT657" s="185"/>
      <c r="AU657" s="185"/>
      <c r="AV657" s="185"/>
      <c r="AW657" s="185"/>
      <c r="AX657" s="185"/>
      <c r="AY657" s="185"/>
      <c r="AZ657" s="185"/>
      <c r="BA657" s="185"/>
      <c r="BB657" s="185"/>
      <c r="BC657" s="185"/>
      <c r="BD657" s="185"/>
      <c r="BE657" s="185"/>
      <c r="BF657" s="185"/>
      <c r="BG657" s="185"/>
      <c r="BH657" s="185"/>
      <c r="BI657" s="185"/>
      <c r="BJ657" s="185"/>
    </row>
    <row r="658" spans="1:62" x14ac:dyDescent="0.3">
      <c r="A658" s="84">
        <f t="shared" si="111"/>
        <v>59</v>
      </c>
      <c r="B658" s="133">
        <f t="shared" si="111"/>
        <v>1.6769996950909646E-3</v>
      </c>
      <c r="C658" s="73">
        <f t="shared" si="108"/>
        <v>1</v>
      </c>
      <c r="D658" s="43">
        <f t="shared" si="105"/>
        <v>1.6769996950909646E-3</v>
      </c>
      <c r="E658" s="133">
        <f t="shared" si="109"/>
        <v>5.5750034573019049E-3</v>
      </c>
      <c r="F658" s="73">
        <f t="shared" si="110"/>
        <v>1</v>
      </c>
      <c r="G658" s="43">
        <f t="shared" si="106"/>
        <v>5.5750034573019049E-3</v>
      </c>
      <c r="H658" s="84"/>
      <c r="I658" s="133"/>
      <c r="J658" s="73"/>
      <c r="K658" s="43"/>
      <c r="L658" s="133"/>
      <c r="M658" s="73"/>
      <c r="N658" s="43"/>
      <c r="O658" s="84"/>
      <c r="P658" s="133"/>
      <c r="Q658" s="73"/>
      <c r="R658" s="43"/>
      <c r="S658" s="133"/>
      <c r="T658" s="73"/>
      <c r="U658" s="43"/>
      <c r="V658" s="185"/>
      <c r="W658" s="185"/>
      <c r="X658" s="185"/>
      <c r="Y658" s="185"/>
      <c r="Z658" s="185"/>
      <c r="AA658" s="185"/>
      <c r="AB658" s="185"/>
      <c r="AC658" s="185"/>
      <c r="AD658" s="185"/>
      <c r="AE658" s="185"/>
      <c r="AF658" s="185"/>
      <c r="AG658" s="185"/>
      <c r="AH658" s="185"/>
      <c r="AI658" s="185"/>
      <c r="AJ658" s="185"/>
      <c r="AK658" s="185"/>
      <c r="AL658" s="185"/>
      <c r="AM658" s="185"/>
      <c r="AN658" s="185"/>
      <c r="AO658" s="185"/>
      <c r="AP658" s="185"/>
      <c r="AQ658" s="185"/>
      <c r="AR658" s="185"/>
      <c r="AS658" s="185"/>
      <c r="AT658" s="185"/>
      <c r="AU658" s="185"/>
      <c r="AV658" s="185"/>
      <c r="AW658" s="185"/>
      <c r="AX658" s="185"/>
      <c r="AY658" s="185"/>
      <c r="AZ658" s="185"/>
      <c r="BA658" s="185"/>
      <c r="BB658" s="185"/>
      <c r="BC658" s="185"/>
      <c r="BD658" s="185"/>
      <c r="BE658" s="185"/>
      <c r="BF658" s="185"/>
      <c r="BG658" s="185"/>
      <c r="BH658" s="185"/>
      <c r="BI658" s="185"/>
      <c r="BJ658" s="185"/>
    </row>
    <row r="659" spans="1:62" x14ac:dyDescent="0.3">
      <c r="A659" s="84">
        <f t="shared" ref="A659:B678" si="112">A462</f>
        <v>60</v>
      </c>
      <c r="B659" s="133">
        <f t="shared" si="112"/>
        <v>1.4123564247777191E-3</v>
      </c>
      <c r="C659" s="73">
        <f t="shared" si="108"/>
        <v>1</v>
      </c>
      <c r="D659" s="43">
        <f t="shared" si="105"/>
        <v>1.4123564247777191E-3</v>
      </c>
      <c r="E659" s="133">
        <f t="shared" si="109"/>
        <v>4.6477800789431157E-3</v>
      </c>
      <c r="F659" s="73">
        <f t="shared" si="110"/>
        <v>1.0000000000000002</v>
      </c>
      <c r="G659" s="43">
        <f t="shared" si="106"/>
        <v>4.6477800789431166E-3</v>
      </c>
      <c r="H659" s="84"/>
      <c r="I659" s="133"/>
      <c r="J659" s="73"/>
      <c r="K659" s="43"/>
      <c r="L659" s="133"/>
      <c r="M659" s="73"/>
      <c r="N659" s="43"/>
      <c r="O659" s="84"/>
      <c r="P659" s="133"/>
      <c r="Q659" s="73"/>
      <c r="R659" s="43"/>
      <c r="S659" s="133"/>
      <c r="T659" s="73"/>
      <c r="U659" s="43"/>
      <c r="V659" s="185"/>
      <c r="W659" s="185"/>
      <c r="X659" s="185"/>
      <c r="Y659" s="185"/>
      <c r="Z659" s="185"/>
      <c r="AA659" s="185"/>
      <c r="AB659" s="185"/>
      <c r="AC659" s="185"/>
      <c r="AD659" s="185"/>
      <c r="AE659" s="185"/>
      <c r="AF659" s="185"/>
      <c r="AG659" s="185"/>
      <c r="AH659" s="185"/>
      <c r="AI659" s="185"/>
      <c r="AJ659" s="185"/>
      <c r="AK659" s="185"/>
      <c r="AL659" s="185"/>
      <c r="AM659" s="185"/>
      <c r="AN659" s="185"/>
      <c r="AO659" s="185"/>
      <c r="AP659" s="185"/>
      <c r="AQ659" s="185"/>
      <c r="AR659" s="185"/>
      <c r="AS659" s="185"/>
      <c r="AT659" s="185"/>
      <c r="AU659" s="185"/>
      <c r="AV659" s="185"/>
      <c r="AW659" s="185"/>
      <c r="AX659" s="185"/>
      <c r="AY659" s="185"/>
      <c r="AZ659" s="185"/>
      <c r="BA659" s="185"/>
      <c r="BB659" s="185"/>
      <c r="BC659" s="185"/>
      <c r="BD659" s="185"/>
      <c r="BE659" s="185"/>
      <c r="BF659" s="185"/>
      <c r="BG659" s="185"/>
      <c r="BH659" s="185"/>
      <c r="BI659" s="185"/>
      <c r="BJ659" s="185"/>
    </row>
    <row r="660" spans="1:62" x14ac:dyDescent="0.3">
      <c r="A660" s="84">
        <f t="shared" si="112"/>
        <v>61</v>
      </c>
      <c r="B660" s="133">
        <f t="shared" si="112"/>
        <v>1.2926699090326942E-3</v>
      </c>
      <c r="C660" s="73">
        <f t="shared" si="108"/>
        <v>1</v>
      </c>
      <c r="D660" s="43">
        <f t="shared" si="105"/>
        <v>1.2926699090326942E-3</v>
      </c>
      <c r="E660" s="133">
        <f t="shared" si="109"/>
        <v>4.4881054929723748E-3</v>
      </c>
      <c r="F660" s="73">
        <f t="shared" si="110"/>
        <v>1</v>
      </c>
      <c r="G660" s="43">
        <f t="shared" si="106"/>
        <v>4.4881054929723748E-3</v>
      </c>
      <c r="H660" s="84"/>
      <c r="I660" s="133"/>
      <c r="J660" s="73"/>
      <c r="K660" s="43"/>
      <c r="L660" s="133"/>
      <c r="M660" s="73"/>
      <c r="N660" s="43"/>
      <c r="O660" s="84"/>
      <c r="P660" s="133"/>
      <c r="Q660" s="73"/>
      <c r="R660" s="43"/>
      <c r="S660" s="133"/>
      <c r="T660" s="73"/>
      <c r="U660" s="43"/>
      <c r="V660" s="185"/>
      <c r="W660" s="185"/>
      <c r="X660" s="185"/>
      <c r="Y660" s="185"/>
      <c r="Z660" s="185"/>
      <c r="AA660" s="185"/>
      <c r="AB660" s="185"/>
      <c r="AC660" s="185"/>
      <c r="AD660" s="185"/>
      <c r="AE660" s="185"/>
      <c r="AF660" s="185"/>
      <c r="AG660" s="185"/>
      <c r="AH660" s="185"/>
      <c r="AI660" s="185"/>
      <c r="AJ660" s="185"/>
      <c r="AK660" s="185"/>
      <c r="AL660" s="185"/>
      <c r="AM660" s="185"/>
      <c r="AN660" s="185"/>
      <c r="AO660" s="185"/>
      <c r="AP660" s="185"/>
      <c r="AQ660" s="185"/>
      <c r="AR660" s="185"/>
      <c r="AS660" s="185"/>
      <c r="AT660" s="185"/>
      <c r="AU660" s="185"/>
      <c r="AV660" s="185"/>
      <c r="AW660" s="185"/>
      <c r="AX660" s="185"/>
      <c r="AY660" s="185"/>
      <c r="AZ660" s="185"/>
      <c r="BA660" s="185"/>
      <c r="BB660" s="185"/>
      <c r="BC660" s="185"/>
      <c r="BD660" s="185"/>
      <c r="BE660" s="185"/>
      <c r="BF660" s="185"/>
      <c r="BG660" s="185"/>
      <c r="BH660" s="185"/>
      <c r="BI660" s="185"/>
      <c r="BJ660" s="185"/>
    </row>
    <row r="661" spans="1:62" x14ac:dyDescent="0.3">
      <c r="A661" s="84">
        <f t="shared" si="112"/>
        <v>62</v>
      </c>
      <c r="B661" s="133">
        <f t="shared" si="112"/>
        <v>1.1516008835141961E-3</v>
      </c>
      <c r="C661" s="73">
        <f t="shared" si="108"/>
        <v>1</v>
      </c>
      <c r="D661" s="43">
        <f t="shared" si="105"/>
        <v>1.1516008835141961E-3</v>
      </c>
      <c r="E661" s="133">
        <f t="shared" si="109"/>
        <v>4.3051045327032987E-3</v>
      </c>
      <c r="F661" s="73">
        <f t="shared" si="110"/>
        <v>1</v>
      </c>
      <c r="G661" s="43">
        <f t="shared" si="106"/>
        <v>4.3051045327032987E-3</v>
      </c>
      <c r="H661" s="84"/>
      <c r="I661" s="133"/>
      <c r="J661" s="73"/>
      <c r="K661" s="43"/>
      <c r="L661" s="133"/>
      <c r="M661" s="73"/>
      <c r="N661" s="43"/>
      <c r="O661" s="84"/>
      <c r="P661" s="133"/>
      <c r="Q661" s="73"/>
      <c r="R661" s="43"/>
      <c r="S661" s="133"/>
      <c r="T661" s="73"/>
      <c r="U661" s="43"/>
      <c r="V661" s="185"/>
      <c r="W661" s="185"/>
      <c r="X661" s="185"/>
      <c r="Y661" s="185"/>
      <c r="Z661" s="185"/>
      <c r="AA661" s="185"/>
      <c r="AB661" s="185"/>
      <c r="AC661" s="185"/>
      <c r="AD661" s="185"/>
      <c r="AE661" s="185"/>
      <c r="AF661" s="185"/>
      <c r="AG661" s="185"/>
      <c r="AH661" s="185"/>
      <c r="AI661" s="185"/>
      <c r="AJ661" s="185"/>
      <c r="AK661" s="185"/>
      <c r="AL661" s="185"/>
      <c r="AM661" s="185"/>
      <c r="AN661" s="185"/>
      <c r="AO661" s="185"/>
      <c r="AP661" s="185"/>
      <c r="AQ661" s="185"/>
      <c r="AR661" s="185"/>
      <c r="AS661" s="185"/>
      <c r="AT661" s="185"/>
      <c r="AU661" s="185"/>
      <c r="AV661" s="185"/>
      <c r="AW661" s="185"/>
      <c r="AX661" s="185"/>
      <c r="AY661" s="185"/>
      <c r="AZ661" s="185"/>
      <c r="BA661" s="185"/>
      <c r="BB661" s="185"/>
      <c r="BC661" s="185"/>
      <c r="BD661" s="185"/>
      <c r="BE661" s="185"/>
      <c r="BF661" s="185"/>
      <c r="BG661" s="185"/>
      <c r="BH661" s="185"/>
      <c r="BI661" s="185"/>
      <c r="BJ661" s="185"/>
    </row>
    <row r="662" spans="1:62" x14ac:dyDescent="0.3">
      <c r="A662" s="84">
        <f t="shared" si="112"/>
        <v>63</v>
      </c>
      <c r="B662" s="133">
        <f t="shared" si="112"/>
        <v>1.0141418921132974E-3</v>
      </c>
      <c r="C662" s="73">
        <f t="shared" si="108"/>
        <v>1</v>
      </c>
      <c r="D662" s="43">
        <f t="shared" si="105"/>
        <v>1.0141418921132974E-3</v>
      </c>
      <c r="E662" s="133">
        <f t="shared" si="109"/>
        <v>3.7441607698147829E-3</v>
      </c>
      <c r="F662" s="73">
        <f t="shared" si="110"/>
        <v>1</v>
      </c>
      <c r="G662" s="43">
        <f t="shared" si="106"/>
        <v>3.7441607698147829E-3</v>
      </c>
      <c r="H662" s="84"/>
      <c r="I662" s="133"/>
      <c r="J662" s="73"/>
      <c r="K662" s="43"/>
      <c r="L662" s="133"/>
      <c r="M662" s="73"/>
      <c r="N662" s="43"/>
      <c r="O662" s="84"/>
      <c r="P662" s="133"/>
      <c r="Q662" s="73"/>
      <c r="R662" s="43"/>
      <c r="S662" s="133"/>
      <c r="T662" s="73"/>
      <c r="U662" s="43"/>
      <c r="V662" s="185"/>
      <c r="W662" s="185"/>
      <c r="X662" s="185"/>
      <c r="Y662" s="185"/>
      <c r="Z662" s="185"/>
      <c r="AA662" s="185"/>
      <c r="AB662" s="185"/>
      <c r="AC662" s="185"/>
      <c r="AD662" s="185"/>
      <c r="AE662" s="185"/>
      <c r="AF662" s="185"/>
      <c r="AG662" s="185"/>
      <c r="AH662" s="185"/>
      <c r="AI662" s="185"/>
      <c r="AJ662" s="185"/>
      <c r="AK662" s="185"/>
      <c r="AL662" s="185"/>
      <c r="AM662" s="185"/>
      <c r="AN662" s="185"/>
      <c r="AO662" s="185"/>
      <c r="AP662" s="185"/>
      <c r="AQ662" s="185"/>
      <c r="AR662" s="185"/>
      <c r="AS662" s="185"/>
      <c r="AT662" s="185"/>
      <c r="AU662" s="185"/>
      <c r="AV662" s="185"/>
      <c r="AW662" s="185"/>
      <c r="AX662" s="185"/>
      <c r="AY662" s="185"/>
      <c r="AZ662" s="185"/>
      <c r="BA662" s="185"/>
      <c r="BB662" s="185"/>
      <c r="BC662" s="185"/>
      <c r="BD662" s="185"/>
      <c r="BE662" s="185"/>
      <c r="BF662" s="185"/>
      <c r="BG662" s="185"/>
      <c r="BH662" s="185"/>
      <c r="BI662" s="185"/>
      <c r="BJ662" s="185"/>
    </row>
    <row r="663" spans="1:62" x14ac:dyDescent="0.3">
      <c r="A663" s="84">
        <f t="shared" si="112"/>
        <v>64</v>
      </c>
      <c r="B663" s="133">
        <f t="shared" si="112"/>
        <v>8.2725320279449963E-4</v>
      </c>
      <c r="C663" s="73">
        <f t="shared" ref="C663:C683" si="113">C466/$C563</f>
        <v>1</v>
      </c>
      <c r="D663" s="43">
        <f t="shared" si="105"/>
        <v>8.2725320279449963E-4</v>
      </c>
      <c r="E663" s="133">
        <f t="shared" ref="E663:E682" si="114">E466</f>
        <v>3.5267256379624525E-3</v>
      </c>
      <c r="F663" s="73">
        <f t="shared" ref="F663:F682" si="115">F466/$G563</f>
        <v>1</v>
      </c>
      <c r="G663" s="43">
        <f t="shared" si="106"/>
        <v>3.5267256379624525E-3</v>
      </c>
      <c r="H663" s="84"/>
      <c r="I663" s="133"/>
      <c r="J663" s="73"/>
      <c r="K663" s="43"/>
      <c r="L663" s="133"/>
      <c r="M663" s="73"/>
      <c r="N663" s="43"/>
      <c r="O663" s="84"/>
      <c r="P663" s="133"/>
      <c r="Q663" s="73"/>
      <c r="R663" s="43"/>
      <c r="S663" s="133"/>
      <c r="T663" s="73"/>
      <c r="U663" s="43"/>
      <c r="V663" s="185"/>
      <c r="W663" s="185"/>
      <c r="X663" s="185"/>
      <c r="Y663" s="185"/>
      <c r="Z663" s="185"/>
      <c r="AA663" s="185"/>
      <c r="AB663" s="185"/>
      <c r="AC663" s="185"/>
      <c r="AD663" s="185"/>
      <c r="AE663" s="185"/>
      <c r="AF663" s="185"/>
      <c r="AG663" s="185"/>
      <c r="AH663" s="185"/>
      <c r="AI663" s="185"/>
      <c r="AJ663" s="185"/>
      <c r="AK663" s="185"/>
      <c r="AL663" s="185"/>
      <c r="AM663" s="185"/>
      <c r="AN663" s="185"/>
      <c r="AO663" s="185"/>
      <c r="AP663" s="185"/>
      <c r="AQ663" s="185"/>
      <c r="AR663" s="185"/>
      <c r="AS663" s="185"/>
      <c r="AT663" s="185"/>
      <c r="AU663" s="185"/>
      <c r="AV663" s="185"/>
      <c r="AW663" s="185"/>
      <c r="AX663" s="185"/>
      <c r="AY663" s="185"/>
      <c r="AZ663" s="185"/>
      <c r="BA663" s="185"/>
      <c r="BB663" s="185"/>
      <c r="BC663" s="185"/>
      <c r="BD663" s="185"/>
      <c r="BE663" s="185"/>
      <c r="BF663" s="185"/>
      <c r="BG663" s="185"/>
      <c r="BH663" s="185"/>
      <c r="BI663" s="185"/>
      <c r="BJ663" s="185"/>
    </row>
    <row r="664" spans="1:62" x14ac:dyDescent="0.3">
      <c r="A664" s="84">
        <f t="shared" si="112"/>
        <v>65</v>
      </c>
      <c r="B664" s="133">
        <f t="shared" si="112"/>
        <v>7.2978228161931695E-4</v>
      </c>
      <c r="C664" s="73">
        <f t="shared" si="113"/>
        <v>1</v>
      </c>
      <c r="D664" s="43">
        <f t="shared" si="105"/>
        <v>7.2978228161931695E-4</v>
      </c>
      <c r="E664" s="133">
        <f t="shared" si="114"/>
        <v>3.2595831132600996E-3</v>
      </c>
      <c r="F664" s="73">
        <f t="shared" si="115"/>
        <v>1</v>
      </c>
      <c r="G664" s="43">
        <f t="shared" si="106"/>
        <v>3.2595831132600996E-3</v>
      </c>
      <c r="H664" s="84"/>
      <c r="I664" s="133"/>
      <c r="J664" s="73"/>
      <c r="K664" s="43"/>
      <c r="L664" s="133"/>
      <c r="M664" s="73"/>
      <c r="N664" s="43"/>
      <c r="O664" s="84"/>
      <c r="P664" s="133"/>
      <c r="Q664" s="73"/>
      <c r="R664" s="43"/>
      <c r="S664" s="133"/>
      <c r="T664" s="73"/>
      <c r="U664" s="43"/>
      <c r="V664" s="185"/>
      <c r="W664" s="185"/>
      <c r="X664" s="185"/>
      <c r="Y664" s="185"/>
      <c r="Z664" s="185"/>
      <c r="AA664" s="185"/>
      <c r="AB664" s="185"/>
      <c r="AC664" s="185"/>
      <c r="AD664" s="185"/>
      <c r="AE664" s="185"/>
      <c r="AF664" s="185"/>
      <c r="AG664" s="185"/>
      <c r="AH664" s="185"/>
      <c r="AI664" s="185"/>
      <c r="AJ664" s="185"/>
      <c r="AK664" s="185"/>
      <c r="AL664" s="185"/>
      <c r="AM664" s="185"/>
      <c r="AN664" s="185"/>
      <c r="AO664" s="185"/>
      <c r="AP664" s="185"/>
      <c r="AQ664" s="185"/>
      <c r="AR664" s="185"/>
      <c r="AS664" s="185"/>
      <c r="AT664" s="185"/>
      <c r="AU664" s="185"/>
      <c r="AV664" s="185"/>
      <c r="AW664" s="185"/>
      <c r="AX664" s="185"/>
      <c r="AY664" s="185"/>
      <c r="AZ664" s="185"/>
      <c r="BA664" s="185"/>
      <c r="BB664" s="185"/>
      <c r="BC664" s="185"/>
      <c r="BD664" s="185"/>
      <c r="BE664" s="185"/>
      <c r="BF664" s="185"/>
      <c r="BG664" s="185"/>
      <c r="BH664" s="185"/>
      <c r="BI664" s="185"/>
      <c r="BJ664" s="185"/>
    </row>
    <row r="665" spans="1:62" x14ac:dyDescent="0.3">
      <c r="A665" s="84">
        <f t="shared" si="112"/>
        <v>66</v>
      </c>
      <c r="B665" s="133">
        <f t="shared" si="112"/>
        <v>6.3203366551201111E-4</v>
      </c>
      <c r="C665" s="73">
        <f t="shared" si="113"/>
        <v>1</v>
      </c>
      <c r="D665" s="43">
        <f t="shared" si="105"/>
        <v>6.3203366551201111E-4</v>
      </c>
      <c r="E665" s="133">
        <f t="shared" si="114"/>
        <v>2.9074659393281002E-3</v>
      </c>
      <c r="F665" s="73">
        <f t="shared" si="115"/>
        <v>1</v>
      </c>
      <c r="G665" s="43">
        <f t="shared" si="106"/>
        <v>2.9074659393281002E-3</v>
      </c>
      <c r="H665" s="84"/>
      <c r="I665" s="133"/>
      <c r="J665" s="73"/>
      <c r="K665" s="43"/>
      <c r="L665" s="133"/>
      <c r="M665" s="73"/>
      <c r="N665" s="43"/>
      <c r="O665" s="84"/>
      <c r="P665" s="133"/>
      <c r="Q665" s="73"/>
      <c r="R665" s="43"/>
      <c r="S665" s="133"/>
      <c r="T665" s="73"/>
      <c r="U665" s="43"/>
      <c r="V665" s="185"/>
      <c r="W665" s="185"/>
      <c r="X665" s="185"/>
      <c r="Y665" s="185"/>
      <c r="Z665" s="185"/>
      <c r="AA665" s="185"/>
      <c r="AB665" s="185"/>
      <c r="AC665" s="185"/>
      <c r="AD665" s="185"/>
      <c r="AE665" s="185"/>
      <c r="AF665" s="185"/>
      <c r="AG665" s="185"/>
      <c r="AH665" s="185"/>
      <c r="AI665" s="185"/>
      <c r="AJ665" s="185"/>
      <c r="AK665" s="185"/>
      <c r="AL665" s="185"/>
      <c r="AM665" s="185"/>
      <c r="AN665" s="185"/>
      <c r="AO665" s="185"/>
      <c r="AP665" s="185"/>
      <c r="AQ665" s="185"/>
      <c r="AR665" s="185"/>
      <c r="AS665" s="185"/>
      <c r="AT665" s="185"/>
      <c r="AU665" s="185"/>
      <c r="AV665" s="185"/>
      <c r="AW665" s="185"/>
      <c r="AX665" s="185"/>
      <c r="AY665" s="185"/>
      <c r="AZ665" s="185"/>
      <c r="BA665" s="185"/>
      <c r="BB665" s="185"/>
      <c r="BC665" s="185"/>
      <c r="BD665" s="185"/>
      <c r="BE665" s="185"/>
      <c r="BF665" s="185"/>
      <c r="BG665" s="185"/>
      <c r="BH665" s="185"/>
      <c r="BI665" s="185"/>
      <c r="BJ665" s="185"/>
    </row>
    <row r="666" spans="1:62" x14ac:dyDescent="0.3">
      <c r="A666" s="84">
        <f t="shared" si="112"/>
        <v>67</v>
      </c>
      <c r="B666" s="133">
        <f t="shared" si="112"/>
        <v>5.5511216931393242E-4</v>
      </c>
      <c r="C666" s="73">
        <f t="shared" si="113"/>
        <v>1</v>
      </c>
      <c r="D666" s="43">
        <f t="shared" si="105"/>
        <v>5.5511216931393242E-4</v>
      </c>
      <c r="E666" s="133">
        <f t="shared" si="114"/>
        <v>2.5578480197852083E-3</v>
      </c>
      <c r="F666" s="73">
        <f t="shared" si="115"/>
        <v>1</v>
      </c>
      <c r="G666" s="43">
        <f t="shared" si="106"/>
        <v>2.5578480197852083E-3</v>
      </c>
      <c r="H666" s="84"/>
      <c r="I666" s="133"/>
      <c r="J666" s="73"/>
      <c r="K666" s="43"/>
      <c r="L666" s="133"/>
      <c r="M666" s="73"/>
      <c r="N666" s="43"/>
      <c r="O666" s="84"/>
      <c r="P666" s="133"/>
      <c r="Q666" s="73"/>
      <c r="R666" s="43"/>
      <c r="S666" s="133"/>
      <c r="T666" s="73"/>
      <c r="U666" s="43"/>
      <c r="V666" s="185"/>
      <c r="W666" s="185"/>
      <c r="X666" s="185"/>
      <c r="Y666" s="185"/>
      <c r="Z666" s="185"/>
      <c r="AA666" s="185"/>
      <c r="AB666" s="185"/>
      <c r="AC666" s="185"/>
      <c r="AD666" s="185"/>
      <c r="AE666" s="185"/>
      <c r="AF666" s="185"/>
      <c r="AG666" s="185"/>
      <c r="AH666" s="185"/>
      <c r="AI666" s="185"/>
      <c r="AJ666" s="185"/>
      <c r="AK666" s="185"/>
      <c r="AL666" s="185"/>
      <c r="AM666" s="185"/>
      <c r="AN666" s="185"/>
      <c r="AO666" s="185"/>
      <c r="AP666" s="185"/>
      <c r="AQ666" s="185"/>
      <c r="AR666" s="185"/>
      <c r="AS666" s="185"/>
      <c r="AT666" s="185"/>
      <c r="AU666" s="185"/>
      <c r="AV666" s="185"/>
      <c r="AW666" s="185"/>
      <c r="AX666" s="185"/>
      <c r="AY666" s="185"/>
      <c r="AZ666" s="185"/>
      <c r="BA666" s="185"/>
      <c r="BB666" s="185"/>
      <c r="BC666" s="185"/>
      <c r="BD666" s="185"/>
      <c r="BE666" s="185"/>
      <c r="BF666" s="185"/>
      <c r="BG666" s="185"/>
      <c r="BH666" s="185"/>
      <c r="BI666" s="185"/>
      <c r="BJ666" s="185"/>
    </row>
    <row r="667" spans="1:62" x14ac:dyDescent="0.3">
      <c r="A667" s="84">
        <f t="shared" si="112"/>
        <v>68</v>
      </c>
      <c r="B667" s="133">
        <f t="shared" si="112"/>
        <v>4.3764721302589173E-4</v>
      </c>
      <c r="C667" s="73">
        <f t="shared" si="113"/>
        <v>1</v>
      </c>
      <c r="D667" s="43">
        <f t="shared" si="105"/>
        <v>4.3764721302589173E-4</v>
      </c>
      <c r="E667" s="133">
        <f t="shared" si="114"/>
        <v>2.3018132923677769E-3</v>
      </c>
      <c r="F667" s="73">
        <f t="shared" si="115"/>
        <v>1</v>
      </c>
      <c r="G667" s="43">
        <f t="shared" si="106"/>
        <v>2.3018132923677769E-3</v>
      </c>
      <c r="H667" s="84"/>
      <c r="I667" s="133"/>
      <c r="J667" s="73"/>
      <c r="K667" s="43"/>
      <c r="L667" s="133"/>
      <c r="M667" s="73"/>
      <c r="N667" s="43"/>
      <c r="O667" s="84"/>
      <c r="P667" s="133"/>
      <c r="Q667" s="73"/>
      <c r="R667" s="43"/>
      <c r="S667" s="133"/>
      <c r="T667" s="73"/>
      <c r="U667" s="43"/>
      <c r="V667" s="185"/>
      <c r="W667" s="185"/>
      <c r="X667" s="185"/>
      <c r="Y667" s="185"/>
      <c r="Z667" s="185"/>
      <c r="AA667" s="185"/>
      <c r="AB667" s="185"/>
      <c r="AC667" s="185"/>
      <c r="AD667" s="185"/>
      <c r="AE667" s="185"/>
      <c r="AF667" s="185"/>
      <c r="AG667" s="185"/>
      <c r="AH667" s="185"/>
      <c r="AI667" s="185"/>
      <c r="AJ667" s="185"/>
      <c r="AK667" s="185"/>
      <c r="AL667" s="185"/>
      <c r="AM667" s="185"/>
      <c r="AN667" s="185"/>
      <c r="AO667" s="185"/>
      <c r="AP667" s="185"/>
      <c r="AQ667" s="185"/>
      <c r="AR667" s="185"/>
      <c r="AS667" s="185"/>
      <c r="AT667" s="185"/>
      <c r="AU667" s="185"/>
      <c r="AV667" s="185"/>
      <c r="AW667" s="185"/>
      <c r="AX667" s="185"/>
      <c r="AY667" s="185"/>
      <c r="AZ667" s="185"/>
      <c r="BA667" s="185"/>
      <c r="BB667" s="185"/>
      <c r="BC667" s="185"/>
      <c r="BD667" s="185"/>
      <c r="BE667" s="185"/>
      <c r="BF667" s="185"/>
      <c r="BG667" s="185"/>
      <c r="BH667" s="185"/>
      <c r="BI667" s="185"/>
      <c r="BJ667" s="185"/>
    </row>
    <row r="668" spans="1:62" x14ac:dyDescent="0.3">
      <c r="A668" s="84">
        <f t="shared" si="112"/>
        <v>69</v>
      </c>
      <c r="B668" s="133">
        <f t="shared" si="112"/>
        <v>4.0515690596749747E-4</v>
      </c>
      <c r="C668" s="73">
        <f t="shared" si="113"/>
        <v>1</v>
      </c>
      <c r="D668" s="43">
        <f t="shared" ref="D668:D683" si="116">B668*C668</f>
        <v>4.0515690596749747E-4</v>
      </c>
      <c r="E668" s="133">
        <f t="shared" si="114"/>
        <v>2.153246503681957E-3</v>
      </c>
      <c r="F668" s="73">
        <f t="shared" si="115"/>
        <v>1</v>
      </c>
      <c r="G668" s="43">
        <f t="shared" ref="G668:G682" si="117">E668*F668</f>
        <v>2.153246503681957E-3</v>
      </c>
      <c r="H668" s="84"/>
      <c r="I668" s="133"/>
      <c r="J668" s="73"/>
      <c r="K668" s="43"/>
      <c r="L668" s="133"/>
      <c r="M668" s="73"/>
      <c r="N668" s="43"/>
      <c r="O668" s="84"/>
      <c r="P668" s="133"/>
      <c r="Q668" s="73"/>
      <c r="R668" s="43"/>
      <c r="S668" s="133"/>
      <c r="T668" s="73"/>
      <c r="U668" s="43"/>
      <c r="V668" s="185"/>
      <c r="W668" s="185"/>
      <c r="X668" s="185"/>
      <c r="Y668" s="185"/>
      <c r="Z668" s="185"/>
      <c r="AA668" s="185"/>
      <c r="AB668" s="185"/>
      <c r="AC668" s="185"/>
      <c r="AD668" s="185"/>
      <c r="AE668" s="185"/>
      <c r="AF668" s="185"/>
      <c r="AG668" s="185"/>
      <c r="AH668" s="185"/>
      <c r="AI668" s="185"/>
      <c r="AJ668" s="185"/>
      <c r="AK668" s="185"/>
      <c r="AL668" s="185"/>
      <c r="AM668" s="185"/>
      <c r="AN668" s="185"/>
      <c r="AO668" s="185"/>
      <c r="AP668" s="185"/>
      <c r="AQ668" s="185"/>
      <c r="AR668" s="185"/>
      <c r="AS668" s="185"/>
      <c r="AT668" s="185"/>
      <c r="AU668" s="185"/>
      <c r="AV668" s="185"/>
      <c r="AW668" s="185"/>
      <c r="AX668" s="185"/>
      <c r="AY668" s="185"/>
      <c r="AZ668" s="185"/>
      <c r="BA668" s="185"/>
      <c r="BB668" s="185"/>
      <c r="BC668" s="185"/>
      <c r="BD668" s="185"/>
      <c r="BE668" s="185"/>
      <c r="BF668" s="185"/>
      <c r="BG668" s="185"/>
      <c r="BH668" s="185"/>
      <c r="BI668" s="185"/>
      <c r="BJ668" s="185"/>
    </row>
    <row r="669" spans="1:62" x14ac:dyDescent="0.3">
      <c r="A669" s="84">
        <f t="shared" si="112"/>
        <v>70</v>
      </c>
      <c r="B669" s="133">
        <f t="shared" si="112"/>
        <v>3.3934320705433991E-4</v>
      </c>
      <c r="C669" s="73">
        <f t="shared" si="113"/>
        <v>1</v>
      </c>
      <c r="D669" s="43">
        <f t="shared" si="116"/>
        <v>3.3934320705433991E-4</v>
      </c>
      <c r="E669" s="133">
        <f t="shared" si="114"/>
        <v>1.8202902800664468E-3</v>
      </c>
      <c r="F669" s="73">
        <f t="shared" si="115"/>
        <v>1</v>
      </c>
      <c r="G669" s="43">
        <f t="shared" si="117"/>
        <v>1.8202902800664468E-3</v>
      </c>
      <c r="H669" s="84"/>
      <c r="I669" s="133"/>
      <c r="J669" s="73"/>
      <c r="K669" s="43"/>
      <c r="L669" s="133"/>
      <c r="M669" s="73"/>
      <c r="N669" s="43"/>
      <c r="O669" s="84"/>
      <c r="P669" s="133"/>
      <c r="Q669" s="73"/>
      <c r="R669" s="43"/>
      <c r="S669" s="133"/>
      <c r="T669" s="73"/>
      <c r="U669" s="43"/>
      <c r="V669" s="185"/>
      <c r="W669" s="185"/>
      <c r="X669" s="185"/>
      <c r="Y669" s="185"/>
      <c r="Z669" s="185"/>
      <c r="AA669" s="185"/>
      <c r="AB669" s="185"/>
      <c r="AC669" s="185"/>
      <c r="AD669" s="185"/>
      <c r="AE669" s="185"/>
      <c r="AF669" s="185"/>
      <c r="AG669" s="185"/>
      <c r="AH669" s="185"/>
      <c r="AI669" s="185"/>
      <c r="AJ669" s="185"/>
      <c r="AK669" s="185"/>
      <c r="AL669" s="185"/>
      <c r="AM669" s="185"/>
      <c r="AN669" s="185"/>
      <c r="AO669" s="185"/>
      <c r="AP669" s="185"/>
      <c r="AQ669" s="185"/>
      <c r="AR669" s="185"/>
      <c r="AS669" s="185"/>
      <c r="AT669" s="185"/>
      <c r="AU669" s="185"/>
      <c r="AV669" s="185"/>
      <c r="AW669" s="185"/>
      <c r="AX669" s="185"/>
      <c r="AY669" s="185"/>
      <c r="AZ669" s="185"/>
      <c r="BA669" s="185"/>
      <c r="BB669" s="185"/>
      <c r="BC669" s="185"/>
      <c r="BD669" s="185"/>
      <c r="BE669" s="185"/>
      <c r="BF669" s="185"/>
      <c r="BG669" s="185"/>
      <c r="BH669" s="185"/>
      <c r="BI669" s="185"/>
      <c r="BJ669" s="185"/>
    </row>
    <row r="670" spans="1:62" x14ac:dyDescent="0.3">
      <c r="A670" s="84">
        <f t="shared" si="112"/>
        <v>71</v>
      </c>
      <c r="B670" s="133">
        <f t="shared" si="112"/>
        <v>2.7769493212302773E-4</v>
      </c>
      <c r="C670" s="73">
        <f t="shared" si="113"/>
        <v>1</v>
      </c>
      <c r="D670" s="43">
        <f t="shared" si="116"/>
        <v>2.7769493212302773E-4</v>
      </c>
      <c r="E670" s="133">
        <f t="shared" si="114"/>
        <v>1.5803618587121508E-3</v>
      </c>
      <c r="F670" s="73">
        <f t="shared" si="115"/>
        <v>1</v>
      </c>
      <c r="G670" s="43">
        <f t="shared" si="117"/>
        <v>1.5803618587121508E-3</v>
      </c>
      <c r="H670" s="84"/>
      <c r="I670" s="133"/>
      <c r="J670" s="73"/>
      <c r="K670" s="43"/>
      <c r="L670" s="133"/>
      <c r="M670" s="73"/>
      <c r="N670" s="43"/>
      <c r="O670" s="84"/>
      <c r="P670" s="133"/>
      <c r="Q670" s="73"/>
      <c r="R670" s="43"/>
      <c r="S670" s="133"/>
      <c r="T670" s="73"/>
      <c r="U670" s="43"/>
      <c r="V670" s="185"/>
      <c r="W670" s="185"/>
      <c r="X670" s="185"/>
      <c r="Y670" s="185"/>
      <c r="Z670" s="185"/>
      <c r="AA670" s="185"/>
      <c r="AB670" s="185"/>
      <c r="AC670" s="185"/>
      <c r="AD670" s="185"/>
      <c r="AE670" s="185"/>
      <c r="AF670" s="185"/>
      <c r="AG670" s="185"/>
      <c r="AH670" s="185"/>
      <c r="AI670" s="185"/>
      <c r="AJ670" s="185"/>
      <c r="AK670" s="185"/>
      <c r="AL670" s="185"/>
      <c r="AM670" s="185"/>
      <c r="AN670" s="185"/>
      <c r="AO670" s="185"/>
      <c r="AP670" s="185"/>
      <c r="AQ670" s="185"/>
      <c r="AR670" s="185"/>
      <c r="AS670" s="185"/>
      <c r="AT670" s="185"/>
      <c r="AU670" s="185"/>
      <c r="AV670" s="185"/>
      <c r="AW670" s="185"/>
      <c r="AX670" s="185"/>
      <c r="AY670" s="185"/>
      <c r="AZ670" s="185"/>
      <c r="BA670" s="185"/>
      <c r="BB670" s="185"/>
      <c r="BC670" s="185"/>
      <c r="BD670" s="185"/>
      <c r="BE670" s="185"/>
      <c r="BF670" s="185"/>
      <c r="BG670" s="185"/>
      <c r="BH670" s="185"/>
      <c r="BI670" s="185"/>
      <c r="BJ670" s="185"/>
    </row>
    <row r="671" spans="1:62" x14ac:dyDescent="0.3">
      <c r="A671" s="84">
        <f t="shared" si="112"/>
        <v>72</v>
      </c>
      <c r="B671" s="133">
        <f t="shared" si="112"/>
        <v>2.2576597981602156E-4</v>
      </c>
      <c r="C671" s="73">
        <f t="shared" si="113"/>
        <v>1</v>
      </c>
      <c r="D671" s="43">
        <f t="shared" si="116"/>
        <v>2.2576597981602156E-4</v>
      </c>
      <c r="E671" s="133">
        <f t="shared" si="114"/>
        <v>1.2962799431502935E-3</v>
      </c>
      <c r="F671" s="73">
        <f t="shared" si="115"/>
        <v>1</v>
      </c>
      <c r="G671" s="43">
        <f t="shared" si="117"/>
        <v>1.2962799431502935E-3</v>
      </c>
      <c r="H671" s="84"/>
      <c r="I671" s="133"/>
      <c r="J671" s="73"/>
      <c r="K671" s="43"/>
      <c r="L671" s="133"/>
      <c r="M671" s="73"/>
      <c r="N671" s="43"/>
      <c r="O671" s="84"/>
      <c r="P671" s="133"/>
      <c r="Q671" s="73"/>
      <c r="R671" s="43"/>
      <c r="S671" s="133"/>
      <c r="T671" s="73"/>
      <c r="U671" s="43"/>
      <c r="V671" s="185"/>
      <c r="W671" s="185"/>
      <c r="X671" s="185"/>
      <c r="Y671" s="185"/>
      <c r="Z671" s="185"/>
      <c r="AA671" s="185"/>
      <c r="AB671" s="185"/>
      <c r="AC671" s="185"/>
      <c r="AD671" s="185"/>
      <c r="AE671" s="185"/>
      <c r="AF671" s="185"/>
      <c r="AG671" s="185"/>
      <c r="AH671" s="185"/>
      <c r="AI671" s="185"/>
      <c r="AJ671" s="185"/>
      <c r="AK671" s="185"/>
      <c r="AL671" s="185"/>
      <c r="AM671" s="185"/>
      <c r="AN671" s="185"/>
      <c r="AO671" s="185"/>
      <c r="AP671" s="185"/>
      <c r="AQ671" s="185"/>
      <c r="AR671" s="185"/>
      <c r="AS671" s="185"/>
      <c r="AT671" s="185"/>
      <c r="AU671" s="185"/>
      <c r="AV671" s="185"/>
      <c r="AW671" s="185"/>
      <c r="AX671" s="185"/>
      <c r="AY671" s="185"/>
      <c r="AZ671" s="185"/>
      <c r="BA671" s="185"/>
      <c r="BB671" s="185"/>
      <c r="BC671" s="185"/>
      <c r="BD671" s="185"/>
      <c r="BE671" s="185"/>
      <c r="BF671" s="185"/>
      <c r="BG671" s="185"/>
      <c r="BH671" s="185"/>
      <c r="BI671" s="185"/>
      <c r="BJ671" s="185"/>
    </row>
    <row r="672" spans="1:62" x14ac:dyDescent="0.3">
      <c r="A672" s="84">
        <f t="shared" si="112"/>
        <v>73</v>
      </c>
      <c r="B672" s="133">
        <f t="shared" si="112"/>
        <v>1.8272326533695226E-4</v>
      </c>
      <c r="C672" s="73">
        <f t="shared" si="113"/>
        <v>1</v>
      </c>
      <c r="D672" s="43">
        <f t="shared" si="116"/>
        <v>1.8272326533695226E-4</v>
      </c>
      <c r="E672" s="133">
        <f t="shared" si="114"/>
        <v>1.0455214194431994E-3</v>
      </c>
      <c r="F672" s="73">
        <f t="shared" si="115"/>
        <v>1</v>
      </c>
      <c r="G672" s="43">
        <f t="shared" si="117"/>
        <v>1.0455214194431994E-3</v>
      </c>
      <c r="H672" s="84"/>
      <c r="I672" s="133"/>
      <c r="J672" s="73"/>
      <c r="K672" s="43"/>
      <c r="L672" s="133"/>
      <c r="M672" s="73"/>
      <c r="N672" s="43"/>
      <c r="O672" s="84"/>
      <c r="P672" s="133"/>
      <c r="Q672" s="73"/>
      <c r="R672" s="43"/>
      <c r="S672" s="133"/>
      <c r="T672" s="73"/>
      <c r="U672" s="43"/>
      <c r="V672" s="185"/>
      <c r="W672" s="185"/>
      <c r="X672" s="185"/>
      <c r="Y672" s="185"/>
      <c r="Z672" s="185"/>
      <c r="AA672" s="185"/>
      <c r="AB672" s="185"/>
      <c r="AC672" s="185"/>
      <c r="AD672" s="185"/>
      <c r="AE672" s="185"/>
      <c r="AF672" s="185"/>
      <c r="AG672" s="185"/>
      <c r="AH672" s="185"/>
      <c r="AI672" s="185"/>
      <c r="AJ672" s="185"/>
      <c r="AK672" s="185"/>
      <c r="AL672" s="185"/>
      <c r="AM672" s="185"/>
      <c r="AN672" s="185"/>
      <c r="AO672" s="185"/>
      <c r="AP672" s="185"/>
      <c r="AQ672" s="185"/>
      <c r="AR672" s="185"/>
      <c r="AS672" s="185"/>
      <c r="AT672" s="185"/>
      <c r="AU672" s="185"/>
      <c r="AV672" s="185"/>
      <c r="AW672" s="185"/>
      <c r="AX672" s="185"/>
      <c r="AY672" s="185"/>
      <c r="AZ672" s="185"/>
      <c r="BA672" s="185"/>
      <c r="BB672" s="185"/>
      <c r="BC672" s="185"/>
      <c r="BD672" s="185"/>
      <c r="BE672" s="185"/>
      <c r="BF672" s="185"/>
      <c r="BG672" s="185"/>
      <c r="BH672" s="185"/>
      <c r="BI672" s="185"/>
      <c r="BJ672" s="185"/>
    </row>
    <row r="673" spans="1:62" x14ac:dyDescent="0.3">
      <c r="A673" s="84">
        <f t="shared" si="112"/>
        <v>74</v>
      </c>
      <c r="B673" s="133">
        <f t="shared" si="112"/>
        <v>1.2635119411597763E-4</v>
      </c>
      <c r="C673" s="73">
        <f t="shared" si="113"/>
        <v>1</v>
      </c>
      <c r="D673" s="43">
        <f t="shared" si="116"/>
        <v>1.2635119411597763E-4</v>
      </c>
      <c r="E673" s="133">
        <f t="shared" si="114"/>
        <v>8.1892235483080876E-4</v>
      </c>
      <c r="F673" s="73">
        <f t="shared" si="115"/>
        <v>1</v>
      </c>
      <c r="G673" s="43">
        <f t="shared" si="117"/>
        <v>8.1892235483080876E-4</v>
      </c>
      <c r="H673" s="84"/>
      <c r="I673" s="133"/>
      <c r="J673" s="73"/>
      <c r="K673" s="43"/>
      <c r="L673" s="133"/>
      <c r="M673" s="73"/>
      <c r="N673" s="43"/>
      <c r="O673" s="84"/>
      <c r="P673" s="133"/>
      <c r="Q673" s="73"/>
      <c r="R673" s="43"/>
      <c r="S673" s="133"/>
      <c r="T673" s="73"/>
      <c r="U673" s="43"/>
      <c r="V673" s="185"/>
      <c r="W673" s="185"/>
      <c r="X673" s="185"/>
      <c r="Y673" s="185"/>
      <c r="Z673" s="185"/>
      <c r="AA673" s="185"/>
      <c r="AB673" s="185"/>
      <c r="AC673" s="185"/>
      <c r="AD673" s="185"/>
      <c r="AE673" s="185"/>
      <c r="AF673" s="185"/>
      <c r="AG673" s="185"/>
      <c r="AH673" s="185"/>
      <c r="AI673" s="185"/>
      <c r="AJ673" s="185"/>
      <c r="AK673" s="185"/>
      <c r="AL673" s="185"/>
      <c r="AM673" s="185"/>
      <c r="AN673" s="185"/>
      <c r="AO673" s="185"/>
      <c r="AP673" s="185"/>
      <c r="AQ673" s="185"/>
      <c r="AR673" s="185"/>
      <c r="AS673" s="185"/>
      <c r="AT673" s="185"/>
      <c r="AU673" s="185"/>
      <c r="AV673" s="185"/>
      <c r="AW673" s="185"/>
      <c r="AX673" s="185"/>
      <c r="AY673" s="185"/>
      <c r="AZ673" s="185"/>
      <c r="BA673" s="185"/>
      <c r="BB673" s="185"/>
      <c r="BC673" s="185"/>
      <c r="BD673" s="185"/>
      <c r="BE673" s="185"/>
      <c r="BF673" s="185"/>
      <c r="BG673" s="185"/>
      <c r="BH673" s="185"/>
      <c r="BI673" s="185"/>
      <c r="BJ673" s="185"/>
    </row>
    <row r="674" spans="1:62" x14ac:dyDescent="0.3">
      <c r="A674" s="84">
        <f t="shared" si="112"/>
        <v>75</v>
      </c>
      <c r="B674" s="133">
        <f t="shared" si="112"/>
        <v>9.8859395835797879E-5</v>
      </c>
      <c r="C674" s="73">
        <f t="shared" si="113"/>
        <v>1</v>
      </c>
      <c r="D674" s="43">
        <f t="shared" si="116"/>
        <v>9.8859395835797879E-5</v>
      </c>
      <c r="E674" s="133">
        <f t="shared" si="114"/>
        <v>6.6841170162012782E-4</v>
      </c>
      <c r="F674" s="73">
        <f t="shared" si="115"/>
        <v>1</v>
      </c>
      <c r="G674" s="43">
        <f t="shared" si="117"/>
        <v>6.6841170162012782E-4</v>
      </c>
      <c r="H674" s="84"/>
      <c r="I674" s="133"/>
      <c r="J674" s="73"/>
      <c r="K674" s="43"/>
      <c r="L674" s="133"/>
      <c r="M674" s="73"/>
      <c r="N674" s="43"/>
      <c r="O674" s="84"/>
      <c r="P674" s="133"/>
      <c r="Q674" s="73"/>
      <c r="R674" s="43"/>
      <c r="S674" s="133"/>
      <c r="T674" s="73"/>
      <c r="U674" s="43"/>
      <c r="V674" s="185"/>
      <c r="W674" s="185"/>
      <c r="X674" s="185"/>
      <c r="Y674" s="185"/>
      <c r="Z674" s="185"/>
      <c r="AA674" s="185"/>
      <c r="AB674" s="185"/>
      <c r="AC674" s="185"/>
      <c r="AD674" s="185"/>
      <c r="AE674" s="185"/>
      <c r="AF674" s="185"/>
      <c r="AG674" s="185"/>
      <c r="AH674" s="185"/>
      <c r="AI674" s="185"/>
      <c r="AJ674" s="185"/>
      <c r="AK674" s="185"/>
      <c r="AL674" s="185"/>
      <c r="AM674" s="185"/>
      <c r="AN674" s="185"/>
      <c r="AO674" s="185"/>
      <c r="AP674" s="185"/>
      <c r="AQ674" s="185"/>
      <c r="AR674" s="185"/>
      <c r="AS674" s="185"/>
      <c r="AT674" s="185"/>
      <c r="AU674" s="185"/>
      <c r="AV674" s="185"/>
      <c r="AW674" s="185"/>
      <c r="AX674" s="185"/>
      <c r="AY674" s="185"/>
      <c r="AZ674" s="185"/>
      <c r="BA674" s="185"/>
      <c r="BB674" s="185"/>
      <c r="BC674" s="185"/>
      <c r="BD674" s="185"/>
      <c r="BE674" s="185"/>
      <c r="BF674" s="185"/>
      <c r="BG674" s="185"/>
      <c r="BH674" s="185"/>
      <c r="BI674" s="185"/>
      <c r="BJ674" s="185"/>
    </row>
    <row r="675" spans="1:62" x14ac:dyDescent="0.3">
      <c r="A675" s="84">
        <f t="shared" si="112"/>
        <v>76</v>
      </c>
      <c r="B675" s="133">
        <f t="shared" si="112"/>
        <v>7.5810716469586575E-5</v>
      </c>
      <c r="C675" s="73">
        <f t="shared" si="113"/>
        <v>1</v>
      </c>
      <c r="D675" s="43">
        <f t="shared" si="116"/>
        <v>7.5810716469586575E-5</v>
      </c>
      <c r="E675" s="133">
        <f t="shared" si="114"/>
        <v>4.3681412822952264E-4</v>
      </c>
      <c r="F675" s="73">
        <f t="shared" si="115"/>
        <v>1</v>
      </c>
      <c r="G675" s="43">
        <f t="shared" si="117"/>
        <v>4.3681412822952264E-4</v>
      </c>
      <c r="H675" s="84"/>
      <c r="I675" s="133"/>
      <c r="J675" s="73"/>
      <c r="K675" s="43"/>
      <c r="L675" s="133"/>
      <c r="M675" s="73"/>
      <c r="N675" s="43"/>
      <c r="O675" s="84"/>
      <c r="P675" s="133"/>
      <c r="Q675" s="73"/>
      <c r="R675" s="43"/>
      <c r="S675" s="133"/>
      <c r="T675" s="73"/>
      <c r="U675" s="43"/>
      <c r="V675" s="185"/>
      <c r="W675" s="185"/>
      <c r="X675" s="185"/>
      <c r="Y675" s="185"/>
      <c r="Z675" s="185"/>
      <c r="AA675" s="185"/>
      <c r="AB675" s="185"/>
      <c r="AC675" s="185"/>
      <c r="AD675" s="185"/>
      <c r="AE675" s="185"/>
      <c r="AF675" s="185"/>
      <c r="AG675" s="185"/>
      <c r="AH675" s="185"/>
      <c r="AI675" s="185"/>
      <c r="AJ675" s="185"/>
      <c r="AK675" s="185"/>
      <c r="AL675" s="185"/>
      <c r="AM675" s="185"/>
      <c r="AN675" s="185"/>
      <c r="AO675" s="185"/>
      <c r="AP675" s="185"/>
      <c r="AQ675" s="185"/>
      <c r="AR675" s="185"/>
      <c r="AS675" s="185"/>
      <c r="AT675" s="185"/>
      <c r="AU675" s="185"/>
      <c r="AV675" s="185"/>
      <c r="AW675" s="185"/>
      <c r="AX675" s="185"/>
      <c r="AY675" s="185"/>
      <c r="AZ675" s="185"/>
      <c r="BA675" s="185"/>
      <c r="BB675" s="185"/>
      <c r="BC675" s="185"/>
      <c r="BD675" s="185"/>
      <c r="BE675" s="185"/>
      <c r="BF675" s="185"/>
      <c r="BG675" s="185"/>
      <c r="BH675" s="185"/>
      <c r="BI675" s="185"/>
      <c r="BJ675" s="185"/>
    </row>
    <row r="676" spans="1:62" x14ac:dyDescent="0.3">
      <c r="A676" s="84">
        <f t="shared" si="112"/>
        <v>77</v>
      </c>
      <c r="B676" s="133">
        <f t="shared" si="112"/>
        <v>4.2765019546946271E-5</v>
      </c>
      <c r="C676" s="73">
        <f t="shared" si="113"/>
        <v>1</v>
      </c>
      <c r="D676" s="43">
        <f t="shared" si="116"/>
        <v>4.2765019546946271E-5</v>
      </c>
      <c r="E676" s="133">
        <f t="shared" si="114"/>
        <v>3.162945276881286E-4</v>
      </c>
      <c r="F676" s="73">
        <f t="shared" si="115"/>
        <v>1</v>
      </c>
      <c r="G676" s="43">
        <f t="shared" si="117"/>
        <v>3.162945276881286E-4</v>
      </c>
      <c r="H676" s="84"/>
      <c r="I676" s="133"/>
      <c r="J676" s="73"/>
      <c r="K676" s="43"/>
      <c r="L676" s="133"/>
      <c r="M676" s="73"/>
      <c r="N676" s="43"/>
      <c r="O676" s="84"/>
      <c r="P676" s="133"/>
      <c r="Q676" s="73"/>
      <c r="R676" s="43"/>
      <c r="S676" s="133"/>
      <c r="T676" s="73"/>
      <c r="U676" s="43"/>
      <c r="V676" s="185"/>
      <c r="W676" s="185"/>
      <c r="X676" s="185"/>
      <c r="Y676" s="185"/>
      <c r="Z676" s="185"/>
      <c r="AA676" s="185"/>
      <c r="AB676" s="185"/>
      <c r="AC676" s="185"/>
      <c r="AD676" s="185"/>
      <c r="AE676" s="185"/>
      <c r="AF676" s="185"/>
      <c r="AG676" s="185"/>
      <c r="AH676" s="185"/>
      <c r="AI676" s="185"/>
      <c r="AJ676" s="185"/>
      <c r="AK676" s="185"/>
      <c r="AL676" s="185"/>
      <c r="AM676" s="185"/>
      <c r="AN676" s="185"/>
      <c r="AO676" s="185"/>
      <c r="AP676" s="185"/>
      <c r="AQ676" s="185"/>
      <c r="AR676" s="185"/>
      <c r="AS676" s="185"/>
      <c r="AT676" s="185"/>
      <c r="AU676" s="185"/>
      <c r="AV676" s="185"/>
      <c r="AW676" s="185"/>
      <c r="AX676" s="185"/>
      <c r="AY676" s="185"/>
      <c r="AZ676" s="185"/>
      <c r="BA676" s="185"/>
      <c r="BB676" s="185"/>
      <c r="BC676" s="185"/>
      <c r="BD676" s="185"/>
      <c r="BE676" s="185"/>
      <c r="BF676" s="185"/>
      <c r="BG676" s="185"/>
      <c r="BH676" s="185"/>
      <c r="BI676" s="185"/>
      <c r="BJ676" s="185"/>
    </row>
    <row r="677" spans="1:62" x14ac:dyDescent="0.3">
      <c r="A677" s="84">
        <f t="shared" si="112"/>
        <v>78</v>
      </c>
      <c r="B677" s="133">
        <f t="shared" si="112"/>
        <v>3.6378036108116635E-5</v>
      </c>
      <c r="C677" s="73">
        <f t="shared" si="113"/>
        <v>1</v>
      </c>
      <c r="D677" s="43">
        <f t="shared" si="116"/>
        <v>3.6378036108116635E-5</v>
      </c>
      <c r="E677" s="133">
        <f t="shared" si="114"/>
        <v>2.6297710072050725E-4</v>
      </c>
      <c r="F677" s="73">
        <f t="shared" si="115"/>
        <v>1</v>
      </c>
      <c r="G677" s="43">
        <f t="shared" si="117"/>
        <v>2.6297710072050725E-4</v>
      </c>
      <c r="H677" s="84"/>
      <c r="I677" s="133"/>
      <c r="J677" s="73"/>
      <c r="K677" s="43"/>
      <c r="L677" s="133"/>
      <c r="M677" s="73"/>
      <c r="N677" s="43"/>
      <c r="O677" s="84"/>
      <c r="P677" s="133"/>
      <c r="Q677" s="73"/>
      <c r="R677" s="43"/>
      <c r="S677" s="133"/>
      <c r="T677" s="73"/>
      <c r="U677" s="43"/>
      <c r="V677" s="185"/>
      <c r="W677" s="185"/>
      <c r="X677" s="185"/>
      <c r="Y677" s="185"/>
      <c r="Z677" s="185"/>
      <c r="AA677" s="185"/>
      <c r="AB677" s="185"/>
      <c r="AC677" s="185"/>
      <c r="AD677" s="185"/>
      <c r="AE677" s="185"/>
      <c r="AF677" s="185"/>
      <c r="AG677" s="185"/>
      <c r="AH677" s="185"/>
      <c r="AI677" s="185"/>
      <c r="AJ677" s="185"/>
      <c r="AK677" s="185"/>
      <c r="AL677" s="185"/>
      <c r="AM677" s="185"/>
      <c r="AN677" s="185"/>
      <c r="AO677" s="185"/>
      <c r="AP677" s="185"/>
      <c r="AQ677" s="185"/>
      <c r="AR677" s="185"/>
      <c r="AS677" s="185"/>
      <c r="AT677" s="185"/>
      <c r="AU677" s="185"/>
      <c r="AV677" s="185"/>
      <c r="AW677" s="185"/>
      <c r="AX677" s="185"/>
      <c r="AY677" s="185"/>
      <c r="AZ677" s="185"/>
      <c r="BA677" s="185"/>
      <c r="BB677" s="185"/>
      <c r="BC677" s="185"/>
      <c r="BD677" s="185"/>
      <c r="BE677" s="185"/>
      <c r="BF677" s="185"/>
      <c r="BG677" s="185"/>
      <c r="BH677" s="185"/>
      <c r="BI677" s="185"/>
      <c r="BJ677" s="185"/>
    </row>
    <row r="678" spans="1:62" x14ac:dyDescent="0.3">
      <c r="A678" s="84">
        <f t="shared" si="112"/>
        <v>79</v>
      </c>
      <c r="B678" s="133">
        <f t="shared" si="112"/>
        <v>2.3326374298334331E-5</v>
      </c>
      <c r="C678" s="73">
        <f t="shared" si="113"/>
        <v>1</v>
      </c>
      <c r="D678" s="43">
        <f t="shared" si="116"/>
        <v>2.3326374298334331E-5</v>
      </c>
      <c r="E678" s="133">
        <f t="shared" si="114"/>
        <v>1.8494482479393647E-4</v>
      </c>
      <c r="F678" s="73">
        <f t="shared" si="115"/>
        <v>1</v>
      </c>
      <c r="G678" s="43">
        <f t="shared" si="117"/>
        <v>1.8494482479393647E-4</v>
      </c>
      <c r="H678" s="84"/>
      <c r="I678" s="133"/>
      <c r="J678" s="73"/>
      <c r="K678" s="43"/>
      <c r="L678" s="133"/>
      <c r="M678" s="73"/>
      <c r="N678" s="43"/>
      <c r="O678" s="84"/>
      <c r="P678" s="133"/>
      <c r="Q678" s="73"/>
      <c r="R678" s="43"/>
      <c r="S678" s="133"/>
      <c r="T678" s="73"/>
      <c r="U678" s="43"/>
      <c r="V678" s="185"/>
      <c r="W678" s="185"/>
      <c r="X678" s="185"/>
      <c r="Y678" s="185"/>
      <c r="Z678" s="185"/>
      <c r="AA678" s="185"/>
      <c r="AB678" s="185"/>
      <c r="AC678" s="185"/>
      <c r="AD678" s="185"/>
      <c r="AE678" s="185"/>
      <c r="AF678" s="185"/>
      <c r="AG678" s="185"/>
      <c r="AH678" s="185"/>
      <c r="AI678" s="185"/>
      <c r="AJ678" s="185"/>
      <c r="AK678" s="185"/>
      <c r="AL678" s="185"/>
      <c r="AM678" s="185"/>
      <c r="AN678" s="185"/>
      <c r="AO678" s="185"/>
      <c r="AP678" s="185"/>
      <c r="AQ678" s="185"/>
      <c r="AR678" s="185"/>
      <c r="AS678" s="185"/>
      <c r="AT678" s="185"/>
      <c r="AU678" s="185"/>
      <c r="AV678" s="185"/>
      <c r="AW678" s="185"/>
      <c r="AX678" s="185"/>
      <c r="AY678" s="185"/>
      <c r="AZ678" s="185"/>
      <c r="BA678" s="185"/>
      <c r="BB678" s="185"/>
      <c r="BC678" s="185"/>
      <c r="BD678" s="185"/>
      <c r="BE678" s="185"/>
      <c r="BF678" s="185"/>
      <c r="BG678" s="185"/>
      <c r="BH678" s="185"/>
      <c r="BI678" s="185"/>
      <c r="BJ678" s="185"/>
    </row>
    <row r="679" spans="1:62" x14ac:dyDescent="0.3">
      <c r="A679" s="84">
        <f t="shared" ref="A679:B683" si="118">A482</f>
        <v>80</v>
      </c>
      <c r="B679" s="133">
        <f t="shared" si="118"/>
        <v>1.6939390859504693E-5</v>
      </c>
      <c r="C679" s="73">
        <f t="shared" si="113"/>
        <v>1</v>
      </c>
      <c r="D679" s="43">
        <f t="shared" si="116"/>
        <v>1.6939390859504693E-5</v>
      </c>
      <c r="E679" s="133">
        <f t="shared" si="114"/>
        <v>1.3079431302994606E-4</v>
      </c>
      <c r="F679" s="73">
        <f t="shared" si="115"/>
        <v>1</v>
      </c>
      <c r="G679" s="43">
        <f t="shared" si="117"/>
        <v>1.3079431302994606E-4</v>
      </c>
      <c r="H679" s="84"/>
      <c r="I679" s="133"/>
      <c r="J679" s="73"/>
      <c r="K679" s="43"/>
      <c r="L679" s="133"/>
      <c r="M679" s="73"/>
      <c r="N679" s="43"/>
      <c r="O679" s="84"/>
      <c r="P679" s="133"/>
      <c r="Q679" s="73"/>
      <c r="R679" s="43"/>
      <c r="S679" s="133"/>
      <c r="T679" s="73"/>
      <c r="U679" s="43"/>
      <c r="V679" s="185"/>
      <c r="W679" s="185"/>
      <c r="X679" s="185"/>
      <c r="Y679" s="185"/>
      <c r="Z679" s="185"/>
      <c r="AA679" s="185"/>
      <c r="AB679" s="185"/>
      <c r="AC679" s="185"/>
      <c r="AD679" s="185"/>
      <c r="AE679" s="185"/>
      <c r="AF679" s="185"/>
      <c r="AG679" s="185"/>
      <c r="AH679" s="185"/>
      <c r="AI679" s="185"/>
      <c r="AJ679" s="185"/>
      <c r="AK679" s="185"/>
      <c r="AL679" s="185"/>
      <c r="AM679" s="185"/>
      <c r="AN679" s="185"/>
      <c r="AO679" s="185"/>
      <c r="AP679" s="185"/>
      <c r="AQ679" s="185"/>
      <c r="AR679" s="185"/>
      <c r="AS679" s="185"/>
      <c r="AT679" s="185"/>
      <c r="AU679" s="185"/>
      <c r="AV679" s="185"/>
      <c r="AW679" s="185"/>
      <c r="AX679" s="185"/>
      <c r="AY679" s="185"/>
      <c r="AZ679" s="185"/>
      <c r="BA679" s="185"/>
      <c r="BB679" s="185"/>
      <c r="BC679" s="185"/>
      <c r="BD679" s="185"/>
      <c r="BE679" s="185"/>
      <c r="BF679" s="185"/>
      <c r="BG679" s="185"/>
      <c r="BH679" s="185"/>
      <c r="BI679" s="185"/>
      <c r="BJ679" s="185"/>
    </row>
    <row r="680" spans="1:62" x14ac:dyDescent="0.3">
      <c r="A680" s="84">
        <f t="shared" si="118"/>
        <v>81</v>
      </c>
      <c r="B680" s="133">
        <f t="shared" si="118"/>
        <v>8.0531530315678041E-6</v>
      </c>
      <c r="C680" s="73">
        <f t="shared" si="113"/>
        <v>1</v>
      </c>
      <c r="D680" s="43">
        <f t="shared" si="116"/>
        <v>8.0531530315678041E-6</v>
      </c>
      <c r="E680" s="133">
        <f t="shared" si="114"/>
        <v>8.1086920179924095E-5</v>
      </c>
      <c r="F680" s="73">
        <f t="shared" si="115"/>
        <v>1</v>
      </c>
      <c r="G680" s="43">
        <f t="shared" si="117"/>
        <v>8.1086920179924095E-5</v>
      </c>
      <c r="H680" s="84"/>
      <c r="I680" s="133"/>
      <c r="J680" s="73"/>
      <c r="K680" s="43"/>
      <c r="L680" s="133"/>
      <c r="M680" s="73"/>
      <c r="N680" s="43"/>
      <c r="O680" s="84"/>
      <c r="P680" s="133"/>
      <c r="Q680" s="73"/>
      <c r="R680" s="43"/>
      <c r="S680" s="133"/>
      <c r="T680" s="73"/>
      <c r="U680" s="43"/>
      <c r="V680" s="185"/>
      <c r="W680" s="185"/>
      <c r="X680" s="185"/>
      <c r="Y680" s="185"/>
      <c r="Z680" s="185"/>
      <c r="AA680" s="185"/>
      <c r="AB680" s="185"/>
      <c r="AC680" s="185"/>
      <c r="AD680" s="185"/>
      <c r="AE680" s="185"/>
      <c r="AF680" s="185"/>
      <c r="AG680" s="185"/>
      <c r="AH680" s="185"/>
      <c r="AI680" s="185"/>
      <c r="AJ680" s="185"/>
      <c r="AK680" s="185"/>
      <c r="AL680" s="185"/>
      <c r="AM680" s="185"/>
      <c r="AN680" s="185"/>
      <c r="AO680" s="185"/>
      <c r="AP680" s="185"/>
      <c r="AQ680" s="185"/>
      <c r="AR680" s="185"/>
      <c r="AS680" s="185"/>
      <c r="AT680" s="185"/>
      <c r="AU680" s="185"/>
      <c r="AV680" s="185"/>
      <c r="AW680" s="185"/>
      <c r="AX680" s="185"/>
      <c r="AY680" s="185"/>
      <c r="AZ680" s="185"/>
      <c r="BA680" s="185"/>
      <c r="BB680" s="185"/>
      <c r="BC680" s="185"/>
      <c r="BD680" s="185"/>
      <c r="BE680" s="185"/>
      <c r="BF680" s="185"/>
      <c r="BG680" s="185"/>
      <c r="BH680" s="185"/>
      <c r="BI680" s="185"/>
      <c r="BJ680" s="185"/>
    </row>
    <row r="681" spans="1:62" x14ac:dyDescent="0.3">
      <c r="A681" s="84">
        <f t="shared" si="118"/>
        <v>82</v>
      </c>
      <c r="B681" s="133">
        <f t="shared" si="118"/>
        <v>6.3869834388296377E-6</v>
      </c>
      <c r="C681" s="73">
        <f t="shared" si="113"/>
        <v>1</v>
      </c>
      <c r="D681" s="43">
        <f t="shared" si="116"/>
        <v>6.3869834388296377E-6</v>
      </c>
      <c r="E681" s="133">
        <f t="shared" si="114"/>
        <v>4.0543460089962048E-5</v>
      </c>
      <c r="F681" s="73">
        <f t="shared" si="115"/>
        <v>1</v>
      </c>
      <c r="G681" s="43">
        <f t="shared" si="117"/>
        <v>4.0543460089962048E-5</v>
      </c>
      <c r="H681" s="84"/>
      <c r="I681" s="133"/>
      <c r="J681" s="73"/>
      <c r="K681" s="43"/>
      <c r="L681" s="133"/>
      <c r="M681" s="73"/>
      <c r="N681" s="43"/>
      <c r="O681" s="84"/>
      <c r="P681" s="133"/>
      <c r="Q681" s="73"/>
      <c r="R681" s="43"/>
      <c r="S681" s="133"/>
      <c r="T681" s="73"/>
      <c r="U681" s="43"/>
      <c r="V681" s="185"/>
      <c r="W681" s="185"/>
      <c r="X681" s="185"/>
      <c r="Y681" s="185"/>
      <c r="Z681" s="185"/>
      <c r="AA681" s="185"/>
      <c r="AB681" s="185"/>
      <c r="AC681" s="185"/>
      <c r="AD681" s="185"/>
      <c r="AE681" s="185"/>
      <c r="AF681" s="185"/>
      <c r="AG681" s="185"/>
      <c r="AH681" s="185"/>
      <c r="AI681" s="185"/>
      <c r="AJ681" s="185"/>
      <c r="AK681" s="185"/>
      <c r="AL681" s="185"/>
      <c r="AM681" s="185"/>
      <c r="AN681" s="185"/>
      <c r="AO681" s="185"/>
      <c r="AP681" s="185"/>
      <c r="AQ681" s="185"/>
      <c r="AR681" s="185"/>
      <c r="AS681" s="185"/>
      <c r="AT681" s="185"/>
      <c r="AU681" s="185"/>
      <c r="AV681" s="185"/>
      <c r="AW681" s="185"/>
      <c r="AX681" s="185"/>
      <c r="AY681" s="185"/>
      <c r="AZ681" s="185"/>
      <c r="BA681" s="185"/>
      <c r="BB681" s="185"/>
      <c r="BC681" s="185"/>
      <c r="BD681" s="185"/>
      <c r="BE681" s="185"/>
      <c r="BF681" s="185"/>
      <c r="BG681" s="185"/>
      <c r="BH681" s="185"/>
      <c r="BI681" s="185"/>
      <c r="BJ681" s="185"/>
    </row>
    <row r="682" spans="1:62" x14ac:dyDescent="0.3">
      <c r="A682" s="84">
        <f t="shared" si="118"/>
        <v>83</v>
      </c>
      <c r="B682" s="133">
        <f t="shared" si="118"/>
        <v>6.6646783709526656E-6</v>
      </c>
      <c r="C682" s="73">
        <f t="shared" si="113"/>
        <v>1</v>
      </c>
      <c r="D682" s="43">
        <f t="shared" si="116"/>
        <v>6.6646783709526656E-6</v>
      </c>
      <c r="E682" s="133">
        <f t="shared" si="114"/>
        <v>6.0815190134943075E-5</v>
      </c>
      <c r="F682" s="73">
        <f t="shared" si="115"/>
        <v>1</v>
      </c>
      <c r="G682" s="43">
        <f t="shared" si="117"/>
        <v>6.0815190134943075E-5</v>
      </c>
      <c r="H682" s="84"/>
      <c r="I682" s="133"/>
      <c r="J682" s="73"/>
      <c r="K682" s="43"/>
      <c r="L682" s="133"/>
      <c r="M682" s="73"/>
      <c r="N682" s="43"/>
      <c r="O682" s="84"/>
      <c r="P682" s="133"/>
      <c r="Q682" s="73"/>
      <c r="R682" s="43"/>
      <c r="S682" s="133"/>
      <c r="T682" s="73"/>
      <c r="U682" s="43"/>
      <c r="V682" s="185"/>
      <c r="W682" s="185"/>
      <c r="X682" s="185"/>
      <c r="Y682" s="185"/>
      <c r="Z682" s="185"/>
      <c r="AA682" s="185"/>
      <c r="AB682" s="185"/>
      <c r="AC682" s="185"/>
      <c r="AD682" s="185"/>
      <c r="AE682" s="185"/>
      <c r="AF682" s="185"/>
      <c r="AG682" s="185"/>
      <c r="AH682" s="185"/>
      <c r="AI682" s="185"/>
      <c r="AJ682" s="185"/>
      <c r="AK682" s="185"/>
      <c r="AL682" s="185"/>
      <c r="AM682" s="185"/>
      <c r="AN682" s="185"/>
      <c r="AO682" s="185"/>
      <c r="AP682" s="185"/>
      <c r="AQ682" s="185"/>
      <c r="AR682" s="185"/>
      <c r="AS682" s="185"/>
      <c r="AT682" s="185"/>
      <c r="AU682" s="185"/>
      <c r="AV682" s="185"/>
      <c r="AW682" s="185"/>
      <c r="AX682" s="185"/>
      <c r="AY682" s="185"/>
      <c r="AZ682" s="185"/>
      <c r="BA682" s="185"/>
      <c r="BB682" s="185"/>
      <c r="BC682" s="185"/>
      <c r="BD682" s="185"/>
      <c r="BE682" s="185"/>
      <c r="BF682" s="185"/>
      <c r="BG682" s="185"/>
      <c r="BH682" s="185"/>
      <c r="BI682" s="185"/>
      <c r="BJ682" s="185"/>
    </row>
    <row r="683" spans="1:62" ht="13.5" thickBot="1" x14ac:dyDescent="0.35">
      <c r="A683" s="84" t="str">
        <f t="shared" si="118"/>
        <v>NNNN</v>
      </c>
      <c r="B683" s="137">
        <f t="shared" si="118"/>
        <v>0.1943525737044004</v>
      </c>
      <c r="C683" s="77">
        <f t="shared" si="113"/>
        <v>1</v>
      </c>
      <c r="D683" s="141">
        <f t="shared" si="116"/>
        <v>0.1943525737044004</v>
      </c>
      <c r="E683" s="79"/>
      <c r="F683" s="77"/>
      <c r="G683" s="72"/>
      <c r="H683" s="85"/>
      <c r="I683" s="137"/>
      <c r="J683" s="77"/>
      <c r="K683" s="141"/>
      <c r="L683" s="79"/>
      <c r="M683" s="77"/>
      <c r="N683" s="72"/>
      <c r="O683" s="85"/>
      <c r="P683" s="137"/>
      <c r="Q683" s="77"/>
      <c r="R683" s="141"/>
      <c r="S683" s="79"/>
      <c r="T683" s="77"/>
      <c r="U683" s="72"/>
      <c r="V683" s="185"/>
      <c r="W683" s="185"/>
      <c r="X683" s="185"/>
      <c r="Y683" s="185"/>
      <c r="Z683" s="185"/>
      <c r="AA683" s="185"/>
      <c r="AB683" s="185"/>
      <c r="AC683" s="185"/>
      <c r="AD683" s="185"/>
      <c r="AE683" s="185"/>
      <c r="AF683" s="185"/>
      <c r="AG683" s="185"/>
      <c r="AH683" s="185"/>
      <c r="AI683" s="185"/>
      <c r="AJ683" s="185"/>
      <c r="AK683" s="185"/>
      <c r="AL683" s="185"/>
      <c r="AM683" s="185"/>
      <c r="AN683" s="185"/>
      <c r="AO683" s="185"/>
      <c r="AP683" s="185"/>
      <c r="AQ683" s="185"/>
      <c r="AR683" s="185"/>
      <c r="AS683" s="185"/>
      <c r="AT683" s="185"/>
      <c r="AU683" s="185"/>
      <c r="AV683" s="185"/>
      <c r="AW683" s="185"/>
      <c r="AX683" s="185"/>
      <c r="AY683" s="185"/>
      <c r="AZ683" s="185"/>
      <c r="BA683" s="185"/>
      <c r="BB683" s="185"/>
      <c r="BC683" s="185"/>
      <c r="BD683" s="185"/>
      <c r="BE683" s="185"/>
      <c r="BF683" s="185"/>
      <c r="BG683" s="185"/>
      <c r="BH683" s="185"/>
      <c r="BI683" s="185"/>
      <c r="BJ683" s="185"/>
    </row>
    <row r="684" spans="1:62" x14ac:dyDescent="0.3">
      <c r="A684" s="184"/>
      <c r="B684" s="185"/>
      <c r="C684" s="185"/>
      <c r="D684" s="185"/>
      <c r="E684" s="185"/>
      <c r="F684" s="185"/>
      <c r="G684" s="26"/>
      <c r="H684" s="26"/>
      <c r="I684" s="185"/>
      <c r="J684" s="185"/>
      <c r="L684" s="185"/>
      <c r="M684" s="185"/>
      <c r="N684" s="185"/>
      <c r="O684" s="185"/>
      <c r="P684" s="185"/>
      <c r="Q684" s="185"/>
      <c r="R684" s="185"/>
      <c r="S684" s="185"/>
      <c r="U684" s="185"/>
      <c r="V684" s="185"/>
      <c r="X684" s="185"/>
      <c r="Y684" s="185"/>
      <c r="Z684" s="185"/>
      <c r="AA684" s="26"/>
      <c r="AB684" s="185"/>
      <c r="AC684" s="185"/>
      <c r="AD684" s="185"/>
      <c r="AE684" s="185"/>
      <c r="AF684" s="185"/>
      <c r="AH684" s="185"/>
      <c r="AI684" s="185"/>
      <c r="AK684" s="185"/>
      <c r="AL684" s="185"/>
      <c r="AM684" s="185"/>
      <c r="AN684" s="185"/>
      <c r="AO684" s="185"/>
      <c r="AP684" s="185"/>
      <c r="AQ684" s="185"/>
      <c r="AR684" s="185"/>
      <c r="AS684" s="185"/>
      <c r="AT684" s="185"/>
      <c r="AU684" s="185"/>
      <c r="AV684" s="185"/>
      <c r="AW684" s="185"/>
      <c r="AX684" s="185"/>
      <c r="AY684" s="185"/>
      <c r="AZ684" s="185"/>
      <c r="BA684" s="185"/>
      <c r="BB684" s="185"/>
      <c r="BC684" s="185"/>
      <c r="BD684" s="185"/>
      <c r="BE684" s="185"/>
      <c r="BF684" s="185"/>
      <c r="BG684" s="185"/>
      <c r="BH684" s="185"/>
      <c r="BI684" s="185"/>
      <c r="BJ684" s="185"/>
    </row>
    <row r="685" spans="1:62" x14ac:dyDescent="0.3">
      <c r="A685" s="184"/>
      <c r="B685" s="185"/>
      <c r="C685" s="185"/>
      <c r="D685" s="185"/>
      <c r="E685" s="185"/>
      <c r="F685" s="185"/>
      <c r="G685" s="26"/>
      <c r="H685" s="26"/>
      <c r="I685" s="185"/>
      <c r="J685" s="185"/>
      <c r="L685" s="185"/>
      <c r="M685" s="185"/>
      <c r="N685" s="185"/>
      <c r="O685" s="185"/>
      <c r="P685" s="185"/>
      <c r="Q685" s="185"/>
      <c r="R685" s="185"/>
      <c r="S685" s="185"/>
      <c r="U685" s="185"/>
      <c r="V685" s="185"/>
      <c r="X685" s="185"/>
      <c r="Y685" s="185"/>
      <c r="Z685" s="185"/>
      <c r="AA685" s="26"/>
      <c r="AB685" s="185"/>
      <c r="AC685" s="185"/>
      <c r="AD685" s="185"/>
      <c r="AE685" s="185"/>
      <c r="AF685" s="185"/>
      <c r="AH685" s="185"/>
      <c r="AI685" s="185"/>
      <c r="AK685" s="185"/>
      <c r="AL685" s="185"/>
      <c r="AM685" s="185"/>
      <c r="AN685" s="185"/>
      <c r="AO685" s="185"/>
      <c r="AP685" s="185"/>
      <c r="AQ685" s="185"/>
      <c r="AR685" s="185"/>
      <c r="AS685" s="185"/>
      <c r="AT685" s="185"/>
      <c r="AU685" s="185"/>
      <c r="AV685" s="185"/>
      <c r="AW685" s="185"/>
      <c r="AX685" s="185"/>
      <c r="AY685" s="185"/>
      <c r="AZ685" s="185"/>
      <c r="BA685" s="185"/>
      <c r="BB685" s="185"/>
      <c r="BC685" s="185"/>
      <c r="BD685" s="185"/>
      <c r="BE685" s="185"/>
      <c r="BF685" s="185"/>
      <c r="BG685" s="185"/>
      <c r="BH685" s="185"/>
      <c r="BI685" s="185"/>
      <c r="BJ685" s="185"/>
    </row>
    <row r="686" spans="1:62" ht="15" x14ac:dyDescent="0.3">
      <c r="A686" s="131" t="s">
        <v>56</v>
      </c>
      <c r="B686" s="185"/>
      <c r="C686" s="184"/>
      <c r="D686" s="184"/>
      <c r="E686" s="184"/>
      <c r="I686" s="185"/>
      <c r="J686" s="185"/>
      <c r="L686" s="185"/>
      <c r="M686" s="185"/>
      <c r="N686" s="185"/>
      <c r="O686" s="185"/>
      <c r="P686" s="185"/>
      <c r="Q686" s="185"/>
      <c r="R686" s="185"/>
      <c r="S686" s="185"/>
      <c r="U686" s="185"/>
      <c r="V686" s="185"/>
      <c r="X686" s="185"/>
      <c r="Y686" s="185"/>
      <c r="Z686" s="185"/>
      <c r="AA686" s="26"/>
      <c r="AB686" s="185"/>
      <c r="AC686" s="185"/>
      <c r="AD686" s="185"/>
      <c r="AE686" s="185"/>
      <c r="AF686" s="185"/>
      <c r="AH686" s="185"/>
      <c r="AI686" s="185"/>
      <c r="AK686" s="185"/>
      <c r="AL686" s="185"/>
      <c r="AM686" s="185"/>
      <c r="AN686" s="185"/>
      <c r="AO686" s="185"/>
      <c r="AP686" s="185"/>
      <c r="AQ686" s="185"/>
      <c r="AR686" s="185"/>
      <c r="AS686" s="185"/>
      <c r="AT686" s="185"/>
      <c r="AU686" s="185"/>
      <c r="AV686" s="185"/>
      <c r="AW686" s="185"/>
      <c r="AX686" s="185"/>
      <c r="AY686" s="185"/>
      <c r="AZ686" s="185"/>
      <c r="BA686" s="185"/>
      <c r="BB686" s="185"/>
      <c r="BC686" s="185"/>
      <c r="BD686" s="185"/>
      <c r="BE686" s="185"/>
      <c r="BF686" s="185"/>
      <c r="BG686" s="185"/>
      <c r="BH686" s="185"/>
      <c r="BI686" s="185"/>
      <c r="BJ686" s="185"/>
    </row>
    <row r="687" spans="1:62" x14ac:dyDescent="0.3">
      <c r="A687" s="18" t="s">
        <v>118</v>
      </c>
      <c r="B687" s="185"/>
      <c r="C687" s="184"/>
      <c r="D687" s="184"/>
      <c r="E687" s="184"/>
      <c r="F687" s="26"/>
      <c r="G687" s="26"/>
      <c r="H687" s="26"/>
      <c r="I687" s="185"/>
      <c r="J687" s="185"/>
      <c r="L687" s="185"/>
      <c r="M687" s="185"/>
      <c r="N687" s="185"/>
      <c r="O687" s="185"/>
      <c r="P687" s="185"/>
      <c r="Q687" s="185"/>
      <c r="R687" s="185"/>
      <c r="S687" s="185"/>
      <c r="U687" s="185"/>
      <c r="V687" s="185"/>
      <c r="X687" s="185"/>
      <c r="Y687" s="185"/>
      <c r="Z687" s="185"/>
      <c r="AA687" s="26"/>
      <c r="AB687" s="185"/>
      <c r="AC687" s="185"/>
      <c r="AD687" s="185"/>
      <c r="AE687" s="185"/>
      <c r="AF687" s="185"/>
      <c r="AH687" s="185"/>
      <c r="AI687" s="185"/>
      <c r="AK687" s="185"/>
      <c r="AL687" s="185"/>
      <c r="AM687" s="185"/>
      <c r="AN687" s="185"/>
      <c r="AO687" s="185"/>
      <c r="AP687" s="185"/>
      <c r="AQ687" s="185"/>
      <c r="AR687" s="185"/>
      <c r="AS687" s="185"/>
      <c r="AT687" s="185"/>
      <c r="AU687" s="185"/>
      <c r="AV687" s="185"/>
      <c r="AW687" s="185"/>
      <c r="AX687" s="185"/>
      <c r="AY687" s="185"/>
      <c r="AZ687" s="185"/>
      <c r="BA687" s="185"/>
      <c r="BB687" s="185"/>
      <c r="BC687" s="185"/>
      <c r="BD687" s="185"/>
      <c r="BE687" s="185"/>
      <c r="BF687" s="185"/>
      <c r="BG687" s="185"/>
      <c r="BH687" s="185"/>
      <c r="BI687" s="185"/>
      <c r="BJ687" s="185"/>
    </row>
    <row r="688" spans="1:62" x14ac:dyDescent="0.3">
      <c r="A688" s="18" t="s">
        <v>139</v>
      </c>
      <c r="B688" s="185"/>
      <c r="C688" s="184"/>
      <c r="D688" s="184"/>
      <c r="E688" s="184"/>
      <c r="F688" s="26"/>
      <c r="G688" s="26"/>
      <c r="H688" s="26"/>
      <c r="I688" s="185"/>
      <c r="J688" s="185"/>
      <c r="L688" s="185"/>
      <c r="M688" s="185"/>
      <c r="N688" s="185"/>
      <c r="O688" s="185"/>
      <c r="P688" s="185"/>
      <c r="Q688" s="185"/>
      <c r="R688" s="185"/>
      <c r="S688" s="185"/>
      <c r="U688" s="185"/>
      <c r="V688" s="185"/>
      <c r="X688" s="185"/>
      <c r="Y688" s="185"/>
      <c r="Z688" s="185"/>
      <c r="AA688" s="26"/>
      <c r="AB688" s="185"/>
      <c r="AC688" s="185"/>
      <c r="AD688" s="185"/>
      <c r="AE688" s="185"/>
      <c r="AF688" s="185"/>
      <c r="AH688" s="185"/>
      <c r="AI688" s="185"/>
      <c r="AK688" s="185"/>
      <c r="AL688" s="185"/>
      <c r="AM688" s="185"/>
      <c r="AN688" s="185"/>
      <c r="AO688" s="185"/>
      <c r="AP688" s="185"/>
      <c r="AQ688" s="185"/>
      <c r="AR688" s="185"/>
      <c r="AS688" s="185"/>
      <c r="AT688" s="185"/>
      <c r="AU688" s="185"/>
      <c r="AV688" s="185"/>
      <c r="AW688" s="185"/>
      <c r="AX688" s="185"/>
      <c r="AY688" s="185"/>
      <c r="AZ688" s="185"/>
      <c r="BA688" s="185"/>
      <c r="BB688" s="185"/>
      <c r="BC688" s="185"/>
      <c r="BD688" s="185"/>
      <c r="BE688" s="185"/>
      <c r="BF688" s="185"/>
      <c r="BG688" s="185"/>
      <c r="BH688" s="185"/>
      <c r="BI688" s="185"/>
      <c r="BJ688" s="185"/>
    </row>
    <row r="689" spans="1:62" x14ac:dyDescent="0.3">
      <c r="A689" s="184"/>
      <c r="B689" s="185"/>
      <c r="C689" s="184"/>
      <c r="D689" s="184"/>
      <c r="E689" s="184"/>
      <c r="F689" s="26"/>
      <c r="G689" s="26"/>
      <c r="H689" s="26"/>
      <c r="I689" s="185"/>
      <c r="J689" s="185"/>
      <c r="L689" s="185"/>
      <c r="M689" s="185"/>
      <c r="N689" s="185"/>
      <c r="O689" s="185"/>
      <c r="P689" s="185"/>
      <c r="Q689" s="185"/>
      <c r="R689" s="185"/>
      <c r="S689" s="185"/>
      <c r="U689" s="185"/>
      <c r="V689" s="185"/>
      <c r="X689" s="185"/>
      <c r="Y689" s="185"/>
      <c r="Z689" s="185"/>
      <c r="AA689" s="26"/>
      <c r="AB689" s="185"/>
      <c r="AC689" s="185"/>
      <c r="AD689" s="185"/>
      <c r="AE689" s="185"/>
      <c r="AF689" s="185"/>
      <c r="AH689" s="185"/>
      <c r="AI689" s="185"/>
      <c r="AK689" s="185"/>
      <c r="AL689" s="185"/>
      <c r="AM689" s="185"/>
      <c r="AN689" s="185"/>
      <c r="AO689" s="185"/>
      <c r="AP689" s="185"/>
      <c r="AQ689" s="185"/>
      <c r="AR689" s="185"/>
      <c r="AS689" s="185"/>
      <c r="AT689" s="185"/>
      <c r="AU689" s="185"/>
      <c r="AV689" s="185"/>
      <c r="AW689" s="185"/>
      <c r="AX689" s="185"/>
      <c r="AY689" s="185"/>
      <c r="AZ689" s="185"/>
      <c r="BA689" s="185"/>
      <c r="BB689" s="185"/>
      <c r="BC689" s="185"/>
      <c r="BD689" s="185"/>
      <c r="BE689" s="185"/>
      <c r="BF689" s="185"/>
      <c r="BG689" s="185"/>
      <c r="BH689" s="185"/>
      <c r="BI689" s="185"/>
      <c r="BJ689" s="185"/>
    </row>
    <row r="690" spans="1:62" x14ac:dyDescent="0.3">
      <c r="A690" s="184"/>
      <c r="B690" s="223" t="s">
        <v>125</v>
      </c>
      <c r="C690" s="223"/>
      <c r="D690" s="223"/>
      <c r="E690" s="223"/>
      <c r="F690" s="223"/>
      <c r="G690" s="223"/>
      <c r="H690" s="223"/>
      <c r="I690" s="185"/>
      <c r="J690" s="185"/>
      <c r="L690" s="185"/>
      <c r="M690" s="185"/>
      <c r="N690" s="185"/>
      <c r="O690" s="185"/>
      <c r="P690" s="185"/>
      <c r="Q690" s="185"/>
      <c r="R690" s="185"/>
      <c r="S690" s="185"/>
      <c r="U690" s="185"/>
      <c r="V690" s="185"/>
      <c r="X690" s="185"/>
      <c r="Y690" s="185"/>
      <c r="Z690" s="185"/>
      <c r="AA690" s="26"/>
      <c r="AB690" s="185"/>
      <c r="AC690" s="185"/>
      <c r="AD690" s="185"/>
      <c r="AE690" s="185"/>
      <c r="AF690" s="185"/>
      <c r="AH690" s="185"/>
      <c r="AI690" s="185"/>
      <c r="AK690" s="185"/>
      <c r="AL690" s="185"/>
      <c r="AM690" s="185"/>
      <c r="AN690" s="185"/>
      <c r="AO690" s="185"/>
      <c r="AP690" s="185"/>
      <c r="AQ690" s="185"/>
      <c r="AR690" s="185"/>
      <c r="AS690" s="185"/>
      <c r="AT690" s="185"/>
      <c r="AU690" s="185"/>
      <c r="AV690" s="185"/>
      <c r="AW690" s="185"/>
      <c r="AX690" s="185"/>
      <c r="AY690" s="185"/>
      <c r="AZ690" s="185"/>
      <c r="BA690" s="185"/>
      <c r="BB690" s="185"/>
      <c r="BC690" s="185"/>
      <c r="BD690" s="185"/>
      <c r="BE690" s="185"/>
      <c r="BF690" s="185"/>
      <c r="BG690" s="185"/>
      <c r="BH690" s="185"/>
      <c r="BI690" s="185"/>
      <c r="BJ690" s="185"/>
    </row>
    <row r="691" spans="1:62" x14ac:dyDescent="0.3">
      <c r="A691" s="184"/>
      <c r="B691" s="185"/>
      <c r="C691" s="185"/>
      <c r="D691" s="185"/>
      <c r="E691" s="185"/>
      <c r="F691" s="185"/>
      <c r="G691" s="26"/>
      <c r="H691" s="26"/>
      <c r="I691" s="185"/>
      <c r="J691" s="185"/>
      <c r="L691" s="185"/>
      <c r="M691" s="185"/>
      <c r="N691" s="185"/>
      <c r="O691" s="185"/>
      <c r="P691" s="185"/>
      <c r="Q691" s="185"/>
      <c r="R691" s="185"/>
      <c r="S691" s="185"/>
      <c r="U691" s="185"/>
      <c r="V691" s="185"/>
      <c r="X691" s="185"/>
      <c r="Y691" s="185"/>
      <c r="Z691" s="185"/>
      <c r="AA691" s="26"/>
      <c r="AB691" s="185"/>
      <c r="AC691" s="185"/>
      <c r="AD691" s="185"/>
      <c r="AE691" s="185"/>
      <c r="AF691" s="185"/>
      <c r="AH691" s="185"/>
      <c r="AI691" s="185"/>
      <c r="AK691" s="185"/>
      <c r="AL691" s="185"/>
      <c r="AM691" s="185"/>
      <c r="AN691" s="185"/>
      <c r="AO691" s="185"/>
      <c r="AP691" s="185"/>
      <c r="AQ691" s="185"/>
      <c r="AR691" s="185"/>
      <c r="AS691" s="185"/>
      <c r="AT691" s="185"/>
      <c r="AU691" s="185"/>
      <c r="AV691" s="185"/>
      <c r="AW691" s="185"/>
      <c r="AX691" s="185"/>
      <c r="AY691" s="185"/>
      <c r="AZ691" s="185"/>
      <c r="BA691" s="185"/>
      <c r="BB691" s="185"/>
      <c r="BC691" s="185"/>
      <c r="BD691" s="185"/>
      <c r="BE691" s="185"/>
      <c r="BF691" s="185"/>
      <c r="BG691" s="185"/>
      <c r="BH691" s="185"/>
      <c r="BI691" s="185"/>
      <c r="BJ691" s="185"/>
    </row>
    <row r="692" spans="1:62" ht="39" x14ac:dyDescent="0.3">
      <c r="A692" s="19" t="s">
        <v>36</v>
      </c>
      <c r="B692" s="22" t="s">
        <v>19</v>
      </c>
      <c r="C692" s="19" t="s">
        <v>140</v>
      </c>
      <c r="D692" s="185" t="s">
        <v>49</v>
      </c>
      <c r="E692" s="26"/>
      <c r="F692" s="22" t="s">
        <v>19</v>
      </c>
      <c r="G692" s="19" t="s">
        <v>140</v>
      </c>
      <c r="H692" s="185" t="s">
        <v>49</v>
      </c>
      <c r="I692" s="26"/>
      <c r="J692" s="185"/>
      <c r="L692" s="26"/>
      <c r="M692" s="26"/>
      <c r="N692" s="26"/>
      <c r="O692" s="26"/>
      <c r="P692" s="185"/>
      <c r="Q692" s="185"/>
      <c r="R692" s="26"/>
      <c r="S692" s="185"/>
      <c r="T692" s="26"/>
      <c r="U692" s="26"/>
      <c r="V692" s="185"/>
      <c r="W692" s="26"/>
      <c r="X692" s="26"/>
      <c r="Y692" s="185"/>
      <c r="Z692" s="185"/>
      <c r="AA692" s="26"/>
      <c r="AB692" s="26"/>
      <c r="AC692" s="185"/>
      <c r="AD692" s="185"/>
      <c r="AE692" s="26"/>
      <c r="AF692" s="185"/>
      <c r="AG692" s="26"/>
      <c r="AH692" s="26"/>
      <c r="AI692" s="185"/>
      <c r="AJ692" s="26"/>
      <c r="AK692" s="26"/>
      <c r="AL692" s="185"/>
      <c r="AM692" s="26"/>
      <c r="AN692" s="185"/>
      <c r="AO692" s="185"/>
      <c r="AP692" s="185"/>
      <c r="AQ692" s="185"/>
      <c r="AR692" s="185"/>
      <c r="AS692" s="185"/>
      <c r="AT692" s="185"/>
      <c r="AU692" s="185"/>
      <c r="AV692" s="185"/>
      <c r="AW692" s="185"/>
      <c r="AX692" s="185"/>
      <c r="AY692" s="185"/>
      <c r="AZ692" s="185"/>
      <c r="BA692" s="185"/>
      <c r="BB692" s="185"/>
      <c r="BC692" s="185"/>
      <c r="BD692" s="185"/>
      <c r="BE692" s="185"/>
      <c r="BF692" s="185"/>
      <c r="BG692" s="185"/>
      <c r="BH692" s="185"/>
      <c r="BI692" s="185"/>
      <c r="BJ692" s="185"/>
    </row>
    <row r="693" spans="1:62" x14ac:dyDescent="0.3">
      <c r="A693" s="184"/>
      <c r="B693" s="22"/>
      <c r="C693" s="185"/>
      <c r="D693" s="185"/>
      <c r="E693" s="185"/>
      <c r="F693" s="185"/>
      <c r="G693" s="185"/>
      <c r="H693" s="185"/>
      <c r="I693" s="185"/>
      <c r="J693" s="185"/>
      <c r="L693" s="185"/>
      <c r="M693" s="185"/>
      <c r="N693" s="185"/>
      <c r="O693" s="185"/>
      <c r="P693" s="185"/>
      <c r="Q693" s="185"/>
      <c r="R693" s="185"/>
      <c r="S693" s="185"/>
      <c r="U693" s="185"/>
      <c r="V693" s="185"/>
      <c r="X693" s="185"/>
      <c r="Y693" s="185"/>
      <c r="Z693" s="185"/>
      <c r="AA693" s="26"/>
      <c r="AB693" s="185"/>
      <c r="AC693" s="185"/>
      <c r="AD693" s="185"/>
      <c r="AE693" s="185"/>
      <c r="AF693" s="185"/>
      <c r="AH693" s="185"/>
      <c r="AI693" s="185"/>
      <c r="AK693" s="185"/>
      <c r="AL693" s="185"/>
      <c r="AM693" s="185"/>
      <c r="AN693" s="185"/>
      <c r="AO693" s="185"/>
      <c r="AP693" s="185"/>
      <c r="AQ693" s="185"/>
      <c r="AR693" s="185"/>
      <c r="AS693" s="185"/>
      <c r="AT693" s="185"/>
      <c r="AU693" s="185"/>
      <c r="AV693" s="185"/>
      <c r="AW693" s="185"/>
      <c r="AX693" s="185"/>
      <c r="AY693" s="185"/>
      <c r="AZ693" s="185"/>
      <c r="BA693" s="185"/>
      <c r="BB693" s="185"/>
      <c r="BC693" s="185"/>
      <c r="BD693" s="185"/>
      <c r="BE693" s="185"/>
      <c r="BF693" s="185"/>
      <c r="BG693" s="185"/>
      <c r="BH693" s="185"/>
      <c r="BI693" s="185"/>
      <c r="BJ693" s="185"/>
    </row>
    <row r="694" spans="1:62" s="103" customFormat="1" x14ac:dyDescent="0.3">
      <c r="A694" s="184"/>
      <c r="B694" s="223" t="s">
        <v>114</v>
      </c>
      <c r="C694" s="223"/>
      <c r="D694" s="223"/>
      <c r="E694" s="184"/>
      <c r="F694" s="223" t="s">
        <v>115</v>
      </c>
      <c r="G694" s="223"/>
      <c r="H694" s="223"/>
      <c r="I694" s="184"/>
      <c r="J694" s="184"/>
      <c r="K694" s="17"/>
      <c r="L694" s="184"/>
      <c r="M694" s="184"/>
      <c r="N694" s="184"/>
      <c r="O694" s="184"/>
      <c r="P694" s="184"/>
      <c r="Q694" s="184"/>
      <c r="R694" s="184"/>
      <c r="S694" s="184"/>
      <c r="T694" s="187"/>
      <c r="U694" s="184"/>
      <c r="V694" s="184"/>
      <c r="W694" s="187"/>
      <c r="X694" s="184"/>
      <c r="Y694" s="184"/>
      <c r="Z694" s="184"/>
      <c r="AA694" s="27"/>
      <c r="AB694" s="184"/>
      <c r="AC694" s="184"/>
      <c r="AD694" s="184"/>
      <c r="AE694" s="184"/>
      <c r="AF694" s="184"/>
      <c r="AG694" s="187"/>
      <c r="AH694" s="184"/>
      <c r="AI694" s="184"/>
      <c r="AJ694" s="187"/>
      <c r="AK694" s="184"/>
      <c r="AL694" s="184"/>
      <c r="AM694" s="184"/>
      <c r="AN694" s="184"/>
      <c r="AO694" s="184"/>
      <c r="AP694" s="184"/>
      <c r="AQ694" s="184"/>
      <c r="AR694" s="184"/>
      <c r="AS694" s="184"/>
      <c r="AT694" s="184"/>
      <c r="AU694" s="184"/>
      <c r="AV694" s="184"/>
      <c r="AW694" s="184"/>
      <c r="AX694" s="184"/>
      <c r="AY694" s="184"/>
      <c r="AZ694" s="184"/>
      <c r="BA694" s="184"/>
      <c r="BB694" s="184"/>
      <c r="BC694" s="184"/>
      <c r="BD694" s="184"/>
      <c r="BE694" s="184"/>
      <c r="BF694" s="184"/>
      <c r="BG694" s="184"/>
      <c r="BH694" s="184"/>
      <c r="BI694" s="184"/>
      <c r="BJ694" s="184"/>
    </row>
    <row r="695" spans="1:62" x14ac:dyDescent="0.3">
      <c r="A695" s="184"/>
      <c r="B695" s="185"/>
      <c r="C695" s="185"/>
      <c r="D695" s="185"/>
      <c r="E695" s="185"/>
      <c r="F695" s="185"/>
      <c r="G695" s="185"/>
      <c r="H695" s="185"/>
      <c r="I695" s="185"/>
      <c r="J695" s="185"/>
      <c r="L695" s="185"/>
      <c r="M695" s="185"/>
      <c r="N695" s="185"/>
      <c r="O695" s="185"/>
      <c r="P695" s="185"/>
      <c r="Q695" s="185"/>
      <c r="R695" s="185"/>
      <c r="S695" s="185"/>
      <c r="U695" s="185"/>
      <c r="V695" s="185"/>
      <c r="X695" s="185"/>
      <c r="Y695" s="185"/>
      <c r="Z695" s="185"/>
      <c r="AA695" s="26"/>
      <c r="AB695" s="185"/>
      <c r="AC695" s="185"/>
      <c r="AD695" s="185"/>
      <c r="AE695" s="185"/>
      <c r="AF695" s="185"/>
      <c r="AH695" s="185"/>
      <c r="AI695" s="185"/>
      <c r="AK695" s="185"/>
      <c r="AL695" s="185"/>
      <c r="AM695" s="185"/>
      <c r="AN695" s="185"/>
      <c r="AO695" s="185"/>
      <c r="AP695" s="185"/>
      <c r="AQ695" s="185"/>
      <c r="AR695" s="185"/>
      <c r="AS695" s="185"/>
      <c r="AT695" s="185"/>
      <c r="AU695" s="185"/>
      <c r="AV695" s="185"/>
      <c r="AW695" s="185"/>
      <c r="AX695" s="185"/>
      <c r="AY695" s="185"/>
      <c r="AZ695" s="185"/>
      <c r="BA695" s="185"/>
      <c r="BB695" s="185"/>
      <c r="BC695" s="185"/>
      <c r="BD695" s="185"/>
      <c r="BE695" s="185"/>
      <c r="BF695" s="185"/>
      <c r="BG695" s="185"/>
      <c r="BH695" s="185"/>
      <c r="BI695" s="185"/>
      <c r="BJ695" s="185"/>
    </row>
    <row r="696" spans="1:62" x14ac:dyDescent="0.3">
      <c r="A696" s="24">
        <f>A599</f>
        <v>0</v>
      </c>
      <c r="B696" s="86">
        <f>SUM(I599,L599,P599,S599)</f>
        <v>3.921052441577152E-3</v>
      </c>
      <c r="C696" s="23">
        <f>IFERROR(SUM(K599,N599,R599,U599)/B696,1)</f>
        <v>0.99261056343436882</v>
      </c>
      <c r="D696" s="23">
        <f>ABS(C696-1)*B696*$I$4</f>
        <v>2.8974368287547622E-5</v>
      </c>
      <c r="E696" s="23"/>
      <c r="F696" s="86">
        <f>SUM(B599,E599)</f>
        <v>3.1115717144385257E-3</v>
      </c>
      <c r="G696" s="23">
        <f>SUM(D599,G599)/F696</f>
        <v>1.0093118111831074</v>
      </c>
      <c r="H696" s="23">
        <f>ABS(G696-1)*F696*$I$4</f>
        <v>2.8974368287549397E-5</v>
      </c>
      <c r="I696" s="185"/>
      <c r="J696" s="185"/>
      <c r="L696" s="185"/>
      <c r="M696" s="185"/>
      <c r="N696" s="185"/>
      <c r="O696" s="185"/>
      <c r="P696" s="185"/>
      <c r="Q696" s="185"/>
      <c r="R696" s="185"/>
      <c r="S696" s="185"/>
      <c r="U696" s="185"/>
      <c r="V696" s="185"/>
      <c r="X696" s="185"/>
      <c r="Y696" s="185"/>
      <c r="Z696" s="185"/>
      <c r="AA696" s="26"/>
      <c r="AB696" s="185"/>
      <c r="AC696" s="185"/>
      <c r="AD696" s="185"/>
      <c r="AE696" s="185"/>
      <c r="AF696" s="185"/>
      <c r="AH696" s="185"/>
      <c r="AI696" s="185"/>
      <c r="AK696" s="185"/>
      <c r="AL696" s="185"/>
      <c r="AM696" s="185"/>
      <c r="AN696" s="185"/>
      <c r="AO696" s="185"/>
      <c r="AP696" s="185"/>
      <c r="AQ696" s="185"/>
      <c r="AR696" s="185"/>
      <c r="AS696" s="185"/>
      <c r="AT696" s="185"/>
      <c r="AU696" s="185"/>
      <c r="AV696" s="185"/>
      <c r="AW696" s="185"/>
      <c r="AX696" s="185"/>
      <c r="AY696" s="185"/>
      <c r="AZ696" s="185"/>
      <c r="BA696" s="185"/>
      <c r="BB696" s="185"/>
      <c r="BC696" s="185"/>
      <c r="BD696" s="185"/>
      <c r="BE696" s="185"/>
      <c r="BF696" s="185"/>
      <c r="BG696" s="185"/>
      <c r="BH696" s="185"/>
      <c r="BI696" s="185"/>
      <c r="BJ696" s="185"/>
    </row>
    <row r="697" spans="1:62" x14ac:dyDescent="0.3">
      <c r="A697" s="24">
        <f t="shared" ref="A697:A760" si="119">A600</f>
        <v>1</v>
      </c>
      <c r="B697" s="86">
        <f t="shared" ref="B697:B760" si="120">SUM(I600,L600,P600,S600)</f>
        <v>4.1515392352392648E-3</v>
      </c>
      <c r="C697" s="23">
        <f t="shared" ref="C697:C760" si="121">IFERROR(SUM(K600,N600,R600,U600)/B697,1)</f>
        <v>0.99012518540800543</v>
      </c>
      <c r="D697" s="23">
        <f t="shared" ref="D697:D760" si="122">ABS(C697-1)*B697*$I$4</f>
        <v>4.0995680219378684E-5</v>
      </c>
      <c r="E697" s="23"/>
      <c r="F697" s="86">
        <f t="shared" ref="F697:F760" si="123">SUM(B600,E600)</f>
        <v>5.9360068690618405E-3</v>
      </c>
      <c r="G697" s="23">
        <f t="shared" ref="G697:G760" si="124">SUM(D600,G600)/F697</f>
        <v>1.0069062723685596</v>
      </c>
      <c r="H697" s="23">
        <f t="shared" ref="H697:H760" si="125">ABS(G697-1)*F697*$I$4</f>
        <v>4.099568021938155E-5</v>
      </c>
      <c r="I697" s="185"/>
      <c r="J697" s="185"/>
      <c r="L697" s="185"/>
      <c r="M697" s="185"/>
      <c r="N697" s="185"/>
      <c r="O697" s="185"/>
      <c r="P697" s="185"/>
      <c r="Q697" s="185"/>
      <c r="R697" s="185"/>
      <c r="S697" s="185"/>
      <c r="U697" s="185"/>
      <c r="V697" s="185"/>
      <c r="X697" s="185"/>
      <c r="Y697" s="185"/>
      <c r="Z697" s="185"/>
      <c r="AA697" s="26"/>
      <c r="AB697" s="185"/>
      <c r="AC697" s="185"/>
      <c r="AD697" s="185"/>
      <c r="AE697" s="185"/>
      <c r="AF697" s="185"/>
      <c r="AH697" s="185"/>
      <c r="AI697" s="185"/>
      <c r="AK697" s="185"/>
      <c r="AL697" s="185"/>
      <c r="AM697" s="185"/>
      <c r="AN697" s="185"/>
      <c r="AO697" s="185"/>
      <c r="AP697" s="185"/>
      <c r="AQ697" s="185"/>
      <c r="AR697" s="185"/>
      <c r="AS697" s="185"/>
      <c r="AT697" s="185"/>
      <c r="AU697" s="185"/>
      <c r="AV697" s="185"/>
      <c r="AW697" s="185"/>
      <c r="AX697" s="185"/>
      <c r="AY697" s="185"/>
      <c r="AZ697" s="185"/>
      <c r="BA697" s="185"/>
      <c r="BB697" s="185"/>
      <c r="BC697" s="185"/>
      <c r="BD697" s="185"/>
      <c r="BE697" s="185"/>
      <c r="BF697" s="185"/>
      <c r="BG697" s="185"/>
      <c r="BH697" s="185"/>
      <c r="BI697" s="185"/>
      <c r="BJ697" s="185"/>
    </row>
    <row r="698" spans="1:62" x14ac:dyDescent="0.3">
      <c r="A698" s="24">
        <f t="shared" si="119"/>
        <v>2</v>
      </c>
      <c r="B698" s="86">
        <f t="shared" si="120"/>
        <v>3.0896338148008072E-3</v>
      </c>
      <c r="C698" s="23">
        <f t="shared" si="121"/>
        <v>0.98775984207273393</v>
      </c>
      <c r="D698" s="23">
        <f t="shared" si="122"/>
        <v>3.7817605830583414E-5</v>
      </c>
      <c r="E698" s="23"/>
      <c r="F698" s="86">
        <f t="shared" si="123"/>
        <v>8.1795042256837813E-3</v>
      </c>
      <c r="G698" s="23">
        <f t="shared" si="124"/>
        <v>1.0046234594160164</v>
      </c>
      <c r="H698" s="23">
        <f t="shared" si="125"/>
        <v>3.7817605830583482E-5</v>
      </c>
      <c r="I698" s="185"/>
      <c r="J698" s="185"/>
      <c r="L698" s="185"/>
      <c r="M698" s="185"/>
      <c r="N698" s="185"/>
      <c r="O698" s="185"/>
      <c r="P698" s="185"/>
      <c r="Q698" s="185"/>
      <c r="R698" s="185"/>
      <c r="S698" s="185"/>
      <c r="U698" s="185"/>
      <c r="V698" s="185"/>
      <c r="X698" s="185"/>
      <c r="Y698" s="185"/>
      <c r="Z698" s="185"/>
      <c r="AA698" s="26"/>
      <c r="AB698" s="185"/>
      <c r="AC698" s="185"/>
      <c r="AD698" s="185"/>
      <c r="AE698" s="185"/>
      <c r="AF698" s="185"/>
      <c r="AH698" s="185"/>
      <c r="AI698" s="185"/>
      <c r="AK698" s="185"/>
      <c r="AL698" s="185"/>
      <c r="AM698" s="185"/>
      <c r="AN698" s="185"/>
      <c r="AO698" s="185"/>
      <c r="AP698" s="185"/>
      <c r="AQ698" s="185"/>
      <c r="AR698" s="185"/>
      <c r="AS698" s="185"/>
      <c r="AT698" s="185"/>
      <c r="AU698" s="185"/>
      <c r="AV698" s="185"/>
      <c r="AW698" s="185"/>
      <c r="AX698" s="185"/>
      <c r="AY698" s="185"/>
      <c r="AZ698" s="185"/>
      <c r="BA698" s="185"/>
      <c r="BB698" s="185"/>
      <c r="BC698" s="185"/>
      <c r="BD698" s="185"/>
      <c r="BE698" s="185"/>
      <c r="BF698" s="185"/>
      <c r="BG698" s="185"/>
      <c r="BH698" s="185"/>
      <c r="BI698" s="185"/>
      <c r="BJ698" s="185"/>
    </row>
    <row r="699" spans="1:62" x14ac:dyDescent="0.3">
      <c r="A699" s="24">
        <f t="shared" si="119"/>
        <v>3</v>
      </c>
      <c r="B699" s="86">
        <f t="shared" si="120"/>
        <v>2.3973403490180987E-3</v>
      </c>
      <c r="C699" s="23">
        <f t="shared" si="121"/>
        <v>0.98618613797356591</v>
      </c>
      <c r="D699" s="23">
        <f t="shared" si="122"/>
        <v>3.3116528811739351E-5</v>
      </c>
      <c r="E699" s="23"/>
      <c r="F699" s="86">
        <f t="shared" si="123"/>
        <v>7.9651237380848044E-3</v>
      </c>
      <c r="G699" s="23">
        <f t="shared" si="124"/>
        <v>1.0041576916945301</v>
      </c>
      <c r="H699" s="23">
        <f t="shared" si="125"/>
        <v>3.3116528811739446E-5</v>
      </c>
      <c r="I699" s="185"/>
      <c r="J699" s="185"/>
      <c r="L699" s="185"/>
      <c r="M699" s="185"/>
      <c r="N699" s="185"/>
      <c r="O699" s="185"/>
      <c r="P699" s="185"/>
      <c r="Q699" s="185"/>
      <c r="R699" s="185"/>
      <c r="S699" s="185"/>
      <c r="U699" s="185"/>
      <c r="V699" s="185"/>
      <c r="X699" s="185"/>
      <c r="Y699" s="185"/>
      <c r="Z699" s="185"/>
      <c r="AA699" s="26"/>
      <c r="AB699" s="185"/>
      <c r="AC699" s="185"/>
      <c r="AD699" s="185"/>
      <c r="AE699" s="185"/>
      <c r="AF699" s="185"/>
      <c r="AH699" s="185"/>
      <c r="AI699" s="185"/>
      <c r="AK699" s="185"/>
      <c r="AL699" s="185"/>
      <c r="AM699" s="185"/>
      <c r="AN699" s="185"/>
      <c r="AO699" s="185"/>
      <c r="AP699" s="185"/>
      <c r="AQ699" s="185"/>
      <c r="AR699" s="185"/>
      <c r="AS699" s="185"/>
      <c r="AT699" s="185"/>
      <c r="AU699" s="185"/>
      <c r="AV699" s="185"/>
      <c r="AW699" s="185"/>
      <c r="AX699" s="185"/>
      <c r="AY699" s="185"/>
      <c r="AZ699" s="185"/>
      <c r="BA699" s="185"/>
      <c r="BB699" s="185"/>
      <c r="BC699" s="185"/>
      <c r="BD699" s="185"/>
      <c r="BE699" s="185"/>
      <c r="BF699" s="185"/>
      <c r="BG699" s="185"/>
      <c r="BH699" s="185"/>
      <c r="BI699" s="185"/>
      <c r="BJ699" s="185"/>
    </row>
    <row r="700" spans="1:62" x14ac:dyDescent="0.3">
      <c r="A700" s="24">
        <f t="shared" si="119"/>
        <v>4</v>
      </c>
      <c r="B700" s="86">
        <f t="shared" si="120"/>
        <v>1.7622520392527341E-3</v>
      </c>
      <c r="C700" s="23">
        <f t="shared" si="121"/>
        <v>0.98530053043186405</v>
      </c>
      <c r="D700" s="23">
        <f t="shared" si="122"/>
        <v>2.590417022238108E-5</v>
      </c>
      <c r="E700" s="23"/>
      <c r="F700" s="86">
        <f t="shared" si="123"/>
        <v>7.7129767397170956E-3</v>
      </c>
      <c r="G700" s="23">
        <f t="shared" si="124"/>
        <v>1.0033585178714453</v>
      </c>
      <c r="H700" s="23">
        <f t="shared" si="125"/>
        <v>2.5904170222381419E-5</v>
      </c>
      <c r="I700" s="185"/>
      <c r="J700" s="185"/>
      <c r="L700" s="185"/>
      <c r="M700" s="185"/>
      <c r="N700" s="185"/>
      <c r="O700" s="185"/>
      <c r="P700" s="185"/>
      <c r="Q700" s="185"/>
      <c r="R700" s="185"/>
      <c r="S700" s="185"/>
      <c r="U700" s="185"/>
      <c r="V700" s="185"/>
      <c r="X700" s="185"/>
      <c r="Y700" s="185"/>
      <c r="Z700" s="185"/>
      <c r="AA700" s="26"/>
      <c r="AB700" s="185"/>
      <c r="AC700" s="185"/>
      <c r="AD700" s="185"/>
      <c r="AE700" s="185"/>
      <c r="AF700" s="185"/>
      <c r="AH700" s="185"/>
      <c r="AI700" s="185"/>
      <c r="AK700" s="185"/>
      <c r="AL700" s="185"/>
      <c r="AM700" s="185"/>
      <c r="AN700" s="185"/>
      <c r="AO700" s="185"/>
      <c r="AP700" s="185"/>
      <c r="AQ700" s="185"/>
      <c r="AR700" s="185"/>
      <c r="AS700" s="185"/>
      <c r="AT700" s="185"/>
      <c r="AU700" s="185"/>
      <c r="AV700" s="185"/>
      <c r="AW700" s="185"/>
      <c r="AX700" s="185"/>
      <c r="AY700" s="185"/>
      <c r="AZ700" s="185"/>
      <c r="BA700" s="185"/>
      <c r="BB700" s="185"/>
      <c r="BC700" s="185"/>
      <c r="BD700" s="185"/>
      <c r="BE700" s="185"/>
      <c r="BF700" s="185"/>
      <c r="BG700" s="185"/>
      <c r="BH700" s="185"/>
      <c r="BI700" s="185"/>
      <c r="BJ700" s="185"/>
    </row>
    <row r="701" spans="1:62" x14ac:dyDescent="0.3">
      <c r="A701" s="24">
        <f t="shared" si="119"/>
        <v>5</v>
      </c>
      <c r="B701" s="86">
        <f t="shared" si="120"/>
        <v>1.7703051922843018E-3</v>
      </c>
      <c r="C701" s="23">
        <f t="shared" si="121"/>
        <v>0.984807857358167</v>
      </c>
      <c r="D701" s="23">
        <f t="shared" si="122"/>
        <v>2.6894729000760701E-5</v>
      </c>
      <c r="E701" s="185"/>
      <c r="F701" s="86">
        <f t="shared" si="123"/>
        <v>8.8856824380726413E-3</v>
      </c>
      <c r="G701" s="23">
        <f t="shared" si="124"/>
        <v>1.0030267488387301</v>
      </c>
      <c r="H701" s="23">
        <f t="shared" si="125"/>
        <v>2.6894729000760891E-5</v>
      </c>
      <c r="I701" s="185"/>
      <c r="J701" s="185"/>
      <c r="L701" s="185"/>
      <c r="M701" s="185"/>
      <c r="N701" s="185"/>
      <c r="O701" s="185"/>
      <c r="P701" s="185"/>
      <c r="Q701" s="185"/>
      <c r="R701" s="185"/>
      <c r="S701" s="185"/>
      <c r="U701" s="185"/>
      <c r="V701" s="185"/>
      <c r="X701" s="185"/>
      <c r="Y701" s="185"/>
      <c r="Z701" s="185"/>
      <c r="AA701" s="26"/>
      <c r="AB701" s="185"/>
      <c r="AC701" s="185"/>
      <c r="AD701" s="185"/>
      <c r="AE701" s="185"/>
      <c r="AF701" s="185"/>
      <c r="AH701" s="185"/>
      <c r="AI701" s="185"/>
      <c r="AK701" s="185"/>
      <c r="AL701" s="185"/>
      <c r="AM701" s="185"/>
      <c r="AN701" s="185"/>
      <c r="AO701" s="185"/>
      <c r="AP701" s="185"/>
      <c r="AQ701" s="185"/>
      <c r="AR701" s="185"/>
      <c r="AS701" s="185"/>
      <c r="AT701" s="185"/>
      <c r="AU701" s="185"/>
      <c r="AV701" s="185"/>
      <c r="AW701" s="185"/>
      <c r="AX701" s="185"/>
      <c r="AY701" s="185"/>
      <c r="AZ701" s="185"/>
      <c r="BA701" s="185"/>
      <c r="BB701" s="185"/>
      <c r="BC701" s="185"/>
      <c r="BD701" s="185"/>
      <c r="BE701" s="185"/>
      <c r="BF701" s="185"/>
      <c r="BG701" s="185"/>
      <c r="BH701" s="185"/>
      <c r="BI701" s="185"/>
      <c r="BJ701" s="185"/>
    </row>
    <row r="702" spans="1:62" x14ac:dyDescent="0.3">
      <c r="A702" s="24">
        <f t="shared" si="119"/>
        <v>6</v>
      </c>
      <c r="B702" s="86">
        <f t="shared" si="120"/>
        <v>1.5500931111107408E-3</v>
      </c>
      <c r="C702" s="23">
        <f t="shared" si="121"/>
        <v>0.98391784919734093</v>
      </c>
      <c r="D702" s="23">
        <f t="shared" si="122"/>
        <v>2.4928831171045892E-5</v>
      </c>
      <c r="E702" s="185"/>
      <c r="F702" s="86">
        <f t="shared" si="123"/>
        <v>1.0489926060947372E-2</v>
      </c>
      <c r="G702" s="23">
        <f t="shared" si="124"/>
        <v>1.0023764544217191</v>
      </c>
      <c r="H702" s="23">
        <f t="shared" si="125"/>
        <v>2.4928831171044557E-5</v>
      </c>
      <c r="I702" s="185"/>
      <c r="J702" s="185"/>
      <c r="L702" s="185"/>
      <c r="M702" s="185"/>
      <c r="N702" s="185"/>
      <c r="O702" s="185"/>
      <c r="P702" s="185"/>
      <c r="Q702" s="185"/>
      <c r="R702" s="185"/>
      <c r="S702" s="185"/>
      <c r="U702" s="185"/>
      <c r="V702" s="185"/>
      <c r="X702" s="185"/>
      <c r="Y702" s="185"/>
      <c r="Z702" s="185"/>
      <c r="AA702" s="26"/>
      <c r="AB702" s="185"/>
      <c r="AC702" s="185"/>
      <c r="AD702" s="185"/>
      <c r="AE702" s="185"/>
      <c r="AF702" s="185"/>
      <c r="AH702" s="185"/>
      <c r="AI702" s="185"/>
      <c r="AK702" s="185"/>
      <c r="AL702" s="185"/>
      <c r="AM702" s="185"/>
      <c r="AN702" s="185"/>
      <c r="AO702" s="185"/>
      <c r="AP702" s="185"/>
      <c r="AQ702" s="185"/>
      <c r="AR702" s="185"/>
      <c r="AS702" s="185"/>
      <c r="AT702" s="185"/>
      <c r="AU702" s="185"/>
      <c r="AV702" s="185"/>
      <c r="AW702" s="185"/>
      <c r="AX702" s="185"/>
      <c r="AY702" s="185"/>
      <c r="AZ702" s="185"/>
      <c r="BA702" s="185"/>
      <c r="BB702" s="185"/>
      <c r="BC702" s="185"/>
      <c r="BD702" s="185"/>
      <c r="BE702" s="185"/>
      <c r="BF702" s="185"/>
      <c r="BG702" s="185"/>
      <c r="BH702" s="185"/>
      <c r="BI702" s="185"/>
      <c r="BJ702" s="185"/>
    </row>
    <row r="703" spans="1:62" x14ac:dyDescent="0.3">
      <c r="A703" s="24">
        <f t="shared" si="119"/>
        <v>7</v>
      </c>
      <c r="B703" s="86">
        <f t="shared" si="120"/>
        <v>1.0494091484929218E-3</v>
      </c>
      <c r="C703" s="23">
        <f t="shared" si="121"/>
        <v>0.98285778063659757</v>
      </c>
      <c r="D703" s="23">
        <f t="shared" si="122"/>
        <v>1.7989201825427024E-5</v>
      </c>
      <c r="F703" s="86">
        <f t="shared" si="123"/>
        <v>1.1762046545002963E-2</v>
      </c>
      <c r="G703" s="23">
        <f t="shared" si="124"/>
        <v>1.0015294278726579</v>
      </c>
      <c r="H703" s="23">
        <f t="shared" si="125"/>
        <v>1.7989201825426644E-5</v>
      </c>
      <c r="I703" s="185"/>
      <c r="J703" s="185"/>
      <c r="L703" s="185"/>
      <c r="M703" s="185"/>
      <c r="N703" s="185"/>
      <c r="O703" s="185"/>
      <c r="P703" s="185"/>
      <c r="Q703" s="185"/>
      <c r="R703" s="185"/>
      <c r="S703" s="185"/>
      <c r="U703" s="185"/>
      <c r="V703" s="185"/>
      <c r="X703" s="185"/>
      <c r="Y703" s="185"/>
      <c r="Z703" s="185"/>
      <c r="AA703" s="26"/>
      <c r="AB703" s="185"/>
      <c r="AC703" s="185"/>
      <c r="AD703" s="185"/>
      <c r="AE703" s="185"/>
      <c r="AF703" s="185"/>
      <c r="AH703" s="185"/>
      <c r="AI703" s="185"/>
      <c r="AK703" s="185"/>
      <c r="AL703" s="185"/>
      <c r="AM703" s="185"/>
      <c r="AN703" s="185"/>
      <c r="AO703" s="185"/>
      <c r="AP703" s="185"/>
      <c r="AQ703" s="185"/>
      <c r="AR703" s="185"/>
      <c r="AS703" s="185"/>
      <c r="AT703" s="185"/>
      <c r="AU703" s="185"/>
      <c r="AV703" s="185"/>
      <c r="AW703" s="185"/>
      <c r="AX703" s="185"/>
      <c r="AY703" s="185"/>
      <c r="AZ703" s="185"/>
      <c r="BA703" s="185"/>
      <c r="BB703" s="185"/>
      <c r="BC703" s="185"/>
      <c r="BD703" s="185"/>
      <c r="BE703" s="185"/>
      <c r="BF703" s="185"/>
      <c r="BG703" s="185"/>
      <c r="BH703" s="185"/>
      <c r="BI703" s="185"/>
      <c r="BJ703" s="185"/>
    </row>
    <row r="704" spans="1:62" x14ac:dyDescent="0.3">
      <c r="A704" s="24">
        <f t="shared" si="119"/>
        <v>8</v>
      </c>
      <c r="B704" s="86">
        <f t="shared" si="120"/>
        <v>6.9395963537544634E-4</v>
      </c>
      <c r="C704" s="23">
        <f t="shared" si="121"/>
        <v>0.98213107021132362</v>
      </c>
      <c r="D704" s="23">
        <f t="shared" si="122"/>
        <v>1.2400316000699311E-5</v>
      </c>
      <c r="F704" s="86">
        <f t="shared" si="123"/>
        <v>1.2645671819018437E-2</v>
      </c>
      <c r="G704" s="23">
        <f t="shared" si="124"/>
        <v>1.0009805976446464</v>
      </c>
      <c r="H704" s="23">
        <f t="shared" si="125"/>
        <v>1.240031600070108E-5</v>
      </c>
      <c r="I704" s="185"/>
      <c r="J704" s="185"/>
      <c r="L704" s="185"/>
      <c r="M704" s="185"/>
      <c r="N704" s="185"/>
      <c r="O704" s="185"/>
      <c r="P704" s="185"/>
      <c r="Q704" s="185"/>
      <c r="R704" s="185"/>
      <c r="S704" s="185"/>
      <c r="U704" s="185"/>
      <c r="V704" s="185"/>
      <c r="X704" s="185"/>
      <c r="Y704" s="185"/>
      <c r="Z704" s="185"/>
      <c r="AA704" s="26"/>
      <c r="AB704" s="185"/>
      <c r="AC704" s="185"/>
      <c r="AD704" s="185"/>
      <c r="AE704" s="185"/>
      <c r="AF704" s="185"/>
      <c r="AH704" s="185"/>
      <c r="AI704" s="185"/>
      <c r="AK704" s="185"/>
      <c r="AL704" s="185"/>
      <c r="AM704" s="185"/>
      <c r="AN704" s="185"/>
      <c r="AO704" s="185"/>
      <c r="AP704" s="185"/>
      <c r="AQ704" s="185"/>
      <c r="AR704" s="185"/>
      <c r="AS704" s="185"/>
      <c r="AT704" s="185"/>
      <c r="AU704" s="185"/>
      <c r="AV704" s="185"/>
      <c r="AW704" s="185"/>
      <c r="AX704" s="185"/>
      <c r="AY704" s="185"/>
      <c r="AZ704" s="185"/>
      <c r="BA704" s="185"/>
      <c r="BB704" s="185"/>
      <c r="BC704" s="185"/>
      <c r="BD704" s="185"/>
      <c r="BE704" s="185"/>
      <c r="BF704" s="185"/>
      <c r="BG704" s="185"/>
      <c r="BH704" s="185"/>
      <c r="BI704" s="185"/>
      <c r="BJ704" s="185"/>
    </row>
    <row r="705" spans="1:62" x14ac:dyDescent="0.3">
      <c r="A705" s="24">
        <f t="shared" si="119"/>
        <v>9</v>
      </c>
      <c r="B705" s="86">
        <f t="shared" si="120"/>
        <v>0</v>
      </c>
      <c r="C705" s="23">
        <f t="shared" si="121"/>
        <v>1</v>
      </c>
      <c r="D705" s="23">
        <f t="shared" si="122"/>
        <v>0</v>
      </c>
      <c r="F705" s="86">
        <f t="shared" si="123"/>
        <v>1.5828611131012582E-2</v>
      </c>
      <c r="G705" s="23">
        <f t="shared" si="124"/>
        <v>1</v>
      </c>
      <c r="H705" s="23">
        <f t="shared" si="125"/>
        <v>0</v>
      </c>
      <c r="I705" s="185"/>
      <c r="J705" s="185"/>
      <c r="L705" s="185"/>
      <c r="M705" s="185"/>
      <c r="N705" s="185"/>
      <c r="O705" s="185"/>
      <c r="P705" s="185"/>
      <c r="Q705" s="185"/>
      <c r="R705" s="185"/>
      <c r="S705" s="185"/>
      <c r="U705" s="185"/>
      <c r="V705" s="185"/>
      <c r="X705" s="185"/>
      <c r="Y705" s="185"/>
      <c r="Z705" s="185"/>
      <c r="AA705" s="26"/>
      <c r="AB705" s="185"/>
      <c r="AC705" s="185"/>
      <c r="AD705" s="185"/>
      <c r="AE705" s="185"/>
      <c r="AF705" s="185"/>
      <c r="AH705" s="185"/>
      <c r="AI705" s="185"/>
      <c r="AK705" s="185"/>
      <c r="AL705" s="185"/>
      <c r="AM705" s="185"/>
      <c r="AN705" s="185"/>
      <c r="AO705" s="185"/>
      <c r="AP705" s="185"/>
      <c r="AQ705" s="185"/>
      <c r="AR705" s="185"/>
      <c r="AS705" s="185"/>
      <c r="AT705" s="185"/>
      <c r="AU705" s="185"/>
      <c r="AV705" s="185"/>
      <c r="AW705" s="185"/>
      <c r="AX705" s="185"/>
      <c r="AY705" s="185"/>
      <c r="AZ705" s="185"/>
      <c r="BA705" s="185"/>
      <c r="BB705" s="185"/>
      <c r="BC705" s="185"/>
      <c r="BD705" s="185"/>
      <c r="BE705" s="185"/>
      <c r="BF705" s="185"/>
      <c r="BG705" s="185"/>
      <c r="BH705" s="185"/>
      <c r="BI705" s="185"/>
      <c r="BJ705" s="185"/>
    </row>
    <row r="706" spans="1:62" x14ac:dyDescent="0.3">
      <c r="A706" s="24">
        <f t="shared" si="119"/>
        <v>10</v>
      </c>
      <c r="B706" s="86">
        <f t="shared" si="120"/>
        <v>0</v>
      </c>
      <c r="C706" s="23">
        <f t="shared" si="121"/>
        <v>1</v>
      </c>
      <c r="D706" s="23">
        <f t="shared" si="122"/>
        <v>0</v>
      </c>
      <c r="F706" s="86">
        <f t="shared" si="123"/>
        <v>1.3208559446431813E-2</v>
      </c>
      <c r="G706" s="23">
        <f t="shared" si="124"/>
        <v>1</v>
      </c>
      <c r="H706" s="23">
        <f t="shared" si="125"/>
        <v>0</v>
      </c>
      <c r="I706" s="185"/>
      <c r="J706" s="185"/>
      <c r="L706" s="185"/>
      <c r="M706" s="185"/>
      <c r="N706" s="185"/>
      <c r="O706" s="185"/>
      <c r="P706" s="185"/>
      <c r="Q706" s="185"/>
      <c r="R706" s="185"/>
      <c r="S706" s="185"/>
      <c r="U706" s="185"/>
      <c r="V706" s="185"/>
      <c r="X706" s="185"/>
      <c r="Y706" s="185"/>
      <c r="Z706" s="185"/>
      <c r="AA706" s="26"/>
      <c r="AB706" s="185"/>
      <c r="AC706" s="185"/>
      <c r="AD706" s="185"/>
      <c r="AE706" s="185"/>
      <c r="AF706" s="185"/>
      <c r="AH706" s="185"/>
      <c r="AI706" s="185"/>
      <c r="AK706" s="185"/>
      <c r="AL706" s="185"/>
      <c r="AM706" s="185"/>
      <c r="AN706" s="185"/>
      <c r="AO706" s="185"/>
      <c r="AP706" s="185"/>
      <c r="AQ706" s="185"/>
      <c r="AR706" s="185"/>
      <c r="AS706" s="185"/>
      <c r="AT706" s="185"/>
      <c r="AU706" s="185"/>
      <c r="AV706" s="185"/>
      <c r="AW706" s="185"/>
      <c r="AX706" s="185"/>
      <c r="AY706" s="185"/>
      <c r="AZ706" s="185"/>
      <c r="BA706" s="185"/>
      <c r="BB706" s="185"/>
      <c r="BC706" s="185"/>
      <c r="BD706" s="185"/>
      <c r="BE706" s="185"/>
      <c r="BF706" s="185"/>
      <c r="BG706" s="185"/>
      <c r="BH706" s="185"/>
      <c r="BI706" s="185"/>
      <c r="BJ706" s="185"/>
    </row>
    <row r="707" spans="1:62" x14ac:dyDescent="0.3">
      <c r="A707" s="24">
        <f t="shared" si="119"/>
        <v>11</v>
      </c>
      <c r="B707" s="86">
        <f t="shared" si="120"/>
        <v>0</v>
      </c>
      <c r="C707" s="23">
        <f t="shared" si="121"/>
        <v>1</v>
      </c>
      <c r="D707" s="23">
        <f t="shared" si="122"/>
        <v>0</v>
      </c>
      <c r="F707" s="86">
        <f t="shared" si="123"/>
        <v>1.349708448090764E-2</v>
      </c>
      <c r="G707" s="23">
        <f t="shared" si="124"/>
        <v>1.0000000000000002</v>
      </c>
      <c r="H707" s="23">
        <f t="shared" si="125"/>
        <v>2.9969547912029081E-18</v>
      </c>
      <c r="I707" s="185"/>
      <c r="J707" s="185"/>
      <c r="L707" s="185"/>
      <c r="M707" s="185"/>
      <c r="N707" s="185"/>
      <c r="O707" s="185"/>
      <c r="P707" s="185"/>
      <c r="Q707" s="185"/>
      <c r="R707" s="185"/>
      <c r="S707" s="185"/>
      <c r="U707" s="185"/>
      <c r="V707" s="185"/>
      <c r="X707" s="185"/>
      <c r="Y707" s="185"/>
      <c r="Z707" s="185"/>
      <c r="AA707" s="26"/>
      <c r="AB707" s="185"/>
      <c r="AC707" s="185"/>
      <c r="AD707" s="185"/>
      <c r="AE707" s="185"/>
      <c r="AF707" s="185"/>
      <c r="AH707" s="185"/>
      <c r="AI707" s="185"/>
      <c r="AK707" s="185"/>
      <c r="AL707" s="185"/>
      <c r="AM707" s="185"/>
      <c r="AN707" s="185"/>
      <c r="AO707" s="185"/>
      <c r="AP707" s="185"/>
      <c r="AQ707" s="185"/>
      <c r="AR707" s="185"/>
      <c r="AS707" s="185"/>
      <c r="AT707" s="185"/>
      <c r="AU707" s="185"/>
      <c r="AV707" s="185"/>
      <c r="AW707" s="185"/>
      <c r="AX707" s="185"/>
      <c r="AY707" s="185"/>
      <c r="AZ707" s="185"/>
      <c r="BA707" s="185"/>
      <c r="BB707" s="185"/>
      <c r="BC707" s="185"/>
      <c r="BD707" s="185"/>
      <c r="BE707" s="185"/>
      <c r="BF707" s="185"/>
      <c r="BG707" s="185"/>
      <c r="BH707" s="185"/>
      <c r="BI707" s="185"/>
      <c r="BJ707" s="185"/>
    </row>
    <row r="708" spans="1:62" x14ac:dyDescent="0.3">
      <c r="A708" s="24">
        <f t="shared" si="119"/>
        <v>12</v>
      </c>
      <c r="B708" s="86">
        <f t="shared" si="120"/>
        <v>0</v>
      </c>
      <c r="C708" s="23">
        <f t="shared" si="121"/>
        <v>1</v>
      </c>
      <c r="D708" s="23">
        <f t="shared" si="122"/>
        <v>0</v>
      </c>
      <c r="F708" s="86">
        <f t="shared" si="123"/>
        <v>1.3050273335121688E-2</v>
      </c>
      <c r="G708" s="23">
        <f t="shared" si="124"/>
        <v>1</v>
      </c>
      <c r="H708" s="23">
        <f t="shared" si="125"/>
        <v>0</v>
      </c>
      <c r="I708" s="185"/>
      <c r="J708" s="185"/>
      <c r="L708" s="185"/>
      <c r="M708" s="185"/>
      <c r="N708" s="185"/>
      <c r="O708" s="185"/>
      <c r="P708" s="185"/>
      <c r="Q708" s="185"/>
      <c r="R708" s="185"/>
      <c r="S708" s="185"/>
      <c r="U708" s="185"/>
      <c r="V708" s="185"/>
      <c r="X708" s="185"/>
      <c r="Y708" s="185"/>
      <c r="Z708" s="185"/>
      <c r="AA708" s="26"/>
      <c r="AB708" s="185"/>
      <c r="AC708" s="185"/>
      <c r="AD708" s="185"/>
      <c r="AE708" s="185"/>
      <c r="AF708" s="185"/>
      <c r="AH708" s="185"/>
      <c r="AI708" s="185"/>
      <c r="AK708" s="185"/>
      <c r="AL708" s="185"/>
      <c r="AM708" s="185"/>
      <c r="AN708" s="185"/>
      <c r="AO708" s="185"/>
      <c r="AP708" s="185"/>
      <c r="AQ708" s="185"/>
      <c r="AR708" s="185"/>
      <c r="AS708" s="185"/>
      <c r="AT708" s="185"/>
      <c r="AU708" s="185"/>
      <c r="AV708" s="185"/>
      <c r="AW708" s="185"/>
      <c r="AX708" s="185"/>
      <c r="AY708" s="185"/>
      <c r="AZ708" s="185"/>
      <c r="BA708" s="185"/>
      <c r="BB708" s="185"/>
      <c r="BC708" s="185"/>
      <c r="BD708" s="185"/>
      <c r="BE708" s="185"/>
      <c r="BF708" s="185"/>
      <c r="BG708" s="185"/>
      <c r="BH708" s="185"/>
      <c r="BI708" s="185"/>
      <c r="BJ708" s="185"/>
    </row>
    <row r="709" spans="1:62" x14ac:dyDescent="0.3">
      <c r="A709" s="24">
        <f t="shared" si="119"/>
        <v>13</v>
      </c>
      <c r="B709" s="86">
        <f t="shared" si="120"/>
        <v>0</v>
      </c>
      <c r="C709" s="23">
        <f t="shared" si="121"/>
        <v>1</v>
      </c>
      <c r="D709" s="23">
        <f t="shared" si="122"/>
        <v>0</v>
      </c>
      <c r="F709" s="86">
        <f t="shared" si="123"/>
        <v>1.355401194199286E-2</v>
      </c>
      <c r="G709" s="23">
        <f t="shared" si="124"/>
        <v>1</v>
      </c>
      <c r="H709" s="23">
        <f t="shared" si="125"/>
        <v>0</v>
      </c>
      <c r="I709" s="185"/>
      <c r="J709" s="185"/>
      <c r="L709" s="185"/>
      <c r="M709" s="185"/>
      <c r="N709" s="185"/>
      <c r="O709" s="185"/>
      <c r="P709" s="185"/>
      <c r="Q709" s="185"/>
      <c r="R709" s="185"/>
      <c r="S709" s="185"/>
      <c r="U709" s="185"/>
      <c r="V709" s="185"/>
      <c r="X709" s="185"/>
      <c r="Y709" s="185"/>
      <c r="Z709" s="185"/>
      <c r="AA709" s="26"/>
      <c r="AB709" s="185"/>
      <c r="AC709" s="185"/>
      <c r="AD709" s="185"/>
      <c r="AE709" s="185"/>
      <c r="AF709" s="185"/>
      <c r="AH709" s="185"/>
      <c r="AI709" s="185"/>
      <c r="AK709" s="185"/>
      <c r="AL709" s="185"/>
      <c r="AM709" s="185"/>
      <c r="AN709" s="185"/>
      <c r="AO709" s="185"/>
      <c r="AP709" s="185"/>
      <c r="AQ709" s="185"/>
      <c r="AR709" s="185"/>
      <c r="AS709" s="185"/>
      <c r="AT709" s="185"/>
      <c r="AU709" s="185"/>
      <c r="AV709" s="185"/>
      <c r="AW709" s="185"/>
      <c r="AX709" s="185"/>
      <c r="AY709" s="185"/>
      <c r="AZ709" s="185"/>
      <c r="BA709" s="185"/>
      <c r="BB709" s="185"/>
      <c r="BC709" s="185"/>
      <c r="BD709" s="185"/>
      <c r="BE709" s="185"/>
      <c r="BF709" s="185"/>
      <c r="BG709" s="185"/>
      <c r="BH709" s="185"/>
      <c r="BI709" s="185"/>
      <c r="BJ709" s="185"/>
    </row>
    <row r="710" spans="1:62" x14ac:dyDescent="0.3">
      <c r="A710" s="24">
        <f t="shared" si="119"/>
        <v>14</v>
      </c>
      <c r="B710" s="86">
        <f t="shared" si="120"/>
        <v>0</v>
      </c>
      <c r="C710" s="23">
        <f t="shared" si="121"/>
        <v>1</v>
      </c>
      <c r="D710" s="23">
        <f t="shared" si="122"/>
        <v>0</v>
      </c>
      <c r="F710" s="86">
        <f t="shared" si="123"/>
        <v>1.3531240957558772E-2</v>
      </c>
      <c r="G710" s="23">
        <f t="shared" si="124"/>
        <v>1</v>
      </c>
      <c r="H710" s="23">
        <f t="shared" si="125"/>
        <v>0</v>
      </c>
      <c r="I710" s="185"/>
      <c r="J710" s="185"/>
      <c r="L710" s="185"/>
      <c r="M710" s="185"/>
      <c r="N710" s="185"/>
      <c r="O710" s="185"/>
      <c r="P710" s="185"/>
      <c r="Q710" s="185"/>
      <c r="R710" s="185"/>
      <c r="S710" s="185"/>
      <c r="U710" s="185"/>
      <c r="V710" s="185"/>
      <c r="X710" s="185"/>
      <c r="Y710" s="185"/>
      <c r="Z710" s="185"/>
      <c r="AA710" s="26"/>
      <c r="AB710" s="185"/>
      <c r="AC710" s="185"/>
      <c r="AD710" s="185"/>
      <c r="AE710" s="185"/>
      <c r="AF710" s="185"/>
      <c r="AH710" s="185"/>
      <c r="AI710" s="185"/>
      <c r="AK710" s="185"/>
      <c r="AL710" s="185"/>
      <c r="AM710" s="185"/>
      <c r="AN710" s="185"/>
      <c r="AO710" s="185"/>
      <c r="AP710" s="185"/>
      <c r="AQ710" s="185"/>
      <c r="AR710" s="185"/>
      <c r="AS710" s="185"/>
      <c r="AT710" s="185"/>
      <c r="AU710" s="185"/>
      <c r="AV710" s="185"/>
      <c r="AW710" s="185"/>
      <c r="AX710" s="185"/>
      <c r="AY710" s="185"/>
      <c r="AZ710" s="185"/>
      <c r="BA710" s="185"/>
      <c r="BB710" s="185"/>
      <c r="BC710" s="185"/>
      <c r="BD710" s="185"/>
      <c r="BE710" s="185"/>
      <c r="BF710" s="185"/>
      <c r="BG710" s="185"/>
      <c r="BH710" s="185"/>
      <c r="BI710" s="185"/>
      <c r="BJ710" s="185"/>
    </row>
    <row r="711" spans="1:62" x14ac:dyDescent="0.3">
      <c r="A711" s="24">
        <f t="shared" si="119"/>
        <v>15</v>
      </c>
      <c r="B711" s="86">
        <f t="shared" si="120"/>
        <v>0</v>
      </c>
      <c r="C711" s="23">
        <f t="shared" si="121"/>
        <v>1</v>
      </c>
      <c r="D711" s="23">
        <f t="shared" si="122"/>
        <v>0</v>
      </c>
      <c r="F711" s="86">
        <f t="shared" si="123"/>
        <v>1.3997213053661212E-2</v>
      </c>
      <c r="G711" s="23">
        <f t="shared" si="124"/>
        <v>1</v>
      </c>
      <c r="H711" s="23">
        <f t="shared" si="125"/>
        <v>0</v>
      </c>
      <c r="I711" s="185"/>
      <c r="J711" s="185"/>
      <c r="L711" s="185"/>
      <c r="M711" s="185"/>
      <c r="N711" s="185"/>
      <c r="O711" s="185"/>
      <c r="P711" s="185"/>
      <c r="Q711" s="185"/>
      <c r="R711" s="185"/>
      <c r="S711" s="185"/>
      <c r="U711" s="185"/>
      <c r="V711" s="185"/>
      <c r="X711" s="185"/>
      <c r="Y711" s="185"/>
      <c r="Z711" s="185"/>
      <c r="AA711" s="26"/>
      <c r="AB711" s="185"/>
      <c r="AC711" s="185"/>
      <c r="AD711" s="185"/>
      <c r="AE711" s="185"/>
      <c r="AF711" s="185"/>
      <c r="AH711" s="185"/>
      <c r="AI711" s="185"/>
      <c r="AK711" s="185"/>
      <c r="AL711" s="185"/>
      <c r="AM711" s="185"/>
      <c r="AN711" s="185"/>
      <c r="AO711" s="185"/>
      <c r="AP711" s="185"/>
      <c r="AQ711" s="185"/>
      <c r="AR711" s="185"/>
      <c r="AS711" s="185"/>
      <c r="AT711" s="185"/>
      <c r="AU711" s="185"/>
      <c r="AV711" s="185"/>
      <c r="AW711" s="185"/>
      <c r="AX711" s="185"/>
      <c r="AY711" s="185"/>
      <c r="AZ711" s="185"/>
      <c r="BA711" s="185"/>
      <c r="BB711" s="185"/>
      <c r="BC711" s="185"/>
      <c r="BD711" s="185"/>
      <c r="BE711" s="185"/>
      <c r="BF711" s="185"/>
      <c r="BG711" s="185"/>
      <c r="BH711" s="185"/>
      <c r="BI711" s="185"/>
      <c r="BJ711" s="185"/>
    </row>
    <row r="712" spans="1:62" x14ac:dyDescent="0.3">
      <c r="A712" s="24">
        <f t="shared" si="119"/>
        <v>16</v>
      </c>
      <c r="B712" s="86">
        <f t="shared" si="120"/>
        <v>0</v>
      </c>
      <c r="C712" s="23">
        <f t="shared" si="121"/>
        <v>1</v>
      </c>
      <c r="D712" s="23">
        <f t="shared" si="122"/>
        <v>0</v>
      </c>
      <c r="F712" s="86">
        <f t="shared" si="123"/>
        <v>1.3944173321625716E-2</v>
      </c>
      <c r="G712" s="23">
        <f t="shared" si="124"/>
        <v>1</v>
      </c>
      <c r="H712" s="23">
        <f t="shared" si="125"/>
        <v>0</v>
      </c>
      <c r="I712" s="185"/>
      <c r="J712" s="185"/>
      <c r="L712" s="185"/>
      <c r="M712" s="185"/>
      <c r="N712" s="185"/>
      <c r="O712" s="185"/>
      <c r="P712" s="185"/>
      <c r="Q712" s="185"/>
      <c r="R712" s="185"/>
      <c r="S712" s="185"/>
      <c r="U712" s="185"/>
      <c r="V712" s="185"/>
      <c r="X712" s="185"/>
      <c r="Y712" s="185"/>
      <c r="Z712" s="185"/>
      <c r="AA712" s="26"/>
      <c r="AB712" s="185"/>
      <c r="AC712" s="185"/>
      <c r="AD712" s="185"/>
      <c r="AE712" s="185"/>
      <c r="AF712" s="185"/>
      <c r="AH712" s="185"/>
      <c r="AI712" s="185"/>
      <c r="AK712" s="185"/>
      <c r="AL712" s="185"/>
      <c r="AM712" s="185"/>
      <c r="AN712" s="185"/>
      <c r="AO712" s="185"/>
      <c r="AP712" s="185"/>
      <c r="AQ712" s="185"/>
      <c r="AR712" s="185"/>
      <c r="AS712" s="185"/>
      <c r="AT712" s="185"/>
      <c r="AU712" s="185"/>
      <c r="AV712" s="185"/>
      <c r="AW712" s="185"/>
      <c r="AX712" s="185"/>
      <c r="AY712" s="185"/>
      <c r="AZ712" s="185"/>
      <c r="BA712" s="185"/>
      <c r="BB712" s="185"/>
      <c r="BC712" s="185"/>
      <c r="BD712" s="185"/>
      <c r="BE712" s="185"/>
      <c r="BF712" s="185"/>
      <c r="BG712" s="185"/>
      <c r="BH712" s="185"/>
      <c r="BI712" s="185"/>
      <c r="BJ712" s="185"/>
    </row>
    <row r="713" spans="1:62" x14ac:dyDescent="0.3">
      <c r="A713" s="24">
        <f t="shared" si="119"/>
        <v>17</v>
      </c>
      <c r="B713" s="86">
        <f t="shared" si="120"/>
        <v>0</v>
      </c>
      <c r="C713" s="23">
        <f t="shared" si="121"/>
        <v>1</v>
      </c>
      <c r="D713" s="23">
        <f t="shared" si="122"/>
        <v>0</v>
      </c>
      <c r="F713" s="86">
        <f t="shared" si="123"/>
        <v>1.3723405850587907E-2</v>
      </c>
      <c r="G713" s="23">
        <f t="shared" si="124"/>
        <v>1</v>
      </c>
      <c r="H713" s="23">
        <f t="shared" si="125"/>
        <v>0</v>
      </c>
      <c r="I713" s="185"/>
      <c r="J713" s="185"/>
      <c r="L713" s="185"/>
      <c r="M713" s="185"/>
      <c r="N713" s="185"/>
      <c r="O713" s="185"/>
      <c r="P713" s="185"/>
      <c r="Q713" s="185"/>
      <c r="R713" s="185"/>
      <c r="S713" s="185"/>
      <c r="U713" s="185"/>
      <c r="V713" s="185"/>
      <c r="X713" s="185"/>
      <c r="Y713" s="185"/>
      <c r="Z713" s="185"/>
      <c r="AA713" s="26"/>
      <c r="AB713" s="185"/>
      <c r="AC713" s="185"/>
      <c r="AD713" s="185"/>
      <c r="AE713" s="185"/>
      <c r="AF713" s="185"/>
      <c r="AH713" s="185"/>
      <c r="AI713" s="185"/>
      <c r="AK713" s="185"/>
      <c r="AL713" s="185"/>
      <c r="AM713" s="185"/>
      <c r="AN713" s="185"/>
      <c r="AO713" s="185"/>
      <c r="AP713" s="185"/>
      <c r="AQ713" s="185"/>
      <c r="AR713" s="185"/>
      <c r="AS713" s="185"/>
      <c r="AT713" s="185"/>
      <c r="AU713" s="185"/>
      <c r="AV713" s="185"/>
      <c r="AW713" s="185"/>
      <c r="AX713" s="185"/>
      <c r="AY713" s="185"/>
      <c r="AZ713" s="185"/>
      <c r="BA713" s="185"/>
      <c r="BB713" s="185"/>
      <c r="BC713" s="185"/>
      <c r="BD713" s="185"/>
      <c r="BE713" s="185"/>
      <c r="BF713" s="185"/>
      <c r="BG713" s="185"/>
      <c r="BH713" s="185"/>
      <c r="BI713" s="185"/>
      <c r="BJ713" s="185"/>
    </row>
    <row r="714" spans="1:62" x14ac:dyDescent="0.3">
      <c r="A714" s="24">
        <f t="shared" si="119"/>
        <v>18</v>
      </c>
      <c r="B714" s="86">
        <f t="shared" si="120"/>
        <v>0</v>
      </c>
      <c r="C714" s="23">
        <f t="shared" si="121"/>
        <v>1</v>
      </c>
      <c r="D714" s="23">
        <f t="shared" si="122"/>
        <v>0</v>
      </c>
      <c r="F714" s="86">
        <f t="shared" si="123"/>
        <v>1.3303253418285768E-2</v>
      </c>
      <c r="G714" s="23">
        <f t="shared" si="124"/>
        <v>1</v>
      </c>
      <c r="H714" s="23">
        <f t="shared" si="125"/>
        <v>0</v>
      </c>
      <c r="I714" s="185"/>
      <c r="J714" s="185"/>
      <c r="L714" s="185"/>
      <c r="M714" s="185"/>
      <c r="N714" s="185"/>
      <c r="O714" s="185"/>
      <c r="P714" s="185"/>
      <c r="Q714" s="185"/>
      <c r="R714" s="185"/>
      <c r="S714" s="185"/>
      <c r="U714" s="185"/>
      <c r="V714" s="185"/>
      <c r="X714" s="185"/>
      <c r="Y714" s="185"/>
      <c r="Z714" s="185"/>
      <c r="AA714" s="26"/>
      <c r="AB714" s="185"/>
      <c r="AC714" s="185"/>
      <c r="AD714" s="185"/>
      <c r="AE714" s="185"/>
      <c r="AF714" s="185"/>
      <c r="AH714" s="185"/>
      <c r="AI714" s="185"/>
      <c r="AK714" s="185"/>
      <c r="AL714" s="185"/>
      <c r="AM714" s="185"/>
      <c r="AN714" s="185"/>
      <c r="AO714" s="185"/>
      <c r="AP714" s="185"/>
      <c r="AQ714" s="185"/>
      <c r="AR714" s="185"/>
      <c r="AS714" s="185"/>
      <c r="AT714" s="185"/>
      <c r="AU714" s="185"/>
      <c r="AV714" s="185"/>
      <c r="AW714" s="185"/>
      <c r="AX714" s="185"/>
      <c r="AY714" s="185"/>
      <c r="AZ714" s="185"/>
      <c r="BA714" s="185"/>
      <c r="BB714" s="185"/>
      <c r="BC714" s="185"/>
      <c r="BD714" s="185"/>
      <c r="BE714" s="185"/>
      <c r="BF714" s="185"/>
      <c r="BG714" s="185"/>
      <c r="BH714" s="185"/>
      <c r="BI714" s="185"/>
      <c r="BJ714" s="185"/>
    </row>
    <row r="715" spans="1:62" x14ac:dyDescent="0.3">
      <c r="A715" s="24">
        <f t="shared" si="119"/>
        <v>19</v>
      </c>
      <c r="B715" s="86">
        <f t="shared" si="120"/>
        <v>0</v>
      </c>
      <c r="C715" s="23">
        <f t="shared" si="121"/>
        <v>1</v>
      </c>
      <c r="D715" s="23">
        <f t="shared" si="122"/>
        <v>0</v>
      </c>
      <c r="F715" s="86">
        <f t="shared" si="123"/>
        <v>1.3553456552128616E-2</v>
      </c>
      <c r="G715" s="23">
        <f t="shared" si="124"/>
        <v>1</v>
      </c>
      <c r="H715" s="23">
        <f t="shared" si="125"/>
        <v>0</v>
      </c>
      <c r="I715" s="185"/>
      <c r="J715" s="185"/>
      <c r="L715" s="185"/>
      <c r="M715" s="185"/>
      <c r="N715" s="185"/>
      <c r="O715" s="185"/>
      <c r="P715" s="185"/>
      <c r="Q715" s="185"/>
      <c r="R715" s="185"/>
      <c r="S715" s="185"/>
      <c r="U715" s="185"/>
      <c r="V715" s="185"/>
      <c r="X715" s="185"/>
      <c r="Y715" s="185"/>
      <c r="Z715" s="185"/>
      <c r="AA715" s="26"/>
      <c r="AB715" s="185"/>
      <c r="AC715" s="185"/>
      <c r="AD715" s="185"/>
      <c r="AE715" s="185"/>
      <c r="AF715" s="185"/>
      <c r="AH715" s="185"/>
      <c r="AI715" s="185"/>
      <c r="AK715" s="185"/>
      <c r="AL715" s="185"/>
      <c r="AM715" s="185"/>
      <c r="AN715" s="185"/>
      <c r="AO715" s="185"/>
      <c r="AP715" s="185"/>
      <c r="AQ715" s="185"/>
      <c r="AR715" s="185"/>
      <c r="AS715" s="185"/>
      <c r="AT715" s="185"/>
      <c r="AU715" s="185"/>
      <c r="AV715" s="185"/>
      <c r="AW715" s="185"/>
      <c r="AX715" s="185"/>
      <c r="AY715" s="185"/>
      <c r="AZ715" s="185"/>
      <c r="BA715" s="185"/>
      <c r="BB715" s="185"/>
      <c r="BC715" s="185"/>
      <c r="BD715" s="185"/>
      <c r="BE715" s="185"/>
      <c r="BF715" s="185"/>
      <c r="BG715" s="185"/>
      <c r="BH715" s="185"/>
      <c r="BI715" s="185"/>
      <c r="BJ715" s="185"/>
    </row>
    <row r="716" spans="1:62" x14ac:dyDescent="0.3">
      <c r="A716" s="24">
        <f t="shared" si="119"/>
        <v>20</v>
      </c>
      <c r="B716" s="86">
        <f t="shared" si="120"/>
        <v>0</v>
      </c>
      <c r="C716" s="23">
        <f t="shared" si="121"/>
        <v>1</v>
      </c>
      <c r="D716" s="23">
        <f t="shared" si="122"/>
        <v>0</v>
      </c>
      <c r="F716" s="86">
        <f t="shared" si="123"/>
        <v>1.3301031858828782E-2</v>
      </c>
      <c r="G716" s="23">
        <f t="shared" si="124"/>
        <v>1</v>
      </c>
      <c r="H716" s="23">
        <f t="shared" si="125"/>
        <v>0</v>
      </c>
      <c r="I716" s="185"/>
      <c r="J716" s="185"/>
      <c r="L716" s="185"/>
      <c r="M716" s="185"/>
      <c r="N716" s="185"/>
      <c r="O716" s="185"/>
      <c r="P716" s="185"/>
      <c r="Q716" s="185"/>
      <c r="R716" s="185"/>
      <c r="S716" s="185"/>
      <c r="U716" s="185"/>
      <c r="V716" s="185"/>
      <c r="X716" s="185"/>
      <c r="Y716" s="185"/>
      <c r="Z716" s="185"/>
      <c r="AA716" s="26"/>
      <c r="AB716" s="185"/>
      <c r="AC716" s="185"/>
      <c r="AD716" s="185"/>
      <c r="AE716" s="185"/>
      <c r="AF716" s="185"/>
      <c r="AH716" s="185"/>
      <c r="AI716" s="185"/>
      <c r="AK716" s="185"/>
      <c r="AL716" s="185"/>
      <c r="AM716" s="185"/>
      <c r="AN716" s="185"/>
      <c r="AO716" s="185"/>
      <c r="AP716" s="185"/>
      <c r="AQ716" s="185"/>
      <c r="AR716" s="185"/>
      <c r="AS716" s="185"/>
      <c r="AT716" s="185"/>
      <c r="AU716" s="185"/>
      <c r="AV716" s="185"/>
      <c r="AW716" s="185"/>
      <c r="AX716" s="185"/>
      <c r="AY716" s="185"/>
      <c r="AZ716" s="185"/>
      <c r="BA716" s="185"/>
      <c r="BB716" s="185"/>
      <c r="BC716" s="185"/>
      <c r="BD716" s="185"/>
      <c r="BE716" s="185"/>
      <c r="BF716" s="185"/>
      <c r="BG716" s="185"/>
      <c r="BH716" s="185"/>
      <c r="BI716" s="185"/>
      <c r="BJ716" s="185"/>
    </row>
    <row r="717" spans="1:62" x14ac:dyDescent="0.3">
      <c r="A717" s="24">
        <f t="shared" si="119"/>
        <v>21</v>
      </c>
      <c r="B717" s="86">
        <f t="shared" si="120"/>
        <v>0</v>
      </c>
      <c r="C717" s="23">
        <f t="shared" si="121"/>
        <v>1</v>
      </c>
      <c r="D717" s="23">
        <f t="shared" si="122"/>
        <v>0</v>
      </c>
      <c r="F717" s="86">
        <f t="shared" si="123"/>
        <v>1.2758693656392508E-2</v>
      </c>
      <c r="G717" s="23">
        <f t="shared" si="124"/>
        <v>1</v>
      </c>
      <c r="H717" s="23">
        <f t="shared" si="125"/>
        <v>0</v>
      </c>
      <c r="I717" s="185"/>
      <c r="J717" s="185"/>
      <c r="L717" s="185"/>
      <c r="M717" s="185"/>
      <c r="N717" s="185"/>
      <c r="O717" s="185"/>
      <c r="P717" s="185"/>
      <c r="Q717" s="185"/>
      <c r="R717" s="185"/>
      <c r="S717" s="185"/>
      <c r="U717" s="185"/>
      <c r="V717" s="185"/>
      <c r="X717" s="185"/>
      <c r="Y717" s="185"/>
      <c r="Z717" s="185"/>
      <c r="AA717" s="26"/>
      <c r="AB717" s="185"/>
      <c r="AC717" s="185"/>
      <c r="AD717" s="185"/>
      <c r="AE717" s="185"/>
      <c r="AF717" s="185"/>
      <c r="AH717" s="185"/>
      <c r="AI717" s="185"/>
      <c r="AK717" s="185"/>
      <c r="AL717" s="185"/>
      <c r="AM717" s="185"/>
      <c r="AN717" s="185"/>
      <c r="AO717" s="185"/>
      <c r="AP717" s="185"/>
      <c r="AQ717" s="185"/>
      <c r="AR717" s="185"/>
      <c r="AS717" s="185"/>
      <c r="AT717" s="185"/>
      <c r="AU717" s="185"/>
      <c r="AV717" s="185"/>
      <c r="AW717" s="185"/>
      <c r="AX717" s="185"/>
      <c r="AY717" s="185"/>
      <c r="AZ717" s="185"/>
      <c r="BA717" s="185"/>
      <c r="BB717" s="185"/>
      <c r="BC717" s="185"/>
      <c r="BD717" s="185"/>
      <c r="BE717" s="185"/>
      <c r="BF717" s="185"/>
      <c r="BG717" s="185"/>
      <c r="BH717" s="185"/>
      <c r="BI717" s="185"/>
      <c r="BJ717" s="185"/>
    </row>
    <row r="718" spans="1:62" x14ac:dyDescent="0.3">
      <c r="A718" s="24">
        <f t="shared" si="119"/>
        <v>22</v>
      </c>
      <c r="B718" s="86">
        <f t="shared" si="120"/>
        <v>0</v>
      </c>
      <c r="C718" s="23">
        <f t="shared" si="121"/>
        <v>1</v>
      </c>
      <c r="D718" s="23">
        <f t="shared" si="122"/>
        <v>0</v>
      </c>
      <c r="F718" s="86">
        <f t="shared" si="123"/>
        <v>1.2317436409249019E-2</v>
      </c>
      <c r="G718" s="23">
        <f t="shared" si="124"/>
        <v>1</v>
      </c>
      <c r="H718" s="23">
        <f t="shared" si="125"/>
        <v>0</v>
      </c>
      <c r="I718" s="185"/>
      <c r="J718" s="185"/>
      <c r="L718" s="185"/>
      <c r="M718" s="185"/>
      <c r="N718" s="185"/>
      <c r="O718" s="185"/>
      <c r="P718" s="185"/>
      <c r="Q718" s="185"/>
      <c r="R718" s="185"/>
      <c r="S718" s="185"/>
      <c r="U718" s="185"/>
      <c r="V718" s="185"/>
      <c r="X718" s="185"/>
      <c r="Y718" s="185"/>
      <c r="Z718" s="185"/>
      <c r="AA718" s="26"/>
      <c r="AB718" s="185"/>
      <c r="AC718" s="185"/>
      <c r="AD718" s="185"/>
      <c r="AE718" s="185"/>
      <c r="AF718" s="185"/>
      <c r="AH718" s="185"/>
      <c r="AI718" s="185"/>
      <c r="AK718" s="185"/>
      <c r="AL718" s="185"/>
      <c r="AM718" s="185"/>
      <c r="AN718" s="185"/>
      <c r="AO718" s="185"/>
      <c r="AP718" s="185"/>
      <c r="AQ718" s="185"/>
      <c r="AR718" s="185"/>
      <c r="AS718" s="185"/>
      <c r="AT718" s="185"/>
      <c r="AU718" s="185"/>
      <c r="AV718" s="185"/>
      <c r="AW718" s="185"/>
      <c r="AX718" s="185"/>
      <c r="AY718" s="185"/>
      <c r="AZ718" s="185"/>
      <c r="BA718" s="185"/>
      <c r="BB718" s="185"/>
      <c r="BC718" s="185"/>
      <c r="BD718" s="185"/>
      <c r="BE718" s="185"/>
      <c r="BF718" s="185"/>
      <c r="BG718" s="185"/>
      <c r="BH718" s="185"/>
      <c r="BI718" s="185"/>
      <c r="BJ718" s="185"/>
    </row>
    <row r="719" spans="1:62" x14ac:dyDescent="0.3">
      <c r="A719" s="24">
        <f t="shared" si="119"/>
        <v>23</v>
      </c>
      <c r="B719" s="86">
        <f t="shared" si="120"/>
        <v>0</v>
      </c>
      <c r="C719" s="23">
        <f t="shared" si="121"/>
        <v>1</v>
      </c>
      <c r="D719" s="23">
        <f t="shared" si="122"/>
        <v>0</v>
      </c>
      <c r="F719" s="86">
        <f t="shared" si="123"/>
        <v>1.283839210191182E-2</v>
      </c>
      <c r="G719" s="23">
        <f t="shared" si="124"/>
        <v>1</v>
      </c>
      <c r="H719" s="23">
        <f t="shared" si="125"/>
        <v>0</v>
      </c>
      <c r="I719" s="185"/>
      <c r="J719" s="185"/>
      <c r="L719" s="185"/>
      <c r="M719" s="185"/>
      <c r="N719" s="185"/>
      <c r="O719" s="185"/>
      <c r="P719" s="185"/>
      <c r="Q719" s="185"/>
      <c r="R719" s="185"/>
      <c r="S719" s="185"/>
      <c r="U719" s="185"/>
      <c r="V719" s="185"/>
      <c r="X719" s="185"/>
      <c r="Y719" s="185"/>
      <c r="Z719" s="185"/>
      <c r="AA719" s="26"/>
      <c r="AB719" s="185"/>
      <c r="AC719" s="185"/>
      <c r="AD719" s="185"/>
      <c r="AE719" s="185"/>
      <c r="AF719" s="185"/>
      <c r="AH719" s="185"/>
      <c r="AI719" s="185"/>
      <c r="AK719" s="185"/>
      <c r="AL719" s="185"/>
      <c r="AM719" s="185"/>
      <c r="AN719" s="185"/>
      <c r="AO719" s="185"/>
      <c r="AP719" s="185"/>
      <c r="AQ719" s="185"/>
      <c r="AR719" s="185"/>
      <c r="AS719" s="185"/>
      <c r="AT719" s="185"/>
      <c r="AU719" s="185"/>
      <c r="AV719" s="185"/>
      <c r="AW719" s="185"/>
      <c r="AX719" s="185"/>
      <c r="AY719" s="185"/>
      <c r="AZ719" s="185"/>
      <c r="BA719" s="185"/>
      <c r="BB719" s="185"/>
      <c r="BC719" s="185"/>
      <c r="BD719" s="185"/>
      <c r="BE719" s="185"/>
      <c r="BF719" s="185"/>
      <c r="BG719" s="185"/>
      <c r="BH719" s="185"/>
      <c r="BI719" s="185"/>
      <c r="BJ719" s="185"/>
    </row>
    <row r="720" spans="1:62" x14ac:dyDescent="0.3">
      <c r="A720" s="24">
        <f t="shared" si="119"/>
        <v>24</v>
      </c>
      <c r="B720" s="86">
        <f t="shared" si="120"/>
        <v>0</v>
      </c>
      <c r="C720" s="23">
        <f t="shared" si="121"/>
        <v>1</v>
      </c>
      <c r="D720" s="23">
        <f t="shared" si="122"/>
        <v>0</v>
      </c>
      <c r="F720" s="86">
        <f t="shared" si="123"/>
        <v>1.1979481676855294E-2</v>
      </c>
      <c r="G720" s="23">
        <f t="shared" si="124"/>
        <v>1</v>
      </c>
      <c r="H720" s="23">
        <f t="shared" si="125"/>
        <v>0</v>
      </c>
      <c r="I720" s="185"/>
      <c r="J720" s="185"/>
      <c r="L720" s="185"/>
      <c r="M720" s="185"/>
      <c r="N720" s="185"/>
      <c r="O720" s="185"/>
      <c r="P720" s="185"/>
      <c r="Q720" s="185"/>
      <c r="R720" s="185"/>
      <c r="S720" s="185"/>
      <c r="U720" s="185"/>
      <c r="V720" s="185"/>
      <c r="X720" s="185"/>
      <c r="Y720" s="185"/>
      <c r="Z720" s="185"/>
      <c r="AA720" s="26"/>
      <c r="AB720" s="185"/>
      <c r="AC720" s="185"/>
      <c r="AD720" s="185"/>
      <c r="AE720" s="185"/>
      <c r="AF720" s="185"/>
      <c r="AH720" s="185"/>
      <c r="AI720" s="185"/>
      <c r="AK720" s="185"/>
      <c r="AL720" s="185"/>
      <c r="AM720" s="185"/>
      <c r="AN720" s="185"/>
      <c r="AO720" s="185"/>
      <c r="AP720" s="185"/>
      <c r="AQ720" s="185"/>
      <c r="AR720" s="185"/>
      <c r="AS720" s="185"/>
      <c r="AT720" s="185"/>
      <c r="AU720" s="185"/>
      <c r="AV720" s="185"/>
      <c r="AW720" s="185"/>
      <c r="AX720" s="185"/>
      <c r="AY720" s="185"/>
      <c r="AZ720" s="185"/>
      <c r="BA720" s="185"/>
      <c r="BB720" s="185"/>
      <c r="BC720" s="185"/>
      <c r="BD720" s="185"/>
      <c r="BE720" s="185"/>
      <c r="BF720" s="185"/>
      <c r="BG720" s="185"/>
      <c r="BH720" s="185"/>
      <c r="BI720" s="185"/>
      <c r="BJ720" s="185"/>
    </row>
    <row r="721" spans="1:62" x14ac:dyDescent="0.3">
      <c r="A721" s="24">
        <f>A624</f>
        <v>25</v>
      </c>
      <c r="B721" s="86">
        <f t="shared" si="120"/>
        <v>0</v>
      </c>
      <c r="C721" s="23">
        <f t="shared" si="121"/>
        <v>1</v>
      </c>
      <c r="D721" s="23">
        <f t="shared" si="122"/>
        <v>0</v>
      </c>
      <c r="F721" s="86">
        <f t="shared" si="123"/>
        <v>1.2600129850150261E-2</v>
      </c>
      <c r="G721" s="23">
        <f t="shared" si="124"/>
        <v>1</v>
      </c>
      <c r="H721" s="23">
        <f t="shared" si="125"/>
        <v>0</v>
      </c>
      <c r="I721" s="185"/>
      <c r="J721" s="185"/>
      <c r="L721" s="185"/>
      <c r="M721" s="185"/>
      <c r="N721" s="185"/>
      <c r="O721" s="185"/>
      <c r="P721" s="185"/>
      <c r="Q721" s="185"/>
      <c r="R721" s="185"/>
      <c r="S721" s="185"/>
      <c r="U721" s="185"/>
      <c r="V721" s="185"/>
      <c r="X721" s="185"/>
      <c r="Y721" s="185"/>
      <c r="Z721" s="185"/>
      <c r="AA721" s="26"/>
      <c r="AB721" s="185"/>
      <c r="AC721" s="185"/>
      <c r="AD721" s="185"/>
      <c r="AE721" s="185"/>
      <c r="AF721" s="185"/>
      <c r="AH721" s="185"/>
      <c r="AI721" s="185"/>
      <c r="AK721" s="185"/>
      <c r="AL721" s="185"/>
      <c r="AM721" s="185"/>
      <c r="AN721" s="185"/>
      <c r="AO721" s="185"/>
      <c r="AP721" s="185"/>
      <c r="AQ721" s="185"/>
      <c r="AR721" s="185"/>
      <c r="AS721" s="185"/>
      <c r="AT721" s="185"/>
      <c r="AU721" s="185"/>
      <c r="AV721" s="185"/>
      <c r="AW721" s="185"/>
      <c r="AX721" s="185"/>
      <c r="AY721" s="185"/>
      <c r="AZ721" s="185"/>
      <c r="BA721" s="185"/>
      <c r="BB721" s="185"/>
      <c r="BC721" s="185"/>
      <c r="BD721" s="185"/>
      <c r="BE721" s="185"/>
      <c r="BF721" s="185"/>
      <c r="BG721" s="185"/>
      <c r="BH721" s="185"/>
      <c r="BI721" s="185"/>
      <c r="BJ721" s="185"/>
    </row>
    <row r="722" spans="1:62" x14ac:dyDescent="0.3">
      <c r="A722" s="24">
        <f t="shared" si="119"/>
        <v>26</v>
      </c>
      <c r="B722" s="86">
        <f t="shared" si="120"/>
        <v>0</v>
      </c>
      <c r="C722" s="23">
        <f t="shared" si="121"/>
        <v>1</v>
      </c>
      <c r="D722" s="23">
        <f t="shared" si="122"/>
        <v>0</v>
      </c>
      <c r="F722" s="86">
        <f t="shared" si="123"/>
        <v>1.2670942057841634E-2</v>
      </c>
      <c r="G722" s="23">
        <f t="shared" si="124"/>
        <v>1</v>
      </c>
      <c r="H722" s="23">
        <f t="shared" si="125"/>
        <v>0</v>
      </c>
      <c r="I722" s="185"/>
      <c r="J722" s="185"/>
      <c r="L722" s="185"/>
      <c r="M722" s="185"/>
      <c r="N722" s="185"/>
      <c r="O722" s="185"/>
      <c r="P722" s="185"/>
      <c r="Q722" s="185"/>
      <c r="R722" s="185"/>
      <c r="S722" s="185"/>
      <c r="U722" s="185"/>
      <c r="V722" s="185"/>
      <c r="X722" s="185"/>
      <c r="Y722" s="185"/>
      <c r="Z722" s="185"/>
      <c r="AA722" s="26"/>
      <c r="AB722" s="185"/>
      <c r="AC722" s="185"/>
      <c r="AD722" s="185"/>
      <c r="AE722" s="185"/>
      <c r="AF722" s="185"/>
      <c r="AH722" s="185"/>
      <c r="AI722" s="185"/>
      <c r="AK722" s="185"/>
      <c r="AL722" s="185"/>
      <c r="AM722" s="185"/>
      <c r="AN722" s="185"/>
      <c r="AO722" s="185"/>
      <c r="AP722" s="185"/>
      <c r="AQ722" s="185"/>
      <c r="AR722" s="185"/>
      <c r="AS722" s="185"/>
      <c r="AT722" s="185"/>
      <c r="AU722" s="185"/>
      <c r="AV722" s="185"/>
      <c r="AW722" s="185"/>
      <c r="AX722" s="185"/>
      <c r="AY722" s="185"/>
      <c r="AZ722" s="185"/>
      <c r="BA722" s="185"/>
      <c r="BB722" s="185"/>
      <c r="BC722" s="185"/>
      <c r="BD722" s="185"/>
      <c r="BE722" s="185"/>
      <c r="BF722" s="185"/>
      <c r="BG722" s="185"/>
      <c r="BH722" s="185"/>
      <c r="BI722" s="185"/>
      <c r="BJ722" s="185"/>
    </row>
    <row r="723" spans="1:62" x14ac:dyDescent="0.3">
      <c r="A723" s="24">
        <f t="shared" si="119"/>
        <v>27</v>
      </c>
      <c r="B723" s="86">
        <f t="shared" si="120"/>
        <v>0</v>
      </c>
      <c r="C723" s="23">
        <f t="shared" si="121"/>
        <v>1</v>
      </c>
      <c r="D723" s="23">
        <f t="shared" si="122"/>
        <v>0</v>
      </c>
      <c r="F723" s="86">
        <f t="shared" si="123"/>
        <v>1.3026391570959108E-2</v>
      </c>
      <c r="G723" s="23">
        <f t="shared" si="124"/>
        <v>1</v>
      </c>
      <c r="H723" s="23">
        <f t="shared" si="125"/>
        <v>0</v>
      </c>
      <c r="I723" s="185"/>
      <c r="J723" s="185"/>
      <c r="L723" s="185"/>
      <c r="M723" s="185"/>
      <c r="N723" s="185"/>
      <c r="O723" s="185"/>
      <c r="P723" s="185"/>
      <c r="Q723" s="185"/>
      <c r="R723" s="185"/>
      <c r="S723" s="185"/>
      <c r="U723" s="185"/>
      <c r="V723" s="185"/>
      <c r="X723" s="185"/>
      <c r="Y723" s="185"/>
      <c r="Z723" s="185"/>
      <c r="AA723" s="26"/>
      <c r="AB723" s="185"/>
      <c r="AC723" s="185"/>
      <c r="AD723" s="185"/>
      <c r="AE723" s="185"/>
      <c r="AF723" s="185"/>
      <c r="AH723" s="185"/>
      <c r="AI723" s="185"/>
      <c r="AK723" s="185"/>
      <c r="AL723" s="185"/>
      <c r="AM723" s="185"/>
      <c r="AN723" s="185"/>
      <c r="AO723" s="185"/>
      <c r="AP723" s="185"/>
      <c r="AQ723" s="185"/>
      <c r="AR723" s="185"/>
      <c r="AS723" s="185"/>
      <c r="AT723" s="185"/>
      <c r="AU723" s="185"/>
      <c r="AV723" s="185"/>
      <c r="AW723" s="185"/>
      <c r="AX723" s="185"/>
      <c r="AY723" s="185"/>
      <c r="AZ723" s="185"/>
      <c r="BA723" s="185"/>
      <c r="BB723" s="185"/>
      <c r="BC723" s="185"/>
      <c r="BD723" s="185"/>
      <c r="BE723" s="185"/>
      <c r="BF723" s="185"/>
      <c r="BG723" s="185"/>
      <c r="BH723" s="185"/>
      <c r="BI723" s="185"/>
      <c r="BJ723" s="185"/>
    </row>
    <row r="724" spans="1:62" x14ac:dyDescent="0.3">
      <c r="A724" s="24">
        <f t="shared" si="119"/>
        <v>28</v>
      </c>
      <c r="B724" s="86">
        <f t="shared" si="120"/>
        <v>0</v>
      </c>
      <c r="C724" s="23">
        <f t="shared" si="121"/>
        <v>1</v>
      </c>
      <c r="D724" s="23">
        <f t="shared" si="122"/>
        <v>0</v>
      </c>
      <c r="F724" s="86">
        <f t="shared" si="123"/>
        <v>1.3097759168514725E-2</v>
      </c>
      <c r="G724" s="23">
        <f t="shared" si="124"/>
        <v>1</v>
      </c>
      <c r="H724" s="23">
        <f t="shared" si="125"/>
        <v>0</v>
      </c>
      <c r="I724" s="185"/>
      <c r="J724" s="185"/>
      <c r="L724" s="185"/>
      <c r="M724" s="185"/>
      <c r="N724" s="185"/>
      <c r="O724" s="185"/>
      <c r="P724" s="185"/>
      <c r="Q724" s="185"/>
      <c r="R724" s="185"/>
      <c r="S724" s="185"/>
      <c r="U724" s="185"/>
      <c r="V724" s="185"/>
      <c r="X724" s="185"/>
      <c r="Y724" s="185"/>
      <c r="Z724" s="185"/>
      <c r="AA724" s="26"/>
      <c r="AB724" s="185"/>
      <c r="AC724" s="185"/>
      <c r="AD724" s="185"/>
      <c r="AE724" s="185"/>
      <c r="AF724" s="185"/>
      <c r="AH724" s="185"/>
      <c r="AI724" s="185"/>
      <c r="AK724" s="185"/>
      <c r="AL724" s="185"/>
      <c r="AM724" s="185"/>
      <c r="AN724" s="185"/>
      <c r="AO724" s="185"/>
      <c r="AP724" s="185"/>
      <c r="AQ724" s="185"/>
      <c r="AR724" s="185"/>
      <c r="AS724" s="185"/>
      <c r="AT724" s="185"/>
      <c r="AU724" s="185"/>
      <c r="AV724" s="185"/>
      <c r="AW724" s="185"/>
      <c r="AX724" s="185"/>
      <c r="AY724" s="185"/>
      <c r="AZ724" s="185"/>
      <c r="BA724" s="185"/>
      <c r="BB724" s="185"/>
      <c r="BC724" s="185"/>
      <c r="BD724" s="185"/>
      <c r="BE724" s="185"/>
      <c r="BF724" s="185"/>
      <c r="BG724" s="185"/>
      <c r="BH724" s="185"/>
      <c r="BI724" s="185"/>
      <c r="BJ724" s="185"/>
    </row>
    <row r="725" spans="1:62" x14ac:dyDescent="0.3">
      <c r="A725" s="24">
        <f t="shared" si="119"/>
        <v>29</v>
      </c>
      <c r="B725" s="86">
        <f t="shared" si="120"/>
        <v>0</v>
      </c>
      <c r="C725" s="23">
        <f t="shared" si="121"/>
        <v>1</v>
      </c>
      <c r="D725" s="23">
        <f t="shared" si="122"/>
        <v>0</v>
      </c>
      <c r="F725" s="86">
        <f t="shared" si="123"/>
        <v>1.375561846271418E-2</v>
      </c>
      <c r="G725" s="23">
        <f t="shared" si="124"/>
        <v>1</v>
      </c>
      <c r="H725" s="23">
        <f t="shared" si="125"/>
        <v>0</v>
      </c>
      <c r="I725" s="185"/>
      <c r="J725" s="185"/>
      <c r="L725" s="185"/>
      <c r="M725" s="185"/>
      <c r="N725" s="185"/>
      <c r="O725" s="185"/>
      <c r="P725" s="185"/>
      <c r="Q725" s="185"/>
      <c r="R725" s="185"/>
      <c r="S725" s="185"/>
      <c r="U725" s="185"/>
      <c r="V725" s="185"/>
      <c r="X725" s="185"/>
      <c r="Y725" s="185"/>
      <c r="Z725" s="185"/>
      <c r="AA725" s="26"/>
      <c r="AB725" s="185"/>
      <c r="AC725" s="185"/>
      <c r="AD725" s="185"/>
      <c r="AE725" s="185"/>
      <c r="AF725" s="185"/>
      <c r="AH725" s="185"/>
      <c r="AI725" s="185"/>
      <c r="AK725" s="185"/>
      <c r="AL725" s="185"/>
      <c r="AM725" s="185"/>
      <c r="AN725" s="185"/>
      <c r="AO725" s="185"/>
      <c r="AP725" s="185"/>
      <c r="AQ725" s="185"/>
      <c r="AR725" s="185"/>
      <c r="AS725" s="185"/>
      <c r="AT725" s="185"/>
      <c r="AU725" s="185"/>
      <c r="AV725" s="185"/>
      <c r="AW725" s="185"/>
      <c r="AX725" s="185"/>
      <c r="AY725" s="185"/>
      <c r="AZ725" s="185"/>
      <c r="BA725" s="185"/>
      <c r="BB725" s="185"/>
      <c r="BC725" s="185"/>
      <c r="BD725" s="185"/>
      <c r="BE725" s="185"/>
      <c r="BF725" s="185"/>
      <c r="BG725" s="185"/>
      <c r="BH725" s="185"/>
      <c r="BI725" s="185"/>
      <c r="BJ725" s="185"/>
    </row>
    <row r="726" spans="1:62" x14ac:dyDescent="0.3">
      <c r="A726" s="24">
        <f t="shared" si="119"/>
        <v>30</v>
      </c>
      <c r="B726" s="86">
        <f t="shared" si="120"/>
        <v>0</v>
      </c>
      <c r="C726" s="23">
        <f t="shared" si="121"/>
        <v>1</v>
      </c>
      <c r="D726" s="23">
        <f t="shared" si="122"/>
        <v>0</v>
      </c>
      <c r="F726" s="86">
        <f t="shared" si="123"/>
        <v>1.5153534751021502E-2</v>
      </c>
      <c r="G726" s="23">
        <f t="shared" si="124"/>
        <v>1</v>
      </c>
      <c r="H726" s="23">
        <f t="shared" si="125"/>
        <v>0</v>
      </c>
      <c r="I726" s="185"/>
      <c r="J726" s="185"/>
      <c r="L726" s="185"/>
      <c r="M726" s="185"/>
      <c r="N726" s="185"/>
      <c r="O726" s="185"/>
      <c r="P726" s="185"/>
      <c r="Q726" s="185"/>
      <c r="R726" s="185"/>
      <c r="S726" s="185"/>
      <c r="U726" s="185"/>
      <c r="V726" s="185"/>
      <c r="X726" s="185"/>
      <c r="Y726" s="185"/>
      <c r="Z726" s="185"/>
      <c r="AA726" s="26"/>
      <c r="AB726" s="185"/>
      <c r="AC726" s="185"/>
      <c r="AD726" s="185"/>
      <c r="AE726" s="185"/>
      <c r="AF726" s="185"/>
      <c r="AH726" s="185"/>
      <c r="AI726" s="185"/>
      <c r="AK726" s="185"/>
      <c r="AL726" s="185"/>
      <c r="AM726" s="185"/>
      <c r="AN726" s="185"/>
      <c r="AO726" s="185"/>
      <c r="AP726" s="185"/>
      <c r="AQ726" s="185"/>
      <c r="AR726" s="185"/>
      <c r="AS726" s="185"/>
      <c r="AT726" s="185"/>
      <c r="AU726" s="185"/>
      <c r="AV726" s="185"/>
      <c r="AW726" s="185"/>
      <c r="AX726" s="185"/>
      <c r="AY726" s="185"/>
      <c r="AZ726" s="185"/>
      <c r="BA726" s="185"/>
      <c r="BB726" s="185"/>
      <c r="BC726" s="185"/>
      <c r="BD726" s="185"/>
      <c r="BE726" s="185"/>
      <c r="BF726" s="185"/>
      <c r="BG726" s="185"/>
      <c r="BH726" s="185"/>
      <c r="BI726" s="185"/>
      <c r="BJ726" s="185"/>
    </row>
    <row r="727" spans="1:62" x14ac:dyDescent="0.3">
      <c r="A727" s="24">
        <f t="shared" si="119"/>
        <v>31</v>
      </c>
      <c r="B727" s="86">
        <f t="shared" si="120"/>
        <v>0</v>
      </c>
      <c r="C727" s="23">
        <f t="shared" si="121"/>
        <v>1</v>
      </c>
      <c r="D727" s="23">
        <f t="shared" si="122"/>
        <v>0</v>
      </c>
      <c r="F727" s="86">
        <f t="shared" si="123"/>
        <v>1.5201298279346662E-2</v>
      </c>
      <c r="G727" s="23">
        <f t="shared" si="124"/>
        <v>1</v>
      </c>
      <c r="H727" s="23">
        <f t="shared" si="125"/>
        <v>0</v>
      </c>
      <c r="I727" s="185"/>
      <c r="J727" s="185"/>
      <c r="L727" s="185"/>
      <c r="M727" s="185"/>
      <c r="N727" s="185"/>
      <c r="O727" s="185"/>
      <c r="P727" s="185"/>
      <c r="Q727" s="185"/>
      <c r="R727" s="185"/>
      <c r="S727" s="185"/>
      <c r="U727" s="185"/>
      <c r="V727" s="185"/>
      <c r="X727" s="185"/>
      <c r="Y727" s="185"/>
      <c r="Z727" s="185"/>
      <c r="AA727" s="26"/>
      <c r="AB727" s="185"/>
      <c r="AC727" s="185"/>
      <c r="AD727" s="185"/>
      <c r="AE727" s="185"/>
      <c r="AF727" s="185"/>
      <c r="AH727" s="185"/>
      <c r="AI727" s="185"/>
      <c r="AK727" s="185"/>
      <c r="AL727" s="185"/>
      <c r="AM727" s="185"/>
      <c r="AN727" s="185"/>
      <c r="AO727" s="185"/>
      <c r="AP727" s="185"/>
      <c r="AQ727" s="185"/>
      <c r="AR727" s="185"/>
      <c r="AS727" s="185"/>
      <c r="AT727" s="185"/>
      <c r="AU727" s="185"/>
      <c r="AV727" s="185"/>
      <c r="AW727" s="185"/>
      <c r="AX727" s="185"/>
      <c r="AY727" s="185"/>
      <c r="AZ727" s="185"/>
      <c r="BA727" s="185"/>
      <c r="BB727" s="185"/>
      <c r="BC727" s="185"/>
      <c r="BD727" s="185"/>
      <c r="BE727" s="185"/>
      <c r="BF727" s="185"/>
      <c r="BG727" s="185"/>
      <c r="BH727" s="185"/>
      <c r="BI727" s="185"/>
      <c r="BJ727" s="185"/>
    </row>
    <row r="728" spans="1:62" x14ac:dyDescent="0.3">
      <c r="A728" s="24">
        <f t="shared" si="119"/>
        <v>32</v>
      </c>
      <c r="B728" s="86">
        <f t="shared" si="120"/>
        <v>0</v>
      </c>
      <c r="C728" s="23">
        <f t="shared" si="121"/>
        <v>1</v>
      </c>
      <c r="D728" s="23">
        <f t="shared" si="122"/>
        <v>0</v>
      </c>
      <c r="F728" s="86">
        <f t="shared" si="123"/>
        <v>1.3974164374295002E-2</v>
      </c>
      <c r="G728" s="23">
        <f t="shared" si="124"/>
        <v>1</v>
      </c>
      <c r="H728" s="23">
        <f t="shared" si="125"/>
        <v>0</v>
      </c>
      <c r="I728" s="185"/>
      <c r="J728" s="185"/>
      <c r="L728" s="185"/>
      <c r="M728" s="185"/>
      <c r="N728" s="185"/>
      <c r="O728" s="185"/>
      <c r="P728" s="185"/>
      <c r="Q728" s="185"/>
      <c r="R728" s="185"/>
      <c r="S728" s="185"/>
      <c r="U728" s="185"/>
      <c r="V728" s="185"/>
      <c r="X728" s="185"/>
      <c r="Y728" s="185"/>
      <c r="Z728" s="185"/>
      <c r="AA728" s="26"/>
      <c r="AB728" s="185"/>
      <c r="AC728" s="185"/>
      <c r="AD728" s="185"/>
      <c r="AE728" s="185"/>
      <c r="AF728" s="185"/>
      <c r="AH728" s="185"/>
      <c r="AI728" s="185"/>
      <c r="AK728" s="185"/>
      <c r="AL728" s="185"/>
      <c r="AM728" s="185"/>
      <c r="AN728" s="185"/>
      <c r="AO728" s="185"/>
      <c r="AP728" s="185"/>
      <c r="AQ728" s="185"/>
      <c r="AR728" s="185"/>
      <c r="AS728" s="185"/>
      <c r="AT728" s="185"/>
      <c r="AU728" s="185"/>
      <c r="AV728" s="185"/>
      <c r="AW728" s="185"/>
      <c r="AX728" s="185"/>
      <c r="AY728" s="185"/>
      <c r="AZ728" s="185"/>
      <c r="BA728" s="185"/>
      <c r="BB728" s="185"/>
      <c r="BC728" s="185"/>
      <c r="BD728" s="185"/>
      <c r="BE728" s="185"/>
      <c r="BF728" s="185"/>
      <c r="BG728" s="185"/>
      <c r="BH728" s="185"/>
      <c r="BI728" s="185"/>
      <c r="BJ728" s="185"/>
    </row>
    <row r="729" spans="1:62" x14ac:dyDescent="0.3">
      <c r="A729" s="24">
        <f t="shared" si="119"/>
        <v>33</v>
      </c>
      <c r="B729" s="86">
        <f t="shared" si="120"/>
        <v>0</v>
      </c>
      <c r="C729" s="23">
        <f t="shared" si="121"/>
        <v>1</v>
      </c>
      <c r="D729" s="23">
        <f t="shared" si="122"/>
        <v>0</v>
      </c>
      <c r="F729" s="86">
        <f t="shared" si="123"/>
        <v>1.3664812219909948E-2</v>
      </c>
      <c r="G729" s="23">
        <f t="shared" si="124"/>
        <v>1</v>
      </c>
      <c r="H729" s="23">
        <f t="shared" si="125"/>
        <v>0</v>
      </c>
      <c r="I729" s="185"/>
      <c r="J729" s="185"/>
      <c r="L729" s="185"/>
      <c r="M729" s="185"/>
      <c r="N729" s="185"/>
      <c r="O729" s="185"/>
      <c r="P729" s="185"/>
      <c r="Q729" s="185"/>
      <c r="R729" s="185"/>
      <c r="S729" s="185"/>
      <c r="U729" s="185"/>
      <c r="V729" s="185"/>
      <c r="X729" s="185"/>
      <c r="Y729" s="185"/>
      <c r="Z729" s="185"/>
      <c r="AA729" s="26"/>
      <c r="AB729" s="185"/>
      <c r="AC729" s="185"/>
      <c r="AD729" s="185"/>
      <c r="AE729" s="185"/>
      <c r="AF729" s="185"/>
      <c r="AH729" s="185"/>
      <c r="AI729" s="185"/>
      <c r="AK729" s="185"/>
      <c r="AL729" s="185"/>
      <c r="AM729" s="185"/>
      <c r="AN729" s="185"/>
      <c r="AO729" s="185"/>
      <c r="AP729" s="185"/>
      <c r="AQ729" s="185"/>
      <c r="AR729" s="185"/>
      <c r="AS729" s="185"/>
      <c r="AT729" s="185"/>
      <c r="AU729" s="185"/>
      <c r="AV729" s="185"/>
      <c r="AW729" s="185"/>
      <c r="AX729" s="185"/>
      <c r="AY729" s="185"/>
      <c r="AZ729" s="185"/>
      <c r="BA729" s="185"/>
      <c r="BB729" s="185"/>
      <c r="BC729" s="185"/>
      <c r="BD729" s="185"/>
      <c r="BE729" s="185"/>
      <c r="BF729" s="185"/>
      <c r="BG729" s="185"/>
      <c r="BH729" s="185"/>
      <c r="BI729" s="185"/>
      <c r="BJ729" s="185"/>
    </row>
    <row r="730" spans="1:62" x14ac:dyDescent="0.3">
      <c r="A730" s="24">
        <f t="shared" si="119"/>
        <v>34</v>
      </c>
      <c r="B730" s="86">
        <f t="shared" si="120"/>
        <v>0</v>
      </c>
      <c r="C730" s="23">
        <f t="shared" si="121"/>
        <v>1</v>
      </c>
      <c r="D730" s="23">
        <f t="shared" si="122"/>
        <v>0</v>
      </c>
      <c r="F730" s="86">
        <f t="shared" si="123"/>
        <v>1.3403223593850058E-2</v>
      </c>
      <c r="G730" s="23">
        <f t="shared" si="124"/>
        <v>1</v>
      </c>
      <c r="H730" s="23">
        <f t="shared" si="125"/>
        <v>0</v>
      </c>
      <c r="I730" s="185"/>
      <c r="J730" s="185"/>
      <c r="L730" s="185"/>
      <c r="M730" s="185"/>
      <c r="N730" s="185"/>
      <c r="O730" s="185"/>
      <c r="P730" s="185"/>
      <c r="Q730" s="185"/>
      <c r="R730" s="185"/>
      <c r="S730" s="185"/>
      <c r="U730" s="185"/>
      <c r="V730" s="185"/>
      <c r="X730" s="185"/>
      <c r="Y730" s="185"/>
      <c r="Z730" s="185"/>
      <c r="AA730" s="26"/>
      <c r="AB730" s="185"/>
      <c r="AC730" s="185"/>
      <c r="AD730" s="185"/>
      <c r="AE730" s="185"/>
      <c r="AF730" s="185"/>
      <c r="AH730" s="185"/>
      <c r="AI730" s="185"/>
      <c r="AK730" s="185"/>
      <c r="AL730" s="185"/>
      <c r="AM730" s="185"/>
      <c r="AN730" s="185"/>
      <c r="AO730" s="185"/>
      <c r="AP730" s="185"/>
      <c r="AQ730" s="185"/>
      <c r="AR730" s="185"/>
      <c r="AS730" s="185"/>
      <c r="AT730" s="185"/>
      <c r="AU730" s="185"/>
      <c r="AV730" s="185"/>
      <c r="AW730" s="185"/>
      <c r="AX730" s="185"/>
      <c r="AY730" s="185"/>
      <c r="AZ730" s="185"/>
      <c r="BA730" s="185"/>
      <c r="BB730" s="185"/>
      <c r="BC730" s="185"/>
      <c r="BD730" s="185"/>
      <c r="BE730" s="185"/>
      <c r="BF730" s="185"/>
      <c r="BG730" s="185"/>
      <c r="BH730" s="185"/>
      <c r="BI730" s="185"/>
      <c r="BJ730" s="185"/>
    </row>
    <row r="731" spans="1:62" x14ac:dyDescent="0.3">
      <c r="A731" s="24">
        <f t="shared" si="119"/>
        <v>35</v>
      </c>
      <c r="B731" s="86">
        <f t="shared" si="120"/>
        <v>0</v>
      </c>
      <c r="C731" s="23">
        <f t="shared" si="121"/>
        <v>1</v>
      </c>
      <c r="D731" s="23">
        <f t="shared" si="122"/>
        <v>0</v>
      </c>
      <c r="F731" s="86">
        <f t="shared" si="123"/>
        <v>1.3871139554477357E-2</v>
      </c>
      <c r="G731" s="23">
        <f t="shared" si="124"/>
        <v>1.0000000000000002</v>
      </c>
      <c r="H731" s="23">
        <f t="shared" si="125"/>
        <v>3.0800117022338996E-18</v>
      </c>
      <c r="I731" s="185"/>
      <c r="J731" s="185"/>
      <c r="L731" s="185"/>
      <c r="M731" s="185"/>
      <c r="N731" s="185"/>
      <c r="O731" s="185"/>
      <c r="P731" s="185"/>
      <c r="Q731" s="185"/>
      <c r="R731" s="185"/>
      <c r="S731" s="185"/>
      <c r="U731" s="185"/>
      <c r="V731" s="185"/>
      <c r="X731" s="185"/>
      <c r="Y731" s="185"/>
      <c r="Z731" s="185"/>
      <c r="AA731" s="26"/>
      <c r="AB731" s="185"/>
      <c r="AC731" s="185"/>
      <c r="AD731" s="185"/>
      <c r="AE731" s="185"/>
      <c r="AF731" s="185"/>
      <c r="AH731" s="185"/>
      <c r="AI731" s="185"/>
      <c r="AK731" s="185"/>
      <c r="AL731" s="185"/>
      <c r="AM731" s="185"/>
      <c r="AN731" s="185"/>
      <c r="AO731" s="185"/>
      <c r="AP731" s="185"/>
      <c r="AQ731" s="185"/>
      <c r="AR731" s="185"/>
      <c r="AS731" s="185"/>
      <c r="AT731" s="185"/>
      <c r="AU731" s="185"/>
      <c r="AV731" s="185"/>
      <c r="AW731" s="185"/>
      <c r="AX731" s="185"/>
      <c r="AY731" s="185"/>
      <c r="AZ731" s="185"/>
      <c r="BA731" s="185"/>
      <c r="BB731" s="185"/>
      <c r="BC731" s="185"/>
      <c r="BD731" s="185"/>
      <c r="BE731" s="185"/>
      <c r="BF731" s="185"/>
      <c r="BG731" s="185"/>
      <c r="BH731" s="185"/>
      <c r="BI731" s="185"/>
      <c r="BJ731" s="185"/>
    </row>
    <row r="732" spans="1:62" x14ac:dyDescent="0.3">
      <c r="A732" s="24">
        <f t="shared" si="119"/>
        <v>36</v>
      </c>
      <c r="B732" s="86">
        <f t="shared" si="120"/>
        <v>0</v>
      </c>
      <c r="C732" s="23">
        <f t="shared" si="121"/>
        <v>1</v>
      </c>
      <c r="D732" s="23">
        <f t="shared" si="122"/>
        <v>0</v>
      </c>
      <c r="F732" s="86">
        <f t="shared" si="123"/>
        <v>1.4609252684060367E-2</v>
      </c>
      <c r="G732" s="23">
        <f t="shared" si="124"/>
        <v>1</v>
      </c>
      <c r="H732" s="23">
        <f t="shared" si="125"/>
        <v>0</v>
      </c>
      <c r="I732" s="185"/>
      <c r="J732" s="185"/>
      <c r="L732" s="185"/>
      <c r="M732" s="185"/>
      <c r="N732" s="185"/>
      <c r="O732" s="185"/>
      <c r="P732" s="185"/>
      <c r="Q732" s="185"/>
      <c r="R732" s="185"/>
      <c r="S732" s="185"/>
      <c r="U732" s="185"/>
      <c r="V732" s="185"/>
      <c r="X732" s="185"/>
      <c r="Y732" s="185"/>
      <c r="Z732" s="185"/>
      <c r="AA732" s="26"/>
      <c r="AB732" s="185"/>
      <c r="AC732" s="185"/>
      <c r="AD732" s="185"/>
      <c r="AE732" s="185"/>
      <c r="AF732" s="185"/>
      <c r="AH732" s="185"/>
      <c r="AI732" s="185"/>
      <c r="AK732" s="185"/>
      <c r="AL732" s="185"/>
      <c r="AM732" s="185"/>
      <c r="AN732" s="185"/>
      <c r="AO732" s="185"/>
      <c r="AP732" s="185"/>
      <c r="AQ732" s="185"/>
      <c r="AR732" s="185"/>
      <c r="AS732" s="185"/>
      <c r="AT732" s="185"/>
      <c r="AU732" s="185"/>
      <c r="AV732" s="185"/>
      <c r="AW732" s="185"/>
      <c r="AX732" s="185"/>
      <c r="AY732" s="185"/>
      <c r="AZ732" s="185"/>
      <c r="BA732" s="185"/>
      <c r="BB732" s="185"/>
      <c r="BC732" s="185"/>
      <c r="BD732" s="185"/>
      <c r="BE732" s="185"/>
      <c r="BF732" s="185"/>
      <c r="BG732" s="185"/>
      <c r="BH732" s="185"/>
      <c r="BI732" s="185"/>
      <c r="BJ732" s="185"/>
    </row>
    <row r="733" spans="1:62" x14ac:dyDescent="0.3">
      <c r="A733" s="24">
        <f t="shared" si="119"/>
        <v>37</v>
      </c>
      <c r="B733" s="86">
        <f t="shared" si="120"/>
        <v>0</v>
      </c>
      <c r="C733" s="23">
        <f t="shared" si="121"/>
        <v>1</v>
      </c>
      <c r="D733" s="23">
        <f t="shared" si="122"/>
        <v>0</v>
      </c>
      <c r="F733" s="86">
        <f t="shared" si="123"/>
        <v>1.5209906822242476E-2</v>
      </c>
      <c r="G733" s="23">
        <f t="shared" si="124"/>
        <v>1</v>
      </c>
      <c r="H733" s="23">
        <f t="shared" si="125"/>
        <v>0</v>
      </c>
      <c r="I733" s="185"/>
      <c r="J733" s="185"/>
      <c r="L733" s="185"/>
      <c r="M733" s="185"/>
      <c r="N733" s="185"/>
      <c r="O733" s="185"/>
      <c r="P733" s="185"/>
      <c r="Q733" s="185"/>
      <c r="R733" s="185"/>
      <c r="S733" s="185"/>
      <c r="U733" s="185"/>
      <c r="V733" s="185"/>
      <c r="X733" s="185"/>
      <c r="Y733" s="185"/>
      <c r="Z733" s="185"/>
      <c r="AA733" s="26"/>
      <c r="AB733" s="185"/>
      <c r="AC733" s="185"/>
      <c r="AD733" s="185"/>
      <c r="AE733" s="185"/>
      <c r="AF733" s="185"/>
      <c r="AH733" s="185"/>
      <c r="AI733" s="185"/>
      <c r="AK733" s="185"/>
      <c r="AL733" s="185"/>
      <c r="AM733" s="185"/>
      <c r="AN733" s="185"/>
      <c r="AO733" s="185"/>
      <c r="AP733" s="185"/>
      <c r="AQ733" s="185"/>
      <c r="AR733" s="185"/>
      <c r="AS733" s="185"/>
      <c r="AT733" s="185"/>
      <c r="AU733" s="185"/>
      <c r="AV733" s="185"/>
      <c r="AW733" s="185"/>
      <c r="AX733" s="185"/>
      <c r="AY733" s="185"/>
      <c r="AZ733" s="185"/>
      <c r="BA733" s="185"/>
      <c r="BB733" s="185"/>
      <c r="BC733" s="185"/>
      <c r="BD733" s="185"/>
      <c r="BE733" s="185"/>
      <c r="BF733" s="185"/>
      <c r="BG733" s="185"/>
      <c r="BH733" s="185"/>
      <c r="BI733" s="185"/>
      <c r="BJ733" s="185"/>
    </row>
    <row r="734" spans="1:62" x14ac:dyDescent="0.3">
      <c r="A734" s="24">
        <f t="shared" si="119"/>
        <v>38</v>
      </c>
      <c r="B734" s="86">
        <f t="shared" si="120"/>
        <v>0</v>
      </c>
      <c r="C734" s="23">
        <f t="shared" si="121"/>
        <v>1</v>
      </c>
      <c r="D734" s="23">
        <f t="shared" si="122"/>
        <v>0</v>
      </c>
      <c r="F734" s="86">
        <f t="shared" si="123"/>
        <v>1.4676454857634139E-2</v>
      </c>
      <c r="G734" s="23">
        <f t="shared" si="124"/>
        <v>1</v>
      </c>
      <c r="H734" s="23">
        <f t="shared" si="125"/>
        <v>0</v>
      </c>
      <c r="I734" s="185"/>
      <c r="J734" s="185"/>
      <c r="L734" s="185"/>
      <c r="M734" s="185"/>
      <c r="N734" s="185"/>
      <c r="O734" s="185"/>
      <c r="P734" s="185"/>
      <c r="Q734" s="185"/>
      <c r="R734" s="185"/>
      <c r="S734" s="185"/>
      <c r="U734" s="185"/>
      <c r="V734" s="185"/>
      <c r="X734" s="185"/>
      <c r="Y734" s="185"/>
      <c r="Z734" s="185"/>
      <c r="AA734" s="26"/>
      <c r="AB734" s="185"/>
      <c r="AC734" s="185"/>
      <c r="AD734" s="185"/>
      <c r="AE734" s="185"/>
      <c r="AF734" s="185"/>
      <c r="AH734" s="185"/>
      <c r="AI734" s="185"/>
      <c r="AK734" s="185"/>
      <c r="AL734" s="185"/>
      <c r="AM734" s="185"/>
      <c r="AN734" s="185"/>
      <c r="AO734" s="185"/>
      <c r="AP734" s="185"/>
      <c r="AQ734" s="185"/>
      <c r="AR734" s="185"/>
      <c r="AS734" s="185"/>
      <c r="AT734" s="185"/>
      <c r="AU734" s="185"/>
      <c r="AV734" s="185"/>
      <c r="AW734" s="185"/>
      <c r="AX734" s="185"/>
      <c r="AY734" s="185"/>
      <c r="AZ734" s="185"/>
      <c r="BA734" s="185"/>
      <c r="BB734" s="185"/>
      <c r="BC734" s="185"/>
      <c r="BD734" s="185"/>
      <c r="BE734" s="185"/>
      <c r="BF734" s="185"/>
      <c r="BG734" s="185"/>
      <c r="BH734" s="185"/>
      <c r="BI734" s="185"/>
      <c r="BJ734" s="185"/>
    </row>
    <row r="735" spans="1:62" x14ac:dyDescent="0.3">
      <c r="A735" s="24">
        <f t="shared" si="119"/>
        <v>39</v>
      </c>
      <c r="B735" s="86">
        <f t="shared" si="120"/>
        <v>0</v>
      </c>
      <c r="C735" s="23">
        <f t="shared" si="121"/>
        <v>1</v>
      </c>
      <c r="D735" s="23">
        <f t="shared" si="122"/>
        <v>0</v>
      </c>
      <c r="F735" s="86">
        <f t="shared" si="123"/>
        <v>1.4642576075915129E-2</v>
      </c>
      <c r="G735" s="23">
        <f t="shared" si="124"/>
        <v>1</v>
      </c>
      <c r="H735" s="23">
        <f t="shared" si="125"/>
        <v>0</v>
      </c>
      <c r="I735" s="185"/>
      <c r="J735" s="185"/>
      <c r="L735" s="185"/>
      <c r="M735" s="185"/>
      <c r="N735" s="185"/>
      <c r="O735" s="185"/>
      <c r="P735" s="185"/>
      <c r="Q735" s="185"/>
      <c r="R735" s="185"/>
      <c r="S735" s="185"/>
      <c r="U735" s="185"/>
      <c r="V735" s="185"/>
      <c r="X735" s="185"/>
      <c r="Y735" s="185"/>
      <c r="Z735" s="185"/>
      <c r="AA735" s="26"/>
      <c r="AB735" s="185"/>
      <c r="AC735" s="185"/>
      <c r="AD735" s="185"/>
      <c r="AE735" s="185"/>
      <c r="AF735" s="185"/>
      <c r="AH735" s="185"/>
      <c r="AI735" s="185"/>
      <c r="AK735" s="185"/>
      <c r="AL735" s="185"/>
      <c r="AM735" s="185"/>
      <c r="AN735" s="185"/>
      <c r="AO735" s="185"/>
      <c r="AP735" s="185"/>
      <c r="AQ735" s="185"/>
      <c r="AR735" s="185"/>
      <c r="AS735" s="185"/>
      <c r="AT735" s="185"/>
      <c r="AU735" s="185"/>
      <c r="AV735" s="185"/>
      <c r="AW735" s="185"/>
      <c r="AX735" s="185"/>
      <c r="AY735" s="185"/>
      <c r="AZ735" s="185"/>
      <c r="BA735" s="185"/>
      <c r="BB735" s="185"/>
      <c r="BC735" s="185"/>
      <c r="BD735" s="185"/>
      <c r="BE735" s="185"/>
      <c r="BF735" s="185"/>
      <c r="BG735" s="185"/>
      <c r="BH735" s="185"/>
      <c r="BI735" s="185"/>
      <c r="BJ735" s="185"/>
    </row>
    <row r="736" spans="1:62" x14ac:dyDescent="0.3">
      <c r="A736" s="24">
        <f t="shared" si="119"/>
        <v>40</v>
      </c>
      <c r="B736" s="86">
        <f t="shared" si="120"/>
        <v>0</v>
      </c>
      <c r="C736" s="23">
        <f t="shared" si="121"/>
        <v>1</v>
      </c>
      <c r="D736" s="23">
        <f t="shared" si="122"/>
        <v>0</v>
      </c>
      <c r="F736" s="86">
        <f t="shared" si="123"/>
        <v>1.4619805091481041E-2</v>
      </c>
      <c r="G736" s="23">
        <f t="shared" si="124"/>
        <v>1</v>
      </c>
      <c r="H736" s="23">
        <f t="shared" si="125"/>
        <v>0</v>
      </c>
      <c r="I736" s="185"/>
      <c r="J736" s="185"/>
      <c r="L736" s="185"/>
      <c r="M736" s="185"/>
      <c r="N736" s="185"/>
      <c r="O736" s="185"/>
      <c r="P736" s="185"/>
      <c r="Q736" s="185"/>
      <c r="R736" s="185"/>
      <c r="S736" s="185"/>
      <c r="U736" s="185"/>
      <c r="V736" s="185"/>
      <c r="X736" s="185"/>
      <c r="Y736" s="185"/>
      <c r="Z736" s="185"/>
      <c r="AA736" s="26"/>
      <c r="AB736" s="185"/>
      <c r="AC736" s="185"/>
      <c r="AD736" s="185"/>
      <c r="AE736" s="185"/>
      <c r="AF736" s="185"/>
      <c r="AH736" s="185"/>
      <c r="AI736" s="185"/>
      <c r="AK736" s="185"/>
      <c r="AL736" s="185"/>
      <c r="AM736" s="185"/>
      <c r="AN736" s="185"/>
      <c r="AO736" s="185"/>
      <c r="AP736" s="185"/>
      <c r="AQ736" s="185"/>
      <c r="AR736" s="185"/>
      <c r="AS736" s="185"/>
      <c r="AT736" s="185"/>
      <c r="AU736" s="185"/>
      <c r="AV736" s="185"/>
      <c r="AW736" s="185"/>
      <c r="AX736" s="185"/>
      <c r="AY736" s="185"/>
      <c r="AZ736" s="185"/>
      <c r="BA736" s="185"/>
      <c r="BB736" s="185"/>
      <c r="BC736" s="185"/>
      <c r="BD736" s="185"/>
      <c r="BE736" s="185"/>
      <c r="BF736" s="185"/>
      <c r="BG736" s="185"/>
      <c r="BH736" s="185"/>
      <c r="BI736" s="185"/>
      <c r="BJ736" s="185"/>
    </row>
    <row r="737" spans="1:62" x14ac:dyDescent="0.3">
      <c r="A737" s="24">
        <f t="shared" si="119"/>
        <v>41</v>
      </c>
      <c r="B737" s="86">
        <f t="shared" si="120"/>
        <v>0</v>
      </c>
      <c r="C737" s="23">
        <f t="shared" si="121"/>
        <v>1</v>
      </c>
      <c r="D737" s="23">
        <f t="shared" si="122"/>
        <v>0</v>
      </c>
      <c r="F737" s="86">
        <f t="shared" si="123"/>
        <v>1.4590924818540248E-2</v>
      </c>
      <c r="G737" s="23">
        <f t="shared" si="124"/>
        <v>1</v>
      </c>
      <c r="H737" s="23">
        <f t="shared" si="125"/>
        <v>0</v>
      </c>
      <c r="I737" s="185"/>
      <c r="J737" s="185"/>
      <c r="L737" s="185"/>
      <c r="M737" s="185"/>
      <c r="N737" s="185"/>
      <c r="O737" s="185"/>
      <c r="P737" s="185"/>
      <c r="Q737" s="185"/>
      <c r="R737" s="185"/>
      <c r="S737" s="185"/>
      <c r="U737" s="185"/>
      <c r="V737" s="185"/>
      <c r="X737" s="185"/>
      <c r="Y737" s="185"/>
      <c r="Z737" s="185"/>
      <c r="AA737" s="26"/>
      <c r="AB737" s="185"/>
      <c r="AC737" s="185"/>
      <c r="AD737" s="185"/>
      <c r="AE737" s="185"/>
      <c r="AF737" s="185"/>
      <c r="AH737" s="185"/>
      <c r="AI737" s="185"/>
      <c r="AK737" s="185"/>
      <c r="AL737" s="185"/>
      <c r="AM737" s="185"/>
      <c r="AN737" s="185"/>
      <c r="AO737" s="185"/>
      <c r="AP737" s="185"/>
      <c r="AQ737" s="185"/>
      <c r="AR737" s="185"/>
      <c r="AS737" s="185"/>
      <c r="AT737" s="185"/>
      <c r="AU737" s="185"/>
      <c r="AV737" s="185"/>
      <c r="AW737" s="185"/>
      <c r="AX737" s="185"/>
      <c r="AY737" s="185"/>
      <c r="AZ737" s="185"/>
      <c r="BA737" s="185"/>
      <c r="BB737" s="185"/>
      <c r="BC737" s="185"/>
      <c r="BD737" s="185"/>
      <c r="BE737" s="185"/>
      <c r="BF737" s="185"/>
      <c r="BG737" s="185"/>
      <c r="BH737" s="185"/>
      <c r="BI737" s="185"/>
      <c r="BJ737" s="185"/>
    </row>
    <row r="738" spans="1:62" x14ac:dyDescent="0.3">
      <c r="A738" s="24">
        <f t="shared" si="119"/>
        <v>42</v>
      </c>
      <c r="B738" s="86">
        <f t="shared" si="120"/>
        <v>0</v>
      </c>
      <c r="C738" s="23">
        <f t="shared" si="121"/>
        <v>1</v>
      </c>
      <c r="D738" s="23">
        <f t="shared" si="122"/>
        <v>0</v>
      </c>
      <c r="F738" s="86">
        <f t="shared" si="123"/>
        <v>1.4131062010944512E-2</v>
      </c>
      <c r="G738" s="23">
        <f t="shared" si="124"/>
        <v>1</v>
      </c>
      <c r="H738" s="23">
        <f t="shared" si="125"/>
        <v>0</v>
      </c>
      <c r="I738" s="185"/>
      <c r="J738" s="185"/>
      <c r="L738" s="185"/>
      <c r="M738" s="185"/>
      <c r="N738" s="185"/>
      <c r="O738" s="185"/>
      <c r="P738" s="185"/>
      <c r="Q738" s="185"/>
      <c r="R738" s="185"/>
      <c r="S738" s="185"/>
      <c r="U738" s="185"/>
      <c r="V738" s="185"/>
      <c r="X738" s="185"/>
      <c r="Y738" s="185"/>
      <c r="Z738" s="185"/>
      <c r="AA738" s="26"/>
      <c r="AB738" s="185"/>
      <c r="AC738" s="185"/>
      <c r="AD738" s="185"/>
      <c r="AE738" s="185"/>
      <c r="AF738" s="185"/>
      <c r="AH738" s="185"/>
      <c r="AI738" s="185"/>
      <c r="AK738" s="185"/>
      <c r="AL738" s="185"/>
      <c r="AM738" s="185"/>
      <c r="AN738" s="185"/>
      <c r="AO738" s="185"/>
      <c r="AP738" s="185"/>
      <c r="AQ738" s="185"/>
      <c r="AR738" s="185"/>
      <c r="AS738" s="185"/>
      <c r="AT738" s="185"/>
      <c r="AU738" s="185"/>
      <c r="AV738" s="185"/>
      <c r="AW738" s="185"/>
      <c r="AX738" s="185"/>
      <c r="AY738" s="185"/>
      <c r="AZ738" s="185"/>
      <c r="BA738" s="185"/>
      <c r="BB738" s="185"/>
      <c r="BC738" s="185"/>
      <c r="BD738" s="185"/>
      <c r="BE738" s="185"/>
      <c r="BF738" s="185"/>
      <c r="BG738" s="185"/>
      <c r="BH738" s="185"/>
      <c r="BI738" s="185"/>
      <c r="BJ738" s="185"/>
    </row>
    <row r="739" spans="1:62" x14ac:dyDescent="0.3">
      <c r="A739" s="24">
        <f t="shared" si="119"/>
        <v>43</v>
      </c>
      <c r="B739" s="86">
        <f t="shared" si="120"/>
        <v>0</v>
      </c>
      <c r="C739" s="23">
        <f t="shared" si="121"/>
        <v>1</v>
      </c>
      <c r="D739" s="23">
        <f t="shared" si="122"/>
        <v>0</v>
      </c>
      <c r="F739" s="86">
        <f t="shared" si="123"/>
        <v>1.388780125040474E-2</v>
      </c>
      <c r="G739" s="23">
        <f t="shared" si="124"/>
        <v>1</v>
      </c>
      <c r="H739" s="23">
        <f t="shared" si="125"/>
        <v>0</v>
      </c>
      <c r="I739" s="185"/>
      <c r="J739" s="185"/>
      <c r="L739" s="185"/>
      <c r="M739" s="185"/>
      <c r="N739" s="185"/>
      <c r="O739" s="185"/>
      <c r="P739" s="185"/>
      <c r="Q739" s="185"/>
      <c r="R739" s="185"/>
      <c r="S739" s="185"/>
      <c r="U739" s="185"/>
      <c r="V739" s="185"/>
      <c r="X739" s="185"/>
      <c r="Y739" s="185"/>
      <c r="Z739" s="185"/>
      <c r="AA739" s="26"/>
      <c r="AB739" s="185"/>
      <c r="AC739" s="185"/>
      <c r="AD739" s="185"/>
      <c r="AE739" s="185"/>
      <c r="AF739" s="185"/>
      <c r="AH739" s="185"/>
      <c r="AI739" s="185"/>
      <c r="AK739" s="185"/>
      <c r="AL739" s="185"/>
      <c r="AM739" s="185"/>
      <c r="AN739" s="185"/>
      <c r="AO739" s="185"/>
      <c r="AP739" s="185"/>
      <c r="AQ739" s="185"/>
      <c r="AR739" s="185"/>
      <c r="AS739" s="185"/>
      <c r="AT739" s="185"/>
      <c r="AU739" s="185"/>
      <c r="AV739" s="185"/>
      <c r="AW739" s="185"/>
      <c r="AX739" s="185"/>
      <c r="AY739" s="185"/>
      <c r="AZ739" s="185"/>
      <c r="BA739" s="185"/>
      <c r="BB739" s="185"/>
      <c r="BC739" s="185"/>
      <c r="BD739" s="185"/>
      <c r="BE739" s="185"/>
      <c r="BF739" s="185"/>
      <c r="BG739" s="185"/>
      <c r="BH739" s="185"/>
      <c r="BI739" s="185"/>
      <c r="BJ739" s="185"/>
    </row>
    <row r="740" spans="1:62" x14ac:dyDescent="0.3">
      <c r="A740" s="24">
        <f t="shared" si="119"/>
        <v>44</v>
      </c>
      <c r="B740" s="86">
        <f t="shared" si="120"/>
        <v>0</v>
      </c>
      <c r="C740" s="23">
        <f t="shared" si="121"/>
        <v>1</v>
      </c>
      <c r="D740" s="23">
        <f t="shared" si="122"/>
        <v>0</v>
      </c>
      <c r="F740" s="86">
        <f t="shared" si="123"/>
        <v>1.3710354188778126E-2</v>
      </c>
      <c r="G740" s="23">
        <f t="shared" si="124"/>
        <v>1.0000000000000002</v>
      </c>
      <c r="H740" s="23">
        <f t="shared" si="125"/>
        <v>3.0443101792294871E-18</v>
      </c>
      <c r="I740" s="185"/>
      <c r="J740" s="185"/>
      <c r="L740" s="185"/>
      <c r="M740" s="185"/>
      <c r="N740" s="185"/>
      <c r="O740" s="185"/>
      <c r="P740" s="185"/>
      <c r="Q740" s="185"/>
      <c r="R740" s="185"/>
      <c r="S740" s="185"/>
      <c r="U740" s="185"/>
      <c r="V740" s="185"/>
      <c r="X740" s="185"/>
      <c r="Y740" s="185"/>
      <c r="Z740" s="185"/>
      <c r="AA740" s="26"/>
      <c r="AB740" s="185"/>
      <c r="AC740" s="185"/>
      <c r="AD740" s="185"/>
      <c r="AE740" s="185"/>
      <c r="AF740" s="185"/>
      <c r="AH740" s="185"/>
      <c r="AI740" s="185"/>
      <c r="AK740" s="185"/>
      <c r="AL740" s="185"/>
      <c r="AM740" s="185"/>
      <c r="AN740" s="185"/>
      <c r="AO740" s="185"/>
      <c r="AP740" s="185"/>
      <c r="AQ740" s="185"/>
      <c r="AR740" s="185"/>
      <c r="AS740" s="185"/>
      <c r="AT740" s="185"/>
      <c r="AU740" s="185"/>
      <c r="AV740" s="185"/>
      <c r="AW740" s="185"/>
      <c r="AX740" s="185"/>
      <c r="AY740" s="185"/>
      <c r="AZ740" s="185"/>
      <c r="BA740" s="185"/>
      <c r="BB740" s="185"/>
      <c r="BC740" s="185"/>
      <c r="BD740" s="185"/>
      <c r="BE740" s="185"/>
      <c r="BF740" s="185"/>
      <c r="BG740" s="185"/>
      <c r="BH740" s="185"/>
      <c r="BI740" s="185"/>
      <c r="BJ740" s="185"/>
    </row>
    <row r="741" spans="1:62" x14ac:dyDescent="0.3">
      <c r="A741" s="24">
        <f t="shared" si="119"/>
        <v>45</v>
      </c>
      <c r="B741" s="86">
        <f t="shared" si="120"/>
        <v>0</v>
      </c>
      <c r="C741" s="23">
        <f t="shared" si="121"/>
        <v>1</v>
      </c>
      <c r="D741" s="23">
        <f t="shared" si="122"/>
        <v>0</v>
      </c>
      <c r="F741" s="86">
        <f t="shared" si="123"/>
        <v>1.3306030367606997E-2</v>
      </c>
      <c r="G741" s="23">
        <f t="shared" si="124"/>
        <v>1</v>
      </c>
      <c r="H741" s="23">
        <f t="shared" si="125"/>
        <v>0</v>
      </c>
      <c r="I741" s="185"/>
      <c r="J741" s="185"/>
      <c r="L741" s="185"/>
      <c r="M741" s="185"/>
      <c r="N741" s="185"/>
      <c r="O741" s="185"/>
      <c r="P741" s="185"/>
      <c r="Q741" s="185"/>
      <c r="R741" s="185"/>
      <c r="S741" s="185"/>
      <c r="U741" s="185"/>
      <c r="V741" s="185"/>
      <c r="X741" s="185"/>
      <c r="Y741" s="185"/>
      <c r="Z741" s="185"/>
      <c r="AA741" s="26"/>
      <c r="AB741" s="185"/>
      <c r="AC741" s="185"/>
      <c r="AD741" s="185"/>
      <c r="AE741" s="185"/>
      <c r="AF741" s="185"/>
      <c r="AH741" s="185"/>
      <c r="AI741" s="185"/>
      <c r="AK741" s="185"/>
      <c r="AL741" s="185"/>
      <c r="AM741" s="185"/>
      <c r="AN741" s="185"/>
      <c r="AO741" s="185"/>
      <c r="AP741" s="185"/>
      <c r="AQ741" s="185"/>
      <c r="AR741" s="185"/>
      <c r="AS741" s="185"/>
      <c r="AT741" s="185"/>
      <c r="AU741" s="185"/>
      <c r="AV741" s="185"/>
      <c r="AW741" s="185"/>
      <c r="AX741" s="185"/>
      <c r="AY741" s="185"/>
      <c r="AZ741" s="185"/>
      <c r="BA741" s="185"/>
      <c r="BB741" s="185"/>
      <c r="BC741" s="185"/>
      <c r="BD741" s="185"/>
      <c r="BE741" s="185"/>
      <c r="BF741" s="185"/>
      <c r="BG741" s="185"/>
      <c r="BH741" s="185"/>
      <c r="BI741" s="185"/>
      <c r="BJ741" s="185"/>
    </row>
    <row r="742" spans="1:62" x14ac:dyDescent="0.3">
      <c r="A742" s="24">
        <f>A645</f>
        <v>46</v>
      </c>
      <c r="B742" s="86">
        <f t="shared" si="120"/>
        <v>0</v>
      </c>
      <c r="C742" s="23">
        <f t="shared" si="121"/>
        <v>1</v>
      </c>
      <c r="D742" s="23">
        <f t="shared" si="122"/>
        <v>0</v>
      </c>
      <c r="F742" s="86">
        <f t="shared" si="123"/>
        <v>1.3107478491139031E-2</v>
      </c>
      <c r="G742" s="23">
        <f t="shared" si="124"/>
        <v>1.0000000000000002</v>
      </c>
      <c r="H742" s="23">
        <f t="shared" si="125"/>
        <v>2.9104448831283116E-18</v>
      </c>
      <c r="I742" s="185"/>
      <c r="J742" s="185"/>
      <c r="L742" s="185"/>
      <c r="M742" s="185"/>
      <c r="N742" s="185"/>
      <c r="O742" s="185"/>
      <c r="P742" s="185"/>
      <c r="Q742" s="185"/>
      <c r="R742" s="185"/>
      <c r="S742" s="185"/>
      <c r="U742" s="185"/>
      <c r="V742" s="185"/>
      <c r="X742" s="185"/>
      <c r="Y742" s="185"/>
      <c r="Z742" s="185"/>
      <c r="AA742" s="26"/>
      <c r="AB742" s="185"/>
      <c r="AC742" s="185"/>
      <c r="AD742" s="185"/>
      <c r="AE742" s="185"/>
      <c r="AF742" s="185"/>
      <c r="AH742" s="185"/>
      <c r="AI742" s="185"/>
      <c r="AK742" s="185"/>
      <c r="AL742" s="185"/>
      <c r="AM742" s="185"/>
      <c r="AN742" s="185"/>
      <c r="AO742" s="185"/>
      <c r="AP742" s="185"/>
      <c r="AQ742" s="185"/>
      <c r="AR742" s="185"/>
      <c r="AS742" s="185"/>
      <c r="AT742" s="185"/>
      <c r="AU742" s="185"/>
      <c r="AV742" s="185"/>
      <c r="AW742" s="185"/>
      <c r="AX742" s="185"/>
      <c r="AY742" s="185"/>
      <c r="AZ742" s="185"/>
      <c r="BA742" s="185"/>
      <c r="BB742" s="185"/>
      <c r="BC742" s="185"/>
      <c r="BD742" s="185"/>
      <c r="BE742" s="185"/>
      <c r="BF742" s="185"/>
      <c r="BG742" s="185"/>
      <c r="BH742" s="185"/>
      <c r="BI742" s="185"/>
      <c r="BJ742" s="185"/>
    </row>
    <row r="743" spans="1:62" x14ac:dyDescent="0.3">
      <c r="A743" s="24">
        <f t="shared" si="119"/>
        <v>47</v>
      </c>
      <c r="B743" s="86">
        <f t="shared" si="120"/>
        <v>0</v>
      </c>
      <c r="C743" s="23">
        <f t="shared" si="121"/>
        <v>1</v>
      </c>
      <c r="D743" s="23">
        <f t="shared" si="122"/>
        <v>0</v>
      </c>
      <c r="F743" s="86">
        <f t="shared" si="123"/>
        <v>1.3133581814758597E-2</v>
      </c>
      <c r="G743" s="23">
        <f t="shared" si="124"/>
        <v>1</v>
      </c>
      <c r="H743" s="23">
        <f t="shared" si="125"/>
        <v>0</v>
      </c>
      <c r="I743" s="185"/>
      <c r="J743" s="185"/>
      <c r="L743" s="185"/>
      <c r="M743" s="185"/>
      <c r="N743" s="185"/>
      <c r="O743" s="185"/>
      <c r="P743" s="185"/>
      <c r="Q743" s="185"/>
      <c r="R743" s="185"/>
      <c r="S743" s="185"/>
      <c r="U743" s="185"/>
      <c r="V743" s="185"/>
      <c r="X743" s="185"/>
      <c r="Y743" s="185"/>
      <c r="Z743" s="185"/>
      <c r="AA743" s="26"/>
      <c r="AB743" s="185"/>
      <c r="AC743" s="185"/>
      <c r="AD743" s="185"/>
      <c r="AE743" s="185"/>
      <c r="AF743" s="185"/>
      <c r="AH743" s="185"/>
      <c r="AI743" s="185"/>
      <c r="AK743" s="185"/>
      <c r="AL743" s="185"/>
      <c r="AM743" s="185"/>
      <c r="AN743" s="185"/>
      <c r="AO743" s="185"/>
      <c r="AP743" s="185"/>
      <c r="AQ743" s="185"/>
      <c r="AR743" s="185"/>
      <c r="AS743" s="185"/>
      <c r="AT743" s="185"/>
      <c r="AU743" s="185"/>
      <c r="AV743" s="185"/>
      <c r="AW743" s="185"/>
      <c r="AX743" s="185"/>
      <c r="AY743" s="185"/>
      <c r="AZ743" s="185"/>
      <c r="BA743" s="185"/>
      <c r="BB743" s="185"/>
      <c r="BC743" s="185"/>
      <c r="BD743" s="185"/>
      <c r="BE743" s="185"/>
      <c r="BF743" s="185"/>
      <c r="BG743" s="185"/>
      <c r="BH743" s="185"/>
      <c r="BI743" s="185"/>
      <c r="BJ743" s="185"/>
    </row>
    <row r="744" spans="1:62" x14ac:dyDescent="0.3">
      <c r="A744" s="24">
        <f t="shared" si="119"/>
        <v>48</v>
      </c>
      <c r="B744" s="86">
        <f t="shared" si="120"/>
        <v>0</v>
      </c>
      <c r="C744" s="23">
        <f t="shared" si="121"/>
        <v>1</v>
      </c>
      <c r="D744" s="23">
        <f t="shared" si="122"/>
        <v>0</v>
      </c>
      <c r="F744" s="86">
        <f t="shared" si="123"/>
        <v>1.2722593315216517E-2</v>
      </c>
      <c r="G744" s="23">
        <f t="shared" si="124"/>
        <v>1</v>
      </c>
      <c r="H744" s="23">
        <f t="shared" si="125"/>
        <v>0</v>
      </c>
      <c r="I744" s="185"/>
      <c r="J744" s="185"/>
      <c r="L744" s="185"/>
      <c r="M744" s="185"/>
      <c r="N744" s="185"/>
      <c r="O744" s="185"/>
      <c r="P744" s="185"/>
      <c r="Q744" s="185"/>
      <c r="R744" s="185"/>
      <c r="S744" s="185"/>
      <c r="U744" s="185"/>
      <c r="V744" s="185"/>
      <c r="X744" s="185"/>
      <c r="Y744" s="185"/>
      <c r="Z744" s="185"/>
      <c r="AA744" s="26"/>
      <c r="AB744" s="185"/>
      <c r="AC744" s="185"/>
      <c r="AD744" s="185"/>
      <c r="AE744" s="185"/>
      <c r="AF744" s="185"/>
      <c r="AH744" s="185"/>
      <c r="AI744" s="185"/>
      <c r="AK744" s="185"/>
      <c r="AL744" s="185"/>
      <c r="AM744" s="185"/>
      <c r="AN744" s="185"/>
      <c r="AO744" s="185"/>
      <c r="AP744" s="185"/>
      <c r="AQ744" s="185"/>
      <c r="AR744" s="185"/>
      <c r="AS744" s="185"/>
      <c r="AT744" s="185"/>
      <c r="AU744" s="185"/>
      <c r="AV744" s="185"/>
      <c r="AW744" s="185"/>
      <c r="AX744" s="185"/>
      <c r="AY744" s="185"/>
      <c r="AZ744" s="185"/>
      <c r="BA744" s="185"/>
      <c r="BB744" s="185"/>
      <c r="BC744" s="185"/>
      <c r="BD744" s="185"/>
      <c r="BE744" s="185"/>
      <c r="BF744" s="185"/>
      <c r="BG744" s="185"/>
      <c r="BH744" s="185"/>
      <c r="BI744" s="185"/>
      <c r="BJ744" s="185"/>
    </row>
    <row r="745" spans="1:62" x14ac:dyDescent="0.3">
      <c r="A745" s="24">
        <f t="shared" si="119"/>
        <v>49</v>
      </c>
      <c r="B745" s="86">
        <f t="shared" si="120"/>
        <v>0</v>
      </c>
      <c r="C745" s="23">
        <f t="shared" si="121"/>
        <v>1</v>
      </c>
      <c r="D745" s="23">
        <f t="shared" si="122"/>
        <v>0</v>
      </c>
      <c r="F745" s="86">
        <f t="shared" si="123"/>
        <v>1.1620144434688095E-2</v>
      </c>
      <c r="G745" s="23">
        <f t="shared" si="124"/>
        <v>1.0000000000000002</v>
      </c>
      <c r="H745" s="23">
        <f t="shared" si="125"/>
        <v>2.5801903801721194E-18</v>
      </c>
      <c r="I745" s="185"/>
      <c r="J745" s="185"/>
      <c r="L745" s="185"/>
      <c r="M745" s="185"/>
      <c r="N745" s="185"/>
      <c r="O745" s="185"/>
      <c r="P745" s="185"/>
      <c r="Q745" s="185"/>
      <c r="R745" s="185"/>
      <c r="S745" s="185"/>
      <c r="U745" s="185"/>
      <c r="V745" s="185"/>
      <c r="X745" s="185"/>
      <c r="Y745" s="185"/>
      <c r="Z745" s="185"/>
      <c r="AA745" s="26"/>
      <c r="AB745" s="185"/>
      <c r="AC745" s="185"/>
      <c r="AD745" s="185"/>
      <c r="AE745" s="185"/>
      <c r="AF745" s="185"/>
      <c r="AH745" s="185"/>
      <c r="AI745" s="185"/>
      <c r="AK745" s="185"/>
      <c r="AL745" s="185"/>
      <c r="AM745" s="185"/>
      <c r="AN745" s="185"/>
      <c r="AO745" s="185"/>
      <c r="AP745" s="185"/>
      <c r="AQ745" s="185"/>
      <c r="AR745" s="185"/>
      <c r="AS745" s="185"/>
      <c r="AT745" s="185"/>
      <c r="AU745" s="185"/>
      <c r="AV745" s="185"/>
      <c r="AW745" s="185"/>
      <c r="AX745" s="185"/>
      <c r="AY745" s="185"/>
      <c r="AZ745" s="185"/>
      <c r="BA745" s="185"/>
      <c r="BB745" s="185"/>
      <c r="BC745" s="185"/>
      <c r="BD745" s="185"/>
      <c r="BE745" s="185"/>
      <c r="BF745" s="185"/>
      <c r="BG745" s="185"/>
      <c r="BH745" s="185"/>
      <c r="BI745" s="185"/>
      <c r="BJ745" s="185"/>
    </row>
    <row r="746" spans="1:62" x14ac:dyDescent="0.3">
      <c r="A746" s="24">
        <f t="shared" si="119"/>
        <v>50</v>
      </c>
      <c r="B746" s="86">
        <f t="shared" si="120"/>
        <v>0</v>
      </c>
      <c r="C746" s="23">
        <f t="shared" si="121"/>
        <v>1</v>
      </c>
      <c r="D746" s="23">
        <f t="shared" si="122"/>
        <v>0</v>
      </c>
      <c r="F746" s="86">
        <f t="shared" si="123"/>
        <v>1.1357722723831834E-2</v>
      </c>
      <c r="G746" s="23">
        <f t="shared" si="124"/>
        <v>1.0000000000000002</v>
      </c>
      <c r="H746" s="23">
        <f t="shared" si="125"/>
        <v>2.52192105506129E-18</v>
      </c>
      <c r="I746" s="185"/>
      <c r="J746" s="185"/>
      <c r="L746" s="185"/>
      <c r="M746" s="185"/>
      <c r="N746" s="185"/>
      <c r="O746" s="185"/>
      <c r="P746" s="185"/>
      <c r="Q746" s="185"/>
      <c r="R746" s="185"/>
      <c r="S746" s="185"/>
      <c r="U746" s="185"/>
      <c r="V746" s="185"/>
      <c r="X746" s="185"/>
      <c r="Y746" s="185"/>
      <c r="Z746" s="185"/>
      <c r="AA746" s="26"/>
      <c r="AB746" s="185"/>
      <c r="AC746" s="185"/>
      <c r="AD746" s="185"/>
      <c r="AE746" s="185"/>
      <c r="AF746" s="185"/>
      <c r="AH746" s="185"/>
      <c r="AI746" s="185"/>
      <c r="AK746" s="185"/>
      <c r="AL746" s="185"/>
      <c r="AM746" s="185"/>
      <c r="AN746" s="185"/>
      <c r="AO746" s="185"/>
      <c r="AP746" s="185"/>
      <c r="AQ746" s="185"/>
      <c r="AR746" s="185"/>
      <c r="AS746" s="185"/>
      <c r="AT746" s="185"/>
      <c r="AU746" s="185"/>
      <c r="AV746" s="185"/>
      <c r="AW746" s="185"/>
      <c r="AX746" s="185"/>
      <c r="AY746" s="185"/>
      <c r="AZ746" s="185"/>
      <c r="BA746" s="185"/>
      <c r="BB746" s="185"/>
      <c r="BC746" s="185"/>
      <c r="BD746" s="185"/>
      <c r="BE746" s="185"/>
      <c r="BF746" s="185"/>
      <c r="BG746" s="185"/>
      <c r="BH746" s="185"/>
      <c r="BI746" s="185"/>
      <c r="BJ746" s="185"/>
    </row>
    <row r="747" spans="1:62" x14ac:dyDescent="0.3">
      <c r="A747" s="24">
        <f t="shared" si="119"/>
        <v>51</v>
      </c>
      <c r="B747" s="86">
        <f t="shared" si="120"/>
        <v>0</v>
      </c>
      <c r="C747" s="23">
        <f t="shared" si="121"/>
        <v>1</v>
      </c>
      <c r="D747" s="23">
        <f t="shared" si="122"/>
        <v>0</v>
      </c>
      <c r="F747" s="86">
        <f t="shared" si="123"/>
        <v>1.1227206105734012E-2</v>
      </c>
      <c r="G747" s="23">
        <f t="shared" si="124"/>
        <v>1.0000000000000002</v>
      </c>
      <c r="H747" s="23">
        <f t="shared" si="125"/>
        <v>2.4929405441596079E-18</v>
      </c>
      <c r="I747" s="185"/>
      <c r="J747" s="185"/>
      <c r="L747" s="185"/>
      <c r="M747" s="185"/>
      <c r="N747" s="185"/>
      <c r="O747" s="185"/>
      <c r="P747" s="185"/>
      <c r="Q747" s="185"/>
      <c r="R747" s="185"/>
      <c r="S747" s="185"/>
      <c r="U747" s="185"/>
      <c r="V747" s="185"/>
      <c r="X747" s="185"/>
      <c r="Y747" s="185"/>
      <c r="Z747" s="185"/>
      <c r="AA747" s="26"/>
      <c r="AB747" s="185"/>
      <c r="AC747" s="185"/>
      <c r="AD747" s="185"/>
      <c r="AE747" s="185"/>
      <c r="AF747" s="185"/>
      <c r="AH747" s="185"/>
      <c r="AI747" s="185"/>
      <c r="AK747" s="185"/>
      <c r="AL747" s="185"/>
      <c r="AM747" s="185"/>
      <c r="AN747" s="185"/>
      <c r="AO747" s="185"/>
      <c r="AP747" s="185"/>
      <c r="AQ747" s="185"/>
      <c r="AR747" s="185"/>
      <c r="AS747" s="185"/>
      <c r="AT747" s="185"/>
      <c r="AU747" s="185"/>
      <c r="AV747" s="185"/>
      <c r="AW747" s="185"/>
      <c r="AX747" s="185"/>
      <c r="AY747" s="185"/>
      <c r="AZ747" s="185"/>
      <c r="BA747" s="185"/>
      <c r="BB747" s="185"/>
      <c r="BC747" s="185"/>
      <c r="BD747" s="185"/>
      <c r="BE747" s="185"/>
      <c r="BF747" s="185"/>
      <c r="BG747" s="185"/>
      <c r="BH747" s="185"/>
      <c r="BI747" s="185"/>
      <c r="BJ747" s="185"/>
    </row>
    <row r="748" spans="1:62" x14ac:dyDescent="0.3">
      <c r="A748" s="24">
        <f t="shared" si="119"/>
        <v>52</v>
      </c>
      <c r="B748" s="86">
        <f t="shared" si="120"/>
        <v>0</v>
      </c>
      <c r="C748" s="23">
        <f t="shared" si="121"/>
        <v>1</v>
      </c>
      <c r="D748" s="23">
        <f t="shared" si="122"/>
        <v>0</v>
      </c>
      <c r="F748" s="86">
        <f t="shared" si="123"/>
        <v>1.113806603252252E-2</v>
      </c>
      <c r="G748" s="23">
        <f t="shared" si="124"/>
        <v>1</v>
      </c>
      <c r="H748" s="23">
        <f t="shared" si="125"/>
        <v>0</v>
      </c>
      <c r="I748" s="185"/>
      <c r="J748" s="185"/>
      <c r="L748" s="185"/>
      <c r="M748" s="185"/>
      <c r="N748" s="185"/>
      <c r="O748" s="185"/>
      <c r="P748" s="185"/>
      <c r="Q748" s="185"/>
      <c r="R748" s="185"/>
      <c r="S748" s="185"/>
      <c r="U748" s="185"/>
      <c r="V748" s="185"/>
      <c r="X748" s="185"/>
      <c r="Y748" s="185"/>
      <c r="Z748" s="185"/>
      <c r="AA748" s="26"/>
      <c r="AB748" s="185"/>
      <c r="AC748" s="185"/>
      <c r="AD748" s="185"/>
      <c r="AE748" s="185"/>
      <c r="AF748" s="185"/>
      <c r="AH748" s="185"/>
      <c r="AI748" s="185"/>
      <c r="AK748" s="185"/>
      <c r="AL748" s="185"/>
      <c r="AM748" s="185"/>
      <c r="AN748" s="185"/>
      <c r="AO748" s="185"/>
      <c r="AP748" s="185"/>
      <c r="AQ748" s="185"/>
      <c r="AR748" s="185"/>
      <c r="AS748" s="185"/>
      <c r="AT748" s="185"/>
      <c r="AU748" s="185"/>
      <c r="AV748" s="185"/>
      <c r="AW748" s="185"/>
      <c r="AX748" s="185"/>
      <c r="AY748" s="185"/>
      <c r="AZ748" s="185"/>
      <c r="BA748" s="185"/>
      <c r="BB748" s="185"/>
      <c r="BC748" s="185"/>
      <c r="BD748" s="185"/>
      <c r="BE748" s="185"/>
      <c r="BF748" s="185"/>
      <c r="BG748" s="185"/>
      <c r="BH748" s="185"/>
      <c r="BI748" s="185"/>
      <c r="BJ748" s="185"/>
    </row>
    <row r="749" spans="1:62" x14ac:dyDescent="0.3">
      <c r="A749" s="24">
        <f t="shared" si="119"/>
        <v>53</v>
      </c>
      <c r="B749" s="86">
        <f t="shared" si="120"/>
        <v>0</v>
      </c>
      <c r="C749" s="23">
        <f t="shared" si="121"/>
        <v>1</v>
      </c>
      <c r="D749" s="23">
        <f t="shared" si="122"/>
        <v>0</v>
      </c>
      <c r="F749" s="86">
        <f t="shared" si="123"/>
        <v>1.1020878771166602E-2</v>
      </c>
      <c r="G749" s="23">
        <f t="shared" si="124"/>
        <v>1</v>
      </c>
      <c r="H749" s="23">
        <f t="shared" si="125"/>
        <v>0</v>
      </c>
      <c r="I749" s="185"/>
      <c r="J749" s="185"/>
      <c r="L749" s="185"/>
      <c r="M749" s="185"/>
      <c r="N749" s="185"/>
      <c r="O749" s="185"/>
      <c r="P749" s="185"/>
      <c r="Q749" s="185"/>
      <c r="R749" s="185"/>
      <c r="S749" s="185"/>
      <c r="U749" s="185"/>
      <c r="V749" s="185"/>
      <c r="X749" s="185"/>
      <c r="Y749" s="185"/>
      <c r="Z749" s="185"/>
      <c r="AA749" s="26"/>
      <c r="AB749" s="185"/>
      <c r="AC749" s="185"/>
      <c r="AD749" s="185"/>
      <c r="AE749" s="185"/>
      <c r="AF749" s="185"/>
      <c r="AH749" s="185"/>
      <c r="AI749" s="185"/>
      <c r="AK749" s="185"/>
      <c r="AL749" s="185"/>
      <c r="AM749" s="185"/>
      <c r="AN749" s="185"/>
      <c r="AO749" s="185"/>
      <c r="AP749" s="185"/>
      <c r="AQ749" s="185"/>
      <c r="AR749" s="185"/>
      <c r="AS749" s="185"/>
      <c r="AT749" s="185"/>
      <c r="AU749" s="185"/>
      <c r="AV749" s="185"/>
      <c r="AW749" s="185"/>
      <c r="AX749" s="185"/>
      <c r="AY749" s="185"/>
      <c r="AZ749" s="185"/>
      <c r="BA749" s="185"/>
      <c r="BB749" s="185"/>
      <c r="BC749" s="185"/>
      <c r="BD749" s="185"/>
      <c r="BE749" s="185"/>
      <c r="BF749" s="185"/>
      <c r="BG749" s="185"/>
      <c r="BH749" s="185"/>
      <c r="BI749" s="185"/>
      <c r="BJ749" s="185"/>
    </row>
    <row r="750" spans="1:62" x14ac:dyDescent="0.3">
      <c r="A750" s="24">
        <f t="shared" si="119"/>
        <v>54</v>
      </c>
      <c r="B750" s="86">
        <f t="shared" si="120"/>
        <v>0</v>
      </c>
      <c r="C750" s="23">
        <f t="shared" si="121"/>
        <v>1</v>
      </c>
      <c r="D750" s="23">
        <f t="shared" si="122"/>
        <v>0</v>
      </c>
      <c r="F750" s="86">
        <f t="shared" si="123"/>
        <v>1.1413539405188562E-2</v>
      </c>
      <c r="G750" s="23">
        <f t="shared" si="124"/>
        <v>1</v>
      </c>
      <c r="H750" s="23">
        <f t="shared" si="125"/>
        <v>0</v>
      </c>
      <c r="I750" s="185"/>
      <c r="J750" s="185"/>
      <c r="L750" s="185"/>
      <c r="M750" s="185"/>
      <c r="N750" s="185"/>
      <c r="O750" s="185"/>
      <c r="P750" s="185"/>
      <c r="Q750" s="185"/>
      <c r="R750" s="185"/>
      <c r="S750" s="185"/>
      <c r="U750" s="185"/>
      <c r="V750" s="185"/>
      <c r="X750" s="185"/>
      <c r="Y750" s="185"/>
      <c r="Z750" s="185"/>
      <c r="AA750" s="26"/>
      <c r="AB750" s="185"/>
      <c r="AC750" s="185"/>
      <c r="AD750" s="185"/>
      <c r="AE750" s="185"/>
      <c r="AF750" s="185"/>
      <c r="AH750" s="185"/>
      <c r="AI750" s="185"/>
      <c r="AK750" s="185"/>
      <c r="AL750" s="185"/>
      <c r="AM750" s="185"/>
      <c r="AN750" s="185"/>
      <c r="AO750" s="185"/>
      <c r="AP750" s="185"/>
      <c r="AQ750" s="185"/>
      <c r="AR750" s="185"/>
      <c r="AS750" s="185"/>
      <c r="AT750" s="185"/>
      <c r="AU750" s="185"/>
      <c r="AV750" s="185"/>
      <c r="AW750" s="185"/>
      <c r="AX750" s="185"/>
      <c r="AY750" s="185"/>
      <c r="AZ750" s="185"/>
      <c r="BA750" s="185"/>
      <c r="BB750" s="185"/>
      <c r="BC750" s="185"/>
      <c r="BD750" s="185"/>
      <c r="BE750" s="185"/>
      <c r="BF750" s="185"/>
      <c r="BG750" s="185"/>
      <c r="BH750" s="185"/>
      <c r="BI750" s="185"/>
      <c r="BJ750" s="185"/>
    </row>
    <row r="751" spans="1:62" x14ac:dyDescent="0.3">
      <c r="A751" s="24">
        <f t="shared" si="119"/>
        <v>55</v>
      </c>
      <c r="B751" s="86">
        <f t="shared" si="120"/>
        <v>0</v>
      </c>
      <c r="C751" s="23">
        <f t="shared" si="121"/>
        <v>1</v>
      </c>
      <c r="D751" s="23">
        <f t="shared" si="122"/>
        <v>0</v>
      </c>
      <c r="F751" s="86">
        <f t="shared" si="123"/>
        <v>8.8315319263086514E-3</v>
      </c>
      <c r="G751" s="23">
        <f t="shared" si="124"/>
        <v>1</v>
      </c>
      <c r="H751" s="23">
        <f t="shared" si="125"/>
        <v>0</v>
      </c>
      <c r="I751" s="185"/>
      <c r="J751" s="185"/>
      <c r="L751" s="185"/>
      <c r="M751" s="185"/>
      <c r="N751" s="185"/>
      <c r="O751" s="185"/>
      <c r="P751" s="185"/>
      <c r="Q751" s="185"/>
      <c r="R751" s="185"/>
      <c r="S751" s="185"/>
      <c r="U751" s="185"/>
      <c r="V751" s="185"/>
      <c r="X751" s="185"/>
      <c r="Y751" s="185"/>
      <c r="Z751" s="185"/>
      <c r="AA751" s="26"/>
      <c r="AB751" s="185"/>
      <c r="AC751" s="185"/>
      <c r="AD751" s="185"/>
      <c r="AE751" s="185"/>
      <c r="AF751" s="185"/>
      <c r="AH751" s="185"/>
      <c r="AI751" s="185"/>
      <c r="AK751" s="185"/>
      <c r="AL751" s="185"/>
      <c r="AM751" s="185"/>
      <c r="AN751" s="185"/>
      <c r="AO751" s="185"/>
      <c r="AP751" s="185"/>
      <c r="AQ751" s="185"/>
      <c r="AR751" s="185"/>
      <c r="AS751" s="185"/>
      <c r="AT751" s="185"/>
      <c r="AU751" s="185"/>
      <c r="AV751" s="185"/>
      <c r="AW751" s="185"/>
      <c r="AX751" s="185"/>
      <c r="AY751" s="185"/>
      <c r="AZ751" s="185"/>
      <c r="BA751" s="185"/>
      <c r="BB751" s="185"/>
      <c r="BC751" s="185"/>
      <c r="BD751" s="185"/>
      <c r="BE751" s="185"/>
      <c r="BF751" s="185"/>
      <c r="BG751" s="185"/>
      <c r="BH751" s="185"/>
      <c r="BI751" s="185"/>
      <c r="BJ751" s="185"/>
    </row>
    <row r="752" spans="1:62" x14ac:dyDescent="0.3">
      <c r="A752" s="24">
        <f t="shared" si="119"/>
        <v>56</v>
      </c>
      <c r="B752" s="86">
        <f t="shared" si="120"/>
        <v>0</v>
      </c>
      <c r="C752" s="23">
        <f t="shared" si="121"/>
        <v>1</v>
      </c>
      <c r="D752" s="23">
        <f t="shared" si="122"/>
        <v>0</v>
      </c>
      <c r="F752" s="86">
        <f t="shared" si="123"/>
        <v>8.4552552932819491E-3</v>
      </c>
      <c r="G752" s="23">
        <f t="shared" si="124"/>
        <v>1</v>
      </c>
      <c r="H752" s="23">
        <f t="shared" si="125"/>
        <v>0</v>
      </c>
      <c r="I752" s="185"/>
      <c r="J752" s="185"/>
      <c r="L752" s="185"/>
      <c r="M752" s="185"/>
      <c r="N752" s="185"/>
      <c r="O752" s="185"/>
      <c r="P752" s="185"/>
      <c r="Q752" s="185"/>
      <c r="R752" s="185"/>
      <c r="S752" s="185"/>
      <c r="U752" s="185"/>
      <c r="V752" s="185"/>
      <c r="X752" s="185"/>
      <c r="Y752" s="185"/>
      <c r="Z752" s="185"/>
      <c r="AA752" s="26"/>
      <c r="AB752" s="185"/>
      <c r="AC752" s="185"/>
      <c r="AD752" s="185"/>
      <c r="AE752" s="185"/>
      <c r="AF752" s="185"/>
      <c r="AH752" s="185"/>
      <c r="AI752" s="185"/>
      <c r="AK752" s="185"/>
      <c r="AL752" s="185"/>
      <c r="AM752" s="185"/>
      <c r="AN752" s="185"/>
      <c r="AO752" s="185"/>
      <c r="AP752" s="185"/>
      <c r="AQ752" s="185"/>
      <c r="AR752" s="185"/>
      <c r="AS752" s="185"/>
      <c r="AT752" s="185"/>
      <c r="AU752" s="185"/>
      <c r="AV752" s="185"/>
      <c r="AW752" s="185"/>
      <c r="AX752" s="185"/>
      <c r="AY752" s="185"/>
      <c r="AZ752" s="185"/>
      <c r="BA752" s="185"/>
      <c r="BB752" s="185"/>
      <c r="BC752" s="185"/>
      <c r="BD752" s="185"/>
      <c r="BE752" s="185"/>
      <c r="BF752" s="185"/>
      <c r="BG752" s="185"/>
      <c r="BH752" s="185"/>
      <c r="BI752" s="185"/>
      <c r="BJ752" s="185"/>
    </row>
    <row r="753" spans="1:62" x14ac:dyDescent="0.3">
      <c r="A753" s="24">
        <f t="shared" si="119"/>
        <v>57</v>
      </c>
      <c r="B753" s="86">
        <f t="shared" si="120"/>
        <v>0</v>
      </c>
      <c r="C753" s="23">
        <f t="shared" si="121"/>
        <v>1</v>
      </c>
      <c r="D753" s="23">
        <f t="shared" si="122"/>
        <v>0</v>
      </c>
      <c r="F753" s="86">
        <f t="shared" si="123"/>
        <v>8.3580620670388895E-3</v>
      </c>
      <c r="G753" s="23">
        <f t="shared" si="124"/>
        <v>1</v>
      </c>
      <c r="H753" s="23">
        <f t="shared" si="125"/>
        <v>0</v>
      </c>
      <c r="I753" s="185"/>
      <c r="J753" s="185"/>
      <c r="L753" s="185"/>
      <c r="M753" s="185"/>
      <c r="N753" s="185"/>
      <c r="O753" s="185"/>
      <c r="P753" s="185"/>
      <c r="Q753" s="185"/>
      <c r="R753" s="185"/>
      <c r="S753" s="185"/>
      <c r="U753" s="185"/>
      <c r="V753" s="185"/>
      <c r="X753" s="185"/>
      <c r="Y753" s="185"/>
      <c r="Z753" s="185"/>
      <c r="AA753" s="26"/>
      <c r="AB753" s="185"/>
      <c r="AC753" s="185"/>
      <c r="AD753" s="185"/>
      <c r="AE753" s="185"/>
      <c r="AF753" s="185"/>
      <c r="AH753" s="185"/>
      <c r="AI753" s="185"/>
      <c r="AK753" s="185"/>
      <c r="AL753" s="185"/>
      <c r="AM753" s="185"/>
      <c r="AN753" s="185"/>
      <c r="AO753" s="185"/>
      <c r="AP753" s="185"/>
      <c r="AQ753" s="185"/>
      <c r="AR753" s="185"/>
      <c r="AS753" s="185"/>
      <c r="AT753" s="185"/>
      <c r="AU753" s="185"/>
      <c r="AV753" s="185"/>
      <c r="AW753" s="185"/>
      <c r="AX753" s="185"/>
      <c r="AY753" s="185"/>
      <c r="AZ753" s="185"/>
      <c r="BA753" s="185"/>
      <c r="BB753" s="185"/>
      <c r="BC753" s="185"/>
      <c r="BD753" s="185"/>
      <c r="BE753" s="185"/>
      <c r="BF753" s="185"/>
      <c r="BG753" s="185"/>
      <c r="BH753" s="185"/>
      <c r="BI753" s="185"/>
      <c r="BJ753" s="185"/>
    </row>
    <row r="754" spans="1:62" x14ac:dyDescent="0.3">
      <c r="A754" s="24">
        <f t="shared" si="119"/>
        <v>58</v>
      </c>
      <c r="B754" s="86">
        <f t="shared" si="120"/>
        <v>0</v>
      </c>
      <c r="C754" s="23">
        <f t="shared" si="121"/>
        <v>1</v>
      </c>
      <c r="D754" s="23">
        <f t="shared" si="122"/>
        <v>0</v>
      </c>
      <c r="F754" s="86">
        <f t="shared" si="123"/>
        <v>8.1850581243262423E-3</v>
      </c>
      <c r="G754" s="23">
        <f t="shared" si="124"/>
        <v>1</v>
      </c>
      <c r="H754" s="23">
        <f t="shared" si="125"/>
        <v>0</v>
      </c>
      <c r="I754" s="185"/>
      <c r="J754" s="185"/>
      <c r="L754" s="185"/>
      <c r="M754" s="185"/>
      <c r="N754" s="185"/>
      <c r="O754" s="185"/>
      <c r="P754" s="185"/>
      <c r="Q754" s="185"/>
      <c r="R754" s="185"/>
      <c r="S754" s="185"/>
      <c r="U754" s="185"/>
      <c r="V754" s="185"/>
      <c r="X754" s="185"/>
      <c r="Y754" s="185"/>
      <c r="Z754" s="185"/>
      <c r="AA754" s="26"/>
      <c r="AB754" s="185"/>
      <c r="AC754" s="185"/>
      <c r="AD754" s="185"/>
      <c r="AE754" s="185"/>
      <c r="AF754" s="185"/>
      <c r="AH754" s="185"/>
      <c r="AI754" s="185"/>
      <c r="AK754" s="185"/>
      <c r="AL754" s="185"/>
      <c r="AM754" s="185"/>
      <c r="AN754" s="185"/>
      <c r="AO754" s="185"/>
      <c r="AP754" s="185"/>
      <c r="AQ754" s="185"/>
      <c r="AR754" s="185"/>
      <c r="AS754" s="185"/>
      <c r="AT754" s="185"/>
      <c r="AU754" s="185"/>
      <c r="AV754" s="185"/>
      <c r="AW754" s="185"/>
      <c r="AX754" s="185"/>
      <c r="AY754" s="185"/>
      <c r="AZ754" s="185"/>
      <c r="BA754" s="185"/>
      <c r="BB754" s="185"/>
      <c r="BC754" s="185"/>
      <c r="BD754" s="185"/>
      <c r="BE754" s="185"/>
      <c r="BF754" s="185"/>
      <c r="BG754" s="185"/>
      <c r="BH754" s="185"/>
      <c r="BI754" s="185"/>
      <c r="BJ754" s="185"/>
    </row>
    <row r="755" spans="1:62" x14ac:dyDescent="0.3">
      <c r="A755" s="24">
        <f t="shared" si="119"/>
        <v>59</v>
      </c>
      <c r="B755" s="86">
        <f t="shared" si="120"/>
        <v>0</v>
      </c>
      <c r="C755" s="23">
        <f t="shared" si="121"/>
        <v>1</v>
      </c>
      <c r="D755" s="23">
        <f t="shared" si="122"/>
        <v>0</v>
      </c>
      <c r="F755" s="86">
        <f t="shared" si="123"/>
        <v>7.2520031523928691E-3</v>
      </c>
      <c r="G755" s="23">
        <f t="shared" si="124"/>
        <v>1</v>
      </c>
      <c r="H755" s="23">
        <f t="shared" si="125"/>
        <v>0</v>
      </c>
      <c r="I755" s="185"/>
      <c r="J755" s="185"/>
      <c r="L755" s="185"/>
      <c r="M755" s="185"/>
      <c r="N755" s="185"/>
      <c r="O755" s="185"/>
      <c r="P755" s="185"/>
      <c r="Q755" s="185"/>
      <c r="R755" s="185"/>
      <c r="S755" s="185"/>
      <c r="U755" s="185"/>
      <c r="V755" s="185"/>
      <c r="X755" s="185"/>
      <c r="Y755" s="185"/>
      <c r="Z755" s="185"/>
      <c r="AA755" s="26"/>
      <c r="AB755" s="185"/>
      <c r="AC755" s="185"/>
      <c r="AD755" s="185"/>
      <c r="AE755" s="185"/>
      <c r="AF755" s="185"/>
      <c r="AH755" s="185"/>
      <c r="AI755" s="185"/>
      <c r="AK755" s="185"/>
      <c r="AL755" s="185"/>
      <c r="AM755" s="185"/>
      <c r="AN755" s="185"/>
      <c r="AO755" s="185"/>
      <c r="AP755" s="185"/>
      <c r="AQ755" s="185"/>
      <c r="AR755" s="185"/>
      <c r="AS755" s="185"/>
      <c r="AT755" s="185"/>
      <c r="AU755" s="185"/>
      <c r="AV755" s="185"/>
      <c r="AW755" s="185"/>
      <c r="AX755" s="185"/>
      <c r="AY755" s="185"/>
      <c r="AZ755" s="185"/>
      <c r="BA755" s="185"/>
      <c r="BB755" s="185"/>
      <c r="BC755" s="185"/>
      <c r="BD755" s="185"/>
      <c r="BE755" s="185"/>
      <c r="BF755" s="185"/>
      <c r="BG755" s="185"/>
      <c r="BH755" s="185"/>
      <c r="BI755" s="185"/>
      <c r="BJ755" s="185"/>
    </row>
    <row r="756" spans="1:62" x14ac:dyDescent="0.3">
      <c r="A756" s="24">
        <f t="shared" si="119"/>
        <v>60</v>
      </c>
      <c r="B756" s="86">
        <f t="shared" si="120"/>
        <v>0</v>
      </c>
      <c r="C756" s="23">
        <f t="shared" si="121"/>
        <v>1</v>
      </c>
      <c r="D756" s="23">
        <f t="shared" si="122"/>
        <v>0</v>
      </c>
      <c r="F756" s="86">
        <f t="shared" si="123"/>
        <v>6.0601365037208348E-3</v>
      </c>
      <c r="G756" s="23">
        <f t="shared" si="124"/>
        <v>1.0000000000000002</v>
      </c>
      <c r="H756" s="23">
        <f t="shared" si="125"/>
        <v>1.3456206157604533E-18</v>
      </c>
      <c r="I756" s="185"/>
      <c r="J756" s="185"/>
      <c r="L756" s="185"/>
      <c r="M756" s="185"/>
      <c r="N756" s="185"/>
      <c r="O756" s="185"/>
      <c r="P756" s="185"/>
      <c r="Q756" s="185"/>
      <c r="R756" s="185"/>
      <c r="S756" s="185"/>
      <c r="U756" s="185"/>
      <c r="V756" s="185"/>
      <c r="X756" s="185"/>
      <c r="Y756" s="185"/>
      <c r="Z756" s="185"/>
      <c r="AA756" s="26"/>
      <c r="AB756" s="185"/>
      <c r="AC756" s="185"/>
      <c r="AD756" s="185"/>
      <c r="AE756" s="185"/>
      <c r="AF756" s="185"/>
      <c r="AH756" s="185"/>
      <c r="AI756" s="185"/>
      <c r="AK756" s="185"/>
      <c r="AL756" s="185"/>
      <c r="AM756" s="185"/>
      <c r="AN756" s="185"/>
      <c r="AO756" s="185"/>
      <c r="AP756" s="185"/>
      <c r="AQ756" s="185"/>
      <c r="AR756" s="185"/>
      <c r="AS756" s="185"/>
      <c r="AT756" s="185"/>
      <c r="AU756" s="185"/>
      <c r="AV756" s="185"/>
      <c r="AW756" s="185"/>
      <c r="AX756" s="185"/>
      <c r="AY756" s="185"/>
      <c r="AZ756" s="185"/>
      <c r="BA756" s="185"/>
      <c r="BB756" s="185"/>
      <c r="BC756" s="185"/>
      <c r="BD756" s="185"/>
      <c r="BE756" s="185"/>
      <c r="BF756" s="185"/>
      <c r="BG756" s="185"/>
      <c r="BH756" s="185"/>
      <c r="BI756" s="185"/>
      <c r="BJ756" s="185"/>
    </row>
    <row r="757" spans="1:62" x14ac:dyDescent="0.3">
      <c r="A757" s="24">
        <f t="shared" si="119"/>
        <v>61</v>
      </c>
      <c r="B757" s="86">
        <f t="shared" si="120"/>
        <v>0</v>
      </c>
      <c r="C757" s="23">
        <f t="shared" si="121"/>
        <v>1</v>
      </c>
      <c r="D757" s="23">
        <f t="shared" si="122"/>
        <v>0</v>
      </c>
      <c r="F757" s="86">
        <f t="shared" si="123"/>
        <v>5.7807754020050691E-3</v>
      </c>
      <c r="G757" s="23">
        <f t="shared" si="124"/>
        <v>1</v>
      </c>
      <c r="H757" s="23">
        <f t="shared" si="125"/>
        <v>0</v>
      </c>
      <c r="I757" s="185"/>
      <c r="J757" s="185"/>
      <c r="L757" s="185"/>
      <c r="M757" s="185"/>
      <c r="N757" s="185"/>
      <c r="O757" s="185"/>
      <c r="P757" s="185"/>
      <c r="Q757" s="185"/>
      <c r="R757" s="185"/>
      <c r="S757" s="185"/>
      <c r="U757" s="185"/>
      <c r="V757" s="185"/>
      <c r="X757" s="185"/>
      <c r="Y757" s="185"/>
      <c r="Z757" s="185"/>
      <c r="AA757" s="26"/>
      <c r="AB757" s="185"/>
      <c r="AC757" s="185"/>
      <c r="AD757" s="185"/>
      <c r="AE757" s="185"/>
      <c r="AF757" s="185"/>
      <c r="AH757" s="185"/>
      <c r="AI757" s="185"/>
      <c r="AK757" s="185"/>
      <c r="AL757" s="185"/>
      <c r="AM757" s="185"/>
      <c r="AN757" s="185"/>
      <c r="AO757" s="185"/>
      <c r="AP757" s="185"/>
      <c r="AQ757" s="185"/>
      <c r="AR757" s="185"/>
      <c r="AS757" s="185"/>
      <c r="AT757" s="185"/>
      <c r="AU757" s="185"/>
      <c r="AV757" s="185"/>
      <c r="AW757" s="185"/>
      <c r="AX757" s="185"/>
      <c r="AY757" s="185"/>
      <c r="AZ757" s="185"/>
      <c r="BA757" s="185"/>
      <c r="BB757" s="185"/>
      <c r="BC757" s="185"/>
      <c r="BD757" s="185"/>
      <c r="BE757" s="185"/>
      <c r="BF757" s="185"/>
      <c r="BG757" s="185"/>
      <c r="BH757" s="185"/>
      <c r="BI757" s="185"/>
      <c r="BJ757" s="185"/>
    </row>
    <row r="758" spans="1:62" x14ac:dyDescent="0.3">
      <c r="A758" s="24">
        <f t="shared" si="119"/>
        <v>62</v>
      </c>
      <c r="B758" s="86">
        <f t="shared" si="120"/>
        <v>0</v>
      </c>
      <c r="C758" s="23">
        <f t="shared" si="121"/>
        <v>1</v>
      </c>
      <c r="D758" s="23">
        <f t="shared" si="122"/>
        <v>0</v>
      </c>
      <c r="F758" s="86">
        <f t="shared" si="123"/>
        <v>5.4567054162174946E-3</v>
      </c>
      <c r="G758" s="23">
        <f t="shared" si="124"/>
        <v>1</v>
      </c>
      <c r="H758" s="23">
        <f t="shared" si="125"/>
        <v>0</v>
      </c>
      <c r="I758" s="185"/>
      <c r="J758" s="185"/>
      <c r="L758" s="185"/>
      <c r="M758" s="185"/>
      <c r="N758" s="185"/>
      <c r="O758" s="185"/>
      <c r="P758" s="185"/>
      <c r="Q758" s="185"/>
      <c r="R758" s="185"/>
      <c r="S758" s="185"/>
      <c r="U758" s="185"/>
      <c r="V758" s="185"/>
      <c r="X758" s="185"/>
      <c r="Y758" s="185"/>
      <c r="Z758" s="185"/>
      <c r="AA758" s="26"/>
      <c r="AB758" s="185"/>
      <c r="AC758" s="185"/>
      <c r="AD758" s="185"/>
      <c r="AE758" s="185"/>
      <c r="AF758" s="185"/>
      <c r="AH758" s="185"/>
      <c r="AI758" s="185"/>
      <c r="AK758" s="185"/>
      <c r="AL758" s="185"/>
      <c r="AM758" s="185"/>
      <c r="AN758" s="185"/>
      <c r="AO758" s="185"/>
      <c r="AP758" s="185"/>
      <c r="AQ758" s="185"/>
      <c r="AR758" s="185"/>
      <c r="AS758" s="185"/>
      <c r="AT758" s="185"/>
      <c r="AU758" s="185"/>
      <c r="AV758" s="185"/>
      <c r="AW758" s="185"/>
      <c r="AX758" s="185"/>
      <c r="AY758" s="185"/>
      <c r="AZ758" s="185"/>
      <c r="BA758" s="185"/>
      <c r="BB758" s="185"/>
      <c r="BC758" s="185"/>
      <c r="BD758" s="185"/>
      <c r="BE758" s="185"/>
      <c r="BF758" s="185"/>
      <c r="BG758" s="185"/>
      <c r="BH758" s="185"/>
      <c r="BI758" s="185"/>
      <c r="BJ758" s="185"/>
    </row>
    <row r="759" spans="1:62" x14ac:dyDescent="0.3">
      <c r="A759" s="24">
        <f>A662</f>
        <v>63</v>
      </c>
      <c r="B759" s="86">
        <f t="shared" si="120"/>
        <v>0</v>
      </c>
      <c r="C759" s="23">
        <f t="shared" si="121"/>
        <v>1</v>
      </c>
      <c r="D759" s="23">
        <f t="shared" si="122"/>
        <v>0</v>
      </c>
      <c r="F759" s="86">
        <f t="shared" si="123"/>
        <v>4.7583026619280808E-3</v>
      </c>
      <c r="G759" s="23">
        <f t="shared" si="124"/>
        <v>1</v>
      </c>
      <c r="H759" s="23">
        <f t="shared" si="125"/>
        <v>0</v>
      </c>
      <c r="I759" s="185"/>
      <c r="J759" s="185"/>
      <c r="L759" s="185"/>
      <c r="M759" s="185"/>
      <c r="N759" s="185"/>
      <c r="O759" s="185"/>
      <c r="P759" s="185"/>
      <c r="Q759" s="185"/>
      <c r="R759" s="185"/>
      <c r="S759" s="185"/>
      <c r="U759" s="185"/>
      <c r="V759" s="185"/>
      <c r="X759" s="185"/>
      <c r="Y759" s="185"/>
      <c r="Z759" s="185"/>
      <c r="AA759" s="26"/>
      <c r="AB759" s="185"/>
      <c r="AC759" s="185"/>
      <c r="AD759" s="185"/>
      <c r="AE759" s="185"/>
      <c r="AF759" s="185"/>
      <c r="AH759" s="185"/>
      <c r="AI759" s="185"/>
      <c r="AK759" s="185"/>
      <c r="AL759" s="185"/>
      <c r="AM759" s="185"/>
      <c r="AN759" s="185"/>
      <c r="AO759" s="185"/>
      <c r="AP759" s="185"/>
      <c r="AQ759" s="185"/>
      <c r="AR759" s="185"/>
      <c r="AS759" s="185"/>
      <c r="AT759" s="185"/>
      <c r="AU759" s="185"/>
      <c r="AV759" s="185"/>
      <c r="AW759" s="185"/>
      <c r="AX759" s="185"/>
      <c r="AY759" s="185"/>
      <c r="AZ759" s="185"/>
      <c r="BA759" s="185"/>
      <c r="BB759" s="185"/>
      <c r="BC759" s="185"/>
      <c r="BD759" s="185"/>
      <c r="BE759" s="185"/>
      <c r="BF759" s="185"/>
      <c r="BG759" s="185"/>
      <c r="BH759" s="185"/>
      <c r="BI759" s="185"/>
      <c r="BJ759" s="185"/>
    </row>
    <row r="760" spans="1:62" x14ac:dyDescent="0.3">
      <c r="A760" s="24">
        <f t="shared" si="119"/>
        <v>64</v>
      </c>
      <c r="B760" s="86">
        <f t="shared" si="120"/>
        <v>0</v>
      </c>
      <c r="C760" s="23">
        <f t="shared" si="121"/>
        <v>1</v>
      </c>
      <c r="D760" s="23">
        <f t="shared" si="122"/>
        <v>0</v>
      </c>
      <c r="F760" s="86">
        <f t="shared" si="123"/>
        <v>4.3539788407569524E-3</v>
      </c>
      <c r="G760" s="23">
        <f t="shared" si="124"/>
        <v>1</v>
      </c>
      <c r="H760" s="23">
        <f t="shared" si="125"/>
        <v>0</v>
      </c>
      <c r="I760" s="185"/>
      <c r="J760" s="185"/>
      <c r="L760" s="185"/>
      <c r="M760" s="185"/>
      <c r="N760" s="185"/>
      <c r="O760" s="185"/>
      <c r="P760" s="185"/>
      <c r="Q760" s="185"/>
      <c r="R760" s="185"/>
      <c r="S760" s="185"/>
      <c r="U760" s="185"/>
      <c r="V760" s="185"/>
      <c r="X760" s="185"/>
      <c r="Y760" s="185"/>
      <c r="Z760" s="185"/>
      <c r="AA760" s="26"/>
      <c r="AB760" s="185"/>
      <c r="AC760" s="185"/>
      <c r="AD760" s="185"/>
      <c r="AE760" s="185"/>
      <c r="AF760" s="185"/>
      <c r="AH760" s="185"/>
      <c r="AI760" s="185"/>
      <c r="AK760" s="185"/>
      <c r="AL760" s="185"/>
      <c r="AM760" s="185"/>
      <c r="AN760" s="185"/>
      <c r="AO760" s="185"/>
      <c r="AP760" s="185"/>
      <c r="AQ760" s="185"/>
      <c r="AR760" s="185"/>
      <c r="AS760" s="185"/>
      <c r="AT760" s="185"/>
      <c r="AU760" s="185"/>
      <c r="AV760" s="185"/>
      <c r="AW760" s="185"/>
      <c r="AX760" s="185"/>
      <c r="AY760" s="185"/>
      <c r="AZ760" s="185"/>
      <c r="BA760" s="185"/>
      <c r="BB760" s="185"/>
      <c r="BC760" s="185"/>
      <c r="BD760" s="185"/>
      <c r="BE760" s="185"/>
      <c r="BF760" s="185"/>
      <c r="BG760" s="185"/>
      <c r="BH760" s="185"/>
      <c r="BI760" s="185"/>
      <c r="BJ760" s="185"/>
    </row>
    <row r="761" spans="1:62" x14ac:dyDescent="0.3">
      <c r="A761" s="24">
        <f t="shared" ref="A761:A772" si="126">A664</f>
        <v>65</v>
      </c>
      <c r="B761" s="86">
        <f t="shared" ref="B761:B780" si="127">SUM(I664,L664,P664,S664)</f>
        <v>0</v>
      </c>
      <c r="C761" s="23">
        <f t="shared" ref="C761:C780" si="128">IFERROR(SUM(K664,N664,R664,U664)/B761,1)</f>
        <v>1</v>
      </c>
      <c r="D761" s="23">
        <f t="shared" ref="D761:D780" si="129">ABS(C761-1)*B761*$I$4</f>
        <v>0</v>
      </c>
      <c r="F761" s="86">
        <f t="shared" ref="F761:F780" si="130">SUM(B664,E664)</f>
        <v>3.9893653948794164E-3</v>
      </c>
      <c r="G761" s="23">
        <f t="shared" ref="G761:G780" si="131">SUM(D664,G664)/F761</f>
        <v>1</v>
      </c>
      <c r="H761" s="23">
        <f t="shared" ref="H761:H780" si="132">ABS(G761-1)*F761*$I$4</f>
        <v>0</v>
      </c>
      <c r="I761" s="185"/>
      <c r="J761" s="185"/>
      <c r="L761" s="185"/>
      <c r="M761" s="185"/>
      <c r="N761" s="185"/>
      <c r="O761" s="185"/>
      <c r="P761" s="185"/>
      <c r="Q761" s="185"/>
      <c r="R761" s="185"/>
      <c r="S761" s="185"/>
      <c r="U761" s="185"/>
      <c r="V761" s="185"/>
      <c r="X761" s="185"/>
      <c r="Y761" s="185"/>
      <c r="Z761" s="185"/>
      <c r="AA761" s="26"/>
      <c r="AB761" s="185"/>
      <c r="AC761" s="185"/>
      <c r="AD761" s="185"/>
      <c r="AE761" s="185"/>
      <c r="AF761" s="185"/>
      <c r="AH761" s="185"/>
      <c r="AI761" s="185"/>
      <c r="AK761" s="185"/>
      <c r="AL761" s="185"/>
      <c r="AM761" s="185"/>
      <c r="AN761" s="185"/>
      <c r="AO761" s="185"/>
      <c r="AP761" s="185"/>
      <c r="AQ761" s="185"/>
      <c r="AR761" s="185"/>
      <c r="AS761" s="185"/>
      <c r="AT761" s="185"/>
      <c r="AU761" s="185"/>
      <c r="AV761" s="185"/>
      <c r="AW761" s="185"/>
      <c r="AX761" s="185"/>
      <c r="AY761" s="185"/>
      <c r="AZ761" s="185"/>
      <c r="BA761" s="185"/>
      <c r="BB761" s="185"/>
      <c r="BC761" s="185"/>
      <c r="BD761" s="185"/>
      <c r="BE761" s="185"/>
      <c r="BF761" s="185"/>
      <c r="BG761" s="185"/>
      <c r="BH761" s="185"/>
      <c r="BI761" s="185"/>
      <c r="BJ761" s="185"/>
    </row>
    <row r="762" spans="1:62" x14ac:dyDescent="0.3">
      <c r="A762" s="24">
        <f t="shared" si="126"/>
        <v>66</v>
      </c>
      <c r="B762" s="86">
        <f t="shared" si="127"/>
        <v>0</v>
      </c>
      <c r="C762" s="23">
        <f t="shared" si="128"/>
        <v>1</v>
      </c>
      <c r="D762" s="23">
        <f t="shared" si="129"/>
        <v>0</v>
      </c>
      <c r="F762" s="86">
        <f t="shared" si="130"/>
        <v>3.5394996048401114E-3</v>
      </c>
      <c r="G762" s="23">
        <f t="shared" si="131"/>
        <v>1</v>
      </c>
      <c r="H762" s="23">
        <f t="shared" si="132"/>
        <v>0</v>
      </c>
      <c r="I762" s="185"/>
      <c r="J762" s="185"/>
      <c r="L762" s="185"/>
      <c r="M762" s="185"/>
      <c r="N762" s="185"/>
      <c r="O762" s="185"/>
      <c r="P762" s="185"/>
      <c r="Q762" s="185"/>
      <c r="R762" s="185"/>
      <c r="S762" s="185"/>
      <c r="U762" s="185"/>
      <c r="V762" s="185"/>
      <c r="X762" s="185"/>
      <c r="Y762" s="185"/>
      <c r="Z762" s="185"/>
      <c r="AA762" s="26"/>
      <c r="AB762" s="185"/>
      <c r="AC762" s="185"/>
      <c r="AD762" s="185"/>
      <c r="AE762" s="185"/>
      <c r="AF762" s="185"/>
      <c r="AH762" s="185"/>
      <c r="AI762" s="185"/>
      <c r="AK762" s="185"/>
      <c r="AL762" s="185"/>
      <c r="AM762" s="185"/>
      <c r="AN762" s="185"/>
      <c r="AO762" s="185"/>
      <c r="AP762" s="185"/>
      <c r="AQ762" s="185"/>
      <c r="AR762" s="185"/>
      <c r="AS762" s="185"/>
      <c r="AT762" s="185"/>
      <c r="AU762" s="185"/>
      <c r="AV762" s="185"/>
      <c r="AW762" s="185"/>
      <c r="AX762" s="185"/>
      <c r="AY762" s="185"/>
      <c r="AZ762" s="185"/>
      <c r="BA762" s="185"/>
      <c r="BB762" s="185"/>
      <c r="BC762" s="185"/>
      <c r="BD762" s="185"/>
      <c r="BE762" s="185"/>
      <c r="BF762" s="185"/>
      <c r="BG762" s="185"/>
      <c r="BH762" s="185"/>
      <c r="BI762" s="185"/>
      <c r="BJ762" s="185"/>
    </row>
    <row r="763" spans="1:62" x14ac:dyDescent="0.3">
      <c r="A763" s="24">
        <f t="shared" si="126"/>
        <v>67</v>
      </c>
      <c r="B763" s="86">
        <f t="shared" si="127"/>
        <v>0</v>
      </c>
      <c r="C763" s="23">
        <f t="shared" si="128"/>
        <v>1</v>
      </c>
      <c r="D763" s="23">
        <f t="shared" si="129"/>
        <v>0</v>
      </c>
      <c r="F763" s="86">
        <f t="shared" si="130"/>
        <v>3.1129601890991405E-3</v>
      </c>
      <c r="G763" s="23">
        <f t="shared" si="131"/>
        <v>1</v>
      </c>
      <c r="H763" s="23">
        <f t="shared" si="132"/>
        <v>0</v>
      </c>
      <c r="I763" s="185"/>
      <c r="J763" s="185"/>
      <c r="L763" s="185"/>
      <c r="M763" s="185"/>
      <c r="N763" s="185"/>
      <c r="O763" s="185"/>
      <c r="P763" s="185"/>
      <c r="Q763" s="185"/>
      <c r="R763" s="185"/>
      <c r="S763" s="185"/>
      <c r="U763" s="185"/>
      <c r="V763" s="185"/>
      <c r="X763" s="185"/>
      <c r="Y763" s="185"/>
      <c r="Z763" s="185"/>
      <c r="AA763" s="26"/>
      <c r="AB763" s="185"/>
      <c r="AC763" s="185"/>
      <c r="AD763" s="185"/>
      <c r="AE763" s="185"/>
      <c r="AF763" s="185"/>
      <c r="AH763" s="185"/>
      <c r="AI763" s="185"/>
      <c r="AK763" s="185"/>
      <c r="AL763" s="185"/>
      <c r="AM763" s="185"/>
      <c r="AN763" s="185"/>
      <c r="AO763" s="185"/>
      <c r="AP763" s="185"/>
      <c r="AQ763" s="185"/>
      <c r="AR763" s="185"/>
      <c r="AS763" s="185"/>
      <c r="AT763" s="185"/>
      <c r="AU763" s="185"/>
      <c r="AV763" s="185"/>
      <c r="AW763" s="185"/>
      <c r="AX763" s="185"/>
      <c r="AY763" s="185"/>
      <c r="AZ763" s="185"/>
      <c r="BA763" s="185"/>
      <c r="BB763" s="185"/>
      <c r="BC763" s="185"/>
      <c r="BD763" s="185"/>
      <c r="BE763" s="185"/>
      <c r="BF763" s="185"/>
      <c r="BG763" s="185"/>
      <c r="BH763" s="185"/>
      <c r="BI763" s="185"/>
      <c r="BJ763" s="185"/>
    </row>
    <row r="764" spans="1:62" x14ac:dyDescent="0.3">
      <c r="A764" s="24">
        <f t="shared" si="126"/>
        <v>68</v>
      </c>
      <c r="B764" s="86">
        <f t="shared" si="127"/>
        <v>0</v>
      </c>
      <c r="C764" s="23">
        <f t="shared" si="128"/>
        <v>1</v>
      </c>
      <c r="D764" s="23">
        <f t="shared" si="129"/>
        <v>0</v>
      </c>
      <c r="F764" s="86">
        <f t="shared" si="130"/>
        <v>2.7394605053936687E-3</v>
      </c>
      <c r="G764" s="23">
        <f t="shared" si="131"/>
        <v>1</v>
      </c>
      <c r="H764" s="23">
        <f t="shared" si="132"/>
        <v>0</v>
      </c>
      <c r="I764" s="185"/>
      <c r="J764" s="185"/>
      <c r="L764" s="185"/>
      <c r="M764" s="185"/>
      <c r="N764" s="185"/>
      <c r="O764" s="185"/>
      <c r="P764" s="185"/>
      <c r="Q764" s="185"/>
      <c r="R764" s="185"/>
      <c r="S764" s="185"/>
      <c r="U764" s="185"/>
      <c r="V764" s="185"/>
      <c r="X764" s="185"/>
      <c r="Y764" s="185"/>
      <c r="Z764" s="185"/>
      <c r="AA764" s="26"/>
      <c r="AB764" s="185"/>
      <c r="AC764" s="185"/>
      <c r="AD764" s="185"/>
      <c r="AE764" s="185"/>
      <c r="AF764" s="185"/>
      <c r="AH764" s="185"/>
      <c r="AI764" s="185"/>
      <c r="AK764" s="185"/>
      <c r="AL764" s="185"/>
      <c r="AM764" s="185"/>
      <c r="AN764" s="185"/>
      <c r="AO764" s="185"/>
      <c r="AP764" s="185"/>
      <c r="AQ764" s="185"/>
      <c r="AR764" s="185"/>
      <c r="AS764" s="185"/>
      <c r="AT764" s="185"/>
      <c r="AU764" s="185"/>
      <c r="AV764" s="185"/>
      <c r="AW764" s="185"/>
      <c r="AX764" s="185"/>
      <c r="AY764" s="185"/>
      <c r="AZ764" s="185"/>
      <c r="BA764" s="185"/>
      <c r="BB764" s="185"/>
      <c r="BC764" s="185"/>
      <c r="BD764" s="185"/>
      <c r="BE764" s="185"/>
      <c r="BF764" s="185"/>
      <c r="BG764" s="185"/>
      <c r="BH764" s="185"/>
      <c r="BI764" s="185"/>
      <c r="BJ764" s="185"/>
    </row>
    <row r="765" spans="1:62" x14ac:dyDescent="0.3">
      <c r="A765" s="24">
        <f t="shared" si="126"/>
        <v>69</v>
      </c>
      <c r="B765" s="86">
        <f t="shared" si="127"/>
        <v>0</v>
      </c>
      <c r="C765" s="23">
        <f t="shared" si="128"/>
        <v>1</v>
      </c>
      <c r="D765" s="23">
        <f t="shared" si="129"/>
        <v>0</v>
      </c>
      <c r="F765" s="86">
        <f t="shared" si="130"/>
        <v>2.5584034096494544E-3</v>
      </c>
      <c r="G765" s="23">
        <f t="shared" si="131"/>
        <v>1</v>
      </c>
      <c r="H765" s="23">
        <f t="shared" si="132"/>
        <v>0</v>
      </c>
      <c r="I765" s="185"/>
      <c r="J765" s="185"/>
      <c r="L765" s="185"/>
      <c r="M765" s="185"/>
      <c r="N765" s="185"/>
      <c r="O765" s="185"/>
      <c r="P765" s="185"/>
      <c r="Q765" s="185"/>
      <c r="R765" s="185"/>
      <c r="S765" s="185"/>
      <c r="U765" s="185"/>
      <c r="V765" s="185"/>
      <c r="X765" s="185"/>
      <c r="Y765" s="185"/>
      <c r="Z765" s="185"/>
      <c r="AA765" s="26"/>
      <c r="AB765" s="185"/>
      <c r="AC765" s="185"/>
      <c r="AD765" s="185"/>
      <c r="AE765" s="185"/>
      <c r="AF765" s="185"/>
      <c r="AH765" s="185"/>
      <c r="AI765" s="185"/>
      <c r="AK765" s="185"/>
      <c r="AL765" s="185"/>
      <c r="AM765" s="185"/>
      <c r="AN765" s="185"/>
      <c r="AO765" s="185"/>
      <c r="AP765" s="185"/>
      <c r="AQ765" s="185"/>
      <c r="AR765" s="185"/>
      <c r="AS765" s="185"/>
      <c r="AT765" s="185"/>
      <c r="AU765" s="185"/>
      <c r="AV765" s="185"/>
      <c r="AW765" s="185"/>
      <c r="AX765" s="185"/>
      <c r="AY765" s="185"/>
      <c r="AZ765" s="185"/>
      <c r="BA765" s="185"/>
      <c r="BB765" s="185"/>
      <c r="BC765" s="185"/>
      <c r="BD765" s="185"/>
      <c r="BE765" s="185"/>
      <c r="BF765" s="185"/>
      <c r="BG765" s="185"/>
      <c r="BH765" s="185"/>
      <c r="BI765" s="185"/>
      <c r="BJ765" s="185"/>
    </row>
    <row r="766" spans="1:62" x14ac:dyDescent="0.3">
      <c r="A766" s="24">
        <f t="shared" si="126"/>
        <v>70</v>
      </c>
      <c r="B766" s="86">
        <f t="shared" si="127"/>
        <v>0</v>
      </c>
      <c r="C766" s="23">
        <f t="shared" si="128"/>
        <v>1</v>
      </c>
      <c r="D766" s="23">
        <f t="shared" si="129"/>
        <v>0</v>
      </c>
      <c r="F766" s="86">
        <f t="shared" si="130"/>
        <v>2.1596334871207866E-3</v>
      </c>
      <c r="G766" s="23">
        <f t="shared" si="131"/>
        <v>1</v>
      </c>
      <c r="H766" s="23">
        <f t="shared" si="132"/>
        <v>0</v>
      </c>
      <c r="I766" s="185"/>
      <c r="J766" s="185"/>
      <c r="L766" s="185"/>
      <c r="M766" s="185"/>
      <c r="N766" s="185"/>
      <c r="O766" s="185"/>
      <c r="P766" s="185"/>
      <c r="Q766" s="185"/>
      <c r="R766" s="185"/>
      <c r="S766" s="185"/>
      <c r="U766" s="185"/>
      <c r="V766" s="185"/>
      <c r="X766" s="185"/>
      <c r="Y766" s="185"/>
      <c r="Z766" s="185"/>
      <c r="AA766" s="26"/>
      <c r="AB766" s="185"/>
      <c r="AC766" s="185"/>
      <c r="AD766" s="185"/>
      <c r="AE766" s="185"/>
      <c r="AF766" s="185"/>
      <c r="AH766" s="185"/>
      <c r="AI766" s="185"/>
      <c r="AK766" s="185"/>
      <c r="AL766" s="185"/>
      <c r="AM766" s="185"/>
      <c r="AN766" s="185"/>
      <c r="AO766" s="185"/>
      <c r="AP766" s="185"/>
      <c r="AQ766" s="185"/>
      <c r="AR766" s="185"/>
      <c r="AS766" s="185"/>
      <c r="AT766" s="185"/>
      <c r="AU766" s="185"/>
      <c r="AV766" s="185"/>
      <c r="AW766" s="185"/>
      <c r="AX766" s="185"/>
      <c r="AY766" s="185"/>
      <c r="AZ766" s="185"/>
      <c r="BA766" s="185"/>
      <c r="BB766" s="185"/>
      <c r="BC766" s="185"/>
      <c r="BD766" s="185"/>
      <c r="BE766" s="185"/>
      <c r="BF766" s="185"/>
      <c r="BG766" s="185"/>
      <c r="BH766" s="185"/>
      <c r="BI766" s="185"/>
      <c r="BJ766" s="185"/>
    </row>
    <row r="767" spans="1:62" x14ac:dyDescent="0.3">
      <c r="A767" s="24">
        <f t="shared" si="126"/>
        <v>71</v>
      </c>
      <c r="B767" s="86">
        <f t="shared" si="127"/>
        <v>0</v>
      </c>
      <c r="C767" s="23">
        <f t="shared" si="128"/>
        <v>1</v>
      </c>
      <c r="D767" s="23">
        <f t="shared" si="129"/>
        <v>0</v>
      </c>
      <c r="F767" s="86">
        <f t="shared" si="130"/>
        <v>1.8580567908351785E-3</v>
      </c>
      <c r="G767" s="23">
        <f t="shared" si="131"/>
        <v>1</v>
      </c>
      <c r="H767" s="23">
        <f t="shared" si="132"/>
        <v>0</v>
      </c>
      <c r="I767" s="185"/>
      <c r="J767" s="185"/>
      <c r="L767" s="185"/>
      <c r="M767" s="185"/>
      <c r="N767" s="185"/>
      <c r="O767" s="185"/>
      <c r="P767" s="185"/>
      <c r="Q767" s="185"/>
      <c r="R767" s="185"/>
      <c r="S767" s="185"/>
      <c r="U767" s="185"/>
      <c r="V767" s="185"/>
      <c r="X767" s="185"/>
      <c r="Y767" s="185"/>
      <c r="Z767" s="185"/>
      <c r="AA767" s="26"/>
      <c r="AB767" s="185"/>
      <c r="AC767" s="185"/>
      <c r="AD767" s="185"/>
      <c r="AE767" s="185"/>
      <c r="AF767" s="185"/>
      <c r="AH767" s="185"/>
      <c r="AI767" s="185"/>
      <c r="AK767" s="185"/>
      <c r="AL767" s="185"/>
      <c r="AM767" s="185"/>
      <c r="AN767" s="185"/>
      <c r="AO767" s="185"/>
      <c r="AP767" s="185"/>
      <c r="AQ767" s="185"/>
      <c r="AR767" s="185"/>
      <c r="AS767" s="185"/>
      <c r="AT767" s="185"/>
      <c r="AU767" s="185"/>
      <c r="AV767" s="185"/>
      <c r="AW767" s="185"/>
      <c r="AX767" s="185"/>
      <c r="AY767" s="185"/>
      <c r="AZ767" s="185"/>
      <c r="BA767" s="185"/>
      <c r="BB767" s="185"/>
      <c r="BC767" s="185"/>
      <c r="BD767" s="185"/>
      <c r="BE767" s="185"/>
      <c r="BF767" s="185"/>
      <c r="BG767" s="185"/>
      <c r="BH767" s="185"/>
      <c r="BI767" s="185"/>
      <c r="BJ767" s="185"/>
    </row>
    <row r="768" spans="1:62" x14ac:dyDescent="0.3">
      <c r="A768" s="24">
        <f t="shared" si="126"/>
        <v>72</v>
      </c>
      <c r="B768" s="86">
        <f t="shared" si="127"/>
        <v>0</v>
      </c>
      <c r="C768" s="23">
        <f t="shared" si="128"/>
        <v>1</v>
      </c>
      <c r="D768" s="23">
        <f t="shared" si="129"/>
        <v>0</v>
      </c>
      <c r="F768" s="86">
        <f t="shared" si="130"/>
        <v>1.522045922966315E-3</v>
      </c>
      <c r="G768" s="23">
        <f t="shared" si="131"/>
        <v>1</v>
      </c>
      <c r="H768" s="23">
        <f t="shared" si="132"/>
        <v>0</v>
      </c>
      <c r="I768" s="185"/>
      <c r="J768" s="185"/>
      <c r="L768" s="185"/>
      <c r="M768" s="185"/>
      <c r="N768" s="185"/>
      <c r="O768" s="185"/>
      <c r="P768" s="185"/>
      <c r="Q768" s="185"/>
      <c r="R768" s="185"/>
      <c r="S768" s="185"/>
      <c r="U768" s="185"/>
      <c r="V768" s="185"/>
      <c r="X768" s="185"/>
      <c r="Y768" s="185"/>
      <c r="Z768" s="185"/>
      <c r="AA768" s="26"/>
      <c r="AB768" s="185"/>
      <c r="AC768" s="185"/>
      <c r="AD768" s="185"/>
      <c r="AE768" s="185"/>
      <c r="AF768" s="185"/>
      <c r="AH768" s="185"/>
      <c r="AI768" s="185"/>
      <c r="AK768" s="185"/>
      <c r="AL768" s="185"/>
      <c r="AM768" s="185"/>
      <c r="AN768" s="185"/>
      <c r="AO768" s="185"/>
      <c r="AP768" s="185"/>
      <c r="AQ768" s="185"/>
      <c r="AR768" s="185"/>
      <c r="AS768" s="185"/>
      <c r="AT768" s="185"/>
      <c r="AU768" s="185"/>
      <c r="AV768" s="185"/>
      <c r="AW768" s="185"/>
      <c r="AX768" s="185"/>
      <c r="AY768" s="185"/>
      <c r="AZ768" s="185"/>
      <c r="BA768" s="185"/>
      <c r="BB768" s="185"/>
      <c r="BC768" s="185"/>
      <c r="BD768" s="185"/>
      <c r="BE768" s="185"/>
      <c r="BF768" s="185"/>
      <c r="BG768" s="185"/>
      <c r="BH768" s="185"/>
      <c r="BI768" s="185"/>
      <c r="BJ768" s="185"/>
    </row>
    <row r="769" spans="1:62" x14ac:dyDescent="0.3">
      <c r="A769" s="24">
        <f t="shared" si="126"/>
        <v>73</v>
      </c>
      <c r="B769" s="86">
        <f t="shared" si="127"/>
        <v>0</v>
      </c>
      <c r="C769" s="23">
        <f t="shared" si="128"/>
        <v>1</v>
      </c>
      <c r="D769" s="23">
        <f t="shared" si="129"/>
        <v>0</v>
      </c>
      <c r="F769" s="86">
        <f t="shared" si="130"/>
        <v>1.2282446847801517E-3</v>
      </c>
      <c r="G769" s="23">
        <f t="shared" si="131"/>
        <v>1</v>
      </c>
      <c r="H769" s="23">
        <f t="shared" si="132"/>
        <v>0</v>
      </c>
      <c r="I769" s="185"/>
      <c r="J769" s="185"/>
      <c r="L769" s="185"/>
      <c r="M769" s="185"/>
      <c r="N769" s="185"/>
      <c r="O769" s="185"/>
      <c r="P769" s="185"/>
      <c r="Q769" s="185"/>
      <c r="R769" s="185"/>
      <c r="S769" s="185"/>
      <c r="U769" s="185"/>
      <c r="V769" s="185"/>
      <c r="X769" s="185"/>
      <c r="Y769" s="185"/>
      <c r="Z769" s="185"/>
      <c r="AA769" s="26"/>
      <c r="AB769" s="185"/>
      <c r="AC769" s="185"/>
      <c r="AD769" s="185"/>
      <c r="AE769" s="185"/>
      <c r="AF769" s="185"/>
      <c r="AH769" s="185"/>
      <c r="AI769" s="185"/>
      <c r="AK769" s="185"/>
      <c r="AL769" s="185"/>
      <c r="AM769" s="185"/>
      <c r="AN769" s="185"/>
      <c r="AO769" s="185"/>
      <c r="AP769" s="185"/>
      <c r="AQ769" s="185"/>
      <c r="AR769" s="185"/>
      <c r="AS769" s="185"/>
      <c r="AT769" s="185"/>
      <c r="AU769" s="185"/>
      <c r="AV769" s="185"/>
      <c r="AW769" s="185"/>
      <c r="AX769" s="185"/>
      <c r="AY769" s="185"/>
      <c r="AZ769" s="185"/>
      <c r="BA769" s="185"/>
      <c r="BB769" s="185"/>
      <c r="BC769" s="185"/>
      <c r="BD769" s="185"/>
      <c r="BE769" s="185"/>
      <c r="BF769" s="185"/>
      <c r="BG769" s="185"/>
      <c r="BH769" s="185"/>
      <c r="BI769" s="185"/>
      <c r="BJ769" s="185"/>
    </row>
    <row r="770" spans="1:62" x14ac:dyDescent="0.3">
      <c r="A770" s="24">
        <f t="shared" si="126"/>
        <v>74</v>
      </c>
      <c r="B770" s="86">
        <f t="shared" si="127"/>
        <v>0</v>
      </c>
      <c r="C770" s="23">
        <f t="shared" si="128"/>
        <v>1</v>
      </c>
      <c r="D770" s="23">
        <f t="shared" si="129"/>
        <v>0</v>
      </c>
      <c r="F770" s="86">
        <f t="shared" si="130"/>
        <v>9.4527354894678641E-4</v>
      </c>
      <c r="G770" s="23">
        <f t="shared" si="131"/>
        <v>1</v>
      </c>
      <c r="H770" s="23">
        <f t="shared" si="132"/>
        <v>0</v>
      </c>
      <c r="I770" s="185"/>
      <c r="J770" s="185"/>
      <c r="L770" s="185"/>
      <c r="M770" s="185"/>
      <c r="N770" s="185"/>
      <c r="O770" s="185"/>
      <c r="P770" s="185"/>
      <c r="Q770" s="185"/>
      <c r="R770" s="185"/>
      <c r="S770" s="185"/>
      <c r="U770" s="185"/>
      <c r="V770" s="185"/>
      <c r="X770" s="185"/>
      <c r="Y770" s="185"/>
      <c r="Z770" s="185"/>
      <c r="AA770" s="26"/>
      <c r="AB770" s="185"/>
      <c r="AC770" s="185"/>
      <c r="AD770" s="185"/>
      <c r="AE770" s="185"/>
      <c r="AF770" s="185"/>
      <c r="AH770" s="185"/>
      <c r="AI770" s="185"/>
      <c r="AK770" s="185"/>
      <c r="AL770" s="185"/>
      <c r="AM770" s="185"/>
      <c r="AN770" s="185"/>
      <c r="AO770" s="185"/>
      <c r="AP770" s="185"/>
      <c r="AQ770" s="185"/>
      <c r="AR770" s="185"/>
      <c r="AS770" s="185"/>
      <c r="AT770" s="185"/>
      <c r="AU770" s="185"/>
      <c r="AV770" s="185"/>
      <c r="AW770" s="185"/>
      <c r="AX770" s="185"/>
      <c r="AY770" s="185"/>
      <c r="AZ770" s="185"/>
      <c r="BA770" s="185"/>
      <c r="BB770" s="185"/>
      <c r="BC770" s="185"/>
      <c r="BD770" s="185"/>
      <c r="BE770" s="185"/>
      <c r="BF770" s="185"/>
      <c r="BG770" s="185"/>
      <c r="BH770" s="185"/>
      <c r="BI770" s="185"/>
      <c r="BJ770" s="185"/>
    </row>
    <row r="771" spans="1:62" x14ac:dyDescent="0.3">
      <c r="A771" s="24">
        <f t="shared" si="126"/>
        <v>75</v>
      </c>
      <c r="B771" s="86">
        <f t="shared" si="127"/>
        <v>0</v>
      </c>
      <c r="C771" s="23">
        <f t="shared" si="128"/>
        <v>1</v>
      </c>
      <c r="D771" s="23">
        <f t="shared" si="129"/>
        <v>0</v>
      </c>
      <c r="F771" s="86">
        <f t="shared" si="130"/>
        <v>7.6727109745592574E-4</v>
      </c>
      <c r="G771" s="23">
        <f t="shared" si="131"/>
        <v>1</v>
      </c>
      <c r="H771" s="23">
        <f t="shared" si="132"/>
        <v>0</v>
      </c>
      <c r="I771" s="185"/>
      <c r="J771" s="185"/>
      <c r="L771" s="185"/>
      <c r="M771" s="185"/>
      <c r="N771" s="185"/>
      <c r="O771" s="185"/>
      <c r="P771" s="185"/>
      <c r="Q771" s="185"/>
      <c r="R771" s="185"/>
      <c r="S771" s="185"/>
      <c r="U771" s="185"/>
      <c r="V771" s="185"/>
      <c r="X771" s="185"/>
      <c r="Y771" s="185"/>
      <c r="Z771" s="185"/>
      <c r="AA771" s="26"/>
      <c r="AB771" s="185"/>
      <c r="AC771" s="185"/>
      <c r="AD771" s="185"/>
      <c r="AE771" s="185"/>
      <c r="AF771" s="185"/>
      <c r="AH771" s="185"/>
      <c r="AI771" s="185"/>
      <c r="AK771" s="185"/>
      <c r="AL771" s="185"/>
      <c r="AM771" s="185"/>
      <c r="AN771" s="185"/>
      <c r="AO771" s="185"/>
      <c r="AP771" s="185"/>
      <c r="AQ771" s="185"/>
      <c r="AR771" s="185"/>
      <c r="AS771" s="185"/>
      <c r="AT771" s="185"/>
      <c r="AU771" s="185"/>
      <c r="AV771" s="185"/>
      <c r="AW771" s="185"/>
      <c r="AX771" s="185"/>
      <c r="AY771" s="185"/>
      <c r="AZ771" s="185"/>
      <c r="BA771" s="185"/>
      <c r="BB771" s="185"/>
      <c r="BC771" s="185"/>
      <c r="BD771" s="185"/>
      <c r="BE771" s="185"/>
      <c r="BF771" s="185"/>
      <c r="BG771" s="185"/>
      <c r="BH771" s="185"/>
      <c r="BI771" s="185"/>
      <c r="BJ771" s="185"/>
    </row>
    <row r="772" spans="1:62" x14ac:dyDescent="0.3">
      <c r="A772" s="24">
        <f t="shared" si="126"/>
        <v>76</v>
      </c>
      <c r="B772" s="86">
        <f t="shared" si="127"/>
        <v>0</v>
      </c>
      <c r="C772" s="23">
        <f t="shared" si="128"/>
        <v>1</v>
      </c>
      <c r="D772" s="23">
        <f t="shared" si="129"/>
        <v>0</v>
      </c>
      <c r="F772" s="86">
        <f t="shared" si="130"/>
        <v>5.1262484469910921E-4</v>
      </c>
      <c r="G772" s="23">
        <f t="shared" si="131"/>
        <v>1</v>
      </c>
      <c r="H772" s="23">
        <f t="shared" si="132"/>
        <v>0</v>
      </c>
      <c r="I772" s="185"/>
      <c r="J772" s="185"/>
      <c r="L772" s="185"/>
      <c r="M772" s="185"/>
      <c r="N772" s="185"/>
      <c r="O772" s="185"/>
      <c r="P772" s="185"/>
      <c r="Q772" s="185"/>
      <c r="R772" s="185"/>
      <c r="S772" s="185"/>
      <c r="U772" s="185"/>
      <c r="V772" s="185"/>
      <c r="X772" s="185"/>
      <c r="Y772" s="185"/>
      <c r="Z772" s="185"/>
      <c r="AA772" s="26"/>
      <c r="AB772" s="185"/>
      <c r="AC772" s="185"/>
      <c r="AD772" s="185"/>
      <c r="AE772" s="185"/>
      <c r="AF772" s="185"/>
      <c r="AH772" s="185"/>
      <c r="AI772" s="185"/>
      <c r="AK772" s="185"/>
      <c r="AL772" s="185"/>
      <c r="AM772" s="185"/>
      <c r="AN772" s="185"/>
      <c r="AO772" s="185"/>
      <c r="AP772" s="185"/>
      <c r="AQ772" s="185"/>
      <c r="AR772" s="185"/>
      <c r="AS772" s="185"/>
      <c r="AT772" s="185"/>
      <c r="AU772" s="185"/>
      <c r="AV772" s="185"/>
      <c r="AW772" s="185"/>
      <c r="AX772" s="185"/>
      <c r="AY772" s="185"/>
      <c r="AZ772" s="185"/>
      <c r="BA772" s="185"/>
      <c r="BB772" s="185"/>
      <c r="BC772" s="185"/>
      <c r="BD772" s="185"/>
      <c r="BE772" s="185"/>
      <c r="BF772" s="185"/>
      <c r="BG772" s="185"/>
      <c r="BH772" s="185"/>
      <c r="BI772" s="185"/>
      <c r="BJ772" s="185"/>
    </row>
    <row r="773" spans="1:62" x14ac:dyDescent="0.3">
      <c r="A773" s="24">
        <f>A676</f>
        <v>77</v>
      </c>
      <c r="B773" s="86">
        <f t="shared" si="127"/>
        <v>0</v>
      </c>
      <c r="C773" s="23">
        <f t="shared" si="128"/>
        <v>1</v>
      </c>
      <c r="D773" s="23">
        <f t="shared" si="129"/>
        <v>0</v>
      </c>
      <c r="F773" s="86">
        <f t="shared" si="130"/>
        <v>3.5905954723507486E-4</v>
      </c>
      <c r="G773" s="23">
        <f t="shared" si="131"/>
        <v>1</v>
      </c>
      <c r="H773" s="23">
        <f t="shared" si="132"/>
        <v>0</v>
      </c>
      <c r="I773" s="185"/>
      <c r="J773" s="185"/>
      <c r="L773" s="185"/>
      <c r="M773" s="185"/>
      <c r="N773" s="185"/>
      <c r="O773" s="185"/>
      <c r="P773" s="185"/>
      <c r="Q773" s="185"/>
      <c r="R773" s="185"/>
      <c r="S773" s="185"/>
      <c r="U773" s="185"/>
      <c r="V773" s="185"/>
      <c r="X773" s="185"/>
      <c r="Y773" s="185"/>
      <c r="Z773" s="185"/>
      <c r="AA773" s="26"/>
      <c r="AB773" s="185"/>
      <c r="AC773" s="185"/>
      <c r="AD773" s="185"/>
      <c r="AE773" s="185"/>
      <c r="AF773" s="185"/>
      <c r="AH773" s="185"/>
      <c r="AI773" s="185"/>
      <c r="AK773" s="185"/>
      <c r="AL773" s="185"/>
      <c r="AM773" s="185"/>
      <c r="AN773" s="185"/>
      <c r="AO773" s="185"/>
      <c r="AP773" s="185"/>
      <c r="AQ773" s="185"/>
      <c r="AR773" s="185"/>
      <c r="AS773" s="185"/>
      <c r="AT773" s="185"/>
      <c r="AU773" s="185"/>
      <c r="AV773" s="185"/>
      <c r="AW773" s="185"/>
      <c r="AX773" s="185"/>
      <c r="AY773" s="185"/>
      <c r="AZ773" s="185"/>
      <c r="BA773" s="185"/>
      <c r="BB773" s="185"/>
      <c r="BC773" s="185"/>
      <c r="BD773" s="185"/>
      <c r="BE773" s="185"/>
      <c r="BF773" s="185"/>
      <c r="BG773" s="185"/>
      <c r="BH773" s="185"/>
      <c r="BI773" s="185"/>
      <c r="BJ773" s="185"/>
    </row>
    <row r="774" spans="1:62" x14ac:dyDescent="0.3">
      <c r="A774" s="24">
        <f t="shared" ref="A774:A780" si="133">A677</f>
        <v>78</v>
      </c>
      <c r="B774" s="86">
        <f t="shared" si="127"/>
        <v>0</v>
      </c>
      <c r="C774" s="23">
        <f t="shared" si="128"/>
        <v>1</v>
      </c>
      <c r="D774" s="23">
        <f t="shared" si="129"/>
        <v>0</v>
      </c>
      <c r="F774" s="86">
        <f t="shared" si="130"/>
        <v>2.9935513682862391E-4</v>
      </c>
      <c r="G774" s="23">
        <f t="shared" si="131"/>
        <v>1</v>
      </c>
      <c r="H774" s="23">
        <f t="shared" si="132"/>
        <v>0</v>
      </c>
      <c r="I774" s="185"/>
      <c r="J774" s="185"/>
      <c r="L774" s="185"/>
      <c r="M774" s="185"/>
      <c r="N774" s="185"/>
      <c r="O774" s="185"/>
      <c r="P774" s="185"/>
      <c r="Q774" s="185"/>
      <c r="R774" s="185"/>
      <c r="S774" s="185"/>
      <c r="U774" s="185"/>
      <c r="V774" s="185"/>
      <c r="X774" s="185"/>
      <c r="Y774" s="185"/>
      <c r="Z774" s="185"/>
      <c r="AA774" s="26"/>
      <c r="AB774" s="185"/>
      <c r="AC774" s="185"/>
      <c r="AD774" s="185"/>
      <c r="AE774" s="185"/>
      <c r="AF774" s="185"/>
      <c r="AH774" s="185"/>
      <c r="AI774" s="185"/>
      <c r="AK774" s="185"/>
      <c r="AL774" s="185"/>
      <c r="AM774" s="185"/>
      <c r="AN774" s="185"/>
      <c r="AO774" s="185"/>
      <c r="AP774" s="185"/>
      <c r="AQ774" s="185"/>
      <c r="AR774" s="185"/>
      <c r="AS774" s="185"/>
      <c r="AT774" s="185"/>
      <c r="AU774" s="185"/>
      <c r="AV774" s="185"/>
      <c r="AW774" s="185"/>
      <c r="AX774" s="185"/>
      <c r="AY774" s="185"/>
      <c r="AZ774" s="185"/>
      <c r="BA774" s="185"/>
      <c r="BB774" s="185"/>
      <c r="BC774" s="185"/>
      <c r="BD774" s="185"/>
      <c r="BE774" s="185"/>
      <c r="BF774" s="185"/>
      <c r="BG774" s="185"/>
      <c r="BH774" s="185"/>
      <c r="BI774" s="185"/>
      <c r="BJ774" s="185"/>
    </row>
    <row r="775" spans="1:62" x14ac:dyDescent="0.3">
      <c r="A775" s="24">
        <f t="shared" si="133"/>
        <v>79</v>
      </c>
      <c r="B775" s="86">
        <f t="shared" si="127"/>
        <v>0</v>
      </c>
      <c r="C775" s="23">
        <f t="shared" si="128"/>
        <v>1</v>
      </c>
      <c r="D775" s="23">
        <f t="shared" si="129"/>
        <v>0</v>
      </c>
      <c r="F775" s="86">
        <f t="shared" si="130"/>
        <v>2.082711990922708E-4</v>
      </c>
      <c r="G775" s="23">
        <f t="shared" si="131"/>
        <v>1</v>
      </c>
      <c r="H775" s="23">
        <f t="shared" si="132"/>
        <v>0</v>
      </c>
      <c r="I775" s="185"/>
      <c r="J775" s="185"/>
      <c r="L775" s="185"/>
      <c r="M775" s="185"/>
      <c r="N775" s="185"/>
      <c r="O775" s="185"/>
      <c r="P775" s="185"/>
      <c r="Q775" s="185"/>
      <c r="R775" s="185"/>
      <c r="S775" s="185"/>
      <c r="U775" s="185"/>
      <c r="V775" s="185"/>
      <c r="X775" s="185"/>
      <c r="Y775" s="185"/>
      <c r="Z775" s="185"/>
      <c r="AA775" s="26"/>
      <c r="AB775" s="185"/>
      <c r="AC775" s="185"/>
      <c r="AD775" s="185"/>
      <c r="AE775" s="185"/>
      <c r="AF775" s="185"/>
      <c r="AH775" s="185"/>
      <c r="AI775" s="185"/>
      <c r="AK775" s="185"/>
      <c r="AL775" s="185"/>
      <c r="AM775" s="185"/>
      <c r="AN775" s="185"/>
      <c r="AO775" s="185"/>
      <c r="AP775" s="185"/>
      <c r="AQ775" s="185"/>
      <c r="AR775" s="185"/>
      <c r="AS775" s="185"/>
      <c r="AT775" s="185"/>
      <c r="AU775" s="185"/>
      <c r="AV775" s="185"/>
      <c r="AW775" s="185"/>
      <c r="AX775" s="185"/>
      <c r="AY775" s="185"/>
      <c r="AZ775" s="185"/>
      <c r="BA775" s="185"/>
      <c r="BB775" s="185"/>
      <c r="BC775" s="185"/>
      <c r="BD775" s="185"/>
      <c r="BE775" s="185"/>
      <c r="BF775" s="185"/>
      <c r="BG775" s="185"/>
      <c r="BH775" s="185"/>
      <c r="BI775" s="185"/>
      <c r="BJ775" s="185"/>
    </row>
    <row r="776" spans="1:62" x14ac:dyDescent="0.3">
      <c r="A776" s="24">
        <f t="shared" si="133"/>
        <v>80</v>
      </c>
      <c r="B776" s="86">
        <f t="shared" si="127"/>
        <v>0</v>
      </c>
      <c r="C776" s="23">
        <f t="shared" si="128"/>
        <v>1</v>
      </c>
      <c r="D776" s="23">
        <f t="shared" si="129"/>
        <v>0</v>
      </c>
      <c r="F776" s="86">
        <f t="shared" si="130"/>
        <v>1.4773370388945076E-4</v>
      </c>
      <c r="G776" s="23">
        <f t="shared" si="131"/>
        <v>1</v>
      </c>
      <c r="H776" s="23">
        <f t="shared" si="132"/>
        <v>0</v>
      </c>
      <c r="I776" s="185"/>
      <c r="J776" s="185"/>
      <c r="L776" s="185"/>
      <c r="M776" s="185"/>
      <c r="N776" s="185"/>
      <c r="O776" s="185"/>
      <c r="P776" s="185"/>
      <c r="Q776" s="185"/>
      <c r="R776" s="185"/>
      <c r="S776" s="185"/>
      <c r="U776" s="185"/>
      <c r="V776" s="185"/>
      <c r="X776" s="185"/>
      <c r="Y776" s="185"/>
      <c r="Z776" s="185"/>
      <c r="AA776" s="26"/>
      <c r="AB776" s="185"/>
      <c r="AC776" s="185"/>
      <c r="AD776" s="185"/>
      <c r="AE776" s="185"/>
      <c r="AF776" s="185"/>
      <c r="AH776" s="185"/>
      <c r="AI776" s="185"/>
      <c r="AK776" s="185"/>
      <c r="AL776" s="185"/>
      <c r="AM776" s="185"/>
      <c r="AN776" s="185"/>
      <c r="AO776" s="185"/>
      <c r="AP776" s="185"/>
      <c r="AQ776" s="185"/>
      <c r="AR776" s="185"/>
      <c r="AS776" s="185"/>
      <c r="AT776" s="185"/>
      <c r="AU776" s="185"/>
      <c r="AV776" s="185"/>
      <c r="AW776" s="185"/>
      <c r="AX776" s="185"/>
      <c r="AY776" s="185"/>
      <c r="AZ776" s="185"/>
      <c r="BA776" s="185"/>
      <c r="BB776" s="185"/>
      <c r="BC776" s="185"/>
      <c r="BD776" s="185"/>
      <c r="BE776" s="185"/>
      <c r="BF776" s="185"/>
      <c r="BG776" s="185"/>
      <c r="BH776" s="185"/>
      <c r="BI776" s="185"/>
      <c r="BJ776" s="185"/>
    </row>
    <row r="777" spans="1:62" x14ac:dyDescent="0.3">
      <c r="A777" s="24">
        <f t="shared" si="133"/>
        <v>81</v>
      </c>
      <c r="B777" s="86">
        <f t="shared" si="127"/>
        <v>0</v>
      </c>
      <c r="C777" s="23">
        <f t="shared" si="128"/>
        <v>1</v>
      </c>
      <c r="D777" s="23">
        <f t="shared" si="129"/>
        <v>0</v>
      </c>
      <c r="F777" s="86">
        <f t="shared" si="130"/>
        <v>8.9140073211491899E-5</v>
      </c>
      <c r="G777" s="23">
        <f t="shared" si="131"/>
        <v>1</v>
      </c>
      <c r="H777" s="23">
        <f t="shared" si="132"/>
        <v>0</v>
      </c>
      <c r="I777" s="185"/>
      <c r="J777" s="185"/>
      <c r="L777" s="185"/>
      <c r="M777" s="185"/>
      <c r="N777" s="185"/>
      <c r="O777" s="185"/>
      <c r="P777" s="185"/>
      <c r="Q777" s="185"/>
      <c r="R777" s="185"/>
      <c r="S777" s="185"/>
      <c r="U777" s="185"/>
      <c r="V777" s="185"/>
      <c r="X777" s="185"/>
      <c r="Y777" s="185"/>
      <c r="Z777" s="185"/>
      <c r="AA777" s="26"/>
      <c r="AB777" s="185"/>
      <c r="AC777" s="185"/>
      <c r="AD777" s="185"/>
      <c r="AE777" s="185"/>
      <c r="AF777" s="185"/>
      <c r="AH777" s="185"/>
      <c r="AI777" s="185"/>
      <c r="AK777" s="185"/>
      <c r="AL777" s="185"/>
      <c r="AM777" s="185"/>
      <c r="AN777" s="185"/>
      <c r="AO777" s="185"/>
      <c r="AP777" s="185"/>
      <c r="AQ777" s="185"/>
      <c r="AR777" s="185"/>
      <c r="AS777" s="185"/>
      <c r="AT777" s="185"/>
      <c r="AU777" s="185"/>
      <c r="AV777" s="185"/>
      <c r="AW777" s="185"/>
      <c r="AX777" s="185"/>
      <c r="AY777" s="185"/>
      <c r="AZ777" s="185"/>
      <c r="BA777" s="185"/>
      <c r="BB777" s="185"/>
      <c r="BC777" s="185"/>
      <c r="BD777" s="185"/>
      <c r="BE777" s="185"/>
      <c r="BF777" s="185"/>
      <c r="BG777" s="185"/>
      <c r="BH777" s="185"/>
      <c r="BI777" s="185"/>
      <c r="BJ777" s="185"/>
    </row>
    <row r="778" spans="1:62" x14ac:dyDescent="0.3">
      <c r="A778" s="24">
        <f t="shared" si="133"/>
        <v>82</v>
      </c>
      <c r="B778" s="86">
        <f t="shared" si="127"/>
        <v>0</v>
      </c>
      <c r="C778" s="23">
        <f t="shared" si="128"/>
        <v>1</v>
      </c>
      <c r="D778" s="23">
        <f t="shared" si="129"/>
        <v>0</v>
      </c>
      <c r="F778" s="86">
        <f t="shared" si="130"/>
        <v>4.6930443528791683E-5</v>
      </c>
      <c r="G778" s="23">
        <f t="shared" si="131"/>
        <v>1</v>
      </c>
      <c r="H778" s="23">
        <f t="shared" si="132"/>
        <v>0</v>
      </c>
      <c r="I778" s="185"/>
      <c r="J778" s="185"/>
      <c r="L778" s="185"/>
      <c r="M778" s="185"/>
      <c r="N778" s="185"/>
      <c r="O778" s="185"/>
      <c r="P778" s="185"/>
      <c r="Q778" s="185"/>
      <c r="R778" s="185"/>
      <c r="S778" s="185"/>
      <c r="U778" s="185"/>
      <c r="V778" s="185"/>
      <c r="X778" s="185"/>
      <c r="Y778" s="185"/>
      <c r="Z778" s="185"/>
      <c r="AA778" s="26"/>
      <c r="AB778" s="185"/>
      <c r="AC778" s="185"/>
      <c r="AD778" s="185"/>
      <c r="AE778" s="185"/>
      <c r="AF778" s="185"/>
      <c r="AH778" s="185"/>
      <c r="AI778" s="185"/>
      <c r="AK778" s="185"/>
      <c r="AL778" s="185"/>
      <c r="AM778" s="185"/>
      <c r="AN778" s="185"/>
      <c r="AO778" s="185"/>
      <c r="AP778" s="185"/>
      <c r="AQ778" s="185"/>
      <c r="AR778" s="185"/>
      <c r="AS778" s="185"/>
      <c r="AT778" s="185"/>
      <c r="AU778" s="185"/>
      <c r="AV778" s="185"/>
      <c r="AW778" s="185"/>
      <c r="AX778" s="185"/>
      <c r="AY778" s="185"/>
      <c r="AZ778" s="185"/>
      <c r="BA778" s="185"/>
      <c r="BB778" s="185"/>
      <c r="BC778" s="185"/>
      <c r="BD778" s="185"/>
      <c r="BE778" s="185"/>
      <c r="BF778" s="185"/>
      <c r="BG778" s="185"/>
      <c r="BH778" s="185"/>
      <c r="BI778" s="185"/>
      <c r="BJ778" s="185"/>
    </row>
    <row r="779" spans="1:62" x14ac:dyDescent="0.3">
      <c r="A779" s="24">
        <f t="shared" si="133"/>
        <v>83</v>
      </c>
      <c r="B779" s="86">
        <f t="shared" si="127"/>
        <v>0</v>
      </c>
      <c r="C779" s="23">
        <f t="shared" si="128"/>
        <v>1</v>
      </c>
      <c r="D779" s="23">
        <f t="shared" si="129"/>
        <v>0</v>
      </c>
      <c r="F779" s="86">
        <f t="shared" si="130"/>
        <v>6.7479868505895737E-5</v>
      </c>
      <c r="G779" s="23">
        <f t="shared" si="131"/>
        <v>1</v>
      </c>
      <c r="H779" s="23">
        <f t="shared" si="132"/>
        <v>0</v>
      </c>
      <c r="I779" s="185"/>
      <c r="J779" s="185"/>
      <c r="L779" s="185"/>
      <c r="M779" s="185"/>
      <c r="N779" s="185"/>
      <c r="O779" s="185"/>
      <c r="P779" s="185"/>
      <c r="Q779" s="185"/>
      <c r="R779" s="185"/>
      <c r="S779" s="185"/>
      <c r="U779" s="185"/>
      <c r="V779" s="185"/>
      <c r="X779" s="185"/>
      <c r="Y779" s="185"/>
      <c r="Z779" s="185"/>
      <c r="AA779" s="26"/>
      <c r="AB779" s="185"/>
      <c r="AC779" s="185"/>
      <c r="AD779" s="185"/>
      <c r="AE779" s="185"/>
      <c r="AF779" s="185"/>
      <c r="AH779" s="185"/>
      <c r="AI779" s="185"/>
      <c r="AK779" s="185"/>
      <c r="AL779" s="185"/>
      <c r="AM779" s="185"/>
      <c r="AN779" s="185"/>
      <c r="AO779" s="185"/>
      <c r="AP779" s="185"/>
      <c r="AQ779" s="185"/>
      <c r="AR779" s="185"/>
      <c r="AS779" s="185"/>
      <c r="AT779" s="185"/>
      <c r="AU779" s="185"/>
      <c r="AV779" s="185"/>
      <c r="AW779" s="185"/>
      <c r="AX779" s="185"/>
      <c r="AY779" s="185"/>
      <c r="AZ779" s="185"/>
      <c r="BA779" s="185"/>
      <c r="BB779" s="185"/>
      <c r="BC779" s="185"/>
      <c r="BD779" s="185"/>
      <c r="BE779" s="185"/>
      <c r="BF779" s="185"/>
      <c r="BG779" s="185"/>
      <c r="BH779" s="185"/>
      <c r="BI779" s="185"/>
      <c r="BJ779" s="185"/>
    </row>
    <row r="780" spans="1:62" x14ac:dyDescent="0.3">
      <c r="A780" s="24" t="str">
        <f t="shared" si="133"/>
        <v>NNNN</v>
      </c>
      <c r="B780" s="86">
        <f t="shared" si="127"/>
        <v>0</v>
      </c>
      <c r="C780" s="23">
        <f t="shared" si="128"/>
        <v>1</v>
      </c>
      <c r="D780" s="23">
        <f t="shared" si="129"/>
        <v>0</v>
      </c>
      <c r="F780" s="86">
        <f t="shared" si="130"/>
        <v>0.1943525737044004</v>
      </c>
      <c r="G780" s="23">
        <f t="shared" si="131"/>
        <v>1</v>
      </c>
      <c r="H780" s="23">
        <f t="shared" si="132"/>
        <v>0</v>
      </c>
      <c r="I780" s="185"/>
      <c r="J780" s="185"/>
      <c r="L780" s="185"/>
      <c r="M780" s="185"/>
      <c r="N780" s="185"/>
      <c r="O780" s="185"/>
      <c r="P780" s="185"/>
      <c r="Q780" s="185"/>
      <c r="R780" s="185"/>
      <c r="S780" s="185"/>
      <c r="U780" s="185"/>
      <c r="V780" s="185"/>
      <c r="X780" s="185"/>
      <c r="Y780" s="185"/>
      <c r="Z780" s="185"/>
      <c r="AA780" s="26"/>
      <c r="AB780" s="185"/>
      <c r="AC780" s="185"/>
      <c r="AD780" s="185"/>
      <c r="AE780" s="185"/>
      <c r="AF780" s="185"/>
      <c r="AH780" s="185"/>
      <c r="AI780" s="185"/>
      <c r="AK780" s="185"/>
      <c r="AL780" s="185"/>
      <c r="AM780" s="185"/>
      <c r="AN780" s="185"/>
      <c r="AO780" s="185"/>
      <c r="AP780" s="185"/>
      <c r="AQ780" s="185"/>
      <c r="AR780" s="185"/>
      <c r="AS780" s="185"/>
      <c r="AT780" s="185"/>
      <c r="AU780" s="185"/>
      <c r="AV780" s="185"/>
      <c r="AW780" s="185"/>
      <c r="AX780" s="185"/>
      <c r="AY780" s="185"/>
      <c r="AZ780" s="185"/>
      <c r="BA780" s="185"/>
      <c r="BB780" s="185"/>
      <c r="BC780" s="185"/>
      <c r="BD780" s="185"/>
      <c r="BE780" s="185"/>
      <c r="BF780" s="185"/>
      <c r="BG780" s="185"/>
      <c r="BH780" s="185"/>
      <c r="BI780" s="185"/>
      <c r="BJ780" s="185"/>
    </row>
    <row r="781" spans="1:62" x14ac:dyDescent="0.3">
      <c r="A781" s="24"/>
      <c r="B781" s="185"/>
      <c r="D781" s="184"/>
      <c r="F781" s="26"/>
      <c r="G781" s="26"/>
      <c r="H781" s="184"/>
      <c r="I781" s="185"/>
      <c r="J781" s="185"/>
      <c r="L781" s="185"/>
      <c r="M781" s="185"/>
      <c r="N781" s="185"/>
      <c r="O781" s="185"/>
      <c r="P781" s="185"/>
      <c r="Q781" s="185"/>
      <c r="R781" s="185"/>
      <c r="S781" s="185"/>
      <c r="U781" s="185"/>
      <c r="V781" s="185"/>
      <c r="X781" s="185"/>
      <c r="Y781" s="185"/>
      <c r="Z781" s="185"/>
      <c r="AA781" s="26"/>
      <c r="AB781" s="185"/>
      <c r="AC781" s="185"/>
      <c r="AD781" s="185"/>
      <c r="AE781" s="185"/>
      <c r="AF781" s="185"/>
      <c r="AH781" s="185"/>
      <c r="AI781" s="185"/>
      <c r="AK781" s="185"/>
      <c r="AL781" s="185"/>
      <c r="AM781" s="185"/>
      <c r="AN781" s="185"/>
      <c r="AO781" s="185"/>
      <c r="AP781" s="185"/>
      <c r="AQ781" s="185"/>
      <c r="AR781" s="185"/>
      <c r="AS781" s="185"/>
      <c r="AT781" s="185"/>
      <c r="AU781" s="185"/>
      <c r="AV781" s="185"/>
      <c r="AW781" s="185"/>
      <c r="AX781" s="185"/>
      <c r="AY781" s="185"/>
      <c r="AZ781" s="185"/>
      <c r="BA781" s="185"/>
      <c r="BB781" s="185"/>
      <c r="BC781" s="185"/>
      <c r="BD781" s="185"/>
      <c r="BE781" s="185"/>
      <c r="BF781" s="185"/>
      <c r="BG781" s="185"/>
      <c r="BH781" s="185"/>
      <c r="BI781" s="185"/>
      <c r="BJ781" s="185"/>
    </row>
    <row r="782" spans="1:62" x14ac:dyDescent="0.3">
      <c r="A782" s="184"/>
      <c r="B782" s="86"/>
      <c r="C782" s="184" t="s">
        <v>116</v>
      </c>
      <c r="D782" s="23">
        <f>SUM(D696:D780)</f>
        <v>2.490214313695631E-4</v>
      </c>
      <c r="F782" s="86"/>
      <c r="G782" s="184" t="s">
        <v>117</v>
      </c>
      <c r="H782" s="23">
        <f>SUM(H696:H780)</f>
        <v>2.490214313695895E-4</v>
      </c>
      <c r="I782" s="185"/>
      <c r="J782" s="185"/>
      <c r="L782" s="185"/>
      <c r="M782" s="185"/>
      <c r="N782" s="185"/>
      <c r="O782" s="185"/>
      <c r="P782" s="185"/>
      <c r="Q782" s="185"/>
      <c r="R782" s="185"/>
      <c r="S782" s="185"/>
      <c r="U782" s="185"/>
      <c r="V782" s="185"/>
      <c r="X782" s="185"/>
      <c r="Y782" s="185"/>
      <c r="Z782" s="185"/>
      <c r="AA782" s="26"/>
      <c r="AB782" s="185"/>
      <c r="AC782" s="185"/>
      <c r="AD782" s="185"/>
      <c r="AE782" s="185"/>
      <c r="AF782" s="185"/>
      <c r="AH782" s="185"/>
      <c r="AI782" s="185"/>
      <c r="AK782" s="185"/>
      <c r="AL782" s="185"/>
      <c r="AM782" s="185"/>
      <c r="AN782" s="185"/>
      <c r="AO782" s="185"/>
      <c r="AP782" s="185"/>
      <c r="AQ782" s="185"/>
      <c r="AR782" s="185"/>
      <c r="AS782" s="185"/>
      <c r="AT782" s="185"/>
      <c r="AU782" s="185"/>
      <c r="AV782" s="185"/>
      <c r="AW782" s="185"/>
      <c r="AX782" s="185"/>
      <c r="AY782" s="185"/>
      <c r="AZ782" s="185"/>
      <c r="BA782" s="185"/>
      <c r="BB782" s="185"/>
      <c r="BC782" s="185"/>
      <c r="BD782" s="185"/>
      <c r="BE782" s="185"/>
      <c r="BF782" s="185"/>
      <c r="BG782" s="185"/>
      <c r="BH782" s="185"/>
      <c r="BI782" s="185"/>
      <c r="BJ782" s="185"/>
    </row>
    <row r="783" spans="1:62" x14ac:dyDescent="0.3">
      <c r="A783" s="184"/>
      <c r="B783" s="185"/>
      <c r="C783" s="185"/>
      <c r="D783" s="185"/>
      <c r="E783" s="185"/>
      <c r="F783" s="185"/>
      <c r="G783" s="26"/>
      <c r="H783" s="26"/>
      <c r="I783" s="185"/>
      <c r="J783" s="185"/>
      <c r="L783" s="185"/>
      <c r="M783" s="185"/>
      <c r="N783" s="185"/>
      <c r="O783" s="185"/>
      <c r="P783" s="185"/>
      <c r="Q783" s="185"/>
      <c r="R783" s="185"/>
      <c r="S783" s="185"/>
      <c r="U783" s="185"/>
      <c r="V783" s="185"/>
      <c r="X783" s="185"/>
      <c r="Y783" s="185"/>
      <c r="Z783" s="185"/>
      <c r="AA783" s="26"/>
      <c r="AB783" s="185"/>
      <c r="AC783" s="185"/>
      <c r="AD783" s="185"/>
      <c r="AE783" s="185"/>
      <c r="AF783" s="185"/>
      <c r="AH783" s="185"/>
      <c r="AI783" s="185"/>
      <c r="AK783" s="185"/>
      <c r="AL783" s="185"/>
      <c r="AM783" s="185"/>
      <c r="AN783" s="185"/>
      <c r="AO783" s="185"/>
      <c r="AP783" s="185"/>
      <c r="AQ783" s="185"/>
      <c r="AR783" s="185"/>
      <c r="AS783" s="185"/>
      <c r="AT783" s="185"/>
      <c r="AU783" s="185"/>
      <c r="AV783" s="185"/>
      <c r="AW783" s="185"/>
      <c r="AX783" s="185"/>
      <c r="AY783" s="185"/>
      <c r="AZ783" s="185"/>
      <c r="BA783" s="185"/>
      <c r="BB783" s="185"/>
      <c r="BC783" s="185"/>
      <c r="BD783" s="185"/>
      <c r="BE783" s="185"/>
      <c r="BF783" s="185"/>
      <c r="BG783" s="185"/>
      <c r="BH783" s="185"/>
      <c r="BI783" s="185"/>
      <c r="BJ783" s="185"/>
    </row>
    <row r="784" spans="1:62" x14ac:dyDescent="0.3">
      <c r="A784" s="184"/>
      <c r="B784" s="185"/>
      <c r="C784" s="185"/>
      <c r="D784" s="185"/>
      <c r="E784" s="185"/>
      <c r="F784" s="185"/>
      <c r="I784" s="185"/>
      <c r="J784" s="185"/>
      <c r="L784" s="185"/>
      <c r="M784" s="185"/>
      <c r="N784" s="185"/>
      <c r="O784" s="185"/>
      <c r="P784" s="185"/>
      <c r="Q784" s="185"/>
      <c r="R784" s="185"/>
      <c r="S784" s="185"/>
      <c r="U784" s="185"/>
      <c r="V784" s="185"/>
      <c r="X784" s="185"/>
      <c r="Y784" s="185"/>
      <c r="Z784" s="185"/>
      <c r="AA784" s="26"/>
      <c r="AB784" s="185"/>
      <c r="AC784" s="185"/>
      <c r="AD784" s="185"/>
      <c r="AE784" s="185"/>
      <c r="AF784" s="185"/>
      <c r="AH784" s="185"/>
      <c r="AI784" s="185"/>
      <c r="AK784" s="185"/>
      <c r="AL784" s="185"/>
      <c r="AM784" s="185"/>
      <c r="AN784" s="185"/>
      <c r="AO784" s="185"/>
      <c r="AP784" s="185"/>
      <c r="AQ784" s="185"/>
      <c r="AR784" s="185"/>
      <c r="AS784" s="185"/>
      <c r="AT784" s="185"/>
      <c r="AU784" s="185"/>
      <c r="AV784" s="185"/>
      <c r="AW784" s="185"/>
      <c r="AX784" s="185"/>
      <c r="AY784" s="185"/>
      <c r="AZ784" s="185"/>
      <c r="BA784" s="185"/>
      <c r="BB784" s="185"/>
      <c r="BC784" s="185"/>
      <c r="BD784" s="185"/>
      <c r="BE784" s="185"/>
      <c r="BF784" s="185"/>
      <c r="BG784" s="185"/>
      <c r="BH784" s="185"/>
      <c r="BI784" s="185"/>
      <c r="BJ784" s="185"/>
    </row>
    <row r="785" spans="1:62" ht="14.5" x14ac:dyDescent="0.35">
      <c r="A785" s="184"/>
      <c r="B785" s="185"/>
      <c r="F785" s="26"/>
      <c r="G785" s="27" t="s">
        <v>49</v>
      </c>
      <c r="H785" s="157">
        <f>H782+D782</f>
        <v>4.9804286273915266E-4</v>
      </c>
      <c r="I785" s="159"/>
      <c r="J785" s="185"/>
      <c r="L785" s="185"/>
      <c r="M785" s="185"/>
      <c r="N785" s="185"/>
      <c r="O785" s="185"/>
      <c r="P785" s="185"/>
      <c r="Q785" s="185"/>
      <c r="R785" s="185"/>
      <c r="S785" s="185"/>
      <c r="U785" s="185"/>
      <c r="V785" s="185"/>
      <c r="X785" s="185"/>
      <c r="Y785" s="185"/>
      <c r="Z785" s="185"/>
      <c r="AA785" s="26"/>
      <c r="AB785" s="185"/>
      <c r="AC785" s="185"/>
      <c r="AD785" s="185"/>
      <c r="AE785" s="185"/>
      <c r="AF785" s="185"/>
      <c r="AH785" s="185"/>
      <c r="AI785" s="185"/>
      <c r="AK785" s="185"/>
      <c r="AL785" s="185"/>
      <c r="AM785" s="185"/>
      <c r="AN785" s="185"/>
      <c r="AO785" s="185"/>
      <c r="AP785" s="185"/>
      <c r="AQ785" s="185"/>
      <c r="AR785" s="185"/>
      <c r="AS785" s="185"/>
      <c r="AT785" s="185"/>
      <c r="AU785" s="185"/>
      <c r="AV785" s="185"/>
      <c r="AW785" s="185"/>
      <c r="AX785" s="185"/>
      <c r="AY785" s="185"/>
      <c r="AZ785" s="185"/>
      <c r="BA785" s="185"/>
      <c r="BB785" s="185"/>
      <c r="BC785" s="185"/>
      <c r="BD785" s="185"/>
      <c r="BE785" s="185"/>
      <c r="BF785" s="185"/>
      <c r="BG785" s="185"/>
      <c r="BH785" s="185"/>
      <c r="BI785" s="185"/>
      <c r="BJ785" s="185"/>
    </row>
    <row r="786" spans="1:62" x14ac:dyDescent="0.3">
      <c r="A786" s="184"/>
      <c r="B786" s="185"/>
      <c r="I786" s="185"/>
      <c r="J786" s="185"/>
      <c r="L786" s="185"/>
      <c r="M786" s="185"/>
      <c r="N786" s="185"/>
      <c r="O786" s="185"/>
      <c r="P786" s="185"/>
      <c r="Q786" s="185"/>
      <c r="R786" s="185"/>
      <c r="S786" s="185"/>
      <c r="U786" s="185"/>
      <c r="V786" s="185"/>
      <c r="X786" s="185"/>
      <c r="Y786" s="185"/>
      <c r="Z786" s="185"/>
      <c r="AB786" s="185"/>
      <c r="AC786" s="185"/>
      <c r="AD786" s="185"/>
      <c r="AE786" s="185"/>
      <c r="AF786" s="185"/>
      <c r="AH786" s="185"/>
      <c r="AI786" s="185"/>
      <c r="AK786" s="185"/>
      <c r="AL786" s="185"/>
      <c r="AM786" s="185"/>
      <c r="AN786" s="185"/>
      <c r="AO786" s="185"/>
      <c r="AP786" s="185"/>
      <c r="AQ786" s="185"/>
      <c r="AR786" s="185"/>
      <c r="AS786" s="185"/>
      <c r="AT786" s="185"/>
      <c r="AU786" s="185"/>
      <c r="AV786" s="185"/>
      <c r="AW786" s="185"/>
      <c r="AX786" s="185"/>
      <c r="AY786" s="185"/>
      <c r="AZ786" s="185"/>
      <c r="BA786" s="185"/>
      <c r="BB786" s="185"/>
      <c r="BC786" s="185"/>
      <c r="BD786" s="185"/>
      <c r="BE786" s="185"/>
      <c r="BF786" s="185"/>
      <c r="BG786" s="185"/>
      <c r="BH786" s="185"/>
      <c r="BI786" s="185"/>
      <c r="BJ786" s="185"/>
    </row>
    <row r="787" spans="1:62" x14ac:dyDescent="0.3">
      <c r="A787" s="184"/>
      <c r="B787" s="185"/>
      <c r="I787" s="185"/>
      <c r="J787" s="185"/>
      <c r="L787" s="185"/>
      <c r="M787" s="185"/>
      <c r="N787" s="185"/>
      <c r="O787" s="185"/>
      <c r="P787" s="185"/>
      <c r="Q787" s="185"/>
      <c r="R787" s="185"/>
      <c r="S787" s="185"/>
      <c r="U787" s="185"/>
      <c r="V787" s="185"/>
      <c r="X787" s="185"/>
      <c r="Y787" s="185"/>
      <c r="Z787" s="185"/>
      <c r="AB787" s="185"/>
      <c r="AC787" s="185"/>
      <c r="AD787" s="185"/>
      <c r="AE787" s="185"/>
      <c r="AF787" s="185"/>
      <c r="AH787" s="185"/>
      <c r="AI787" s="185"/>
      <c r="AK787" s="185"/>
      <c r="AL787" s="185"/>
      <c r="AM787" s="185"/>
      <c r="AN787" s="185"/>
      <c r="AO787" s="185"/>
      <c r="AP787" s="185"/>
      <c r="AQ787" s="185"/>
      <c r="AR787" s="185"/>
      <c r="AS787" s="185"/>
      <c r="AT787" s="185"/>
      <c r="AU787" s="185"/>
      <c r="AV787" s="185"/>
      <c r="AW787" s="185"/>
      <c r="AX787" s="185"/>
      <c r="AY787" s="185"/>
      <c r="AZ787" s="185"/>
      <c r="BA787" s="185"/>
      <c r="BB787" s="185"/>
      <c r="BC787" s="185"/>
      <c r="BD787" s="185"/>
      <c r="BE787" s="185"/>
      <c r="BF787" s="185"/>
      <c r="BG787" s="185"/>
      <c r="BH787" s="185"/>
      <c r="BI787" s="185"/>
      <c r="BJ787" s="185"/>
    </row>
    <row r="788" spans="1:62" x14ac:dyDescent="0.3">
      <c r="A788" s="184"/>
      <c r="B788" s="185"/>
      <c r="I788" s="185"/>
      <c r="J788" s="185"/>
      <c r="L788" s="185"/>
      <c r="M788" s="185"/>
      <c r="N788" s="185"/>
      <c r="O788" s="185"/>
      <c r="P788" s="185"/>
      <c r="Q788" s="185"/>
      <c r="R788" s="185"/>
      <c r="S788" s="185"/>
      <c r="U788" s="185"/>
      <c r="V788" s="185"/>
      <c r="X788" s="185"/>
      <c r="Y788" s="185"/>
      <c r="Z788" s="185"/>
      <c r="AB788" s="185"/>
      <c r="AC788" s="185"/>
      <c r="AD788" s="185"/>
      <c r="AE788" s="185"/>
      <c r="AF788" s="185"/>
      <c r="AH788" s="185"/>
      <c r="AI788" s="185"/>
      <c r="AK788" s="185"/>
      <c r="AL788" s="185"/>
      <c r="AM788" s="185"/>
      <c r="AN788" s="185"/>
      <c r="AO788" s="185"/>
      <c r="AP788" s="185"/>
      <c r="AQ788" s="185"/>
      <c r="AR788" s="185"/>
      <c r="AS788" s="185"/>
      <c r="AT788" s="185"/>
      <c r="AU788" s="185"/>
      <c r="AV788" s="185"/>
      <c r="AW788" s="185"/>
      <c r="AX788" s="185"/>
      <c r="AY788" s="185"/>
      <c r="AZ788" s="185"/>
      <c r="BA788" s="185"/>
      <c r="BB788" s="185"/>
      <c r="BC788" s="185"/>
      <c r="BD788" s="185"/>
      <c r="BE788" s="185"/>
      <c r="BF788" s="185"/>
      <c r="BG788" s="185"/>
      <c r="BH788" s="185"/>
      <c r="BI788" s="185"/>
      <c r="BJ788" s="185"/>
    </row>
    <row r="789" spans="1:62" x14ac:dyDescent="0.3">
      <c r="A789" s="184"/>
      <c r="B789" s="185"/>
      <c r="I789" s="185"/>
      <c r="J789" s="185"/>
      <c r="L789" s="185"/>
      <c r="M789" s="185"/>
      <c r="N789" s="185"/>
      <c r="O789" s="185"/>
      <c r="P789" s="185"/>
      <c r="Q789" s="185"/>
      <c r="R789" s="185"/>
      <c r="S789" s="185"/>
      <c r="U789" s="185"/>
      <c r="V789" s="185"/>
      <c r="X789" s="185"/>
      <c r="Y789" s="185"/>
      <c r="Z789" s="185"/>
      <c r="AB789" s="185"/>
      <c r="AC789" s="185"/>
      <c r="AD789" s="185"/>
      <c r="AE789" s="185"/>
      <c r="AF789" s="185"/>
      <c r="AH789" s="185"/>
      <c r="AI789" s="185"/>
      <c r="AK789" s="185"/>
      <c r="AL789" s="185"/>
      <c r="AM789" s="185"/>
      <c r="AN789" s="185"/>
      <c r="AO789" s="185"/>
      <c r="AP789" s="185"/>
      <c r="AQ789" s="185"/>
      <c r="AR789" s="185"/>
      <c r="AS789" s="185"/>
      <c r="AT789" s="185"/>
      <c r="AU789" s="185"/>
      <c r="AV789" s="185"/>
      <c r="AW789" s="185"/>
      <c r="AX789" s="185"/>
      <c r="AY789" s="185"/>
      <c r="AZ789" s="185"/>
      <c r="BA789" s="185"/>
      <c r="BB789" s="185"/>
      <c r="BC789" s="185"/>
      <c r="BD789" s="185"/>
      <c r="BE789" s="185"/>
      <c r="BF789" s="185"/>
      <c r="BG789" s="185"/>
      <c r="BH789" s="185"/>
      <c r="BI789" s="185"/>
      <c r="BJ789" s="185"/>
    </row>
    <row r="790" spans="1:62" x14ac:dyDescent="0.3">
      <c r="A790" s="184"/>
      <c r="B790" s="185"/>
      <c r="I790" s="185"/>
      <c r="J790" s="185"/>
      <c r="L790" s="185"/>
      <c r="M790" s="185"/>
      <c r="N790" s="185"/>
      <c r="O790" s="185"/>
      <c r="P790" s="185"/>
      <c r="Q790" s="185"/>
      <c r="R790" s="185"/>
      <c r="S790" s="185"/>
      <c r="U790" s="185"/>
      <c r="V790" s="185"/>
      <c r="X790" s="185"/>
      <c r="Y790" s="185"/>
      <c r="Z790" s="185"/>
      <c r="AB790" s="185"/>
      <c r="AC790" s="185"/>
      <c r="AD790" s="185"/>
      <c r="AE790" s="185"/>
      <c r="AF790" s="185"/>
      <c r="AH790" s="185"/>
      <c r="AI790" s="185"/>
      <c r="AK790" s="185"/>
      <c r="AL790" s="185"/>
      <c r="AM790" s="185"/>
      <c r="AN790" s="185"/>
      <c r="AO790" s="185"/>
      <c r="AP790" s="185"/>
      <c r="AQ790" s="185"/>
      <c r="AR790" s="185"/>
      <c r="AS790" s="185"/>
      <c r="AT790" s="185"/>
      <c r="AU790" s="185"/>
      <c r="AV790" s="185"/>
      <c r="AW790" s="185"/>
      <c r="AX790" s="185"/>
      <c r="AY790" s="185"/>
      <c r="AZ790" s="185"/>
      <c r="BA790" s="185"/>
      <c r="BB790" s="185"/>
      <c r="BC790" s="185"/>
      <c r="BD790" s="185"/>
      <c r="BE790" s="185"/>
      <c r="BF790" s="185"/>
      <c r="BG790" s="185"/>
      <c r="BH790" s="185"/>
      <c r="BI790" s="185"/>
      <c r="BJ790" s="185"/>
    </row>
    <row r="791" spans="1:62" x14ac:dyDescent="0.3">
      <c r="A791" s="184"/>
      <c r="B791" s="185"/>
      <c r="I791" s="185"/>
      <c r="J791" s="185"/>
      <c r="L791" s="185"/>
      <c r="M791" s="185"/>
      <c r="N791" s="185"/>
      <c r="O791" s="185"/>
      <c r="P791" s="185"/>
      <c r="Q791" s="185"/>
      <c r="R791" s="185"/>
      <c r="S791" s="185"/>
      <c r="U791" s="185"/>
      <c r="V791" s="185"/>
      <c r="X791" s="185"/>
      <c r="Y791" s="185"/>
      <c r="Z791" s="185"/>
      <c r="AB791" s="185"/>
      <c r="AC791" s="185"/>
      <c r="AD791" s="185"/>
      <c r="AE791" s="185"/>
      <c r="AF791" s="185"/>
      <c r="AH791" s="185"/>
      <c r="AI791" s="185"/>
      <c r="AK791" s="185"/>
      <c r="AL791" s="185"/>
      <c r="AM791" s="185"/>
      <c r="AN791" s="185"/>
      <c r="AO791" s="185"/>
      <c r="AP791" s="185"/>
      <c r="AQ791" s="185"/>
      <c r="AR791" s="185"/>
      <c r="AS791" s="185"/>
      <c r="AT791" s="185"/>
      <c r="AU791" s="185"/>
      <c r="AV791" s="185"/>
      <c r="AW791" s="185"/>
      <c r="AX791" s="185"/>
      <c r="AY791" s="185"/>
      <c r="AZ791" s="185"/>
      <c r="BA791" s="185"/>
      <c r="BB791" s="185"/>
      <c r="BC791" s="185"/>
      <c r="BD791" s="185"/>
      <c r="BE791" s="185"/>
      <c r="BF791" s="185"/>
      <c r="BG791" s="185"/>
      <c r="BH791" s="185"/>
      <c r="BI791" s="185"/>
      <c r="BJ791" s="185"/>
    </row>
    <row r="792" spans="1:62" x14ac:dyDescent="0.3">
      <c r="A792" s="184"/>
      <c r="B792" s="185"/>
      <c r="I792" s="185"/>
      <c r="J792" s="185"/>
      <c r="L792" s="185"/>
      <c r="M792" s="185"/>
      <c r="N792" s="185"/>
      <c r="O792" s="185"/>
      <c r="P792" s="185"/>
      <c r="Q792" s="185"/>
      <c r="R792" s="185"/>
      <c r="S792" s="185"/>
      <c r="U792" s="185"/>
      <c r="V792" s="185"/>
      <c r="X792" s="185"/>
      <c r="Y792" s="185"/>
      <c r="Z792" s="185"/>
      <c r="AB792" s="185"/>
      <c r="AC792" s="185"/>
      <c r="AD792" s="185"/>
      <c r="AE792" s="185"/>
      <c r="AF792" s="185"/>
      <c r="AH792" s="185"/>
      <c r="AI792" s="185"/>
      <c r="AK792" s="185"/>
      <c r="AL792" s="185"/>
      <c r="AM792" s="185"/>
      <c r="AN792" s="185"/>
      <c r="AO792" s="185"/>
      <c r="AP792" s="185"/>
      <c r="AQ792" s="185"/>
      <c r="AR792" s="185"/>
      <c r="AS792" s="185"/>
      <c r="AT792" s="185"/>
      <c r="AU792" s="185"/>
      <c r="AV792" s="185"/>
      <c r="AW792" s="185"/>
      <c r="AX792" s="185"/>
      <c r="AY792" s="185"/>
      <c r="AZ792" s="185"/>
      <c r="BA792" s="185"/>
      <c r="BB792" s="185"/>
      <c r="BC792" s="185"/>
      <c r="BD792" s="185"/>
      <c r="BE792" s="185"/>
      <c r="BF792" s="185"/>
      <c r="BG792" s="185"/>
      <c r="BH792" s="185"/>
      <c r="BI792" s="185"/>
      <c r="BJ792" s="185"/>
    </row>
    <row r="793" spans="1:62" x14ac:dyDescent="0.3">
      <c r="A793" s="184"/>
      <c r="B793" s="185"/>
      <c r="I793" s="185"/>
      <c r="J793" s="185"/>
      <c r="L793" s="185"/>
      <c r="M793" s="185"/>
      <c r="N793" s="185"/>
      <c r="O793" s="185"/>
      <c r="P793" s="185"/>
      <c r="Q793" s="185"/>
      <c r="R793" s="185"/>
      <c r="S793" s="185"/>
      <c r="U793" s="185"/>
      <c r="V793" s="185"/>
      <c r="X793" s="185"/>
      <c r="Y793" s="185"/>
      <c r="Z793" s="185"/>
      <c r="AB793" s="185"/>
      <c r="AC793" s="185"/>
      <c r="AD793" s="185"/>
      <c r="AE793" s="185"/>
      <c r="AF793" s="185"/>
      <c r="AH793" s="185"/>
      <c r="AI793" s="185"/>
      <c r="AK793" s="185"/>
      <c r="AL793" s="185"/>
      <c r="AM793" s="185"/>
      <c r="AN793" s="185"/>
      <c r="AO793" s="185"/>
      <c r="AP793" s="185"/>
      <c r="AQ793" s="185"/>
      <c r="AR793" s="185"/>
      <c r="AS793" s="185"/>
      <c r="AT793" s="185"/>
      <c r="AU793" s="185"/>
      <c r="AV793" s="185"/>
      <c r="AW793" s="185"/>
      <c r="AX793" s="185"/>
      <c r="AY793" s="185"/>
      <c r="AZ793" s="185"/>
      <c r="BA793" s="185"/>
      <c r="BB793" s="185"/>
      <c r="BC793" s="185"/>
      <c r="BD793" s="185"/>
      <c r="BE793" s="185"/>
      <c r="BF793" s="185"/>
      <c r="BG793" s="185"/>
      <c r="BH793" s="185"/>
      <c r="BI793" s="185"/>
      <c r="BJ793" s="185"/>
    </row>
    <row r="794" spans="1:62" x14ac:dyDescent="0.3">
      <c r="A794" s="184"/>
      <c r="B794" s="185"/>
      <c r="I794" s="185"/>
      <c r="J794" s="185"/>
      <c r="L794" s="185"/>
      <c r="M794" s="185"/>
      <c r="N794" s="185"/>
      <c r="O794" s="185"/>
      <c r="P794" s="185"/>
      <c r="Q794" s="185"/>
      <c r="R794" s="185"/>
      <c r="S794" s="185"/>
      <c r="U794" s="185"/>
      <c r="V794" s="185"/>
      <c r="X794" s="185"/>
      <c r="Y794" s="185"/>
      <c r="Z794" s="185"/>
      <c r="AB794" s="185"/>
      <c r="AC794" s="185"/>
      <c r="AD794" s="185"/>
      <c r="AE794" s="185"/>
      <c r="AF794" s="185"/>
      <c r="AH794" s="185"/>
      <c r="AI794" s="185"/>
      <c r="AK794" s="185"/>
      <c r="AL794" s="185"/>
      <c r="AM794" s="185"/>
      <c r="AN794" s="185"/>
      <c r="AO794" s="185"/>
      <c r="AP794" s="185"/>
      <c r="AQ794" s="185"/>
      <c r="AR794" s="185"/>
      <c r="AS794" s="185"/>
      <c r="AT794" s="185"/>
      <c r="AU794" s="185"/>
      <c r="AV794" s="185"/>
      <c r="AW794" s="185"/>
      <c r="AX794" s="185"/>
      <c r="AY794" s="185"/>
      <c r="AZ794" s="185"/>
      <c r="BA794" s="185"/>
      <c r="BB794" s="185"/>
      <c r="BC794" s="185"/>
      <c r="BD794" s="185"/>
      <c r="BE794" s="185"/>
      <c r="BF794" s="185"/>
      <c r="BG794" s="185"/>
      <c r="BH794" s="185"/>
      <c r="BI794" s="185"/>
      <c r="BJ794" s="185"/>
    </row>
    <row r="795" spans="1:62" x14ac:dyDescent="0.3">
      <c r="A795" s="184"/>
      <c r="B795" s="185"/>
      <c r="I795" s="185"/>
      <c r="J795" s="185"/>
      <c r="L795" s="185"/>
      <c r="M795" s="185"/>
      <c r="N795" s="185"/>
      <c r="O795" s="185"/>
      <c r="P795" s="185"/>
      <c r="Q795" s="185"/>
      <c r="R795" s="185"/>
      <c r="S795" s="185"/>
      <c r="U795" s="185"/>
      <c r="V795" s="185"/>
      <c r="X795" s="185"/>
      <c r="Y795" s="185"/>
      <c r="Z795" s="185"/>
      <c r="AB795" s="185"/>
      <c r="AC795" s="185"/>
      <c r="AD795" s="185"/>
      <c r="AE795" s="185"/>
      <c r="AF795" s="185"/>
      <c r="AH795" s="185"/>
      <c r="AI795" s="185"/>
      <c r="AK795" s="185"/>
      <c r="AL795" s="185"/>
      <c r="AM795" s="185"/>
      <c r="AN795" s="185"/>
      <c r="AO795" s="185"/>
      <c r="AP795" s="185"/>
      <c r="AQ795" s="185"/>
      <c r="AR795" s="185"/>
      <c r="AS795" s="185"/>
      <c r="AT795" s="185"/>
      <c r="AU795" s="185"/>
      <c r="AV795" s="185"/>
      <c r="AW795" s="185"/>
      <c r="AX795" s="185"/>
      <c r="AY795" s="185"/>
      <c r="AZ795" s="185"/>
      <c r="BA795" s="185"/>
      <c r="BB795" s="185"/>
      <c r="BC795" s="185"/>
      <c r="BD795" s="185"/>
      <c r="BE795" s="185"/>
      <c r="BF795" s="185"/>
      <c r="BG795" s="185"/>
      <c r="BH795" s="185"/>
      <c r="BI795" s="185"/>
      <c r="BJ795" s="185"/>
    </row>
    <row r="796" spans="1:62" x14ac:dyDescent="0.3">
      <c r="A796" s="184"/>
      <c r="B796" s="185"/>
      <c r="I796" s="185"/>
      <c r="J796" s="185"/>
      <c r="L796" s="185"/>
      <c r="M796" s="185"/>
      <c r="N796" s="185"/>
      <c r="O796" s="185"/>
      <c r="P796" s="185"/>
      <c r="Q796" s="185"/>
      <c r="R796" s="185"/>
      <c r="S796" s="185"/>
      <c r="U796" s="185"/>
      <c r="V796" s="185"/>
      <c r="X796" s="185"/>
      <c r="Y796" s="185"/>
      <c r="Z796" s="185"/>
      <c r="AB796" s="185"/>
      <c r="AC796" s="185"/>
      <c r="AD796" s="185"/>
      <c r="AE796" s="185"/>
      <c r="AF796" s="185"/>
      <c r="AH796" s="185"/>
      <c r="AI796" s="185"/>
      <c r="AK796" s="185"/>
      <c r="AL796" s="185"/>
      <c r="AM796" s="185"/>
      <c r="AN796" s="185"/>
      <c r="AO796" s="185"/>
      <c r="AP796" s="185"/>
      <c r="AQ796" s="185"/>
      <c r="AR796" s="185"/>
      <c r="AS796" s="185"/>
      <c r="AT796" s="185"/>
      <c r="AU796" s="185"/>
      <c r="AV796" s="185"/>
      <c r="AW796" s="185"/>
      <c r="AX796" s="185"/>
      <c r="AY796" s="185"/>
      <c r="AZ796" s="185"/>
      <c r="BA796" s="185"/>
      <c r="BB796" s="185"/>
      <c r="BC796" s="185"/>
      <c r="BD796" s="185"/>
      <c r="BE796" s="185"/>
      <c r="BF796" s="185"/>
      <c r="BG796" s="185"/>
      <c r="BH796" s="185"/>
      <c r="BI796" s="185"/>
      <c r="BJ796" s="185"/>
    </row>
    <row r="797" spans="1:62" x14ac:dyDescent="0.3">
      <c r="A797" s="184"/>
      <c r="B797" s="185"/>
      <c r="I797" s="185"/>
      <c r="J797" s="185"/>
      <c r="L797" s="185"/>
      <c r="M797" s="185"/>
      <c r="N797" s="185"/>
      <c r="O797" s="185"/>
      <c r="P797" s="185"/>
      <c r="Q797" s="185"/>
      <c r="R797" s="185"/>
      <c r="S797" s="185"/>
      <c r="U797" s="185"/>
      <c r="V797" s="185"/>
      <c r="X797" s="185"/>
      <c r="Y797" s="185"/>
      <c r="Z797" s="185"/>
      <c r="AB797" s="185"/>
      <c r="AC797" s="185"/>
      <c r="AD797" s="185"/>
      <c r="AE797" s="185"/>
      <c r="AF797" s="185"/>
      <c r="AH797" s="185"/>
      <c r="AI797" s="185"/>
      <c r="AK797" s="185"/>
      <c r="AL797" s="185"/>
      <c r="AM797" s="185"/>
      <c r="AN797" s="185"/>
      <c r="AO797" s="185"/>
      <c r="AP797" s="185"/>
      <c r="AQ797" s="185"/>
      <c r="AR797" s="185"/>
      <c r="AS797" s="185"/>
      <c r="AT797" s="185"/>
      <c r="AU797" s="185"/>
      <c r="AV797" s="185"/>
      <c r="AW797" s="185"/>
      <c r="AX797" s="185"/>
      <c r="AY797" s="185"/>
      <c r="AZ797" s="185"/>
      <c r="BA797" s="185"/>
      <c r="BB797" s="185"/>
      <c r="BC797" s="185"/>
      <c r="BD797" s="185"/>
      <c r="BE797" s="185"/>
      <c r="BF797" s="185"/>
      <c r="BG797" s="185"/>
      <c r="BH797" s="185"/>
      <c r="BI797" s="185"/>
      <c r="BJ797" s="185"/>
    </row>
    <row r="798" spans="1:62" x14ac:dyDescent="0.3">
      <c r="A798" s="184"/>
      <c r="B798" s="185"/>
      <c r="I798" s="185"/>
      <c r="J798" s="185"/>
      <c r="L798" s="185"/>
      <c r="M798" s="185"/>
      <c r="N798" s="185"/>
      <c r="O798" s="185"/>
      <c r="P798" s="185"/>
      <c r="Q798" s="185"/>
      <c r="R798" s="185"/>
      <c r="S798" s="185"/>
      <c r="U798" s="185"/>
      <c r="V798" s="185"/>
      <c r="X798" s="185"/>
      <c r="Y798" s="185"/>
      <c r="Z798" s="185"/>
      <c r="AB798" s="185"/>
      <c r="AC798" s="185"/>
      <c r="AD798" s="185"/>
      <c r="AE798" s="185"/>
      <c r="AF798" s="185"/>
      <c r="AH798" s="185"/>
      <c r="AI798" s="185"/>
      <c r="AK798" s="185"/>
      <c r="AL798" s="185"/>
      <c r="AM798" s="185"/>
      <c r="AN798" s="185"/>
      <c r="AO798" s="185"/>
      <c r="AP798" s="185"/>
      <c r="AQ798" s="185"/>
      <c r="AR798" s="185"/>
      <c r="AS798" s="185"/>
      <c r="AT798" s="185"/>
      <c r="AU798" s="185"/>
      <c r="AV798" s="185"/>
      <c r="AW798" s="185"/>
      <c r="AX798" s="185"/>
      <c r="AY798" s="185"/>
      <c r="AZ798" s="185"/>
      <c r="BA798" s="185"/>
      <c r="BB798" s="185"/>
      <c r="BC798" s="185"/>
      <c r="BD798" s="185"/>
      <c r="BE798" s="185"/>
      <c r="BF798" s="185"/>
      <c r="BG798" s="185"/>
      <c r="BH798" s="185"/>
      <c r="BI798" s="185"/>
      <c r="BJ798" s="185"/>
    </row>
    <row r="799" spans="1:62" x14ac:dyDescent="0.3">
      <c r="A799" s="184"/>
      <c r="B799" s="185"/>
      <c r="I799" s="185"/>
      <c r="J799" s="185"/>
      <c r="L799" s="185"/>
      <c r="M799" s="185"/>
      <c r="N799" s="185"/>
      <c r="O799" s="185"/>
      <c r="P799" s="185"/>
      <c r="Q799" s="185"/>
      <c r="R799" s="185"/>
      <c r="S799" s="185"/>
      <c r="U799" s="185"/>
      <c r="V799" s="185"/>
      <c r="X799" s="185"/>
      <c r="Y799" s="185"/>
      <c r="Z799" s="185"/>
      <c r="AB799" s="185"/>
      <c r="AC799" s="185"/>
      <c r="AD799" s="185"/>
      <c r="AE799" s="185"/>
      <c r="AF799" s="185"/>
      <c r="AH799" s="185"/>
      <c r="AI799" s="185"/>
      <c r="AK799" s="185"/>
      <c r="AL799" s="185"/>
      <c r="AM799" s="185"/>
      <c r="AN799" s="185"/>
      <c r="AO799" s="185"/>
      <c r="AP799" s="185"/>
      <c r="AQ799" s="185"/>
      <c r="AR799" s="185"/>
      <c r="AS799" s="185"/>
      <c r="AT799" s="185"/>
      <c r="AU799" s="185"/>
      <c r="AV799" s="185"/>
      <c r="AW799" s="185"/>
      <c r="AX799" s="185"/>
      <c r="AY799" s="185"/>
      <c r="AZ799" s="185"/>
      <c r="BA799" s="185"/>
      <c r="BB799" s="185"/>
      <c r="BC799" s="185"/>
      <c r="BD799" s="185"/>
      <c r="BE799" s="185"/>
      <c r="BF799" s="185"/>
      <c r="BG799" s="185"/>
      <c r="BH799" s="185"/>
      <c r="BI799" s="185"/>
      <c r="BJ799" s="185"/>
    </row>
    <row r="800" spans="1:62" x14ac:dyDescent="0.3">
      <c r="A800" s="184"/>
      <c r="B800" s="185"/>
      <c r="I800" s="185"/>
      <c r="J800" s="185"/>
      <c r="L800" s="185"/>
      <c r="M800" s="185"/>
      <c r="N800" s="185"/>
      <c r="O800" s="185"/>
      <c r="P800" s="185"/>
      <c r="Q800" s="185"/>
      <c r="R800" s="185"/>
      <c r="S800" s="185"/>
      <c r="U800" s="185"/>
      <c r="V800" s="185"/>
      <c r="X800" s="185"/>
      <c r="Y800" s="185"/>
      <c r="Z800" s="185"/>
      <c r="AB800" s="185"/>
      <c r="AC800" s="185"/>
      <c r="AD800" s="185"/>
      <c r="AE800" s="185"/>
      <c r="AF800" s="185"/>
      <c r="AH800" s="185"/>
      <c r="AI800" s="185"/>
      <c r="AK800" s="185"/>
      <c r="AL800" s="185"/>
      <c r="AM800" s="185"/>
      <c r="AN800" s="185"/>
      <c r="AO800" s="185"/>
      <c r="AP800" s="185"/>
      <c r="AQ800" s="185"/>
      <c r="AR800" s="185"/>
      <c r="AS800" s="185"/>
      <c r="AT800" s="185"/>
      <c r="AU800" s="185"/>
      <c r="AV800" s="185"/>
      <c r="AW800" s="185"/>
      <c r="AX800" s="185"/>
      <c r="AY800" s="185"/>
      <c r="AZ800" s="185"/>
      <c r="BA800" s="185"/>
      <c r="BB800" s="185"/>
      <c r="BC800" s="185"/>
      <c r="BD800" s="185"/>
      <c r="BE800" s="185"/>
      <c r="BF800" s="185"/>
      <c r="BG800" s="185"/>
      <c r="BH800" s="185"/>
      <c r="BI800" s="185"/>
      <c r="BJ800" s="185"/>
    </row>
    <row r="801" spans="1:62" x14ac:dyDescent="0.3">
      <c r="A801" s="184"/>
      <c r="B801" s="185"/>
      <c r="I801" s="185"/>
      <c r="J801" s="185"/>
      <c r="L801" s="185"/>
      <c r="M801" s="185"/>
      <c r="N801" s="185"/>
      <c r="O801" s="185"/>
      <c r="P801" s="185"/>
      <c r="Q801" s="185"/>
      <c r="R801" s="185"/>
      <c r="S801" s="185"/>
      <c r="U801" s="185"/>
      <c r="V801" s="185"/>
      <c r="X801" s="185"/>
      <c r="Y801" s="185"/>
      <c r="Z801" s="185"/>
      <c r="AB801" s="185"/>
      <c r="AC801" s="185"/>
      <c r="AD801" s="185"/>
      <c r="AE801" s="185"/>
      <c r="AF801" s="185"/>
      <c r="AH801" s="185"/>
      <c r="AI801" s="185"/>
      <c r="AK801" s="185"/>
      <c r="AL801" s="185"/>
      <c r="AM801" s="185"/>
      <c r="AN801" s="185"/>
      <c r="AO801" s="185"/>
      <c r="AP801" s="185"/>
      <c r="AQ801" s="185"/>
      <c r="AR801" s="185"/>
      <c r="AS801" s="185"/>
      <c r="AT801" s="185"/>
      <c r="AU801" s="185"/>
      <c r="AV801" s="185"/>
      <c r="AW801" s="185"/>
      <c r="AX801" s="185"/>
      <c r="AY801" s="185"/>
      <c r="AZ801" s="185"/>
      <c r="BA801" s="185"/>
      <c r="BB801" s="185"/>
      <c r="BC801" s="185"/>
      <c r="BD801" s="185"/>
      <c r="BE801" s="185"/>
      <c r="BF801" s="185"/>
      <c r="BG801" s="185"/>
      <c r="BH801" s="185"/>
      <c r="BI801" s="185"/>
      <c r="BJ801" s="185"/>
    </row>
    <row r="802" spans="1:62" x14ac:dyDescent="0.3">
      <c r="A802" s="184"/>
      <c r="B802" s="185"/>
      <c r="I802" s="185"/>
      <c r="J802" s="185"/>
      <c r="L802" s="185"/>
      <c r="M802" s="185"/>
      <c r="N802" s="185"/>
      <c r="O802" s="185"/>
      <c r="P802" s="185"/>
      <c r="Q802" s="185"/>
      <c r="R802" s="185"/>
      <c r="S802" s="185"/>
      <c r="U802" s="185"/>
      <c r="V802" s="185"/>
      <c r="X802" s="185"/>
      <c r="Y802" s="185"/>
      <c r="Z802" s="185"/>
      <c r="AB802" s="185"/>
      <c r="AC802" s="185"/>
      <c r="AD802" s="185"/>
      <c r="AE802" s="185"/>
      <c r="AF802" s="185"/>
      <c r="AH802" s="185"/>
      <c r="AI802" s="185"/>
      <c r="AK802" s="185"/>
      <c r="AL802" s="185"/>
      <c r="AM802" s="185"/>
      <c r="AN802" s="185"/>
      <c r="AO802" s="185"/>
      <c r="AP802" s="185"/>
      <c r="AQ802" s="185"/>
      <c r="AR802" s="185"/>
      <c r="AS802" s="185"/>
      <c r="AT802" s="185"/>
      <c r="AU802" s="185"/>
      <c r="AV802" s="185"/>
      <c r="AW802" s="185"/>
      <c r="AX802" s="185"/>
      <c r="AY802" s="185"/>
      <c r="AZ802" s="185"/>
      <c r="BA802" s="185"/>
      <c r="BB802" s="185"/>
      <c r="BC802" s="185"/>
      <c r="BD802" s="185"/>
      <c r="BE802" s="185"/>
      <c r="BF802" s="185"/>
      <c r="BG802" s="185"/>
      <c r="BH802" s="185"/>
      <c r="BI802" s="185"/>
      <c r="BJ802" s="185"/>
    </row>
    <row r="803" spans="1:62" x14ac:dyDescent="0.3">
      <c r="A803" s="184"/>
      <c r="B803" s="185"/>
      <c r="I803" s="185"/>
      <c r="J803" s="185"/>
      <c r="L803" s="185"/>
      <c r="M803" s="185"/>
      <c r="N803" s="185"/>
      <c r="O803" s="185"/>
      <c r="P803" s="185"/>
      <c r="Q803" s="185"/>
      <c r="R803" s="185"/>
      <c r="S803" s="185"/>
      <c r="U803" s="185"/>
      <c r="V803" s="185"/>
      <c r="X803" s="185"/>
      <c r="Y803" s="185"/>
      <c r="Z803" s="185"/>
      <c r="AB803" s="185"/>
      <c r="AC803" s="185"/>
      <c r="AD803" s="185"/>
      <c r="AE803" s="185"/>
      <c r="AF803" s="185"/>
      <c r="AH803" s="185"/>
      <c r="AI803" s="185"/>
      <c r="AK803" s="185"/>
      <c r="AL803" s="185"/>
      <c r="AM803" s="185"/>
      <c r="AN803" s="185"/>
      <c r="AO803" s="185"/>
      <c r="AP803" s="185"/>
      <c r="AQ803" s="185"/>
      <c r="AR803" s="185"/>
      <c r="AS803" s="185"/>
      <c r="AT803" s="185"/>
      <c r="AU803" s="185"/>
      <c r="AV803" s="185"/>
      <c r="AW803" s="185"/>
      <c r="AX803" s="185"/>
      <c r="AY803" s="185"/>
      <c r="AZ803" s="185"/>
      <c r="BA803" s="185"/>
      <c r="BB803" s="185"/>
      <c r="BC803" s="185"/>
      <c r="BD803" s="185"/>
      <c r="BE803" s="185"/>
      <c r="BF803" s="185"/>
      <c r="BG803" s="185"/>
      <c r="BH803" s="185"/>
      <c r="BI803" s="185"/>
      <c r="BJ803" s="185"/>
    </row>
    <row r="804" spans="1:62" x14ac:dyDescent="0.3">
      <c r="A804" s="184"/>
      <c r="B804" s="185"/>
      <c r="I804" s="185"/>
      <c r="J804" s="185"/>
      <c r="L804" s="185"/>
      <c r="M804" s="185"/>
      <c r="N804" s="185"/>
      <c r="O804" s="185"/>
      <c r="P804" s="185"/>
      <c r="Q804" s="185"/>
      <c r="R804" s="185"/>
      <c r="S804" s="185"/>
      <c r="U804" s="185"/>
      <c r="V804" s="185"/>
      <c r="X804" s="185"/>
      <c r="Y804" s="185"/>
      <c r="Z804" s="185"/>
      <c r="AB804" s="185"/>
      <c r="AC804" s="185"/>
      <c r="AD804" s="185"/>
      <c r="AE804" s="185"/>
      <c r="AF804" s="185"/>
      <c r="AH804" s="185"/>
      <c r="AI804" s="185"/>
      <c r="AK804" s="185"/>
      <c r="AL804" s="185"/>
      <c r="AM804" s="185"/>
      <c r="AN804" s="185"/>
      <c r="AO804" s="185"/>
      <c r="AP804" s="185"/>
      <c r="AQ804" s="185"/>
      <c r="AR804" s="185"/>
      <c r="AS804" s="185"/>
      <c r="AT804" s="185"/>
      <c r="AU804" s="185"/>
      <c r="AV804" s="185"/>
      <c r="AW804" s="185"/>
      <c r="AX804" s="185"/>
      <c r="AY804" s="185"/>
      <c r="AZ804" s="185"/>
      <c r="BA804" s="185"/>
      <c r="BB804" s="185"/>
      <c r="BC804" s="185"/>
      <c r="BD804" s="185"/>
      <c r="BE804" s="185"/>
      <c r="BF804" s="185"/>
      <c r="BG804" s="185"/>
      <c r="BH804" s="185"/>
      <c r="BI804" s="185"/>
      <c r="BJ804" s="185"/>
    </row>
    <row r="805" spans="1:62" x14ac:dyDescent="0.3">
      <c r="A805" s="184"/>
      <c r="B805" s="185"/>
      <c r="I805" s="185"/>
      <c r="J805" s="185"/>
      <c r="L805" s="185"/>
      <c r="M805" s="185"/>
      <c r="N805" s="185"/>
      <c r="O805" s="185"/>
      <c r="P805" s="185"/>
      <c r="Q805" s="185"/>
      <c r="R805" s="185"/>
      <c r="S805" s="185"/>
      <c r="U805" s="185"/>
      <c r="V805" s="185"/>
      <c r="X805" s="185"/>
      <c r="Y805" s="185"/>
      <c r="Z805" s="185"/>
      <c r="AB805" s="185"/>
      <c r="AC805" s="185"/>
      <c r="AD805" s="185"/>
      <c r="AE805" s="185"/>
      <c r="AF805" s="185"/>
      <c r="AH805" s="185"/>
      <c r="AI805" s="185"/>
      <c r="AK805" s="185"/>
      <c r="AL805" s="185"/>
      <c r="AM805" s="185"/>
      <c r="AN805" s="185"/>
      <c r="AO805" s="185"/>
      <c r="AP805" s="185"/>
      <c r="AQ805" s="185"/>
      <c r="AR805" s="185"/>
      <c r="AS805" s="185"/>
      <c r="AT805" s="185"/>
      <c r="AU805" s="185"/>
      <c r="AV805" s="185"/>
      <c r="AW805" s="185"/>
      <c r="AX805" s="185"/>
      <c r="AY805" s="185"/>
      <c r="AZ805" s="185"/>
      <c r="BA805" s="185"/>
      <c r="BB805" s="185"/>
      <c r="BC805" s="185"/>
      <c r="BD805" s="185"/>
      <c r="BE805" s="185"/>
      <c r="BF805" s="185"/>
      <c r="BG805" s="185"/>
      <c r="BH805" s="185"/>
      <c r="BI805" s="185"/>
      <c r="BJ805" s="185"/>
    </row>
    <row r="806" spans="1:62" x14ac:dyDescent="0.3">
      <c r="A806" s="184"/>
      <c r="B806" s="185"/>
      <c r="I806" s="185"/>
      <c r="J806" s="185"/>
      <c r="L806" s="185"/>
      <c r="M806" s="185"/>
      <c r="N806" s="185"/>
      <c r="O806" s="185"/>
      <c r="P806" s="185"/>
      <c r="Q806" s="185"/>
      <c r="R806" s="185"/>
      <c r="S806" s="185"/>
      <c r="U806" s="185"/>
      <c r="V806" s="185"/>
      <c r="X806" s="185"/>
      <c r="Y806" s="185"/>
      <c r="Z806" s="185"/>
      <c r="AB806" s="185"/>
      <c r="AC806" s="185"/>
      <c r="AD806" s="185"/>
      <c r="AE806" s="185"/>
      <c r="AF806" s="185"/>
      <c r="AH806" s="185"/>
      <c r="AI806" s="185"/>
      <c r="AK806" s="185"/>
      <c r="AL806" s="185"/>
      <c r="AM806" s="185"/>
      <c r="AN806" s="185"/>
      <c r="AO806" s="185"/>
      <c r="AP806" s="185"/>
      <c r="AQ806" s="185"/>
      <c r="AR806" s="185"/>
      <c r="AS806" s="185"/>
      <c r="AT806" s="185"/>
      <c r="AU806" s="185"/>
      <c r="AV806" s="185"/>
      <c r="AW806" s="185"/>
      <c r="AX806" s="185"/>
      <c r="AY806" s="185"/>
      <c r="AZ806" s="185"/>
      <c r="BA806" s="185"/>
      <c r="BB806" s="185"/>
      <c r="BC806" s="185"/>
      <c r="BD806" s="185"/>
      <c r="BE806" s="185"/>
      <c r="BF806" s="185"/>
      <c r="BG806" s="185"/>
      <c r="BH806" s="185"/>
      <c r="BI806" s="185"/>
      <c r="BJ806" s="185"/>
    </row>
    <row r="807" spans="1:62" x14ac:dyDescent="0.3">
      <c r="A807" s="184"/>
      <c r="B807" s="185"/>
      <c r="I807" s="185"/>
      <c r="J807" s="185"/>
      <c r="L807" s="185"/>
      <c r="M807" s="185"/>
      <c r="N807" s="185"/>
      <c r="O807" s="185"/>
      <c r="P807" s="185"/>
      <c r="Q807" s="185"/>
      <c r="R807" s="185"/>
      <c r="S807" s="185"/>
      <c r="U807" s="185"/>
      <c r="V807" s="185"/>
      <c r="X807" s="185"/>
      <c r="Y807" s="185"/>
      <c r="Z807" s="185"/>
      <c r="AB807" s="185"/>
      <c r="AC807" s="185"/>
      <c r="AD807" s="185"/>
      <c r="AE807" s="185"/>
      <c r="AF807" s="185"/>
      <c r="AH807" s="185"/>
      <c r="AI807" s="185"/>
      <c r="AK807" s="185"/>
      <c r="AL807" s="185"/>
      <c r="AM807" s="185"/>
      <c r="AN807" s="185"/>
      <c r="AO807" s="185"/>
      <c r="AP807" s="185"/>
      <c r="AQ807" s="185"/>
      <c r="AR807" s="185"/>
      <c r="AS807" s="185"/>
      <c r="AT807" s="185"/>
      <c r="AU807" s="185"/>
      <c r="AV807" s="185"/>
      <c r="AW807" s="185"/>
      <c r="AX807" s="185"/>
      <c r="AY807" s="185"/>
      <c r="AZ807" s="185"/>
      <c r="BA807" s="185"/>
      <c r="BB807" s="185"/>
      <c r="BC807" s="185"/>
      <c r="BD807" s="185"/>
      <c r="BE807" s="185"/>
      <c r="BF807" s="185"/>
      <c r="BG807" s="185"/>
      <c r="BH807" s="185"/>
      <c r="BI807" s="185"/>
      <c r="BJ807" s="185"/>
    </row>
    <row r="808" spans="1:62" x14ac:dyDescent="0.3">
      <c r="A808" s="184"/>
      <c r="B808" s="185"/>
      <c r="I808" s="185"/>
      <c r="J808" s="185"/>
      <c r="L808" s="185"/>
      <c r="M808" s="185"/>
      <c r="N808" s="185"/>
      <c r="O808" s="185"/>
      <c r="P808" s="185"/>
      <c r="Q808" s="185"/>
      <c r="R808" s="185"/>
      <c r="S808" s="185"/>
      <c r="U808" s="185"/>
      <c r="V808" s="185"/>
      <c r="X808" s="185"/>
      <c r="Y808" s="185"/>
      <c r="Z808" s="185"/>
      <c r="AB808" s="185"/>
      <c r="AC808" s="185"/>
      <c r="AD808" s="185"/>
      <c r="AE808" s="185"/>
      <c r="AF808" s="185"/>
      <c r="AH808" s="185"/>
      <c r="AI808" s="185"/>
      <c r="AK808" s="185"/>
      <c r="AL808" s="185"/>
      <c r="AM808" s="185"/>
      <c r="AN808" s="185"/>
      <c r="AO808" s="185"/>
      <c r="AP808" s="185"/>
      <c r="AQ808" s="185"/>
      <c r="AR808" s="185"/>
      <c r="AS808" s="185"/>
      <c r="AT808" s="185"/>
      <c r="AU808" s="185"/>
      <c r="AV808" s="185"/>
      <c r="AW808" s="185"/>
      <c r="AX808" s="185"/>
      <c r="AY808" s="185"/>
      <c r="AZ808" s="185"/>
      <c r="BA808" s="185"/>
      <c r="BB808" s="185"/>
      <c r="BC808" s="185"/>
      <c r="BD808" s="185"/>
      <c r="BE808" s="185"/>
      <c r="BF808" s="185"/>
      <c r="BG808" s="185"/>
      <c r="BH808" s="185"/>
      <c r="BI808" s="185"/>
      <c r="BJ808" s="185"/>
    </row>
    <row r="809" spans="1:62" x14ac:dyDescent="0.3">
      <c r="A809" s="184"/>
      <c r="B809" s="185"/>
      <c r="I809" s="185"/>
      <c r="J809" s="185"/>
      <c r="L809" s="185"/>
      <c r="M809" s="185"/>
      <c r="N809" s="185"/>
      <c r="O809" s="185"/>
      <c r="P809" s="185"/>
      <c r="Q809" s="185"/>
      <c r="R809" s="185"/>
      <c r="S809" s="185"/>
      <c r="U809" s="185"/>
      <c r="V809" s="185"/>
      <c r="X809" s="185"/>
      <c r="Y809" s="185"/>
      <c r="Z809" s="185"/>
      <c r="AB809" s="185"/>
      <c r="AC809" s="185"/>
      <c r="AD809" s="185"/>
      <c r="AE809" s="185"/>
      <c r="AF809" s="185"/>
      <c r="AH809" s="185"/>
      <c r="AI809" s="185"/>
      <c r="AK809" s="185"/>
      <c r="AL809" s="185"/>
      <c r="AM809" s="185"/>
      <c r="AN809" s="185"/>
      <c r="AO809" s="185"/>
      <c r="AP809" s="185"/>
      <c r="AQ809" s="185"/>
      <c r="AR809" s="185"/>
      <c r="AS809" s="185"/>
      <c r="AT809" s="185"/>
      <c r="AU809" s="185"/>
      <c r="AV809" s="185"/>
      <c r="AW809" s="185"/>
      <c r="AX809" s="185"/>
      <c r="AY809" s="185"/>
      <c r="AZ809" s="185"/>
      <c r="BA809" s="185"/>
      <c r="BB809" s="185"/>
      <c r="BC809" s="185"/>
      <c r="BD809" s="185"/>
      <c r="BE809" s="185"/>
      <c r="BF809" s="185"/>
      <c r="BG809" s="185"/>
      <c r="BH809" s="185"/>
      <c r="BI809" s="185"/>
      <c r="BJ809" s="185"/>
    </row>
    <row r="810" spans="1:62" x14ac:dyDescent="0.3">
      <c r="A810" s="184"/>
      <c r="B810" s="185"/>
      <c r="I810" s="185"/>
      <c r="J810" s="185"/>
      <c r="L810" s="185"/>
      <c r="M810" s="185"/>
      <c r="N810" s="185"/>
      <c r="O810" s="185"/>
      <c r="P810" s="185"/>
      <c r="Q810" s="185"/>
      <c r="R810" s="185"/>
      <c r="S810" s="185"/>
      <c r="U810" s="185"/>
      <c r="V810" s="185"/>
      <c r="X810" s="185"/>
      <c r="Y810" s="185"/>
      <c r="Z810" s="185"/>
      <c r="AB810" s="185"/>
      <c r="AC810" s="185"/>
      <c r="AD810" s="185"/>
      <c r="AE810" s="185"/>
      <c r="AF810" s="185"/>
      <c r="AH810" s="185"/>
      <c r="AI810" s="185"/>
      <c r="AK810" s="185"/>
      <c r="AL810" s="185"/>
      <c r="AM810" s="185"/>
      <c r="AN810" s="185"/>
      <c r="AO810" s="185"/>
      <c r="AP810" s="185"/>
      <c r="AQ810" s="185"/>
      <c r="AR810" s="185"/>
      <c r="AS810" s="185"/>
      <c r="AT810" s="185"/>
      <c r="AU810" s="185"/>
      <c r="AV810" s="185"/>
      <c r="AW810" s="185"/>
      <c r="AX810" s="185"/>
      <c r="AY810" s="185"/>
      <c r="AZ810" s="185"/>
      <c r="BA810" s="185"/>
      <c r="BB810" s="185"/>
      <c r="BC810" s="185"/>
      <c r="BD810" s="185"/>
      <c r="BE810" s="185"/>
      <c r="BF810" s="185"/>
      <c r="BG810" s="185"/>
      <c r="BH810" s="185"/>
      <c r="BI810" s="185"/>
      <c r="BJ810" s="185"/>
    </row>
    <row r="811" spans="1:62" x14ac:dyDescent="0.3">
      <c r="A811" s="184"/>
      <c r="B811" s="185"/>
      <c r="I811" s="185"/>
      <c r="J811" s="185"/>
      <c r="L811" s="185"/>
      <c r="M811" s="185"/>
      <c r="N811" s="185"/>
      <c r="O811" s="185"/>
      <c r="P811" s="185"/>
      <c r="Q811" s="185"/>
      <c r="R811" s="185"/>
      <c r="S811" s="185"/>
      <c r="U811" s="185"/>
      <c r="V811" s="185"/>
      <c r="X811" s="185"/>
      <c r="Y811" s="185"/>
      <c r="Z811" s="185"/>
      <c r="AB811" s="185"/>
      <c r="AC811" s="185"/>
      <c r="AD811" s="185"/>
      <c r="AE811" s="185"/>
      <c r="AF811" s="185"/>
      <c r="AH811" s="185"/>
      <c r="AI811" s="185"/>
      <c r="AK811" s="185"/>
      <c r="AL811" s="185"/>
      <c r="AM811" s="185"/>
      <c r="AN811" s="185"/>
      <c r="AO811" s="185"/>
      <c r="AP811" s="185"/>
      <c r="AQ811" s="185"/>
      <c r="AR811" s="185"/>
      <c r="AS811" s="185"/>
      <c r="AT811" s="185"/>
      <c r="AU811" s="185"/>
      <c r="AV811" s="185"/>
      <c r="AW811" s="185"/>
      <c r="AX811" s="185"/>
      <c r="AY811" s="185"/>
      <c r="AZ811" s="185"/>
      <c r="BA811" s="185"/>
      <c r="BB811" s="185"/>
      <c r="BC811" s="185"/>
      <c r="BD811" s="185"/>
      <c r="BE811" s="185"/>
      <c r="BF811" s="185"/>
      <c r="BG811" s="185"/>
      <c r="BH811" s="185"/>
      <c r="BI811" s="185"/>
      <c r="BJ811" s="185"/>
    </row>
    <row r="812" spans="1:62" x14ac:dyDescent="0.3">
      <c r="A812" s="184"/>
      <c r="B812" s="185"/>
      <c r="I812" s="185"/>
      <c r="J812" s="185"/>
      <c r="L812" s="185"/>
      <c r="M812" s="185"/>
      <c r="N812" s="185"/>
      <c r="O812" s="185"/>
      <c r="P812" s="185"/>
      <c r="Q812" s="185"/>
      <c r="R812" s="185"/>
      <c r="S812" s="185"/>
      <c r="U812" s="185"/>
      <c r="V812" s="185"/>
      <c r="X812" s="185"/>
      <c r="Y812" s="185"/>
      <c r="Z812" s="185"/>
      <c r="AB812" s="185"/>
      <c r="AC812" s="185"/>
      <c r="AD812" s="185"/>
      <c r="AE812" s="185"/>
      <c r="AF812" s="185"/>
      <c r="AH812" s="185"/>
      <c r="AI812" s="185"/>
      <c r="AK812" s="185"/>
      <c r="AL812" s="185"/>
      <c r="AM812" s="185"/>
      <c r="AN812" s="185"/>
      <c r="AO812" s="185"/>
      <c r="AP812" s="185"/>
      <c r="AQ812" s="185"/>
      <c r="AR812" s="185"/>
      <c r="AS812" s="185"/>
      <c r="AT812" s="185"/>
      <c r="AU812" s="185"/>
      <c r="AV812" s="185"/>
      <c r="AW812" s="185"/>
      <c r="AX812" s="185"/>
      <c r="AY812" s="185"/>
      <c r="AZ812" s="185"/>
      <c r="BA812" s="185"/>
      <c r="BB812" s="185"/>
      <c r="BC812" s="185"/>
      <c r="BD812" s="185"/>
      <c r="BE812" s="185"/>
      <c r="BF812" s="185"/>
      <c r="BG812" s="185"/>
      <c r="BH812" s="185"/>
      <c r="BI812" s="185"/>
      <c r="BJ812" s="185"/>
    </row>
    <row r="813" spans="1:62" x14ac:dyDescent="0.3">
      <c r="A813" s="184"/>
      <c r="B813" s="185"/>
      <c r="I813" s="185"/>
      <c r="J813" s="185"/>
      <c r="L813" s="185"/>
      <c r="M813" s="185"/>
      <c r="N813" s="185"/>
      <c r="O813" s="185"/>
      <c r="P813" s="185"/>
      <c r="Q813" s="185"/>
      <c r="R813" s="185"/>
      <c r="S813" s="185"/>
      <c r="U813" s="185"/>
      <c r="V813" s="185"/>
      <c r="X813" s="185"/>
      <c r="Y813" s="185"/>
      <c r="Z813" s="185"/>
      <c r="AB813" s="185"/>
      <c r="AC813" s="185"/>
      <c r="AD813" s="185"/>
      <c r="AE813" s="185"/>
      <c r="AF813" s="185"/>
      <c r="AH813" s="185"/>
      <c r="AI813" s="185"/>
      <c r="AK813" s="185"/>
      <c r="AL813" s="185"/>
      <c r="AM813" s="185"/>
      <c r="AN813" s="185"/>
      <c r="AO813" s="185"/>
      <c r="AP813" s="185"/>
      <c r="AQ813" s="185"/>
      <c r="AR813" s="185"/>
      <c r="AS813" s="185"/>
      <c r="AT813" s="185"/>
      <c r="AU813" s="185"/>
      <c r="AV813" s="185"/>
      <c r="AW813" s="185"/>
      <c r="AX813" s="185"/>
      <c r="AY813" s="185"/>
      <c r="AZ813" s="185"/>
      <c r="BA813" s="185"/>
      <c r="BB813" s="185"/>
      <c r="BC813" s="185"/>
      <c r="BD813" s="185"/>
      <c r="BE813" s="185"/>
      <c r="BF813" s="185"/>
      <c r="BG813" s="185"/>
      <c r="BH813" s="185"/>
      <c r="BI813" s="185"/>
      <c r="BJ813" s="185"/>
    </row>
    <row r="814" spans="1:62" x14ac:dyDescent="0.3">
      <c r="A814" s="184"/>
      <c r="B814" s="185"/>
      <c r="I814" s="185"/>
      <c r="J814" s="185"/>
      <c r="L814" s="185"/>
      <c r="M814" s="185"/>
      <c r="N814" s="185"/>
      <c r="O814" s="185"/>
      <c r="P814" s="185"/>
      <c r="Q814" s="185"/>
      <c r="R814" s="185"/>
      <c r="S814" s="185"/>
      <c r="U814" s="185"/>
      <c r="V814" s="185"/>
      <c r="X814" s="185"/>
      <c r="Y814" s="185"/>
      <c r="Z814" s="185"/>
      <c r="AB814" s="185"/>
      <c r="AC814" s="185"/>
      <c r="AD814" s="185"/>
      <c r="AE814" s="185"/>
      <c r="AF814" s="185"/>
      <c r="AH814" s="185"/>
      <c r="AI814" s="185"/>
      <c r="AK814" s="185"/>
      <c r="AL814" s="185"/>
      <c r="AM814" s="185"/>
      <c r="AN814" s="185"/>
      <c r="AO814" s="185"/>
      <c r="AP814" s="185"/>
      <c r="AQ814" s="185"/>
      <c r="AR814" s="185"/>
      <c r="AS814" s="185"/>
      <c r="AT814" s="185"/>
      <c r="AU814" s="185"/>
      <c r="AV814" s="185"/>
      <c r="AW814" s="185"/>
      <c r="AX814" s="185"/>
      <c r="AY814" s="185"/>
      <c r="AZ814" s="185"/>
      <c r="BA814" s="185"/>
      <c r="BB814" s="185"/>
      <c r="BC814" s="185"/>
      <c r="BD814" s="185"/>
      <c r="BE814" s="185"/>
      <c r="BF814" s="185"/>
      <c r="BG814" s="185"/>
      <c r="BH814" s="185"/>
      <c r="BI814" s="185"/>
      <c r="BJ814" s="185"/>
    </row>
    <row r="815" spans="1:62" x14ac:dyDescent="0.3">
      <c r="A815" s="184"/>
      <c r="B815" s="185"/>
      <c r="I815" s="185"/>
      <c r="J815" s="185"/>
      <c r="L815" s="185"/>
      <c r="M815" s="185"/>
      <c r="N815" s="185"/>
      <c r="O815" s="185"/>
      <c r="P815" s="185"/>
      <c r="Q815" s="185"/>
      <c r="R815" s="185"/>
      <c r="S815" s="185"/>
      <c r="U815" s="185"/>
      <c r="V815" s="185"/>
      <c r="X815" s="185"/>
      <c r="Y815" s="185"/>
      <c r="Z815" s="185"/>
      <c r="AB815" s="185"/>
      <c r="AC815" s="185"/>
      <c r="AD815" s="185"/>
      <c r="AE815" s="185"/>
      <c r="AF815" s="185"/>
      <c r="AH815" s="185"/>
      <c r="AI815" s="185"/>
      <c r="AK815" s="185"/>
      <c r="AL815" s="185"/>
      <c r="AM815" s="185"/>
      <c r="AN815" s="185"/>
      <c r="AO815" s="185"/>
      <c r="AP815" s="185"/>
      <c r="AQ815" s="185"/>
      <c r="AR815" s="185"/>
      <c r="AS815" s="185"/>
      <c r="AT815" s="185"/>
      <c r="AU815" s="185"/>
      <c r="AV815" s="185"/>
      <c r="AW815" s="185"/>
      <c r="AX815" s="185"/>
      <c r="AY815" s="185"/>
      <c r="AZ815" s="185"/>
      <c r="BA815" s="185"/>
      <c r="BB815" s="185"/>
      <c r="BC815" s="185"/>
      <c r="BD815" s="185"/>
      <c r="BE815" s="185"/>
      <c r="BF815" s="185"/>
      <c r="BG815" s="185"/>
      <c r="BH815" s="185"/>
      <c r="BI815" s="185"/>
      <c r="BJ815" s="185"/>
    </row>
    <row r="816" spans="1:62" x14ac:dyDescent="0.3">
      <c r="A816" s="184"/>
      <c r="B816" s="185"/>
      <c r="I816" s="185"/>
      <c r="J816" s="185"/>
      <c r="L816" s="185"/>
      <c r="M816" s="185"/>
      <c r="N816" s="185"/>
      <c r="O816" s="185"/>
      <c r="P816" s="185"/>
      <c r="Q816" s="185"/>
      <c r="R816" s="185"/>
      <c r="S816" s="185"/>
      <c r="U816" s="185"/>
      <c r="V816" s="185"/>
      <c r="X816" s="185"/>
      <c r="Y816" s="185"/>
      <c r="Z816" s="185"/>
      <c r="AB816" s="185"/>
      <c r="AC816" s="185"/>
      <c r="AD816" s="185"/>
      <c r="AE816" s="185"/>
      <c r="AF816" s="185"/>
      <c r="AH816" s="185"/>
      <c r="AI816" s="185"/>
      <c r="AK816" s="185"/>
      <c r="AL816" s="185"/>
      <c r="AM816" s="185"/>
      <c r="AN816" s="185"/>
      <c r="AO816" s="185"/>
      <c r="AP816" s="185"/>
      <c r="AQ816" s="185"/>
      <c r="AR816" s="185"/>
      <c r="AS816" s="185"/>
      <c r="AT816" s="185"/>
      <c r="AU816" s="185"/>
      <c r="AV816" s="185"/>
      <c r="AW816" s="185"/>
      <c r="AX816" s="185"/>
      <c r="AY816" s="185"/>
      <c r="AZ816" s="185"/>
      <c r="BA816" s="185"/>
      <c r="BB816" s="185"/>
      <c r="BC816" s="185"/>
      <c r="BD816" s="185"/>
      <c r="BE816" s="185"/>
      <c r="BF816" s="185"/>
      <c r="BG816" s="185"/>
      <c r="BH816" s="185"/>
      <c r="BI816" s="185"/>
      <c r="BJ816" s="185"/>
    </row>
    <row r="817" spans="1:62" x14ac:dyDescent="0.3">
      <c r="A817" s="184"/>
      <c r="B817" s="185"/>
      <c r="I817" s="185"/>
      <c r="J817" s="185"/>
      <c r="L817" s="185"/>
      <c r="M817" s="185"/>
      <c r="N817" s="185"/>
      <c r="O817" s="185"/>
      <c r="P817" s="185"/>
      <c r="Q817" s="185"/>
      <c r="R817" s="185"/>
      <c r="S817" s="185"/>
      <c r="U817" s="185"/>
      <c r="V817" s="185"/>
      <c r="X817" s="185"/>
      <c r="Y817" s="185"/>
      <c r="Z817" s="185"/>
      <c r="AB817" s="185"/>
      <c r="AC817" s="185"/>
      <c r="AD817" s="185"/>
      <c r="AE817" s="185"/>
      <c r="AF817" s="185"/>
      <c r="AH817" s="185"/>
      <c r="AI817" s="185"/>
      <c r="AK817" s="185"/>
      <c r="AL817" s="185"/>
      <c r="AM817" s="185"/>
      <c r="AN817" s="185"/>
      <c r="AO817" s="185"/>
      <c r="AP817" s="185"/>
      <c r="AQ817" s="185"/>
      <c r="AR817" s="185"/>
      <c r="AS817" s="185"/>
      <c r="AT817" s="185"/>
      <c r="AU817" s="185"/>
      <c r="AV817" s="185"/>
      <c r="AW817" s="185"/>
      <c r="AX817" s="185"/>
      <c r="AY817" s="185"/>
      <c r="AZ817" s="185"/>
      <c r="BA817" s="185"/>
      <c r="BB817" s="185"/>
      <c r="BC817" s="185"/>
      <c r="BD817" s="185"/>
      <c r="BE817" s="185"/>
      <c r="BF817" s="185"/>
      <c r="BG817" s="185"/>
      <c r="BH817" s="185"/>
      <c r="BI817" s="185"/>
      <c r="BJ817" s="185"/>
    </row>
    <row r="818" spans="1:62" x14ac:dyDescent="0.3">
      <c r="A818" s="184"/>
      <c r="B818" s="185"/>
      <c r="I818" s="185"/>
      <c r="J818" s="185"/>
      <c r="L818" s="185"/>
      <c r="M818" s="185"/>
      <c r="N818" s="185"/>
      <c r="O818" s="185"/>
      <c r="P818" s="185"/>
      <c r="Q818" s="185"/>
      <c r="R818" s="185"/>
      <c r="S818" s="185"/>
      <c r="U818" s="185"/>
      <c r="V818" s="185"/>
      <c r="X818" s="185"/>
      <c r="Y818" s="185"/>
      <c r="Z818" s="185"/>
      <c r="AB818" s="185"/>
      <c r="AC818" s="185"/>
      <c r="AD818" s="185"/>
      <c r="AE818" s="185"/>
      <c r="AF818" s="185"/>
      <c r="AH818" s="185"/>
      <c r="AI818" s="185"/>
      <c r="AK818" s="185"/>
      <c r="AL818" s="185"/>
      <c r="AM818" s="185"/>
      <c r="AN818" s="185"/>
      <c r="AO818" s="185"/>
      <c r="AP818" s="185"/>
      <c r="AQ818" s="185"/>
      <c r="AR818" s="185"/>
      <c r="AS818" s="185"/>
      <c r="AT818" s="185"/>
      <c r="AU818" s="185"/>
      <c r="AV818" s="185"/>
      <c r="AW818" s="185"/>
      <c r="AX818" s="185"/>
      <c r="AY818" s="185"/>
      <c r="AZ818" s="185"/>
      <c r="BA818" s="185"/>
      <c r="BB818" s="185"/>
      <c r="BC818" s="185"/>
      <c r="BD818" s="185"/>
      <c r="BE818" s="185"/>
      <c r="BF818" s="185"/>
      <c r="BG818" s="185"/>
      <c r="BH818" s="185"/>
      <c r="BI818" s="185"/>
      <c r="BJ818" s="185"/>
    </row>
    <row r="819" spans="1:62" x14ac:dyDescent="0.3">
      <c r="A819" s="184"/>
      <c r="B819" s="185"/>
      <c r="I819" s="185"/>
      <c r="J819" s="185"/>
      <c r="L819" s="185"/>
      <c r="M819" s="185"/>
      <c r="N819" s="185"/>
      <c r="O819" s="185"/>
      <c r="P819" s="185"/>
      <c r="Q819" s="185"/>
      <c r="R819" s="185"/>
      <c r="S819" s="185"/>
      <c r="U819" s="185"/>
      <c r="V819" s="185"/>
      <c r="X819" s="185"/>
      <c r="Y819" s="185"/>
      <c r="Z819" s="185"/>
      <c r="AB819" s="185"/>
      <c r="AC819" s="185"/>
      <c r="AD819" s="185"/>
      <c r="AE819" s="185"/>
      <c r="AF819" s="185"/>
      <c r="AH819" s="185"/>
      <c r="AI819" s="185"/>
      <c r="AK819" s="185"/>
      <c r="AL819" s="185"/>
      <c r="AM819" s="185"/>
      <c r="AN819" s="185"/>
      <c r="AO819" s="185"/>
      <c r="AP819" s="185"/>
      <c r="AQ819" s="185"/>
      <c r="AR819" s="185"/>
      <c r="AS819" s="185"/>
      <c r="AT819" s="185"/>
      <c r="AU819" s="185"/>
      <c r="AV819" s="185"/>
      <c r="AW819" s="185"/>
      <c r="AX819" s="185"/>
      <c r="AY819" s="185"/>
      <c r="AZ819" s="185"/>
      <c r="BA819" s="185"/>
      <c r="BB819" s="185"/>
      <c r="BC819" s="185"/>
      <c r="BD819" s="185"/>
      <c r="BE819" s="185"/>
      <c r="BF819" s="185"/>
      <c r="BG819" s="185"/>
      <c r="BH819" s="185"/>
      <c r="BI819" s="185"/>
      <c r="BJ819" s="185"/>
    </row>
    <row r="820" spans="1:62" x14ac:dyDescent="0.3">
      <c r="A820" s="184"/>
      <c r="B820" s="185"/>
      <c r="I820" s="185"/>
      <c r="J820" s="185"/>
      <c r="L820" s="185"/>
      <c r="M820" s="185"/>
      <c r="N820" s="185"/>
      <c r="O820" s="185"/>
      <c r="P820" s="185"/>
      <c r="Q820" s="185"/>
      <c r="R820" s="185"/>
      <c r="S820" s="185"/>
      <c r="U820" s="185"/>
      <c r="V820" s="185"/>
      <c r="X820" s="185"/>
      <c r="Y820" s="185"/>
      <c r="Z820" s="185"/>
      <c r="AB820" s="185"/>
      <c r="AC820" s="185"/>
      <c r="AD820" s="185"/>
      <c r="AE820" s="185"/>
      <c r="AF820" s="185"/>
      <c r="AH820" s="185"/>
      <c r="AI820" s="185"/>
      <c r="AK820" s="185"/>
      <c r="AL820" s="185"/>
      <c r="AM820" s="185"/>
      <c r="AN820" s="185"/>
      <c r="AO820" s="185"/>
      <c r="AP820" s="185"/>
      <c r="AQ820" s="185"/>
      <c r="AR820" s="185"/>
      <c r="AS820" s="185"/>
      <c r="AT820" s="185"/>
      <c r="AU820" s="185"/>
      <c r="AV820" s="185"/>
      <c r="AW820" s="185"/>
      <c r="AX820" s="185"/>
      <c r="AY820" s="185"/>
      <c r="AZ820" s="185"/>
      <c r="BA820" s="185"/>
      <c r="BB820" s="185"/>
      <c r="BC820" s="185"/>
      <c r="BD820" s="185"/>
      <c r="BE820" s="185"/>
      <c r="BF820" s="185"/>
      <c r="BG820" s="185"/>
      <c r="BH820" s="185"/>
      <c r="BI820" s="185"/>
      <c r="BJ820" s="185"/>
    </row>
    <row r="821" spans="1:62" x14ac:dyDescent="0.3">
      <c r="A821" s="184"/>
      <c r="B821" s="185"/>
      <c r="I821" s="185"/>
      <c r="J821" s="185"/>
      <c r="L821" s="185"/>
      <c r="M821" s="185"/>
      <c r="N821" s="185"/>
      <c r="O821" s="185"/>
      <c r="P821" s="185"/>
      <c r="Q821" s="185"/>
      <c r="R821" s="185"/>
      <c r="S821" s="185"/>
      <c r="U821" s="185"/>
      <c r="V821" s="185"/>
      <c r="X821" s="185"/>
      <c r="Y821" s="185"/>
      <c r="Z821" s="185"/>
      <c r="AB821" s="185"/>
      <c r="AC821" s="185"/>
      <c r="AD821" s="185"/>
      <c r="AE821" s="185"/>
      <c r="AF821" s="185"/>
      <c r="AH821" s="185"/>
      <c r="AI821" s="185"/>
      <c r="AK821" s="185"/>
      <c r="AL821" s="185"/>
      <c r="AM821" s="185"/>
      <c r="AN821" s="185"/>
      <c r="AO821" s="185"/>
      <c r="AP821" s="185"/>
      <c r="AQ821" s="185"/>
      <c r="AR821" s="185"/>
      <c r="AS821" s="185"/>
      <c r="AT821" s="185"/>
      <c r="AU821" s="185"/>
      <c r="AV821" s="185"/>
      <c r="AW821" s="185"/>
      <c r="AX821" s="185"/>
      <c r="AY821" s="185"/>
      <c r="AZ821" s="185"/>
      <c r="BA821" s="185"/>
      <c r="BB821" s="185"/>
      <c r="BC821" s="185"/>
      <c r="BD821" s="185"/>
      <c r="BE821" s="185"/>
      <c r="BF821" s="185"/>
      <c r="BG821" s="185"/>
      <c r="BH821" s="185"/>
      <c r="BI821" s="185"/>
      <c r="BJ821" s="185"/>
    </row>
    <row r="822" spans="1:62" x14ac:dyDescent="0.3">
      <c r="A822" s="184"/>
      <c r="B822" s="185"/>
      <c r="I822" s="185"/>
      <c r="J822" s="185"/>
      <c r="L822" s="185"/>
      <c r="M822" s="185"/>
      <c r="N822" s="185"/>
      <c r="O822" s="185"/>
      <c r="P822" s="185"/>
      <c r="Q822" s="185"/>
      <c r="R822" s="185"/>
      <c r="S822" s="185"/>
      <c r="U822" s="185"/>
      <c r="V822" s="185"/>
      <c r="X822" s="185"/>
      <c r="Y822" s="185"/>
      <c r="Z822" s="185"/>
      <c r="AB822" s="185"/>
      <c r="AC822" s="185"/>
      <c r="AD822" s="185"/>
      <c r="AE822" s="185"/>
      <c r="AF822" s="185"/>
      <c r="AH822" s="185"/>
      <c r="AI822" s="185"/>
      <c r="AK822" s="185"/>
      <c r="AL822" s="185"/>
      <c r="AM822" s="185"/>
      <c r="AN822" s="185"/>
      <c r="AO822" s="185"/>
      <c r="AP822" s="185"/>
      <c r="AQ822" s="185"/>
      <c r="AR822" s="185"/>
      <c r="AS822" s="185"/>
      <c r="AT822" s="185"/>
      <c r="AU822" s="185"/>
      <c r="AV822" s="185"/>
      <c r="AW822" s="185"/>
      <c r="AX822" s="185"/>
      <c r="AY822" s="185"/>
      <c r="AZ822" s="185"/>
      <c r="BA822" s="185"/>
      <c r="BB822" s="185"/>
      <c r="BC822" s="185"/>
      <c r="BD822" s="185"/>
      <c r="BE822" s="185"/>
      <c r="BF822" s="185"/>
      <c r="BG822" s="185"/>
      <c r="BH822" s="185"/>
      <c r="BI822" s="185"/>
      <c r="BJ822" s="185"/>
    </row>
    <row r="823" spans="1:62" x14ac:dyDescent="0.3">
      <c r="A823" s="184"/>
      <c r="B823" s="185"/>
      <c r="I823" s="185"/>
      <c r="J823" s="185"/>
      <c r="L823" s="185"/>
      <c r="M823" s="185"/>
      <c r="N823" s="185"/>
      <c r="O823" s="185"/>
      <c r="P823" s="185"/>
      <c r="Q823" s="185"/>
      <c r="R823" s="185"/>
      <c r="S823" s="185"/>
      <c r="U823" s="185"/>
      <c r="V823" s="185"/>
      <c r="X823" s="185"/>
      <c r="Y823" s="185"/>
      <c r="Z823" s="185"/>
      <c r="AB823" s="185"/>
      <c r="AC823" s="185"/>
      <c r="AD823" s="185"/>
      <c r="AE823" s="185"/>
      <c r="AF823" s="185"/>
      <c r="AH823" s="185"/>
      <c r="AI823" s="185"/>
      <c r="AK823" s="185"/>
      <c r="AL823" s="185"/>
      <c r="AM823" s="185"/>
      <c r="AN823" s="185"/>
      <c r="AO823" s="185"/>
      <c r="AP823" s="185"/>
      <c r="AQ823" s="185"/>
      <c r="AR823" s="185"/>
      <c r="AS823" s="185"/>
      <c r="AT823" s="185"/>
      <c r="AU823" s="185"/>
      <c r="AV823" s="185"/>
      <c r="AW823" s="185"/>
      <c r="AX823" s="185"/>
      <c r="AY823" s="185"/>
      <c r="AZ823" s="185"/>
      <c r="BA823" s="185"/>
      <c r="BB823" s="185"/>
      <c r="BC823" s="185"/>
      <c r="BD823" s="185"/>
      <c r="BE823" s="185"/>
      <c r="BF823" s="185"/>
      <c r="BG823" s="185"/>
      <c r="BH823" s="185"/>
      <c r="BI823" s="185"/>
      <c r="BJ823" s="185"/>
    </row>
    <row r="824" spans="1:62" x14ac:dyDescent="0.3">
      <c r="A824" s="184"/>
      <c r="B824" s="185"/>
      <c r="I824" s="185"/>
      <c r="J824" s="185"/>
      <c r="L824" s="185"/>
      <c r="M824" s="185"/>
      <c r="N824" s="185"/>
      <c r="O824" s="185"/>
      <c r="P824" s="185"/>
      <c r="Q824" s="185"/>
      <c r="R824" s="185"/>
      <c r="S824" s="185"/>
      <c r="U824" s="185"/>
      <c r="V824" s="185"/>
      <c r="X824" s="185"/>
      <c r="Y824" s="185"/>
      <c r="Z824" s="185"/>
      <c r="AB824" s="185"/>
      <c r="AC824" s="185"/>
      <c r="AD824" s="185"/>
      <c r="AE824" s="185"/>
      <c r="AF824" s="185"/>
      <c r="AH824" s="185"/>
      <c r="AI824" s="185"/>
      <c r="AK824" s="185"/>
      <c r="AL824" s="185"/>
      <c r="AM824" s="185"/>
      <c r="AN824" s="185"/>
      <c r="AO824" s="185"/>
      <c r="AP824" s="185"/>
      <c r="AQ824" s="185"/>
      <c r="AR824" s="185"/>
      <c r="AS824" s="185"/>
      <c r="AT824" s="185"/>
      <c r="AU824" s="185"/>
      <c r="AV824" s="185"/>
      <c r="AW824" s="185"/>
      <c r="AX824" s="185"/>
      <c r="AY824" s="185"/>
      <c r="AZ824" s="185"/>
      <c r="BA824" s="185"/>
      <c r="BB824" s="185"/>
      <c r="BC824" s="185"/>
      <c r="BD824" s="185"/>
      <c r="BE824" s="185"/>
      <c r="BF824" s="185"/>
      <c r="BG824" s="185"/>
      <c r="BH824" s="185"/>
      <c r="BI824" s="185"/>
      <c r="BJ824" s="185"/>
    </row>
    <row r="825" spans="1:62" x14ac:dyDescent="0.3">
      <c r="A825" s="184"/>
      <c r="B825" s="185"/>
      <c r="I825" s="185"/>
      <c r="J825" s="185"/>
      <c r="L825" s="185"/>
      <c r="M825" s="185"/>
      <c r="N825" s="185"/>
      <c r="O825" s="185"/>
      <c r="P825" s="185"/>
      <c r="Q825" s="185"/>
      <c r="R825" s="185"/>
      <c r="S825" s="185"/>
      <c r="U825" s="185"/>
      <c r="V825" s="185"/>
      <c r="X825" s="185"/>
      <c r="Y825" s="185"/>
      <c r="Z825" s="185"/>
      <c r="AB825" s="185"/>
      <c r="AC825" s="185"/>
      <c r="AD825" s="185"/>
      <c r="AE825" s="185"/>
      <c r="AF825" s="185"/>
      <c r="AH825" s="185"/>
      <c r="AI825" s="185"/>
      <c r="AK825" s="185"/>
      <c r="AL825" s="185"/>
      <c r="AM825" s="185"/>
      <c r="AN825" s="185"/>
      <c r="AO825" s="185"/>
      <c r="AP825" s="185"/>
      <c r="AQ825" s="185"/>
      <c r="AR825" s="185"/>
      <c r="AS825" s="185"/>
      <c r="AT825" s="185"/>
      <c r="AU825" s="185"/>
      <c r="AV825" s="185"/>
      <c r="AW825" s="185"/>
      <c r="AX825" s="185"/>
      <c r="AY825" s="185"/>
      <c r="AZ825" s="185"/>
      <c r="BA825" s="185"/>
      <c r="BB825" s="185"/>
      <c r="BC825" s="185"/>
      <c r="BD825" s="185"/>
      <c r="BE825" s="185"/>
      <c r="BF825" s="185"/>
      <c r="BG825" s="185"/>
      <c r="BH825" s="185"/>
      <c r="BI825" s="185"/>
      <c r="BJ825" s="185"/>
    </row>
    <row r="826" spans="1:62" x14ac:dyDescent="0.3">
      <c r="A826" s="184"/>
      <c r="B826" s="185"/>
      <c r="I826" s="185"/>
      <c r="J826" s="185"/>
      <c r="L826" s="185"/>
      <c r="M826" s="185"/>
      <c r="N826" s="185"/>
      <c r="O826" s="185"/>
      <c r="P826" s="185"/>
      <c r="Q826" s="185"/>
      <c r="R826" s="185"/>
      <c r="S826" s="185"/>
      <c r="U826" s="185"/>
      <c r="V826" s="185"/>
      <c r="X826" s="185"/>
      <c r="Y826" s="185"/>
      <c r="Z826" s="185"/>
      <c r="AB826" s="185"/>
      <c r="AC826" s="185"/>
      <c r="AD826" s="185"/>
      <c r="AE826" s="185"/>
      <c r="AF826" s="185"/>
      <c r="AH826" s="185"/>
      <c r="AI826" s="185"/>
      <c r="AK826" s="185"/>
      <c r="AL826" s="185"/>
      <c r="AM826" s="185"/>
      <c r="AN826" s="185"/>
      <c r="AO826" s="185"/>
      <c r="AP826" s="185"/>
      <c r="AQ826" s="185"/>
      <c r="AR826" s="185"/>
      <c r="AS826" s="185"/>
      <c r="AT826" s="185"/>
      <c r="AU826" s="185"/>
      <c r="AV826" s="185"/>
      <c r="AW826" s="185"/>
      <c r="AX826" s="185"/>
      <c r="AY826" s="185"/>
      <c r="AZ826" s="185"/>
      <c r="BA826" s="185"/>
      <c r="BB826" s="185"/>
      <c r="BC826" s="185"/>
      <c r="BD826" s="185"/>
      <c r="BE826" s="185"/>
      <c r="BF826" s="185"/>
      <c r="BG826" s="185"/>
      <c r="BH826" s="185"/>
      <c r="BI826" s="185"/>
      <c r="BJ826" s="185"/>
    </row>
    <row r="827" spans="1:62" x14ac:dyDescent="0.3">
      <c r="A827" s="184"/>
      <c r="B827" s="185"/>
      <c r="I827" s="185"/>
      <c r="J827" s="185"/>
      <c r="L827" s="185"/>
      <c r="M827" s="185"/>
      <c r="N827" s="185"/>
      <c r="O827" s="185"/>
      <c r="P827" s="185"/>
      <c r="Q827" s="185"/>
      <c r="R827" s="185"/>
      <c r="S827" s="185"/>
      <c r="U827" s="185"/>
      <c r="V827" s="185"/>
      <c r="X827" s="185"/>
      <c r="Y827" s="185"/>
      <c r="Z827" s="185"/>
      <c r="AB827" s="185"/>
      <c r="AC827" s="185"/>
      <c r="AD827" s="185"/>
      <c r="AE827" s="185"/>
      <c r="AF827" s="185"/>
      <c r="AH827" s="185"/>
      <c r="AI827" s="185"/>
      <c r="AK827" s="185"/>
      <c r="AL827" s="185"/>
      <c r="AM827" s="185"/>
      <c r="AN827" s="185"/>
      <c r="AO827" s="185"/>
      <c r="AP827" s="185"/>
      <c r="AQ827" s="185"/>
      <c r="AR827" s="185"/>
      <c r="AS827" s="185"/>
      <c r="AT827" s="185"/>
      <c r="AU827" s="185"/>
      <c r="AV827" s="185"/>
      <c r="AW827" s="185"/>
      <c r="AX827" s="185"/>
      <c r="AY827" s="185"/>
      <c r="AZ827" s="185"/>
      <c r="BA827" s="185"/>
      <c r="BB827" s="185"/>
      <c r="BC827" s="185"/>
      <c r="BD827" s="185"/>
      <c r="BE827" s="185"/>
      <c r="BF827" s="185"/>
      <c r="BG827" s="185"/>
      <c r="BH827" s="185"/>
      <c r="BI827" s="185"/>
      <c r="BJ827" s="185"/>
    </row>
    <row r="828" spans="1:62" x14ac:dyDescent="0.3">
      <c r="A828" s="184"/>
      <c r="B828" s="185"/>
      <c r="I828" s="185"/>
      <c r="J828" s="185"/>
      <c r="L828" s="185"/>
      <c r="M828" s="185"/>
      <c r="N828" s="185"/>
      <c r="O828" s="185"/>
      <c r="P828" s="185"/>
      <c r="Q828" s="185"/>
      <c r="R828" s="185"/>
      <c r="S828" s="185"/>
      <c r="U828" s="185"/>
      <c r="V828" s="185"/>
      <c r="X828" s="185"/>
      <c r="Y828" s="185"/>
      <c r="Z828" s="185"/>
      <c r="AB828" s="185"/>
      <c r="AC828" s="185"/>
      <c r="AD828" s="185"/>
      <c r="AE828" s="185"/>
      <c r="AF828" s="185"/>
      <c r="AH828" s="185"/>
      <c r="AI828" s="185"/>
      <c r="AK828" s="185"/>
      <c r="AL828" s="185"/>
      <c r="AM828" s="185"/>
      <c r="AN828" s="185"/>
      <c r="AO828" s="185"/>
      <c r="AP828" s="185"/>
      <c r="AQ828" s="185"/>
      <c r="AR828" s="185"/>
      <c r="AS828" s="185"/>
      <c r="AT828" s="185"/>
      <c r="AU828" s="185"/>
      <c r="AV828" s="185"/>
      <c r="AW828" s="185"/>
      <c r="AX828" s="185"/>
      <c r="AY828" s="185"/>
      <c r="AZ828" s="185"/>
      <c r="BA828" s="185"/>
      <c r="BB828" s="185"/>
      <c r="BC828" s="185"/>
      <c r="BD828" s="185"/>
      <c r="BE828" s="185"/>
      <c r="BF828" s="185"/>
      <c r="BG828" s="185"/>
      <c r="BH828" s="185"/>
      <c r="BI828" s="185"/>
      <c r="BJ828" s="185"/>
    </row>
    <row r="829" spans="1:62" x14ac:dyDescent="0.3">
      <c r="A829" s="184"/>
      <c r="B829" s="185"/>
      <c r="I829" s="185"/>
      <c r="J829" s="185"/>
      <c r="L829" s="185"/>
      <c r="M829" s="185"/>
      <c r="N829" s="185"/>
      <c r="O829" s="185"/>
      <c r="P829" s="185"/>
      <c r="Q829" s="185"/>
      <c r="R829" s="185"/>
      <c r="S829" s="185"/>
      <c r="U829" s="185"/>
      <c r="V829" s="185"/>
      <c r="X829" s="185"/>
      <c r="Y829" s="185"/>
      <c r="Z829" s="185"/>
      <c r="AB829" s="185"/>
      <c r="AC829" s="185"/>
      <c r="AD829" s="185"/>
      <c r="AE829" s="185"/>
      <c r="AF829" s="185"/>
      <c r="AH829" s="185"/>
      <c r="AI829" s="185"/>
      <c r="AK829" s="185"/>
      <c r="AL829" s="185"/>
      <c r="AM829" s="185"/>
      <c r="AN829" s="185"/>
      <c r="AO829" s="185"/>
      <c r="AP829" s="185"/>
      <c r="AQ829" s="185"/>
      <c r="AR829" s="185"/>
      <c r="AS829" s="185"/>
      <c r="AT829" s="185"/>
      <c r="AU829" s="185"/>
      <c r="AV829" s="185"/>
      <c r="AW829" s="185"/>
      <c r="AX829" s="185"/>
      <c r="AY829" s="185"/>
      <c r="AZ829" s="185"/>
      <c r="BA829" s="185"/>
      <c r="BB829" s="185"/>
      <c r="BC829" s="185"/>
      <c r="BD829" s="185"/>
      <c r="BE829" s="185"/>
      <c r="BF829" s="185"/>
      <c r="BG829" s="185"/>
      <c r="BH829" s="185"/>
      <c r="BI829" s="185"/>
      <c r="BJ829" s="185"/>
    </row>
    <row r="830" spans="1:62" x14ac:dyDescent="0.3">
      <c r="A830" s="184"/>
      <c r="B830" s="185"/>
      <c r="I830" s="185"/>
      <c r="J830" s="185"/>
      <c r="L830" s="185"/>
      <c r="M830" s="185"/>
      <c r="N830" s="185"/>
      <c r="O830" s="185"/>
      <c r="P830" s="185"/>
      <c r="Q830" s="185"/>
      <c r="R830" s="185"/>
      <c r="S830" s="185"/>
      <c r="U830" s="185"/>
      <c r="V830" s="185"/>
      <c r="X830" s="185"/>
      <c r="Y830" s="185"/>
      <c r="Z830" s="185"/>
      <c r="AB830" s="185"/>
      <c r="AC830" s="185"/>
      <c r="AD830" s="185"/>
      <c r="AE830" s="185"/>
      <c r="AF830" s="185"/>
      <c r="AH830" s="185"/>
      <c r="AI830" s="185"/>
      <c r="AK830" s="185"/>
      <c r="AL830" s="185"/>
      <c r="AM830" s="185"/>
      <c r="AN830" s="185"/>
      <c r="AO830" s="185"/>
      <c r="AP830" s="185"/>
      <c r="AQ830" s="185"/>
      <c r="AR830" s="185"/>
      <c r="AS830" s="185"/>
      <c r="AT830" s="185"/>
      <c r="AU830" s="185"/>
      <c r="AV830" s="185"/>
      <c r="AW830" s="185"/>
      <c r="AX830" s="185"/>
      <c r="AY830" s="185"/>
      <c r="AZ830" s="185"/>
      <c r="BA830" s="185"/>
      <c r="BB830" s="185"/>
      <c r="BC830" s="185"/>
      <c r="BD830" s="185"/>
      <c r="BE830" s="185"/>
      <c r="BF830" s="185"/>
      <c r="BG830" s="185"/>
      <c r="BH830" s="185"/>
      <c r="BI830" s="185"/>
      <c r="BJ830" s="185"/>
    </row>
    <row r="831" spans="1:62" x14ac:dyDescent="0.3">
      <c r="A831" s="184"/>
      <c r="B831" s="185"/>
      <c r="I831" s="185"/>
      <c r="J831" s="185"/>
      <c r="L831" s="185"/>
      <c r="M831" s="185"/>
      <c r="N831" s="185"/>
      <c r="O831" s="185"/>
      <c r="P831" s="185"/>
      <c r="Q831" s="185"/>
      <c r="R831" s="185"/>
      <c r="S831" s="185"/>
      <c r="U831" s="185"/>
      <c r="V831" s="185"/>
      <c r="X831" s="185"/>
      <c r="Y831" s="185"/>
      <c r="Z831" s="185"/>
      <c r="AB831" s="185"/>
      <c r="AC831" s="185"/>
      <c r="AD831" s="185"/>
      <c r="AE831" s="185"/>
      <c r="AF831" s="185"/>
      <c r="AH831" s="185"/>
      <c r="AI831" s="185"/>
      <c r="AK831" s="185"/>
      <c r="AL831" s="185"/>
      <c r="AM831" s="185"/>
      <c r="AN831" s="185"/>
      <c r="AO831" s="185"/>
      <c r="AP831" s="185"/>
      <c r="AQ831" s="185"/>
      <c r="AR831" s="185"/>
      <c r="AS831" s="185"/>
      <c r="AT831" s="185"/>
      <c r="AU831" s="185"/>
      <c r="AV831" s="185"/>
      <c r="AW831" s="185"/>
      <c r="AX831" s="185"/>
      <c r="AY831" s="185"/>
      <c r="AZ831" s="185"/>
      <c r="BA831" s="185"/>
      <c r="BB831" s="185"/>
      <c r="BC831" s="185"/>
      <c r="BD831" s="185"/>
      <c r="BE831" s="185"/>
      <c r="BF831" s="185"/>
      <c r="BG831" s="185"/>
      <c r="BH831" s="185"/>
      <c r="BI831" s="185"/>
      <c r="BJ831" s="185"/>
    </row>
    <row r="832" spans="1:62" x14ac:dyDescent="0.3">
      <c r="A832" s="184"/>
      <c r="B832" s="185"/>
      <c r="I832" s="185"/>
      <c r="J832" s="185"/>
      <c r="L832" s="185"/>
      <c r="M832" s="185"/>
      <c r="N832" s="185"/>
      <c r="O832" s="185"/>
      <c r="P832" s="185"/>
      <c r="Q832" s="185"/>
      <c r="R832" s="185"/>
      <c r="S832" s="185"/>
      <c r="U832" s="185"/>
      <c r="V832" s="185"/>
      <c r="X832" s="185"/>
      <c r="Y832" s="185"/>
      <c r="Z832" s="185"/>
      <c r="AB832" s="185"/>
      <c r="AC832" s="185"/>
      <c r="AD832" s="185"/>
      <c r="AE832" s="185"/>
      <c r="AF832" s="185"/>
      <c r="AH832" s="185"/>
      <c r="AI832" s="185"/>
      <c r="AK832" s="185"/>
      <c r="AL832" s="185"/>
      <c r="AM832" s="185"/>
      <c r="AN832" s="185"/>
      <c r="AO832" s="185"/>
      <c r="AP832" s="185"/>
      <c r="AQ832" s="185"/>
      <c r="AR832" s="185"/>
      <c r="AS832" s="185"/>
      <c r="AT832" s="185"/>
      <c r="AU832" s="185"/>
      <c r="AV832" s="185"/>
      <c r="AW832" s="185"/>
      <c r="AX832" s="185"/>
      <c r="AY832" s="185"/>
      <c r="AZ832" s="185"/>
      <c r="BA832" s="185"/>
      <c r="BB832" s="185"/>
      <c r="BC832" s="185"/>
      <c r="BD832" s="185"/>
      <c r="BE832" s="185"/>
      <c r="BF832" s="185"/>
      <c r="BG832" s="185"/>
      <c r="BH832" s="185"/>
      <c r="BI832" s="185"/>
      <c r="BJ832" s="185"/>
    </row>
    <row r="833" spans="1:62" x14ac:dyDescent="0.3">
      <c r="A833" s="184"/>
      <c r="B833" s="185"/>
      <c r="I833" s="185"/>
      <c r="J833" s="185"/>
      <c r="L833" s="185"/>
      <c r="M833" s="185"/>
      <c r="N833" s="185"/>
      <c r="O833" s="185"/>
      <c r="P833" s="185"/>
      <c r="Q833" s="185"/>
      <c r="R833" s="185"/>
      <c r="S833" s="185"/>
      <c r="U833" s="185"/>
      <c r="V833" s="185"/>
      <c r="X833" s="185"/>
      <c r="Y833" s="185"/>
      <c r="Z833" s="185"/>
      <c r="AB833" s="185"/>
      <c r="AC833" s="185"/>
      <c r="AD833" s="185"/>
      <c r="AE833" s="185"/>
      <c r="AF833" s="185"/>
      <c r="AH833" s="185"/>
      <c r="AI833" s="185"/>
      <c r="AK833" s="185"/>
      <c r="AL833" s="185"/>
      <c r="AM833" s="185"/>
      <c r="AN833" s="185"/>
      <c r="AO833" s="185"/>
      <c r="AP833" s="185"/>
      <c r="AQ833" s="185"/>
      <c r="AR833" s="185"/>
      <c r="AS833" s="185"/>
      <c r="AT833" s="185"/>
      <c r="AU833" s="185"/>
      <c r="AV833" s="185"/>
      <c r="AW833" s="185"/>
      <c r="AX833" s="185"/>
      <c r="AY833" s="185"/>
      <c r="AZ833" s="185"/>
      <c r="BA833" s="185"/>
      <c r="BB833" s="185"/>
      <c r="BC833" s="185"/>
      <c r="BD833" s="185"/>
      <c r="BE833" s="185"/>
      <c r="BF833" s="185"/>
      <c r="BG833" s="185"/>
      <c r="BH833" s="185"/>
      <c r="BI833" s="185"/>
      <c r="BJ833" s="185"/>
    </row>
    <row r="834" spans="1:62" x14ac:dyDescent="0.3">
      <c r="A834" s="184"/>
      <c r="B834" s="185"/>
      <c r="I834" s="185"/>
      <c r="J834" s="185"/>
      <c r="L834" s="185"/>
      <c r="M834" s="185"/>
      <c r="N834" s="185"/>
      <c r="O834" s="185"/>
      <c r="P834" s="185"/>
      <c r="Q834" s="185"/>
      <c r="R834" s="185"/>
      <c r="S834" s="185"/>
      <c r="U834" s="185"/>
      <c r="V834" s="185"/>
      <c r="X834" s="185"/>
      <c r="Y834" s="185"/>
      <c r="Z834" s="185"/>
      <c r="AB834" s="185"/>
      <c r="AC834" s="185"/>
      <c r="AD834" s="185"/>
      <c r="AE834" s="185"/>
      <c r="AF834" s="185"/>
      <c r="AH834" s="185"/>
      <c r="AI834" s="185"/>
      <c r="AK834" s="185"/>
      <c r="AL834" s="185"/>
      <c r="AM834" s="185"/>
      <c r="AN834" s="185"/>
    </row>
    <row r="835" spans="1:62" x14ac:dyDescent="0.3">
      <c r="A835" s="184"/>
      <c r="B835" s="185"/>
      <c r="I835" s="185"/>
      <c r="J835" s="185"/>
      <c r="L835" s="185"/>
      <c r="M835" s="185"/>
      <c r="N835" s="185"/>
      <c r="O835" s="185"/>
      <c r="P835" s="185"/>
      <c r="Q835" s="185"/>
      <c r="R835" s="185"/>
      <c r="S835" s="185"/>
      <c r="U835" s="185"/>
      <c r="V835" s="185"/>
      <c r="X835" s="185"/>
      <c r="Y835" s="185"/>
      <c r="Z835" s="185"/>
      <c r="AB835" s="185"/>
      <c r="AC835" s="185"/>
      <c r="AD835" s="185"/>
      <c r="AE835" s="185"/>
      <c r="AF835" s="185"/>
      <c r="AH835" s="185"/>
      <c r="AI835" s="185"/>
      <c r="AK835" s="185"/>
      <c r="AL835" s="185"/>
      <c r="AM835" s="185"/>
      <c r="AN835" s="185"/>
    </row>
    <row r="836" spans="1:62" x14ac:dyDescent="0.3">
      <c r="A836" s="184"/>
      <c r="B836" s="185"/>
      <c r="I836" s="185"/>
      <c r="J836" s="185"/>
      <c r="L836" s="185"/>
      <c r="M836" s="185"/>
      <c r="N836" s="185"/>
      <c r="O836" s="185"/>
      <c r="P836" s="185"/>
      <c r="Q836" s="185"/>
      <c r="R836" s="185"/>
      <c r="S836" s="185"/>
      <c r="U836" s="185"/>
      <c r="V836" s="185"/>
      <c r="X836" s="185"/>
      <c r="Y836" s="185"/>
      <c r="Z836" s="185"/>
      <c r="AB836" s="185"/>
      <c r="AC836" s="185"/>
      <c r="AD836" s="185"/>
      <c r="AE836" s="185"/>
      <c r="AF836" s="185"/>
      <c r="AH836" s="185"/>
      <c r="AI836" s="185"/>
      <c r="AK836" s="185"/>
      <c r="AL836" s="185"/>
      <c r="AM836" s="185"/>
      <c r="AN836" s="185"/>
    </row>
    <row r="837" spans="1:62" x14ac:dyDescent="0.3">
      <c r="A837" s="184"/>
      <c r="B837" s="185"/>
      <c r="I837" s="185"/>
      <c r="J837" s="185"/>
      <c r="L837" s="185"/>
      <c r="M837" s="185"/>
      <c r="N837" s="185"/>
      <c r="O837" s="185"/>
      <c r="P837" s="185"/>
      <c r="Q837" s="185"/>
      <c r="R837" s="185"/>
      <c r="S837" s="185"/>
      <c r="U837" s="185"/>
      <c r="V837" s="185"/>
      <c r="X837" s="185"/>
      <c r="Y837" s="185"/>
      <c r="Z837" s="185"/>
      <c r="AB837" s="185"/>
      <c r="AC837" s="185"/>
      <c r="AD837" s="185"/>
      <c r="AE837" s="185"/>
      <c r="AF837" s="185"/>
      <c r="AH837" s="185"/>
      <c r="AI837" s="185"/>
      <c r="AK837" s="185"/>
      <c r="AL837" s="185"/>
      <c r="AM837" s="185"/>
      <c r="AN837" s="185"/>
    </row>
    <row r="838" spans="1:62" x14ac:dyDescent="0.3">
      <c r="A838" s="184"/>
      <c r="B838" s="185"/>
      <c r="I838" s="185"/>
      <c r="J838" s="185"/>
      <c r="L838" s="185"/>
      <c r="M838" s="185"/>
      <c r="N838" s="185"/>
      <c r="O838" s="185"/>
      <c r="P838" s="185"/>
      <c r="Q838" s="185"/>
      <c r="R838" s="185"/>
      <c r="S838" s="185"/>
      <c r="U838" s="185"/>
      <c r="V838" s="185"/>
      <c r="X838" s="185"/>
      <c r="Y838" s="185"/>
      <c r="Z838" s="185"/>
      <c r="AB838" s="185"/>
      <c r="AC838" s="185"/>
      <c r="AD838" s="185"/>
      <c r="AE838" s="185"/>
      <c r="AF838" s="185"/>
      <c r="AH838" s="185"/>
      <c r="AI838" s="185"/>
      <c r="AK838" s="185"/>
      <c r="AL838" s="185"/>
      <c r="AM838" s="185"/>
      <c r="AN838" s="185"/>
    </row>
    <row r="839" spans="1:62" x14ac:dyDescent="0.3">
      <c r="A839" s="184"/>
      <c r="B839" s="185"/>
      <c r="I839" s="185"/>
      <c r="J839" s="185"/>
      <c r="L839" s="185"/>
      <c r="M839" s="185"/>
      <c r="N839" s="185"/>
      <c r="O839" s="185"/>
      <c r="P839" s="185"/>
      <c r="Q839" s="185"/>
      <c r="R839" s="185"/>
      <c r="S839" s="185"/>
      <c r="U839" s="185"/>
      <c r="V839" s="185"/>
      <c r="X839" s="185"/>
      <c r="Y839" s="185"/>
      <c r="Z839" s="185"/>
      <c r="AB839" s="185"/>
      <c r="AC839" s="185"/>
      <c r="AD839" s="185"/>
      <c r="AE839" s="185"/>
      <c r="AF839" s="185"/>
      <c r="AH839" s="185"/>
      <c r="AI839" s="185"/>
      <c r="AK839" s="185"/>
      <c r="AL839" s="185"/>
      <c r="AM839" s="185"/>
      <c r="AN839" s="185"/>
    </row>
    <row r="840" spans="1:62" x14ac:dyDescent="0.3">
      <c r="A840" s="184"/>
      <c r="B840" s="185"/>
      <c r="I840" s="185"/>
      <c r="J840" s="185"/>
      <c r="L840" s="185"/>
      <c r="M840" s="185"/>
      <c r="N840" s="185"/>
      <c r="O840" s="185"/>
      <c r="P840" s="185"/>
      <c r="Q840" s="185"/>
      <c r="R840" s="185"/>
      <c r="S840" s="185"/>
      <c r="U840" s="185"/>
      <c r="V840" s="185"/>
      <c r="X840" s="185"/>
      <c r="Y840" s="185"/>
      <c r="Z840" s="185"/>
      <c r="AB840" s="185"/>
      <c r="AC840" s="185"/>
      <c r="AD840" s="185"/>
      <c r="AE840" s="185"/>
      <c r="AF840" s="185"/>
      <c r="AH840" s="185"/>
      <c r="AI840" s="185"/>
      <c r="AK840" s="185"/>
      <c r="AL840" s="185"/>
      <c r="AM840" s="185"/>
      <c r="AN840" s="185"/>
    </row>
    <row r="841" spans="1:62" x14ac:dyDescent="0.3">
      <c r="A841" s="184"/>
      <c r="B841" s="185"/>
      <c r="I841" s="185"/>
      <c r="J841" s="185"/>
      <c r="L841" s="185"/>
      <c r="M841" s="185"/>
      <c r="N841" s="185"/>
      <c r="O841" s="185"/>
      <c r="P841" s="185"/>
      <c r="Q841" s="185"/>
      <c r="R841" s="185"/>
      <c r="S841" s="185"/>
      <c r="U841" s="185"/>
      <c r="V841" s="185"/>
      <c r="X841" s="185"/>
      <c r="Y841" s="185"/>
      <c r="Z841" s="185"/>
      <c r="AB841" s="185"/>
      <c r="AC841" s="185"/>
      <c r="AD841" s="185"/>
      <c r="AE841" s="185"/>
      <c r="AF841" s="185"/>
      <c r="AH841" s="185"/>
      <c r="AI841" s="185"/>
      <c r="AK841" s="185"/>
      <c r="AL841" s="185"/>
      <c r="AM841" s="185"/>
      <c r="AN841" s="185"/>
    </row>
    <row r="842" spans="1:62" x14ac:dyDescent="0.3">
      <c r="A842" s="184"/>
      <c r="B842" s="185"/>
      <c r="I842" s="185"/>
      <c r="J842" s="185"/>
      <c r="L842" s="185"/>
      <c r="M842" s="185"/>
      <c r="N842" s="185"/>
      <c r="O842" s="185"/>
      <c r="P842" s="185"/>
      <c r="Q842" s="185"/>
      <c r="R842" s="185"/>
      <c r="S842" s="185"/>
      <c r="U842" s="185"/>
      <c r="V842" s="185"/>
      <c r="X842" s="185"/>
      <c r="Y842" s="185"/>
      <c r="Z842" s="185"/>
      <c r="AB842" s="185"/>
      <c r="AC842" s="185"/>
      <c r="AD842" s="185"/>
      <c r="AE842" s="185"/>
      <c r="AF842" s="185"/>
      <c r="AH842" s="185"/>
      <c r="AI842" s="185"/>
      <c r="AK842" s="185"/>
      <c r="AL842" s="185"/>
      <c r="AM842" s="185"/>
      <c r="AN842" s="185"/>
    </row>
    <row r="843" spans="1:62" x14ac:dyDescent="0.3">
      <c r="A843" s="184"/>
      <c r="B843" s="185"/>
      <c r="I843" s="185"/>
      <c r="J843" s="185"/>
      <c r="L843" s="185"/>
      <c r="M843" s="185"/>
      <c r="N843" s="185"/>
      <c r="O843" s="185"/>
      <c r="P843" s="185"/>
      <c r="Q843" s="185"/>
      <c r="R843" s="185"/>
      <c r="S843" s="185"/>
      <c r="U843" s="185"/>
      <c r="V843" s="185"/>
      <c r="X843" s="185"/>
      <c r="Y843" s="185"/>
      <c r="Z843" s="185"/>
      <c r="AB843" s="185"/>
      <c r="AC843" s="185"/>
      <c r="AD843" s="185"/>
      <c r="AE843" s="185"/>
      <c r="AF843" s="185"/>
      <c r="AH843" s="185"/>
      <c r="AI843" s="185"/>
      <c r="AK843" s="185"/>
      <c r="AL843" s="185"/>
      <c r="AM843" s="185"/>
      <c r="AN843" s="185"/>
    </row>
    <row r="844" spans="1:62" x14ac:dyDescent="0.3">
      <c r="A844" s="184"/>
      <c r="B844" s="185"/>
      <c r="I844" s="185"/>
      <c r="J844" s="185"/>
      <c r="L844" s="185"/>
      <c r="M844" s="185"/>
      <c r="N844" s="185"/>
      <c r="O844" s="185"/>
      <c r="P844" s="185"/>
      <c r="Q844" s="185"/>
      <c r="R844" s="185"/>
      <c r="S844" s="185"/>
      <c r="U844" s="185"/>
      <c r="V844" s="185"/>
      <c r="X844" s="185"/>
      <c r="Y844" s="185"/>
      <c r="Z844" s="185"/>
      <c r="AB844" s="185"/>
      <c r="AC844" s="185"/>
      <c r="AD844" s="185"/>
      <c r="AE844" s="185"/>
      <c r="AF844" s="185"/>
      <c r="AH844" s="185"/>
      <c r="AI844" s="185"/>
      <c r="AK844" s="185"/>
      <c r="AL844" s="185"/>
      <c r="AM844" s="185"/>
      <c r="AN844" s="185"/>
    </row>
    <row r="845" spans="1:62" x14ac:dyDescent="0.3">
      <c r="A845" s="184"/>
      <c r="B845" s="185"/>
      <c r="I845" s="185"/>
      <c r="J845" s="185"/>
      <c r="L845" s="185"/>
      <c r="M845" s="185"/>
      <c r="N845" s="185"/>
      <c r="O845" s="185"/>
      <c r="P845" s="185"/>
      <c r="Q845" s="185"/>
      <c r="R845" s="185"/>
      <c r="S845" s="185"/>
      <c r="U845" s="185"/>
      <c r="V845" s="185"/>
      <c r="X845" s="185"/>
      <c r="Y845" s="185"/>
      <c r="Z845" s="185"/>
      <c r="AB845" s="185"/>
      <c r="AC845" s="185"/>
      <c r="AD845" s="185"/>
      <c r="AE845" s="185"/>
      <c r="AF845" s="185"/>
      <c r="AH845" s="185"/>
      <c r="AI845" s="185"/>
      <c r="AK845" s="185"/>
      <c r="AL845" s="185"/>
      <c r="AM845" s="185"/>
      <c r="AN845" s="185"/>
    </row>
    <row r="846" spans="1:62" x14ac:dyDescent="0.3">
      <c r="A846" s="184"/>
      <c r="B846" s="185"/>
      <c r="I846" s="185"/>
      <c r="J846" s="185"/>
      <c r="L846" s="185"/>
      <c r="M846" s="185"/>
      <c r="N846" s="185"/>
      <c r="O846" s="185"/>
      <c r="P846" s="185"/>
      <c r="Q846" s="185"/>
      <c r="R846" s="185"/>
      <c r="S846" s="185"/>
      <c r="U846" s="185"/>
      <c r="V846" s="185"/>
      <c r="X846" s="185"/>
      <c r="Y846" s="185"/>
      <c r="Z846" s="185"/>
      <c r="AB846" s="185"/>
      <c r="AC846" s="185"/>
      <c r="AD846" s="185"/>
      <c r="AE846" s="185"/>
      <c r="AF846" s="185"/>
      <c r="AH846" s="185"/>
      <c r="AI846" s="185"/>
      <c r="AK846" s="185"/>
      <c r="AL846" s="185"/>
      <c r="AM846" s="185"/>
      <c r="AN846" s="185"/>
    </row>
    <row r="847" spans="1:62" x14ac:dyDescent="0.3">
      <c r="A847" s="184"/>
      <c r="B847" s="185"/>
      <c r="I847" s="185"/>
      <c r="J847" s="185"/>
      <c r="L847" s="185"/>
      <c r="M847" s="185"/>
      <c r="N847" s="185"/>
      <c r="O847" s="185"/>
      <c r="P847" s="185"/>
      <c r="Q847" s="185"/>
      <c r="R847" s="185"/>
      <c r="S847" s="185"/>
      <c r="U847" s="185"/>
      <c r="V847" s="185"/>
      <c r="X847" s="185"/>
      <c r="Y847" s="185"/>
      <c r="Z847" s="185"/>
      <c r="AB847" s="185"/>
      <c r="AC847" s="185"/>
      <c r="AD847" s="185"/>
      <c r="AE847" s="185"/>
      <c r="AF847" s="185"/>
      <c r="AH847" s="185"/>
      <c r="AI847" s="185"/>
      <c r="AK847" s="185"/>
      <c r="AL847" s="185"/>
      <c r="AM847" s="185"/>
      <c r="AN847" s="185"/>
    </row>
    <row r="848" spans="1:62" x14ac:dyDescent="0.3">
      <c r="A848" s="184"/>
      <c r="B848" s="185"/>
      <c r="I848" s="185"/>
      <c r="J848" s="185"/>
      <c r="L848" s="185"/>
      <c r="M848" s="185"/>
      <c r="N848" s="185"/>
      <c r="O848" s="185"/>
      <c r="P848" s="185"/>
      <c r="Q848" s="185"/>
      <c r="R848" s="185"/>
      <c r="S848" s="185"/>
      <c r="U848" s="185"/>
      <c r="V848" s="185"/>
      <c r="X848" s="185"/>
      <c r="Y848" s="185"/>
      <c r="Z848" s="185"/>
      <c r="AB848" s="185"/>
      <c r="AC848" s="185"/>
      <c r="AD848" s="185"/>
      <c r="AE848" s="185"/>
      <c r="AF848" s="185"/>
      <c r="AH848" s="185"/>
      <c r="AI848" s="185"/>
      <c r="AK848" s="185"/>
      <c r="AL848" s="185"/>
      <c r="AM848" s="185"/>
      <c r="AN848" s="185"/>
    </row>
    <row r="849" spans="1:40" x14ac:dyDescent="0.3">
      <c r="A849" s="184"/>
      <c r="B849" s="185"/>
      <c r="I849" s="185"/>
      <c r="J849" s="185"/>
      <c r="L849" s="185"/>
      <c r="M849" s="185"/>
      <c r="N849" s="185"/>
      <c r="O849" s="185"/>
      <c r="P849" s="185"/>
      <c r="Q849" s="185"/>
      <c r="R849" s="185"/>
      <c r="S849" s="185"/>
      <c r="U849" s="185"/>
      <c r="V849" s="185"/>
      <c r="X849" s="185"/>
      <c r="Y849" s="185"/>
      <c r="Z849" s="185"/>
      <c r="AB849" s="185"/>
      <c r="AC849" s="185"/>
      <c r="AD849" s="185"/>
      <c r="AE849" s="185"/>
      <c r="AF849" s="185"/>
      <c r="AH849" s="185"/>
      <c r="AI849" s="185"/>
      <c r="AK849" s="185"/>
      <c r="AL849" s="185"/>
      <c r="AM849" s="185"/>
      <c r="AN849" s="185"/>
    </row>
  </sheetData>
  <mergeCells count="34">
    <mergeCell ref="L10:M10"/>
    <mergeCell ref="S10:T10"/>
    <mergeCell ref="P10:Q10"/>
    <mergeCell ref="S205:T205"/>
    <mergeCell ref="B493:H493"/>
    <mergeCell ref="B10:C10"/>
    <mergeCell ref="E10:F10"/>
    <mergeCell ref="B298:D298"/>
    <mergeCell ref="B396:Q396"/>
    <mergeCell ref="I10:J10"/>
    <mergeCell ref="B107:C107"/>
    <mergeCell ref="E107:F107"/>
    <mergeCell ref="B400:C400"/>
    <mergeCell ref="E400:F400"/>
    <mergeCell ref="I400:J400"/>
    <mergeCell ref="I597:J597"/>
    <mergeCell ref="L597:M597"/>
    <mergeCell ref="P597:Q597"/>
    <mergeCell ref="S597:T597"/>
    <mergeCell ref="B205:C205"/>
    <mergeCell ref="I205:J205"/>
    <mergeCell ref="L205:M205"/>
    <mergeCell ref="P205:Q205"/>
    <mergeCell ref="E205:F205"/>
    <mergeCell ref="B497:D497"/>
    <mergeCell ref="F497:H497"/>
    <mergeCell ref="L400:M400"/>
    <mergeCell ref="P400:Q400"/>
    <mergeCell ref="S400:T400"/>
    <mergeCell ref="B690:H690"/>
    <mergeCell ref="B694:D694"/>
    <mergeCell ref="F694:H694"/>
    <mergeCell ref="B597:C597"/>
    <mergeCell ref="E597:F597"/>
  </mergeCells>
  <pageMargins left="0.75" right="0.75" top="0.49" bottom="1" header="0.5" footer="0.5"/>
  <pageSetup scale="37" fitToHeight="7" orientation="landscape" r:id="rId1"/>
  <headerFooter alignWithMargins="0"/>
  <rowBreaks count="6" manualBreakCount="6">
    <brk id="99" max="20" man="1"/>
    <brk id="291" max="20" man="1"/>
    <brk id="389" max="20" man="1"/>
    <brk id="488" max="20" man="1"/>
    <brk id="588" max="20" man="1"/>
    <brk id="685" max="2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H785"/>
  <sheetViews>
    <sheetView view="pageBreakPreview" topLeftCell="L1" zoomScale="60" zoomScaleNormal="100" workbookViewId="0">
      <selection activeCell="AE1" sqref="AE1"/>
    </sheetView>
  </sheetViews>
  <sheetFormatPr defaultColWidth="9.7265625" defaultRowHeight="13" x14ac:dyDescent="0.3"/>
  <cols>
    <col min="1" max="1" width="11.81640625" style="103" customWidth="1"/>
    <col min="2" max="2" width="15" style="106" customWidth="1"/>
    <col min="3" max="3" width="15" style="22" customWidth="1"/>
    <col min="4" max="4" width="12" style="22" customWidth="1"/>
    <col min="5" max="5" width="15.81640625" style="22" customWidth="1"/>
    <col min="6" max="7" width="17.54296875" style="22" customWidth="1"/>
    <col min="8" max="8" width="18" style="22" customWidth="1"/>
    <col min="9" max="9" width="18" style="106" customWidth="1"/>
    <col min="10" max="10" width="10.7265625" style="106" customWidth="1"/>
    <col min="11" max="11" width="15.81640625" style="23" customWidth="1"/>
    <col min="12" max="13" width="15.81640625" style="106" customWidth="1"/>
    <col min="14" max="14" width="11.453125" style="106" bestFit="1" customWidth="1"/>
    <col min="15" max="15" width="17.1796875" style="106" customWidth="1"/>
    <col min="16" max="17" width="11.54296875" style="106" bestFit="1" customWidth="1"/>
    <col min="18" max="18" width="18.54296875" style="106" customWidth="1"/>
    <col min="19" max="19" width="11.54296875" style="106" bestFit="1" customWidth="1"/>
    <col min="20" max="20" width="8.7265625" style="22" customWidth="1"/>
    <col min="21" max="21" width="22.1796875" style="106" customWidth="1"/>
    <col min="22" max="22" width="11.7265625" style="106" customWidth="1"/>
    <col min="23" max="23" width="9.1796875" style="22" customWidth="1"/>
    <col min="24" max="24" width="21.7265625" style="106" customWidth="1"/>
    <col min="25" max="26" width="11.7265625" style="106" customWidth="1"/>
    <col min="27" max="27" width="9" style="22" customWidth="1"/>
    <col min="28" max="28" width="17.1796875" style="106" customWidth="1"/>
    <col min="29" max="30" width="11.54296875" style="106" bestFit="1" customWidth="1"/>
    <col min="31" max="31" width="19.81640625" style="106" customWidth="1"/>
    <col min="32" max="32" width="11.7265625" style="106" customWidth="1"/>
    <col min="33" max="33" width="8.7265625" style="22" customWidth="1"/>
    <col min="34" max="34" width="20.26953125" style="106" customWidth="1"/>
    <col min="35" max="35" width="11.7265625" style="106" customWidth="1"/>
    <col min="36" max="36" width="9.1796875" style="22" customWidth="1"/>
    <col min="37" max="37" width="21" style="106" customWidth="1"/>
    <col min="38" max="38" width="11.7265625" style="106" customWidth="1"/>
    <col min="39" max="256" width="9.7265625" style="106"/>
    <col min="257" max="257" width="11.81640625" style="106" customWidth="1"/>
    <col min="258" max="258" width="10.7265625" style="106" customWidth="1"/>
    <col min="259" max="259" width="11.7265625" style="106" customWidth="1"/>
    <col min="260" max="260" width="12" style="106" customWidth="1"/>
    <col min="261" max="261" width="11.1796875" style="106" customWidth="1"/>
    <col min="262" max="265" width="11.7265625" style="106" customWidth="1"/>
    <col min="266" max="266" width="10.7265625" style="106" customWidth="1"/>
    <col min="267" max="268" width="11.7265625" style="106" customWidth="1"/>
    <col min="269" max="269" width="8.1796875" style="106" customWidth="1"/>
    <col min="270" max="270" width="10.7265625" style="106" customWidth="1"/>
    <col min="271" max="272" width="11.7265625" style="106" customWidth="1"/>
    <col min="273" max="273" width="9.26953125" style="106" customWidth="1"/>
    <col min="274" max="274" width="9.7265625" style="106" customWidth="1"/>
    <col min="275" max="276" width="8.7265625" style="106" customWidth="1"/>
    <col min="277" max="277" width="2.453125" style="106" customWidth="1"/>
    <col min="278" max="278" width="9.1796875" style="106" customWidth="1"/>
    <col min="279" max="279" width="10.7265625" style="106" customWidth="1"/>
    <col min="280" max="281" width="9" style="106" customWidth="1"/>
    <col min="282" max="282" width="2.1796875" style="106" customWidth="1"/>
    <col min="283" max="286" width="9.7265625" style="106" customWidth="1"/>
    <col min="287" max="287" width="1.26953125" style="106" customWidth="1"/>
    <col min="288" max="512" width="9.7265625" style="106"/>
    <col min="513" max="513" width="11.81640625" style="106" customWidth="1"/>
    <col min="514" max="514" width="10.7265625" style="106" customWidth="1"/>
    <col min="515" max="515" width="11.7265625" style="106" customWidth="1"/>
    <col min="516" max="516" width="12" style="106" customWidth="1"/>
    <col min="517" max="517" width="11.1796875" style="106" customWidth="1"/>
    <col min="518" max="521" width="11.7265625" style="106" customWidth="1"/>
    <col min="522" max="522" width="10.7265625" style="106" customWidth="1"/>
    <col min="523" max="524" width="11.7265625" style="106" customWidth="1"/>
    <col min="525" max="525" width="8.1796875" style="106" customWidth="1"/>
    <col min="526" max="526" width="10.7265625" style="106" customWidth="1"/>
    <col min="527" max="528" width="11.7265625" style="106" customWidth="1"/>
    <col min="529" max="529" width="9.26953125" style="106" customWidth="1"/>
    <col min="530" max="530" width="9.7265625" style="106" customWidth="1"/>
    <col min="531" max="532" width="8.7265625" style="106" customWidth="1"/>
    <col min="533" max="533" width="2.453125" style="106" customWidth="1"/>
    <col min="534" max="534" width="9.1796875" style="106" customWidth="1"/>
    <col min="535" max="535" width="10.7265625" style="106" customWidth="1"/>
    <col min="536" max="537" width="9" style="106" customWidth="1"/>
    <col min="538" max="538" width="2.1796875" style="106" customWidth="1"/>
    <col min="539" max="542" width="9.7265625" style="106" customWidth="1"/>
    <col min="543" max="543" width="1.26953125" style="106" customWidth="1"/>
    <col min="544" max="768" width="9.7265625" style="106"/>
    <col min="769" max="769" width="11.81640625" style="106" customWidth="1"/>
    <col min="770" max="770" width="10.7265625" style="106" customWidth="1"/>
    <col min="771" max="771" width="11.7265625" style="106" customWidth="1"/>
    <col min="772" max="772" width="12" style="106" customWidth="1"/>
    <col min="773" max="773" width="11.1796875" style="106" customWidth="1"/>
    <col min="774" max="777" width="11.7265625" style="106" customWidth="1"/>
    <col min="778" max="778" width="10.7265625" style="106" customWidth="1"/>
    <col min="779" max="780" width="11.7265625" style="106" customWidth="1"/>
    <col min="781" max="781" width="8.1796875" style="106" customWidth="1"/>
    <col min="782" max="782" width="10.7265625" style="106" customWidth="1"/>
    <col min="783" max="784" width="11.7265625" style="106" customWidth="1"/>
    <col min="785" max="785" width="9.26953125" style="106" customWidth="1"/>
    <col min="786" max="786" width="9.7265625" style="106" customWidth="1"/>
    <col min="787" max="788" width="8.7265625" style="106" customWidth="1"/>
    <col min="789" max="789" width="2.453125" style="106" customWidth="1"/>
    <col min="790" max="790" width="9.1796875" style="106" customWidth="1"/>
    <col min="791" max="791" width="10.7265625" style="106" customWidth="1"/>
    <col min="792" max="793" width="9" style="106" customWidth="1"/>
    <col min="794" max="794" width="2.1796875" style="106" customWidth="1"/>
    <col min="795" max="798" width="9.7265625" style="106" customWidth="1"/>
    <col min="799" max="799" width="1.26953125" style="106" customWidth="1"/>
    <col min="800" max="1024" width="9.7265625" style="106"/>
    <col min="1025" max="1025" width="11.81640625" style="106" customWidth="1"/>
    <col min="1026" max="1026" width="10.7265625" style="106" customWidth="1"/>
    <col min="1027" max="1027" width="11.7265625" style="106" customWidth="1"/>
    <col min="1028" max="1028" width="12" style="106" customWidth="1"/>
    <col min="1029" max="1029" width="11.1796875" style="106" customWidth="1"/>
    <col min="1030" max="1033" width="11.7265625" style="106" customWidth="1"/>
    <col min="1034" max="1034" width="10.7265625" style="106" customWidth="1"/>
    <col min="1035" max="1036" width="11.7265625" style="106" customWidth="1"/>
    <col min="1037" max="1037" width="8.1796875" style="106" customWidth="1"/>
    <col min="1038" max="1038" width="10.7265625" style="106" customWidth="1"/>
    <col min="1039" max="1040" width="11.7265625" style="106" customWidth="1"/>
    <col min="1041" max="1041" width="9.26953125" style="106" customWidth="1"/>
    <col min="1042" max="1042" width="9.7265625" style="106" customWidth="1"/>
    <col min="1043" max="1044" width="8.7265625" style="106" customWidth="1"/>
    <col min="1045" max="1045" width="2.453125" style="106" customWidth="1"/>
    <col min="1046" max="1046" width="9.1796875" style="106" customWidth="1"/>
    <col min="1047" max="1047" width="10.7265625" style="106" customWidth="1"/>
    <col min="1048" max="1049" width="9" style="106" customWidth="1"/>
    <col min="1050" max="1050" width="2.1796875" style="106" customWidth="1"/>
    <col min="1051" max="1054" width="9.7265625" style="106" customWidth="1"/>
    <col min="1055" max="1055" width="1.26953125" style="106" customWidth="1"/>
    <col min="1056" max="1280" width="9.7265625" style="106"/>
    <col min="1281" max="1281" width="11.81640625" style="106" customWidth="1"/>
    <col min="1282" max="1282" width="10.7265625" style="106" customWidth="1"/>
    <col min="1283" max="1283" width="11.7265625" style="106" customWidth="1"/>
    <col min="1284" max="1284" width="12" style="106" customWidth="1"/>
    <col min="1285" max="1285" width="11.1796875" style="106" customWidth="1"/>
    <col min="1286" max="1289" width="11.7265625" style="106" customWidth="1"/>
    <col min="1290" max="1290" width="10.7265625" style="106" customWidth="1"/>
    <col min="1291" max="1292" width="11.7265625" style="106" customWidth="1"/>
    <col min="1293" max="1293" width="8.1796875" style="106" customWidth="1"/>
    <col min="1294" max="1294" width="10.7265625" style="106" customWidth="1"/>
    <col min="1295" max="1296" width="11.7265625" style="106" customWidth="1"/>
    <col min="1297" max="1297" width="9.26953125" style="106" customWidth="1"/>
    <col min="1298" max="1298" width="9.7265625" style="106" customWidth="1"/>
    <col min="1299" max="1300" width="8.7265625" style="106" customWidth="1"/>
    <col min="1301" max="1301" width="2.453125" style="106" customWidth="1"/>
    <col min="1302" max="1302" width="9.1796875" style="106" customWidth="1"/>
    <col min="1303" max="1303" width="10.7265625" style="106" customWidth="1"/>
    <col min="1304" max="1305" width="9" style="106" customWidth="1"/>
    <col min="1306" max="1306" width="2.1796875" style="106" customWidth="1"/>
    <col min="1307" max="1310" width="9.7265625" style="106" customWidth="1"/>
    <col min="1311" max="1311" width="1.26953125" style="106" customWidth="1"/>
    <col min="1312" max="1536" width="9.7265625" style="106"/>
    <col min="1537" max="1537" width="11.81640625" style="106" customWidth="1"/>
    <col min="1538" max="1538" width="10.7265625" style="106" customWidth="1"/>
    <col min="1539" max="1539" width="11.7265625" style="106" customWidth="1"/>
    <col min="1540" max="1540" width="12" style="106" customWidth="1"/>
    <col min="1541" max="1541" width="11.1796875" style="106" customWidth="1"/>
    <col min="1542" max="1545" width="11.7265625" style="106" customWidth="1"/>
    <col min="1546" max="1546" width="10.7265625" style="106" customWidth="1"/>
    <col min="1547" max="1548" width="11.7265625" style="106" customWidth="1"/>
    <col min="1549" max="1549" width="8.1796875" style="106" customWidth="1"/>
    <col min="1550" max="1550" width="10.7265625" style="106" customWidth="1"/>
    <col min="1551" max="1552" width="11.7265625" style="106" customWidth="1"/>
    <col min="1553" max="1553" width="9.26953125" style="106" customWidth="1"/>
    <col min="1554" max="1554" width="9.7265625" style="106" customWidth="1"/>
    <col min="1555" max="1556" width="8.7265625" style="106" customWidth="1"/>
    <col min="1557" max="1557" width="2.453125" style="106" customWidth="1"/>
    <col min="1558" max="1558" width="9.1796875" style="106" customWidth="1"/>
    <col min="1559" max="1559" width="10.7265625" style="106" customWidth="1"/>
    <col min="1560" max="1561" width="9" style="106" customWidth="1"/>
    <col min="1562" max="1562" width="2.1796875" style="106" customWidth="1"/>
    <col min="1563" max="1566" width="9.7265625" style="106" customWidth="1"/>
    <col min="1567" max="1567" width="1.26953125" style="106" customWidth="1"/>
    <col min="1568" max="1792" width="9.7265625" style="106"/>
    <col min="1793" max="1793" width="11.81640625" style="106" customWidth="1"/>
    <col min="1794" max="1794" width="10.7265625" style="106" customWidth="1"/>
    <col min="1795" max="1795" width="11.7265625" style="106" customWidth="1"/>
    <col min="1796" max="1796" width="12" style="106" customWidth="1"/>
    <col min="1797" max="1797" width="11.1796875" style="106" customWidth="1"/>
    <col min="1798" max="1801" width="11.7265625" style="106" customWidth="1"/>
    <col min="1802" max="1802" width="10.7265625" style="106" customWidth="1"/>
    <col min="1803" max="1804" width="11.7265625" style="106" customWidth="1"/>
    <col min="1805" max="1805" width="8.1796875" style="106" customWidth="1"/>
    <col min="1806" max="1806" width="10.7265625" style="106" customWidth="1"/>
    <col min="1807" max="1808" width="11.7265625" style="106" customWidth="1"/>
    <col min="1809" max="1809" width="9.26953125" style="106" customWidth="1"/>
    <col min="1810" max="1810" width="9.7265625" style="106" customWidth="1"/>
    <col min="1811" max="1812" width="8.7265625" style="106" customWidth="1"/>
    <col min="1813" max="1813" width="2.453125" style="106" customWidth="1"/>
    <col min="1814" max="1814" width="9.1796875" style="106" customWidth="1"/>
    <col min="1815" max="1815" width="10.7265625" style="106" customWidth="1"/>
    <col min="1816" max="1817" width="9" style="106" customWidth="1"/>
    <col min="1818" max="1818" width="2.1796875" style="106" customWidth="1"/>
    <col min="1819" max="1822" width="9.7265625" style="106" customWidth="1"/>
    <col min="1823" max="1823" width="1.26953125" style="106" customWidth="1"/>
    <col min="1824" max="2048" width="9.7265625" style="106"/>
    <col min="2049" max="2049" width="11.81640625" style="106" customWidth="1"/>
    <col min="2050" max="2050" width="10.7265625" style="106" customWidth="1"/>
    <col min="2051" max="2051" width="11.7265625" style="106" customWidth="1"/>
    <col min="2052" max="2052" width="12" style="106" customWidth="1"/>
    <col min="2053" max="2053" width="11.1796875" style="106" customWidth="1"/>
    <col min="2054" max="2057" width="11.7265625" style="106" customWidth="1"/>
    <col min="2058" max="2058" width="10.7265625" style="106" customWidth="1"/>
    <col min="2059" max="2060" width="11.7265625" style="106" customWidth="1"/>
    <col min="2061" max="2061" width="8.1796875" style="106" customWidth="1"/>
    <col min="2062" max="2062" width="10.7265625" style="106" customWidth="1"/>
    <col min="2063" max="2064" width="11.7265625" style="106" customWidth="1"/>
    <col min="2065" max="2065" width="9.26953125" style="106" customWidth="1"/>
    <col min="2066" max="2066" width="9.7265625" style="106" customWidth="1"/>
    <col min="2067" max="2068" width="8.7265625" style="106" customWidth="1"/>
    <col min="2069" max="2069" width="2.453125" style="106" customWidth="1"/>
    <col min="2070" max="2070" width="9.1796875" style="106" customWidth="1"/>
    <col min="2071" max="2071" width="10.7265625" style="106" customWidth="1"/>
    <col min="2072" max="2073" width="9" style="106" customWidth="1"/>
    <col min="2074" max="2074" width="2.1796875" style="106" customWidth="1"/>
    <col min="2075" max="2078" width="9.7265625" style="106" customWidth="1"/>
    <col min="2079" max="2079" width="1.26953125" style="106" customWidth="1"/>
    <col min="2080" max="2304" width="9.7265625" style="106"/>
    <col min="2305" max="2305" width="11.81640625" style="106" customWidth="1"/>
    <col min="2306" max="2306" width="10.7265625" style="106" customWidth="1"/>
    <col min="2307" max="2307" width="11.7265625" style="106" customWidth="1"/>
    <col min="2308" max="2308" width="12" style="106" customWidth="1"/>
    <col min="2309" max="2309" width="11.1796875" style="106" customWidth="1"/>
    <col min="2310" max="2313" width="11.7265625" style="106" customWidth="1"/>
    <col min="2314" max="2314" width="10.7265625" style="106" customWidth="1"/>
    <col min="2315" max="2316" width="11.7265625" style="106" customWidth="1"/>
    <col min="2317" max="2317" width="8.1796875" style="106" customWidth="1"/>
    <col min="2318" max="2318" width="10.7265625" style="106" customWidth="1"/>
    <col min="2319" max="2320" width="11.7265625" style="106" customWidth="1"/>
    <col min="2321" max="2321" width="9.26953125" style="106" customWidth="1"/>
    <col min="2322" max="2322" width="9.7265625" style="106" customWidth="1"/>
    <col min="2323" max="2324" width="8.7265625" style="106" customWidth="1"/>
    <col min="2325" max="2325" width="2.453125" style="106" customWidth="1"/>
    <col min="2326" max="2326" width="9.1796875" style="106" customWidth="1"/>
    <col min="2327" max="2327" width="10.7265625" style="106" customWidth="1"/>
    <col min="2328" max="2329" width="9" style="106" customWidth="1"/>
    <col min="2330" max="2330" width="2.1796875" style="106" customWidth="1"/>
    <col min="2331" max="2334" width="9.7265625" style="106" customWidth="1"/>
    <col min="2335" max="2335" width="1.26953125" style="106" customWidth="1"/>
    <col min="2336" max="2560" width="9.7265625" style="106"/>
    <col min="2561" max="2561" width="11.81640625" style="106" customWidth="1"/>
    <col min="2562" max="2562" width="10.7265625" style="106" customWidth="1"/>
    <col min="2563" max="2563" width="11.7265625" style="106" customWidth="1"/>
    <col min="2564" max="2564" width="12" style="106" customWidth="1"/>
    <col min="2565" max="2565" width="11.1796875" style="106" customWidth="1"/>
    <col min="2566" max="2569" width="11.7265625" style="106" customWidth="1"/>
    <col min="2570" max="2570" width="10.7265625" style="106" customWidth="1"/>
    <col min="2571" max="2572" width="11.7265625" style="106" customWidth="1"/>
    <col min="2573" max="2573" width="8.1796875" style="106" customWidth="1"/>
    <col min="2574" max="2574" width="10.7265625" style="106" customWidth="1"/>
    <col min="2575" max="2576" width="11.7265625" style="106" customWidth="1"/>
    <col min="2577" max="2577" width="9.26953125" style="106" customWidth="1"/>
    <col min="2578" max="2578" width="9.7265625" style="106" customWidth="1"/>
    <col min="2579" max="2580" width="8.7265625" style="106" customWidth="1"/>
    <col min="2581" max="2581" width="2.453125" style="106" customWidth="1"/>
    <col min="2582" max="2582" width="9.1796875" style="106" customWidth="1"/>
    <col min="2583" max="2583" width="10.7265625" style="106" customWidth="1"/>
    <col min="2584" max="2585" width="9" style="106" customWidth="1"/>
    <col min="2586" max="2586" width="2.1796875" style="106" customWidth="1"/>
    <col min="2587" max="2590" width="9.7265625" style="106" customWidth="1"/>
    <col min="2591" max="2591" width="1.26953125" style="106" customWidth="1"/>
    <col min="2592" max="2816" width="9.7265625" style="106"/>
    <col min="2817" max="2817" width="11.81640625" style="106" customWidth="1"/>
    <col min="2818" max="2818" width="10.7265625" style="106" customWidth="1"/>
    <col min="2819" max="2819" width="11.7265625" style="106" customWidth="1"/>
    <col min="2820" max="2820" width="12" style="106" customWidth="1"/>
    <col min="2821" max="2821" width="11.1796875" style="106" customWidth="1"/>
    <col min="2822" max="2825" width="11.7265625" style="106" customWidth="1"/>
    <col min="2826" max="2826" width="10.7265625" style="106" customWidth="1"/>
    <col min="2827" max="2828" width="11.7265625" style="106" customWidth="1"/>
    <col min="2829" max="2829" width="8.1796875" style="106" customWidth="1"/>
    <col min="2830" max="2830" width="10.7265625" style="106" customWidth="1"/>
    <col min="2831" max="2832" width="11.7265625" style="106" customWidth="1"/>
    <col min="2833" max="2833" width="9.26953125" style="106" customWidth="1"/>
    <col min="2834" max="2834" width="9.7265625" style="106" customWidth="1"/>
    <col min="2835" max="2836" width="8.7265625" style="106" customWidth="1"/>
    <col min="2837" max="2837" width="2.453125" style="106" customWidth="1"/>
    <col min="2838" max="2838" width="9.1796875" style="106" customWidth="1"/>
    <col min="2839" max="2839" width="10.7265625" style="106" customWidth="1"/>
    <col min="2840" max="2841" width="9" style="106" customWidth="1"/>
    <col min="2842" max="2842" width="2.1796875" style="106" customWidth="1"/>
    <col min="2843" max="2846" width="9.7265625" style="106" customWidth="1"/>
    <col min="2847" max="2847" width="1.26953125" style="106" customWidth="1"/>
    <col min="2848" max="3072" width="9.7265625" style="106"/>
    <col min="3073" max="3073" width="11.81640625" style="106" customWidth="1"/>
    <col min="3074" max="3074" width="10.7265625" style="106" customWidth="1"/>
    <col min="3075" max="3075" width="11.7265625" style="106" customWidth="1"/>
    <col min="3076" max="3076" width="12" style="106" customWidth="1"/>
    <col min="3077" max="3077" width="11.1796875" style="106" customWidth="1"/>
    <col min="3078" max="3081" width="11.7265625" style="106" customWidth="1"/>
    <col min="3082" max="3082" width="10.7265625" style="106" customWidth="1"/>
    <col min="3083" max="3084" width="11.7265625" style="106" customWidth="1"/>
    <col min="3085" max="3085" width="8.1796875" style="106" customWidth="1"/>
    <col min="3086" max="3086" width="10.7265625" style="106" customWidth="1"/>
    <col min="3087" max="3088" width="11.7265625" style="106" customWidth="1"/>
    <col min="3089" max="3089" width="9.26953125" style="106" customWidth="1"/>
    <col min="3090" max="3090" width="9.7265625" style="106" customWidth="1"/>
    <col min="3091" max="3092" width="8.7265625" style="106" customWidth="1"/>
    <col min="3093" max="3093" width="2.453125" style="106" customWidth="1"/>
    <col min="3094" max="3094" width="9.1796875" style="106" customWidth="1"/>
    <col min="3095" max="3095" width="10.7265625" style="106" customWidth="1"/>
    <col min="3096" max="3097" width="9" style="106" customWidth="1"/>
    <col min="3098" max="3098" width="2.1796875" style="106" customWidth="1"/>
    <col min="3099" max="3102" width="9.7265625" style="106" customWidth="1"/>
    <col min="3103" max="3103" width="1.26953125" style="106" customWidth="1"/>
    <col min="3104" max="3328" width="9.7265625" style="106"/>
    <col min="3329" max="3329" width="11.81640625" style="106" customWidth="1"/>
    <col min="3330" max="3330" width="10.7265625" style="106" customWidth="1"/>
    <col min="3331" max="3331" width="11.7265625" style="106" customWidth="1"/>
    <col min="3332" max="3332" width="12" style="106" customWidth="1"/>
    <col min="3333" max="3333" width="11.1796875" style="106" customWidth="1"/>
    <col min="3334" max="3337" width="11.7265625" style="106" customWidth="1"/>
    <col min="3338" max="3338" width="10.7265625" style="106" customWidth="1"/>
    <col min="3339" max="3340" width="11.7265625" style="106" customWidth="1"/>
    <col min="3341" max="3341" width="8.1796875" style="106" customWidth="1"/>
    <col min="3342" max="3342" width="10.7265625" style="106" customWidth="1"/>
    <col min="3343" max="3344" width="11.7265625" style="106" customWidth="1"/>
    <col min="3345" max="3345" width="9.26953125" style="106" customWidth="1"/>
    <col min="3346" max="3346" width="9.7265625" style="106" customWidth="1"/>
    <col min="3347" max="3348" width="8.7265625" style="106" customWidth="1"/>
    <col min="3349" max="3349" width="2.453125" style="106" customWidth="1"/>
    <col min="3350" max="3350" width="9.1796875" style="106" customWidth="1"/>
    <col min="3351" max="3351" width="10.7265625" style="106" customWidth="1"/>
    <col min="3352" max="3353" width="9" style="106" customWidth="1"/>
    <col min="3354" max="3354" width="2.1796875" style="106" customWidth="1"/>
    <col min="3355" max="3358" width="9.7265625" style="106" customWidth="1"/>
    <col min="3359" max="3359" width="1.26953125" style="106" customWidth="1"/>
    <col min="3360" max="3584" width="9.7265625" style="106"/>
    <col min="3585" max="3585" width="11.81640625" style="106" customWidth="1"/>
    <col min="3586" max="3586" width="10.7265625" style="106" customWidth="1"/>
    <col min="3587" max="3587" width="11.7265625" style="106" customWidth="1"/>
    <col min="3588" max="3588" width="12" style="106" customWidth="1"/>
    <col min="3589" max="3589" width="11.1796875" style="106" customWidth="1"/>
    <col min="3590" max="3593" width="11.7265625" style="106" customWidth="1"/>
    <col min="3594" max="3594" width="10.7265625" style="106" customWidth="1"/>
    <col min="3595" max="3596" width="11.7265625" style="106" customWidth="1"/>
    <col min="3597" max="3597" width="8.1796875" style="106" customWidth="1"/>
    <col min="3598" max="3598" width="10.7265625" style="106" customWidth="1"/>
    <col min="3599" max="3600" width="11.7265625" style="106" customWidth="1"/>
    <col min="3601" max="3601" width="9.26953125" style="106" customWidth="1"/>
    <col min="3602" max="3602" width="9.7265625" style="106" customWidth="1"/>
    <col min="3603" max="3604" width="8.7265625" style="106" customWidth="1"/>
    <col min="3605" max="3605" width="2.453125" style="106" customWidth="1"/>
    <col min="3606" max="3606" width="9.1796875" style="106" customWidth="1"/>
    <col min="3607" max="3607" width="10.7265625" style="106" customWidth="1"/>
    <col min="3608" max="3609" width="9" style="106" customWidth="1"/>
    <col min="3610" max="3610" width="2.1796875" style="106" customWidth="1"/>
    <col min="3611" max="3614" width="9.7265625" style="106" customWidth="1"/>
    <col min="3615" max="3615" width="1.26953125" style="106" customWidth="1"/>
    <col min="3616" max="3840" width="9.7265625" style="106"/>
    <col min="3841" max="3841" width="11.81640625" style="106" customWidth="1"/>
    <col min="3842" max="3842" width="10.7265625" style="106" customWidth="1"/>
    <col min="3843" max="3843" width="11.7265625" style="106" customWidth="1"/>
    <col min="3844" max="3844" width="12" style="106" customWidth="1"/>
    <col min="3845" max="3845" width="11.1796875" style="106" customWidth="1"/>
    <col min="3846" max="3849" width="11.7265625" style="106" customWidth="1"/>
    <col min="3850" max="3850" width="10.7265625" style="106" customWidth="1"/>
    <col min="3851" max="3852" width="11.7265625" style="106" customWidth="1"/>
    <col min="3853" max="3853" width="8.1796875" style="106" customWidth="1"/>
    <col min="3854" max="3854" width="10.7265625" style="106" customWidth="1"/>
    <col min="3855" max="3856" width="11.7265625" style="106" customWidth="1"/>
    <col min="3857" max="3857" width="9.26953125" style="106" customWidth="1"/>
    <col min="3858" max="3858" width="9.7265625" style="106" customWidth="1"/>
    <col min="3859" max="3860" width="8.7265625" style="106" customWidth="1"/>
    <col min="3861" max="3861" width="2.453125" style="106" customWidth="1"/>
    <col min="3862" max="3862" width="9.1796875" style="106" customWidth="1"/>
    <col min="3863" max="3863" width="10.7265625" style="106" customWidth="1"/>
    <col min="3864" max="3865" width="9" style="106" customWidth="1"/>
    <col min="3866" max="3866" width="2.1796875" style="106" customWidth="1"/>
    <col min="3867" max="3870" width="9.7265625" style="106" customWidth="1"/>
    <col min="3871" max="3871" width="1.26953125" style="106" customWidth="1"/>
    <col min="3872" max="4096" width="9.7265625" style="106"/>
    <col min="4097" max="4097" width="11.81640625" style="106" customWidth="1"/>
    <col min="4098" max="4098" width="10.7265625" style="106" customWidth="1"/>
    <col min="4099" max="4099" width="11.7265625" style="106" customWidth="1"/>
    <col min="4100" max="4100" width="12" style="106" customWidth="1"/>
    <col min="4101" max="4101" width="11.1796875" style="106" customWidth="1"/>
    <col min="4102" max="4105" width="11.7265625" style="106" customWidth="1"/>
    <col min="4106" max="4106" width="10.7265625" style="106" customWidth="1"/>
    <col min="4107" max="4108" width="11.7265625" style="106" customWidth="1"/>
    <col min="4109" max="4109" width="8.1796875" style="106" customWidth="1"/>
    <col min="4110" max="4110" width="10.7265625" style="106" customWidth="1"/>
    <col min="4111" max="4112" width="11.7265625" style="106" customWidth="1"/>
    <col min="4113" max="4113" width="9.26953125" style="106" customWidth="1"/>
    <col min="4114" max="4114" width="9.7265625" style="106" customWidth="1"/>
    <col min="4115" max="4116" width="8.7265625" style="106" customWidth="1"/>
    <col min="4117" max="4117" width="2.453125" style="106" customWidth="1"/>
    <col min="4118" max="4118" width="9.1796875" style="106" customWidth="1"/>
    <col min="4119" max="4119" width="10.7265625" style="106" customWidth="1"/>
    <col min="4120" max="4121" width="9" style="106" customWidth="1"/>
    <col min="4122" max="4122" width="2.1796875" style="106" customWidth="1"/>
    <col min="4123" max="4126" width="9.7265625" style="106" customWidth="1"/>
    <col min="4127" max="4127" width="1.26953125" style="106" customWidth="1"/>
    <col min="4128" max="4352" width="9.7265625" style="106"/>
    <col min="4353" max="4353" width="11.81640625" style="106" customWidth="1"/>
    <col min="4354" max="4354" width="10.7265625" style="106" customWidth="1"/>
    <col min="4355" max="4355" width="11.7265625" style="106" customWidth="1"/>
    <col min="4356" max="4356" width="12" style="106" customWidth="1"/>
    <col min="4357" max="4357" width="11.1796875" style="106" customWidth="1"/>
    <col min="4358" max="4361" width="11.7265625" style="106" customWidth="1"/>
    <col min="4362" max="4362" width="10.7265625" style="106" customWidth="1"/>
    <col min="4363" max="4364" width="11.7265625" style="106" customWidth="1"/>
    <col min="4365" max="4365" width="8.1796875" style="106" customWidth="1"/>
    <col min="4366" max="4366" width="10.7265625" style="106" customWidth="1"/>
    <col min="4367" max="4368" width="11.7265625" style="106" customWidth="1"/>
    <col min="4369" max="4369" width="9.26953125" style="106" customWidth="1"/>
    <col min="4370" max="4370" width="9.7265625" style="106" customWidth="1"/>
    <col min="4371" max="4372" width="8.7265625" style="106" customWidth="1"/>
    <col min="4373" max="4373" width="2.453125" style="106" customWidth="1"/>
    <col min="4374" max="4374" width="9.1796875" style="106" customWidth="1"/>
    <col min="4375" max="4375" width="10.7265625" style="106" customWidth="1"/>
    <col min="4376" max="4377" width="9" style="106" customWidth="1"/>
    <col min="4378" max="4378" width="2.1796875" style="106" customWidth="1"/>
    <col min="4379" max="4382" width="9.7265625" style="106" customWidth="1"/>
    <col min="4383" max="4383" width="1.26953125" style="106" customWidth="1"/>
    <col min="4384" max="4608" width="9.7265625" style="106"/>
    <col min="4609" max="4609" width="11.81640625" style="106" customWidth="1"/>
    <col min="4610" max="4610" width="10.7265625" style="106" customWidth="1"/>
    <col min="4611" max="4611" width="11.7265625" style="106" customWidth="1"/>
    <col min="4612" max="4612" width="12" style="106" customWidth="1"/>
    <col min="4613" max="4613" width="11.1796875" style="106" customWidth="1"/>
    <col min="4614" max="4617" width="11.7265625" style="106" customWidth="1"/>
    <col min="4618" max="4618" width="10.7265625" style="106" customWidth="1"/>
    <col min="4619" max="4620" width="11.7265625" style="106" customWidth="1"/>
    <col min="4621" max="4621" width="8.1796875" style="106" customWidth="1"/>
    <col min="4622" max="4622" width="10.7265625" style="106" customWidth="1"/>
    <col min="4623" max="4624" width="11.7265625" style="106" customWidth="1"/>
    <col min="4625" max="4625" width="9.26953125" style="106" customWidth="1"/>
    <col min="4626" max="4626" width="9.7265625" style="106" customWidth="1"/>
    <col min="4627" max="4628" width="8.7265625" style="106" customWidth="1"/>
    <col min="4629" max="4629" width="2.453125" style="106" customWidth="1"/>
    <col min="4630" max="4630" width="9.1796875" style="106" customWidth="1"/>
    <col min="4631" max="4631" width="10.7265625" style="106" customWidth="1"/>
    <col min="4632" max="4633" width="9" style="106" customWidth="1"/>
    <col min="4634" max="4634" width="2.1796875" style="106" customWidth="1"/>
    <col min="4635" max="4638" width="9.7265625" style="106" customWidth="1"/>
    <col min="4639" max="4639" width="1.26953125" style="106" customWidth="1"/>
    <col min="4640" max="4864" width="9.7265625" style="106"/>
    <col min="4865" max="4865" width="11.81640625" style="106" customWidth="1"/>
    <col min="4866" max="4866" width="10.7265625" style="106" customWidth="1"/>
    <col min="4867" max="4867" width="11.7265625" style="106" customWidth="1"/>
    <col min="4868" max="4868" width="12" style="106" customWidth="1"/>
    <col min="4869" max="4869" width="11.1796875" style="106" customWidth="1"/>
    <col min="4870" max="4873" width="11.7265625" style="106" customWidth="1"/>
    <col min="4874" max="4874" width="10.7265625" style="106" customWidth="1"/>
    <col min="4875" max="4876" width="11.7265625" style="106" customWidth="1"/>
    <col min="4877" max="4877" width="8.1796875" style="106" customWidth="1"/>
    <col min="4878" max="4878" width="10.7265625" style="106" customWidth="1"/>
    <col min="4879" max="4880" width="11.7265625" style="106" customWidth="1"/>
    <col min="4881" max="4881" width="9.26953125" style="106" customWidth="1"/>
    <col min="4882" max="4882" width="9.7265625" style="106" customWidth="1"/>
    <col min="4883" max="4884" width="8.7265625" style="106" customWidth="1"/>
    <col min="4885" max="4885" width="2.453125" style="106" customWidth="1"/>
    <col min="4886" max="4886" width="9.1796875" style="106" customWidth="1"/>
    <col min="4887" max="4887" width="10.7265625" style="106" customWidth="1"/>
    <col min="4888" max="4889" width="9" style="106" customWidth="1"/>
    <col min="4890" max="4890" width="2.1796875" style="106" customWidth="1"/>
    <col min="4891" max="4894" width="9.7265625" style="106" customWidth="1"/>
    <col min="4895" max="4895" width="1.26953125" style="106" customWidth="1"/>
    <col min="4896" max="5120" width="9.7265625" style="106"/>
    <col min="5121" max="5121" width="11.81640625" style="106" customWidth="1"/>
    <col min="5122" max="5122" width="10.7265625" style="106" customWidth="1"/>
    <col min="5123" max="5123" width="11.7265625" style="106" customWidth="1"/>
    <col min="5124" max="5124" width="12" style="106" customWidth="1"/>
    <col min="5125" max="5125" width="11.1796875" style="106" customWidth="1"/>
    <col min="5126" max="5129" width="11.7265625" style="106" customWidth="1"/>
    <col min="5130" max="5130" width="10.7265625" style="106" customWidth="1"/>
    <col min="5131" max="5132" width="11.7265625" style="106" customWidth="1"/>
    <col min="5133" max="5133" width="8.1796875" style="106" customWidth="1"/>
    <col min="5134" max="5134" width="10.7265625" style="106" customWidth="1"/>
    <col min="5135" max="5136" width="11.7265625" style="106" customWidth="1"/>
    <col min="5137" max="5137" width="9.26953125" style="106" customWidth="1"/>
    <col min="5138" max="5138" width="9.7265625" style="106" customWidth="1"/>
    <col min="5139" max="5140" width="8.7265625" style="106" customWidth="1"/>
    <col min="5141" max="5141" width="2.453125" style="106" customWidth="1"/>
    <col min="5142" max="5142" width="9.1796875" style="106" customWidth="1"/>
    <col min="5143" max="5143" width="10.7265625" style="106" customWidth="1"/>
    <col min="5144" max="5145" width="9" style="106" customWidth="1"/>
    <col min="5146" max="5146" width="2.1796875" style="106" customWidth="1"/>
    <col min="5147" max="5150" width="9.7265625" style="106" customWidth="1"/>
    <col min="5151" max="5151" width="1.26953125" style="106" customWidth="1"/>
    <col min="5152" max="5376" width="9.7265625" style="106"/>
    <col min="5377" max="5377" width="11.81640625" style="106" customWidth="1"/>
    <col min="5378" max="5378" width="10.7265625" style="106" customWidth="1"/>
    <col min="5379" max="5379" width="11.7265625" style="106" customWidth="1"/>
    <col min="5380" max="5380" width="12" style="106" customWidth="1"/>
    <col min="5381" max="5381" width="11.1796875" style="106" customWidth="1"/>
    <col min="5382" max="5385" width="11.7265625" style="106" customWidth="1"/>
    <col min="5386" max="5386" width="10.7265625" style="106" customWidth="1"/>
    <col min="5387" max="5388" width="11.7265625" style="106" customWidth="1"/>
    <col min="5389" max="5389" width="8.1796875" style="106" customWidth="1"/>
    <col min="5390" max="5390" width="10.7265625" style="106" customWidth="1"/>
    <col min="5391" max="5392" width="11.7265625" style="106" customWidth="1"/>
    <col min="5393" max="5393" width="9.26953125" style="106" customWidth="1"/>
    <col min="5394" max="5394" width="9.7265625" style="106" customWidth="1"/>
    <col min="5395" max="5396" width="8.7265625" style="106" customWidth="1"/>
    <col min="5397" max="5397" width="2.453125" style="106" customWidth="1"/>
    <col min="5398" max="5398" width="9.1796875" style="106" customWidth="1"/>
    <col min="5399" max="5399" width="10.7265625" style="106" customWidth="1"/>
    <col min="5400" max="5401" width="9" style="106" customWidth="1"/>
    <col min="5402" max="5402" width="2.1796875" style="106" customWidth="1"/>
    <col min="5403" max="5406" width="9.7265625" style="106" customWidth="1"/>
    <col min="5407" max="5407" width="1.26953125" style="106" customWidth="1"/>
    <col min="5408" max="5632" width="9.7265625" style="106"/>
    <col min="5633" max="5633" width="11.81640625" style="106" customWidth="1"/>
    <col min="5634" max="5634" width="10.7265625" style="106" customWidth="1"/>
    <col min="5635" max="5635" width="11.7265625" style="106" customWidth="1"/>
    <col min="5636" max="5636" width="12" style="106" customWidth="1"/>
    <col min="5637" max="5637" width="11.1796875" style="106" customWidth="1"/>
    <col min="5638" max="5641" width="11.7265625" style="106" customWidth="1"/>
    <col min="5642" max="5642" width="10.7265625" style="106" customWidth="1"/>
    <col min="5643" max="5644" width="11.7265625" style="106" customWidth="1"/>
    <col min="5645" max="5645" width="8.1796875" style="106" customWidth="1"/>
    <col min="5646" max="5646" width="10.7265625" style="106" customWidth="1"/>
    <col min="5647" max="5648" width="11.7265625" style="106" customWidth="1"/>
    <col min="5649" max="5649" width="9.26953125" style="106" customWidth="1"/>
    <col min="5650" max="5650" width="9.7265625" style="106" customWidth="1"/>
    <col min="5651" max="5652" width="8.7265625" style="106" customWidth="1"/>
    <col min="5653" max="5653" width="2.453125" style="106" customWidth="1"/>
    <col min="5654" max="5654" width="9.1796875" style="106" customWidth="1"/>
    <col min="5655" max="5655" width="10.7265625" style="106" customWidth="1"/>
    <col min="5656" max="5657" width="9" style="106" customWidth="1"/>
    <col min="5658" max="5658" width="2.1796875" style="106" customWidth="1"/>
    <col min="5659" max="5662" width="9.7265625" style="106" customWidth="1"/>
    <col min="5663" max="5663" width="1.26953125" style="106" customWidth="1"/>
    <col min="5664" max="5888" width="9.7265625" style="106"/>
    <col min="5889" max="5889" width="11.81640625" style="106" customWidth="1"/>
    <col min="5890" max="5890" width="10.7265625" style="106" customWidth="1"/>
    <col min="5891" max="5891" width="11.7265625" style="106" customWidth="1"/>
    <col min="5892" max="5892" width="12" style="106" customWidth="1"/>
    <col min="5893" max="5893" width="11.1796875" style="106" customWidth="1"/>
    <col min="5894" max="5897" width="11.7265625" style="106" customWidth="1"/>
    <col min="5898" max="5898" width="10.7265625" style="106" customWidth="1"/>
    <col min="5899" max="5900" width="11.7265625" style="106" customWidth="1"/>
    <col min="5901" max="5901" width="8.1796875" style="106" customWidth="1"/>
    <col min="5902" max="5902" width="10.7265625" style="106" customWidth="1"/>
    <col min="5903" max="5904" width="11.7265625" style="106" customWidth="1"/>
    <col min="5905" max="5905" width="9.26953125" style="106" customWidth="1"/>
    <col min="5906" max="5906" width="9.7265625" style="106" customWidth="1"/>
    <col min="5907" max="5908" width="8.7265625" style="106" customWidth="1"/>
    <col min="5909" max="5909" width="2.453125" style="106" customWidth="1"/>
    <col min="5910" max="5910" width="9.1796875" style="106" customWidth="1"/>
    <col min="5911" max="5911" width="10.7265625" style="106" customWidth="1"/>
    <col min="5912" max="5913" width="9" style="106" customWidth="1"/>
    <col min="5914" max="5914" width="2.1796875" style="106" customWidth="1"/>
    <col min="5915" max="5918" width="9.7265625" style="106" customWidth="1"/>
    <col min="5919" max="5919" width="1.26953125" style="106" customWidth="1"/>
    <col min="5920" max="6144" width="9.7265625" style="106"/>
    <col min="6145" max="6145" width="11.81640625" style="106" customWidth="1"/>
    <col min="6146" max="6146" width="10.7265625" style="106" customWidth="1"/>
    <col min="6147" max="6147" width="11.7265625" style="106" customWidth="1"/>
    <col min="6148" max="6148" width="12" style="106" customWidth="1"/>
    <col min="6149" max="6149" width="11.1796875" style="106" customWidth="1"/>
    <col min="6150" max="6153" width="11.7265625" style="106" customWidth="1"/>
    <col min="6154" max="6154" width="10.7265625" style="106" customWidth="1"/>
    <col min="6155" max="6156" width="11.7265625" style="106" customWidth="1"/>
    <col min="6157" max="6157" width="8.1796875" style="106" customWidth="1"/>
    <col min="6158" max="6158" width="10.7265625" style="106" customWidth="1"/>
    <col min="6159" max="6160" width="11.7265625" style="106" customWidth="1"/>
    <col min="6161" max="6161" width="9.26953125" style="106" customWidth="1"/>
    <col min="6162" max="6162" width="9.7265625" style="106" customWidth="1"/>
    <col min="6163" max="6164" width="8.7265625" style="106" customWidth="1"/>
    <col min="6165" max="6165" width="2.453125" style="106" customWidth="1"/>
    <col min="6166" max="6166" width="9.1796875" style="106" customWidth="1"/>
    <col min="6167" max="6167" width="10.7265625" style="106" customWidth="1"/>
    <col min="6168" max="6169" width="9" style="106" customWidth="1"/>
    <col min="6170" max="6170" width="2.1796875" style="106" customWidth="1"/>
    <col min="6171" max="6174" width="9.7265625" style="106" customWidth="1"/>
    <col min="6175" max="6175" width="1.26953125" style="106" customWidth="1"/>
    <col min="6176" max="6400" width="9.7265625" style="106"/>
    <col min="6401" max="6401" width="11.81640625" style="106" customWidth="1"/>
    <col min="6402" max="6402" width="10.7265625" style="106" customWidth="1"/>
    <col min="6403" max="6403" width="11.7265625" style="106" customWidth="1"/>
    <col min="6404" max="6404" width="12" style="106" customWidth="1"/>
    <col min="6405" max="6405" width="11.1796875" style="106" customWidth="1"/>
    <col min="6406" max="6409" width="11.7265625" style="106" customWidth="1"/>
    <col min="6410" max="6410" width="10.7265625" style="106" customWidth="1"/>
    <col min="6411" max="6412" width="11.7265625" style="106" customWidth="1"/>
    <col min="6413" max="6413" width="8.1796875" style="106" customWidth="1"/>
    <col min="6414" max="6414" width="10.7265625" style="106" customWidth="1"/>
    <col min="6415" max="6416" width="11.7265625" style="106" customWidth="1"/>
    <col min="6417" max="6417" width="9.26953125" style="106" customWidth="1"/>
    <col min="6418" max="6418" width="9.7265625" style="106" customWidth="1"/>
    <col min="6419" max="6420" width="8.7265625" style="106" customWidth="1"/>
    <col min="6421" max="6421" width="2.453125" style="106" customWidth="1"/>
    <col min="6422" max="6422" width="9.1796875" style="106" customWidth="1"/>
    <col min="6423" max="6423" width="10.7265625" style="106" customWidth="1"/>
    <col min="6424" max="6425" width="9" style="106" customWidth="1"/>
    <col min="6426" max="6426" width="2.1796875" style="106" customWidth="1"/>
    <col min="6427" max="6430" width="9.7265625" style="106" customWidth="1"/>
    <col min="6431" max="6431" width="1.26953125" style="106" customWidth="1"/>
    <col min="6432" max="6656" width="9.7265625" style="106"/>
    <col min="6657" max="6657" width="11.81640625" style="106" customWidth="1"/>
    <col min="6658" max="6658" width="10.7265625" style="106" customWidth="1"/>
    <col min="6659" max="6659" width="11.7265625" style="106" customWidth="1"/>
    <col min="6660" max="6660" width="12" style="106" customWidth="1"/>
    <col min="6661" max="6661" width="11.1796875" style="106" customWidth="1"/>
    <col min="6662" max="6665" width="11.7265625" style="106" customWidth="1"/>
    <col min="6666" max="6666" width="10.7265625" style="106" customWidth="1"/>
    <col min="6667" max="6668" width="11.7265625" style="106" customWidth="1"/>
    <col min="6669" max="6669" width="8.1796875" style="106" customWidth="1"/>
    <col min="6670" max="6670" width="10.7265625" style="106" customWidth="1"/>
    <col min="6671" max="6672" width="11.7265625" style="106" customWidth="1"/>
    <col min="6673" max="6673" width="9.26953125" style="106" customWidth="1"/>
    <col min="6674" max="6674" width="9.7265625" style="106" customWidth="1"/>
    <col min="6675" max="6676" width="8.7265625" style="106" customWidth="1"/>
    <col min="6677" max="6677" width="2.453125" style="106" customWidth="1"/>
    <col min="6678" max="6678" width="9.1796875" style="106" customWidth="1"/>
    <col min="6679" max="6679" width="10.7265625" style="106" customWidth="1"/>
    <col min="6680" max="6681" width="9" style="106" customWidth="1"/>
    <col min="6682" max="6682" width="2.1796875" style="106" customWidth="1"/>
    <col min="6683" max="6686" width="9.7265625" style="106" customWidth="1"/>
    <col min="6687" max="6687" width="1.26953125" style="106" customWidth="1"/>
    <col min="6688" max="6912" width="9.7265625" style="106"/>
    <col min="6913" max="6913" width="11.81640625" style="106" customWidth="1"/>
    <col min="6914" max="6914" width="10.7265625" style="106" customWidth="1"/>
    <col min="6915" max="6915" width="11.7265625" style="106" customWidth="1"/>
    <col min="6916" max="6916" width="12" style="106" customWidth="1"/>
    <col min="6917" max="6917" width="11.1796875" style="106" customWidth="1"/>
    <col min="6918" max="6921" width="11.7265625" style="106" customWidth="1"/>
    <col min="6922" max="6922" width="10.7265625" style="106" customWidth="1"/>
    <col min="6923" max="6924" width="11.7265625" style="106" customWidth="1"/>
    <col min="6925" max="6925" width="8.1796875" style="106" customWidth="1"/>
    <col min="6926" max="6926" width="10.7265625" style="106" customWidth="1"/>
    <col min="6927" max="6928" width="11.7265625" style="106" customWidth="1"/>
    <col min="6929" max="6929" width="9.26953125" style="106" customWidth="1"/>
    <col min="6930" max="6930" width="9.7265625" style="106" customWidth="1"/>
    <col min="6931" max="6932" width="8.7265625" style="106" customWidth="1"/>
    <col min="6933" max="6933" width="2.453125" style="106" customWidth="1"/>
    <col min="6934" max="6934" width="9.1796875" style="106" customWidth="1"/>
    <col min="6935" max="6935" width="10.7265625" style="106" customWidth="1"/>
    <col min="6936" max="6937" width="9" style="106" customWidth="1"/>
    <col min="6938" max="6938" width="2.1796875" style="106" customWidth="1"/>
    <col min="6939" max="6942" width="9.7265625" style="106" customWidth="1"/>
    <col min="6943" max="6943" width="1.26953125" style="106" customWidth="1"/>
    <col min="6944" max="7168" width="9.7265625" style="106"/>
    <col min="7169" max="7169" width="11.81640625" style="106" customWidth="1"/>
    <col min="7170" max="7170" width="10.7265625" style="106" customWidth="1"/>
    <col min="7171" max="7171" width="11.7265625" style="106" customWidth="1"/>
    <col min="7172" max="7172" width="12" style="106" customWidth="1"/>
    <col min="7173" max="7173" width="11.1796875" style="106" customWidth="1"/>
    <col min="7174" max="7177" width="11.7265625" style="106" customWidth="1"/>
    <col min="7178" max="7178" width="10.7265625" style="106" customWidth="1"/>
    <col min="7179" max="7180" width="11.7265625" style="106" customWidth="1"/>
    <col min="7181" max="7181" width="8.1796875" style="106" customWidth="1"/>
    <col min="7182" max="7182" width="10.7265625" style="106" customWidth="1"/>
    <col min="7183" max="7184" width="11.7265625" style="106" customWidth="1"/>
    <col min="7185" max="7185" width="9.26953125" style="106" customWidth="1"/>
    <col min="7186" max="7186" width="9.7265625" style="106" customWidth="1"/>
    <col min="7187" max="7188" width="8.7265625" style="106" customWidth="1"/>
    <col min="7189" max="7189" width="2.453125" style="106" customWidth="1"/>
    <col min="7190" max="7190" width="9.1796875" style="106" customWidth="1"/>
    <col min="7191" max="7191" width="10.7265625" style="106" customWidth="1"/>
    <col min="7192" max="7193" width="9" style="106" customWidth="1"/>
    <col min="7194" max="7194" width="2.1796875" style="106" customWidth="1"/>
    <col min="7195" max="7198" width="9.7265625" style="106" customWidth="1"/>
    <col min="7199" max="7199" width="1.26953125" style="106" customWidth="1"/>
    <col min="7200" max="7424" width="9.7265625" style="106"/>
    <col min="7425" max="7425" width="11.81640625" style="106" customWidth="1"/>
    <col min="7426" max="7426" width="10.7265625" style="106" customWidth="1"/>
    <col min="7427" max="7427" width="11.7265625" style="106" customWidth="1"/>
    <col min="7428" max="7428" width="12" style="106" customWidth="1"/>
    <col min="7429" max="7429" width="11.1796875" style="106" customWidth="1"/>
    <col min="7430" max="7433" width="11.7265625" style="106" customWidth="1"/>
    <col min="7434" max="7434" width="10.7265625" style="106" customWidth="1"/>
    <col min="7435" max="7436" width="11.7265625" style="106" customWidth="1"/>
    <col min="7437" max="7437" width="8.1796875" style="106" customWidth="1"/>
    <col min="7438" max="7438" width="10.7265625" style="106" customWidth="1"/>
    <col min="7439" max="7440" width="11.7265625" style="106" customWidth="1"/>
    <col min="7441" max="7441" width="9.26953125" style="106" customWidth="1"/>
    <col min="7442" max="7442" width="9.7265625" style="106" customWidth="1"/>
    <col min="7443" max="7444" width="8.7265625" style="106" customWidth="1"/>
    <col min="7445" max="7445" width="2.453125" style="106" customWidth="1"/>
    <col min="7446" max="7446" width="9.1796875" style="106" customWidth="1"/>
    <col min="7447" max="7447" width="10.7265625" style="106" customWidth="1"/>
    <col min="7448" max="7449" width="9" style="106" customWidth="1"/>
    <col min="7450" max="7450" width="2.1796875" style="106" customWidth="1"/>
    <col min="7451" max="7454" width="9.7265625" style="106" customWidth="1"/>
    <col min="7455" max="7455" width="1.26953125" style="106" customWidth="1"/>
    <col min="7456" max="7680" width="9.7265625" style="106"/>
    <col min="7681" max="7681" width="11.81640625" style="106" customWidth="1"/>
    <col min="7682" max="7682" width="10.7265625" style="106" customWidth="1"/>
    <col min="7683" max="7683" width="11.7265625" style="106" customWidth="1"/>
    <col min="7684" max="7684" width="12" style="106" customWidth="1"/>
    <col min="7685" max="7685" width="11.1796875" style="106" customWidth="1"/>
    <col min="7686" max="7689" width="11.7265625" style="106" customWidth="1"/>
    <col min="7690" max="7690" width="10.7265625" style="106" customWidth="1"/>
    <col min="7691" max="7692" width="11.7265625" style="106" customWidth="1"/>
    <col min="7693" max="7693" width="8.1796875" style="106" customWidth="1"/>
    <col min="7694" max="7694" width="10.7265625" style="106" customWidth="1"/>
    <col min="7695" max="7696" width="11.7265625" style="106" customWidth="1"/>
    <col min="7697" max="7697" width="9.26953125" style="106" customWidth="1"/>
    <col min="7698" max="7698" width="9.7265625" style="106" customWidth="1"/>
    <col min="7699" max="7700" width="8.7265625" style="106" customWidth="1"/>
    <col min="7701" max="7701" width="2.453125" style="106" customWidth="1"/>
    <col min="7702" max="7702" width="9.1796875" style="106" customWidth="1"/>
    <col min="7703" max="7703" width="10.7265625" style="106" customWidth="1"/>
    <col min="7704" max="7705" width="9" style="106" customWidth="1"/>
    <col min="7706" max="7706" width="2.1796875" style="106" customWidth="1"/>
    <col min="7707" max="7710" width="9.7265625" style="106" customWidth="1"/>
    <col min="7711" max="7711" width="1.26953125" style="106" customWidth="1"/>
    <col min="7712" max="7936" width="9.7265625" style="106"/>
    <col min="7937" max="7937" width="11.81640625" style="106" customWidth="1"/>
    <col min="7938" max="7938" width="10.7265625" style="106" customWidth="1"/>
    <col min="7939" max="7939" width="11.7265625" style="106" customWidth="1"/>
    <col min="7940" max="7940" width="12" style="106" customWidth="1"/>
    <col min="7941" max="7941" width="11.1796875" style="106" customWidth="1"/>
    <col min="7942" max="7945" width="11.7265625" style="106" customWidth="1"/>
    <col min="7946" max="7946" width="10.7265625" style="106" customWidth="1"/>
    <col min="7947" max="7948" width="11.7265625" style="106" customWidth="1"/>
    <col min="7949" max="7949" width="8.1796875" style="106" customWidth="1"/>
    <col min="7950" max="7950" width="10.7265625" style="106" customWidth="1"/>
    <col min="7951" max="7952" width="11.7265625" style="106" customWidth="1"/>
    <col min="7953" max="7953" width="9.26953125" style="106" customWidth="1"/>
    <col min="7954" max="7954" width="9.7265625" style="106" customWidth="1"/>
    <col min="7955" max="7956" width="8.7265625" style="106" customWidth="1"/>
    <col min="7957" max="7957" width="2.453125" style="106" customWidth="1"/>
    <col min="7958" max="7958" width="9.1796875" style="106" customWidth="1"/>
    <col min="7959" max="7959" width="10.7265625" style="106" customWidth="1"/>
    <col min="7960" max="7961" width="9" style="106" customWidth="1"/>
    <col min="7962" max="7962" width="2.1796875" style="106" customWidth="1"/>
    <col min="7963" max="7966" width="9.7265625" style="106" customWidth="1"/>
    <col min="7967" max="7967" width="1.26953125" style="106" customWidth="1"/>
    <col min="7968" max="8192" width="9.7265625" style="106"/>
    <col min="8193" max="8193" width="11.81640625" style="106" customWidth="1"/>
    <col min="8194" max="8194" width="10.7265625" style="106" customWidth="1"/>
    <col min="8195" max="8195" width="11.7265625" style="106" customWidth="1"/>
    <col min="8196" max="8196" width="12" style="106" customWidth="1"/>
    <col min="8197" max="8197" width="11.1796875" style="106" customWidth="1"/>
    <col min="8198" max="8201" width="11.7265625" style="106" customWidth="1"/>
    <col min="8202" max="8202" width="10.7265625" style="106" customWidth="1"/>
    <col min="8203" max="8204" width="11.7265625" style="106" customWidth="1"/>
    <col min="8205" max="8205" width="8.1796875" style="106" customWidth="1"/>
    <col min="8206" max="8206" width="10.7265625" style="106" customWidth="1"/>
    <col min="8207" max="8208" width="11.7265625" style="106" customWidth="1"/>
    <col min="8209" max="8209" width="9.26953125" style="106" customWidth="1"/>
    <col min="8210" max="8210" width="9.7265625" style="106" customWidth="1"/>
    <col min="8211" max="8212" width="8.7265625" style="106" customWidth="1"/>
    <col min="8213" max="8213" width="2.453125" style="106" customWidth="1"/>
    <col min="8214" max="8214" width="9.1796875" style="106" customWidth="1"/>
    <col min="8215" max="8215" width="10.7265625" style="106" customWidth="1"/>
    <col min="8216" max="8217" width="9" style="106" customWidth="1"/>
    <col min="8218" max="8218" width="2.1796875" style="106" customWidth="1"/>
    <col min="8219" max="8222" width="9.7265625" style="106" customWidth="1"/>
    <col min="8223" max="8223" width="1.26953125" style="106" customWidth="1"/>
    <col min="8224" max="8448" width="9.7265625" style="106"/>
    <col min="8449" max="8449" width="11.81640625" style="106" customWidth="1"/>
    <col min="8450" max="8450" width="10.7265625" style="106" customWidth="1"/>
    <col min="8451" max="8451" width="11.7265625" style="106" customWidth="1"/>
    <col min="8452" max="8452" width="12" style="106" customWidth="1"/>
    <col min="8453" max="8453" width="11.1796875" style="106" customWidth="1"/>
    <col min="8454" max="8457" width="11.7265625" style="106" customWidth="1"/>
    <col min="8458" max="8458" width="10.7265625" style="106" customWidth="1"/>
    <col min="8459" max="8460" width="11.7265625" style="106" customWidth="1"/>
    <col min="8461" max="8461" width="8.1796875" style="106" customWidth="1"/>
    <col min="8462" max="8462" width="10.7265625" style="106" customWidth="1"/>
    <col min="8463" max="8464" width="11.7265625" style="106" customWidth="1"/>
    <col min="8465" max="8465" width="9.26953125" style="106" customWidth="1"/>
    <col min="8466" max="8466" width="9.7265625" style="106" customWidth="1"/>
    <col min="8467" max="8468" width="8.7265625" style="106" customWidth="1"/>
    <col min="8469" max="8469" width="2.453125" style="106" customWidth="1"/>
    <col min="8470" max="8470" width="9.1796875" style="106" customWidth="1"/>
    <col min="8471" max="8471" width="10.7265625" style="106" customWidth="1"/>
    <col min="8472" max="8473" width="9" style="106" customWidth="1"/>
    <col min="8474" max="8474" width="2.1796875" style="106" customWidth="1"/>
    <col min="8475" max="8478" width="9.7265625" style="106" customWidth="1"/>
    <col min="8479" max="8479" width="1.26953125" style="106" customWidth="1"/>
    <col min="8480" max="8704" width="9.7265625" style="106"/>
    <col min="8705" max="8705" width="11.81640625" style="106" customWidth="1"/>
    <col min="8706" max="8706" width="10.7265625" style="106" customWidth="1"/>
    <col min="8707" max="8707" width="11.7265625" style="106" customWidth="1"/>
    <col min="8708" max="8708" width="12" style="106" customWidth="1"/>
    <col min="8709" max="8709" width="11.1796875" style="106" customWidth="1"/>
    <col min="8710" max="8713" width="11.7265625" style="106" customWidth="1"/>
    <col min="8714" max="8714" width="10.7265625" style="106" customWidth="1"/>
    <col min="8715" max="8716" width="11.7265625" style="106" customWidth="1"/>
    <col min="8717" max="8717" width="8.1796875" style="106" customWidth="1"/>
    <col min="8718" max="8718" width="10.7265625" style="106" customWidth="1"/>
    <col min="8719" max="8720" width="11.7265625" style="106" customWidth="1"/>
    <col min="8721" max="8721" width="9.26953125" style="106" customWidth="1"/>
    <col min="8722" max="8722" width="9.7265625" style="106" customWidth="1"/>
    <col min="8723" max="8724" width="8.7265625" style="106" customWidth="1"/>
    <col min="8725" max="8725" width="2.453125" style="106" customWidth="1"/>
    <col min="8726" max="8726" width="9.1796875" style="106" customWidth="1"/>
    <col min="8727" max="8727" width="10.7265625" style="106" customWidth="1"/>
    <col min="8728" max="8729" width="9" style="106" customWidth="1"/>
    <col min="8730" max="8730" width="2.1796875" style="106" customWidth="1"/>
    <col min="8731" max="8734" width="9.7265625" style="106" customWidth="1"/>
    <col min="8735" max="8735" width="1.26953125" style="106" customWidth="1"/>
    <col min="8736" max="8960" width="9.7265625" style="106"/>
    <col min="8961" max="8961" width="11.81640625" style="106" customWidth="1"/>
    <col min="8962" max="8962" width="10.7265625" style="106" customWidth="1"/>
    <col min="8963" max="8963" width="11.7265625" style="106" customWidth="1"/>
    <col min="8964" max="8964" width="12" style="106" customWidth="1"/>
    <col min="8965" max="8965" width="11.1796875" style="106" customWidth="1"/>
    <col min="8966" max="8969" width="11.7265625" style="106" customWidth="1"/>
    <col min="8970" max="8970" width="10.7265625" style="106" customWidth="1"/>
    <col min="8971" max="8972" width="11.7265625" style="106" customWidth="1"/>
    <col min="8973" max="8973" width="8.1796875" style="106" customWidth="1"/>
    <col min="8974" max="8974" width="10.7265625" style="106" customWidth="1"/>
    <col min="8975" max="8976" width="11.7265625" style="106" customWidth="1"/>
    <col min="8977" max="8977" width="9.26953125" style="106" customWidth="1"/>
    <col min="8978" max="8978" width="9.7265625" style="106" customWidth="1"/>
    <col min="8979" max="8980" width="8.7265625" style="106" customWidth="1"/>
    <col min="8981" max="8981" width="2.453125" style="106" customWidth="1"/>
    <col min="8982" max="8982" width="9.1796875" style="106" customWidth="1"/>
    <col min="8983" max="8983" width="10.7265625" style="106" customWidth="1"/>
    <col min="8984" max="8985" width="9" style="106" customWidth="1"/>
    <col min="8986" max="8986" width="2.1796875" style="106" customWidth="1"/>
    <col min="8987" max="8990" width="9.7265625" style="106" customWidth="1"/>
    <col min="8991" max="8991" width="1.26953125" style="106" customWidth="1"/>
    <col min="8992" max="9216" width="9.7265625" style="106"/>
    <col min="9217" max="9217" width="11.81640625" style="106" customWidth="1"/>
    <col min="9218" max="9218" width="10.7265625" style="106" customWidth="1"/>
    <col min="9219" max="9219" width="11.7265625" style="106" customWidth="1"/>
    <col min="9220" max="9220" width="12" style="106" customWidth="1"/>
    <col min="9221" max="9221" width="11.1796875" style="106" customWidth="1"/>
    <col min="9222" max="9225" width="11.7265625" style="106" customWidth="1"/>
    <col min="9226" max="9226" width="10.7265625" style="106" customWidth="1"/>
    <col min="9227" max="9228" width="11.7265625" style="106" customWidth="1"/>
    <col min="9229" max="9229" width="8.1796875" style="106" customWidth="1"/>
    <col min="9230" max="9230" width="10.7265625" style="106" customWidth="1"/>
    <col min="9231" max="9232" width="11.7265625" style="106" customWidth="1"/>
    <col min="9233" max="9233" width="9.26953125" style="106" customWidth="1"/>
    <col min="9234" max="9234" width="9.7265625" style="106" customWidth="1"/>
    <col min="9235" max="9236" width="8.7265625" style="106" customWidth="1"/>
    <col min="9237" max="9237" width="2.453125" style="106" customWidth="1"/>
    <col min="9238" max="9238" width="9.1796875" style="106" customWidth="1"/>
    <col min="9239" max="9239" width="10.7265625" style="106" customWidth="1"/>
    <col min="9240" max="9241" width="9" style="106" customWidth="1"/>
    <col min="9242" max="9242" width="2.1796875" style="106" customWidth="1"/>
    <col min="9243" max="9246" width="9.7265625" style="106" customWidth="1"/>
    <col min="9247" max="9247" width="1.26953125" style="106" customWidth="1"/>
    <col min="9248" max="9472" width="9.7265625" style="106"/>
    <col min="9473" max="9473" width="11.81640625" style="106" customWidth="1"/>
    <col min="9474" max="9474" width="10.7265625" style="106" customWidth="1"/>
    <col min="9475" max="9475" width="11.7265625" style="106" customWidth="1"/>
    <col min="9476" max="9476" width="12" style="106" customWidth="1"/>
    <col min="9477" max="9477" width="11.1796875" style="106" customWidth="1"/>
    <col min="9478" max="9481" width="11.7265625" style="106" customWidth="1"/>
    <col min="9482" max="9482" width="10.7265625" style="106" customWidth="1"/>
    <col min="9483" max="9484" width="11.7265625" style="106" customWidth="1"/>
    <col min="9485" max="9485" width="8.1796875" style="106" customWidth="1"/>
    <col min="9486" max="9486" width="10.7265625" style="106" customWidth="1"/>
    <col min="9487" max="9488" width="11.7265625" style="106" customWidth="1"/>
    <col min="9489" max="9489" width="9.26953125" style="106" customWidth="1"/>
    <col min="9490" max="9490" width="9.7265625" style="106" customWidth="1"/>
    <col min="9491" max="9492" width="8.7265625" style="106" customWidth="1"/>
    <col min="9493" max="9493" width="2.453125" style="106" customWidth="1"/>
    <col min="9494" max="9494" width="9.1796875" style="106" customWidth="1"/>
    <col min="9495" max="9495" width="10.7265625" style="106" customWidth="1"/>
    <col min="9496" max="9497" width="9" style="106" customWidth="1"/>
    <col min="9498" max="9498" width="2.1796875" style="106" customWidth="1"/>
    <col min="9499" max="9502" width="9.7265625" style="106" customWidth="1"/>
    <col min="9503" max="9503" width="1.26953125" style="106" customWidth="1"/>
    <col min="9504" max="9728" width="9.7265625" style="106"/>
    <col min="9729" max="9729" width="11.81640625" style="106" customWidth="1"/>
    <col min="9730" max="9730" width="10.7265625" style="106" customWidth="1"/>
    <col min="9731" max="9731" width="11.7265625" style="106" customWidth="1"/>
    <col min="9732" max="9732" width="12" style="106" customWidth="1"/>
    <col min="9733" max="9733" width="11.1796875" style="106" customWidth="1"/>
    <col min="9734" max="9737" width="11.7265625" style="106" customWidth="1"/>
    <col min="9738" max="9738" width="10.7265625" style="106" customWidth="1"/>
    <col min="9739" max="9740" width="11.7265625" style="106" customWidth="1"/>
    <col min="9741" max="9741" width="8.1796875" style="106" customWidth="1"/>
    <col min="9742" max="9742" width="10.7265625" style="106" customWidth="1"/>
    <col min="9743" max="9744" width="11.7265625" style="106" customWidth="1"/>
    <col min="9745" max="9745" width="9.26953125" style="106" customWidth="1"/>
    <col min="9746" max="9746" width="9.7265625" style="106" customWidth="1"/>
    <col min="9747" max="9748" width="8.7265625" style="106" customWidth="1"/>
    <col min="9749" max="9749" width="2.453125" style="106" customWidth="1"/>
    <col min="9750" max="9750" width="9.1796875" style="106" customWidth="1"/>
    <col min="9751" max="9751" width="10.7265625" style="106" customWidth="1"/>
    <col min="9752" max="9753" width="9" style="106" customWidth="1"/>
    <col min="9754" max="9754" width="2.1796875" style="106" customWidth="1"/>
    <col min="9755" max="9758" width="9.7265625" style="106" customWidth="1"/>
    <col min="9759" max="9759" width="1.26953125" style="106" customWidth="1"/>
    <col min="9760" max="9984" width="9.7265625" style="106"/>
    <col min="9985" max="9985" width="11.81640625" style="106" customWidth="1"/>
    <col min="9986" max="9986" width="10.7265625" style="106" customWidth="1"/>
    <col min="9987" max="9987" width="11.7265625" style="106" customWidth="1"/>
    <col min="9988" max="9988" width="12" style="106" customWidth="1"/>
    <col min="9989" max="9989" width="11.1796875" style="106" customWidth="1"/>
    <col min="9990" max="9993" width="11.7265625" style="106" customWidth="1"/>
    <col min="9994" max="9994" width="10.7265625" style="106" customWidth="1"/>
    <col min="9995" max="9996" width="11.7265625" style="106" customWidth="1"/>
    <col min="9997" max="9997" width="8.1796875" style="106" customWidth="1"/>
    <col min="9998" max="9998" width="10.7265625" style="106" customWidth="1"/>
    <col min="9999" max="10000" width="11.7265625" style="106" customWidth="1"/>
    <col min="10001" max="10001" width="9.26953125" style="106" customWidth="1"/>
    <col min="10002" max="10002" width="9.7265625" style="106" customWidth="1"/>
    <col min="10003" max="10004" width="8.7265625" style="106" customWidth="1"/>
    <col min="10005" max="10005" width="2.453125" style="106" customWidth="1"/>
    <col min="10006" max="10006" width="9.1796875" style="106" customWidth="1"/>
    <col min="10007" max="10007" width="10.7265625" style="106" customWidth="1"/>
    <col min="10008" max="10009" width="9" style="106" customWidth="1"/>
    <col min="10010" max="10010" width="2.1796875" style="106" customWidth="1"/>
    <col min="10011" max="10014" width="9.7265625" style="106" customWidth="1"/>
    <col min="10015" max="10015" width="1.26953125" style="106" customWidth="1"/>
    <col min="10016" max="10240" width="9.7265625" style="106"/>
    <col min="10241" max="10241" width="11.81640625" style="106" customWidth="1"/>
    <col min="10242" max="10242" width="10.7265625" style="106" customWidth="1"/>
    <col min="10243" max="10243" width="11.7265625" style="106" customWidth="1"/>
    <col min="10244" max="10244" width="12" style="106" customWidth="1"/>
    <col min="10245" max="10245" width="11.1796875" style="106" customWidth="1"/>
    <col min="10246" max="10249" width="11.7265625" style="106" customWidth="1"/>
    <col min="10250" max="10250" width="10.7265625" style="106" customWidth="1"/>
    <col min="10251" max="10252" width="11.7265625" style="106" customWidth="1"/>
    <col min="10253" max="10253" width="8.1796875" style="106" customWidth="1"/>
    <col min="10254" max="10254" width="10.7265625" style="106" customWidth="1"/>
    <col min="10255" max="10256" width="11.7265625" style="106" customWidth="1"/>
    <col min="10257" max="10257" width="9.26953125" style="106" customWidth="1"/>
    <col min="10258" max="10258" width="9.7265625" style="106" customWidth="1"/>
    <col min="10259" max="10260" width="8.7265625" style="106" customWidth="1"/>
    <col min="10261" max="10261" width="2.453125" style="106" customWidth="1"/>
    <col min="10262" max="10262" width="9.1796875" style="106" customWidth="1"/>
    <col min="10263" max="10263" width="10.7265625" style="106" customWidth="1"/>
    <col min="10264" max="10265" width="9" style="106" customWidth="1"/>
    <col min="10266" max="10266" width="2.1796875" style="106" customWidth="1"/>
    <col min="10267" max="10270" width="9.7265625" style="106" customWidth="1"/>
    <col min="10271" max="10271" width="1.26953125" style="106" customWidth="1"/>
    <col min="10272" max="10496" width="9.7265625" style="106"/>
    <col min="10497" max="10497" width="11.81640625" style="106" customWidth="1"/>
    <col min="10498" max="10498" width="10.7265625" style="106" customWidth="1"/>
    <col min="10499" max="10499" width="11.7265625" style="106" customWidth="1"/>
    <col min="10500" max="10500" width="12" style="106" customWidth="1"/>
    <col min="10501" max="10501" width="11.1796875" style="106" customWidth="1"/>
    <col min="10502" max="10505" width="11.7265625" style="106" customWidth="1"/>
    <col min="10506" max="10506" width="10.7265625" style="106" customWidth="1"/>
    <col min="10507" max="10508" width="11.7265625" style="106" customWidth="1"/>
    <col min="10509" max="10509" width="8.1796875" style="106" customWidth="1"/>
    <col min="10510" max="10510" width="10.7265625" style="106" customWidth="1"/>
    <col min="10511" max="10512" width="11.7265625" style="106" customWidth="1"/>
    <col min="10513" max="10513" width="9.26953125" style="106" customWidth="1"/>
    <col min="10514" max="10514" width="9.7265625" style="106" customWidth="1"/>
    <col min="10515" max="10516" width="8.7265625" style="106" customWidth="1"/>
    <col min="10517" max="10517" width="2.453125" style="106" customWidth="1"/>
    <col min="10518" max="10518" width="9.1796875" style="106" customWidth="1"/>
    <col min="10519" max="10519" width="10.7265625" style="106" customWidth="1"/>
    <col min="10520" max="10521" width="9" style="106" customWidth="1"/>
    <col min="10522" max="10522" width="2.1796875" style="106" customWidth="1"/>
    <col min="10523" max="10526" width="9.7265625" style="106" customWidth="1"/>
    <col min="10527" max="10527" width="1.26953125" style="106" customWidth="1"/>
    <col min="10528" max="10752" width="9.7265625" style="106"/>
    <col min="10753" max="10753" width="11.81640625" style="106" customWidth="1"/>
    <col min="10754" max="10754" width="10.7265625" style="106" customWidth="1"/>
    <col min="10755" max="10755" width="11.7265625" style="106" customWidth="1"/>
    <col min="10756" max="10756" width="12" style="106" customWidth="1"/>
    <col min="10757" max="10757" width="11.1796875" style="106" customWidth="1"/>
    <col min="10758" max="10761" width="11.7265625" style="106" customWidth="1"/>
    <col min="10762" max="10762" width="10.7265625" style="106" customWidth="1"/>
    <col min="10763" max="10764" width="11.7265625" style="106" customWidth="1"/>
    <col min="10765" max="10765" width="8.1796875" style="106" customWidth="1"/>
    <col min="10766" max="10766" width="10.7265625" style="106" customWidth="1"/>
    <col min="10767" max="10768" width="11.7265625" style="106" customWidth="1"/>
    <col min="10769" max="10769" width="9.26953125" style="106" customWidth="1"/>
    <col min="10770" max="10770" width="9.7265625" style="106" customWidth="1"/>
    <col min="10771" max="10772" width="8.7265625" style="106" customWidth="1"/>
    <col min="10773" max="10773" width="2.453125" style="106" customWidth="1"/>
    <col min="10774" max="10774" width="9.1796875" style="106" customWidth="1"/>
    <col min="10775" max="10775" width="10.7265625" style="106" customWidth="1"/>
    <col min="10776" max="10777" width="9" style="106" customWidth="1"/>
    <col min="10778" max="10778" width="2.1796875" style="106" customWidth="1"/>
    <col min="10779" max="10782" width="9.7265625" style="106" customWidth="1"/>
    <col min="10783" max="10783" width="1.26953125" style="106" customWidth="1"/>
    <col min="10784" max="11008" width="9.7265625" style="106"/>
    <col min="11009" max="11009" width="11.81640625" style="106" customWidth="1"/>
    <col min="11010" max="11010" width="10.7265625" style="106" customWidth="1"/>
    <col min="11011" max="11011" width="11.7265625" style="106" customWidth="1"/>
    <col min="11012" max="11012" width="12" style="106" customWidth="1"/>
    <col min="11013" max="11013" width="11.1796875" style="106" customWidth="1"/>
    <col min="11014" max="11017" width="11.7265625" style="106" customWidth="1"/>
    <col min="11018" max="11018" width="10.7265625" style="106" customWidth="1"/>
    <col min="11019" max="11020" width="11.7265625" style="106" customWidth="1"/>
    <col min="11021" max="11021" width="8.1796875" style="106" customWidth="1"/>
    <col min="11022" max="11022" width="10.7265625" style="106" customWidth="1"/>
    <col min="11023" max="11024" width="11.7265625" style="106" customWidth="1"/>
    <col min="11025" max="11025" width="9.26953125" style="106" customWidth="1"/>
    <col min="11026" max="11026" width="9.7265625" style="106" customWidth="1"/>
    <col min="11027" max="11028" width="8.7265625" style="106" customWidth="1"/>
    <col min="11029" max="11029" width="2.453125" style="106" customWidth="1"/>
    <col min="11030" max="11030" width="9.1796875" style="106" customWidth="1"/>
    <col min="11031" max="11031" width="10.7265625" style="106" customWidth="1"/>
    <col min="11032" max="11033" width="9" style="106" customWidth="1"/>
    <col min="11034" max="11034" width="2.1796875" style="106" customWidth="1"/>
    <col min="11035" max="11038" width="9.7265625" style="106" customWidth="1"/>
    <col min="11039" max="11039" width="1.26953125" style="106" customWidth="1"/>
    <col min="11040" max="11264" width="9.7265625" style="106"/>
    <col min="11265" max="11265" width="11.81640625" style="106" customWidth="1"/>
    <col min="11266" max="11266" width="10.7265625" style="106" customWidth="1"/>
    <col min="11267" max="11267" width="11.7265625" style="106" customWidth="1"/>
    <col min="11268" max="11268" width="12" style="106" customWidth="1"/>
    <col min="11269" max="11269" width="11.1796875" style="106" customWidth="1"/>
    <col min="11270" max="11273" width="11.7265625" style="106" customWidth="1"/>
    <col min="11274" max="11274" width="10.7265625" style="106" customWidth="1"/>
    <col min="11275" max="11276" width="11.7265625" style="106" customWidth="1"/>
    <col min="11277" max="11277" width="8.1796875" style="106" customWidth="1"/>
    <col min="11278" max="11278" width="10.7265625" style="106" customWidth="1"/>
    <col min="11279" max="11280" width="11.7265625" style="106" customWidth="1"/>
    <col min="11281" max="11281" width="9.26953125" style="106" customWidth="1"/>
    <col min="11282" max="11282" width="9.7265625" style="106" customWidth="1"/>
    <col min="11283" max="11284" width="8.7265625" style="106" customWidth="1"/>
    <col min="11285" max="11285" width="2.453125" style="106" customWidth="1"/>
    <col min="11286" max="11286" width="9.1796875" style="106" customWidth="1"/>
    <col min="11287" max="11287" width="10.7265625" style="106" customWidth="1"/>
    <col min="11288" max="11289" width="9" style="106" customWidth="1"/>
    <col min="11290" max="11290" width="2.1796875" style="106" customWidth="1"/>
    <col min="11291" max="11294" width="9.7265625" style="106" customWidth="1"/>
    <col min="11295" max="11295" width="1.26953125" style="106" customWidth="1"/>
    <col min="11296" max="11520" width="9.7265625" style="106"/>
    <col min="11521" max="11521" width="11.81640625" style="106" customWidth="1"/>
    <col min="11522" max="11522" width="10.7265625" style="106" customWidth="1"/>
    <col min="11523" max="11523" width="11.7265625" style="106" customWidth="1"/>
    <col min="11524" max="11524" width="12" style="106" customWidth="1"/>
    <col min="11525" max="11525" width="11.1796875" style="106" customWidth="1"/>
    <col min="11526" max="11529" width="11.7265625" style="106" customWidth="1"/>
    <col min="11530" max="11530" width="10.7265625" style="106" customWidth="1"/>
    <col min="11531" max="11532" width="11.7265625" style="106" customWidth="1"/>
    <col min="11533" max="11533" width="8.1796875" style="106" customWidth="1"/>
    <col min="11534" max="11534" width="10.7265625" style="106" customWidth="1"/>
    <col min="11535" max="11536" width="11.7265625" style="106" customWidth="1"/>
    <col min="11537" max="11537" width="9.26953125" style="106" customWidth="1"/>
    <col min="11538" max="11538" width="9.7265625" style="106" customWidth="1"/>
    <col min="11539" max="11540" width="8.7265625" style="106" customWidth="1"/>
    <col min="11541" max="11541" width="2.453125" style="106" customWidth="1"/>
    <col min="11542" max="11542" width="9.1796875" style="106" customWidth="1"/>
    <col min="11543" max="11543" width="10.7265625" style="106" customWidth="1"/>
    <col min="11544" max="11545" width="9" style="106" customWidth="1"/>
    <col min="11546" max="11546" width="2.1796875" style="106" customWidth="1"/>
    <col min="11547" max="11550" width="9.7265625" style="106" customWidth="1"/>
    <col min="11551" max="11551" width="1.26953125" style="106" customWidth="1"/>
    <col min="11552" max="11776" width="9.7265625" style="106"/>
    <col min="11777" max="11777" width="11.81640625" style="106" customWidth="1"/>
    <col min="11778" max="11778" width="10.7265625" style="106" customWidth="1"/>
    <col min="11779" max="11779" width="11.7265625" style="106" customWidth="1"/>
    <col min="11780" max="11780" width="12" style="106" customWidth="1"/>
    <col min="11781" max="11781" width="11.1796875" style="106" customWidth="1"/>
    <col min="11782" max="11785" width="11.7265625" style="106" customWidth="1"/>
    <col min="11786" max="11786" width="10.7265625" style="106" customWidth="1"/>
    <col min="11787" max="11788" width="11.7265625" style="106" customWidth="1"/>
    <col min="11789" max="11789" width="8.1796875" style="106" customWidth="1"/>
    <col min="11790" max="11790" width="10.7265625" style="106" customWidth="1"/>
    <col min="11791" max="11792" width="11.7265625" style="106" customWidth="1"/>
    <col min="11793" max="11793" width="9.26953125" style="106" customWidth="1"/>
    <col min="11794" max="11794" width="9.7265625" style="106" customWidth="1"/>
    <col min="11795" max="11796" width="8.7265625" style="106" customWidth="1"/>
    <col min="11797" max="11797" width="2.453125" style="106" customWidth="1"/>
    <col min="11798" max="11798" width="9.1796875" style="106" customWidth="1"/>
    <col min="11799" max="11799" width="10.7265625" style="106" customWidth="1"/>
    <col min="11800" max="11801" width="9" style="106" customWidth="1"/>
    <col min="11802" max="11802" width="2.1796875" style="106" customWidth="1"/>
    <col min="11803" max="11806" width="9.7265625" style="106" customWidth="1"/>
    <col min="11807" max="11807" width="1.26953125" style="106" customWidth="1"/>
    <col min="11808" max="12032" width="9.7265625" style="106"/>
    <col min="12033" max="12033" width="11.81640625" style="106" customWidth="1"/>
    <col min="12034" max="12034" width="10.7265625" style="106" customWidth="1"/>
    <col min="12035" max="12035" width="11.7265625" style="106" customWidth="1"/>
    <col min="12036" max="12036" width="12" style="106" customWidth="1"/>
    <col min="12037" max="12037" width="11.1796875" style="106" customWidth="1"/>
    <col min="12038" max="12041" width="11.7265625" style="106" customWidth="1"/>
    <col min="12042" max="12042" width="10.7265625" style="106" customWidth="1"/>
    <col min="12043" max="12044" width="11.7265625" style="106" customWidth="1"/>
    <col min="12045" max="12045" width="8.1796875" style="106" customWidth="1"/>
    <col min="12046" max="12046" width="10.7265625" style="106" customWidth="1"/>
    <col min="12047" max="12048" width="11.7265625" style="106" customWidth="1"/>
    <col min="12049" max="12049" width="9.26953125" style="106" customWidth="1"/>
    <col min="12050" max="12050" width="9.7265625" style="106" customWidth="1"/>
    <col min="12051" max="12052" width="8.7265625" style="106" customWidth="1"/>
    <col min="12053" max="12053" width="2.453125" style="106" customWidth="1"/>
    <col min="12054" max="12054" width="9.1796875" style="106" customWidth="1"/>
    <col min="12055" max="12055" width="10.7265625" style="106" customWidth="1"/>
    <col min="12056" max="12057" width="9" style="106" customWidth="1"/>
    <col min="12058" max="12058" width="2.1796875" style="106" customWidth="1"/>
    <col min="12059" max="12062" width="9.7265625" style="106" customWidth="1"/>
    <col min="12063" max="12063" width="1.26953125" style="106" customWidth="1"/>
    <col min="12064" max="12288" width="9.7265625" style="106"/>
    <col min="12289" max="12289" width="11.81640625" style="106" customWidth="1"/>
    <col min="12290" max="12290" width="10.7265625" style="106" customWidth="1"/>
    <col min="12291" max="12291" width="11.7265625" style="106" customWidth="1"/>
    <col min="12292" max="12292" width="12" style="106" customWidth="1"/>
    <col min="12293" max="12293" width="11.1796875" style="106" customWidth="1"/>
    <col min="12294" max="12297" width="11.7265625" style="106" customWidth="1"/>
    <col min="12298" max="12298" width="10.7265625" style="106" customWidth="1"/>
    <col min="12299" max="12300" width="11.7265625" style="106" customWidth="1"/>
    <col min="12301" max="12301" width="8.1796875" style="106" customWidth="1"/>
    <col min="12302" max="12302" width="10.7265625" style="106" customWidth="1"/>
    <col min="12303" max="12304" width="11.7265625" style="106" customWidth="1"/>
    <col min="12305" max="12305" width="9.26953125" style="106" customWidth="1"/>
    <col min="12306" max="12306" width="9.7265625" style="106" customWidth="1"/>
    <col min="12307" max="12308" width="8.7265625" style="106" customWidth="1"/>
    <col min="12309" max="12309" width="2.453125" style="106" customWidth="1"/>
    <col min="12310" max="12310" width="9.1796875" style="106" customWidth="1"/>
    <col min="12311" max="12311" width="10.7265625" style="106" customWidth="1"/>
    <col min="12312" max="12313" width="9" style="106" customWidth="1"/>
    <col min="12314" max="12314" width="2.1796875" style="106" customWidth="1"/>
    <col min="12315" max="12318" width="9.7265625" style="106" customWidth="1"/>
    <col min="12319" max="12319" width="1.26953125" style="106" customWidth="1"/>
    <col min="12320" max="12544" width="9.7265625" style="106"/>
    <col min="12545" max="12545" width="11.81640625" style="106" customWidth="1"/>
    <col min="12546" max="12546" width="10.7265625" style="106" customWidth="1"/>
    <col min="12547" max="12547" width="11.7265625" style="106" customWidth="1"/>
    <col min="12548" max="12548" width="12" style="106" customWidth="1"/>
    <col min="12549" max="12549" width="11.1796875" style="106" customWidth="1"/>
    <col min="12550" max="12553" width="11.7265625" style="106" customWidth="1"/>
    <col min="12554" max="12554" width="10.7265625" style="106" customWidth="1"/>
    <col min="12555" max="12556" width="11.7265625" style="106" customWidth="1"/>
    <col min="12557" max="12557" width="8.1796875" style="106" customWidth="1"/>
    <col min="12558" max="12558" width="10.7265625" style="106" customWidth="1"/>
    <col min="12559" max="12560" width="11.7265625" style="106" customWidth="1"/>
    <col min="12561" max="12561" width="9.26953125" style="106" customWidth="1"/>
    <col min="12562" max="12562" width="9.7265625" style="106" customWidth="1"/>
    <col min="12563" max="12564" width="8.7265625" style="106" customWidth="1"/>
    <col min="12565" max="12565" width="2.453125" style="106" customWidth="1"/>
    <col min="12566" max="12566" width="9.1796875" style="106" customWidth="1"/>
    <col min="12567" max="12567" width="10.7265625" style="106" customWidth="1"/>
    <col min="12568" max="12569" width="9" style="106" customWidth="1"/>
    <col min="12570" max="12570" width="2.1796875" style="106" customWidth="1"/>
    <col min="12571" max="12574" width="9.7265625" style="106" customWidth="1"/>
    <col min="12575" max="12575" width="1.26953125" style="106" customWidth="1"/>
    <col min="12576" max="12800" width="9.7265625" style="106"/>
    <col min="12801" max="12801" width="11.81640625" style="106" customWidth="1"/>
    <col min="12802" max="12802" width="10.7265625" style="106" customWidth="1"/>
    <col min="12803" max="12803" width="11.7265625" style="106" customWidth="1"/>
    <col min="12804" max="12804" width="12" style="106" customWidth="1"/>
    <col min="12805" max="12805" width="11.1796875" style="106" customWidth="1"/>
    <col min="12806" max="12809" width="11.7265625" style="106" customWidth="1"/>
    <col min="12810" max="12810" width="10.7265625" style="106" customWidth="1"/>
    <col min="12811" max="12812" width="11.7265625" style="106" customWidth="1"/>
    <col min="12813" max="12813" width="8.1796875" style="106" customWidth="1"/>
    <col min="12814" max="12814" width="10.7265625" style="106" customWidth="1"/>
    <col min="12815" max="12816" width="11.7265625" style="106" customWidth="1"/>
    <col min="12817" max="12817" width="9.26953125" style="106" customWidth="1"/>
    <col min="12818" max="12818" width="9.7265625" style="106" customWidth="1"/>
    <col min="12819" max="12820" width="8.7265625" style="106" customWidth="1"/>
    <col min="12821" max="12821" width="2.453125" style="106" customWidth="1"/>
    <col min="12822" max="12822" width="9.1796875" style="106" customWidth="1"/>
    <col min="12823" max="12823" width="10.7265625" style="106" customWidth="1"/>
    <col min="12824" max="12825" width="9" style="106" customWidth="1"/>
    <col min="12826" max="12826" width="2.1796875" style="106" customWidth="1"/>
    <col min="12827" max="12830" width="9.7265625" style="106" customWidth="1"/>
    <col min="12831" max="12831" width="1.26953125" style="106" customWidth="1"/>
    <col min="12832" max="13056" width="9.7265625" style="106"/>
    <col min="13057" max="13057" width="11.81640625" style="106" customWidth="1"/>
    <col min="13058" max="13058" width="10.7265625" style="106" customWidth="1"/>
    <col min="13059" max="13059" width="11.7265625" style="106" customWidth="1"/>
    <col min="13060" max="13060" width="12" style="106" customWidth="1"/>
    <col min="13061" max="13061" width="11.1796875" style="106" customWidth="1"/>
    <col min="13062" max="13065" width="11.7265625" style="106" customWidth="1"/>
    <col min="13066" max="13066" width="10.7265625" style="106" customWidth="1"/>
    <col min="13067" max="13068" width="11.7265625" style="106" customWidth="1"/>
    <col min="13069" max="13069" width="8.1796875" style="106" customWidth="1"/>
    <col min="13070" max="13070" width="10.7265625" style="106" customWidth="1"/>
    <col min="13071" max="13072" width="11.7265625" style="106" customWidth="1"/>
    <col min="13073" max="13073" width="9.26953125" style="106" customWidth="1"/>
    <col min="13074" max="13074" width="9.7265625" style="106" customWidth="1"/>
    <col min="13075" max="13076" width="8.7265625" style="106" customWidth="1"/>
    <col min="13077" max="13077" width="2.453125" style="106" customWidth="1"/>
    <col min="13078" max="13078" width="9.1796875" style="106" customWidth="1"/>
    <col min="13079" max="13079" width="10.7265625" style="106" customWidth="1"/>
    <col min="13080" max="13081" width="9" style="106" customWidth="1"/>
    <col min="13082" max="13082" width="2.1796875" style="106" customWidth="1"/>
    <col min="13083" max="13086" width="9.7265625" style="106" customWidth="1"/>
    <col min="13087" max="13087" width="1.26953125" style="106" customWidth="1"/>
    <col min="13088" max="13312" width="9.7265625" style="106"/>
    <col min="13313" max="13313" width="11.81640625" style="106" customWidth="1"/>
    <col min="13314" max="13314" width="10.7265625" style="106" customWidth="1"/>
    <col min="13315" max="13315" width="11.7265625" style="106" customWidth="1"/>
    <col min="13316" max="13316" width="12" style="106" customWidth="1"/>
    <col min="13317" max="13317" width="11.1796875" style="106" customWidth="1"/>
    <col min="13318" max="13321" width="11.7265625" style="106" customWidth="1"/>
    <col min="13322" max="13322" width="10.7265625" style="106" customWidth="1"/>
    <col min="13323" max="13324" width="11.7265625" style="106" customWidth="1"/>
    <col min="13325" max="13325" width="8.1796875" style="106" customWidth="1"/>
    <col min="13326" max="13326" width="10.7265625" style="106" customWidth="1"/>
    <col min="13327" max="13328" width="11.7265625" style="106" customWidth="1"/>
    <col min="13329" max="13329" width="9.26953125" style="106" customWidth="1"/>
    <col min="13330" max="13330" width="9.7265625" style="106" customWidth="1"/>
    <col min="13331" max="13332" width="8.7265625" style="106" customWidth="1"/>
    <col min="13333" max="13333" width="2.453125" style="106" customWidth="1"/>
    <col min="13334" max="13334" width="9.1796875" style="106" customWidth="1"/>
    <col min="13335" max="13335" width="10.7265625" style="106" customWidth="1"/>
    <col min="13336" max="13337" width="9" style="106" customWidth="1"/>
    <col min="13338" max="13338" width="2.1796875" style="106" customWidth="1"/>
    <col min="13339" max="13342" width="9.7265625" style="106" customWidth="1"/>
    <col min="13343" max="13343" width="1.26953125" style="106" customWidth="1"/>
    <col min="13344" max="13568" width="9.7265625" style="106"/>
    <col min="13569" max="13569" width="11.81640625" style="106" customWidth="1"/>
    <col min="13570" max="13570" width="10.7265625" style="106" customWidth="1"/>
    <col min="13571" max="13571" width="11.7265625" style="106" customWidth="1"/>
    <col min="13572" max="13572" width="12" style="106" customWidth="1"/>
    <col min="13573" max="13573" width="11.1796875" style="106" customWidth="1"/>
    <col min="13574" max="13577" width="11.7265625" style="106" customWidth="1"/>
    <col min="13578" max="13578" width="10.7265625" style="106" customWidth="1"/>
    <col min="13579" max="13580" width="11.7265625" style="106" customWidth="1"/>
    <col min="13581" max="13581" width="8.1796875" style="106" customWidth="1"/>
    <col min="13582" max="13582" width="10.7265625" style="106" customWidth="1"/>
    <col min="13583" max="13584" width="11.7265625" style="106" customWidth="1"/>
    <col min="13585" max="13585" width="9.26953125" style="106" customWidth="1"/>
    <col min="13586" max="13586" width="9.7265625" style="106" customWidth="1"/>
    <col min="13587" max="13588" width="8.7265625" style="106" customWidth="1"/>
    <col min="13589" max="13589" width="2.453125" style="106" customWidth="1"/>
    <col min="13590" max="13590" width="9.1796875" style="106" customWidth="1"/>
    <col min="13591" max="13591" width="10.7265625" style="106" customWidth="1"/>
    <col min="13592" max="13593" width="9" style="106" customWidth="1"/>
    <col min="13594" max="13594" width="2.1796875" style="106" customWidth="1"/>
    <col min="13595" max="13598" width="9.7265625" style="106" customWidth="1"/>
    <col min="13599" max="13599" width="1.26953125" style="106" customWidth="1"/>
    <col min="13600" max="13824" width="9.7265625" style="106"/>
    <col min="13825" max="13825" width="11.81640625" style="106" customWidth="1"/>
    <col min="13826" max="13826" width="10.7265625" style="106" customWidth="1"/>
    <col min="13827" max="13827" width="11.7265625" style="106" customWidth="1"/>
    <col min="13828" max="13828" width="12" style="106" customWidth="1"/>
    <col min="13829" max="13829" width="11.1796875" style="106" customWidth="1"/>
    <col min="13830" max="13833" width="11.7265625" style="106" customWidth="1"/>
    <col min="13834" max="13834" width="10.7265625" style="106" customWidth="1"/>
    <col min="13835" max="13836" width="11.7265625" style="106" customWidth="1"/>
    <col min="13837" max="13837" width="8.1796875" style="106" customWidth="1"/>
    <col min="13838" max="13838" width="10.7265625" style="106" customWidth="1"/>
    <col min="13839" max="13840" width="11.7265625" style="106" customWidth="1"/>
    <col min="13841" max="13841" width="9.26953125" style="106" customWidth="1"/>
    <col min="13842" max="13842" width="9.7265625" style="106" customWidth="1"/>
    <col min="13843" max="13844" width="8.7265625" style="106" customWidth="1"/>
    <col min="13845" max="13845" width="2.453125" style="106" customWidth="1"/>
    <col min="13846" max="13846" width="9.1796875" style="106" customWidth="1"/>
    <col min="13847" max="13847" width="10.7265625" style="106" customWidth="1"/>
    <col min="13848" max="13849" width="9" style="106" customWidth="1"/>
    <col min="13850" max="13850" width="2.1796875" style="106" customWidth="1"/>
    <col min="13851" max="13854" width="9.7265625" style="106" customWidth="1"/>
    <col min="13855" max="13855" width="1.26953125" style="106" customWidth="1"/>
    <col min="13856" max="14080" width="9.7265625" style="106"/>
    <col min="14081" max="14081" width="11.81640625" style="106" customWidth="1"/>
    <col min="14082" max="14082" width="10.7265625" style="106" customWidth="1"/>
    <col min="14083" max="14083" width="11.7265625" style="106" customWidth="1"/>
    <col min="14084" max="14084" width="12" style="106" customWidth="1"/>
    <col min="14085" max="14085" width="11.1796875" style="106" customWidth="1"/>
    <col min="14086" max="14089" width="11.7265625" style="106" customWidth="1"/>
    <col min="14090" max="14090" width="10.7265625" style="106" customWidth="1"/>
    <col min="14091" max="14092" width="11.7265625" style="106" customWidth="1"/>
    <col min="14093" max="14093" width="8.1796875" style="106" customWidth="1"/>
    <col min="14094" max="14094" width="10.7265625" style="106" customWidth="1"/>
    <col min="14095" max="14096" width="11.7265625" style="106" customWidth="1"/>
    <col min="14097" max="14097" width="9.26953125" style="106" customWidth="1"/>
    <col min="14098" max="14098" width="9.7265625" style="106" customWidth="1"/>
    <col min="14099" max="14100" width="8.7265625" style="106" customWidth="1"/>
    <col min="14101" max="14101" width="2.453125" style="106" customWidth="1"/>
    <col min="14102" max="14102" width="9.1796875" style="106" customWidth="1"/>
    <col min="14103" max="14103" width="10.7265625" style="106" customWidth="1"/>
    <col min="14104" max="14105" width="9" style="106" customWidth="1"/>
    <col min="14106" max="14106" width="2.1796875" style="106" customWidth="1"/>
    <col min="14107" max="14110" width="9.7265625" style="106" customWidth="1"/>
    <col min="14111" max="14111" width="1.26953125" style="106" customWidth="1"/>
    <col min="14112" max="14336" width="9.7265625" style="106"/>
    <col min="14337" max="14337" width="11.81640625" style="106" customWidth="1"/>
    <col min="14338" max="14338" width="10.7265625" style="106" customWidth="1"/>
    <col min="14339" max="14339" width="11.7265625" style="106" customWidth="1"/>
    <col min="14340" max="14340" width="12" style="106" customWidth="1"/>
    <col min="14341" max="14341" width="11.1796875" style="106" customWidth="1"/>
    <col min="14342" max="14345" width="11.7265625" style="106" customWidth="1"/>
    <col min="14346" max="14346" width="10.7265625" style="106" customWidth="1"/>
    <col min="14347" max="14348" width="11.7265625" style="106" customWidth="1"/>
    <col min="14349" max="14349" width="8.1796875" style="106" customWidth="1"/>
    <col min="14350" max="14350" width="10.7265625" style="106" customWidth="1"/>
    <col min="14351" max="14352" width="11.7265625" style="106" customWidth="1"/>
    <col min="14353" max="14353" width="9.26953125" style="106" customWidth="1"/>
    <col min="14354" max="14354" width="9.7265625" style="106" customWidth="1"/>
    <col min="14355" max="14356" width="8.7265625" style="106" customWidth="1"/>
    <col min="14357" max="14357" width="2.453125" style="106" customWidth="1"/>
    <col min="14358" max="14358" width="9.1796875" style="106" customWidth="1"/>
    <col min="14359" max="14359" width="10.7265625" style="106" customWidth="1"/>
    <col min="14360" max="14361" width="9" style="106" customWidth="1"/>
    <col min="14362" max="14362" width="2.1796875" style="106" customWidth="1"/>
    <col min="14363" max="14366" width="9.7265625" style="106" customWidth="1"/>
    <col min="14367" max="14367" width="1.26953125" style="106" customWidth="1"/>
    <col min="14368" max="14592" width="9.7265625" style="106"/>
    <col min="14593" max="14593" width="11.81640625" style="106" customWidth="1"/>
    <col min="14594" max="14594" width="10.7265625" style="106" customWidth="1"/>
    <col min="14595" max="14595" width="11.7265625" style="106" customWidth="1"/>
    <col min="14596" max="14596" width="12" style="106" customWidth="1"/>
    <col min="14597" max="14597" width="11.1796875" style="106" customWidth="1"/>
    <col min="14598" max="14601" width="11.7265625" style="106" customWidth="1"/>
    <col min="14602" max="14602" width="10.7265625" style="106" customWidth="1"/>
    <col min="14603" max="14604" width="11.7265625" style="106" customWidth="1"/>
    <col min="14605" max="14605" width="8.1796875" style="106" customWidth="1"/>
    <col min="14606" max="14606" width="10.7265625" style="106" customWidth="1"/>
    <col min="14607" max="14608" width="11.7265625" style="106" customWidth="1"/>
    <col min="14609" max="14609" width="9.26953125" style="106" customWidth="1"/>
    <col min="14610" max="14610" width="9.7265625" style="106" customWidth="1"/>
    <col min="14611" max="14612" width="8.7265625" style="106" customWidth="1"/>
    <col min="14613" max="14613" width="2.453125" style="106" customWidth="1"/>
    <col min="14614" max="14614" width="9.1796875" style="106" customWidth="1"/>
    <col min="14615" max="14615" width="10.7265625" style="106" customWidth="1"/>
    <col min="14616" max="14617" width="9" style="106" customWidth="1"/>
    <col min="14618" max="14618" width="2.1796875" style="106" customWidth="1"/>
    <col min="14619" max="14622" width="9.7265625" style="106" customWidth="1"/>
    <col min="14623" max="14623" width="1.26953125" style="106" customWidth="1"/>
    <col min="14624" max="14848" width="9.7265625" style="106"/>
    <col min="14849" max="14849" width="11.81640625" style="106" customWidth="1"/>
    <col min="14850" max="14850" width="10.7265625" style="106" customWidth="1"/>
    <col min="14851" max="14851" width="11.7265625" style="106" customWidth="1"/>
    <col min="14852" max="14852" width="12" style="106" customWidth="1"/>
    <col min="14853" max="14853" width="11.1796875" style="106" customWidth="1"/>
    <col min="14854" max="14857" width="11.7265625" style="106" customWidth="1"/>
    <col min="14858" max="14858" width="10.7265625" style="106" customWidth="1"/>
    <col min="14859" max="14860" width="11.7265625" style="106" customWidth="1"/>
    <col min="14861" max="14861" width="8.1796875" style="106" customWidth="1"/>
    <col min="14862" max="14862" width="10.7265625" style="106" customWidth="1"/>
    <col min="14863" max="14864" width="11.7265625" style="106" customWidth="1"/>
    <col min="14865" max="14865" width="9.26953125" style="106" customWidth="1"/>
    <col min="14866" max="14866" width="9.7265625" style="106" customWidth="1"/>
    <col min="14867" max="14868" width="8.7265625" style="106" customWidth="1"/>
    <col min="14869" max="14869" width="2.453125" style="106" customWidth="1"/>
    <col min="14870" max="14870" width="9.1796875" style="106" customWidth="1"/>
    <col min="14871" max="14871" width="10.7265625" style="106" customWidth="1"/>
    <col min="14872" max="14873" width="9" style="106" customWidth="1"/>
    <col min="14874" max="14874" width="2.1796875" style="106" customWidth="1"/>
    <col min="14875" max="14878" width="9.7265625" style="106" customWidth="1"/>
    <col min="14879" max="14879" width="1.26953125" style="106" customWidth="1"/>
    <col min="14880" max="15104" width="9.7265625" style="106"/>
    <col min="15105" max="15105" width="11.81640625" style="106" customWidth="1"/>
    <col min="15106" max="15106" width="10.7265625" style="106" customWidth="1"/>
    <col min="15107" max="15107" width="11.7265625" style="106" customWidth="1"/>
    <col min="15108" max="15108" width="12" style="106" customWidth="1"/>
    <col min="15109" max="15109" width="11.1796875" style="106" customWidth="1"/>
    <col min="15110" max="15113" width="11.7265625" style="106" customWidth="1"/>
    <col min="15114" max="15114" width="10.7265625" style="106" customWidth="1"/>
    <col min="15115" max="15116" width="11.7265625" style="106" customWidth="1"/>
    <col min="15117" max="15117" width="8.1796875" style="106" customWidth="1"/>
    <col min="15118" max="15118" width="10.7265625" style="106" customWidth="1"/>
    <col min="15119" max="15120" width="11.7265625" style="106" customWidth="1"/>
    <col min="15121" max="15121" width="9.26953125" style="106" customWidth="1"/>
    <col min="15122" max="15122" width="9.7265625" style="106" customWidth="1"/>
    <col min="15123" max="15124" width="8.7265625" style="106" customWidth="1"/>
    <col min="15125" max="15125" width="2.453125" style="106" customWidth="1"/>
    <col min="15126" max="15126" width="9.1796875" style="106" customWidth="1"/>
    <col min="15127" max="15127" width="10.7265625" style="106" customWidth="1"/>
    <col min="15128" max="15129" width="9" style="106" customWidth="1"/>
    <col min="15130" max="15130" width="2.1796875" style="106" customWidth="1"/>
    <col min="15131" max="15134" width="9.7265625" style="106" customWidth="1"/>
    <col min="15135" max="15135" width="1.26953125" style="106" customWidth="1"/>
    <col min="15136" max="15360" width="9.7265625" style="106"/>
    <col min="15361" max="15361" width="11.81640625" style="106" customWidth="1"/>
    <col min="15362" max="15362" width="10.7265625" style="106" customWidth="1"/>
    <col min="15363" max="15363" width="11.7265625" style="106" customWidth="1"/>
    <col min="15364" max="15364" width="12" style="106" customWidth="1"/>
    <col min="15365" max="15365" width="11.1796875" style="106" customWidth="1"/>
    <col min="15366" max="15369" width="11.7265625" style="106" customWidth="1"/>
    <col min="15370" max="15370" width="10.7265625" style="106" customWidth="1"/>
    <col min="15371" max="15372" width="11.7265625" style="106" customWidth="1"/>
    <col min="15373" max="15373" width="8.1796875" style="106" customWidth="1"/>
    <col min="15374" max="15374" width="10.7265625" style="106" customWidth="1"/>
    <col min="15375" max="15376" width="11.7265625" style="106" customWidth="1"/>
    <col min="15377" max="15377" width="9.26953125" style="106" customWidth="1"/>
    <col min="15378" max="15378" width="9.7265625" style="106" customWidth="1"/>
    <col min="15379" max="15380" width="8.7265625" style="106" customWidth="1"/>
    <col min="15381" max="15381" width="2.453125" style="106" customWidth="1"/>
    <col min="15382" max="15382" width="9.1796875" style="106" customWidth="1"/>
    <col min="15383" max="15383" width="10.7265625" style="106" customWidth="1"/>
    <col min="15384" max="15385" width="9" style="106" customWidth="1"/>
    <col min="15386" max="15386" width="2.1796875" style="106" customWidth="1"/>
    <col min="15387" max="15390" width="9.7265625" style="106" customWidth="1"/>
    <col min="15391" max="15391" width="1.26953125" style="106" customWidth="1"/>
    <col min="15392" max="15616" width="9.7265625" style="106"/>
    <col min="15617" max="15617" width="11.81640625" style="106" customWidth="1"/>
    <col min="15618" max="15618" width="10.7265625" style="106" customWidth="1"/>
    <col min="15619" max="15619" width="11.7265625" style="106" customWidth="1"/>
    <col min="15620" max="15620" width="12" style="106" customWidth="1"/>
    <col min="15621" max="15621" width="11.1796875" style="106" customWidth="1"/>
    <col min="15622" max="15625" width="11.7265625" style="106" customWidth="1"/>
    <col min="15626" max="15626" width="10.7265625" style="106" customWidth="1"/>
    <col min="15627" max="15628" width="11.7265625" style="106" customWidth="1"/>
    <col min="15629" max="15629" width="8.1796875" style="106" customWidth="1"/>
    <col min="15630" max="15630" width="10.7265625" style="106" customWidth="1"/>
    <col min="15631" max="15632" width="11.7265625" style="106" customWidth="1"/>
    <col min="15633" max="15633" width="9.26953125" style="106" customWidth="1"/>
    <col min="15634" max="15634" width="9.7265625" style="106" customWidth="1"/>
    <col min="15635" max="15636" width="8.7265625" style="106" customWidth="1"/>
    <col min="15637" max="15637" width="2.453125" style="106" customWidth="1"/>
    <col min="15638" max="15638" width="9.1796875" style="106" customWidth="1"/>
    <col min="15639" max="15639" width="10.7265625" style="106" customWidth="1"/>
    <col min="15640" max="15641" width="9" style="106" customWidth="1"/>
    <col min="15642" max="15642" width="2.1796875" style="106" customWidth="1"/>
    <col min="15643" max="15646" width="9.7265625" style="106" customWidth="1"/>
    <col min="15647" max="15647" width="1.26953125" style="106" customWidth="1"/>
    <col min="15648" max="15872" width="9.7265625" style="106"/>
    <col min="15873" max="15873" width="11.81640625" style="106" customWidth="1"/>
    <col min="15874" max="15874" width="10.7265625" style="106" customWidth="1"/>
    <col min="15875" max="15875" width="11.7265625" style="106" customWidth="1"/>
    <col min="15876" max="15876" width="12" style="106" customWidth="1"/>
    <col min="15877" max="15877" width="11.1796875" style="106" customWidth="1"/>
    <col min="15878" max="15881" width="11.7265625" style="106" customWidth="1"/>
    <col min="15882" max="15882" width="10.7265625" style="106" customWidth="1"/>
    <col min="15883" max="15884" width="11.7265625" style="106" customWidth="1"/>
    <col min="15885" max="15885" width="8.1796875" style="106" customWidth="1"/>
    <col min="15886" max="15886" width="10.7265625" style="106" customWidth="1"/>
    <col min="15887" max="15888" width="11.7265625" style="106" customWidth="1"/>
    <col min="15889" max="15889" width="9.26953125" style="106" customWidth="1"/>
    <col min="15890" max="15890" width="9.7265625" style="106" customWidth="1"/>
    <col min="15891" max="15892" width="8.7265625" style="106" customWidth="1"/>
    <col min="15893" max="15893" width="2.453125" style="106" customWidth="1"/>
    <col min="15894" max="15894" width="9.1796875" style="106" customWidth="1"/>
    <col min="15895" max="15895" width="10.7265625" style="106" customWidth="1"/>
    <col min="15896" max="15897" width="9" style="106" customWidth="1"/>
    <col min="15898" max="15898" width="2.1796875" style="106" customWidth="1"/>
    <col min="15899" max="15902" width="9.7265625" style="106" customWidth="1"/>
    <col min="15903" max="15903" width="1.26953125" style="106" customWidth="1"/>
    <col min="15904" max="16128" width="9.7265625" style="106"/>
    <col min="16129" max="16129" width="11.81640625" style="106" customWidth="1"/>
    <col min="16130" max="16130" width="10.7265625" style="106" customWidth="1"/>
    <col min="16131" max="16131" width="11.7265625" style="106" customWidth="1"/>
    <col min="16132" max="16132" width="12" style="106" customWidth="1"/>
    <col min="16133" max="16133" width="11.1796875" style="106" customWidth="1"/>
    <col min="16134" max="16137" width="11.7265625" style="106" customWidth="1"/>
    <col min="16138" max="16138" width="10.7265625" style="106" customWidth="1"/>
    <col min="16139" max="16140" width="11.7265625" style="106" customWidth="1"/>
    <col min="16141" max="16141" width="8.1796875" style="106" customWidth="1"/>
    <col min="16142" max="16142" width="10.7265625" style="106" customWidth="1"/>
    <col min="16143" max="16144" width="11.7265625" style="106" customWidth="1"/>
    <col min="16145" max="16145" width="9.26953125" style="106" customWidth="1"/>
    <col min="16146" max="16146" width="9.7265625" style="106" customWidth="1"/>
    <col min="16147" max="16148" width="8.7265625" style="106" customWidth="1"/>
    <col min="16149" max="16149" width="2.453125" style="106" customWidth="1"/>
    <col min="16150" max="16150" width="9.1796875" style="106" customWidth="1"/>
    <col min="16151" max="16151" width="10.7265625" style="106" customWidth="1"/>
    <col min="16152" max="16153" width="9" style="106" customWidth="1"/>
    <col min="16154" max="16154" width="2.1796875" style="106" customWidth="1"/>
    <col min="16155" max="16158" width="9.7265625" style="106" customWidth="1"/>
    <col min="16159" max="16159" width="1.26953125" style="106" customWidth="1"/>
    <col min="16160" max="16384" width="9.7265625" style="106"/>
  </cols>
  <sheetData>
    <row r="1" spans="1:36" s="103" customFormat="1" ht="15.5" x14ac:dyDescent="0.35">
      <c r="A1" s="131" t="s">
        <v>31</v>
      </c>
      <c r="D1" s="105" t="s">
        <v>119</v>
      </c>
      <c r="E1" s="105"/>
      <c r="F1" s="105"/>
      <c r="G1" s="105"/>
      <c r="H1" s="105"/>
      <c r="J1" s="11" t="s">
        <v>143</v>
      </c>
      <c r="K1" s="17"/>
    </row>
    <row r="2" spans="1:36" s="103" customFormat="1" ht="14.5" x14ac:dyDescent="0.35">
      <c r="A2" s="18" t="s">
        <v>32</v>
      </c>
      <c r="C2" s="105"/>
      <c r="D2" s="105"/>
      <c r="E2" s="105"/>
      <c r="F2" s="105"/>
      <c r="G2" s="105"/>
      <c r="H2" s="105"/>
      <c r="J2" s="11" t="s">
        <v>144</v>
      </c>
      <c r="K2" s="17"/>
    </row>
    <row r="3" spans="1:36" s="103" customFormat="1" ht="14.5" x14ac:dyDescent="0.35">
      <c r="A3" s="18" t="s">
        <v>33</v>
      </c>
      <c r="C3" s="105"/>
      <c r="D3" s="105"/>
      <c r="E3" s="105"/>
      <c r="F3" s="105"/>
      <c r="G3" s="105"/>
      <c r="H3" s="105"/>
      <c r="J3" s="11"/>
      <c r="V3" s="40"/>
    </row>
    <row r="4" spans="1:36" s="103" customFormat="1" ht="14.5" x14ac:dyDescent="0.35">
      <c r="A4" s="18" t="s">
        <v>34</v>
      </c>
      <c r="C4" s="105"/>
      <c r="D4" s="105"/>
      <c r="E4" s="105"/>
      <c r="F4" s="105"/>
      <c r="G4" s="105"/>
      <c r="H4" s="8" t="s">
        <v>18</v>
      </c>
      <c r="I4" s="9">
        <v>1</v>
      </c>
      <c r="J4" s="11" t="s">
        <v>377</v>
      </c>
      <c r="V4" s="104"/>
    </row>
    <row r="5" spans="1:36" s="103" customFormat="1" ht="14.5" x14ac:dyDescent="0.35">
      <c r="A5" s="18" t="s">
        <v>35</v>
      </c>
      <c r="C5" s="105"/>
      <c r="D5" s="105"/>
      <c r="E5" s="105"/>
      <c r="F5" s="105"/>
      <c r="G5" s="105"/>
      <c r="H5" s="105"/>
      <c r="J5" s="11" t="s">
        <v>145</v>
      </c>
      <c r="K5" s="17"/>
    </row>
    <row r="6" spans="1:36" s="103" customFormat="1" x14ac:dyDescent="0.3">
      <c r="C6" s="105"/>
      <c r="D6" s="105"/>
      <c r="E6" s="105"/>
      <c r="F6" s="105"/>
      <c r="G6" s="105"/>
      <c r="H6" s="105"/>
      <c r="K6" s="17"/>
    </row>
    <row r="7" spans="1:36" s="103" customFormat="1" ht="13.5" thickBot="1" x14ac:dyDescent="0.35">
      <c r="A7" s="40" t="s">
        <v>120</v>
      </c>
      <c r="C7" s="105"/>
      <c r="D7" s="105"/>
      <c r="E7" s="105"/>
      <c r="F7" s="105"/>
      <c r="G7" s="105"/>
      <c r="H7" s="105"/>
      <c r="K7" s="17"/>
    </row>
    <row r="8" spans="1:36" s="21" customFormat="1" ht="39" x14ac:dyDescent="0.3">
      <c r="A8" s="36" t="s">
        <v>36</v>
      </c>
      <c r="B8" s="37" t="s">
        <v>19</v>
      </c>
      <c r="C8" s="37" t="s">
        <v>142</v>
      </c>
      <c r="D8" s="91"/>
      <c r="E8" s="36" t="s">
        <v>19</v>
      </c>
      <c r="F8" s="37" t="s">
        <v>142</v>
      </c>
      <c r="G8" s="53"/>
      <c r="H8" s="36" t="s">
        <v>36</v>
      </c>
      <c r="I8" s="37" t="s">
        <v>19</v>
      </c>
      <c r="J8" s="37" t="s">
        <v>142</v>
      </c>
      <c r="K8" s="38"/>
      <c r="L8" s="36" t="s">
        <v>19</v>
      </c>
      <c r="M8" s="37" t="s">
        <v>142</v>
      </c>
      <c r="N8" s="53"/>
      <c r="O8" s="36" t="s">
        <v>36</v>
      </c>
      <c r="P8" s="37" t="s">
        <v>19</v>
      </c>
      <c r="Q8" s="37" t="s">
        <v>142</v>
      </c>
      <c r="R8" s="91"/>
      <c r="S8" s="36" t="s">
        <v>19</v>
      </c>
      <c r="T8" s="37" t="s">
        <v>142</v>
      </c>
      <c r="U8" s="53"/>
    </row>
    <row r="9" spans="1:36" ht="12.75" customHeight="1" x14ac:dyDescent="0.3">
      <c r="A9" s="39"/>
      <c r="B9" s="40" t="s">
        <v>361</v>
      </c>
      <c r="C9" s="40" t="s">
        <v>361</v>
      </c>
      <c r="D9" s="92"/>
      <c r="E9" s="75" t="s">
        <v>362</v>
      </c>
      <c r="F9" s="40" t="s">
        <v>362</v>
      </c>
      <c r="G9" s="93"/>
      <c r="H9" s="39"/>
      <c r="I9" s="40" t="s">
        <v>359</v>
      </c>
      <c r="J9" s="40" t="s">
        <v>359</v>
      </c>
      <c r="K9" s="41"/>
      <c r="L9" s="75" t="s">
        <v>360</v>
      </c>
      <c r="M9" s="40" t="s">
        <v>360</v>
      </c>
      <c r="N9" s="93"/>
      <c r="O9" s="39"/>
      <c r="P9" s="40" t="s">
        <v>363</v>
      </c>
      <c r="Q9" s="40" t="s">
        <v>363</v>
      </c>
      <c r="R9" s="92"/>
      <c r="S9" s="75" t="s">
        <v>364</v>
      </c>
      <c r="T9" s="40" t="s">
        <v>364</v>
      </c>
      <c r="U9" s="93"/>
      <c r="W9" s="106"/>
      <c r="AA9" s="106"/>
      <c r="AG9" s="106"/>
      <c r="AJ9" s="106"/>
    </row>
    <row r="10" spans="1:36" s="103" customFormat="1" ht="13.5" thickBot="1" x14ac:dyDescent="0.35">
      <c r="A10" s="89"/>
      <c r="B10" s="225" t="s">
        <v>146</v>
      </c>
      <c r="C10" s="225"/>
      <c r="D10" s="90"/>
      <c r="E10" s="224" t="s">
        <v>147</v>
      </c>
      <c r="F10" s="225"/>
      <c r="G10" s="125"/>
      <c r="H10" s="89"/>
      <c r="I10" s="225" t="s">
        <v>365</v>
      </c>
      <c r="J10" s="225"/>
      <c r="K10" s="68"/>
      <c r="L10" s="224" t="s">
        <v>148</v>
      </c>
      <c r="M10" s="225"/>
      <c r="N10" s="125"/>
      <c r="O10" s="89"/>
      <c r="P10" s="225" t="s">
        <v>149</v>
      </c>
      <c r="Q10" s="225"/>
      <c r="R10" s="90"/>
      <c r="S10" s="224" t="s">
        <v>150</v>
      </c>
      <c r="T10" s="225"/>
      <c r="U10" s="125"/>
    </row>
    <row r="11" spans="1:36" s="103" customFormat="1" ht="13.5" thickBot="1" x14ac:dyDescent="0.35">
      <c r="A11" s="89"/>
      <c r="B11" s="69" t="s">
        <v>108</v>
      </c>
      <c r="C11" s="69" t="s">
        <v>6</v>
      </c>
      <c r="D11" s="90"/>
      <c r="E11" s="94" t="s">
        <v>108</v>
      </c>
      <c r="F11" s="69" t="s">
        <v>6</v>
      </c>
      <c r="G11" s="90"/>
      <c r="H11" s="89"/>
      <c r="I11" s="69" t="s">
        <v>108</v>
      </c>
      <c r="J11" s="69" t="s">
        <v>6</v>
      </c>
      <c r="K11" s="68"/>
      <c r="L11" s="94" t="s">
        <v>108</v>
      </c>
      <c r="M11" s="69" t="s">
        <v>6</v>
      </c>
      <c r="N11" s="90"/>
      <c r="O11" s="89"/>
      <c r="P11" s="69" t="s">
        <v>108</v>
      </c>
      <c r="Q11" s="69" t="s">
        <v>6</v>
      </c>
      <c r="R11" s="90"/>
      <c r="S11" s="94" t="s">
        <v>108</v>
      </c>
      <c r="T11" s="69" t="s">
        <v>6</v>
      </c>
      <c r="U11" s="90"/>
    </row>
    <row r="12" spans="1:36" x14ac:dyDescent="0.3">
      <c r="A12" s="45">
        <v>0</v>
      </c>
      <c r="B12" s="132">
        <f>VLOOKUP(CONCATENATE($A12,B$9),lookups,MATCH(CONCATENATE($A$7,B$11),'Query Result 1'!$CK$7:$CU$7,FALSE),FALSE)</f>
        <v>1.8611663756299278E-3</v>
      </c>
      <c r="C12" s="41">
        <f>VLOOKUP(CONCATENATE($A12,C$9),lookups,MATCH(CONCATENATE($A$7,C$11),'Query Result 1'!$CK$7:$CU$7,FALSE),FALSE)</f>
        <v>1.9496369758196768</v>
      </c>
      <c r="D12" s="92"/>
      <c r="E12" s="133">
        <f>VLOOKUP(CONCATENATE($A12,E$9),lookups,MATCH(CONCATENATE($A$7,E$11),'Query Result 1'!$CK$7:$CU$7,FALSE),FALSE)</f>
        <v>4.6409424034621718E-4</v>
      </c>
      <c r="F12" s="41">
        <f>VLOOKUP(CONCATENATE($A12,F$9),lookups,MATCH(CONCATENATE($A$7,F$11),'Query Result 1'!$CK$7:$CU$7,FALSE),FALSE)</f>
        <v>1.3628831725873218</v>
      </c>
      <c r="G12" s="93"/>
      <c r="H12" s="95">
        <v>0</v>
      </c>
      <c r="I12" s="134">
        <f>IFERROR(VLOOKUP(CONCATENATE($A12,I$9),lookups,MATCH(CONCATENATE($A$7,I$11),'Query Result 1'!$CK$7:$CU$7,FALSE),FALSE),0)</f>
        <v>3.6337285877262641E-3</v>
      </c>
      <c r="J12" s="60">
        <f>IFERROR(VLOOKUP(CONCATENATE($A12,J$9),lookups,MATCH(CONCATENATE($A$7,J$11),'Query Result 1'!$CK$7:$CU$7,FALSE),FALSE),0)</f>
        <v>1.7742568302387927</v>
      </c>
      <c r="K12" s="59"/>
      <c r="L12" s="133">
        <f>IFERROR(VLOOKUP(CONCATENATE($A12,L$9),lookups,MATCH(CONCATENATE($A$7,L$11),'Query Result 1'!$CK$7:$CU$7,FALSE),FALSE),0)</f>
        <v>5.5078263818178509E-5</v>
      </c>
      <c r="M12" s="41">
        <f>IFERROR(VLOOKUP(CONCATENATE($A12,M$9),lookups,MATCH(CONCATENATE($A$7,M$11),'Query Result 1'!$CK$7:$CU$7,FALSE),FALSE),0)</f>
        <v>1.332182277860338</v>
      </c>
      <c r="N12" s="93"/>
      <c r="O12" s="45">
        <v>0</v>
      </c>
      <c r="P12" s="132">
        <f>IFERROR(VLOOKUP(CONCATENATE($A12,P$9),lookups,MATCH(CONCATENATE($A$7,P$11),'Query Result 1'!$CK$7:$CU$7,FALSE),FALSE),0)</f>
        <v>1.1350911760789831E-4</v>
      </c>
      <c r="Q12" s="41">
        <f>IFERROR(VLOOKUP(CONCATENATE($A12,Q$9),lookups,MATCH(CONCATENATE($A$7,Q$11),'Query Result 1'!$CK$7:$CU$7,FALSE),FALSE),0)</f>
        <v>1.8398679496179946</v>
      </c>
      <c r="R12" s="93"/>
      <c r="S12" s="133">
        <f>IFERROR(VLOOKUP(CONCATENATE($A12,S$9),lookups,MATCH(CONCATENATE($A$7,S$11),'Query Result 1'!$CK$7:$CU$7,FALSE),FALSE),0)</f>
        <v>3.3525899715413007E-6</v>
      </c>
      <c r="T12" s="41">
        <f>IFERROR(VLOOKUP(CONCATENATE($A12,T$9),lookups,MATCH(CONCATENATE($A$7,T$11),'Query Result 1'!$CK$7:$CU$7,FALSE),FALSE),0)</f>
        <v>1.332182277860338</v>
      </c>
      <c r="U12" s="93"/>
      <c r="W12" s="106"/>
      <c r="AA12" s="106"/>
      <c r="AG12" s="106"/>
      <c r="AJ12" s="106"/>
    </row>
    <row r="13" spans="1:36" x14ac:dyDescent="0.3">
      <c r="A13" s="45">
        <v>1</v>
      </c>
      <c r="B13" s="132">
        <f>VLOOKUP(CONCATENATE($A13,B$9),lookups,MATCH(CONCATENATE($A$7,B$11),'Query Result 1'!$CK$7:$CU$7,FALSE),FALSE)</f>
        <v>3.1998076571239185E-3</v>
      </c>
      <c r="C13" s="41">
        <f>VLOOKUP(CONCATENATE($A13,C$9),lookups,MATCH(CONCATENATE($A$7,C$11),'Query Result 1'!$CK$7:$CU$7,FALSE),FALSE)</f>
        <v>1.8896163045895595</v>
      </c>
      <c r="D13" s="92"/>
      <c r="E13" s="133">
        <f>VLOOKUP(CONCATENATE($A13,E$9),lookups,MATCH(CONCATENATE($A$7,E$11),'Query Result 1'!$CK$7:$CU$7,FALSE),FALSE)</f>
        <v>1.0886338579019108E-3</v>
      </c>
      <c r="F13" s="41">
        <f>VLOOKUP(CONCATENATE($A13,F$9),lookups,MATCH(CONCATENATE($A$7,F$11),'Query Result 1'!$CK$7:$CU$7,FALSE),FALSE)</f>
        <v>1.3214896062217236</v>
      </c>
      <c r="G13" s="93"/>
      <c r="H13" s="45">
        <v>1</v>
      </c>
      <c r="I13" s="132">
        <f>IFERROR(VLOOKUP(CONCATENATE($A13,I$9),lookups,MATCH(CONCATENATE($A$7,I$11),'Query Result 1'!$CK$7:$CU$7,FALSE),FALSE),0)</f>
        <v>3.584876562426662E-3</v>
      </c>
      <c r="J13" s="41">
        <f>IFERROR(VLOOKUP(CONCATENATE($A13,J$9),lookups,MATCH(CONCATENATE($A$7,J$11),'Query Result 1'!$CK$7:$CU$7,FALSE),FALSE),0)</f>
        <v>1.7196353354649871</v>
      </c>
      <c r="K13" s="42"/>
      <c r="L13" s="133">
        <f>IFERROR(VLOOKUP(CONCATENATE($A13,L$9),lookups,MATCH(CONCATENATE($A$7,L$11),'Query Result 1'!$CK$7:$CU$7,FALSE),FALSE),0)</f>
        <v>8.9562046382603318E-5</v>
      </c>
      <c r="M13" s="41">
        <f>IFERROR(VLOOKUP(CONCATENATE($A13,M$9),lookups,MATCH(CONCATENATE($A$7,M$11),'Query Result 1'!$CK$7:$CU$7,FALSE),FALSE),0)</f>
        <v>1.2917211608410415</v>
      </c>
      <c r="N13" s="93"/>
      <c r="O13" s="45">
        <v>1</v>
      </c>
      <c r="P13" s="132">
        <f>IFERROR(VLOOKUP(CONCATENATE($A13,P$9),lookups,MATCH(CONCATENATE($A$7,P$11),'Query Result 1'!$CK$7:$CU$7,FALSE),FALSE),0)</f>
        <v>3.4004841139918904E-4</v>
      </c>
      <c r="Q13" s="41">
        <f>IFERROR(VLOOKUP(CONCATENATE($A13,Q$9),lookups,MATCH(CONCATENATE($A$7,Q$11),'Query Result 1'!$CK$7:$CU$7,FALSE),FALSE),0)</f>
        <v>1.7832265796191393</v>
      </c>
      <c r="R13" s="93"/>
      <c r="S13" s="133">
        <f>IFERROR(VLOOKUP(CONCATENATE($A13,S$9),lookups,MATCH(CONCATENATE($A$7,S$11),'Query Result 1'!$CK$7:$CU$7,FALSE),FALSE),0)</f>
        <v>1.0057769914623902E-5</v>
      </c>
      <c r="T13" s="41">
        <f>IFERROR(VLOOKUP(CONCATENATE($A13,T$9),lookups,MATCH(CONCATENATE($A$7,T$11),'Query Result 1'!$CK$7:$CU$7,FALSE),FALSE),0)</f>
        <v>1.2917211608410415</v>
      </c>
      <c r="U13" s="93"/>
      <c r="W13" s="106"/>
      <c r="AA13" s="106"/>
      <c r="AG13" s="106"/>
      <c r="AJ13" s="106"/>
    </row>
    <row r="14" spans="1:36" x14ac:dyDescent="0.3">
      <c r="A14" s="46">
        <v>2</v>
      </c>
      <c r="B14" s="132">
        <f>VLOOKUP(CONCATENATE($A14,B$9),lookups,MATCH(CONCATENATE($A$7,B$11),'Query Result 1'!$CK$7:$CU$7,FALSE),FALSE)</f>
        <v>4.1059648322890815E-3</v>
      </c>
      <c r="C14" s="41">
        <f>VLOOKUP(CONCATENATE($A14,C$9),lookups,MATCH(CONCATENATE($A$7,C$11),'Query Result 1'!$CK$7:$CU$7,FALSE),FALSE)</f>
        <v>1.8502924165422412</v>
      </c>
      <c r="D14" s="92"/>
      <c r="E14" s="133">
        <f>VLOOKUP(CONCATENATE($A14,E$9),lookups,MATCH(CONCATENATE($A$7,E$11),'Query Result 1'!$CK$7:$CU$7,FALSE),FALSE)</f>
        <v>1.8755346183651047E-3</v>
      </c>
      <c r="F14" s="41">
        <f>VLOOKUP(CONCATENATE($A14,F$9),lookups,MATCH(CONCATENATE($A$7,F$11),'Query Result 1'!$CK$7:$CU$7,FALSE),FALSE)</f>
        <v>1.3132108929486037</v>
      </c>
      <c r="G14" s="93"/>
      <c r="H14" s="46">
        <v>2</v>
      </c>
      <c r="I14" s="132">
        <f>IFERROR(VLOOKUP(CONCATENATE($A14,I$9),lookups,MATCH(CONCATENATE($A$7,I$11),'Query Result 1'!$CK$7:$CU$7,FALSE),FALSE),0)</f>
        <v>2.2706612935824723E-3</v>
      </c>
      <c r="J14" s="41">
        <f>IFERROR(VLOOKUP(CONCATENATE($A14,J$9),lookups,MATCH(CONCATENATE($A$7,J$11),'Query Result 1'!$CK$7:$CU$7,FALSE),FALSE),0)</f>
        <v>1.6838488388890454</v>
      </c>
      <c r="K14" s="42"/>
      <c r="L14" s="133">
        <f>IFERROR(VLOOKUP(CONCATENATE($A14,L$9),lookups,MATCH(CONCATENATE($A$7,L$11),'Query Result 1'!$CK$7:$CU$7,FALSE),FALSE),0)</f>
        <v>8.573051498655612E-5</v>
      </c>
      <c r="M14" s="41">
        <f>IFERROR(VLOOKUP(CONCATENATE($A14,M$9),lookups,MATCH(CONCATENATE($A$7,M$11),'Query Result 1'!$CK$7:$CU$7,FALSE),FALSE),0)</f>
        <v>1.2836289374371821</v>
      </c>
      <c r="N14" s="93"/>
      <c r="O14" s="46">
        <v>2</v>
      </c>
      <c r="P14" s="132">
        <f>IFERROR(VLOOKUP(CONCATENATE($A14,P$9),lookups,MATCH(CONCATENATE($A$7,P$11),'Query Result 1'!$CK$7:$CU$7,FALSE),FALSE),0)</f>
        <v>6.4130256741340018E-4</v>
      </c>
      <c r="Q14" s="41">
        <f>IFERROR(VLOOKUP(CONCATENATE($A14,Q$9),lookups,MATCH(CONCATENATE($A$7,Q$11),'Query Result 1'!$CK$7:$CU$7,FALSE),FALSE),0)</f>
        <v>1.7461167165164408</v>
      </c>
      <c r="R14" s="93"/>
      <c r="S14" s="133">
        <f>IFERROR(VLOOKUP(CONCATENATE($A14,S$9),lookups,MATCH(CONCATENATE($A$7,S$11),'Query Result 1'!$CK$7:$CU$7,FALSE),FALSE),0)</f>
        <v>9.0998870656121023E-6</v>
      </c>
      <c r="T14" s="41">
        <f>IFERROR(VLOOKUP(CONCATENATE($A14,T$9),lookups,MATCH(CONCATENATE($A$7,T$11),'Query Result 1'!$CK$7:$CU$7,FALSE),FALSE),0)</f>
        <v>1.2836289374371821</v>
      </c>
      <c r="U14" s="93"/>
      <c r="W14" s="106"/>
      <c r="AA14" s="106"/>
      <c r="AG14" s="106"/>
      <c r="AJ14" s="106"/>
    </row>
    <row r="15" spans="1:36" x14ac:dyDescent="0.3">
      <c r="A15" s="46">
        <v>3</v>
      </c>
      <c r="B15" s="132">
        <f>VLOOKUP(CONCATENATE($A15,B$9),lookups,MATCH(CONCATENATE($A$7,B$11),'Query Result 1'!$CK$7:$CU$7,FALSE),FALSE)</f>
        <v>4.8737079357720394E-3</v>
      </c>
      <c r="C15" s="41">
        <f>VLOOKUP(CONCATENATE($A15,C$9),lookups,MATCH(CONCATENATE($A$7,C$11),'Query Result 1'!$CK$7:$CU$7,FALSE),FALSE)</f>
        <v>1.779923353720724</v>
      </c>
      <c r="D15" s="92"/>
      <c r="E15" s="133">
        <f>VLOOKUP(CONCATENATE($A15,E$9),lookups,MATCH(CONCATENATE($A$7,E$11),'Query Result 1'!$CK$7:$CU$7,FALSE),FALSE)</f>
        <v>1.3994668424062401E-3</v>
      </c>
      <c r="F15" s="41">
        <f>VLOOKUP(CONCATENATE($A15,F$9),lookups,MATCH(CONCATENATE($A$7,F$11),'Query Result 1'!$CK$7:$CU$7,FALSE),FALSE)</f>
        <v>1.2935489489249448</v>
      </c>
      <c r="G15" s="93"/>
      <c r="H15" s="46">
        <v>3</v>
      </c>
      <c r="I15" s="132">
        <f>IFERROR(VLOOKUP(CONCATENATE($A15,I$9),lookups,MATCH(CONCATENATE($A$7,I$11),'Query Result 1'!$CK$7:$CU$7,FALSE),FALSE),0)</f>
        <v>1.6470795588757903E-3</v>
      </c>
      <c r="J15" s="41">
        <f>IFERROR(VLOOKUP(CONCATENATE($A15,J$9),lookups,MATCH(CONCATENATE($A$7,J$11),'Query Result 1'!$CK$7:$CU$7,FALSE),FALSE),0)</f>
        <v>1.6198098450163076</v>
      </c>
      <c r="K15" s="42"/>
      <c r="L15" s="133">
        <f>IFERROR(VLOOKUP(CONCATENATE($A15,L$9),lookups,MATCH(CONCATENATE($A$7,L$11),'Query Result 1'!$CK$7:$CU$7,FALSE),FALSE),0)</f>
        <v>7.3278037949402706E-5</v>
      </c>
      <c r="M15" s="41">
        <f>IFERROR(VLOOKUP(CONCATENATE($A15,M$9),lookups,MATCH(CONCATENATE($A$7,M$11),'Query Result 1'!$CK$7:$CU$7,FALSE),FALSE),0)</f>
        <v>1.2644099068530164</v>
      </c>
      <c r="N15" s="93"/>
      <c r="O15" s="46">
        <v>3</v>
      </c>
      <c r="P15" s="132">
        <f>IFERROR(VLOOKUP(CONCATENATE($A15,P$9),lookups,MATCH(CONCATENATE($A$7,P$11),'Query Result 1'!$CK$7:$CU$7,FALSE),FALSE),0)</f>
        <v>6.0490301915095183E-4</v>
      </c>
      <c r="Q15" s="41">
        <f>IFERROR(VLOOKUP(CONCATENATE($A15,Q$9),lookups,MATCH(CONCATENATE($A$7,Q$11),'Query Result 1'!$CK$7:$CU$7,FALSE),FALSE),0)</f>
        <v>1.6797095930695067</v>
      </c>
      <c r="R15" s="93"/>
      <c r="S15" s="133">
        <f>IFERROR(VLOOKUP(CONCATENATE($A15,S$9),lookups,MATCH(CONCATENATE($A$7,S$11),'Query Result 1'!$CK$7:$CU$7,FALSE),FALSE),0)</f>
        <v>1.1494594188141602E-5</v>
      </c>
      <c r="T15" s="41">
        <f>IFERROR(VLOOKUP(CONCATENATE($A15,T$9),lookups,MATCH(CONCATENATE($A$7,T$11),'Query Result 1'!$CK$7:$CU$7,FALSE),FALSE),0)</f>
        <v>1.2644099068530164</v>
      </c>
      <c r="U15" s="93"/>
      <c r="W15" s="106"/>
      <c r="AA15" s="106"/>
      <c r="AG15" s="106"/>
      <c r="AJ15" s="106"/>
    </row>
    <row r="16" spans="1:36" x14ac:dyDescent="0.3">
      <c r="A16" s="45">
        <v>4</v>
      </c>
      <c r="B16" s="132">
        <f>VLOOKUP(CONCATENATE($A16,B$9),lookups,MATCH(CONCATENATE($A$7,B$11),'Query Result 1'!$CK$7:$CU$7,FALSE),FALSE)</f>
        <v>4.3650721429467736E-3</v>
      </c>
      <c r="C16" s="41">
        <f>VLOOKUP(CONCATENATE($A16,C$9),lookups,MATCH(CONCATENATE($A$7,C$11),'Query Result 1'!$CK$7:$CU$7,FALSE),FALSE)</f>
        <v>1.7250768782863066</v>
      </c>
      <c r="D16" s="92"/>
      <c r="E16" s="133">
        <f>VLOOKUP(CONCATENATE($A16,E$9),lookups,MATCH(CONCATENATE($A$7,E$11),'Query Result 1'!$CK$7:$CU$7,FALSE),FALSE)</f>
        <v>1.5283020855983271E-3</v>
      </c>
      <c r="F16" s="41">
        <f>VLOOKUP(CONCATENATE($A16,F$9),lookups,MATCH(CONCATENATE($A$7,F$11),'Query Result 1'!$CK$7:$CU$7,FALSE),FALSE)</f>
        <v>1.2935489489249448</v>
      </c>
      <c r="G16" s="93"/>
      <c r="H16" s="45">
        <v>4</v>
      </c>
      <c r="I16" s="132">
        <f>IFERROR(VLOOKUP(CONCATENATE($A16,I$9),lookups,MATCH(CONCATENATE($A$7,I$11),'Query Result 1'!$CK$7:$CU$7,FALSE),FALSE),0)</f>
        <v>1.1781959042845142E-3</v>
      </c>
      <c r="J16" s="41">
        <f>IFERROR(VLOOKUP(CONCATENATE($A16,J$9),lookups,MATCH(CONCATENATE($A$7,J$11),'Query Result 1'!$CK$7:$CU$7,FALSE),FALSE),0)</f>
        <v>1.5698970997919681</v>
      </c>
      <c r="K16" s="42"/>
      <c r="L16" s="133">
        <f>IFERROR(VLOOKUP(CONCATENATE($A16,L$9),lookups,MATCH(CONCATENATE($A$7,L$11),'Query Result 1'!$CK$7:$CU$7,FALSE),FALSE),0)</f>
        <v>6.5136033732802407E-5</v>
      </c>
      <c r="M16" s="41">
        <f>IFERROR(VLOOKUP(CONCATENATE($A16,M$9),lookups,MATCH(CONCATENATE($A$7,M$11),'Query Result 1'!$CK$7:$CU$7,FALSE),FALSE),0)</f>
        <v>1.2644099068530164</v>
      </c>
      <c r="N16" s="93"/>
      <c r="O16" s="45">
        <v>4</v>
      </c>
      <c r="P16" s="132">
        <f>IFERROR(VLOOKUP(CONCATENATE($A16,P$9),lookups,MATCH(CONCATENATE($A$7,P$11),'Query Result 1'!$CK$7:$CU$7,FALSE),FALSE),0)</f>
        <v>4.4781023191301655E-4</v>
      </c>
      <c r="Q16" s="41">
        <f>IFERROR(VLOOKUP(CONCATENATE($A16,Q$9),lookups,MATCH(CONCATENATE($A$7,Q$11),'Query Result 1'!$CK$7:$CU$7,FALSE),FALSE),0)</f>
        <v>1.6279510997946907</v>
      </c>
      <c r="R16" s="93"/>
      <c r="S16" s="133">
        <f>IFERROR(VLOOKUP(CONCATENATE($A16,S$9),lookups,MATCH(CONCATENATE($A$7,S$11),'Query Result 1'!$CK$7:$CU$7,FALSE),FALSE),0)</f>
        <v>4.3104728205531004E-6</v>
      </c>
      <c r="T16" s="41">
        <f>IFERROR(VLOOKUP(CONCATENATE($A16,T$9),lookups,MATCH(CONCATENATE($A$7,T$11),'Query Result 1'!$CK$7:$CU$7,FALSE),FALSE),0)</f>
        <v>1.2644099068530164</v>
      </c>
      <c r="U16" s="93"/>
      <c r="W16" s="106"/>
      <c r="AA16" s="106"/>
      <c r="AG16" s="106"/>
      <c r="AJ16" s="106"/>
    </row>
    <row r="17" spans="1:36" x14ac:dyDescent="0.3">
      <c r="A17" s="46">
        <v>5</v>
      </c>
      <c r="B17" s="132">
        <f>VLOOKUP(CONCATENATE($A17,B$9),lookups,MATCH(CONCATENATE($A$7,B$11),'Query Result 1'!$CK$7:$CU$7,FALSE),FALSE)</f>
        <v>5.3521704188534336E-3</v>
      </c>
      <c r="C17" s="41">
        <f>VLOOKUP(CONCATENATE($A17,C$9),lookups,MATCH(CONCATENATE($A$7,C$11),'Query Result 1'!$CK$7:$CU$7,FALSE),FALSE)</f>
        <v>1.40427673895292</v>
      </c>
      <c r="D17" s="92"/>
      <c r="E17" s="133">
        <f>VLOOKUP(CONCATENATE($A17,E$9),lookups,MATCH(CONCATENATE($A$7,E$11),'Query Result 1'!$CK$7:$CU$7,FALSE),FALSE)</f>
        <v>1.6576162702149201E-3</v>
      </c>
      <c r="F17" s="41">
        <f>VLOOKUP(CONCATENATE($A17,F$9),lookups,MATCH(CONCATENATE($A$7,F$11),'Query Result 1'!$CK$7:$CU$7,FALSE),FALSE)</f>
        <v>1.2469811867636469</v>
      </c>
      <c r="G17" s="93"/>
      <c r="H17" s="46">
        <v>5</v>
      </c>
      <c r="I17" s="132">
        <f>IFERROR(VLOOKUP(CONCATENATE($A17,I$9),lookups,MATCH(CONCATENATE($A$7,I$11),'Query Result 1'!$CK$7:$CU$7,FALSE),FALSE),0)</f>
        <v>1.222258515339057E-3</v>
      </c>
      <c r="J17" s="41">
        <f>IFERROR(VLOOKUP(CONCATENATE($A17,J$9),lookups,MATCH(CONCATENATE($A$7,J$11),'Query Result 1'!$CK$7:$CU$7,FALSE),FALSE),0)</f>
        <v>1.2779546277250751</v>
      </c>
      <c r="K17" s="42"/>
      <c r="L17" s="133">
        <f>IFERROR(VLOOKUP(CONCATENATE($A17,L$9),lookups,MATCH(CONCATENATE($A$7,L$11),'Query Result 1'!$CK$7:$CU$7,FALSE),FALSE),0)</f>
        <v>5.8430853789719813E-5</v>
      </c>
      <c r="M17" s="41">
        <f>IFERROR(VLOOKUP(CONCATENATE($A17,M$9),lookups,MATCH(CONCATENATE($A$7,M$11),'Query Result 1'!$CK$7:$CU$7,FALSE),FALSE),0)</f>
        <v>1.2188911502063078</v>
      </c>
      <c r="N17" s="93"/>
      <c r="O17" s="46">
        <v>5</v>
      </c>
      <c r="P17" s="132">
        <f>IFERROR(VLOOKUP(CONCATENATE($A17,P$9),lookups,MATCH(CONCATENATE($A$7,P$11),'Query Result 1'!$CK$7:$CU$7,FALSE),FALSE),0)</f>
        <v>4.2577892638574516E-4</v>
      </c>
      <c r="Q17" s="41">
        <f>IFERROR(VLOOKUP(CONCATENATE($A17,Q$9),lookups,MATCH(CONCATENATE($A$7,Q$11),'Query Result 1'!$CK$7:$CU$7,FALSE),FALSE),0)</f>
        <v>1.3252127429042564</v>
      </c>
      <c r="R17" s="93"/>
      <c r="S17" s="133">
        <f>IFERROR(VLOOKUP(CONCATENATE($A17,S$9),lookups,MATCH(CONCATENATE($A$7,S$11),'Query Result 1'!$CK$7:$CU$7,FALSE),FALSE),0)</f>
        <v>7.1841213675885012E-6</v>
      </c>
      <c r="T17" s="41">
        <f>IFERROR(VLOOKUP(CONCATENATE($A17,T$9),lookups,MATCH(CONCATENATE($A$7,T$11),'Query Result 1'!$CK$7:$CU$7,FALSE),FALSE),0)</f>
        <v>1.2188911502063078</v>
      </c>
      <c r="U17" s="93"/>
      <c r="W17" s="106"/>
      <c r="AA17" s="106"/>
      <c r="AG17" s="106"/>
      <c r="AJ17" s="106"/>
    </row>
    <row r="18" spans="1:36" x14ac:dyDescent="0.3">
      <c r="A18" s="46">
        <v>6</v>
      </c>
      <c r="B18" s="132">
        <f>VLOOKUP(CONCATENATE($A18,B$9),lookups,MATCH(CONCATENATE($A$7,B$11),'Query Result 1'!$CK$7:$CU$7,FALSE),FALSE)</f>
        <v>6.527492674590912E-3</v>
      </c>
      <c r="C18" s="41">
        <f>VLOOKUP(CONCATENATE($A18,C$9),lookups,MATCH(CONCATENATE($A$7,C$11),'Query Result 1'!$CK$7:$CU$7,FALSE),FALSE)</f>
        <v>1.3452909068819425</v>
      </c>
      <c r="D18" s="92"/>
      <c r="E18" s="133">
        <f>VLOOKUP(CONCATENATE($A18,E$9),lookups,MATCH(CONCATENATE($A$7,E$11),'Query Result 1'!$CK$7:$CU$7,FALSE),FALSE)</f>
        <v>2.0101171586512628E-3</v>
      </c>
      <c r="F18" s="41">
        <f>VLOOKUP(CONCATENATE($A18,F$9),lookups,MATCH(CONCATENATE($A$7,F$11),'Query Result 1'!$CK$7:$CU$7,FALSE),FALSE)</f>
        <v>1.2314585993765474</v>
      </c>
      <c r="G18" s="93"/>
      <c r="H18" s="46">
        <v>6</v>
      </c>
      <c r="I18" s="132">
        <f>IFERROR(VLOOKUP(CONCATENATE($A18,I$9),lookups,MATCH(CONCATENATE($A$7,I$11),'Query Result 1'!$CK$7:$CU$7,FALSE),FALSE),0)</f>
        <v>1.1446700045691011E-3</v>
      </c>
      <c r="J18" s="41">
        <f>IFERROR(VLOOKUP(CONCATENATE($A18,J$9),lookups,MATCH(CONCATENATE($A$7,J$11),'Query Result 1'!$CK$7:$CU$7,FALSE),FALSE),0)</f>
        <v>1.2242748828611627</v>
      </c>
      <c r="K18" s="42"/>
      <c r="L18" s="133">
        <f>IFERROR(VLOOKUP(CONCATENATE($A18,L$9),lookups,MATCH(CONCATENATE($A$7,L$11),'Query Result 1'!$CK$7:$CU$7,FALSE),FALSE),0)</f>
        <v>6.3699209459284716E-5</v>
      </c>
      <c r="M18" s="41">
        <f>IFERROR(VLOOKUP(CONCATENATE($A18,M$9),lookups,MATCH(CONCATENATE($A$7,M$11),'Query Result 1'!$CK$7:$CU$7,FALSE),FALSE),0)</f>
        <v>1.2037182313240717</v>
      </c>
      <c r="N18" s="93"/>
      <c r="O18" s="46">
        <v>6</v>
      </c>
      <c r="P18" s="132">
        <f>IFERROR(VLOOKUP(CONCATENATE($A18,P$9),lookups,MATCH(CONCATENATE($A$7,P$11),'Query Result 1'!$CK$7:$CU$7,FALSE),FALSE),0)</f>
        <v>3.5250088843634246E-4</v>
      </c>
      <c r="Q18" s="41">
        <f>IFERROR(VLOOKUP(CONCATENATE($A18,Q$9),lookups,MATCH(CONCATENATE($A$7,Q$11),'Query Result 1'!$CK$7:$CU$7,FALSE),FALSE),0)</f>
        <v>1.2695479482502088</v>
      </c>
      <c r="R18" s="93"/>
      <c r="S18" s="133">
        <f>IFERROR(VLOOKUP(CONCATENATE($A18,S$9),lookups,MATCH(CONCATENATE($A$7,S$11),'Query Result 1'!$CK$7:$CU$7,FALSE),FALSE),0)</f>
        <v>5.7472970940708008E-6</v>
      </c>
      <c r="T18" s="41">
        <f>IFERROR(VLOOKUP(CONCATENATE($A18,T$9),lookups,MATCH(CONCATENATE($A$7,T$11),'Query Result 1'!$CK$7:$CU$7,FALSE),FALSE),0)</f>
        <v>1.2037182313240717</v>
      </c>
      <c r="U18" s="93"/>
      <c r="W18" s="106"/>
      <c r="AA18" s="106"/>
      <c r="AG18" s="106"/>
      <c r="AJ18" s="106"/>
    </row>
    <row r="19" spans="1:36" x14ac:dyDescent="0.3">
      <c r="A19" s="45">
        <v>7</v>
      </c>
      <c r="B19" s="132">
        <f>VLOOKUP(CONCATENATE($A19,B$9),lookups,MATCH(CONCATENATE($A$7,B$11),'Query Result 1'!$CK$7:$CU$7,FALSE),FALSE)</f>
        <v>7.2569204641133979E-3</v>
      </c>
      <c r="C19" s="41">
        <f>VLOOKUP(CONCATENATE($A19,C$9),lookups,MATCH(CONCATENATE($A$7,C$11),'Query Result 1'!$CK$7:$CU$7,FALSE),FALSE)</f>
        <v>1.3214896062217236</v>
      </c>
      <c r="D19" s="92"/>
      <c r="E19" s="133">
        <f>VLOOKUP(CONCATENATE($A19,E$9),lookups,MATCH(CONCATENATE($A$7,E$11),'Query Result 1'!$CK$7:$CU$7,FALSE),FALSE)</f>
        <v>2.4507432691966906E-3</v>
      </c>
      <c r="F19" s="41">
        <f>VLOOKUP(CONCATENATE($A19,F$9),lookups,MATCH(CONCATENATE($A$7,F$11),'Query Result 1'!$CK$7:$CU$7,FALSE),FALSE)</f>
        <v>1.2117966553528885</v>
      </c>
      <c r="G19" s="93"/>
      <c r="H19" s="45">
        <v>7</v>
      </c>
      <c r="I19" s="132">
        <f>IFERROR(VLOOKUP(CONCATENATE($A19,I$9),lookups,MATCH(CONCATENATE($A$7,I$11),'Query Result 1'!$CK$7:$CU$7,FALSE),FALSE),0)</f>
        <v>7.8833758473671148E-4</v>
      </c>
      <c r="J19" s="41">
        <f>IFERROR(VLOOKUP(CONCATENATE($A19,J$9),lookups,MATCH(CONCATENATE($A$7,J$11),'Query Result 1'!$CK$7:$CU$7,FALSE),FALSE),0)</f>
        <v>1.2026146349336191</v>
      </c>
      <c r="K19" s="42"/>
      <c r="L19" s="133">
        <f>IFERROR(VLOOKUP(CONCATENATE($A19,L$9),lookups,MATCH(CONCATENATE($A$7,L$11),'Query Result 1'!$CK$7:$CU$7,FALSE),FALSE),0)</f>
        <v>5.0767790997625408E-5</v>
      </c>
      <c r="M19" s="41">
        <f>IFERROR(VLOOKUP(CONCATENATE($A19,M$9),lookups,MATCH(CONCATENATE($A$7,M$11),'Query Result 1'!$CK$7:$CU$7,FALSE),FALSE),0)</f>
        <v>1.184499200739906</v>
      </c>
      <c r="N19" s="93"/>
      <c r="O19" s="45">
        <v>7</v>
      </c>
      <c r="P19" s="132">
        <f>IFERROR(VLOOKUP(CONCATENATE($A19,P$9),lookups,MATCH(CONCATENATE($A$7,P$11),'Query Result 1'!$CK$7:$CU$7,FALSE),FALSE),0)</f>
        <v>1.5709278723793522E-4</v>
      </c>
      <c r="Q19" s="41">
        <f>IFERROR(VLOOKUP(CONCATENATE($A19,Q$9),lookups,MATCH(CONCATENATE($A$7,Q$11),'Query Result 1'!$CK$7:$CU$7,FALSE),FALSE),0)</f>
        <v>1.2470867153196279</v>
      </c>
      <c r="R19" s="93"/>
      <c r="S19" s="133">
        <f>IFERROR(VLOOKUP(CONCATENATE($A19,S$9),lookups,MATCH(CONCATENATE($A$7,S$11),'Query Result 1'!$CK$7:$CU$7,FALSE),FALSE),0)</f>
        <v>6.7051799430826013E-6</v>
      </c>
      <c r="T19" s="41">
        <f>IFERROR(VLOOKUP(CONCATENATE($A19,T$9),lookups,MATCH(CONCATENATE($A$7,T$11),'Query Result 1'!$CK$7:$CU$7,FALSE),FALSE),0)</f>
        <v>1.184499200739906</v>
      </c>
      <c r="U19" s="93"/>
      <c r="W19" s="106"/>
      <c r="AA19" s="106"/>
      <c r="AG19" s="106"/>
      <c r="AJ19" s="106"/>
    </row>
    <row r="20" spans="1:36" x14ac:dyDescent="0.3">
      <c r="A20" s="46">
        <v>8</v>
      </c>
      <c r="B20" s="132">
        <f>VLOOKUP(CONCATENATE($A20,B$9),lookups,MATCH(CONCATENATE($A$7,B$11),'Query Result 1'!$CK$7:$CU$7,FALSE),FALSE)</f>
        <v>8.1769669405892323E-3</v>
      </c>
      <c r="C20" s="41">
        <f>VLOOKUP(CONCATENATE($A20,C$9),lookups,MATCH(CONCATENATE($A$7,C$11),'Query Result 1'!$CK$7:$CU$7,FALSE),FALSE)</f>
        <v>1.289409592288385</v>
      </c>
      <c r="D20" s="92"/>
      <c r="E20" s="133">
        <f>VLOOKUP(CONCATENATE($A20,E$9),lookups,MATCH(CONCATENATE($A$7,E$11),'Query Result 1'!$CK$7:$CU$7,FALSE),FALSE)</f>
        <v>2.6744089144409462E-3</v>
      </c>
      <c r="F20" s="41">
        <f>VLOOKUP(CONCATENATE($A20,F$9),lookups,MATCH(CONCATENATE($A$7,F$11),'Query Result 1'!$CK$7:$CU$7,FALSE),FALSE)</f>
        <v>1.194204389647509</v>
      </c>
      <c r="G20" s="93"/>
      <c r="H20" s="46">
        <v>8</v>
      </c>
      <c r="I20" s="132">
        <f>IFERROR(VLOOKUP(CONCATENATE($A20,I$9),lookups,MATCH(CONCATENATE($A$7,I$11),'Query Result 1'!$CK$7:$CU$7,FALSE),FALSE),0)</f>
        <v>5.2204615271143103E-4</v>
      </c>
      <c r="J20" s="41">
        <f>IFERROR(VLOOKUP(CONCATENATE($A20,J$9),lookups,MATCH(CONCATENATE($A$7,J$11),'Query Result 1'!$CK$7:$CU$7,FALSE),FALSE),0)</f>
        <v>1.17342038772693</v>
      </c>
      <c r="K20" s="42"/>
      <c r="L20" s="133">
        <f>IFERROR(VLOOKUP(CONCATENATE($A20,L$9),lookups,MATCH(CONCATENATE($A$7,L$11),'Query Result 1'!$CK$7:$CU$7,FALSE),FALSE),0)</f>
        <v>4.9809908148613605E-5</v>
      </c>
      <c r="M20" s="41">
        <f>IFERROR(VLOOKUP(CONCATENATE($A20,M$9),lookups,MATCH(CONCATENATE($A$7,M$11),'Query Result 1'!$CK$7:$CU$7,FALSE),FALSE),0)</f>
        <v>1.1673032260067047</v>
      </c>
      <c r="N20" s="93"/>
      <c r="O20" s="46">
        <v>8</v>
      </c>
      <c r="P20" s="132">
        <f>IFERROR(VLOOKUP(CONCATENATE($A20,P$9),lookups,MATCH(CONCATENATE($A$7,P$11),'Query Result 1'!$CK$7:$CU$7,FALSE),FALSE),0)</f>
        <v>8.4293690713038415E-5</v>
      </c>
      <c r="Q20" s="41">
        <f>IFERROR(VLOOKUP(CONCATENATE($A20,Q$9),lookups,MATCH(CONCATENATE($A$7,Q$11),'Query Result 1'!$CK$7:$CU$7,FALSE),FALSE),0)</f>
        <v>1.2168128796305846</v>
      </c>
      <c r="R20" s="93"/>
      <c r="S20" s="133">
        <f>IFERROR(VLOOKUP(CONCATENATE($A20,S$9),lookups,MATCH(CONCATENATE($A$7,S$11),'Query Result 1'!$CK$7:$CU$7,FALSE),FALSE),0)</f>
        <v>2.8736485470354004E-6</v>
      </c>
      <c r="T20" s="41">
        <f>IFERROR(VLOOKUP(CONCATENATE($A20,T$9),lookups,MATCH(CONCATENATE($A$7,T$11),'Query Result 1'!$CK$7:$CU$7,FALSE),FALSE),0)</f>
        <v>1.1673032260067047</v>
      </c>
      <c r="U20" s="93"/>
      <c r="W20" s="106"/>
      <c r="AA20" s="106"/>
      <c r="AG20" s="106"/>
      <c r="AJ20" s="106"/>
    </row>
    <row r="21" spans="1:36" x14ac:dyDescent="0.3">
      <c r="A21" s="46">
        <v>9</v>
      </c>
      <c r="B21" s="132">
        <f>VLOOKUP(CONCATENATE($A21,B$9),lookups,MATCH(CONCATENATE($A$7,B$11),'Query Result 1'!$CK$7:$CU$7,FALSE),FALSE)</f>
        <v>9.495013740829469E-3</v>
      </c>
      <c r="C21" s="41">
        <f>VLOOKUP(CONCATENATE($A21,C$9),lookups,MATCH(CONCATENATE($A$7,C$11),'Query Result 1'!$CK$7:$CU$7,FALSE),FALSE)</f>
        <v>1.1807514805786896</v>
      </c>
      <c r="D21" s="92"/>
      <c r="E21" s="133">
        <f>VLOOKUP(CONCATENATE($A21,E$9),lookups,MATCH(CONCATENATE($A$7,E$11),'Query Result 1'!$CK$7:$CU$7,FALSE),FALSE)</f>
        <v>3.997724070350748E-3</v>
      </c>
      <c r="F21" s="41">
        <f>VLOOKUP(CONCATENATE($A21,F$9),lookups,MATCH(CONCATENATE($A$7,F$11),'Query Result 1'!$CK$7:$CU$7,FALSE),FALSE)</f>
        <v>1.1807514805786896</v>
      </c>
      <c r="G21" s="93"/>
      <c r="H21" s="46"/>
      <c r="I21" s="132"/>
      <c r="J21" s="41"/>
      <c r="K21" s="42"/>
      <c r="L21" s="133"/>
      <c r="M21" s="41"/>
      <c r="N21" s="93"/>
      <c r="O21" s="46"/>
      <c r="P21" s="132"/>
      <c r="Q21" s="41"/>
      <c r="R21" s="93"/>
      <c r="S21" s="133"/>
      <c r="T21" s="41"/>
      <c r="U21" s="93"/>
      <c r="W21" s="106"/>
      <c r="AA21" s="106"/>
      <c r="AG21" s="106"/>
      <c r="AJ21" s="106"/>
    </row>
    <row r="22" spans="1:36" x14ac:dyDescent="0.3">
      <c r="A22" s="45">
        <v>10</v>
      </c>
      <c r="B22" s="132">
        <f>VLOOKUP(CONCATENATE($A22,B$9),lookups,MATCH(CONCATENATE($A$7,B$11),'Query Result 1'!$CK$7:$CU$7,FALSE),FALSE)</f>
        <v>7.6917992775647551E-3</v>
      </c>
      <c r="C22" s="41">
        <f>VLOOKUP(CONCATENATE($A22,C$9),lookups,MATCH(CONCATENATE($A$7,C$11),'Query Result 1'!$CK$7:$CU$7,FALSE),FALSE)</f>
        <v>1.1631592148733105</v>
      </c>
      <c r="D22" s="92"/>
      <c r="E22" s="133">
        <f>VLOOKUP(CONCATENATE($A22,E$9),lookups,MATCH(CONCATENATE($A$7,E$11),'Query Result 1'!$CK$7:$CU$7,FALSE),FALSE)</f>
        <v>3.7486745296076798E-3</v>
      </c>
      <c r="F22" s="41">
        <f>VLOOKUP(CONCATENATE($A22,F$9),lookups,MATCH(CONCATENATE($A$7,F$11),'Query Result 1'!$CK$7:$CU$7,FALSE),FALSE)</f>
        <v>1.1631592148733105</v>
      </c>
      <c r="G22" s="93"/>
      <c r="H22" s="45"/>
      <c r="I22" s="132"/>
      <c r="J22" s="41"/>
      <c r="K22" s="42"/>
      <c r="L22" s="133"/>
      <c r="M22" s="41"/>
      <c r="N22" s="93"/>
      <c r="O22" s="45"/>
      <c r="P22" s="132"/>
      <c r="Q22" s="41"/>
      <c r="R22" s="93"/>
      <c r="S22" s="133"/>
      <c r="T22" s="41"/>
      <c r="U22" s="93"/>
      <c r="W22" s="106"/>
      <c r="AA22" s="106"/>
      <c r="AG22" s="106"/>
      <c r="AJ22" s="106"/>
    </row>
    <row r="23" spans="1:36" x14ac:dyDescent="0.3">
      <c r="A23" s="46">
        <v>11</v>
      </c>
      <c r="B23" s="132">
        <f>VLOOKUP(CONCATENATE($A23,B$9),lookups,MATCH(CONCATENATE($A$7,B$11),'Query Result 1'!$CK$7:$CU$7,FALSE),FALSE)</f>
        <v>7.3546245147126012E-3</v>
      </c>
      <c r="C23" s="41">
        <f>VLOOKUP(CONCATENATE($A23,C$9),lookups,MATCH(CONCATENATE($A$7,C$11),'Query Result 1'!$CK$7:$CU$7,FALSE),FALSE)</f>
        <v>1.1528108232819108</v>
      </c>
      <c r="D23" s="92"/>
      <c r="E23" s="133">
        <f>VLOOKUP(CONCATENATE($A23,E$9),lookups,MATCH(CONCATENATE($A$7,E$11),'Query Result 1'!$CK$7:$CU$7,FALSE),FALSE)</f>
        <v>4.3090359962795833E-3</v>
      </c>
      <c r="F23" s="41">
        <f>VLOOKUP(CONCATENATE($A23,F$9),lookups,MATCH(CONCATENATE($A$7,F$11),'Query Result 1'!$CK$7:$CU$7,FALSE),FALSE)</f>
        <v>1.1528108232819108</v>
      </c>
      <c r="G23" s="93"/>
      <c r="H23" s="46"/>
      <c r="I23" s="132"/>
      <c r="J23" s="41"/>
      <c r="K23" s="42"/>
      <c r="L23" s="133"/>
      <c r="M23" s="41"/>
      <c r="N23" s="93"/>
      <c r="O23" s="46"/>
      <c r="P23" s="132"/>
      <c r="Q23" s="41"/>
      <c r="R23" s="93"/>
      <c r="S23" s="133"/>
      <c r="T23" s="41"/>
      <c r="U23" s="93"/>
      <c r="W23" s="106"/>
      <c r="AA23" s="106"/>
      <c r="AG23" s="106"/>
      <c r="AJ23" s="106"/>
    </row>
    <row r="24" spans="1:36" x14ac:dyDescent="0.3">
      <c r="A24" s="46">
        <v>12</v>
      </c>
      <c r="B24" s="132">
        <f>VLOOKUP(CONCATENATE($A24,B$9),lookups,MATCH(CONCATENATE($A$7,B$11),'Query Result 1'!$CK$7:$CU$7,FALSE),FALSE)</f>
        <v>6.7061378259316131E-3</v>
      </c>
      <c r="C24" s="41">
        <f>VLOOKUP(CONCATENATE($A24,C$9),lookups,MATCH(CONCATENATE($A$7,C$11),'Query Result 1'!$CK$7:$CU$7,FALSE),FALSE)</f>
        <v>1.1300443617808318</v>
      </c>
      <c r="D24" s="92"/>
      <c r="E24" s="133">
        <f>VLOOKUP(CONCATENATE($A24,E$9),lookups,MATCH(CONCATENATE($A$7,E$11),'Query Result 1'!$CK$7:$CU$7,FALSE),FALSE)</f>
        <v>4.555211888475616E-3</v>
      </c>
      <c r="F24" s="41">
        <f>VLOOKUP(CONCATENATE($A24,F$9),lookups,MATCH(CONCATENATE($A$7,F$11),'Query Result 1'!$CK$7:$CU$7,FALSE),FALSE)</f>
        <v>1.1300443617808318</v>
      </c>
      <c r="G24" s="93"/>
      <c r="H24" s="46"/>
      <c r="I24" s="132"/>
      <c r="J24" s="41"/>
      <c r="K24" s="42"/>
      <c r="L24" s="133"/>
      <c r="M24" s="41"/>
      <c r="N24" s="93"/>
      <c r="O24" s="46"/>
      <c r="P24" s="132"/>
      <c r="Q24" s="41"/>
      <c r="R24" s="93"/>
      <c r="S24" s="133"/>
      <c r="T24" s="41"/>
      <c r="U24" s="93"/>
      <c r="W24" s="106"/>
      <c r="AA24" s="106"/>
      <c r="AG24" s="106"/>
      <c r="AJ24" s="106"/>
    </row>
    <row r="25" spans="1:36" x14ac:dyDescent="0.3">
      <c r="A25" s="45">
        <v>13</v>
      </c>
      <c r="B25" s="132">
        <f>VLOOKUP(CONCATENATE($A25,B$9),lookups,MATCH(CONCATENATE($A$7,B$11),'Query Result 1'!$CK$7:$CU$7,FALSE),FALSE)</f>
        <v>6.3943469585782719E-3</v>
      </c>
      <c r="C25" s="41">
        <f>VLOOKUP(CONCATENATE($A25,C$9),lookups,MATCH(CONCATENATE($A$7,C$11),'Query Result 1'!$CK$7:$CU$7,FALSE),FALSE)</f>
        <v>1.1186611310302921</v>
      </c>
      <c r="D25" s="92"/>
      <c r="E25" s="133">
        <f>VLOOKUP(CONCATENATE($A25,E$9),lookups,MATCH(CONCATENATE($A$7,E$11),'Query Result 1'!$CK$7:$CU$7,FALSE),FALSE)</f>
        <v>5.4331115195949305E-3</v>
      </c>
      <c r="F25" s="41">
        <f>VLOOKUP(CONCATENATE($A25,F$9),lookups,MATCH(CONCATENATE($A$7,F$11),'Query Result 1'!$CK$7:$CU$7,FALSE),FALSE)</f>
        <v>1.1186611310302921</v>
      </c>
      <c r="G25" s="93"/>
      <c r="H25" s="45"/>
      <c r="I25" s="132"/>
      <c r="J25" s="41"/>
      <c r="K25" s="42"/>
      <c r="L25" s="133"/>
      <c r="M25" s="41"/>
      <c r="N25" s="93"/>
      <c r="O25" s="45"/>
      <c r="P25" s="132"/>
      <c r="Q25" s="41"/>
      <c r="R25" s="93"/>
      <c r="S25" s="133"/>
      <c r="T25" s="41"/>
      <c r="U25" s="93"/>
      <c r="W25" s="106"/>
      <c r="AA25" s="106"/>
      <c r="AG25" s="106"/>
      <c r="AJ25" s="106"/>
    </row>
    <row r="26" spans="1:36" x14ac:dyDescent="0.3">
      <c r="A26" s="46">
        <v>14</v>
      </c>
      <c r="B26" s="132">
        <f>VLOOKUP(CONCATENATE($A26,B$9),lookups,MATCH(CONCATENATE($A$7,B$11),'Query Result 1'!$CK$7:$CU$7,FALSE),FALSE)</f>
        <v>5.9925151034178215E-3</v>
      </c>
      <c r="C26" s="41">
        <f>VLOOKUP(CONCATENATE($A26,C$9),lookups,MATCH(CONCATENATE($A$7,C$11),'Query Result 1'!$CK$7:$CU$7,FALSE),FALSE)</f>
        <v>1.1186611310302921</v>
      </c>
      <c r="D26" s="92"/>
      <c r="E26" s="133">
        <f>VLOOKUP(CONCATENATE($A26,E$9),lookups,MATCH(CONCATENATE($A$7,E$11),'Query Result 1'!$CK$7:$CU$7,FALSE),FALSE)</f>
        <v>5.8363801990288988E-3</v>
      </c>
      <c r="F26" s="41">
        <f>VLOOKUP(CONCATENATE($A26,F$9),lookups,MATCH(CONCATENATE($A$7,F$11),'Query Result 1'!$CK$7:$CU$7,FALSE),FALSE)</f>
        <v>1.1186611310302921</v>
      </c>
      <c r="G26" s="93"/>
      <c r="H26" s="46"/>
      <c r="I26" s="132"/>
      <c r="J26" s="41"/>
      <c r="K26" s="42"/>
      <c r="L26" s="133"/>
      <c r="M26" s="41"/>
      <c r="N26" s="93"/>
      <c r="O26" s="46"/>
      <c r="P26" s="132"/>
      <c r="Q26" s="41"/>
      <c r="R26" s="93"/>
      <c r="S26" s="133"/>
      <c r="T26" s="41"/>
      <c r="U26" s="93"/>
      <c r="W26" s="106"/>
      <c r="AA26" s="106"/>
      <c r="AG26" s="106"/>
      <c r="AJ26" s="106"/>
    </row>
    <row r="27" spans="1:36" x14ac:dyDescent="0.3">
      <c r="A27" s="46">
        <v>15</v>
      </c>
      <c r="B27" s="132">
        <f>VLOOKUP(CONCATENATE($A27,B$9),lookups,MATCH(CONCATENATE($A$7,B$11),'Query Result 1'!$CK$7:$CU$7,FALSE),FALSE)</f>
        <v>5.7104186043838469E-3</v>
      </c>
      <c r="C27" s="41">
        <f>VLOOKUP(CONCATENATE($A27,C$9),lookups,MATCH(CONCATENATE($A$7,C$11),'Query Result 1'!$CK$7:$CU$7,FALSE),FALSE)</f>
        <v>1.1134869352345924</v>
      </c>
      <c r="D27" s="92"/>
      <c r="E27" s="133">
        <f>VLOOKUP(CONCATENATE($A27,E$9),lookups,MATCH(CONCATENATE($A$7,E$11),'Query Result 1'!$CK$7:$CU$7,FALSE),FALSE)</f>
        <v>6.698953704564024E-3</v>
      </c>
      <c r="F27" s="41">
        <f>VLOOKUP(CONCATENATE($A27,F$9),lookups,MATCH(CONCATENATE($A$7,F$11),'Query Result 1'!$CK$7:$CU$7,FALSE),FALSE)</f>
        <v>1.1134869352345924</v>
      </c>
      <c r="G27" s="93"/>
      <c r="H27" s="46"/>
      <c r="I27" s="132"/>
      <c r="J27" s="41"/>
      <c r="K27" s="42"/>
      <c r="L27" s="133"/>
      <c r="M27" s="41"/>
      <c r="N27" s="93"/>
      <c r="O27" s="46"/>
      <c r="P27" s="132"/>
      <c r="Q27" s="41"/>
      <c r="R27" s="93"/>
      <c r="S27" s="133"/>
      <c r="T27" s="41"/>
      <c r="U27" s="93"/>
      <c r="W27" s="106"/>
      <c r="AA27" s="106"/>
      <c r="AG27" s="106"/>
      <c r="AJ27" s="106"/>
    </row>
    <row r="28" spans="1:36" x14ac:dyDescent="0.3">
      <c r="A28" s="45">
        <v>16</v>
      </c>
      <c r="B28" s="132">
        <f>VLOOKUP(CONCATENATE($A28,B$9),lookups,MATCH(CONCATENATE($A$7,B$11),'Query Result 1'!$CK$7:$CU$7,FALSE),FALSE)</f>
        <v>5.2602136653483005E-3</v>
      </c>
      <c r="C28" s="41">
        <f>VLOOKUP(CONCATENATE($A28,C$9),lookups,MATCH(CONCATENATE($A$7,C$11),'Query Result 1'!$CK$7:$CU$7,FALSE),FALSE)</f>
        <v>1.1083127394388927</v>
      </c>
      <c r="D28" s="92"/>
      <c r="E28" s="133">
        <f>VLOOKUP(CONCATENATE($A28,E$9),lookups,MATCH(CONCATENATE($A$7,E$11),'Query Result 1'!$CK$7:$CU$7,FALSE),FALSE)</f>
        <v>7.0725280156786266E-3</v>
      </c>
      <c r="F28" s="41">
        <f>VLOOKUP(CONCATENATE($A28,F$9),lookups,MATCH(CONCATENATE($A$7,F$11),'Query Result 1'!$CK$7:$CU$7,FALSE),FALSE)</f>
        <v>1.1083127394388927</v>
      </c>
      <c r="G28" s="93"/>
      <c r="H28" s="45"/>
      <c r="I28" s="132"/>
      <c r="J28" s="41"/>
      <c r="K28" s="42"/>
      <c r="L28" s="133"/>
      <c r="M28" s="41"/>
      <c r="N28" s="93"/>
      <c r="O28" s="45"/>
      <c r="P28" s="132"/>
      <c r="Q28" s="41"/>
      <c r="R28" s="93"/>
      <c r="S28" s="133"/>
      <c r="T28" s="41"/>
      <c r="U28" s="93"/>
      <c r="W28" s="106"/>
      <c r="AA28" s="106"/>
      <c r="AG28" s="106"/>
      <c r="AJ28" s="106"/>
    </row>
    <row r="29" spans="1:36" x14ac:dyDescent="0.3">
      <c r="A29" s="46">
        <v>17</v>
      </c>
      <c r="B29" s="132">
        <f>VLOOKUP(CONCATENATE($A29,B$9),lookups,MATCH(CONCATENATE($A$7,B$11),'Query Result 1'!$CK$7:$CU$7,FALSE),FALSE)</f>
        <v>4.8100087263127549E-3</v>
      </c>
      <c r="C29" s="41">
        <f>VLOOKUP(CONCATENATE($A29,C$9),lookups,MATCH(CONCATENATE($A$7,C$11),'Query Result 1'!$CK$7:$CU$7,FALSE),FALSE)</f>
        <v>1.1021037044840529</v>
      </c>
      <c r="D29" s="92"/>
      <c r="E29" s="133">
        <f>VLOOKUP(CONCATENATE($A29,E$9),lookups,MATCH(CONCATENATE($A$7,E$11),'Query Result 1'!$CK$7:$CU$7,FALSE),FALSE)</f>
        <v>7.4518496238872994E-3</v>
      </c>
      <c r="F29" s="41">
        <f>VLOOKUP(CONCATENATE($A29,F$9),lookups,MATCH(CONCATENATE($A$7,F$11),'Query Result 1'!$CK$7:$CU$7,FALSE),FALSE)</f>
        <v>1.1021037044840529</v>
      </c>
      <c r="G29" s="93"/>
      <c r="H29" s="46"/>
      <c r="I29" s="132"/>
      <c r="J29" s="41"/>
      <c r="K29" s="42"/>
      <c r="L29" s="133"/>
      <c r="M29" s="41"/>
      <c r="N29" s="93"/>
      <c r="O29" s="46"/>
      <c r="P29" s="132"/>
      <c r="Q29" s="41"/>
      <c r="R29" s="93"/>
      <c r="S29" s="133"/>
      <c r="T29" s="41"/>
      <c r="U29" s="93"/>
      <c r="W29" s="106"/>
      <c r="AA29" s="106"/>
      <c r="AG29" s="106"/>
      <c r="AJ29" s="106"/>
    </row>
    <row r="30" spans="1:36" x14ac:dyDescent="0.3">
      <c r="A30" s="46">
        <v>18</v>
      </c>
      <c r="B30" s="132">
        <f>VLOOKUP(CONCATENATE($A30,B$9),lookups,MATCH(CONCATENATE($A$7,B$11),'Query Result 1'!$CK$7:$CU$7,FALSE),FALSE)</f>
        <v>4.4182346410669279E-3</v>
      </c>
      <c r="C30" s="41">
        <f>VLOOKUP(CONCATENATE($A30,C$9),lookups,MATCH(CONCATENATE($A$7,C$11),'Query Result 1'!$CK$7:$CU$7,FALSE),FALSE)</f>
        <v>1.101068865324913</v>
      </c>
      <c r="D30" s="92"/>
      <c r="E30" s="133">
        <f>VLOOKUP(CONCATENATE($A30,E$9),lookups,MATCH(CONCATENATE($A$7,E$11),'Query Result 1'!$CK$7:$CU$7,FALSE),FALSE)</f>
        <v>7.6237895952849175E-3</v>
      </c>
      <c r="F30" s="41">
        <f>VLOOKUP(CONCATENATE($A30,F$9),lookups,MATCH(CONCATENATE($A$7,F$11),'Query Result 1'!$CK$7:$CU$7,FALSE),FALSE)</f>
        <v>1.101068865324913</v>
      </c>
      <c r="G30" s="93"/>
      <c r="H30" s="46"/>
      <c r="I30" s="132"/>
      <c r="J30" s="41"/>
      <c r="K30" s="42"/>
      <c r="L30" s="133"/>
      <c r="M30" s="41"/>
      <c r="N30" s="93"/>
      <c r="O30" s="46"/>
      <c r="P30" s="132"/>
      <c r="Q30" s="41"/>
      <c r="R30" s="93"/>
      <c r="S30" s="133"/>
      <c r="T30" s="41"/>
      <c r="U30" s="93"/>
      <c r="W30" s="106"/>
      <c r="AA30" s="106"/>
      <c r="AG30" s="106"/>
      <c r="AJ30" s="106"/>
    </row>
    <row r="31" spans="1:36" x14ac:dyDescent="0.3">
      <c r="A31" s="45">
        <v>19</v>
      </c>
      <c r="B31" s="132">
        <f>VLOOKUP(CONCATENATE($A31,B$9),lookups,MATCH(CONCATENATE($A$7,B$11),'Query Result 1'!$CK$7:$CU$7,FALSE),FALSE)</f>
        <v>4.4335607666511172E-3</v>
      </c>
      <c r="C31" s="41">
        <f>VLOOKUP(CONCATENATE($A31,C$9),lookups,MATCH(CONCATENATE($A$7,C$11),'Query Result 1'!$CK$7:$CU$7,FALSE),FALSE)</f>
        <v>1.0958946695292133</v>
      </c>
      <c r="D31" s="92"/>
      <c r="E31" s="133">
        <f>VLOOKUP(CONCATENATE($A31,E$9),lookups,MATCH(CONCATENATE($A$7,E$11),'Query Result 1'!$CK$7:$CU$7,FALSE),FALSE)</f>
        <v>7.8484131233781847E-3</v>
      </c>
      <c r="F31" s="41">
        <f>VLOOKUP(CONCATENATE($A31,F$9),lookups,MATCH(CONCATENATE($A$7,F$11),'Query Result 1'!$CK$7:$CU$7,FALSE),FALSE)</f>
        <v>1.0958946695292133</v>
      </c>
      <c r="G31" s="93"/>
      <c r="H31" s="45"/>
      <c r="I31" s="132"/>
      <c r="J31" s="41"/>
      <c r="K31" s="42"/>
      <c r="L31" s="133"/>
      <c r="M31" s="41"/>
      <c r="N31" s="93"/>
      <c r="O31" s="45"/>
      <c r="P31" s="132"/>
      <c r="Q31" s="41"/>
      <c r="R31" s="93"/>
      <c r="S31" s="133"/>
      <c r="T31" s="41"/>
      <c r="U31" s="93"/>
      <c r="W31" s="106"/>
      <c r="AA31" s="106"/>
      <c r="AG31" s="106"/>
      <c r="AJ31" s="106"/>
    </row>
    <row r="32" spans="1:36" x14ac:dyDescent="0.3">
      <c r="A32" s="46">
        <v>20</v>
      </c>
      <c r="B32" s="132">
        <f>VLOOKUP(CONCATENATE($A32,B$9),lookups,MATCH(CONCATENATE($A$7,B$11),'Query Result 1'!$CK$7:$CU$7,FALSE),FALSE)</f>
        <v>3.9263617980993685E-3</v>
      </c>
      <c r="C32" s="41">
        <f>VLOOKUP(CONCATENATE($A32,C$9),lookups,MATCH(CONCATENATE($A$7,C$11),'Query Result 1'!$CK$7:$CU$7,FALSE),FALSE)</f>
        <v>1.0907204737335134</v>
      </c>
      <c r="D32" s="92"/>
      <c r="E32" s="133">
        <f>VLOOKUP(CONCATENATE($A32,E$9),lookups,MATCH(CONCATENATE($A$7,E$11),'Query Result 1'!$CK$7:$CU$7,FALSE),FALSE)</f>
        <v>8.0102953248611785E-3</v>
      </c>
      <c r="F32" s="41">
        <f>VLOOKUP(CONCATENATE($A32,F$9),lookups,MATCH(CONCATENATE($A$7,F$11),'Query Result 1'!$CK$7:$CU$7,FALSE),FALSE)</f>
        <v>1.0907204737335134</v>
      </c>
      <c r="G32" s="93"/>
      <c r="H32" s="46"/>
      <c r="I32" s="132"/>
      <c r="J32" s="41"/>
      <c r="K32" s="42"/>
      <c r="L32" s="133"/>
      <c r="M32" s="41"/>
      <c r="N32" s="93"/>
      <c r="O32" s="46"/>
      <c r="P32" s="132"/>
      <c r="Q32" s="41"/>
      <c r="R32" s="93"/>
      <c r="S32" s="133"/>
      <c r="T32" s="41"/>
      <c r="U32" s="93"/>
      <c r="W32" s="106"/>
      <c r="AA32" s="106"/>
      <c r="AG32" s="106"/>
      <c r="AJ32" s="106"/>
    </row>
    <row r="33" spans="1:36" x14ac:dyDescent="0.3">
      <c r="A33" s="46">
        <v>21</v>
      </c>
      <c r="B33" s="132">
        <f>VLOOKUP(CONCATENATE($A33,B$9),lookups,MATCH(CONCATENATE($A$7,B$11),'Query Result 1'!$CK$7:$CU$7,FALSE),FALSE)</f>
        <v>3.7769320736535279E-3</v>
      </c>
      <c r="C33" s="41">
        <f>VLOOKUP(CONCATENATE($A33,C$9),lookups,MATCH(CONCATENATE($A$7,C$11),'Query Result 1'!$CK$7:$CU$7,FALSE),FALSE)</f>
        <v>1.0855462779378136</v>
      </c>
      <c r="D33" s="92"/>
      <c r="E33" s="133">
        <f>VLOOKUP(CONCATENATE($A33,E$9),lookups,MATCH(CONCATENATE($A$7,E$11),'Query Result 1'!$CK$7:$CU$7,FALSE),FALSE)</f>
        <v>7.7871086210414293E-3</v>
      </c>
      <c r="F33" s="41">
        <f>VLOOKUP(CONCATENATE($A33,F$9),lookups,MATCH(CONCATENATE($A$7,F$11),'Query Result 1'!$CK$7:$CU$7,FALSE),FALSE)</f>
        <v>1.0855462779378136</v>
      </c>
      <c r="G33" s="93"/>
      <c r="H33" s="46"/>
      <c r="I33" s="132"/>
      <c r="J33" s="41"/>
      <c r="K33" s="42"/>
      <c r="L33" s="133"/>
      <c r="M33" s="41"/>
      <c r="N33" s="93"/>
      <c r="O33" s="46"/>
      <c r="P33" s="132"/>
      <c r="Q33" s="41"/>
      <c r="R33" s="93"/>
      <c r="S33" s="133"/>
      <c r="T33" s="41"/>
      <c r="U33" s="93"/>
      <c r="W33" s="106"/>
      <c r="AA33" s="106"/>
      <c r="AG33" s="106"/>
      <c r="AJ33" s="106"/>
    </row>
    <row r="34" spans="1:36" x14ac:dyDescent="0.3">
      <c r="A34" s="45">
        <v>22</v>
      </c>
      <c r="B34" s="132">
        <f>VLOOKUP(CONCATENATE($A34,B$9),lookups,MATCH(CONCATENATE($A$7,B$11),'Query Result 1'!$CK$7:$CU$7,FALSE),FALSE)</f>
        <v>3.4689727376962342E-3</v>
      </c>
      <c r="C34" s="41">
        <f>VLOOKUP(CONCATENATE($A34,C$9),lookups,MATCH(CONCATENATE($A$7,C$11),'Query Result 1'!$CK$7:$CU$7,FALSE),FALSE)</f>
        <v>1.0793372429829737</v>
      </c>
      <c r="D34" s="92"/>
      <c r="E34" s="133">
        <f>VLOOKUP(CONCATENATE($A34,E$9),lookups,MATCH(CONCATENATE($A$7,E$11),'Query Result 1'!$CK$7:$CU$7,FALSE),FALSE)</f>
        <v>7.7660351983631698E-3</v>
      </c>
      <c r="F34" s="41">
        <f>VLOOKUP(CONCATENATE($A34,F$9),lookups,MATCH(CONCATENATE($A$7,F$11),'Query Result 1'!$CK$7:$CU$7,FALSE),FALSE)</f>
        <v>1.0793372429829737</v>
      </c>
      <c r="G34" s="93"/>
      <c r="H34" s="45"/>
      <c r="I34" s="132"/>
      <c r="J34" s="41"/>
      <c r="K34" s="42"/>
      <c r="L34" s="133"/>
      <c r="M34" s="41"/>
      <c r="N34" s="93"/>
      <c r="O34" s="45"/>
      <c r="P34" s="132"/>
      <c r="Q34" s="41"/>
      <c r="R34" s="93"/>
      <c r="S34" s="133"/>
      <c r="T34" s="41"/>
      <c r="U34" s="93"/>
      <c r="W34" s="106"/>
      <c r="AA34" s="106"/>
      <c r="AG34" s="106"/>
      <c r="AJ34" s="106"/>
    </row>
    <row r="35" spans="1:36" x14ac:dyDescent="0.3">
      <c r="A35" s="46">
        <v>23</v>
      </c>
      <c r="B35" s="132">
        <f>VLOOKUP(CONCATENATE($A35,B$9),lookups,MATCH(CONCATENATE($A$7,B$11),'Query Result 1'!$CK$7:$CU$7,FALSE),FALSE)</f>
        <v>3.4498150807159983E-3</v>
      </c>
      <c r="C35" s="41">
        <f>VLOOKUP(CONCATENATE($A35,C$9),lookups,MATCH(CONCATENATE($A$7,C$11),'Query Result 1'!$CK$7:$CU$7,FALSE),FALSE)</f>
        <v>1.0741630471872743</v>
      </c>
      <c r="D35" s="92"/>
      <c r="E35" s="133">
        <f>VLOOKUP(CONCATENATE($A35,E$9),lookups,MATCH(CONCATENATE($A$7,E$11),'Query Result 1'!$CK$7:$CU$7,FALSE),FALSE)</f>
        <v>8.2234242587663035E-3</v>
      </c>
      <c r="F35" s="41">
        <f>VLOOKUP(CONCATENATE($A35,F$9),lookups,MATCH(CONCATENATE($A$7,F$11),'Query Result 1'!$CK$7:$CU$7,FALSE),FALSE)</f>
        <v>1.0741630471872743</v>
      </c>
      <c r="G35" s="93"/>
      <c r="H35" s="46"/>
      <c r="I35" s="132"/>
      <c r="J35" s="41"/>
      <c r="K35" s="42"/>
      <c r="L35" s="133"/>
      <c r="M35" s="41"/>
      <c r="N35" s="93"/>
      <c r="O35" s="46"/>
      <c r="P35" s="132"/>
      <c r="Q35" s="41"/>
      <c r="R35" s="93"/>
      <c r="S35" s="133"/>
      <c r="T35" s="41"/>
      <c r="U35" s="93"/>
      <c r="W35" s="106"/>
      <c r="AA35" s="106"/>
      <c r="AG35" s="106"/>
      <c r="AJ35" s="106"/>
    </row>
    <row r="36" spans="1:36" x14ac:dyDescent="0.3">
      <c r="A36" s="46">
        <v>24</v>
      </c>
      <c r="B36" s="132">
        <f>VLOOKUP(CONCATENATE($A36,B$9),lookups,MATCH(CONCATENATE($A$7,B$11),'Query Result 1'!$CK$7:$CU$7,FALSE),FALSE)</f>
        <v>3.2462649753009906E-3</v>
      </c>
      <c r="C36" s="41">
        <f>VLOOKUP(CONCATENATE($A36,C$9),lookups,MATCH(CONCATENATE($A$7,C$11),'Query Result 1'!$CK$7:$CU$7,FALSE),FALSE)</f>
        <v>1.0679540122324345</v>
      </c>
      <c r="D36" s="92"/>
      <c r="E36" s="133">
        <f>VLOOKUP(CONCATENATE($A36,E$9),lookups,MATCH(CONCATENATE($A$7,E$11),'Query Result 1'!$CK$7:$CU$7,FALSE),FALSE)</f>
        <v>7.6348052480485528E-3</v>
      </c>
      <c r="F36" s="41">
        <f>VLOOKUP(CONCATENATE($A36,F$9),lookups,MATCH(CONCATENATE($A$7,F$11),'Query Result 1'!$CK$7:$CU$7,FALSE),FALSE)</f>
        <v>1.0679540122324345</v>
      </c>
      <c r="G36" s="93"/>
      <c r="H36" s="46"/>
      <c r="I36" s="132"/>
      <c r="J36" s="41"/>
      <c r="K36" s="42"/>
      <c r="L36" s="133"/>
      <c r="M36" s="41"/>
      <c r="N36" s="93"/>
      <c r="O36" s="46"/>
      <c r="P36" s="132"/>
      <c r="Q36" s="41"/>
      <c r="R36" s="93"/>
      <c r="S36" s="133"/>
      <c r="T36" s="41"/>
      <c r="U36" s="93"/>
      <c r="W36" s="106"/>
      <c r="AA36" s="106"/>
      <c r="AG36" s="106"/>
      <c r="AJ36" s="106"/>
    </row>
    <row r="37" spans="1:36" x14ac:dyDescent="0.3">
      <c r="A37" s="45">
        <v>25</v>
      </c>
      <c r="B37" s="132">
        <f>VLOOKUP(CONCATENATE($A37,B$9),lookups,MATCH(CONCATENATE($A$7,B$11),'Query Result 1'!$CK$7:$CU$7,FALSE),FALSE)</f>
        <v>3.2711699293752976E-3</v>
      </c>
      <c r="C37" s="41">
        <f>VLOOKUP(CONCATENATE($A37,C$9),lookups,MATCH(CONCATENATE($A$7,C$11),'Query Result 1'!$CK$7:$CU$7,FALSE),FALSE)</f>
        <v>1.0627798164367346</v>
      </c>
      <c r="D37" s="92"/>
      <c r="E37" s="133">
        <f>VLOOKUP(CONCATENATE($A37,E$9),lookups,MATCH(CONCATENATE($A$7,E$11),'Query Result 1'!$CK$7:$CU$7,FALSE),FALSE)</f>
        <v>8.2013929532390329E-3</v>
      </c>
      <c r="F37" s="41">
        <f>VLOOKUP(CONCATENATE($A37,F$9),lookups,MATCH(CONCATENATE($A$7,F$11),'Query Result 1'!$CK$7:$CU$7,FALSE),FALSE)</f>
        <v>1.0627798164367346</v>
      </c>
      <c r="G37" s="93"/>
      <c r="H37" s="45"/>
      <c r="I37" s="132"/>
      <c r="J37" s="41"/>
      <c r="K37" s="42"/>
      <c r="L37" s="133"/>
      <c r="M37" s="41"/>
      <c r="N37" s="93"/>
      <c r="O37" s="45"/>
      <c r="P37" s="132"/>
      <c r="Q37" s="41"/>
      <c r="R37" s="93"/>
      <c r="S37" s="133"/>
      <c r="T37" s="41"/>
      <c r="U37" s="93"/>
      <c r="W37" s="106"/>
      <c r="AA37" s="106"/>
      <c r="AG37" s="106"/>
      <c r="AJ37" s="106"/>
    </row>
    <row r="38" spans="1:36" x14ac:dyDescent="0.3">
      <c r="A38" s="46">
        <v>26</v>
      </c>
      <c r="B38" s="132">
        <f>VLOOKUP(CONCATENATE($A38,B$9),lookups,MATCH(CONCATENATE($A$7,B$11),'Query Result 1'!$CK$7:$CU$7,FALSE),FALSE)</f>
        <v>3.1835236486907176E-3</v>
      </c>
      <c r="C38" s="41">
        <f>VLOOKUP(CONCATENATE($A38,C$9),lookups,MATCH(CONCATENATE($A$7,C$11),'Query Result 1'!$CK$7:$CU$7,FALSE),FALSE)</f>
        <v>1.0576056206410349</v>
      </c>
      <c r="D38" s="92"/>
      <c r="E38" s="133">
        <f>VLOOKUP(CONCATENATE($A38,E$9),lookups,MATCH(CONCATENATE($A$7,E$11),'Query Result 1'!$CK$7:$CU$7,FALSE),FALSE)</f>
        <v>8.3077179494793433E-3</v>
      </c>
      <c r="F38" s="41">
        <f>VLOOKUP(CONCATENATE($A38,F$9),lookups,MATCH(CONCATENATE($A$7,F$11),'Query Result 1'!$CK$7:$CU$7,FALSE),FALSE)</f>
        <v>1.0576056206410349</v>
      </c>
      <c r="G38" s="93"/>
      <c r="H38" s="46"/>
      <c r="I38" s="132"/>
      <c r="J38" s="41"/>
      <c r="K38" s="42"/>
      <c r="L38" s="133"/>
      <c r="M38" s="41"/>
      <c r="N38" s="93"/>
      <c r="O38" s="46"/>
      <c r="P38" s="132"/>
      <c r="Q38" s="41"/>
      <c r="R38" s="93"/>
      <c r="S38" s="133"/>
      <c r="T38" s="41"/>
      <c r="U38" s="93"/>
      <c r="W38" s="106"/>
      <c r="AA38" s="106"/>
      <c r="AG38" s="106"/>
      <c r="AJ38" s="106"/>
    </row>
    <row r="39" spans="1:36" x14ac:dyDescent="0.3">
      <c r="A39" s="46">
        <v>27</v>
      </c>
      <c r="B39" s="132">
        <f>VLOOKUP(CONCATENATE($A39,B$9),lookups,MATCH(CONCATENATE($A$7,B$11),'Query Result 1'!$CK$7:$CU$7,FALSE),FALSE)</f>
        <v>3.2596753351871559E-3</v>
      </c>
      <c r="C39" s="41">
        <f>VLOOKUP(CONCATENATE($A39,C$9),lookups,MATCH(CONCATENATE($A$7,C$11),'Query Result 1'!$CK$7:$CU$7,FALSE),FALSE)</f>
        <v>1.0513965856861951</v>
      </c>
      <c r="D39" s="92"/>
      <c r="E39" s="133">
        <f>VLOOKUP(CONCATENATE($A39,E$9),lookups,MATCH(CONCATENATE($A$7,E$11),'Query Result 1'!$CK$7:$CU$7,FALSE),FALSE)</f>
        <v>8.5687410258350576E-3</v>
      </c>
      <c r="F39" s="41">
        <f>VLOOKUP(CONCATENATE($A39,F$9),lookups,MATCH(CONCATENATE($A$7,F$11),'Query Result 1'!$CK$7:$CU$7,FALSE),FALSE)</f>
        <v>1.0513965856861951</v>
      </c>
      <c r="G39" s="93"/>
      <c r="H39" s="46"/>
      <c r="I39" s="132"/>
      <c r="J39" s="41"/>
      <c r="K39" s="42"/>
      <c r="L39" s="133"/>
      <c r="M39" s="41"/>
      <c r="N39" s="93"/>
      <c r="O39" s="46"/>
      <c r="P39" s="132"/>
      <c r="Q39" s="41"/>
      <c r="R39" s="93"/>
      <c r="S39" s="133"/>
      <c r="T39" s="41"/>
      <c r="U39" s="93"/>
      <c r="W39" s="106"/>
      <c r="AA39" s="106"/>
      <c r="AG39" s="106"/>
      <c r="AJ39" s="106"/>
    </row>
    <row r="40" spans="1:36" x14ac:dyDescent="0.3">
      <c r="A40" s="45">
        <v>28</v>
      </c>
      <c r="B40" s="132">
        <f>VLOOKUP(CONCATENATE($A40,B$9),lookups,MATCH(CONCATENATE($A$7,B$11),'Query Result 1'!$CK$7:$CU$7,FALSE),FALSE)</f>
        <v>3.3602530343333947E-3</v>
      </c>
      <c r="C40" s="41">
        <f>VLOOKUP(CONCATENATE($A40,C$9),lookups,MATCH(CONCATENATE($A$7,C$11),'Query Result 1'!$CK$7:$CU$7,FALSE),FALSE)</f>
        <v>1.0462223898904952</v>
      </c>
      <c r="D40" s="92"/>
      <c r="E40" s="133">
        <f>VLOOKUP(CONCATENATE($A40,E$9),lookups,MATCH(CONCATENATE($A$7,E$11),'Query Result 1'!$CK$7:$CU$7,FALSE),FALSE)</f>
        <v>8.5629937287409873E-3</v>
      </c>
      <c r="F40" s="41">
        <f>VLOOKUP(CONCATENATE($A40,F$9),lookups,MATCH(CONCATENATE($A$7,F$11),'Query Result 1'!$CK$7:$CU$7,FALSE),FALSE)</f>
        <v>1.0462223898904952</v>
      </c>
      <c r="G40" s="93"/>
      <c r="H40" s="45"/>
      <c r="I40" s="132"/>
      <c r="J40" s="41"/>
      <c r="K40" s="42"/>
      <c r="L40" s="133"/>
      <c r="M40" s="41"/>
      <c r="N40" s="93"/>
      <c r="O40" s="45"/>
      <c r="P40" s="132"/>
      <c r="Q40" s="41"/>
      <c r="R40" s="93"/>
      <c r="S40" s="133"/>
      <c r="T40" s="41"/>
      <c r="U40" s="93"/>
      <c r="W40" s="106"/>
      <c r="AA40" s="106"/>
      <c r="AG40" s="106"/>
      <c r="AJ40" s="106"/>
    </row>
    <row r="41" spans="1:36" x14ac:dyDescent="0.3">
      <c r="A41" s="46">
        <v>29</v>
      </c>
      <c r="B41" s="132">
        <f>VLOOKUP(CONCATENATE($A41,B$9),lookups,MATCH(CONCATENATE($A$7,B$11),'Query Result 1'!$CK$7:$CU$7,FALSE),FALSE)</f>
        <v>3.5532664284092727E-3</v>
      </c>
      <c r="C41" s="41">
        <f>VLOOKUP(CONCATENATE($A41,C$9),lookups,MATCH(CONCATENATE($A$7,C$11),'Query Result 1'!$CK$7:$CU$7,FALSE),FALSE)</f>
        <v>1.0400133549356554</v>
      </c>
      <c r="D41" s="92"/>
      <c r="E41" s="133">
        <f>VLOOKUP(CONCATENATE($A41,E$9),lookups,MATCH(CONCATENATE($A$7,E$11),'Query Result 1'!$CK$7:$CU$7,FALSE),FALSE)</f>
        <v>9.0491192746144766E-3</v>
      </c>
      <c r="F41" s="41">
        <f>VLOOKUP(CONCATENATE($A41,F$9),lookups,MATCH(CONCATENATE($A$7,F$11),'Query Result 1'!$CK$7:$CU$7,FALSE),FALSE)</f>
        <v>1.0400133549356554</v>
      </c>
      <c r="G41" s="93"/>
      <c r="H41" s="46"/>
      <c r="I41" s="132"/>
      <c r="J41" s="41"/>
      <c r="K41" s="42"/>
      <c r="L41" s="133"/>
      <c r="M41" s="41"/>
      <c r="N41" s="93"/>
      <c r="O41" s="46"/>
      <c r="P41" s="132"/>
      <c r="Q41" s="41"/>
      <c r="R41" s="93"/>
      <c r="S41" s="133"/>
      <c r="T41" s="41"/>
      <c r="U41" s="93"/>
      <c r="W41" s="106"/>
      <c r="AA41" s="106"/>
      <c r="AG41" s="106"/>
      <c r="AJ41" s="106"/>
    </row>
    <row r="42" spans="1:36" x14ac:dyDescent="0.3">
      <c r="A42" s="46">
        <v>30</v>
      </c>
      <c r="B42" s="132">
        <f>VLOOKUP(CONCATENATE($A42,B$9),lookups,MATCH(CONCATENATE($A$7,B$11),'Query Result 1'!$CK$7:$CU$7,FALSE),FALSE)</f>
        <v>3.9958083046527241E-3</v>
      </c>
      <c r="C42" s="41">
        <f>VLOOKUP(CONCATENATE($A42,C$9),lookups,MATCH(CONCATENATE($A$7,C$11),'Query Result 1'!$CK$7:$CU$7,FALSE),FALSE)</f>
        <v>1.0348391591399559</v>
      </c>
      <c r="D42" s="92"/>
      <c r="E42" s="133">
        <f>VLOOKUP(CONCATENATE($A42,E$9),lookups,MATCH(CONCATENATE($A$7,E$11),'Query Result 1'!$CK$7:$CU$7,FALSE),FALSE)</f>
        <v>1.0141105722487928E-2</v>
      </c>
      <c r="F42" s="41">
        <f>VLOOKUP(CONCATENATE($A42,F$9),lookups,MATCH(CONCATENATE($A$7,F$11),'Query Result 1'!$CK$7:$CU$7,FALSE),FALSE)</f>
        <v>1.0348391591399559</v>
      </c>
      <c r="G42" s="93"/>
      <c r="H42" s="46"/>
      <c r="I42" s="132"/>
      <c r="J42" s="41"/>
      <c r="K42" s="42"/>
      <c r="L42" s="133"/>
      <c r="M42" s="41"/>
      <c r="N42" s="93"/>
      <c r="O42" s="46"/>
      <c r="P42" s="132"/>
      <c r="Q42" s="41"/>
      <c r="R42" s="93"/>
      <c r="S42" s="133"/>
      <c r="T42" s="41"/>
      <c r="U42" s="93"/>
      <c r="W42" s="106"/>
      <c r="AA42" s="106"/>
      <c r="AG42" s="106"/>
      <c r="AJ42" s="106"/>
    </row>
    <row r="43" spans="1:36" x14ac:dyDescent="0.3">
      <c r="A43" s="45">
        <v>31</v>
      </c>
      <c r="B43" s="132">
        <f>VLOOKUP(CONCATENATE($A43,B$9),lookups,MATCH(CONCATENATE($A$7,B$11),'Query Result 1'!$CK$7:$CU$7,FALSE),FALSE)</f>
        <v>4.0671705769041036E-3</v>
      </c>
      <c r="C43" s="41">
        <f>VLOOKUP(CONCATENATE($A43,C$9),lookups,MATCH(CONCATENATE($A$7,C$11),'Query Result 1'!$CK$7:$CU$7,FALSE),FALSE)</f>
        <v>1.0296649633442561</v>
      </c>
      <c r="D43" s="92"/>
      <c r="E43" s="133">
        <f>VLOOKUP(CONCATENATE($A43,E$9),lookups,MATCH(CONCATENATE($A$7,E$11),'Query Result 1'!$CK$7:$CU$7,FALSE),FALSE)</f>
        <v>1.0337471706535347E-2</v>
      </c>
      <c r="F43" s="41">
        <f>VLOOKUP(CONCATENATE($A43,F$9),lookups,MATCH(CONCATENATE($A$7,F$11),'Query Result 1'!$CK$7:$CU$7,FALSE),FALSE)</f>
        <v>1.0296649633442561</v>
      </c>
      <c r="G43" s="93"/>
      <c r="H43" s="45"/>
      <c r="I43" s="132"/>
      <c r="J43" s="41"/>
      <c r="K43" s="42"/>
      <c r="L43" s="133"/>
      <c r="M43" s="41"/>
      <c r="N43" s="93"/>
      <c r="O43" s="45"/>
      <c r="P43" s="132"/>
      <c r="Q43" s="41"/>
      <c r="R43" s="93"/>
      <c r="S43" s="133"/>
      <c r="T43" s="41"/>
      <c r="U43" s="93"/>
      <c r="W43" s="106"/>
      <c r="AA43" s="106"/>
      <c r="AG43" s="106"/>
      <c r="AJ43" s="106"/>
    </row>
    <row r="44" spans="1:36" x14ac:dyDescent="0.3">
      <c r="A44" s="46">
        <v>32</v>
      </c>
      <c r="B44" s="132">
        <f>VLOOKUP(CONCATENATE($A44,B$9),lookups,MATCH(CONCATENATE($A$7,B$11),'Query Result 1'!$CK$7:$CU$7,FALSE),FALSE)</f>
        <v>3.8693677685831666E-3</v>
      </c>
      <c r="C44" s="41">
        <f>VLOOKUP(CONCATENATE($A44,C$9),lookups,MATCH(CONCATENATE($A$7,C$11),'Query Result 1'!$CK$7:$CU$7,FALSE),FALSE)</f>
        <v>1.0234559283894162</v>
      </c>
      <c r="D44" s="92"/>
      <c r="E44" s="133">
        <f>VLOOKUP(CONCATENATE($A44,E$9),lookups,MATCH(CONCATENATE($A$7,E$11),'Query Result 1'!$CK$7:$CU$7,FALSE),FALSE)</f>
        <v>9.4279619413986434E-3</v>
      </c>
      <c r="F44" s="41">
        <f>VLOOKUP(CONCATENATE($A44,F$9),lookups,MATCH(CONCATENATE($A$7,F$11),'Query Result 1'!$CK$7:$CU$7,FALSE),FALSE)</f>
        <v>1.0234559283894162</v>
      </c>
      <c r="G44" s="93"/>
      <c r="H44" s="46"/>
      <c r="I44" s="132"/>
      <c r="J44" s="41"/>
      <c r="K44" s="42"/>
      <c r="L44" s="133"/>
      <c r="M44" s="41"/>
      <c r="N44" s="93"/>
      <c r="O44" s="46"/>
      <c r="P44" s="132"/>
      <c r="Q44" s="41"/>
      <c r="R44" s="93"/>
      <c r="S44" s="133"/>
      <c r="T44" s="41"/>
      <c r="U44" s="93"/>
      <c r="W44" s="106"/>
      <c r="AA44" s="106"/>
      <c r="AG44" s="106"/>
      <c r="AJ44" s="106"/>
    </row>
    <row r="45" spans="1:36" x14ac:dyDescent="0.3">
      <c r="A45" s="46">
        <v>33</v>
      </c>
      <c r="B45" s="132">
        <f>VLOOKUP(CONCATENATE($A45,B$9),lookups,MATCH(CONCATENATE($A$7,B$11),'Query Result 1'!$CK$7:$CU$7,FALSE),FALSE)</f>
        <v>3.8511679944519426E-3</v>
      </c>
      <c r="C45" s="41">
        <f>VLOOKUP(CONCATENATE($A45,C$9),lookups,MATCH(CONCATENATE($A$7,C$11),'Query Result 1'!$CK$7:$CU$7,FALSE),FALSE)</f>
        <v>1.0068985018431771</v>
      </c>
      <c r="D45" s="92"/>
      <c r="E45" s="133">
        <f>VLOOKUP(CONCATENATE($A45,E$9),lookups,MATCH(CONCATENATE($A$7,E$11),'Query Result 1'!$CK$7:$CU$7,FALSE),FALSE)</f>
        <v>9.3838993303441004E-3</v>
      </c>
      <c r="F45" s="41">
        <f>VLOOKUP(CONCATENATE($A45,F$9),lookups,MATCH(CONCATENATE($A$7,F$11),'Query Result 1'!$CK$7:$CU$7,FALSE),FALSE)</f>
        <v>1.0068985018431771</v>
      </c>
      <c r="G45" s="93"/>
      <c r="H45" s="46"/>
      <c r="I45" s="132"/>
      <c r="J45" s="41"/>
      <c r="K45" s="42"/>
      <c r="L45" s="133"/>
      <c r="M45" s="41"/>
      <c r="N45" s="93"/>
      <c r="O45" s="46"/>
      <c r="P45" s="132"/>
      <c r="Q45" s="41"/>
      <c r="R45" s="93"/>
      <c r="S45" s="133"/>
      <c r="T45" s="41"/>
      <c r="U45" s="93"/>
      <c r="W45" s="106"/>
      <c r="AA45" s="106"/>
      <c r="AG45" s="106"/>
      <c r="AJ45" s="106"/>
    </row>
    <row r="46" spans="1:36" x14ac:dyDescent="0.3">
      <c r="A46" s="45">
        <v>34</v>
      </c>
      <c r="B46" s="132">
        <f>VLOOKUP(CONCATENATE($A46,B$9),lookups,MATCH(CONCATENATE($A$7,B$11),'Query Result 1'!$CK$7:$CU$7,FALSE),FALSE)</f>
        <v>3.7965686720582699E-3</v>
      </c>
      <c r="C46" s="41">
        <f>VLOOKUP(CONCATENATE($A46,C$9),lookups,MATCH(CONCATENATE($A$7,C$11),'Query Result 1'!$CK$7:$CU$7,FALSE),FALSE)</f>
        <v>1.0017243060474772</v>
      </c>
      <c r="D46" s="92"/>
      <c r="E46" s="133">
        <f>VLOOKUP(CONCATENATE($A46,E$9),lookups,MATCH(CONCATENATE($A$7,E$11),'Query Result 1'!$CK$7:$CU$7,FALSE),FALSE)</f>
        <v>9.2038173547298822E-3</v>
      </c>
      <c r="F46" s="41">
        <f>VLOOKUP(CONCATENATE($A46,F$9),lookups,MATCH(CONCATENATE($A$7,F$11),'Query Result 1'!$CK$7:$CU$7,FALSE),FALSE)</f>
        <v>1.0017243060474772</v>
      </c>
      <c r="G46" s="93"/>
      <c r="H46" s="45"/>
      <c r="I46" s="132"/>
      <c r="J46" s="41"/>
      <c r="K46" s="42"/>
      <c r="L46" s="133"/>
      <c r="M46" s="41"/>
      <c r="N46" s="93"/>
      <c r="O46" s="45"/>
      <c r="P46" s="132"/>
      <c r="Q46" s="41"/>
      <c r="R46" s="93"/>
      <c r="S46" s="133"/>
      <c r="T46" s="41"/>
      <c r="U46" s="93"/>
      <c r="W46" s="106"/>
      <c r="AA46" s="106"/>
      <c r="AG46" s="106"/>
      <c r="AJ46" s="106"/>
    </row>
    <row r="47" spans="1:36" x14ac:dyDescent="0.3">
      <c r="A47" s="46">
        <v>35</v>
      </c>
      <c r="B47" s="132">
        <f>VLOOKUP(CONCATENATE($A47,B$9),lookups,MATCH(CONCATENATE($A$7,B$11),'Query Result 1'!$CK$7:$CU$7,FALSE),FALSE)</f>
        <v>4.0269394972456077E-3</v>
      </c>
      <c r="C47" s="41">
        <f>VLOOKUP(CONCATENATE($A47,C$9),lookups,MATCH(CONCATENATE($A$7,C$11),'Query Result 1'!$CK$7:$CU$7,FALSE),FALSE)</f>
        <v>0.9955152710926376</v>
      </c>
      <c r="D47" s="92"/>
      <c r="E47" s="133">
        <f>VLOOKUP(CONCATENATE($A47,E$9),lookups,MATCH(CONCATENATE($A$7,E$11),'Query Result 1'!$CK$7:$CU$7,FALSE),FALSE)</f>
        <v>9.7316108045353844E-3</v>
      </c>
      <c r="F47" s="41">
        <f>VLOOKUP(CONCATENATE($A47,F$9),lookups,MATCH(CONCATENATE($A$7,F$11),'Query Result 1'!$CK$7:$CU$7,FALSE),FALSE)</f>
        <v>0.9955152710926376</v>
      </c>
      <c r="G47" s="93"/>
      <c r="H47" s="46"/>
      <c r="I47" s="132"/>
      <c r="J47" s="41"/>
      <c r="K47" s="42"/>
      <c r="L47" s="133"/>
      <c r="M47" s="41"/>
      <c r="N47" s="93"/>
      <c r="O47" s="46"/>
      <c r="P47" s="132"/>
      <c r="Q47" s="41"/>
      <c r="R47" s="93"/>
      <c r="S47" s="133"/>
      <c r="T47" s="41"/>
      <c r="U47" s="93"/>
      <c r="W47" s="106"/>
      <c r="AA47" s="106"/>
      <c r="AG47" s="106"/>
      <c r="AJ47" s="106"/>
    </row>
    <row r="48" spans="1:36" x14ac:dyDescent="0.3">
      <c r="A48" s="46">
        <v>36</v>
      </c>
      <c r="B48" s="132">
        <f>VLOOKUP(CONCATENATE($A48,B$9),lookups,MATCH(CONCATENATE($A$7,B$11),'Query Result 1'!$CK$7:$CU$7,FALSE),FALSE)</f>
        <v>4.3267568289863017E-3</v>
      </c>
      <c r="C48" s="41">
        <f>VLOOKUP(CONCATENATE($A48,C$9),lookups,MATCH(CONCATENATE($A$7,C$11),'Query Result 1'!$CK$7:$CU$7,FALSE),FALSE)</f>
        <v>0.94998234809047954</v>
      </c>
      <c r="D48" s="92"/>
      <c r="E48" s="133">
        <f>VLOOKUP(CONCATENATE($A48,E$9),lookups,MATCH(CONCATENATE($A$7,E$11),'Query Result 1'!$CK$7:$CU$7,FALSE),FALSE)</f>
        <v>1.030681945536697E-2</v>
      </c>
      <c r="F48" s="41">
        <f>VLOOKUP(CONCATENATE($A48,F$9),lookups,MATCH(CONCATENATE($A$7,F$11),'Query Result 1'!$CK$7:$CU$7,FALSE),FALSE)</f>
        <v>0.94998234809047954</v>
      </c>
      <c r="G48" s="93"/>
      <c r="H48" s="46"/>
      <c r="I48" s="132"/>
      <c r="J48" s="41"/>
      <c r="K48" s="42"/>
      <c r="L48" s="133"/>
      <c r="M48" s="41"/>
      <c r="N48" s="93"/>
      <c r="O48" s="46"/>
      <c r="P48" s="132"/>
      <c r="Q48" s="41"/>
      <c r="R48" s="93"/>
      <c r="S48" s="133"/>
      <c r="T48" s="41"/>
      <c r="U48" s="93"/>
      <c r="W48" s="106"/>
      <c r="AA48" s="106"/>
      <c r="AG48" s="106"/>
      <c r="AJ48" s="106"/>
    </row>
    <row r="49" spans="1:36" x14ac:dyDescent="0.3">
      <c r="A49" s="45">
        <v>37</v>
      </c>
      <c r="B49" s="132">
        <f>VLOOKUP(CONCATENATE($A49,B$9),lookups,MATCH(CONCATENATE($A$7,B$11),'Query Result 1'!$CK$7:$CU$7,FALSE),FALSE)</f>
        <v>4.5576065955981451E-3</v>
      </c>
      <c r="C49" s="41">
        <f>VLOOKUP(CONCATENATE($A49,C$9),lookups,MATCH(CONCATENATE($A$7,C$11),'Query Result 1'!$CK$7:$CU$7,FALSE),FALSE)</f>
        <v>0.94791266977219957</v>
      </c>
      <c r="D49" s="92"/>
      <c r="E49" s="133">
        <f>VLOOKUP(CONCATENATE($A49,E$9),lookups,MATCH(CONCATENATE($A$7,E$11),'Query Result 1'!$CK$7:$CU$7,FALSE),FALSE)</f>
        <v>1.0926569658677604E-2</v>
      </c>
      <c r="F49" s="41">
        <f>VLOOKUP(CONCATENATE($A49,F$9),lookups,MATCH(CONCATENATE($A$7,F$11),'Query Result 1'!$CK$7:$CU$7,FALSE),FALSE)</f>
        <v>0.94791266977219957</v>
      </c>
      <c r="G49" s="93"/>
      <c r="H49" s="45"/>
      <c r="I49" s="132"/>
      <c r="J49" s="41"/>
      <c r="K49" s="42"/>
      <c r="L49" s="133"/>
      <c r="M49" s="41"/>
      <c r="N49" s="93"/>
      <c r="O49" s="45"/>
      <c r="P49" s="132"/>
      <c r="Q49" s="41"/>
      <c r="R49" s="93"/>
      <c r="S49" s="133"/>
      <c r="T49" s="41"/>
      <c r="U49" s="93"/>
      <c r="W49" s="106"/>
      <c r="AA49" s="106"/>
      <c r="AG49" s="106"/>
      <c r="AJ49" s="106"/>
    </row>
    <row r="50" spans="1:36" x14ac:dyDescent="0.3">
      <c r="A50" s="46">
        <v>38</v>
      </c>
      <c r="B50" s="132">
        <f>VLOOKUP(CONCATENATE($A50,B$9),lookups,MATCH(CONCATENATE($A$7,B$11),'Query Result 1'!$CK$7:$CU$7,FALSE),FALSE)</f>
        <v>4.4843285576487424E-3</v>
      </c>
      <c r="C50" s="41">
        <f>VLOOKUP(CONCATENATE($A50,C$9),lookups,MATCH(CONCATENATE($A$7,C$11),'Query Result 1'!$CK$7:$CU$7,FALSE),FALSE)</f>
        <v>0.9458429914539197</v>
      </c>
      <c r="D50" s="92"/>
      <c r="E50" s="133">
        <f>VLOOKUP(CONCATENATE($A50,E$9),lookups,MATCH(CONCATENATE($A$7,E$11),'Query Result 1'!$CK$7:$CU$7,FALSE),FALSE)</f>
        <v>1.0626752326936911E-2</v>
      </c>
      <c r="F50" s="41">
        <f>VLOOKUP(CONCATENATE($A50,F$9),lookups,MATCH(CONCATENATE($A$7,F$11),'Query Result 1'!$CK$7:$CU$7,FALSE),FALSE)</f>
        <v>0.9458429914539197</v>
      </c>
      <c r="G50" s="93"/>
      <c r="H50" s="46"/>
      <c r="I50" s="132"/>
      <c r="J50" s="41"/>
      <c r="K50" s="42"/>
      <c r="L50" s="133"/>
      <c r="M50" s="41"/>
      <c r="N50" s="93"/>
      <c r="O50" s="46"/>
      <c r="P50" s="132"/>
      <c r="Q50" s="41"/>
      <c r="R50" s="93"/>
      <c r="S50" s="133"/>
      <c r="T50" s="41"/>
      <c r="U50" s="93"/>
      <c r="W50" s="106"/>
      <c r="AA50" s="106"/>
      <c r="AG50" s="106"/>
      <c r="AJ50" s="106"/>
    </row>
    <row r="51" spans="1:36" x14ac:dyDescent="0.3">
      <c r="A51" s="46">
        <v>39</v>
      </c>
      <c r="B51" s="132">
        <f>VLOOKUP(CONCATENATE($A51,B$9),lookups,MATCH(CONCATENATE($A$7,B$11),'Query Result 1'!$CK$7:$CU$7,FALSE),FALSE)</f>
        <v>4.4637340763949889E-3</v>
      </c>
      <c r="C51" s="41">
        <f>VLOOKUP(CONCATENATE($A51,C$9),lookups,MATCH(CONCATENATE($A$7,C$11),'Query Result 1'!$CK$7:$CU$7,FALSE),FALSE)</f>
        <v>0.93963395649907988</v>
      </c>
      <c r="D51" s="92"/>
      <c r="E51" s="133">
        <f>VLOOKUP(CONCATENATE($A51,E$9),lookups,MATCH(CONCATENATE($A$7,E$11),'Query Result 1'!$CK$7:$CU$7,FALSE),FALSE)</f>
        <v>1.0826470900955872E-2</v>
      </c>
      <c r="F51" s="41">
        <f>VLOOKUP(CONCATENATE($A51,F$9),lookups,MATCH(CONCATENATE($A$7,F$11),'Query Result 1'!$CK$7:$CU$7,FALSE),FALSE)</f>
        <v>0.93963395649907988</v>
      </c>
      <c r="G51" s="93"/>
      <c r="H51" s="46"/>
      <c r="I51" s="132"/>
      <c r="J51" s="41"/>
      <c r="K51" s="42"/>
      <c r="L51" s="133"/>
      <c r="M51" s="41"/>
      <c r="N51" s="93"/>
      <c r="O51" s="46"/>
      <c r="P51" s="132"/>
      <c r="Q51" s="41"/>
      <c r="R51" s="93"/>
      <c r="S51" s="133"/>
      <c r="T51" s="41"/>
      <c r="U51" s="93"/>
      <c r="W51" s="106"/>
      <c r="AA51" s="106"/>
      <c r="AG51" s="106"/>
      <c r="AJ51" s="106"/>
    </row>
    <row r="52" spans="1:36" x14ac:dyDescent="0.3">
      <c r="A52" s="45">
        <v>40</v>
      </c>
      <c r="B52" s="132">
        <f>VLOOKUP(CONCATENATE($A52,B$9),lookups,MATCH(CONCATENATE($A$7,B$11),'Query Result 1'!$CK$7:$CU$7,FALSE),FALSE)</f>
        <v>4.5623960098432042E-3</v>
      </c>
      <c r="C52" s="41">
        <f>VLOOKUP(CONCATENATE($A52,C$9),lookups,MATCH(CONCATENATE($A$7,C$11),'Query Result 1'!$CK$7:$CU$7,FALSE),FALSE)</f>
        <v>0.93445976070338022</v>
      </c>
      <c r="D52" s="92"/>
      <c r="E52" s="133">
        <f>VLOOKUP(CONCATENATE($A52,E$9),lookups,MATCH(CONCATENATE($A$7,E$11),'Query Result 1'!$CK$7:$CU$7,FALSE),FALSE)</f>
        <v>1.0983563688193806E-2</v>
      </c>
      <c r="F52" s="41">
        <f>VLOOKUP(CONCATENATE($A52,F$9),lookups,MATCH(CONCATENATE($A$7,F$11),'Query Result 1'!$CK$7:$CU$7,FALSE),FALSE)</f>
        <v>0.93445976070338022</v>
      </c>
      <c r="G52" s="93"/>
      <c r="H52" s="45"/>
      <c r="I52" s="132"/>
      <c r="J52" s="41"/>
      <c r="K52" s="42"/>
      <c r="L52" s="133"/>
      <c r="M52" s="41"/>
      <c r="N52" s="93"/>
      <c r="O52" s="45"/>
      <c r="P52" s="132"/>
      <c r="Q52" s="41"/>
      <c r="R52" s="93"/>
      <c r="S52" s="133"/>
      <c r="T52" s="41"/>
      <c r="U52" s="93"/>
      <c r="W52" s="106"/>
      <c r="AA52" s="106"/>
      <c r="AG52" s="106"/>
      <c r="AJ52" s="106"/>
    </row>
    <row r="53" spans="1:36" x14ac:dyDescent="0.3">
      <c r="A53" s="46">
        <v>41</v>
      </c>
      <c r="B53" s="132">
        <f>VLOOKUP(CONCATENATE($A53,B$9),lookups,MATCH(CONCATENATE($A$7,B$11),'Query Result 1'!$CK$7:$CU$7,FALSE),FALSE)</f>
        <v>4.4852864404977544E-3</v>
      </c>
      <c r="C53" s="41">
        <f>VLOOKUP(CONCATENATE($A53,C$9),lookups,MATCH(CONCATENATE($A$7,C$11),'Query Result 1'!$CK$7:$CU$7,FALSE),FALSE)</f>
        <v>0.89513587265606187</v>
      </c>
      <c r="D53" s="92"/>
      <c r="E53" s="133">
        <f>VLOOKUP(CONCATENATE($A53,E$9),lookups,MATCH(CONCATENATE($A$7,E$11),'Query Result 1'!$CK$7:$CU$7,FALSE),FALSE)</f>
        <v>1.1171787668024626E-2</v>
      </c>
      <c r="F53" s="41">
        <f>VLOOKUP(CONCATENATE($A53,F$9),lookups,MATCH(CONCATENATE($A$7,F$11),'Query Result 1'!$CK$7:$CU$7,FALSE),FALSE)</f>
        <v>0.89513587265606187</v>
      </c>
      <c r="G53" s="93"/>
      <c r="H53" s="46"/>
      <c r="I53" s="132"/>
      <c r="J53" s="41"/>
      <c r="K53" s="42"/>
      <c r="L53" s="133"/>
      <c r="M53" s="41"/>
      <c r="N53" s="93"/>
      <c r="O53" s="46"/>
      <c r="P53" s="132"/>
      <c r="Q53" s="41"/>
      <c r="R53" s="93"/>
      <c r="S53" s="133"/>
      <c r="T53" s="41"/>
      <c r="U53" s="93"/>
      <c r="W53" s="106"/>
      <c r="AA53" s="106"/>
      <c r="AG53" s="106"/>
      <c r="AJ53" s="106"/>
    </row>
    <row r="54" spans="1:36" x14ac:dyDescent="0.3">
      <c r="A54" s="46">
        <v>42</v>
      </c>
      <c r="B54" s="132">
        <f>VLOOKUP(CONCATENATE($A54,B$9),lookups,MATCH(CONCATENATE($A$7,B$11),'Query Result 1'!$CK$7:$CU$7,FALSE),FALSE)</f>
        <v>4.4316450009530932E-3</v>
      </c>
      <c r="C54" s="41">
        <f>VLOOKUP(CONCATENATE($A54,C$9),lookups,MATCH(CONCATENATE($A$7,C$11),'Query Result 1'!$CK$7:$CU$7,FALSE),FALSE)</f>
        <v>0.87236941115498279</v>
      </c>
      <c r="D54" s="92"/>
      <c r="E54" s="133">
        <f>VLOOKUP(CONCATENATE($A54,E$9),lookups,MATCH(CONCATENATE($A$7,E$11),'Query Result 1'!$CK$7:$CU$7,FALSE),FALSE)</f>
        <v>1.1040078776285503E-2</v>
      </c>
      <c r="F54" s="41">
        <f>VLOOKUP(CONCATENATE($A54,F$9),lookups,MATCH(CONCATENATE($A$7,F$11),'Query Result 1'!$CK$7:$CU$7,FALSE),FALSE)</f>
        <v>0.87236941115498279</v>
      </c>
      <c r="G54" s="93"/>
      <c r="H54" s="46"/>
      <c r="I54" s="132"/>
      <c r="J54" s="41"/>
      <c r="K54" s="42"/>
      <c r="L54" s="133"/>
      <c r="M54" s="41"/>
      <c r="N54" s="93"/>
      <c r="O54" s="46"/>
      <c r="P54" s="132"/>
      <c r="Q54" s="41"/>
      <c r="R54" s="93"/>
      <c r="S54" s="133"/>
      <c r="T54" s="41"/>
      <c r="U54" s="93"/>
      <c r="W54" s="106"/>
      <c r="AA54" s="106"/>
      <c r="AG54" s="106"/>
      <c r="AJ54" s="106"/>
    </row>
    <row r="55" spans="1:36" x14ac:dyDescent="0.3">
      <c r="A55" s="45">
        <v>43</v>
      </c>
      <c r="B55" s="132">
        <f>VLOOKUP(CONCATENATE($A55,B$9),lookups,MATCH(CONCATENATE($A$7,B$11),'Query Result 1'!$CK$7:$CU$7,FALSE),FALSE)</f>
        <v>4.4287713524060581E-3</v>
      </c>
      <c r="C55" s="41">
        <f>VLOOKUP(CONCATENATE($A55,C$9),lookups,MATCH(CONCATENATE($A$7,C$11),'Query Result 1'!$CK$7:$CU$7,FALSE),FALSE)</f>
        <v>0.87236941115498279</v>
      </c>
      <c r="D55" s="92"/>
      <c r="E55" s="133">
        <f>VLOOKUP(CONCATENATE($A55,E$9),lookups,MATCH(CONCATENATE($A$7,E$11),'Query Result 1'!$CK$7:$CU$7,FALSE),FALSE)</f>
        <v>1.1085578211613564E-2</v>
      </c>
      <c r="F55" s="41">
        <f>VLOOKUP(CONCATENATE($A55,F$9),lookups,MATCH(CONCATENATE($A$7,F$11),'Query Result 1'!$CK$7:$CU$7,FALSE),FALSE)</f>
        <v>0.87236941115498279</v>
      </c>
      <c r="G55" s="93"/>
      <c r="H55" s="45"/>
      <c r="I55" s="132"/>
      <c r="J55" s="41"/>
      <c r="K55" s="42"/>
      <c r="L55" s="133"/>
      <c r="M55" s="41"/>
      <c r="N55" s="93"/>
      <c r="O55" s="45"/>
      <c r="P55" s="132"/>
      <c r="Q55" s="41"/>
      <c r="R55" s="93"/>
      <c r="S55" s="133"/>
      <c r="T55" s="41"/>
      <c r="U55" s="93"/>
      <c r="W55" s="106"/>
      <c r="AA55" s="106"/>
      <c r="AG55" s="106"/>
      <c r="AJ55" s="106"/>
    </row>
    <row r="56" spans="1:36" x14ac:dyDescent="0.3">
      <c r="A56" s="46">
        <v>44</v>
      </c>
      <c r="B56" s="132">
        <f>VLOOKUP(CONCATENATE($A56,B$9),lookups,MATCH(CONCATENATE($A$7,B$11),'Query Result 1'!$CK$7:$CU$7,FALSE),FALSE)</f>
        <v>4.3420829545704901E-3</v>
      </c>
      <c r="C56" s="41">
        <f>VLOOKUP(CONCATENATE($A56,C$9),lookups,MATCH(CONCATENATE($A$7,C$11),'Query Result 1'!$CK$7:$CU$7,FALSE),FALSE)</f>
        <v>0.86098618040444319</v>
      </c>
      <c r="D56" s="92"/>
      <c r="E56" s="133">
        <f>VLOOKUP(CONCATENATE($A56,E$9),lookups,MATCH(CONCATENATE($A$7,E$11),'Query Result 1'!$CK$7:$CU$7,FALSE),FALSE)</f>
        <v>1.126805489435031E-2</v>
      </c>
      <c r="F56" s="41">
        <f>VLOOKUP(CONCATENATE($A56,F$9),lookups,MATCH(CONCATENATE($A$7,F$11),'Query Result 1'!$CK$7:$CU$7,FALSE),FALSE)</f>
        <v>0.86098618040444319</v>
      </c>
      <c r="G56" s="93"/>
      <c r="H56" s="46"/>
      <c r="I56" s="132"/>
      <c r="J56" s="41"/>
      <c r="K56" s="42"/>
      <c r="L56" s="133"/>
      <c r="M56" s="41"/>
      <c r="N56" s="93"/>
      <c r="O56" s="46"/>
      <c r="P56" s="132"/>
      <c r="Q56" s="41"/>
      <c r="R56" s="93"/>
      <c r="S56" s="133"/>
      <c r="T56" s="41"/>
      <c r="U56" s="93"/>
      <c r="W56" s="106"/>
      <c r="AA56" s="106"/>
      <c r="AG56" s="106"/>
      <c r="AJ56" s="106"/>
    </row>
    <row r="57" spans="1:36" x14ac:dyDescent="0.3">
      <c r="A57" s="46">
        <v>45</v>
      </c>
      <c r="B57" s="132">
        <f>VLOOKUP(CONCATENATE($A57,B$9),lookups,MATCH(CONCATENATE($A$7,B$11),'Query Result 1'!$CK$7:$CU$7,FALSE),FALSE)</f>
        <v>4.29658351924243E-3</v>
      </c>
      <c r="C57" s="41">
        <f>VLOOKUP(CONCATENATE($A57,C$9),lookups,MATCH(CONCATENATE($A$7,C$11),'Query Result 1'!$CK$7:$CU$7,FALSE),FALSE)</f>
        <v>0.86098618040444319</v>
      </c>
      <c r="D57" s="92"/>
      <c r="E57" s="133">
        <f>VLOOKUP(CONCATENATE($A57,E$9),lookups,MATCH(CONCATENATE($A$7,E$11),'Query Result 1'!$CK$7:$CU$7,FALSE),FALSE)</f>
        <v>1.1072646793151904E-2</v>
      </c>
      <c r="F57" s="41">
        <f>VLOOKUP(CONCATENATE($A57,F$9),lookups,MATCH(CONCATENATE($A$7,F$11),'Query Result 1'!$CK$7:$CU$7,FALSE),FALSE)</f>
        <v>0.86098618040444319</v>
      </c>
      <c r="G57" s="93"/>
      <c r="H57" s="46"/>
      <c r="I57" s="132"/>
      <c r="J57" s="41"/>
      <c r="K57" s="42"/>
      <c r="L57" s="133"/>
      <c r="M57" s="41"/>
      <c r="N57" s="93"/>
      <c r="O57" s="46"/>
      <c r="P57" s="132"/>
      <c r="Q57" s="41"/>
      <c r="R57" s="93"/>
      <c r="S57" s="133"/>
      <c r="T57" s="41"/>
      <c r="U57" s="93"/>
      <c r="W57" s="106"/>
      <c r="AA57" s="106"/>
      <c r="AG57" s="106"/>
      <c r="AJ57" s="106"/>
    </row>
    <row r="58" spans="1:36" x14ac:dyDescent="0.3">
      <c r="A58" s="45">
        <v>46</v>
      </c>
      <c r="B58" s="132">
        <f>VLOOKUP(CONCATENATE($A58,B$9),lookups,MATCH(CONCATENATE($A$7,B$11),'Query Result 1'!$CK$7:$CU$7,FALSE),FALSE)</f>
        <v>4.2558734981594281E-3</v>
      </c>
      <c r="C58" s="41">
        <f>VLOOKUP(CONCATENATE($A58,C$9),lookups,MATCH(CONCATENATE($A$7,C$11),'Query Result 1'!$CK$7:$CU$7,FALSE),FALSE)</f>
        <v>0.85581198460874353</v>
      </c>
      <c r="D58" s="92"/>
      <c r="E58" s="133">
        <f>VLOOKUP(CONCATENATE($A58,E$9),lookups,MATCH(CONCATENATE($A$7,E$11),'Query Result 1'!$CK$7:$CU$7,FALSE),FALSE)</f>
        <v>1.1147361655374824E-2</v>
      </c>
      <c r="F58" s="41">
        <f>VLOOKUP(CONCATENATE($A58,F$9),lookups,MATCH(CONCATENATE($A$7,F$11),'Query Result 1'!$CK$7:$CU$7,FALSE),FALSE)</f>
        <v>0.85581198460874353</v>
      </c>
      <c r="G58" s="93"/>
      <c r="H58" s="45"/>
      <c r="I58" s="132"/>
      <c r="J58" s="41"/>
      <c r="K58" s="42"/>
      <c r="L58" s="133"/>
      <c r="M58" s="41"/>
      <c r="N58" s="93"/>
      <c r="O58" s="45"/>
      <c r="P58" s="132"/>
      <c r="Q58" s="41"/>
      <c r="R58" s="93"/>
      <c r="S58" s="133"/>
      <c r="T58" s="41"/>
      <c r="U58" s="93"/>
      <c r="W58" s="106"/>
      <c r="AA58" s="106"/>
      <c r="AG58" s="106"/>
      <c r="AJ58" s="106"/>
    </row>
    <row r="59" spans="1:36" x14ac:dyDescent="0.3">
      <c r="A59" s="46">
        <v>47</v>
      </c>
      <c r="B59" s="132">
        <f>VLOOKUP(CONCATENATE($A59,B$9),lookups,MATCH(CONCATENATE($A$7,B$11),'Query Result 1'!$CK$7:$CU$7,FALSE),FALSE)</f>
        <v>4.1720587488708952E-3</v>
      </c>
      <c r="C59" s="41">
        <f>VLOOKUP(CONCATENATE($A59,C$9),lookups,MATCH(CONCATENATE($A$7,C$11),'Query Result 1'!$CK$7:$CU$7,FALSE),FALSE)</f>
        <v>0.85063778881304364</v>
      </c>
      <c r="D59" s="92"/>
      <c r="E59" s="133">
        <f>VLOOKUP(CONCATENATE($A59,E$9),lookups,MATCH(CONCATENATE($A$7,E$11),'Query Result 1'!$CK$7:$CU$7,FALSE),FALSE)</f>
        <v>1.1470647116916307E-2</v>
      </c>
      <c r="F59" s="41">
        <f>VLOOKUP(CONCATENATE($A59,F$9),lookups,MATCH(CONCATENATE($A$7,F$11),'Query Result 1'!$CK$7:$CU$7,FALSE),FALSE)</f>
        <v>0.85063778881304364</v>
      </c>
      <c r="G59" s="93"/>
      <c r="H59" s="46"/>
      <c r="I59" s="132"/>
      <c r="J59" s="41"/>
      <c r="K59" s="42"/>
      <c r="L59" s="133"/>
      <c r="M59" s="41"/>
      <c r="N59" s="93"/>
      <c r="O59" s="46"/>
      <c r="P59" s="132"/>
      <c r="Q59" s="41"/>
      <c r="R59" s="93"/>
      <c r="S59" s="133"/>
      <c r="T59" s="41"/>
      <c r="U59" s="93"/>
      <c r="W59" s="106"/>
      <c r="AA59" s="106"/>
      <c r="AG59" s="106"/>
      <c r="AJ59" s="106"/>
    </row>
    <row r="60" spans="1:36" x14ac:dyDescent="0.3">
      <c r="A60" s="46">
        <v>48</v>
      </c>
      <c r="B60" s="132">
        <f>VLOOKUP(CONCATENATE($A60,B$9),lookups,MATCH(CONCATENATE($A$7,B$11),'Query Result 1'!$CK$7:$CU$7,FALSE),FALSE)</f>
        <v>4.0743546982716919E-3</v>
      </c>
      <c r="C60" s="41">
        <f>VLOOKUP(CONCATENATE($A60,C$9),lookups,MATCH(CONCATENATE($A$7,C$11),'Query Result 1'!$CK$7:$CU$7,FALSE),FALSE)</f>
        <v>0.84132423638078402</v>
      </c>
      <c r="D60" s="92"/>
      <c r="E60" s="133">
        <f>VLOOKUP(CONCATENATE($A60,E$9),lookups,MATCH(CONCATENATE($A$7,E$11),'Query Result 1'!$CK$7:$CU$7,FALSE),FALSE)</f>
        <v>1.1280028429962959E-2</v>
      </c>
      <c r="F60" s="41">
        <f>VLOOKUP(CONCATENATE($A60,F$9),lookups,MATCH(CONCATENATE($A$7,F$11),'Query Result 1'!$CK$7:$CU$7,FALSE),FALSE)</f>
        <v>0.84132423638078402</v>
      </c>
      <c r="G60" s="93"/>
      <c r="H60" s="46"/>
      <c r="I60" s="132"/>
      <c r="J60" s="41"/>
      <c r="K60" s="42"/>
      <c r="L60" s="133"/>
      <c r="M60" s="41"/>
      <c r="N60" s="93"/>
      <c r="O60" s="46"/>
      <c r="P60" s="132"/>
      <c r="Q60" s="41"/>
      <c r="R60" s="93"/>
      <c r="S60" s="133"/>
      <c r="T60" s="41"/>
      <c r="U60" s="93"/>
      <c r="W60" s="106"/>
      <c r="AA60" s="106"/>
      <c r="AG60" s="106"/>
      <c r="AJ60" s="106"/>
    </row>
    <row r="61" spans="1:36" x14ac:dyDescent="0.3">
      <c r="A61" s="45">
        <v>49</v>
      </c>
      <c r="B61" s="132">
        <f>VLOOKUP(CONCATENATE($A61,B$9),lookups,MATCH(CONCATENATE($A$7,B$11),'Query Result 1'!$CK$7:$CU$7,FALSE),FALSE)</f>
        <v>3.8626625886400839E-3</v>
      </c>
      <c r="C61" s="41">
        <f>VLOOKUP(CONCATENATE($A61,C$9),lookups,MATCH(CONCATENATE($A$7,C$11),'Query Result 1'!$CK$7:$CU$7,FALSE),FALSE)</f>
        <v>0.75679753902307334</v>
      </c>
      <c r="D61" s="92"/>
      <c r="E61" s="133">
        <f>VLOOKUP(CONCATENATE($A61,E$9),lookups,MATCH(CONCATENATE($A$7,E$11),'Query Result 1'!$CK$7:$CU$7,FALSE),FALSE)</f>
        <v>1.030203004112191E-2</v>
      </c>
      <c r="F61" s="41">
        <f>VLOOKUP(CONCATENATE($A61,F$9),lookups,MATCH(CONCATENATE($A$7,F$11),'Query Result 1'!$CK$7:$CU$7,FALSE),FALSE)</f>
        <v>0.75679753902307334</v>
      </c>
      <c r="G61" s="93"/>
      <c r="H61" s="45"/>
      <c r="I61" s="132"/>
      <c r="J61" s="41"/>
      <c r="K61" s="42"/>
      <c r="L61" s="133"/>
      <c r="M61" s="41"/>
      <c r="N61" s="93"/>
      <c r="O61" s="45"/>
      <c r="P61" s="132"/>
      <c r="Q61" s="41"/>
      <c r="R61" s="93"/>
      <c r="S61" s="133"/>
      <c r="T61" s="41"/>
      <c r="U61" s="93"/>
      <c r="W61" s="106"/>
      <c r="AA61" s="106"/>
      <c r="AG61" s="106"/>
      <c r="AJ61" s="106"/>
    </row>
    <row r="62" spans="1:36" x14ac:dyDescent="0.3">
      <c r="A62" s="46">
        <v>50</v>
      </c>
      <c r="B62" s="132">
        <f>VLOOKUP(CONCATENATE($A62,B$9),lookups,MATCH(CONCATENATE($A$7,B$11),'Query Result 1'!$CK$7:$CU$7,FALSE),FALSE)</f>
        <v>3.7458008810606447E-3</v>
      </c>
      <c r="C62" s="41">
        <f>VLOOKUP(CONCATENATE($A62,C$9),lookups,MATCH(CONCATENATE($A$7,C$11),'Query Result 1'!$CK$7:$CU$7,FALSE),FALSE)</f>
        <v>0.76157228690334522</v>
      </c>
      <c r="D62" s="92"/>
      <c r="E62" s="133">
        <f>VLOOKUP(CONCATENATE($A62,E$9),lookups,MATCH(CONCATENATE($A$7,E$11),'Query Result 1'!$CK$7:$CU$7,FALSE),FALSE)</f>
        <v>1.014781090243101E-2</v>
      </c>
      <c r="F62" s="41">
        <f>VLOOKUP(CONCATENATE($A62,F$9),lookups,MATCH(CONCATENATE($A$7,F$11),'Query Result 1'!$CK$7:$CU$7,FALSE),FALSE)</f>
        <v>0.76157228690334522</v>
      </c>
      <c r="G62" s="93"/>
      <c r="H62" s="46"/>
      <c r="I62" s="132"/>
      <c r="J62" s="41"/>
      <c r="K62" s="42"/>
      <c r="L62" s="133"/>
      <c r="M62" s="41"/>
      <c r="N62" s="93"/>
      <c r="O62" s="46"/>
      <c r="P62" s="132"/>
      <c r="Q62" s="41"/>
      <c r="R62" s="93"/>
      <c r="S62" s="133"/>
      <c r="T62" s="41"/>
      <c r="U62" s="93"/>
      <c r="W62" s="106"/>
      <c r="AA62" s="106"/>
      <c r="AG62" s="106"/>
      <c r="AJ62" s="106"/>
    </row>
    <row r="63" spans="1:36" x14ac:dyDescent="0.3">
      <c r="A63" s="46">
        <v>51</v>
      </c>
      <c r="B63" s="132">
        <f>VLOOKUP(CONCATENATE($A63,B$9),lookups,MATCH(CONCATENATE($A$7,B$11),'Query Result 1'!$CK$7:$CU$7,FALSE),FALSE)</f>
        <v>3.5767345582100618E-3</v>
      </c>
      <c r="C63" s="41">
        <f>VLOOKUP(CONCATENATE($A63,C$9),lookups,MATCH(CONCATENATE($A$7,C$11),'Query Result 1'!$CK$7:$CU$7,FALSE),FALSE)</f>
        <v>0.76555124347023829</v>
      </c>
      <c r="D63" s="92"/>
      <c r="E63" s="133">
        <f>VLOOKUP(CONCATENATE($A63,E$9),lookups,MATCH(CONCATENATE($A$7,E$11),'Query Result 1'!$CK$7:$CU$7,FALSE),FALSE)</f>
        <v>1.024359918733219E-2</v>
      </c>
      <c r="F63" s="41">
        <f>VLOOKUP(CONCATENATE($A63,F$9),lookups,MATCH(CONCATENATE($A$7,F$11),'Query Result 1'!$CK$7:$CU$7,FALSE),FALSE)</f>
        <v>0.76555124347023829</v>
      </c>
      <c r="G63" s="93"/>
      <c r="H63" s="46"/>
      <c r="I63" s="132"/>
      <c r="J63" s="41"/>
      <c r="K63" s="42"/>
      <c r="L63" s="133"/>
      <c r="M63" s="41"/>
      <c r="N63" s="93"/>
      <c r="O63" s="46"/>
      <c r="P63" s="132"/>
      <c r="Q63" s="41"/>
      <c r="R63" s="93"/>
      <c r="S63" s="133"/>
      <c r="T63" s="41"/>
      <c r="U63" s="93"/>
      <c r="W63" s="106"/>
      <c r="AA63" s="106"/>
      <c r="AG63" s="106"/>
      <c r="AJ63" s="106"/>
    </row>
    <row r="64" spans="1:36" x14ac:dyDescent="0.3">
      <c r="A64" s="45">
        <v>52</v>
      </c>
      <c r="B64" s="132">
        <f>VLOOKUP(CONCATENATE($A64,B$9),lookups,MATCH(CONCATENATE($A$7,B$11),'Query Result 1'!$CK$7:$CU$7,FALSE),FALSE)</f>
        <v>3.5719451439650027E-3</v>
      </c>
      <c r="C64" s="41">
        <f>VLOOKUP(CONCATENATE($A64,C$9),lookups,MATCH(CONCATENATE($A$7,C$11),'Query Result 1'!$CK$7:$CU$7,FALSE),FALSE)</f>
        <v>0.77430494791740312</v>
      </c>
      <c r="D64" s="92"/>
      <c r="E64" s="133">
        <f>VLOOKUP(CONCATENATE($A64,E$9),lookups,MATCH(CONCATENATE($A$7,E$11),'Query Result 1'!$CK$7:$CU$7,FALSE),FALSE)</f>
        <v>1.0364292426307677E-2</v>
      </c>
      <c r="F64" s="41">
        <f>VLOOKUP(CONCATENATE($A64,F$9),lookups,MATCH(CONCATENATE($A$7,F$11),'Query Result 1'!$CK$7:$CU$7,FALSE),FALSE)</f>
        <v>0.77430494791740312</v>
      </c>
      <c r="G64" s="93"/>
      <c r="H64" s="45"/>
      <c r="I64" s="132"/>
      <c r="J64" s="41"/>
      <c r="K64" s="42"/>
      <c r="L64" s="133"/>
      <c r="M64" s="41"/>
      <c r="N64" s="93"/>
      <c r="O64" s="45"/>
      <c r="P64" s="132"/>
      <c r="Q64" s="41"/>
      <c r="R64" s="93"/>
      <c r="S64" s="133"/>
      <c r="T64" s="41"/>
      <c r="U64" s="93"/>
      <c r="W64" s="106"/>
      <c r="AA64" s="106"/>
      <c r="AG64" s="106"/>
      <c r="AJ64" s="106"/>
    </row>
    <row r="65" spans="1:36" x14ac:dyDescent="0.3">
      <c r="A65" s="46">
        <v>53</v>
      </c>
      <c r="B65" s="132">
        <f>VLOOKUP(CONCATENATE($A65,B$9),lookups,MATCH(CONCATENATE($A$7,B$11),'Query Result 1'!$CK$7:$CU$7,FALSE),FALSE)</f>
        <v>3.5092038173547297E-3</v>
      </c>
      <c r="C65" s="41">
        <f>VLOOKUP(CONCATENATE($A65,C$9),lookups,MATCH(CONCATENATE($A$7,C$11),'Query Result 1'!$CK$7:$CU$7,FALSE),FALSE)</f>
        <v>0.78305865236456818</v>
      </c>
      <c r="D65" s="92"/>
      <c r="E65" s="133">
        <f>VLOOKUP(CONCATENATE($A65,E$9),lookups,MATCH(CONCATENATE($A$7,E$11),'Query Result 1'!$CK$7:$CU$7,FALSE),FALSE)</f>
        <v>1.0449065058445221E-2</v>
      </c>
      <c r="F65" s="41">
        <f>VLOOKUP(CONCATENATE($A65,F$9),lookups,MATCH(CONCATENATE($A$7,F$11),'Query Result 1'!$CK$7:$CU$7,FALSE),FALSE)</f>
        <v>0.78305865236456818</v>
      </c>
      <c r="G65" s="93"/>
      <c r="H65" s="46"/>
      <c r="I65" s="132"/>
      <c r="J65" s="41"/>
      <c r="K65" s="42"/>
      <c r="L65" s="133"/>
      <c r="M65" s="41"/>
      <c r="N65" s="93"/>
      <c r="O65" s="46"/>
      <c r="P65" s="132"/>
      <c r="Q65" s="41"/>
      <c r="R65" s="93"/>
      <c r="S65" s="133"/>
      <c r="T65" s="41"/>
      <c r="U65" s="93"/>
      <c r="W65" s="106"/>
      <c r="AA65" s="106"/>
      <c r="AG65" s="106"/>
      <c r="AJ65" s="106"/>
    </row>
    <row r="66" spans="1:36" x14ac:dyDescent="0.3">
      <c r="A66" s="46">
        <v>54</v>
      </c>
      <c r="B66" s="132">
        <f>VLOOKUP(CONCATENATE($A66,B$9),lookups,MATCH(CONCATENATE($A$7,B$11),'Query Result 1'!$CK$7:$CU$7,FALSE),FALSE)</f>
        <v>3.6011605708598628E-3</v>
      </c>
      <c r="C66" s="41">
        <f>VLOOKUP(CONCATENATE($A66,C$9),lookups,MATCH(CONCATENATE($A$7,C$11),'Query Result 1'!$CK$7:$CU$7,FALSE),FALSE)</f>
        <v>0.7918123568117329</v>
      </c>
      <c r="D66" s="92"/>
      <c r="E66" s="133">
        <f>VLOOKUP(CONCATENATE($A66,E$9),lookups,MATCH(CONCATENATE($A$7,E$11),'Query Result 1'!$CK$7:$CU$7,FALSE),FALSE)</f>
        <v>1.0923217068706062E-2</v>
      </c>
      <c r="F66" s="41">
        <f>VLOOKUP(CONCATENATE($A66,F$9),lookups,MATCH(CONCATENATE($A$7,F$11),'Query Result 1'!$CK$7:$CU$7,FALSE),FALSE)</f>
        <v>0.7918123568117329</v>
      </c>
      <c r="G66" s="93"/>
      <c r="H66" s="46"/>
      <c r="I66" s="132"/>
      <c r="J66" s="41"/>
      <c r="K66" s="42"/>
      <c r="L66" s="133"/>
      <c r="M66" s="41"/>
      <c r="N66" s="93"/>
      <c r="O66" s="46"/>
      <c r="P66" s="132"/>
      <c r="Q66" s="41"/>
      <c r="R66" s="93"/>
      <c r="S66" s="133"/>
      <c r="T66" s="41"/>
      <c r="U66" s="93"/>
      <c r="W66" s="106"/>
      <c r="AA66" s="106"/>
      <c r="AG66" s="106"/>
      <c r="AJ66" s="106"/>
    </row>
    <row r="67" spans="1:36" x14ac:dyDescent="0.3">
      <c r="A67" s="45">
        <v>55</v>
      </c>
      <c r="B67" s="132">
        <f>VLOOKUP(CONCATENATE($A67,B$9),lookups,MATCH(CONCATENATE($A$7,B$11),'Query Result 1'!$CK$7:$CU$7,FALSE),FALSE)</f>
        <v>2.7472080109658429E-3</v>
      </c>
      <c r="C67" s="41">
        <f>VLOOKUP(CONCATENATE($A67,C$9),lookups,MATCH(CONCATENATE($A$7,C$11),'Query Result 1'!$CK$7:$CU$7,FALSE),FALSE)</f>
        <v>0.79977026994551903</v>
      </c>
      <c r="D67" s="92"/>
      <c r="E67" s="133">
        <f>VLOOKUP(CONCATENATE($A67,E$9),lookups,MATCH(CONCATENATE($A$7,E$11),'Query Result 1'!$CK$7:$CU$7,FALSE),FALSE)</f>
        <v>8.630045528171813E-3</v>
      </c>
      <c r="F67" s="41">
        <f>VLOOKUP(CONCATENATE($A67,F$9),lookups,MATCH(CONCATENATE($A$7,F$11),'Query Result 1'!$CK$7:$CU$7,FALSE),FALSE)</f>
        <v>0.79977026994551903</v>
      </c>
      <c r="G67" s="93"/>
      <c r="H67" s="45"/>
      <c r="I67" s="132"/>
      <c r="J67" s="41"/>
      <c r="K67" s="42"/>
      <c r="L67" s="133"/>
      <c r="M67" s="41"/>
      <c r="N67" s="93"/>
      <c r="O67" s="45"/>
      <c r="P67" s="132"/>
      <c r="Q67" s="41"/>
      <c r="R67" s="93"/>
      <c r="S67" s="133"/>
      <c r="T67" s="41"/>
      <c r="U67" s="93"/>
      <c r="W67" s="106"/>
      <c r="AA67" s="106"/>
      <c r="AG67" s="106"/>
      <c r="AJ67" s="106"/>
    </row>
    <row r="68" spans="1:36" x14ac:dyDescent="0.3">
      <c r="A68" s="46">
        <v>56</v>
      </c>
      <c r="B68" s="132">
        <f>VLOOKUP(CONCATENATE($A68,B$9),lookups,MATCH(CONCATENATE($A$7,B$11),'Query Result 1'!$CK$7:$CU$7,FALSE),FALSE)</f>
        <v>2.5934678136994489E-3</v>
      </c>
      <c r="C68" s="41">
        <f>VLOOKUP(CONCATENATE($A68,C$9),lookups,MATCH(CONCATENATE($A$7,C$11),'Query Result 1'!$CK$7:$CU$7,FALSE),FALSE)</f>
        <v>0.80454501782579091</v>
      </c>
      <c r="D68" s="92"/>
      <c r="E68" s="133">
        <f>VLOOKUP(CONCATENATE($A68,E$9),lookups,MATCH(CONCATENATE($A$7,E$11),'Query Result 1'!$CK$7:$CU$7,FALSE),FALSE)</f>
        <v>8.2550343927836941E-3</v>
      </c>
      <c r="F68" s="41">
        <f>VLOOKUP(CONCATENATE($A68,F$9),lookups,MATCH(CONCATENATE($A$7,F$11),'Query Result 1'!$CK$7:$CU$7,FALSE),FALSE)</f>
        <v>0.80454501782579091</v>
      </c>
      <c r="G68" s="93"/>
      <c r="H68" s="46"/>
      <c r="I68" s="132"/>
      <c r="J68" s="41"/>
      <c r="K68" s="42"/>
      <c r="L68" s="133"/>
      <c r="M68" s="41"/>
      <c r="N68" s="93"/>
      <c r="O68" s="46"/>
      <c r="P68" s="132"/>
      <c r="Q68" s="41"/>
      <c r="R68" s="93"/>
      <c r="S68" s="133"/>
      <c r="T68" s="41"/>
      <c r="U68" s="93"/>
      <c r="W68" s="106"/>
      <c r="AA68" s="106"/>
      <c r="AG68" s="106"/>
      <c r="AJ68" s="106"/>
    </row>
    <row r="69" spans="1:36" x14ac:dyDescent="0.3">
      <c r="A69" s="46">
        <v>57</v>
      </c>
      <c r="B69" s="132">
        <f>VLOOKUP(CONCATENATE($A69,B$9),lookups,MATCH(CONCATENATE($A$7,B$11),'Query Result 1'!$CK$7:$CU$7,FALSE),FALSE)</f>
        <v>2.4411644407065728E-3</v>
      </c>
      <c r="C69" s="41">
        <f>VLOOKUP(CONCATENATE($A69,C$9),lookups,MATCH(CONCATENATE($A$7,C$11),'Query Result 1'!$CK$7:$CU$7,FALSE),FALSE)</f>
        <v>0.80852397439268409</v>
      </c>
      <c r="D69" s="92"/>
      <c r="E69" s="133">
        <f>VLOOKUP(CONCATENATE($A69,E$9),lookups,MATCH(CONCATENATE($A$7,E$11),'Query Result 1'!$CK$7:$CU$7,FALSE),FALSE)</f>
        <v>8.3374123177987081E-3</v>
      </c>
      <c r="F69" s="41">
        <f>VLOOKUP(CONCATENATE($A69,F$9),lookups,MATCH(CONCATENATE($A$7,F$11),'Query Result 1'!$CK$7:$CU$7,FALSE),FALSE)</f>
        <v>0.80852397439268409</v>
      </c>
      <c r="G69" s="93"/>
      <c r="H69" s="46"/>
      <c r="I69" s="132"/>
      <c r="J69" s="41"/>
      <c r="K69" s="42"/>
      <c r="L69" s="133"/>
      <c r="M69" s="41"/>
      <c r="N69" s="93"/>
      <c r="O69" s="46"/>
      <c r="P69" s="132"/>
      <c r="Q69" s="41"/>
      <c r="R69" s="93"/>
      <c r="S69" s="133"/>
      <c r="T69" s="41"/>
      <c r="U69" s="93"/>
      <c r="W69" s="106"/>
      <c r="AA69" s="106"/>
      <c r="AG69" s="106"/>
      <c r="AJ69" s="106"/>
    </row>
    <row r="70" spans="1:36" x14ac:dyDescent="0.3">
      <c r="A70" s="45">
        <v>58</v>
      </c>
      <c r="B70" s="132">
        <f>VLOOKUP(CONCATENATE($A70,B$9),lookups,MATCH(CONCATENATE($A$7,B$11),'Query Result 1'!$CK$7:$CU$7,FALSE),FALSE)</f>
        <v>2.4095543066891831E-3</v>
      </c>
      <c r="C70" s="41">
        <f>VLOOKUP(CONCATENATE($A70,C$9),lookups,MATCH(CONCATENATE($A$7,C$11),'Query Result 1'!$CK$7:$CU$7,FALSE),FALSE)</f>
        <v>0.81329872227295585</v>
      </c>
      <c r="D70" s="92"/>
      <c r="E70" s="133">
        <f>VLOOKUP(CONCATENATE($A70,E$9),lookups,MATCH(CONCATENATE($A$7,E$11),'Query Result 1'!$CK$7:$CU$7,FALSE),FALSE)</f>
        <v>8.2435397985955519E-3</v>
      </c>
      <c r="F70" s="41">
        <f>VLOOKUP(CONCATENATE($A70,F$9),lookups,MATCH(CONCATENATE($A$7,F$11),'Query Result 1'!$CK$7:$CU$7,FALSE),FALSE)</f>
        <v>0.81329872227295585</v>
      </c>
      <c r="G70" s="93"/>
      <c r="H70" s="45"/>
      <c r="I70" s="132"/>
      <c r="J70" s="41"/>
      <c r="K70" s="42"/>
      <c r="L70" s="133"/>
      <c r="M70" s="41"/>
      <c r="N70" s="93"/>
      <c r="O70" s="45"/>
      <c r="P70" s="132"/>
      <c r="Q70" s="41"/>
      <c r="R70" s="93"/>
      <c r="S70" s="133"/>
      <c r="T70" s="41"/>
      <c r="U70" s="93"/>
      <c r="W70" s="106"/>
      <c r="AA70" s="106"/>
      <c r="AG70" s="106"/>
      <c r="AJ70" s="106"/>
    </row>
    <row r="71" spans="1:36" x14ac:dyDescent="0.3">
      <c r="A71" s="46">
        <v>59</v>
      </c>
      <c r="B71" s="132">
        <f>VLOOKUP(CONCATENATE($A71,B$9),lookups,MATCH(CONCATENATE($A$7,B$11),'Query Result 1'!$CK$7:$CU$7,FALSE),FALSE)</f>
        <v>2.0446009412156876E-3</v>
      </c>
      <c r="C71" s="41">
        <f>VLOOKUP(CONCATENATE($A71,C$9),lookups,MATCH(CONCATENATE($A$7,C$11),'Query Result 1'!$CK$7:$CU$7,FALSE),FALSE)</f>
        <v>0.81727767883984892</v>
      </c>
      <c r="D71" s="92"/>
      <c r="E71" s="133">
        <f>VLOOKUP(CONCATENATE($A71,E$9),lookups,MATCH(CONCATENATE($A$7,E$11),'Query Result 1'!$CK$7:$CU$7,FALSE),FALSE)</f>
        <v>7.4389182054256401E-3</v>
      </c>
      <c r="F71" s="41">
        <f>VLOOKUP(CONCATENATE($A71,F$9),lookups,MATCH(CONCATENATE($A$7,F$11),'Query Result 1'!$CK$7:$CU$7,FALSE),FALSE)</f>
        <v>0.81727767883984892</v>
      </c>
      <c r="G71" s="93"/>
      <c r="H71" s="46"/>
      <c r="I71" s="132"/>
      <c r="J71" s="41"/>
      <c r="K71" s="42"/>
      <c r="L71" s="133"/>
      <c r="M71" s="41"/>
      <c r="N71" s="93"/>
      <c r="O71" s="46"/>
      <c r="P71" s="132"/>
      <c r="Q71" s="41"/>
      <c r="R71" s="93"/>
      <c r="S71" s="133"/>
      <c r="T71" s="41"/>
      <c r="U71" s="93"/>
      <c r="W71" s="106"/>
      <c r="AA71" s="106"/>
      <c r="AG71" s="106"/>
      <c r="AJ71" s="106"/>
    </row>
    <row r="72" spans="1:36" x14ac:dyDescent="0.3">
      <c r="A72" s="46">
        <v>60</v>
      </c>
      <c r="B72" s="132">
        <f>VLOOKUP(CONCATENATE($A72,B$9),lookups,MATCH(CONCATENATE($A$7,B$11),'Query Result 1'!$CK$7:$CU$7,FALSE),FALSE)</f>
        <v>1.7146102997311224E-3</v>
      </c>
      <c r="C72" s="41">
        <f>VLOOKUP(CONCATENATE($A72,C$9),lookups,MATCH(CONCATENATE($A$7,C$11),'Query Result 1'!$CK$7:$CU$7,FALSE),FALSE)</f>
        <v>0.83478508773417859</v>
      </c>
      <c r="D72" s="92"/>
      <c r="E72" s="133">
        <f>VLOOKUP(CONCATENATE($A72,E$9),lookups,MATCH(CONCATENATE($A$7,E$11),'Query Result 1'!$CK$7:$CU$7,FALSE),FALSE)</f>
        <v>6.1903179117387581E-3</v>
      </c>
      <c r="F72" s="41">
        <f>VLOOKUP(CONCATENATE($A72,F$9),lookups,MATCH(CONCATENATE($A$7,F$11),'Query Result 1'!$CK$7:$CU$7,FALSE),FALSE)</f>
        <v>0.83478508773417859</v>
      </c>
      <c r="G72" s="93"/>
      <c r="H72" s="46"/>
      <c r="I72" s="132"/>
      <c r="J72" s="41"/>
      <c r="K72" s="42"/>
      <c r="L72" s="133"/>
      <c r="M72" s="41"/>
      <c r="N72" s="93"/>
      <c r="O72" s="46"/>
      <c r="P72" s="132"/>
      <c r="Q72" s="41"/>
      <c r="R72" s="93"/>
      <c r="S72" s="133"/>
      <c r="T72" s="41"/>
      <c r="U72" s="93"/>
      <c r="W72" s="106"/>
      <c r="AA72" s="106"/>
      <c r="AG72" s="106"/>
      <c r="AJ72" s="106"/>
    </row>
    <row r="73" spans="1:36" x14ac:dyDescent="0.3">
      <c r="A73" s="45">
        <v>61</v>
      </c>
      <c r="B73" s="132">
        <f>VLOOKUP(CONCATENATE($A73,B$9),lookups,MATCH(CONCATENATE($A$7,B$11),'Query Result 1'!$CK$7:$CU$7,FALSE),FALSE)</f>
        <v>1.5685331652568228E-3</v>
      </c>
      <c r="C73" s="41">
        <f>VLOOKUP(CONCATENATE($A73,C$9),lookups,MATCH(CONCATENATE($A$7,C$11),'Query Result 1'!$CK$7:$CU$7,FALSE),FALSE)</f>
        <v>0.85149670531512978</v>
      </c>
      <c r="D73" s="92"/>
      <c r="E73" s="133">
        <f>VLOOKUP(CONCATENATE($A73,E$9),lookups,MATCH(CONCATENATE($A$7,E$11),'Query Result 1'!$CK$7:$CU$7,FALSE),FALSE)</f>
        <v>6.0475933672360007E-3</v>
      </c>
      <c r="F73" s="41">
        <f>VLOOKUP(CONCATENATE($A73,F$9),lookups,MATCH(CONCATENATE($A$7,F$11),'Query Result 1'!$CK$7:$CU$7,FALSE),FALSE)</f>
        <v>0.85149670531512978</v>
      </c>
      <c r="G73" s="93"/>
      <c r="H73" s="45"/>
      <c r="I73" s="132"/>
      <c r="J73" s="41"/>
      <c r="K73" s="42"/>
      <c r="L73" s="133"/>
      <c r="M73" s="41"/>
      <c r="N73" s="93"/>
      <c r="O73" s="45"/>
      <c r="P73" s="132"/>
      <c r="Q73" s="41"/>
      <c r="R73" s="93"/>
      <c r="S73" s="133"/>
      <c r="T73" s="41"/>
      <c r="U73" s="93"/>
      <c r="W73" s="106"/>
      <c r="AA73" s="106"/>
      <c r="AG73" s="106"/>
      <c r="AJ73" s="106"/>
    </row>
    <row r="74" spans="1:36" x14ac:dyDescent="0.3">
      <c r="A74" s="46">
        <v>62</v>
      </c>
      <c r="B74" s="132">
        <f>VLOOKUP(CONCATENATE($A74,B$9),lookups,MATCH(CONCATENATE($A$7,B$11),'Query Result 1'!$CK$7:$CU$7,FALSE),FALSE)</f>
        <v>1.3918037796141456E-3</v>
      </c>
      <c r="C74" s="41">
        <f>VLOOKUP(CONCATENATE($A74,C$9),lookups,MATCH(CONCATENATE($A$7,C$11),'Query Result 1'!$CK$7:$CU$7,FALSE),FALSE)</f>
        <v>0.86025040976229472</v>
      </c>
      <c r="D74" s="92"/>
      <c r="E74" s="133">
        <f>VLOOKUP(CONCATENATE($A74,E$9),lookups,MATCH(CONCATENATE($A$7,E$11),'Query Result 1'!$CK$7:$CU$7,FALSE),FALSE)</f>
        <v>5.7822598180597316E-3</v>
      </c>
      <c r="F74" s="41">
        <f>VLOOKUP(CONCATENATE($A74,F$9),lookups,MATCH(CONCATENATE($A$7,F$11),'Query Result 1'!$CK$7:$CU$7,FALSE),FALSE)</f>
        <v>0.86025040976229472</v>
      </c>
      <c r="G74" s="93"/>
      <c r="H74" s="46"/>
      <c r="I74" s="132"/>
      <c r="J74" s="41"/>
      <c r="K74" s="42"/>
      <c r="L74" s="133"/>
      <c r="M74" s="41"/>
      <c r="N74" s="93"/>
      <c r="O74" s="46"/>
      <c r="P74" s="132"/>
      <c r="Q74" s="41"/>
      <c r="R74" s="93"/>
      <c r="S74" s="133"/>
      <c r="T74" s="41"/>
      <c r="U74" s="93"/>
      <c r="W74" s="106"/>
      <c r="AA74" s="106"/>
      <c r="AG74" s="106"/>
      <c r="AJ74" s="106"/>
    </row>
    <row r="75" spans="1:36" x14ac:dyDescent="0.3">
      <c r="A75" s="46">
        <v>63</v>
      </c>
      <c r="B75" s="132">
        <f>VLOOKUP(CONCATENATE($A75,B$9),lookups,MATCH(CONCATENATE($A$7,B$11),'Query Result 1'!$CK$7:$CU$7,FALSE),FALSE)</f>
        <v>1.2404582894702811E-3</v>
      </c>
      <c r="C75" s="41">
        <f>VLOOKUP(CONCATENATE($A75,C$9),lookups,MATCH(CONCATENATE($A$7,C$11),'Query Result 1'!$CK$7:$CU$7,FALSE),FALSE)</f>
        <v>0.86820832289608108</v>
      </c>
      <c r="D75" s="92"/>
      <c r="E75" s="133">
        <f>VLOOKUP(CONCATENATE($A75,E$9),lookups,MATCH(CONCATENATE($A$7,E$11),'Query Result 1'!$CK$7:$CU$7,FALSE),FALSE)</f>
        <v>5.0676792126969289E-3</v>
      </c>
      <c r="F75" s="41">
        <f>VLOOKUP(CONCATENATE($A75,F$9),lookups,MATCH(CONCATENATE($A$7,F$11),'Query Result 1'!$CK$7:$CU$7,FALSE),FALSE)</f>
        <v>0.86820832289608108</v>
      </c>
      <c r="G75" s="93"/>
      <c r="H75" s="46"/>
      <c r="I75" s="132"/>
      <c r="J75" s="41"/>
      <c r="K75" s="42"/>
      <c r="L75" s="133"/>
      <c r="M75" s="41"/>
      <c r="N75" s="93"/>
      <c r="O75" s="46"/>
      <c r="P75" s="132"/>
      <c r="Q75" s="41"/>
      <c r="R75" s="93"/>
      <c r="S75" s="133"/>
      <c r="T75" s="41"/>
      <c r="U75" s="93"/>
      <c r="W75" s="106"/>
      <c r="AA75" s="106"/>
      <c r="AG75" s="106"/>
      <c r="AJ75" s="106"/>
    </row>
    <row r="76" spans="1:36" x14ac:dyDescent="0.3">
      <c r="A76" s="45">
        <v>64</v>
      </c>
      <c r="B76" s="132">
        <f>VLOOKUP(CONCATENATE($A76,B$9),lookups,MATCH(CONCATENATE($A$7,B$11),'Query Result 1'!$CK$7:$CU$7,FALSE),FALSE)</f>
        <v>9.9476133869875441E-4</v>
      </c>
      <c r="C76" s="41">
        <f>VLOOKUP(CONCATENATE($A76,C$9),lookups,MATCH(CONCATENATE($A$7,C$11),'Query Result 1'!$CK$7:$CU$7,FALSE),FALSE)</f>
        <v>0.86900411420945978</v>
      </c>
      <c r="D76" s="92"/>
      <c r="E76" s="133">
        <f>VLOOKUP(CONCATENATE($A76,E$9),lookups,MATCH(CONCATENATE($A$7,E$11),'Query Result 1'!$CK$7:$CU$7,FALSE),FALSE)</f>
        <v>4.7386464540613753E-3</v>
      </c>
      <c r="F76" s="41">
        <f>VLOOKUP(CONCATENATE($A76,F$9),lookups,MATCH(CONCATENATE($A$7,F$11),'Query Result 1'!$CK$7:$CU$7,FALSE),FALSE)</f>
        <v>0.86900411420945978</v>
      </c>
      <c r="G76" s="93"/>
      <c r="H76" s="45"/>
      <c r="I76" s="132"/>
      <c r="J76" s="41"/>
      <c r="K76" s="42"/>
      <c r="L76" s="133"/>
      <c r="M76" s="41"/>
      <c r="N76" s="93"/>
      <c r="O76" s="45"/>
      <c r="P76" s="132"/>
      <c r="Q76" s="41"/>
      <c r="R76" s="93"/>
      <c r="S76" s="133"/>
      <c r="T76" s="41"/>
      <c r="U76" s="93"/>
      <c r="W76" s="106"/>
      <c r="AA76" s="106"/>
      <c r="AG76" s="106"/>
      <c r="AJ76" s="106"/>
    </row>
    <row r="77" spans="1:36" x14ac:dyDescent="0.3">
      <c r="A77" s="46">
        <v>65</v>
      </c>
      <c r="B77" s="132">
        <f>VLOOKUP(CONCATENATE($A77,B$9),lookups,MATCH(CONCATENATE($A$7,B$11),'Query Result 1'!$CK$7:$CU$7,FALSE),FALSE)</f>
        <v>8.8460481106239746E-4</v>
      </c>
      <c r="C77" s="41">
        <f>VLOOKUP(CONCATENATE($A77,C$9),lookups,MATCH(CONCATENATE($A$7,C$11),'Query Result 1'!$CK$7:$CU$7,FALSE),FALSE)</f>
        <v>0.88571573179041074</v>
      </c>
      <c r="D77" s="92"/>
      <c r="E77" s="133">
        <f>VLOOKUP(CONCATENATE($A77,E$9),lookups,MATCH(CONCATENATE($A$7,E$11),'Query Result 1'!$CK$7:$CU$7,FALSE),FALSE)</f>
        <v>4.4129662853973637E-3</v>
      </c>
      <c r="F77" s="41">
        <f>VLOOKUP(CONCATENATE($A77,F$9),lookups,MATCH(CONCATENATE($A$7,F$11),'Query Result 1'!$CK$7:$CU$7,FALSE),FALSE)</f>
        <v>0.88571573179041074</v>
      </c>
      <c r="G77" s="93"/>
      <c r="H77" s="46"/>
      <c r="I77" s="132"/>
      <c r="J77" s="41"/>
      <c r="K77" s="42"/>
      <c r="L77" s="133"/>
      <c r="M77" s="41"/>
      <c r="N77" s="93"/>
      <c r="O77" s="46"/>
      <c r="P77" s="132"/>
      <c r="Q77" s="41"/>
      <c r="R77" s="93"/>
      <c r="S77" s="133"/>
      <c r="T77" s="41"/>
      <c r="U77" s="93"/>
      <c r="W77" s="106"/>
      <c r="AA77" s="106"/>
      <c r="AG77" s="106"/>
      <c r="AJ77" s="106"/>
    </row>
    <row r="78" spans="1:36" x14ac:dyDescent="0.3">
      <c r="A78" s="46">
        <v>66</v>
      </c>
      <c r="B78" s="132">
        <f>VLOOKUP(CONCATENATE($A78,B$9),lookups,MATCH(CONCATENATE($A$7,B$11),'Query Result 1'!$CK$7:$CU$7,FALSE),FALSE)</f>
        <v>7.7253251772801685E-4</v>
      </c>
      <c r="C78" s="41">
        <f>VLOOKUP(CONCATENATE($A78,C$9),lookups,MATCH(CONCATENATE($A$7,C$11),'Query Result 1'!$CK$7:$CU$7,FALSE),FALSE)</f>
        <v>0.89446943623757569</v>
      </c>
      <c r="D78" s="92"/>
      <c r="E78" s="133">
        <f>VLOOKUP(CONCATENATE($A78,E$9),lookups,MATCH(CONCATENATE($A$7,E$11),'Query Result 1'!$CK$7:$CU$7,FALSE),FALSE)</f>
        <v>3.955098283569723E-3</v>
      </c>
      <c r="F78" s="41">
        <f>VLOOKUP(CONCATENATE($A78,F$9),lookups,MATCH(CONCATENATE($A$7,F$11),'Query Result 1'!$CK$7:$CU$7,FALSE),FALSE)</f>
        <v>0.89446943623757569</v>
      </c>
      <c r="G78" s="93"/>
      <c r="H78" s="46"/>
      <c r="I78" s="132"/>
      <c r="J78" s="41"/>
      <c r="K78" s="42"/>
      <c r="L78" s="133"/>
      <c r="M78" s="41"/>
      <c r="N78" s="93"/>
      <c r="O78" s="46"/>
      <c r="P78" s="132"/>
      <c r="Q78" s="41"/>
      <c r="R78" s="93"/>
      <c r="S78" s="133"/>
      <c r="T78" s="41"/>
      <c r="U78" s="93"/>
      <c r="W78" s="106"/>
      <c r="AA78" s="106"/>
      <c r="AG78" s="106"/>
      <c r="AJ78" s="106"/>
    </row>
    <row r="79" spans="1:36" x14ac:dyDescent="0.3">
      <c r="A79" s="45">
        <v>67</v>
      </c>
      <c r="B79" s="132">
        <f>VLOOKUP(CONCATENATE($A79,B$9),lookups,MATCH(CONCATENATE($A$7,B$11),'Query Result 1'!$CK$7:$CU$7,FALSE),FALSE)</f>
        <v>6.6572858006320112E-4</v>
      </c>
      <c r="C79" s="41">
        <f>VLOOKUP(CONCATENATE($A79,C$9),lookups,MATCH(CONCATENATE($A$7,C$11),'Query Result 1'!$CK$7:$CU$7,FALSE),FALSE)</f>
        <v>0.91038526250514817</v>
      </c>
      <c r="D79" s="92"/>
      <c r="E79" s="133">
        <f>VLOOKUP(CONCATENATE($A79,E$9),lookups,MATCH(CONCATENATE($A$7,E$11),'Query Result 1'!$CK$7:$CU$7,FALSE),FALSE)</f>
        <v>3.479030507610858E-3</v>
      </c>
      <c r="F79" s="41">
        <f>VLOOKUP(CONCATENATE($A79,F$9),lookups,MATCH(CONCATENATE($A$7,F$11),'Query Result 1'!$CK$7:$CU$7,FALSE),FALSE)</f>
        <v>0.91038526250514817</v>
      </c>
      <c r="G79" s="93"/>
      <c r="H79" s="45"/>
      <c r="I79" s="132"/>
      <c r="J79" s="41"/>
      <c r="K79" s="42"/>
      <c r="L79" s="133"/>
      <c r="M79" s="41"/>
      <c r="N79" s="93"/>
      <c r="O79" s="45"/>
      <c r="P79" s="132"/>
      <c r="Q79" s="41"/>
      <c r="R79" s="93"/>
      <c r="S79" s="133"/>
      <c r="T79" s="41"/>
      <c r="U79" s="93"/>
      <c r="W79" s="106"/>
      <c r="AA79" s="106"/>
      <c r="AG79" s="106"/>
      <c r="AJ79" s="106"/>
    </row>
    <row r="80" spans="1:36" x14ac:dyDescent="0.3">
      <c r="A80" s="46">
        <v>68</v>
      </c>
      <c r="B80" s="132">
        <f>VLOOKUP(CONCATENATE($A80,B$9),lookups,MATCH(CONCATENATE($A$7,B$11),'Query Result 1'!$CK$7:$CU$7,FALSE),FALSE)</f>
        <v>5.4359851681419654E-4</v>
      </c>
      <c r="C80" s="41">
        <f>VLOOKUP(CONCATENATE($A80,C$9),lookups,MATCH(CONCATENATE($A$7,C$11),'Query Result 1'!$CK$7:$CU$7,FALSE),FALSE)</f>
        <v>0.91595580169879853</v>
      </c>
      <c r="D80" s="92"/>
      <c r="E80" s="133">
        <f>VLOOKUP(CONCATENATE($A80,E$9),lookups,MATCH(CONCATENATE($A$7,E$11),'Query Result 1'!$CK$7:$CU$7,FALSE),FALSE)</f>
        <v>3.114556083561868E-3</v>
      </c>
      <c r="F80" s="41">
        <f>VLOOKUP(CONCATENATE($A80,F$9),lookups,MATCH(CONCATENATE($A$7,F$11),'Query Result 1'!$CK$7:$CU$7,FALSE),FALSE)</f>
        <v>0.91595580169879853</v>
      </c>
      <c r="G80" s="93"/>
      <c r="H80" s="46"/>
      <c r="I80" s="132"/>
      <c r="J80" s="41"/>
      <c r="K80" s="42"/>
      <c r="L80" s="133"/>
      <c r="M80" s="41"/>
      <c r="N80" s="93"/>
      <c r="O80" s="46"/>
      <c r="P80" s="132"/>
      <c r="Q80" s="41"/>
      <c r="R80" s="93"/>
      <c r="S80" s="133"/>
      <c r="T80" s="41"/>
      <c r="U80" s="93"/>
      <c r="W80" s="106"/>
      <c r="AA80" s="106"/>
      <c r="AG80" s="106"/>
      <c r="AJ80" s="106"/>
    </row>
    <row r="81" spans="1:36" x14ac:dyDescent="0.3">
      <c r="A81" s="46">
        <v>69</v>
      </c>
      <c r="B81" s="132">
        <f>VLOOKUP(CONCATENATE($A81,B$9),lookups,MATCH(CONCATENATE($A$7,B$11),'Query Result 1'!$CK$7:$CU$7,FALSE),FALSE)</f>
        <v>5.0624108570273641E-4</v>
      </c>
      <c r="C81" s="41">
        <f>VLOOKUP(CONCATENATE($A81,C$9),lookups,MATCH(CONCATENATE($A$7,C$11),'Query Result 1'!$CK$7:$CU$7,FALSE),FALSE)</f>
        <v>0.93585058453326408</v>
      </c>
      <c r="D81" s="92"/>
      <c r="E81" s="133">
        <f>VLOOKUP(CONCATENATE($A81,E$9),lookups,MATCH(CONCATENATE($A$7,E$11),'Query Result 1'!$CK$7:$CU$7,FALSE),FALSE)</f>
        <v>2.9071744467508136E-3</v>
      </c>
      <c r="F81" s="41">
        <f>VLOOKUP(CONCATENATE($A81,F$9),lookups,MATCH(CONCATENATE($A$7,F$11),'Query Result 1'!$CK$7:$CU$7,FALSE),FALSE)</f>
        <v>0.93585058453326408</v>
      </c>
      <c r="G81" s="93"/>
      <c r="H81" s="46"/>
      <c r="I81" s="132"/>
      <c r="J81" s="41"/>
      <c r="K81" s="42"/>
      <c r="L81" s="133"/>
      <c r="M81" s="41"/>
      <c r="N81" s="93"/>
      <c r="O81" s="46"/>
      <c r="P81" s="132"/>
      <c r="Q81" s="41"/>
      <c r="R81" s="93"/>
      <c r="S81" s="133"/>
      <c r="T81" s="41"/>
      <c r="U81" s="93"/>
      <c r="W81" s="106"/>
      <c r="AA81" s="106"/>
      <c r="AG81" s="106"/>
      <c r="AJ81" s="106"/>
    </row>
    <row r="82" spans="1:36" x14ac:dyDescent="0.3">
      <c r="A82" s="45">
        <v>70</v>
      </c>
      <c r="B82" s="132">
        <f>VLOOKUP(CONCATENATE($A82,B$9),lookups,MATCH(CONCATENATE($A$7,B$11),'Query Result 1'!$CK$7:$CU$7,FALSE),FALSE)</f>
        <v>4.2913151635728649E-4</v>
      </c>
      <c r="C82" s="41">
        <f>VLOOKUP(CONCATENATE($A82,C$9),lookups,MATCH(CONCATENATE($A$7,C$11),'Query Result 1'!$CK$7:$CU$7,FALSE),FALSE)</f>
        <v>0.94619587160718632</v>
      </c>
      <c r="D82" s="92"/>
      <c r="E82" s="133">
        <f>VLOOKUP(CONCATENATE($A82,E$9),lookups,MATCH(CONCATENATE($A$7,E$11),'Query Result 1'!$CK$7:$CU$7,FALSE),FALSE)</f>
        <v>2.4809165789405623E-3</v>
      </c>
      <c r="F82" s="41">
        <f>VLOOKUP(CONCATENATE($A82,F$9),lookups,MATCH(CONCATENATE($A$7,F$11),'Query Result 1'!$CK$7:$CU$7,FALSE),FALSE)</f>
        <v>0.94619587160718632</v>
      </c>
      <c r="G82" s="93"/>
      <c r="H82" s="45"/>
      <c r="I82" s="132"/>
      <c r="J82" s="41"/>
      <c r="K82" s="42"/>
      <c r="L82" s="133"/>
      <c r="M82" s="41"/>
      <c r="N82" s="93"/>
      <c r="O82" s="45"/>
      <c r="P82" s="132"/>
      <c r="Q82" s="41"/>
      <c r="R82" s="93"/>
      <c r="S82" s="133"/>
      <c r="T82" s="41"/>
      <c r="U82" s="93"/>
      <c r="W82" s="106"/>
      <c r="AA82" s="106"/>
      <c r="AG82" s="106"/>
      <c r="AJ82" s="106"/>
    </row>
    <row r="83" spans="1:36" x14ac:dyDescent="0.3">
      <c r="A83" s="46">
        <v>71</v>
      </c>
      <c r="B83" s="132">
        <f>VLOOKUP(CONCATENATE($A83,B$9),lookups,MATCH(CONCATENATE($A$7,B$11),'Query Result 1'!$CK$7:$CU$7,FALSE),FALSE)</f>
        <v>3.4483782564424803E-4</v>
      </c>
      <c r="C83" s="41">
        <f>VLOOKUP(CONCATENATE($A83,C$9),lookups,MATCH(CONCATENATE($A$7,C$11),'Query Result 1'!$CK$7:$CU$7,FALSE),FALSE)</f>
        <v>0.96370328050151632</v>
      </c>
      <c r="D83" s="92"/>
      <c r="E83" s="133">
        <f>VLOOKUP(CONCATENATE($A83,E$9),lookups,MATCH(CONCATENATE($A$7,E$11),'Query Result 1'!$CK$7:$CU$7,FALSE),FALSE)</f>
        <v>2.1571521759745737E-3</v>
      </c>
      <c r="F83" s="41">
        <f>VLOOKUP(CONCATENATE($A83,F$9),lookups,MATCH(CONCATENATE($A$7,F$11),'Query Result 1'!$CK$7:$CU$7,FALSE),FALSE)</f>
        <v>0.96370328050151632</v>
      </c>
      <c r="G83" s="93"/>
      <c r="H83" s="46"/>
      <c r="I83" s="132"/>
      <c r="J83" s="41"/>
      <c r="K83" s="42"/>
      <c r="L83" s="133"/>
      <c r="M83" s="41"/>
      <c r="N83" s="93"/>
      <c r="O83" s="46"/>
      <c r="P83" s="132"/>
      <c r="Q83" s="41"/>
      <c r="R83" s="93"/>
      <c r="S83" s="133"/>
      <c r="T83" s="41"/>
      <c r="U83" s="93"/>
      <c r="W83" s="106"/>
      <c r="AA83" s="106"/>
      <c r="AG83" s="106"/>
      <c r="AJ83" s="106"/>
    </row>
    <row r="84" spans="1:36" x14ac:dyDescent="0.3">
      <c r="A84" s="46">
        <v>72</v>
      </c>
      <c r="B84" s="132">
        <f>VLOOKUP(CONCATENATE($A84,B$9),lookups,MATCH(CONCATENATE($A$7,B$11),'Query Result 1'!$CK$7:$CU$7,FALSE),FALSE)</f>
        <v>2.6868613914780994E-4</v>
      </c>
      <c r="C84" s="41">
        <f>VLOOKUP(CONCATENATE($A84,C$9),lookups,MATCH(CONCATENATE($A$7,C$11),'Query Result 1'!$CK$7:$CU$7,FALSE),FALSE)</f>
        <v>0.96768223706840928</v>
      </c>
      <c r="D84" s="92"/>
      <c r="E84" s="133">
        <f>VLOOKUP(CONCATENATE($A84,E$9),lookups,MATCH(CONCATENATE($A$7,E$11),'Query Result 1'!$CK$7:$CU$7,FALSE),FALSE)</f>
        <v>1.7438257266259821E-3</v>
      </c>
      <c r="F84" s="41">
        <f>VLOOKUP(CONCATENATE($A84,F$9),lookups,MATCH(CONCATENATE($A$7,F$11),'Query Result 1'!$CK$7:$CU$7,FALSE),FALSE)</f>
        <v>0.96768223706840928</v>
      </c>
      <c r="G84" s="93"/>
      <c r="H84" s="46"/>
      <c r="I84" s="132"/>
      <c r="J84" s="41"/>
      <c r="K84" s="42"/>
      <c r="L84" s="133"/>
      <c r="M84" s="41"/>
      <c r="N84" s="93"/>
      <c r="O84" s="46"/>
      <c r="P84" s="132"/>
      <c r="Q84" s="41"/>
      <c r="R84" s="93"/>
      <c r="S84" s="133"/>
      <c r="T84" s="41"/>
      <c r="U84" s="93"/>
      <c r="W84" s="106"/>
      <c r="AA84" s="106"/>
      <c r="AG84" s="106"/>
      <c r="AJ84" s="106"/>
    </row>
    <row r="85" spans="1:36" x14ac:dyDescent="0.3">
      <c r="A85" s="45">
        <v>73</v>
      </c>
      <c r="B85" s="132">
        <f>VLOOKUP(CONCATENATE($A85,B$9),lookups,MATCH(CONCATENATE($A$7,B$11),'Query Result 1'!$CK$7:$CU$7,FALSE),FALSE)</f>
        <v>2.2414458666876125E-4</v>
      </c>
      <c r="C85" s="41">
        <f>VLOOKUP(CONCATENATE($A85,C$9),lookups,MATCH(CONCATENATE($A$7,C$11),'Query Result 1'!$CK$7:$CU$7,FALSE),FALSE)</f>
        <v>0.97245698494868105</v>
      </c>
      <c r="D85" s="92"/>
      <c r="E85" s="133">
        <f>VLOOKUP(CONCATENATE($A85,E$9),lookups,MATCH(CONCATENATE($A$7,E$11),'Query Result 1'!$CK$7:$CU$7,FALSE),FALSE)</f>
        <v>1.4061720223493227E-3</v>
      </c>
      <c r="F85" s="41">
        <f>VLOOKUP(CONCATENATE($A85,F$9),lookups,MATCH(CONCATENATE($A$7,F$11),'Query Result 1'!$CK$7:$CU$7,FALSE),FALSE)</f>
        <v>0.97245698494868105</v>
      </c>
      <c r="G85" s="93"/>
      <c r="H85" s="45"/>
      <c r="I85" s="132"/>
      <c r="J85" s="41"/>
      <c r="K85" s="42"/>
      <c r="L85" s="133"/>
      <c r="M85" s="41"/>
      <c r="N85" s="93"/>
      <c r="O85" s="45"/>
      <c r="P85" s="132"/>
      <c r="Q85" s="41"/>
      <c r="R85" s="93"/>
      <c r="S85" s="133"/>
      <c r="T85" s="41"/>
      <c r="U85" s="93"/>
      <c r="W85" s="106"/>
      <c r="AA85" s="106"/>
      <c r="AG85" s="106"/>
      <c r="AJ85" s="106"/>
    </row>
    <row r="86" spans="1:36" x14ac:dyDescent="0.3">
      <c r="A86" s="46">
        <v>74</v>
      </c>
      <c r="B86" s="132">
        <f>VLOOKUP(CONCATENATE($A86,B$9),lookups,MATCH(CONCATENATE($A$7,B$11),'Query Result 1'!$CK$7:$CU$7,FALSE),FALSE)</f>
        <v>1.5805067008694702E-4</v>
      </c>
      <c r="C86" s="41">
        <f>VLOOKUP(CONCATENATE($A86,C$9),lookups,MATCH(CONCATENATE($A$7,C$11),'Query Result 1'!$CK$7:$CU$7,FALSE),FALSE)</f>
        <v>0.98041489808246718</v>
      </c>
      <c r="D86" s="92"/>
      <c r="E86" s="133">
        <f>VLOOKUP(CONCATENATE($A86,E$9),lookups,MATCH(CONCATENATE($A$7,E$11),'Query Result 1'!$CK$7:$CU$7,FALSE),FALSE)</f>
        <v>1.1188071676457825E-3</v>
      </c>
      <c r="F86" s="41">
        <f>VLOOKUP(CONCATENATE($A86,F$9),lookups,MATCH(CONCATENATE($A$7,F$11),'Query Result 1'!$CK$7:$CU$7,FALSE),FALSE)</f>
        <v>0.98041489808246718</v>
      </c>
      <c r="G86" s="93"/>
      <c r="H86" s="46"/>
      <c r="I86" s="132"/>
      <c r="J86" s="41"/>
      <c r="K86" s="42"/>
      <c r="L86" s="133"/>
      <c r="M86" s="41"/>
      <c r="N86" s="93"/>
      <c r="O86" s="46"/>
      <c r="P86" s="132"/>
      <c r="Q86" s="41"/>
      <c r="R86" s="93"/>
      <c r="S86" s="133"/>
      <c r="T86" s="41"/>
      <c r="U86" s="93"/>
      <c r="W86" s="106"/>
      <c r="AA86" s="106"/>
      <c r="AG86" s="106"/>
      <c r="AJ86" s="106"/>
    </row>
    <row r="87" spans="1:36" x14ac:dyDescent="0.3">
      <c r="A87" s="46">
        <v>75</v>
      </c>
      <c r="B87" s="132">
        <f>VLOOKUP(CONCATENATE($A87,B$9),lookups,MATCH(CONCATENATE($A$7,B$11),'Query Result 1'!$CK$7:$CU$7,FALSE),FALSE)</f>
        <v>1.2404582894702811E-4</v>
      </c>
      <c r="C87" s="41">
        <f>VLOOKUP(CONCATENATE($A87,C$9),lookups,MATCH(CONCATENATE($A$7,C$11),'Query Result 1'!$CK$7:$CU$7,FALSE),FALSE)</f>
        <v>0.98041489808246718</v>
      </c>
      <c r="D87" s="92"/>
      <c r="E87" s="133">
        <f>VLOOKUP(CONCATENATE($A87,E$9),lookups,MATCH(CONCATENATE($A$7,E$11),'Query Result 1'!$CK$7:$CU$7,FALSE),FALSE)</f>
        <v>9.0088881949559809E-4</v>
      </c>
      <c r="F87" s="41">
        <f>VLOOKUP(CONCATENATE($A87,F$9),lookups,MATCH(CONCATENATE($A$7,F$11),'Query Result 1'!$CK$7:$CU$7,FALSE),FALSE)</f>
        <v>0.98041489808246718</v>
      </c>
      <c r="G87" s="93"/>
      <c r="H87" s="46"/>
      <c r="I87" s="132"/>
      <c r="J87" s="41"/>
      <c r="K87" s="42"/>
      <c r="L87" s="133"/>
      <c r="M87" s="41"/>
      <c r="N87" s="93"/>
      <c r="O87" s="46"/>
      <c r="P87" s="132"/>
      <c r="Q87" s="41"/>
      <c r="R87" s="93"/>
      <c r="S87" s="133"/>
      <c r="T87" s="41"/>
      <c r="U87" s="93"/>
      <c r="W87" s="106"/>
      <c r="AA87" s="106"/>
      <c r="AG87" s="106"/>
      <c r="AJ87" s="106"/>
    </row>
    <row r="88" spans="1:36" x14ac:dyDescent="0.3">
      <c r="A88" s="45">
        <v>76</v>
      </c>
      <c r="B88" s="132">
        <f>VLOOKUP(CONCATENATE($A88,B$9),lookups,MATCH(CONCATENATE($A$7,B$11),'Query Result 1'!$CK$7:$CU$7,FALSE),FALSE)</f>
        <v>1.0345134769327442E-4</v>
      </c>
      <c r="C88" s="41">
        <f>VLOOKUP(CONCATENATE($A88,C$9),lookups,MATCH(CONCATENATE($A$7,C$11),'Query Result 1'!$CK$7:$CU$7,FALSE),FALSE)</f>
        <v>0.98041489808246718</v>
      </c>
      <c r="D88" s="92"/>
      <c r="E88" s="133">
        <f>VLOOKUP(CONCATENATE($A88,E$9),lookups,MATCH(CONCATENATE($A$7,E$11),'Query Result 1'!$CK$7:$CU$7,FALSE),FALSE)</f>
        <v>5.8191383077466855E-4</v>
      </c>
      <c r="F88" s="41">
        <f>VLOOKUP(CONCATENATE($A88,F$9),lookups,MATCH(CONCATENATE($A$7,F$11),'Query Result 1'!$CK$7:$CU$7,FALSE),FALSE)</f>
        <v>0.98041489808246718</v>
      </c>
      <c r="G88" s="93"/>
      <c r="H88" s="45"/>
      <c r="I88" s="132"/>
      <c r="J88" s="41"/>
      <c r="K88" s="42"/>
      <c r="L88" s="133"/>
      <c r="M88" s="41"/>
      <c r="N88" s="93"/>
      <c r="O88" s="45"/>
      <c r="P88" s="132"/>
      <c r="Q88" s="41"/>
      <c r="R88" s="93"/>
      <c r="S88" s="133"/>
      <c r="T88" s="41"/>
      <c r="U88" s="93"/>
      <c r="W88" s="106"/>
      <c r="AA88" s="106"/>
      <c r="AG88" s="106"/>
      <c r="AJ88" s="106"/>
    </row>
    <row r="89" spans="1:36" x14ac:dyDescent="0.3">
      <c r="A89" s="46">
        <v>77</v>
      </c>
      <c r="B89" s="132">
        <f>VLOOKUP(CONCATENATE($A89,B$9),lookups,MATCH(CONCATENATE($A$7,B$11),'Query Result 1'!$CK$7:$CU$7,FALSE),FALSE)</f>
        <v>5.0288849573119507E-5</v>
      </c>
      <c r="C89" s="41">
        <f>VLOOKUP(CONCATENATE($A89,C$9),lookups,MATCH(CONCATENATE($A$7,C$11),'Query Result 1'!$CK$7:$CU$7,FALSE),FALSE)</f>
        <v>0.98041489808246718</v>
      </c>
      <c r="D89" s="92"/>
      <c r="E89" s="133">
        <f>VLOOKUP(CONCATENATE($A89,E$9),lookups,MATCH(CONCATENATE($A$7,E$11),'Query Result 1'!$CK$7:$CU$7,FALSE),FALSE)</f>
        <v>4.2146845356519206E-4</v>
      </c>
      <c r="F89" s="41">
        <f>VLOOKUP(CONCATENATE($A89,F$9),lookups,MATCH(CONCATENATE($A$7,F$11),'Query Result 1'!$CK$7:$CU$7,FALSE),FALSE)</f>
        <v>0.98041489808246718</v>
      </c>
      <c r="G89" s="93"/>
      <c r="H89" s="46"/>
      <c r="I89" s="132"/>
      <c r="J89" s="41"/>
      <c r="K89" s="42"/>
      <c r="L89" s="133"/>
      <c r="M89" s="41"/>
      <c r="N89" s="93"/>
      <c r="O89" s="46"/>
      <c r="P89" s="132"/>
      <c r="Q89" s="41"/>
      <c r="R89" s="93"/>
      <c r="S89" s="133"/>
      <c r="T89" s="41"/>
      <c r="U89" s="93"/>
      <c r="W89" s="106"/>
      <c r="AA89" s="106"/>
      <c r="AG89" s="106"/>
      <c r="AJ89" s="106"/>
    </row>
    <row r="90" spans="1:36" x14ac:dyDescent="0.3">
      <c r="A90" s="46">
        <v>78</v>
      </c>
      <c r="B90" s="132">
        <f>VLOOKUP(CONCATENATE($A90,B$9),lookups,MATCH(CONCATENATE($A$7,B$11),'Query Result 1'!$CK$7:$CU$7,FALSE),FALSE)</f>
        <v>4.502049390355461E-5</v>
      </c>
      <c r="C90" s="41">
        <f>VLOOKUP(CONCATENATE($A90,C$9),lookups,MATCH(CONCATENATE($A$7,C$11),'Query Result 1'!$CK$7:$CU$7,FALSE),FALSE)</f>
        <v>0.98041489808246718</v>
      </c>
      <c r="D90" s="92"/>
      <c r="E90" s="133">
        <f>VLOOKUP(CONCATENATE($A90,E$9),lookups,MATCH(CONCATENATE($A$7,E$11),'Query Result 1'!$CK$7:$CU$7,FALSE),FALSE)</f>
        <v>3.6974277971855486E-4</v>
      </c>
      <c r="F90" s="41">
        <f>VLOOKUP(CONCATENATE($A90,F$9),lookups,MATCH(CONCATENATE($A$7,F$11),'Query Result 1'!$CK$7:$CU$7,FALSE),FALSE)</f>
        <v>0.98041489808246718</v>
      </c>
      <c r="G90" s="93"/>
      <c r="H90" s="46"/>
      <c r="I90" s="132"/>
      <c r="J90" s="41"/>
      <c r="K90" s="42"/>
      <c r="L90" s="133"/>
      <c r="M90" s="41"/>
      <c r="N90" s="93"/>
      <c r="O90" s="46"/>
      <c r="P90" s="132"/>
      <c r="Q90" s="41"/>
      <c r="R90" s="93"/>
      <c r="S90" s="133"/>
      <c r="T90" s="41"/>
      <c r="U90" s="93"/>
      <c r="W90" s="106"/>
      <c r="AA90" s="106"/>
      <c r="AG90" s="106"/>
      <c r="AJ90" s="106"/>
    </row>
    <row r="91" spans="1:36" x14ac:dyDescent="0.3">
      <c r="A91" s="45">
        <v>79</v>
      </c>
      <c r="B91" s="132">
        <f>VLOOKUP(CONCATENATE($A91,B$9),lookups,MATCH(CONCATENATE($A$7,B$11),'Query Result 1'!$CK$7:$CU$7,FALSE),FALSE)</f>
        <v>3.0652251168377604E-5</v>
      </c>
      <c r="C91" s="41">
        <f>VLOOKUP(CONCATENATE($A91,C$9),lookups,MATCH(CONCATENATE($A$7,C$11),'Query Result 1'!$CK$7:$CU$7,FALSE),FALSE)</f>
        <v>0.98041489808246718</v>
      </c>
      <c r="D91" s="92"/>
      <c r="E91" s="133">
        <f>VLOOKUP(CONCATENATE($A91,E$9),lookups,MATCH(CONCATENATE($A$7,E$11),'Query Result 1'!$CK$7:$CU$7,FALSE),FALSE)</f>
        <v>2.3611812228140874E-4</v>
      </c>
      <c r="F91" s="41">
        <f>VLOOKUP(CONCATENATE($A91,F$9),lookups,MATCH(CONCATENATE($A$7,F$11),'Query Result 1'!$CK$7:$CU$7,FALSE),FALSE)</f>
        <v>0.98041489808246718</v>
      </c>
      <c r="G91" s="93"/>
      <c r="H91" s="45"/>
      <c r="I91" s="132"/>
      <c r="J91" s="41"/>
      <c r="K91" s="42"/>
      <c r="L91" s="133"/>
      <c r="M91" s="41"/>
      <c r="N91" s="93"/>
      <c r="O91" s="45"/>
      <c r="P91" s="132"/>
      <c r="Q91" s="41"/>
      <c r="R91" s="93"/>
      <c r="S91" s="133"/>
      <c r="T91" s="41"/>
      <c r="U91" s="93"/>
      <c r="W91" s="106"/>
      <c r="AA91" s="106"/>
      <c r="AG91" s="106"/>
      <c r="AJ91" s="106"/>
    </row>
    <row r="92" spans="1:36" x14ac:dyDescent="0.3">
      <c r="A92" s="46">
        <v>80</v>
      </c>
      <c r="B92" s="132">
        <f>VLOOKUP(CONCATENATE($A92,B$9),lookups,MATCH(CONCATENATE($A$7,B$11),'Query Result 1'!$CK$7:$CU$7,FALSE),FALSE)</f>
        <v>2.1073422678259604E-5</v>
      </c>
      <c r="C92" s="41">
        <f>VLOOKUP(CONCATENATE($A92,C$9),lookups,MATCH(CONCATENATE($A$7,C$11),'Query Result 1'!$CK$7:$CU$7,FALSE),FALSE)</f>
        <v>0.98041489808246718</v>
      </c>
      <c r="D92" s="92"/>
      <c r="E92" s="133">
        <f>VLOOKUP(CONCATENATE($A92,E$9),lookups,MATCH(CONCATENATE($A$7,E$11),'Query Result 1'!$CK$7:$CU$7,FALSE),FALSE)</f>
        <v>1.7002420569959452E-4</v>
      </c>
      <c r="F92" s="41">
        <f>VLOOKUP(CONCATENATE($A92,F$9),lookups,MATCH(CONCATENATE($A$7,F$11),'Query Result 1'!$CK$7:$CU$7,FALSE),FALSE)</f>
        <v>0.98041489808246718</v>
      </c>
      <c r="G92" s="93"/>
      <c r="H92" s="46"/>
      <c r="I92" s="132"/>
      <c r="J92" s="41"/>
      <c r="K92" s="42"/>
      <c r="L92" s="133"/>
      <c r="M92" s="41"/>
      <c r="N92" s="93"/>
      <c r="O92" s="46"/>
      <c r="P92" s="132"/>
      <c r="Q92" s="41"/>
      <c r="R92" s="93"/>
      <c r="S92" s="133"/>
      <c r="T92" s="41"/>
      <c r="U92" s="93"/>
      <c r="W92" s="106"/>
      <c r="AA92" s="106"/>
      <c r="AG92" s="106"/>
      <c r="AJ92" s="106"/>
    </row>
    <row r="93" spans="1:36" x14ac:dyDescent="0.3">
      <c r="A93" s="46">
        <v>81</v>
      </c>
      <c r="B93" s="132">
        <f>VLOOKUP(CONCATENATE($A93,B$9),lookups,MATCH(CONCATENATE($A$7,B$11),'Query Result 1'!$CK$7:$CU$7,FALSE),FALSE)</f>
        <v>9.5788284901180022E-6</v>
      </c>
      <c r="C93" s="41">
        <f>VLOOKUP(CONCATENATE($A93,C$9),lookups,MATCH(CONCATENATE($A$7,C$11),'Query Result 1'!$CK$7:$CU$7,FALSE),FALSE)</f>
        <v>0.98041489808246718</v>
      </c>
      <c r="D93" s="92"/>
      <c r="E93" s="133">
        <f>VLOOKUP(CONCATENATE($A93,E$9),lookups,MATCH(CONCATENATE($A$7,E$11),'Query Result 1'!$CK$7:$CU$7,FALSE),FALSE)</f>
        <v>1.0871970336283931E-4</v>
      </c>
      <c r="F93" s="41">
        <f>VLOOKUP(CONCATENATE($A93,F$9),lookups,MATCH(CONCATENATE($A$7,F$11),'Query Result 1'!$CK$7:$CU$7,FALSE),FALSE)</f>
        <v>0.98041489808246718</v>
      </c>
      <c r="G93" s="93"/>
      <c r="H93" s="46"/>
      <c r="I93" s="132"/>
      <c r="J93" s="41"/>
      <c r="K93" s="42"/>
      <c r="L93" s="133"/>
      <c r="M93" s="41"/>
      <c r="N93" s="93"/>
      <c r="O93" s="46"/>
      <c r="P93" s="132"/>
      <c r="Q93" s="41"/>
      <c r="R93" s="93"/>
      <c r="S93" s="133"/>
      <c r="T93" s="41"/>
      <c r="U93" s="93"/>
      <c r="W93" s="106"/>
      <c r="AA93" s="106"/>
      <c r="AG93" s="106"/>
      <c r="AJ93" s="106"/>
    </row>
    <row r="94" spans="1:36" x14ac:dyDescent="0.3">
      <c r="A94" s="45">
        <v>82</v>
      </c>
      <c r="B94" s="132">
        <f>VLOOKUP(CONCATENATE($A94,B$9),lookups,MATCH(CONCATENATE($A$7,B$11),'Query Result 1'!$CK$7:$CU$7,FALSE),FALSE)</f>
        <v>8.1420042166003009E-6</v>
      </c>
      <c r="C94" s="41">
        <f>VLOOKUP(CONCATENATE($A94,C$9),lookups,MATCH(CONCATENATE($A$7,C$11),'Query Result 1'!$CK$7:$CU$7,FALSE),FALSE)</f>
        <v>0.98041489808246718</v>
      </c>
      <c r="D94" s="92"/>
      <c r="E94" s="133">
        <f>VLOOKUP(CONCATENATE($A94,E$9),lookups,MATCH(CONCATENATE($A$7,E$11),'Query Result 1'!$CK$7:$CU$7,FALSE),FALSE)</f>
        <v>5.2683556695649008E-5</v>
      </c>
      <c r="F94" s="41">
        <f>VLOOKUP(CONCATENATE($A94,F$9),lookups,MATCH(CONCATENATE($A$7,F$11),'Query Result 1'!$CK$7:$CU$7,FALSE),FALSE)</f>
        <v>0.98041489808246718</v>
      </c>
      <c r="G94" s="93"/>
      <c r="H94" s="45"/>
      <c r="I94" s="132"/>
      <c r="J94" s="41"/>
      <c r="K94" s="42"/>
      <c r="L94" s="133"/>
      <c r="M94" s="41"/>
      <c r="N94" s="93"/>
      <c r="O94" s="45"/>
      <c r="P94" s="132"/>
      <c r="Q94" s="41"/>
      <c r="R94" s="93"/>
      <c r="S94" s="133"/>
      <c r="T94" s="41"/>
      <c r="U94" s="93"/>
      <c r="W94" s="106"/>
      <c r="AA94" s="106"/>
      <c r="AG94" s="106"/>
      <c r="AJ94" s="106"/>
    </row>
    <row r="95" spans="1:36" x14ac:dyDescent="0.3">
      <c r="A95" s="46">
        <v>83</v>
      </c>
      <c r="B95" s="132">
        <f>VLOOKUP(CONCATENATE($A95,B$9),lookups,MATCH(CONCATENATE($A$7,B$11),'Query Result 1'!$CK$7:$CU$7,FALSE),FALSE)</f>
        <v>7.1841213675885012E-6</v>
      </c>
      <c r="C95" s="41">
        <f>VLOOKUP(CONCATENATE($A95,C$9),lookups,MATCH(CONCATENATE($A$7,C$11),'Query Result 1'!$CK$7:$CU$7,FALSE),FALSE)</f>
        <v>0.98041489808246718</v>
      </c>
      <c r="D95" s="92"/>
      <c r="E95" s="133">
        <f>VLOOKUP(CONCATENATE($A95,E$9),lookups,MATCH(CONCATENATE($A$7,E$11),'Query Result 1'!$CK$7:$CU$7,FALSE),FALSE)</f>
        <v>7.9983217892485315E-5</v>
      </c>
      <c r="F95" s="41">
        <f>VLOOKUP(CONCATENATE($A95,F$9),lookups,MATCH(CONCATENATE($A$7,F$11),'Query Result 1'!$CK$7:$CU$7,FALSE),FALSE)</f>
        <v>0.98041489808246718</v>
      </c>
      <c r="G95" s="93"/>
      <c r="H95" s="46"/>
      <c r="I95" s="132"/>
      <c r="J95" s="41"/>
      <c r="K95" s="42"/>
      <c r="L95" s="133"/>
      <c r="M95" s="41"/>
      <c r="N95" s="93"/>
      <c r="O95" s="46"/>
      <c r="P95" s="132"/>
      <c r="Q95" s="41"/>
      <c r="R95" s="93"/>
      <c r="S95" s="133"/>
      <c r="T95" s="41"/>
      <c r="U95" s="93"/>
      <c r="W95" s="106"/>
      <c r="AA95" s="106"/>
      <c r="AG95" s="106"/>
      <c r="AJ95" s="106"/>
    </row>
    <row r="96" spans="1:36" ht="13.5" thickBot="1" x14ac:dyDescent="0.35">
      <c r="A96" s="47" t="s">
        <v>110</v>
      </c>
      <c r="B96" s="135">
        <f>IFERROR(VLOOKUP(CONCATENATE($A96,B$9),lookups,MATCH(CONCATENATE($A$7,B$11),'Query Result 1'!$CK$7:$CU$7,FALSE),FALSE),VLOOKUP("NNNN",lookups,MATCH(CONCATENATE($A$7,B$11),'Query Result 1'!$CK$7:$CU$7,FALSE),FALSE))</f>
        <v>0.18087989202744525</v>
      </c>
      <c r="C96" s="80">
        <f>IFERROR(VLOOKUP(CONCATENATE($A96,C$9),lookups,MATCH(CONCATENATE($A$7,C$11),'Query Result 1'!$CK$7:$CU$7,FALSE),FALSE),VLOOKUP("NNNN",lookups,MATCH(CONCATENATE($A$7,C$11),'Query Result 1'!$CK$7:$CU$7,FALSE),FALSE))</f>
        <v>0.96052011524800174</v>
      </c>
      <c r="D96" s="136"/>
      <c r="E96" s="137"/>
      <c r="F96" s="80"/>
      <c r="G96" s="81"/>
      <c r="H96" s="137"/>
      <c r="I96" s="77"/>
      <c r="J96" s="77"/>
      <c r="K96" s="71"/>
      <c r="L96" s="79"/>
      <c r="M96" s="77"/>
      <c r="N96" s="81"/>
      <c r="O96" s="137"/>
      <c r="P96" s="77"/>
      <c r="Q96" s="77"/>
      <c r="R96" s="81"/>
      <c r="S96" s="79"/>
      <c r="T96" s="77"/>
      <c r="U96" s="81"/>
      <c r="W96" s="106"/>
      <c r="AA96" s="106"/>
      <c r="AG96" s="106"/>
      <c r="AJ96" s="106"/>
    </row>
    <row r="97" spans="1:86" x14ac:dyDescent="0.3">
      <c r="B97" s="25"/>
      <c r="C97" s="26"/>
      <c r="D97" s="26"/>
      <c r="E97" s="26"/>
      <c r="F97" s="26"/>
      <c r="G97" s="26"/>
      <c r="H97" s="26"/>
      <c r="I97" s="26"/>
      <c r="K97" s="106"/>
      <c r="L97" s="26"/>
      <c r="N97" s="22"/>
      <c r="O97" s="22"/>
      <c r="P97" s="26"/>
      <c r="S97" s="26"/>
      <c r="T97" s="106"/>
      <c r="U97" s="22"/>
      <c r="W97" s="106"/>
      <c r="AA97" s="106"/>
      <c r="AG97" s="106"/>
      <c r="AJ97" s="106"/>
    </row>
    <row r="98" spans="1:86" x14ac:dyDescent="0.3">
      <c r="A98" s="27" t="s">
        <v>39</v>
      </c>
      <c r="B98" s="23" t="e">
        <f>(SUMPRODUCT(B12:B96,C12:C96)+SUMPRODUCT(E12:E96,F12:F96)+SUMPRODUCT(#REF!,#REF!)+SUMPRODUCT(#REF!,#REF!)+SUMPRODUCT(I12:I96,J12:J96)+SUMPRODUCT(L12:L96,M12:M96)+SUMPRODUCT(#REF!,#REF!)+SUMPRODUCT(#REF!,#REF!)+SUMPRODUCT(P12:P96,Q12:Q96)+SUMPRODUCT(S12:S96,T12:T96)+SUMPRODUCT(#REF!,#REF!)+SUMPRODUCT(#REF!,#REF!))</f>
        <v>#REF!</v>
      </c>
      <c r="F98" s="26"/>
      <c r="G98" s="26"/>
      <c r="H98" s="26"/>
      <c r="I98" s="22"/>
      <c r="K98" s="106"/>
      <c r="L98" s="26"/>
      <c r="N98" s="22"/>
      <c r="O98" s="22"/>
      <c r="P98" s="22"/>
      <c r="S98" s="26"/>
      <c r="T98" s="106"/>
      <c r="U98" s="22"/>
      <c r="W98" s="106"/>
      <c r="AA98" s="106"/>
      <c r="AG98" s="106"/>
      <c r="AJ98" s="106"/>
    </row>
    <row r="99" spans="1:86" ht="13.5" thickBot="1" x14ac:dyDescent="0.35">
      <c r="A99" s="27"/>
      <c r="B99" s="22"/>
      <c r="C99" s="26"/>
      <c r="F99" s="26"/>
      <c r="G99" s="26"/>
      <c r="H99" s="26"/>
      <c r="I99" s="26"/>
      <c r="K99" s="106"/>
      <c r="L99" s="26"/>
      <c r="N99" s="22"/>
      <c r="O99" s="22"/>
      <c r="P99" s="26"/>
      <c r="S99" s="26"/>
      <c r="T99" s="106"/>
      <c r="U99" s="22"/>
      <c r="W99" s="106"/>
      <c r="AA99" s="106"/>
      <c r="AG99" s="106"/>
      <c r="AJ99" s="106"/>
    </row>
    <row r="100" spans="1:86" x14ac:dyDescent="0.3">
      <c r="A100" s="56"/>
      <c r="B100" s="57"/>
      <c r="C100" s="58"/>
      <c r="D100" s="57"/>
      <c r="E100" s="57"/>
      <c r="F100" s="58"/>
      <c r="G100" s="58"/>
      <c r="H100" s="58"/>
      <c r="I100" s="58"/>
      <c r="J100" s="59"/>
      <c r="K100" s="59"/>
      <c r="L100" s="58"/>
      <c r="M100" s="59"/>
      <c r="N100" s="58"/>
      <c r="O100" s="58"/>
      <c r="P100" s="58"/>
      <c r="Q100" s="59"/>
      <c r="R100" s="59"/>
      <c r="S100" s="58"/>
      <c r="T100" s="59"/>
      <c r="U100" s="58"/>
      <c r="V100" s="185"/>
      <c r="W100" s="185"/>
      <c r="X100" s="185"/>
      <c r="Y100" s="185"/>
      <c r="Z100" s="185"/>
      <c r="AA100" s="185"/>
      <c r="AB100" s="185"/>
      <c r="AC100" s="185"/>
      <c r="AD100" s="185"/>
      <c r="AE100" s="185"/>
      <c r="AF100" s="185"/>
      <c r="AG100" s="185"/>
      <c r="AH100" s="185"/>
      <c r="AI100" s="185"/>
      <c r="AJ100" s="185"/>
      <c r="AK100" s="185"/>
      <c r="AL100" s="185"/>
      <c r="AM100" s="185"/>
      <c r="AN100" s="185"/>
      <c r="AO100" s="185"/>
      <c r="AP100" s="185"/>
      <c r="AQ100" s="185"/>
      <c r="AR100" s="185"/>
      <c r="AS100" s="185"/>
      <c r="AT100" s="185"/>
      <c r="AU100" s="185"/>
      <c r="AV100" s="185"/>
      <c r="AW100" s="185"/>
      <c r="AX100" s="185"/>
      <c r="AY100" s="185"/>
      <c r="AZ100" s="185"/>
      <c r="BA100" s="185"/>
      <c r="BB100" s="185"/>
      <c r="BC100" s="185"/>
      <c r="BD100" s="185"/>
      <c r="BE100" s="185"/>
      <c r="BF100" s="185"/>
      <c r="BG100" s="185"/>
      <c r="BH100" s="185"/>
      <c r="BI100" s="185"/>
      <c r="BJ100" s="185"/>
      <c r="BK100" s="185"/>
      <c r="BL100" s="185"/>
      <c r="BM100" s="185"/>
      <c r="BN100" s="185"/>
      <c r="BO100" s="185"/>
      <c r="BP100" s="185"/>
      <c r="BQ100" s="185"/>
      <c r="BR100" s="185"/>
      <c r="BS100" s="185"/>
      <c r="BT100" s="185"/>
      <c r="BU100" s="185"/>
      <c r="BV100" s="185"/>
      <c r="BW100" s="185"/>
      <c r="BX100" s="185"/>
      <c r="BY100" s="185"/>
      <c r="BZ100" s="185"/>
      <c r="CA100" s="185"/>
      <c r="CB100" s="185"/>
      <c r="CC100" s="185"/>
      <c r="CD100" s="185"/>
      <c r="CE100" s="185"/>
      <c r="CF100" s="185"/>
      <c r="CG100" s="185"/>
      <c r="CH100" s="185"/>
    </row>
    <row r="101" spans="1:86" s="28" customFormat="1" ht="15.5" x14ac:dyDescent="0.35">
      <c r="A101" s="61" t="s">
        <v>111</v>
      </c>
      <c r="B101" s="62"/>
      <c r="C101" s="63"/>
      <c r="D101" s="63"/>
      <c r="E101" s="63"/>
      <c r="F101" s="63"/>
      <c r="G101" s="63"/>
      <c r="H101" s="64"/>
      <c r="I101" s="64"/>
      <c r="J101" s="62"/>
      <c r="K101" s="62"/>
      <c r="L101" s="64"/>
      <c r="M101" s="62"/>
      <c r="N101" s="62"/>
      <c r="O101" s="65"/>
      <c r="P101" s="64"/>
      <c r="Q101" s="62"/>
      <c r="R101" s="62"/>
      <c r="S101" s="64"/>
      <c r="T101" s="62"/>
      <c r="U101" s="62"/>
    </row>
    <row r="102" spans="1:86" x14ac:dyDescent="0.3">
      <c r="A102" s="66" t="s">
        <v>40</v>
      </c>
      <c r="B102" s="44"/>
      <c r="C102" s="104"/>
      <c r="D102" s="104"/>
      <c r="E102" s="104"/>
      <c r="F102" s="104"/>
      <c r="G102" s="104"/>
      <c r="H102" s="138"/>
      <c r="I102" s="138"/>
      <c r="J102" s="44"/>
      <c r="K102" s="44"/>
      <c r="L102" s="138"/>
      <c r="M102" s="44"/>
      <c r="N102" s="44"/>
      <c r="O102" s="42"/>
      <c r="P102" s="138"/>
      <c r="Q102" s="44"/>
      <c r="R102" s="44"/>
      <c r="S102" s="138"/>
      <c r="T102" s="44"/>
      <c r="U102" s="44"/>
      <c r="V102" s="185"/>
      <c r="W102" s="185"/>
      <c r="X102" s="185"/>
      <c r="Y102" s="185"/>
      <c r="Z102" s="185"/>
      <c r="AA102" s="185"/>
      <c r="AB102" s="185"/>
      <c r="AC102" s="185"/>
      <c r="AD102" s="185"/>
      <c r="AE102" s="185"/>
      <c r="AF102" s="185"/>
      <c r="AG102" s="185"/>
      <c r="AH102" s="185"/>
      <c r="AI102" s="185"/>
      <c r="AJ102" s="185"/>
      <c r="AK102" s="185"/>
      <c r="AL102" s="185"/>
      <c r="AM102" s="185"/>
      <c r="AN102" s="185"/>
      <c r="AO102" s="185"/>
      <c r="AP102" s="185"/>
      <c r="AQ102" s="185"/>
      <c r="AR102" s="185"/>
      <c r="AS102" s="185"/>
      <c r="AT102" s="185"/>
      <c r="AU102" s="185"/>
      <c r="AV102" s="185"/>
      <c r="AW102" s="185"/>
      <c r="AX102" s="185"/>
      <c r="AY102" s="185"/>
      <c r="AZ102" s="185"/>
      <c r="BA102" s="185"/>
      <c r="BB102" s="185"/>
      <c r="BC102" s="185"/>
      <c r="BD102" s="185"/>
      <c r="BE102" s="185"/>
      <c r="BF102" s="185"/>
      <c r="BG102" s="185"/>
      <c r="BH102" s="185"/>
      <c r="BI102" s="185"/>
      <c r="BJ102" s="185"/>
      <c r="BK102" s="185"/>
      <c r="BL102" s="185"/>
      <c r="BM102" s="185"/>
      <c r="BN102" s="185"/>
      <c r="BO102" s="185"/>
      <c r="BP102" s="185"/>
      <c r="BQ102" s="185"/>
      <c r="BR102" s="185"/>
      <c r="BS102" s="185"/>
      <c r="BT102" s="185"/>
      <c r="BU102" s="185"/>
      <c r="BV102" s="185"/>
      <c r="BW102" s="185"/>
      <c r="BX102" s="185"/>
      <c r="BY102" s="185"/>
      <c r="BZ102" s="185"/>
      <c r="CA102" s="185"/>
      <c r="CB102" s="185"/>
      <c r="CC102" s="185"/>
      <c r="CD102" s="185"/>
      <c r="CE102" s="185"/>
      <c r="CF102" s="185"/>
      <c r="CG102" s="185"/>
      <c r="CH102" s="185"/>
    </row>
    <row r="103" spans="1:86" ht="13.5" thickBot="1" x14ac:dyDescent="0.35">
      <c r="A103" s="188"/>
      <c r="B103" s="189"/>
      <c r="C103" s="186"/>
      <c r="D103" s="186"/>
      <c r="E103" s="186"/>
      <c r="F103" s="186"/>
      <c r="G103" s="186"/>
      <c r="H103" s="70"/>
      <c r="I103" s="70"/>
      <c r="J103" s="189"/>
      <c r="K103" s="189"/>
      <c r="L103" s="70"/>
      <c r="M103" s="189"/>
      <c r="N103" s="189"/>
      <c r="O103" s="71"/>
      <c r="P103" s="70"/>
      <c r="Q103" s="189"/>
      <c r="R103" s="189"/>
      <c r="S103" s="70"/>
      <c r="T103" s="189"/>
      <c r="U103" s="189"/>
      <c r="V103" s="185"/>
      <c r="W103" s="185"/>
      <c r="X103" s="185"/>
      <c r="Y103" s="185"/>
      <c r="Z103" s="185"/>
      <c r="AA103" s="185"/>
      <c r="AB103" s="185"/>
      <c r="AC103" s="185"/>
      <c r="AD103" s="185"/>
      <c r="AE103" s="185"/>
      <c r="AF103" s="185"/>
      <c r="AG103" s="185"/>
      <c r="AH103" s="185"/>
      <c r="AI103" s="185"/>
      <c r="AJ103" s="185"/>
      <c r="AK103" s="185"/>
      <c r="AL103" s="185"/>
      <c r="AM103" s="185"/>
      <c r="AN103" s="185"/>
      <c r="AO103" s="185"/>
      <c r="AP103" s="185"/>
      <c r="AQ103" s="185"/>
      <c r="AR103" s="185"/>
      <c r="AS103" s="185"/>
      <c r="AT103" s="185"/>
      <c r="AU103" s="185"/>
      <c r="AV103" s="185"/>
      <c r="AW103" s="185"/>
      <c r="AX103" s="185"/>
      <c r="AY103" s="185"/>
      <c r="AZ103" s="185"/>
      <c r="BA103" s="185"/>
      <c r="BB103" s="185"/>
      <c r="BC103" s="185"/>
      <c r="BD103" s="185"/>
      <c r="BE103" s="185"/>
      <c r="BF103" s="185"/>
      <c r="BG103" s="185"/>
      <c r="BH103" s="185"/>
      <c r="BI103" s="185"/>
      <c r="BJ103" s="185"/>
      <c r="BK103" s="185"/>
      <c r="BL103" s="185"/>
      <c r="BM103" s="185"/>
      <c r="BN103" s="185"/>
      <c r="BO103" s="185"/>
      <c r="BP103" s="185"/>
      <c r="BQ103" s="185"/>
      <c r="BR103" s="185"/>
      <c r="BS103" s="185"/>
      <c r="BT103" s="185"/>
      <c r="BU103" s="185"/>
      <c r="BV103" s="185"/>
      <c r="BW103" s="185"/>
      <c r="BX103" s="185"/>
      <c r="BY103" s="185"/>
      <c r="BZ103" s="185"/>
      <c r="CA103" s="185"/>
      <c r="CB103" s="185"/>
      <c r="CC103" s="185"/>
      <c r="CD103" s="185"/>
      <c r="CE103" s="185"/>
      <c r="CF103" s="185"/>
      <c r="CG103" s="185"/>
      <c r="CH103" s="185"/>
    </row>
    <row r="104" spans="1:86" s="103" customFormat="1" x14ac:dyDescent="0.3">
      <c r="A104" s="184"/>
      <c r="B104" s="184"/>
      <c r="C104" s="187"/>
      <c r="D104" s="187"/>
      <c r="E104" s="187"/>
      <c r="F104" s="187"/>
      <c r="G104" s="187"/>
      <c r="H104" s="17"/>
      <c r="I104" s="17"/>
      <c r="J104" s="184"/>
      <c r="K104" s="184"/>
      <c r="L104" s="17"/>
      <c r="M104" s="184"/>
      <c r="N104" s="184"/>
      <c r="O104" s="184"/>
      <c r="P104" s="17"/>
      <c r="Q104" s="184"/>
      <c r="R104" s="184"/>
      <c r="S104" s="17"/>
      <c r="T104" s="184"/>
      <c r="U104" s="184"/>
      <c r="V104" s="184"/>
      <c r="W104" s="184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4"/>
      <c r="AJ104" s="184"/>
      <c r="AK104" s="184"/>
      <c r="AL104" s="184"/>
      <c r="AM104" s="184"/>
      <c r="AN104" s="184"/>
      <c r="AO104" s="184"/>
      <c r="AP104" s="184"/>
      <c r="AQ104" s="184"/>
      <c r="AR104" s="184"/>
      <c r="AS104" s="184"/>
      <c r="AT104" s="184"/>
      <c r="AU104" s="184"/>
      <c r="AV104" s="184"/>
      <c r="AW104" s="184"/>
      <c r="AX104" s="184"/>
      <c r="AY104" s="184"/>
      <c r="AZ104" s="184"/>
      <c r="BA104" s="184"/>
      <c r="BB104" s="184"/>
      <c r="BC104" s="184"/>
      <c r="BD104" s="184"/>
      <c r="BE104" s="184"/>
      <c r="BF104" s="184"/>
      <c r="BG104" s="184"/>
      <c r="BH104" s="184"/>
      <c r="BI104" s="184"/>
      <c r="BJ104" s="184"/>
      <c r="BK104" s="184"/>
      <c r="BL104" s="184"/>
      <c r="BM104" s="184"/>
      <c r="BN104" s="184"/>
      <c r="BO104" s="184"/>
      <c r="BP104" s="184"/>
      <c r="BQ104" s="184"/>
      <c r="BR104" s="184"/>
      <c r="BS104" s="184"/>
      <c r="BT104" s="184"/>
      <c r="BU104" s="184"/>
      <c r="BV104" s="184"/>
      <c r="BW104" s="184"/>
      <c r="BX104" s="184"/>
      <c r="BY104" s="184"/>
      <c r="BZ104" s="184"/>
      <c r="CA104" s="184"/>
      <c r="CB104" s="184"/>
      <c r="CC104" s="184"/>
      <c r="CD104" s="184"/>
      <c r="CE104" s="184"/>
      <c r="CF104" s="184"/>
      <c r="CG104" s="184"/>
      <c r="CH104" s="184"/>
    </row>
    <row r="105" spans="1:86" s="21" customFormat="1" ht="38.25" hidden="1" customHeight="1" x14ac:dyDescent="0.3">
      <c r="A105" s="19" t="s">
        <v>36</v>
      </c>
      <c r="B105" s="19" t="s">
        <v>19</v>
      </c>
      <c r="C105" s="19" t="s">
        <v>62</v>
      </c>
      <c r="D105" s="20"/>
      <c r="E105" s="19" t="s">
        <v>19</v>
      </c>
      <c r="F105" s="19" t="s">
        <v>62</v>
      </c>
      <c r="H105" s="19"/>
      <c r="K105" s="19"/>
      <c r="N105" s="19"/>
      <c r="R105" s="19"/>
      <c r="U105" s="19"/>
    </row>
    <row r="106" spans="1:86" ht="12.75" hidden="1" customHeight="1" x14ac:dyDescent="0.3">
      <c r="A106" s="184"/>
      <c r="B106" s="185"/>
      <c r="H106" s="185"/>
      <c r="I106" s="185"/>
      <c r="J106" s="185"/>
      <c r="K106" s="185"/>
      <c r="L106" s="185"/>
      <c r="M106" s="185"/>
      <c r="N106" s="22"/>
      <c r="O106" s="22"/>
      <c r="P106" s="185"/>
      <c r="Q106" s="185"/>
      <c r="R106" s="185"/>
      <c r="S106" s="185"/>
      <c r="T106" s="185"/>
      <c r="U106" s="22"/>
      <c r="V106" s="185"/>
      <c r="W106" s="185"/>
      <c r="X106" s="185"/>
      <c r="Y106" s="185"/>
      <c r="Z106" s="185"/>
      <c r="AA106" s="185"/>
      <c r="AB106" s="185"/>
      <c r="AC106" s="185"/>
      <c r="AD106" s="185"/>
      <c r="AE106" s="185"/>
      <c r="AF106" s="185"/>
      <c r="AG106" s="185"/>
      <c r="AH106" s="185"/>
      <c r="AI106" s="185"/>
      <c r="AJ106" s="185"/>
      <c r="AK106" s="185"/>
      <c r="AL106" s="185"/>
      <c r="AM106" s="185"/>
      <c r="AN106" s="185"/>
      <c r="AO106" s="185"/>
      <c r="AP106" s="185"/>
      <c r="AQ106" s="185"/>
      <c r="AR106" s="185"/>
      <c r="AS106" s="185"/>
      <c r="AT106" s="185"/>
      <c r="AU106" s="185"/>
      <c r="AV106" s="185"/>
      <c r="AW106" s="185"/>
      <c r="AX106" s="185"/>
      <c r="AY106" s="185"/>
      <c r="AZ106" s="185"/>
      <c r="BA106" s="185"/>
      <c r="BB106" s="185"/>
      <c r="BC106" s="185"/>
      <c r="BD106" s="185"/>
      <c r="BE106" s="185"/>
      <c r="BF106" s="185"/>
      <c r="BG106" s="185"/>
      <c r="BH106" s="185"/>
      <c r="BI106" s="185"/>
      <c r="BJ106" s="185"/>
      <c r="BK106" s="185"/>
      <c r="BL106" s="185"/>
      <c r="BM106" s="185"/>
      <c r="BN106" s="185"/>
      <c r="BO106" s="185"/>
      <c r="BP106" s="185"/>
      <c r="BQ106" s="185"/>
      <c r="BR106" s="185"/>
      <c r="BS106" s="185"/>
      <c r="BT106" s="185"/>
      <c r="BU106" s="185"/>
      <c r="BV106" s="185"/>
      <c r="BW106" s="185"/>
      <c r="BX106" s="185"/>
      <c r="BY106" s="185"/>
      <c r="BZ106" s="185"/>
      <c r="CA106" s="185"/>
      <c r="CB106" s="185"/>
      <c r="CC106" s="185"/>
      <c r="CD106" s="185"/>
      <c r="CE106" s="185"/>
      <c r="CF106" s="185"/>
      <c r="CG106" s="185"/>
      <c r="CH106" s="185"/>
    </row>
    <row r="107" spans="1:86" ht="12.75" hidden="1" customHeight="1" x14ac:dyDescent="0.3">
      <c r="A107" s="184"/>
      <c r="B107" s="226" t="s">
        <v>37</v>
      </c>
      <c r="C107" s="226"/>
      <c r="D107" s="187"/>
      <c r="E107" s="226" t="s">
        <v>38</v>
      </c>
      <c r="F107" s="226"/>
      <c r="G107" s="187"/>
      <c r="H107" s="187"/>
      <c r="I107" s="184"/>
      <c r="J107" s="185"/>
      <c r="K107" s="185"/>
      <c r="L107" s="184"/>
      <c r="M107" s="185"/>
      <c r="N107" s="185"/>
      <c r="O107" s="185"/>
      <c r="P107" s="184"/>
      <c r="Q107" s="185"/>
      <c r="R107" s="185"/>
      <c r="S107" s="184"/>
      <c r="T107" s="185"/>
      <c r="U107" s="185"/>
      <c r="V107" s="185"/>
      <c r="W107" s="185"/>
      <c r="X107" s="185"/>
      <c r="Y107" s="185"/>
      <c r="Z107" s="185"/>
      <c r="AA107" s="185"/>
      <c r="AB107" s="185"/>
      <c r="AC107" s="185"/>
      <c r="AD107" s="185"/>
      <c r="AE107" s="185"/>
      <c r="AF107" s="185"/>
      <c r="AG107" s="185"/>
      <c r="AH107" s="185"/>
      <c r="AI107" s="185"/>
      <c r="AJ107" s="185"/>
      <c r="AK107" s="185"/>
      <c r="AL107" s="185"/>
      <c r="AM107" s="185"/>
      <c r="AN107" s="185"/>
      <c r="AO107" s="185"/>
      <c r="AP107" s="185"/>
      <c r="AQ107" s="185"/>
      <c r="AR107" s="185"/>
      <c r="AS107" s="185"/>
      <c r="AT107" s="185"/>
      <c r="AU107" s="185"/>
      <c r="AV107" s="185"/>
      <c r="AW107" s="185"/>
      <c r="AX107" s="185"/>
      <c r="AY107" s="185"/>
      <c r="AZ107" s="185"/>
      <c r="BA107" s="185"/>
      <c r="BB107" s="185"/>
      <c r="BC107" s="185"/>
      <c r="BD107" s="185"/>
      <c r="BE107" s="185"/>
      <c r="BF107" s="185"/>
      <c r="BG107" s="185"/>
      <c r="BH107" s="185"/>
      <c r="BI107" s="185"/>
      <c r="BJ107" s="185"/>
      <c r="BK107" s="185"/>
      <c r="BL107" s="185"/>
      <c r="BM107" s="185"/>
      <c r="BN107" s="185"/>
      <c r="BO107" s="185"/>
      <c r="BP107" s="185"/>
      <c r="BQ107" s="185"/>
      <c r="BR107" s="185"/>
      <c r="BS107" s="185"/>
      <c r="BT107" s="185"/>
      <c r="BU107" s="185"/>
      <c r="BV107" s="185"/>
      <c r="BW107" s="185"/>
      <c r="BX107" s="185"/>
      <c r="BY107" s="185"/>
      <c r="BZ107" s="185"/>
      <c r="CA107" s="185"/>
      <c r="CB107" s="185"/>
      <c r="CC107" s="185"/>
      <c r="CD107" s="185"/>
      <c r="CE107" s="185"/>
      <c r="CF107" s="185"/>
      <c r="CG107" s="185"/>
      <c r="CH107" s="185"/>
    </row>
    <row r="108" spans="1:86" ht="12.75" hidden="1" customHeight="1" x14ac:dyDescent="0.3">
      <c r="A108" s="184"/>
      <c r="B108" s="185"/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185"/>
      <c r="Q108" s="185"/>
      <c r="R108" s="185"/>
      <c r="S108" s="185"/>
      <c r="T108" s="185"/>
      <c r="U108" s="185"/>
      <c r="V108" s="185"/>
      <c r="W108" s="185"/>
      <c r="X108" s="185"/>
      <c r="Y108" s="185"/>
      <c r="Z108" s="185"/>
      <c r="AA108" s="185"/>
      <c r="AB108" s="185"/>
      <c r="AC108" s="185"/>
      <c r="AD108" s="185"/>
      <c r="AE108" s="185"/>
      <c r="AF108" s="185"/>
      <c r="AG108" s="185"/>
      <c r="AH108" s="185"/>
      <c r="AI108" s="185"/>
      <c r="AJ108" s="185"/>
      <c r="AK108" s="185"/>
      <c r="AL108" s="185"/>
      <c r="AM108" s="185"/>
      <c r="AN108" s="185"/>
      <c r="AO108" s="185"/>
      <c r="AP108" s="185"/>
      <c r="AQ108" s="185"/>
      <c r="AR108" s="185"/>
      <c r="AS108" s="185"/>
      <c r="AT108" s="185"/>
      <c r="AU108" s="185"/>
      <c r="AV108" s="185"/>
      <c r="AW108" s="185"/>
      <c r="AX108" s="185"/>
      <c r="AY108" s="185"/>
      <c r="AZ108" s="185"/>
      <c r="BA108" s="185"/>
      <c r="BB108" s="185"/>
      <c r="BC108" s="185"/>
      <c r="BD108" s="185"/>
      <c r="BE108" s="185"/>
      <c r="BF108" s="185"/>
      <c r="BG108" s="185"/>
      <c r="BH108" s="185"/>
      <c r="BI108" s="185"/>
      <c r="BJ108" s="185"/>
      <c r="BK108" s="185"/>
      <c r="BL108" s="185"/>
      <c r="BM108" s="185"/>
      <c r="BN108" s="185"/>
      <c r="BO108" s="185"/>
      <c r="BP108" s="185"/>
      <c r="BQ108" s="185"/>
      <c r="BR108" s="185"/>
      <c r="BS108" s="185"/>
      <c r="BT108" s="185"/>
      <c r="BU108" s="185"/>
      <c r="BV108" s="185"/>
      <c r="BW108" s="185"/>
      <c r="BX108" s="185"/>
      <c r="BY108" s="185"/>
      <c r="BZ108" s="185"/>
      <c r="CA108" s="185"/>
      <c r="CB108" s="185"/>
      <c r="CC108" s="185"/>
      <c r="CD108" s="185"/>
      <c r="CE108" s="185"/>
      <c r="CF108" s="185"/>
      <c r="CG108" s="185"/>
      <c r="CH108" s="185"/>
    </row>
    <row r="109" spans="1:86" ht="12.75" hidden="1" customHeight="1" x14ac:dyDescent="0.3">
      <c r="A109" s="24">
        <f>A12</f>
        <v>0</v>
      </c>
      <c r="B109" s="139">
        <f>B12</f>
        <v>1.8611663756299278E-3</v>
      </c>
      <c r="C109" s="23" t="e">
        <f>C12/$B$98</f>
        <v>#REF!</v>
      </c>
      <c r="E109" s="139">
        <f t="shared" ref="E109:E172" si="0">E12</f>
        <v>4.6409424034621718E-4</v>
      </c>
      <c r="F109" s="23" t="e">
        <f>F12/$B$98</f>
        <v>#REF!</v>
      </c>
      <c r="I109" s="185"/>
      <c r="J109" s="185"/>
      <c r="K109" s="185"/>
      <c r="L109" s="185"/>
      <c r="M109" s="185"/>
      <c r="N109" s="185"/>
      <c r="O109" s="185"/>
      <c r="P109" s="185"/>
      <c r="Q109" s="185"/>
      <c r="R109" s="185"/>
      <c r="S109" s="185"/>
      <c r="T109" s="185"/>
      <c r="U109" s="185"/>
      <c r="V109" s="185"/>
      <c r="W109" s="185"/>
      <c r="X109" s="185"/>
      <c r="Y109" s="185"/>
      <c r="Z109" s="185"/>
      <c r="AA109" s="185"/>
      <c r="AB109" s="185"/>
      <c r="AC109" s="185"/>
      <c r="AD109" s="185"/>
      <c r="AE109" s="185"/>
      <c r="AF109" s="185"/>
      <c r="AG109" s="185"/>
      <c r="AH109" s="185"/>
      <c r="AI109" s="185"/>
      <c r="AJ109" s="185"/>
      <c r="AK109" s="185"/>
      <c r="AL109" s="185"/>
      <c r="AM109" s="185"/>
      <c r="AN109" s="185"/>
      <c r="AO109" s="185"/>
      <c r="AP109" s="185"/>
      <c r="AQ109" s="185"/>
      <c r="AR109" s="185"/>
      <c r="AS109" s="185"/>
      <c r="AT109" s="185"/>
      <c r="AU109" s="185"/>
      <c r="AV109" s="185"/>
      <c r="AW109" s="185"/>
      <c r="AX109" s="185"/>
      <c r="AY109" s="185"/>
      <c r="AZ109" s="185"/>
      <c r="BA109" s="185"/>
      <c r="BB109" s="185"/>
      <c r="BC109" s="185"/>
      <c r="BD109" s="185"/>
      <c r="BE109" s="185"/>
      <c r="BF109" s="185"/>
      <c r="BG109" s="185"/>
      <c r="BH109" s="185"/>
      <c r="BI109" s="185"/>
      <c r="BJ109" s="185"/>
      <c r="BK109" s="185"/>
      <c r="BL109" s="185"/>
      <c r="BM109" s="185"/>
      <c r="BN109" s="185"/>
      <c r="BO109" s="185"/>
      <c r="BP109" s="185"/>
      <c r="BQ109" s="185"/>
      <c r="BR109" s="185"/>
      <c r="BS109" s="185"/>
      <c r="BT109" s="185"/>
      <c r="BU109" s="185"/>
      <c r="BV109" s="185"/>
      <c r="BW109" s="185"/>
      <c r="BX109" s="185"/>
      <c r="BY109" s="185"/>
      <c r="BZ109" s="185"/>
      <c r="CA109" s="185"/>
      <c r="CB109" s="185"/>
      <c r="CC109" s="185"/>
      <c r="CD109" s="185"/>
      <c r="CE109" s="185"/>
      <c r="CF109" s="185"/>
      <c r="CG109" s="185"/>
      <c r="CH109" s="185"/>
    </row>
    <row r="110" spans="1:86" ht="12.75" hidden="1" customHeight="1" x14ac:dyDescent="0.3">
      <c r="A110" s="24">
        <f t="shared" ref="A110:B125" si="1">A13</f>
        <v>1</v>
      </c>
      <c r="B110" s="139">
        <f t="shared" si="1"/>
        <v>3.1998076571239185E-3</v>
      </c>
      <c r="C110" s="23" t="e">
        <f t="shared" ref="C110:C173" si="2">C13/$B$98</f>
        <v>#REF!</v>
      </c>
      <c r="E110" s="139">
        <f t="shared" si="0"/>
        <v>1.0886338579019108E-3</v>
      </c>
      <c r="F110" s="23" t="e">
        <f t="shared" ref="F110:F173" si="3">F13/$B$98</f>
        <v>#REF!</v>
      </c>
      <c r="I110" s="185"/>
      <c r="J110" s="185"/>
      <c r="K110" s="185"/>
      <c r="L110" s="185"/>
      <c r="M110" s="185"/>
      <c r="N110" s="185"/>
      <c r="O110" s="185"/>
      <c r="P110" s="185"/>
      <c r="Q110" s="185"/>
      <c r="R110" s="185"/>
      <c r="S110" s="185"/>
      <c r="T110" s="185"/>
      <c r="U110" s="185"/>
      <c r="V110" s="185"/>
      <c r="W110" s="185"/>
      <c r="X110" s="185"/>
      <c r="Y110" s="185"/>
      <c r="Z110" s="185"/>
      <c r="AA110" s="185"/>
      <c r="AB110" s="185"/>
      <c r="AC110" s="185"/>
      <c r="AD110" s="185"/>
      <c r="AE110" s="185"/>
      <c r="AF110" s="185"/>
      <c r="AG110" s="185"/>
      <c r="AH110" s="185"/>
      <c r="AI110" s="185"/>
      <c r="AJ110" s="185"/>
      <c r="AK110" s="185"/>
      <c r="AL110" s="185"/>
      <c r="AM110" s="185"/>
      <c r="AN110" s="185"/>
      <c r="AO110" s="185"/>
      <c r="AP110" s="185"/>
      <c r="AQ110" s="185"/>
      <c r="AR110" s="185"/>
      <c r="AS110" s="185"/>
      <c r="AT110" s="185"/>
      <c r="AU110" s="185"/>
      <c r="AV110" s="185"/>
      <c r="AW110" s="185"/>
      <c r="AX110" s="185"/>
      <c r="AY110" s="185"/>
      <c r="AZ110" s="185"/>
      <c r="BA110" s="185"/>
      <c r="BB110" s="185"/>
      <c r="BC110" s="185"/>
      <c r="BD110" s="185"/>
      <c r="BE110" s="185"/>
      <c r="BF110" s="185"/>
      <c r="BG110" s="185"/>
      <c r="BH110" s="185"/>
      <c r="BI110" s="185"/>
      <c r="BJ110" s="185"/>
      <c r="BK110" s="185"/>
      <c r="BL110" s="185"/>
      <c r="BM110" s="185"/>
      <c r="BN110" s="185"/>
      <c r="BO110" s="185"/>
      <c r="BP110" s="185"/>
      <c r="BQ110" s="185"/>
      <c r="BR110" s="185"/>
      <c r="BS110" s="185"/>
      <c r="BT110" s="185"/>
      <c r="BU110" s="185"/>
      <c r="BV110" s="185"/>
      <c r="BW110" s="185"/>
      <c r="BX110" s="185"/>
      <c r="BY110" s="185"/>
      <c r="BZ110" s="185"/>
      <c r="CA110" s="185"/>
      <c r="CB110" s="185"/>
      <c r="CC110" s="185"/>
      <c r="CD110" s="185"/>
      <c r="CE110" s="185"/>
      <c r="CF110" s="185"/>
      <c r="CG110" s="185"/>
      <c r="CH110" s="185"/>
    </row>
    <row r="111" spans="1:86" ht="12.75" hidden="1" customHeight="1" x14ac:dyDescent="0.3">
      <c r="A111" s="24">
        <f t="shared" si="1"/>
        <v>2</v>
      </c>
      <c r="B111" s="139">
        <f t="shared" si="1"/>
        <v>4.1059648322890815E-3</v>
      </c>
      <c r="C111" s="23" t="e">
        <f t="shared" si="2"/>
        <v>#REF!</v>
      </c>
      <c r="E111" s="139">
        <f t="shared" si="0"/>
        <v>1.8755346183651047E-3</v>
      </c>
      <c r="F111" s="23" t="e">
        <f t="shared" si="3"/>
        <v>#REF!</v>
      </c>
      <c r="I111" s="185"/>
      <c r="J111" s="185"/>
      <c r="K111" s="185"/>
      <c r="L111" s="185"/>
      <c r="M111" s="185"/>
      <c r="N111" s="185"/>
      <c r="O111" s="185"/>
      <c r="P111" s="185"/>
      <c r="Q111" s="185"/>
      <c r="R111" s="185"/>
      <c r="S111" s="185"/>
      <c r="T111" s="185"/>
      <c r="U111" s="185"/>
      <c r="V111" s="185"/>
      <c r="W111" s="185"/>
      <c r="X111" s="185"/>
      <c r="Y111" s="185"/>
      <c r="Z111" s="185"/>
      <c r="AA111" s="185"/>
      <c r="AB111" s="185"/>
      <c r="AC111" s="185"/>
      <c r="AD111" s="185"/>
      <c r="AE111" s="185"/>
      <c r="AF111" s="185"/>
      <c r="AG111" s="185"/>
      <c r="AH111" s="185"/>
      <c r="AI111" s="185"/>
      <c r="AJ111" s="185"/>
      <c r="AK111" s="185"/>
      <c r="AL111" s="185"/>
      <c r="AM111" s="185"/>
      <c r="AN111" s="185"/>
      <c r="AO111" s="185"/>
      <c r="AP111" s="185"/>
      <c r="AQ111" s="185"/>
      <c r="AR111" s="185"/>
      <c r="AS111" s="185"/>
      <c r="AT111" s="185"/>
      <c r="AU111" s="185"/>
      <c r="AV111" s="185"/>
      <c r="AW111" s="185"/>
      <c r="AX111" s="185"/>
      <c r="AY111" s="185"/>
      <c r="AZ111" s="185"/>
      <c r="BA111" s="185"/>
      <c r="BB111" s="185"/>
      <c r="BC111" s="185"/>
      <c r="BD111" s="185"/>
      <c r="BE111" s="185"/>
      <c r="BF111" s="185"/>
      <c r="BG111" s="185"/>
      <c r="BH111" s="185"/>
      <c r="BI111" s="185"/>
      <c r="BJ111" s="185"/>
      <c r="BK111" s="185"/>
      <c r="BL111" s="185"/>
      <c r="BM111" s="185"/>
      <c r="BN111" s="185"/>
      <c r="BO111" s="185"/>
      <c r="BP111" s="185"/>
      <c r="BQ111" s="185"/>
      <c r="BR111" s="185"/>
      <c r="BS111" s="185"/>
      <c r="BT111" s="185"/>
      <c r="BU111" s="185"/>
      <c r="BV111" s="185"/>
      <c r="BW111" s="185"/>
      <c r="BX111" s="185"/>
      <c r="BY111" s="185"/>
      <c r="BZ111" s="185"/>
      <c r="CA111" s="185"/>
      <c r="CB111" s="185"/>
      <c r="CC111" s="185"/>
      <c r="CD111" s="185"/>
      <c r="CE111" s="185"/>
      <c r="CF111" s="185"/>
      <c r="CG111" s="185"/>
      <c r="CH111" s="185"/>
    </row>
    <row r="112" spans="1:86" ht="12.75" hidden="1" customHeight="1" x14ac:dyDescent="0.3">
      <c r="A112" s="24">
        <f t="shared" si="1"/>
        <v>3</v>
      </c>
      <c r="B112" s="139">
        <f t="shared" si="1"/>
        <v>4.8737079357720394E-3</v>
      </c>
      <c r="C112" s="23" t="e">
        <f t="shared" si="2"/>
        <v>#REF!</v>
      </c>
      <c r="E112" s="139">
        <f t="shared" si="0"/>
        <v>1.3994668424062401E-3</v>
      </c>
      <c r="F112" s="23" t="e">
        <f t="shared" si="3"/>
        <v>#REF!</v>
      </c>
      <c r="I112" s="185"/>
      <c r="J112" s="185"/>
      <c r="K112" s="185"/>
      <c r="L112" s="185"/>
      <c r="M112" s="185"/>
      <c r="N112" s="185"/>
      <c r="O112" s="185"/>
      <c r="P112" s="185"/>
      <c r="Q112" s="185"/>
      <c r="R112" s="185"/>
      <c r="S112" s="185"/>
      <c r="T112" s="185"/>
      <c r="U112" s="185"/>
      <c r="V112" s="185"/>
      <c r="W112" s="185"/>
      <c r="X112" s="185"/>
      <c r="Y112" s="185"/>
      <c r="Z112" s="185"/>
      <c r="AA112" s="185"/>
      <c r="AB112" s="185"/>
      <c r="AC112" s="185"/>
      <c r="AD112" s="185"/>
      <c r="AE112" s="185"/>
      <c r="AF112" s="185"/>
      <c r="AG112" s="185"/>
      <c r="AH112" s="185"/>
      <c r="AI112" s="185"/>
      <c r="AJ112" s="185"/>
      <c r="AK112" s="185"/>
      <c r="AL112" s="185"/>
      <c r="AM112" s="185"/>
      <c r="AN112" s="185"/>
      <c r="AO112" s="185"/>
      <c r="AP112" s="185"/>
      <c r="AQ112" s="185"/>
      <c r="AR112" s="185"/>
      <c r="AS112" s="185"/>
      <c r="AT112" s="185"/>
      <c r="AU112" s="185"/>
      <c r="AV112" s="185"/>
      <c r="AW112" s="185"/>
      <c r="AX112" s="185"/>
      <c r="AY112" s="185"/>
      <c r="AZ112" s="185"/>
      <c r="BA112" s="185"/>
      <c r="BB112" s="185"/>
      <c r="BC112" s="185"/>
      <c r="BD112" s="185"/>
      <c r="BE112" s="185"/>
      <c r="BF112" s="185"/>
      <c r="BG112" s="185"/>
      <c r="BH112" s="185"/>
      <c r="BI112" s="185"/>
      <c r="BJ112" s="185"/>
      <c r="BK112" s="185"/>
      <c r="BL112" s="185"/>
      <c r="BM112" s="185"/>
      <c r="BN112" s="185"/>
      <c r="BO112" s="185"/>
      <c r="BP112" s="185"/>
      <c r="BQ112" s="185"/>
      <c r="BR112" s="185"/>
      <c r="BS112" s="185"/>
      <c r="BT112" s="185"/>
      <c r="BU112" s="185"/>
      <c r="BV112" s="185"/>
      <c r="BW112" s="185"/>
      <c r="BX112" s="185"/>
      <c r="BY112" s="185"/>
      <c r="BZ112" s="185"/>
      <c r="CA112" s="185"/>
      <c r="CB112" s="185"/>
      <c r="CC112" s="185"/>
      <c r="CD112" s="185"/>
      <c r="CE112" s="185"/>
      <c r="CF112" s="185"/>
      <c r="CG112" s="185"/>
      <c r="CH112" s="185"/>
    </row>
    <row r="113" spans="1:86" ht="12.75" hidden="1" customHeight="1" x14ac:dyDescent="0.3">
      <c r="A113" s="24">
        <f t="shared" si="1"/>
        <v>4</v>
      </c>
      <c r="B113" s="139">
        <f t="shared" si="1"/>
        <v>4.3650721429467736E-3</v>
      </c>
      <c r="C113" s="23" t="e">
        <f t="shared" si="2"/>
        <v>#REF!</v>
      </c>
      <c r="E113" s="139">
        <f t="shared" si="0"/>
        <v>1.5283020855983271E-3</v>
      </c>
      <c r="F113" s="23" t="e">
        <f t="shared" si="3"/>
        <v>#REF!</v>
      </c>
      <c r="G113" s="26"/>
      <c r="H113" s="26"/>
      <c r="I113" s="185"/>
      <c r="J113" s="139"/>
      <c r="K113" s="26"/>
      <c r="L113" s="185"/>
      <c r="M113" s="139"/>
      <c r="N113" s="26"/>
      <c r="O113" s="26"/>
      <c r="P113" s="185"/>
      <c r="Q113" s="139"/>
      <c r="R113" s="26"/>
      <c r="S113" s="185"/>
      <c r="T113" s="139"/>
      <c r="U113" s="26"/>
      <c r="V113" s="185"/>
      <c r="W113" s="185"/>
      <c r="X113" s="185"/>
      <c r="Y113" s="185"/>
      <c r="Z113" s="185"/>
      <c r="AA113" s="185"/>
      <c r="AB113" s="185"/>
      <c r="AC113" s="185"/>
      <c r="AD113" s="185"/>
      <c r="AE113" s="185"/>
      <c r="AF113" s="185"/>
      <c r="AG113" s="185"/>
      <c r="AH113" s="185"/>
      <c r="AI113" s="185"/>
      <c r="AJ113" s="185"/>
      <c r="AK113" s="185"/>
      <c r="AL113" s="185"/>
      <c r="AM113" s="185"/>
      <c r="AN113" s="185"/>
      <c r="AO113" s="185"/>
      <c r="AP113" s="185"/>
      <c r="AQ113" s="185"/>
      <c r="AR113" s="185"/>
      <c r="AS113" s="185"/>
      <c r="AT113" s="185"/>
      <c r="AU113" s="185"/>
      <c r="AV113" s="185"/>
      <c r="AW113" s="185"/>
      <c r="AX113" s="185"/>
      <c r="AY113" s="185"/>
      <c r="AZ113" s="185"/>
      <c r="BA113" s="185"/>
      <c r="BB113" s="185"/>
      <c r="BC113" s="185"/>
      <c r="BD113" s="185"/>
      <c r="BE113" s="185"/>
      <c r="BF113" s="185"/>
      <c r="BG113" s="185"/>
      <c r="BH113" s="185"/>
      <c r="BI113" s="185"/>
      <c r="BJ113" s="185"/>
      <c r="BK113" s="185"/>
      <c r="BL113" s="185"/>
      <c r="BM113" s="185"/>
      <c r="BN113" s="185"/>
      <c r="BO113" s="185"/>
      <c r="BP113" s="185"/>
      <c r="BQ113" s="185"/>
      <c r="BR113" s="185"/>
      <c r="BS113" s="185"/>
      <c r="BT113" s="185"/>
      <c r="BU113" s="185"/>
      <c r="BV113" s="185"/>
      <c r="BW113" s="185"/>
      <c r="BX113" s="185"/>
      <c r="BY113" s="185"/>
      <c r="BZ113" s="185"/>
      <c r="CA113" s="185"/>
      <c r="CB113" s="185"/>
      <c r="CC113" s="185"/>
      <c r="CD113" s="185"/>
      <c r="CE113" s="185"/>
      <c r="CF113" s="185"/>
      <c r="CG113" s="185"/>
      <c r="CH113" s="185"/>
    </row>
    <row r="114" spans="1:86" ht="12.75" hidden="1" customHeight="1" x14ac:dyDescent="0.3">
      <c r="A114" s="24">
        <f t="shared" si="1"/>
        <v>5</v>
      </c>
      <c r="B114" s="139">
        <f t="shared" si="1"/>
        <v>5.3521704188534336E-3</v>
      </c>
      <c r="C114" s="23" t="e">
        <f t="shared" si="2"/>
        <v>#REF!</v>
      </c>
      <c r="E114" s="139">
        <f t="shared" si="0"/>
        <v>1.6576162702149201E-3</v>
      </c>
      <c r="F114" s="23" t="e">
        <f t="shared" si="3"/>
        <v>#REF!</v>
      </c>
      <c r="G114" s="26"/>
      <c r="H114" s="26"/>
      <c r="I114" s="185"/>
      <c r="J114" s="139"/>
      <c r="K114" s="26"/>
      <c r="L114" s="185"/>
      <c r="M114" s="139"/>
      <c r="N114" s="26"/>
      <c r="O114" s="26"/>
      <c r="P114" s="185"/>
      <c r="Q114" s="139"/>
      <c r="R114" s="26"/>
      <c r="S114" s="185"/>
      <c r="T114" s="139"/>
      <c r="U114" s="26"/>
      <c r="V114" s="185"/>
      <c r="W114" s="185"/>
      <c r="X114" s="185"/>
      <c r="Y114" s="185"/>
      <c r="Z114" s="185"/>
      <c r="AA114" s="185"/>
      <c r="AB114" s="185"/>
      <c r="AC114" s="185"/>
      <c r="AD114" s="185"/>
      <c r="AE114" s="185"/>
      <c r="AF114" s="185"/>
      <c r="AG114" s="185"/>
      <c r="AH114" s="185"/>
      <c r="AI114" s="185"/>
      <c r="AJ114" s="185"/>
      <c r="AK114" s="185"/>
      <c r="AL114" s="185"/>
      <c r="AM114" s="185"/>
      <c r="AN114" s="185"/>
      <c r="AO114" s="185"/>
      <c r="AP114" s="185"/>
      <c r="AQ114" s="185"/>
      <c r="AR114" s="185"/>
      <c r="AS114" s="185"/>
      <c r="AT114" s="185"/>
      <c r="AU114" s="185"/>
      <c r="AV114" s="185"/>
      <c r="AW114" s="185"/>
      <c r="AX114" s="185"/>
      <c r="AY114" s="185"/>
      <c r="AZ114" s="185"/>
      <c r="BA114" s="185"/>
      <c r="BB114" s="185"/>
      <c r="BC114" s="185"/>
      <c r="BD114" s="185"/>
      <c r="BE114" s="185"/>
      <c r="BF114" s="185"/>
      <c r="BG114" s="185"/>
      <c r="BH114" s="185"/>
      <c r="BI114" s="185"/>
      <c r="BJ114" s="185"/>
      <c r="BK114" s="185"/>
      <c r="BL114" s="185"/>
      <c r="BM114" s="185"/>
      <c r="BN114" s="185"/>
      <c r="BO114" s="185"/>
      <c r="BP114" s="185"/>
      <c r="BQ114" s="185"/>
      <c r="BR114" s="185"/>
      <c r="BS114" s="185"/>
      <c r="BT114" s="185"/>
      <c r="BU114" s="185"/>
      <c r="BV114" s="185"/>
      <c r="BW114" s="185"/>
      <c r="BX114" s="185"/>
      <c r="BY114" s="185"/>
      <c r="BZ114" s="185"/>
      <c r="CA114" s="185"/>
      <c r="CB114" s="185"/>
      <c r="CC114" s="185"/>
      <c r="CD114" s="185"/>
      <c r="CE114" s="185"/>
      <c r="CF114" s="185"/>
      <c r="CG114" s="185"/>
      <c r="CH114" s="185"/>
    </row>
    <row r="115" spans="1:86" ht="12.75" hidden="1" customHeight="1" x14ac:dyDescent="0.3">
      <c r="A115" s="24">
        <f t="shared" si="1"/>
        <v>6</v>
      </c>
      <c r="B115" s="139">
        <f t="shared" si="1"/>
        <v>6.527492674590912E-3</v>
      </c>
      <c r="C115" s="23" t="e">
        <f t="shared" si="2"/>
        <v>#REF!</v>
      </c>
      <c r="E115" s="139">
        <f t="shared" si="0"/>
        <v>2.0101171586512628E-3</v>
      </c>
      <c r="F115" s="23" t="e">
        <f t="shared" si="3"/>
        <v>#REF!</v>
      </c>
      <c r="G115" s="26"/>
      <c r="H115" s="26"/>
      <c r="I115" s="185"/>
      <c r="J115" s="139"/>
      <c r="K115" s="26"/>
      <c r="L115" s="185"/>
      <c r="M115" s="139"/>
      <c r="N115" s="26"/>
      <c r="O115" s="26"/>
      <c r="P115" s="185"/>
      <c r="Q115" s="139"/>
      <c r="R115" s="26"/>
      <c r="S115" s="185"/>
      <c r="T115" s="139"/>
      <c r="U115" s="26"/>
      <c r="V115" s="185"/>
      <c r="W115" s="185"/>
      <c r="X115" s="185"/>
      <c r="Y115" s="185"/>
      <c r="Z115" s="185"/>
      <c r="AA115" s="185"/>
      <c r="AB115" s="185"/>
      <c r="AC115" s="185"/>
      <c r="AD115" s="185"/>
      <c r="AE115" s="185"/>
      <c r="AF115" s="185"/>
      <c r="AG115" s="185"/>
      <c r="AH115" s="185"/>
      <c r="AI115" s="185"/>
      <c r="AJ115" s="185"/>
      <c r="AK115" s="185"/>
      <c r="AL115" s="185"/>
      <c r="AM115" s="185"/>
      <c r="AN115" s="185"/>
      <c r="AO115" s="185"/>
      <c r="AP115" s="185"/>
      <c r="AQ115" s="185"/>
      <c r="AR115" s="185"/>
      <c r="AS115" s="185"/>
      <c r="AT115" s="185"/>
      <c r="AU115" s="185"/>
      <c r="AV115" s="185"/>
      <c r="AW115" s="185"/>
      <c r="AX115" s="185"/>
      <c r="AY115" s="185"/>
      <c r="AZ115" s="185"/>
      <c r="BA115" s="185"/>
      <c r="BB115" s="185"/>
      <c r="BC115" s="185"/>
      <c r="BD115" s="185"/>
      <c r="BE115" s="185"/>
      <c r="BF115" s="185"/>
      <c r="BG115" s="185"/>
      <c r="BH115" s="185"/>
      <c r="BI115" s="185"/>
      <c r="BJ115" s="185"/>
      <c r="BK115" s="185"/>
      <c r="BL115" s="185"/>
      <c r="BM115" s="185"/>
      <c r="BN115" s="185"/>
      <c r="BO115" s="185"/>
      <c r="BP115" s="185"/>
      <c r="BQ115" s="185"/>
      <c r="BR115" s="185"/>
      <c r="BS115" s="185"/>
      <c r="BT115" s="185"/>
      <c r="BU115" s="185"/>
      <c r="BV115" s="185"/>
      <c r="BW115" s="185"/>
      <c r="BX115" s="185"/>
      <c r="BY115" s="185"/>
      <c r="BZ115" s="185"/>
      <c r="CA115" s="185"/>
      <c r="CB115" s="185"/>
      <c r="CC115" s="185"/>
      <c r="CD115" s="185"/>
      <c r="CE115" s="185"/>
      <c r="CF115" s="185"/>
      <c r="CG115" s="185"/>
      <c r="CH115" s="185"/>
    </row>
    <row r="116" spans="1:86" ht="12.75" hidden="1" customHeight="1" x14ac:dyDescent="0.3">
      <c r="A116" s="24">
        <f t="shared" si="1"/>
        <v>7</v>
      </c>
      <c r="B116" s="139">
        <f t="shared" si="1"/>
        <v>7.2569204641133979E-3</v>
      </c>
      <c r="C116" s="23" t="e">
        <f t="shared" si="2"/>
        <v>#REF!</v>
      </c>
      <c r="E116" s="139">
        <f t="shared" si="0"/>
        <v>2.4507432691966906E-3</v>
      </c>
      <c r="F116" s="23" t="e">
        <f t="shared" si="3"/>
        <v>#REF!</v>
      </c>
      <c r="G116" s="26"/>
      <c r="H116" s="26"/>
      <c r="I116" s="185"/>
      <c r="J116" s="139"/>
      <c r="K116" s="26"/>
      <c r="L116" s="185"/>
      <c r="M116" s="139"/>
      <c r="N116" s="26"/>
      <c r="O116" s="26"/>
      <c r="P116" s="185"/>
      <c r="Q116" s="139"/>
      <c r="R116" s="26"/>
      <c r="S116" s="185"/>
      <c r="T116" s="139"/>
      <c r="U116" s="26"/>
      <c r="V116" s="185"/>
      <c r="W116" s="185"/>
      <c r="X116" s="185"/>
      <c r="Y116" s="185"/>
      <c r="Z116" s="185"/>
      <c r="AA116" s="185"/>
      <c r="AB116" s="185"/>
      <c r="AC116" s="185"/>
      <c r="AD116" s="185"/>
      <c r="AE116" s="185"/>
      <c r="AF116" s="185"/>
      <c r="AG116" s="185"/>
      <c r="AH116" s="185"/>
      <c r="AI116" s="185"/>
      <c r="AJ116" s="185"/>
      <c r="AK116" s="185"/>
      <c r="AL116" s="185"/>
      <c r="AM116" s="185"/>
      <c r="AN116" s="185"/>
      <c r="AO116" s="185"/>
      <c r="AP116" s="185"/>
      <c r="AQ116" s="185"/>
      <c r="AR116" s="185"/>
      <c r="AS116" s="185"/>
      <c r="AT116" s="185"/>
      <c r="AU116" s="185"/>
      <c r="AV116" s="185"/>
      <c r="AW116" s="185"/>
      <c r="AX116" s="185"/>
      <c r="AY116" s="185"/>
      <c r="AZ116" s="185"/>
      <c r="BA116" s="185"/>
      <c r="BB116" s="185"/>
      <c r="BC116" s="185"/>
      <c r="BD116" s="185"/>
      <c r="BE116" s="185"/>
      <c r="BF116" s="185"/>
      <c r="BG116" s="185"/>
      <c r="BH116" s="185"/>
      <c r="BI116" s="185"/>
      <c r="BJ116" s="185"/>
      <c r="BK116" s="185"/>
      <c r="BL116" s="185"/>
      <c r="BM116" s="185"/>
      <c r="BN116" s="185"/>
      <c r="BO116" s="185"/>
      <c r="BP116" s="185"/>
      <c r="BQ116" s="185"/>
      <c r="BR116" s="185"/>
      <c r="BS116" s="185"/>
      <c r="BT116" s="185"/>
      <c r="BU116" s="185"/>
      <c r="BV116" s="185"/>
      <c r="BW116" s="185"/>
      <c r="BX116" s="185"/>
      <c r="BY116" s="185"/>
      <c r="BZ116" s="185"/>
      <c r="CA116" s="185"/>
      <c r="CB116" s="185"/>
      <c r="CC116" s="185"/>
      <c r="CD116" s="185"/>
      <c r="CE116" s="185"/>
      <c r="CF116" s="185"/>
      <c r="CG116" s="185"/>
      <c r="CH116" s="185"/>
    </row>
    <row r="117" spans="1:86" ht="12.75" hidden="1" customHeight="1" x14ac:dyDescent="0.3">
      <c r="A117" s="24">
        <f t="shared" si="1"/>
        <v>8</v>
      </c>
      <c r="B117" s="139">
        <f t="shared" si="1"/>
        <v>8.1769669405892323E-3</v>
      </c>
      <c r="C117" s="23" t="e">
        <f t="shared" si="2"/>
        <v>#REF!</v>
      </c>
      <c r="E117" s="139">
        <f t="shared" si="0"/>
        <v>2.6744089144409462E-3</v>
      </c>
      <c r="F117" s="23" t="e">
        <f t="shared" si="3"/>
        <v>#REF!</v>
      </c>
      <c r="G117" s="26"/>
      <c r="H117" s="26"/>
      <c r="I117" s="185"/>
      <c r="J117" s="139"/>
      <c r="K117" s="26"/>
      <c r="L117" s="185"/>
      <c r="M117" s="139"/>
      <c r="N117" s="26"/>
      <c r="O117" s="26"/>
      <c r="P117" s="185"/>
      <c r="Q117" s="139"/>
      <c r="R117" s="26"/>
      <c r="S117" s="185"/>
      <c r="T117" s="139"/>
      <c r="U117" s="26"/>
      <c r="V117" s="185"/>
      <c r="W117" s="185"/>
      <c r="X117" s="185"/>
      <c r="Y117" s="185"/>
      <c r="Z117" s="185"/>
      <c r="AA117" s="185"/>
      <c r="AB117" s="185"/>
      <c r="AC117" s="185"/>
      <c r="AD117" s="185"/>
      <c r="AE117" s="185"/>
      <c r="AF117" s="185"/>
      <c r="AG117" s="185"/>
      <c r="AH117" s="185"/>
      <c r="AI117" s="185"/>
      <c r="AJ117" s="185"/>
      <c r="AK117" s="185"/>
      <c r="AL117" s="185"/>
      <c r="AM117" s="185"/>
      <c r="AN117" s="185"/>
      <c r="AO117" s="185"/>
      <c r="AP117" s="185"/>
      <c r="AQ117" s="185"/>
      <c r="AR117" s="185"/>
      <c r="AS117" s="185"/>
      <c r="AT117" s="185"/>
      <c r="AU117" s="185"/>
      <c r="AV117" s="185"/>
      <c r="AW117" s="185"/>
      <c r="AX117" s="185"/>
      <c r="AY117" s="185"/>
      <c r="AZ117" s="185"/>
      <c r="BA117" s="185"/>
      <c r="BB117" s="185"/>
      <c r="BC117" s="185"/>
      <c r="BD117" s="185"/>
      <c r="BE117" s="185"/>
      <c r="BF117" s="185"/>
      <c r="BG117" s="185"/>
      <c r="BH117" s="185"/>
      <c r="BI117" s="185"/>
      <c r="BJ117" s="185"/>
      <c r="BK117" s="185"/>
      <c r="BL117" s="185"/>
      <c r="BM117" s="185"/>
      <c r="BN117" s="185"/>
      <c r="BO117" s="185"/>
      <c r="BP117" s="185"/>
      <c r="BQ117" s="185"/>
      <c r="BR117" s="185"/>
      <c r="BS117" s="185"/>
      <c r="BT117" s="185"/>
      <c r="BU117" s="185"/>
      <c r="BV117" s="185"/>
      <c r="BW117" s="185"/>
      <c r="BX117" s="185"/>
      <c r="BY117" s="185"/>
      <c r="BZ117" s="185"/>
      <c r="CA117" s="185"/>
      <c r="CB117" s="185"/>
      <c r="CC117" s="185"/>
      <c r="CD117" s="185"/>
      <c r="CE117" s="185"/>
      <c r="CF117" s="185"/>
      <c r="CG117" s="185"/>
      <c r="CH117" s="185"/>
    </row>
    <row r="118" spans="1:86" ht="12.75" hidden="1" customHeight="1" x14ac:dyDescent="0.3">
      <c r="A118" s="24">
        <f t="shared" si="1"/>
        <v>9</v>
      </c>
      <c r="B118" s="139">
        <f t="shared" si="1"/>
        <v>9.495013740829469E-3</v>
      </c>
      <c r="C118" s="23" t="e">
        <f t="shared" si="2"/>
        <v>#REF!</v>
      </c>
      <c r="E118" s="139">
        <f t="shared" si="0"/>
        <v>3.997724070350748E-3</v>
      </c>
      <c r="F118" s="23" t="e">
        <f t="shared" si="3"/>
        <v>#REF!</v>
      </c>
      <c r="G118" s="26"/>
      <c r="H118" s="26"/>
      <c r="I118" s="185"/>
      <c r="J118" s="139"/>
      <c r="K118" s="26"/>
      <c r="L118" s="185"/>
      <c r="M118" s="139"/>
      <c r="N118" s="26"/>
      <c r="O118" s="26"/>
      <c r="P118" s="185"/>
      <c r="Q118" s="139"/>
      <c r="R118" s="26"/>
      <c r="S118" s="185"/>
      <c r="T118" s="139"/>
      <c r="U118" s="26"/>
      <c r="V118" s="185"/>
      <c r="W118" s="185"/>
      <c r="X118" s="185"/>
      <c r="Y118" s="185"/>
      <c r="Z118" s="185"/>
      <c r="AA118" s="185"/>
      <c r="AB118" s="185"/>
      <c r="AC118" s="185"/>
      <c r="AD118" s="185"/>
      <c r="AE118" s="185"/>
      <c r="AF118" s="185"/>
      <c r="AG118" s="185"/>
      <c r="AH118" s="185"/>
      <c r="AI118" s="185"/>
      <c r="AJ118" s="185"/>
      <c r="AK118" s="185"/>
      <c r="AL118" s="185"/>
      <c r="AM118" s="185"/>
      <c r="AN118" s="185"/>
      <c r="AO118" s="185"/>
      <c r="AP118" s="185"/>
      <c r="AQ118" s="185"/>
      <c r="AR118" s="185"/>
      <c r="AS118" s="185"/>
      <c r="AT118" s="185"/>
      <c r="AU118" s="185"/>
      <c r="AV118" s="185"/>
      <c r="AW118" s="185"/>
      <c r="AX118" s="185"/>
      <c r="AY118" s="185"/>
      <c r="AZ118" s="185"/>
      <c r="BA118" s="185"/>
      <c r="BB118" s="185"/>
      <c r="BC118" s="185"/>
      <c r="BD118" s="185"/>
      <c r="BE118" s="185"/>
      <c r="BF118" s="185"/>
      <c r="BG118" s="185"/>
      <c r="BH118" s="185"/>
      <c r="BI118" s="185"/>
      <c r="BJ118" s="185"/>
      <c r="BK118" s="185"/>
      <c r="BL118" s="185"/>
      <c r="BM118" s="185"/>
      <c r="BN118" s="185"/>
      <c r="BO118" s="185"/>
      <c r="BP118" s="185"/>
      <c r="BQ118" s="185"/>
      <c r="BR118" s="185"/>
      <c r="BS118" s="185"/>
      <c r="BT118" s="185"/>
      <c r="BU118" s="185"/>
      <c r="BV118" s="185"/>
      <c r="BW118" s="185"/>
      <c r="BX118" s="185"/>
      <c r="BY118" s="185"/>
      <c r="BZ118" s="185"/>
      <c r="CA118" s="185"/>
      <c r="CB118" s="185"/>
      <c r="CC118" s="185"/>
      <c r="CD118" s="185"/>
      <c r="CE118" s="185"/>
      <c r="CF118" s="185"/>
      <c r="CG118" s="185"/>
      <c r="CH118" s="185"/>
    </row>
    <row r="119" spans="1:86" ht="12.75" hidden="1" customHeight="1" x14ac:dyDescent="0.3">
      <c r="A119" s="24">
        <f t="shared" si="1"/>
        <v>10</v>
      </c>
      <c r="B119" s="139">
        <f t="shared" si="1"/>
        <v>7.6917992775647551E-3</v>
      </c>
      <c r="C119" s="23" t="e">
        <f t="shared" si="2"/>
        <v>#REF!</v>
      </c>
      <c r="E119" s="139">
        <f t="shared" si="0"/>
        <v>3.7486745296076798E-3</v>
      </c>
      <c r="F119" s="23" t="e">
        <f t="shared" si="3"/>
        <v>#REF!</v>
      </c>
      <c r="G119" s="26"/>
      <c r="H119" s="26"/>
      <c r="I119" s="185"/>
      <c r="J119" s="139"/>
      <c r="K119" s="26"/>
      <c r="L119" s="185"/>
      <c r="M119" s="139"/>
      <c r="N119" s="26"/>
      <c r="O119" s="26"/>
      <c r="P119" s="185"/>
      <c r="Q119" s="139"/>
      <c r="R119" s="26"/>
      <c r="S119" s="185"/>
      <c r="T119" s="139"/>
      <c r="U119" s="26"/>
      <c r="V119" s="185"/>
      <c r="W119" s="185"/>
      <c r="X119" s="185"/>
      <c r="Y119" s="185"/>
      <c r="Z119" s="185"/>
      <c r="AA119" s="185"/>
      <c r="AB119" s="185"/>
      <c r="AC119" s="185"/>
      <c r="AD119" s="185"/>
      <c r="AE119" s="185"/>
      <c r="AF119" s="185"/>
      <c r="AG119" s="185"/>
      <c r="AH119" s="185"/>
      <c r="AI119" s="185"/>
      <c r="AJ119" s="185"/>
      <c r="AK119" s="185"/>
      <c r="AL119" s="185"/>
      <c r="AM119" s="185"/>
      <c r="AN119" s="185"/>
      <c r="AO119" s="185"/>
      <c r="AP119" s="185"/>
      <c r="AQ119" s="185"/>
      <c r="AR119" s="185"/>
      <c r="AS119" s="185"/>
      <c r="AT119" s="185"/>
      <c r="AU119" s="185"/>
      <c r="AV119" s="185"/>
      <c r="AW119" s="185"/>
      <c r="AX119" s="185"/>
      <c r="AY119" s="185"/>
      <c r="AZ119" s="185"/>
      <c r="BA119" s="185"/>
      <c r="BB119" s="185"/>
      <c r="BC119" s="185"/>
      <c r="BD119" s="185"/>
      <c r="BE119" s="185"/>
      <c r="BF119" s="185"/>
      <c r="BG119" s="185"/>
      <c r="BH119" s="185"/>
      <c r="BI119" s="185"/>
      <c r="BJ119" s="185"/>
      <c r="BK119" s="185"/>
      <c r="BL119" s="185"/>
      <c r="BM119" s="185"/>
      <c r="BN119" s="185"/>
      <c r="BO119" s="185"/>
      <c r="BP119" s="185"/>
      <c r="BQ119" s="185"/>
      <c r="BR119" s="185"/>
      <c r="BS119" s="185"/>
      <c r="BT119" s="185"/>
      <c r="BU119" s="185"/>
      <c r="BV119" s="185"/>
      <c r="BW119" s="185"/>
      <c r="BX119" s="185"/>
      <c r="BY119" s="185"/>
      <c r="BZ119" s="185"/>
      <c r="CA119" s="185"/>
      <c r="CB119" s="185"/>
      <c r="CC119" s="185"/>
      <c r="CD119" s="185"/>
      <c r="CE119" s="185"/>
      <c r="CF119" s="185"/>
      <c r="CG119" s="185"/>
      <c r="CH119" s="185"/>
    </row>
    <row r="120" spans="1:86" ht="12.75" hidden="1" customHeight="1" x14ac:dyDescent="0.3">
      <c r="A120" s="24">
        <f t="shared" si="1"/>
        <v>11</v>
      </c>
      <c r="B120" s="139">
        <f t="shared" si="1"/>
        <v>7.3546245147126012E-3</v>
      </c>
      <c r="C120" s="23" t="e">
        <f t="shared" si="2"/>
        <v>#REF!</v>
      </c>
      <c r="E120" s="139">
        <f t="shared" si="0"/>
        <v>4.3090359962795833E-3</v>
      </c>
      <c r="F120" s="23" t="e">
        <f t="shared" si="3"/>
        <v>#REF!</v>
      </c>
      <c r="G120" s="26"/>
      <c r="H120" s="26"/>
      <c r="I120" s="185"/>
      <c r="J120" s="139"/>
      <c r="K120" s="26"/>
      <c r="L120" s="185"/>
      <c r="M120" s="139"/>
      <c r="N120" s="26"/>
      <c r="O120" s="26"/>
      <c r="P120" s="185"/>
      <c r="Q120" s="139"/>
      <c r="R120" s="26"/>
      <c r="S120" s="185"/>
      <c r="T120" s="139"/>
      <c r="U120" s="26"/>
      <c r="V120" s="185"/>
      <c r="W120" s="185"/>
      <c r="X120" s="185"/>
      <c r="Y120" s="185"/>
      <c r="Z120" s="185"/>
      <c r="AA120" s="185"/>
      <c r="AB120" s="185"/>
      <c r="AC120" s="185"/>
      <c r="AD120" s="185"/>
      <c r="AE120" s="185"/>
      <c r="AF120" s="185"/>
      <c r="AG120" s="185"/>
      <c r="AH120" s="185"/>
      <c r="AI120" s="185"/>
      <c r="AJ120" s="185"/>
      <c r="AK120" s="185"/>
      <c r="AL120" s="185"/>
      <c r="AM120" s="185"/>
      <c r="AN120" s="185"/>
      <c r="AO120" s="185"/>
      <c r="AP120" s="185"/>
      <c r="AQ120" s="185"/>
      <c r="AR120" s="185"/>
      <c r="AS120" s="185"/>
      <c r="AT120" s="185"/>
      <c r="AU120" s="185"/>
      <c r="AV120" s="185"/>
      <c r="AW120" s="185"/>
      <c r="AX120" s="185"/>
      <c r="AY120" s="185"/>
      <c r="AZ120" s="185"/>
      <c r="BA120" s="185"/>
      <c r="BB120" s="185"/>
      <c r="BC120" s="185"/>
      <c r="BD120" s="185"/>
      <c r="BE120" s="185"/>
      <c r="BF120" s="185"/>
      <c r="BG120" s="185"/>
      <c r="BH120" s="185"/>
      <c r="BI120" s="185"/>
      <c r="BJ120" s="185"/>
      <c r="BK120" s="185"/>
      <c r="BL120" s="185"/>
      <c r="BM120" s="185"/>
      <c r="BN120" s="185"/>
      <c r="BO120" s="185"/>
      <c r="BP120" s="185"/>
      <c r="BQ120" s="185"/>
      <c r="BR120" s="185"/>
      <c r="BS120" s="185"/>
      <c r="BT120" s="185"/>
      <c r="BU120" s="185"/>
      <c r="BV120" s="185"/>
      <c r="BW120" s="185"/>
      <c r="BX120" s="185"/>
      <c r="BY120" s="185"/>
      <c r="BZ120" s="185"/>
      <c r="CA120" s="185"/>
      <c r="CB120" s="185"/>
      <c r="CC120" s="185"/>
      <c r="CD120" s="185"/>
      <c r="CE120" s="185"/>
      <c r="CF120" s="185"/>
      <c r="CG120" s="185"/>
      <c r="CH120" s="185"/>
    </row>
    <row r="121" spans="1:86" ht="12.75" hidden="1" customHeight="1" x14ac:dyDescent="0.3">
      <c r="A121" s="24">
        <f t="shared" si="1"/>
        <v>12</v>
      </c>
      <c r="B121" s="139">
        <f t="shared" si="1"/>
        <v>6.7061378259316131E-3</v>
      </c>
      <c r="C121" s="23" t="e">
        <f t="shared" si="2"/>
        <v>#REF!</v>
      </c>
      <c r="E121" s="139">
        <f t="shared" si="0"/>
        <v>4.555211888475616E-3</v>
      </c>
      <c r="F121" s="23" t="e">
        <f t="shared" si="3"/>
        <v>#REF!</v>
      </c>
      <c r="G121" s="26"/>
      <c r="H121" s="26"/>
      <c r="I121" s="185"/>
      <c r="J121" s="139"/>
      <c r="K121" s="26"/>
      <c r="L121" s="185"/>
      <c r="M121" s="139"/>
      <c r="N121" s="26"/>
      <c r="O121" s="26"/>
      <c r="P121" s="185"/>
      <c r="Q121" s="139"/>
      <c r="R121" s="26"/>
      <c r="S121" s="185"/>
      <c r="T121" s="139"/>
      <c r="U121" s="26"/>
      <c r="V121" s="185"/>
      <c r="W121" s="185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  <c r="AI121" s="185"/>
      <c r="AJ121" s="185"/>
      <c r="AK121" s="185"/>
      <c r="AL121" s="185"/>
      <c r="AM121" s="185"/>
      <c r="AN121" s="185"/>
      <c r="AO121" s="185"/>
      <c r="AP121" s="185"/>
      <c r="AQ121" s="185"/>
      <c r="AR121" s="185"/>
      <c r="AS121" s="185"/>
      <c r="AT121" s="185"/>
      <c r="AU121" s="185"/>
      <c r="AV121" s="185"/>
      <c r="AW121" s="185"/>
      <c r="AX121" s="185"/>
      <c r="AY121" s="185"/>
      <c r="AZ121" s="185"/>
      <c r="BA121" s="185"/>
      <c r="BB121" s="185"/>
      <c r="BC121" s="185"/>
      <c r="BD121" s="185"/>
      <c r="BE121" s="185"/>
      <c r="BF121" s="185"/>
      <c r="BG121" s="185"/>
      <c r="BH121" s="185"/>
      <c r="BI121" s="185"/>
      <c r="BJ121" s="185"/>
      <c r="BK121" s="185"/>
      <c r="BL121" s="185"/>
      <c r="BM121" s="185"/>
      <c r="BN121" s="185"/>
      <c r="BO121" s="185"/>
      <c r="BP121" s="185"/>
      <c r="BQ121" s="185"/>
      <c r="BR121" s="185"/>
      <c r="BS121" s="185"/>
      <c r="BT121" s="185"/>
      <c r="BU121" s="185"/>
      <c r="BV121" s="185"/>
      <c r="BW121" s="185"/>
      <c r="BX121" s="185"/>
      <c r="BY121" s="185"/>
      <c r="BZ121" s="185"/>
      <c r="CA121" s="185"/>
      <c r="CB121" s="185"/>
      <c r="CC121" s="185"/>
      <c r="CD121" s="185"/>
      <c r="CE121" s="185"/>
      <c r="CF121" s="185"/>
      <c r="CG121" s="185"/>
      <c r="CH121" s="185"/>
    </row>
    <row r="122" spans="1:86" ht="12.75" hidden="1" customHeight="1" x14ac:dyDescent="0.3">
      <c r="A122" s="24">
        <f t="shared" si="1"/>
        <v>13</v>
      </c>
      <c r="B122" s="139">
        <f t="shared" si="1"/>
        <v>6.3943469585782719E-3</v>
      </c>
      <c r="C122" s="23" t="e">
        <f t="shared" si="2"/>
        <v>#REF!</v>
      </c>
      <c r="E122" s="139">
        <f t="shared" si="0"/>
        <v>5.4331115195949305E-3</v>
      </c>
      <c r="F122" s="23" t="e">
        <f t="shared" si="3"/>
        <v>#REF!</v>
      </c>
      <c r="G122" s="26"/>
      <c r="H122" s="26"/>
      <c r="I122" s="185"/>
      <c r="J122" s="139"/>
      <c r="K122" s="26"/>
      <c r="L122" s="185"/>
      <c r="M122" s="139"/>
      <c r="N122" s="26"/>
      <c r="O122" s="26"/>
      <c r="P122" s="185"/>
      <c r="Q122" s="139"/>
      <c r="R122" s="26"/>
      <c r="S122" s="185"/>
      <c r="T122" s="139"/>
      <c r="U122" s="26"/>
      <c r="V122" s="185"/>
      <c r="W122" s="185"/>
      <c r="X122" s="185"/>
      <c r="Y122" s="185"/>
      <c r="Z122" s="185"/>
      <c r="AA122" s="185"/>
      <c r="AB122" s="185"/>
      <c r="AC122" s="185"/>
      <c r="AD122" s="185"/>
      <c r="AE122" s="185"/>
      <c r="AF122" s="185"/>
      <c r="AG122" s="185"/>
      <c r="AH122" s="185"/>
      <c r="AI122" s="185"/>
      <c r="AJ122" s="185"/>
      <c r="AK122" s="185"/>
      <c r="AL122" s="185"/>
      <c r="AM122" s="185"/>
      <c r="AN122" s="185"/>
      <c r="AO122" s="185"/>
      <c r="AP122" s="185"/>
      <c r="AQ122" s="185"/>
      <c r="AR122" s="185"/>
      <c r="AS122" s="185"/>
      <c r="AT122" s="185"/>
      <c r="AU122" s="185"/>
      <c r="AV122" s="185"/>
      <c r="AW122" s="185"/>
      <c r="AX122" s="185"/>
      <c r="AY122" s="185"/>
      <c r="AZ122" s="185"/>
      <c r="BA122" s="185"/>
      <c r="BB122" s="185"/>
      <c r="BC122" s="185"/>
      <c r="BD122" s="185"/>
      <c r="BE122" s="185"/>
      <c r="BF122" s="185"/>
      <c r="BG122" s="185"/>
      <c r="BH122" s="185"/>
      <c r="BI122" s="185"/>
      <c r="BJ122" s="185"/>
      <c r="BK122" s="185"/>
      <c r="BL122" s="185"/>
      <c r="BM122" s="185"/>
      <c r="BN122" s="185"/>
      <c r="BO122" s="185"/>
      <c r="BP122" s="185"/>
      <c r="BQ122" s="185"/>
      <c r="BR122" s="185"/>
      <c r="BS122" s="185"/>
      <c r="BT122" s="185"/>
      <c r="BU122" s="185"/>
      <c r="BV122" s="185"/>
      <c r="BW122" s="185"/>
      <c r="BX122" s="185"/>
      <c r="BY122" s="185"/>
      <c r="BZ122" s="185"/>
      <c r="CA122" s="185"/>
      <c r="CB122" s="185"/>
      <c r="CC122" s="185"/>
      <c r="CD122" s="185"/>
      <c r="CE122" s="185"/>
      <c r="CF122" s="185"/>
      <c r="CG122" s="185"/>
      <c r="CH122" s="185"/>
    </row>
    <row r="123" spans="1:86" ht="12.75" hidden="1" customHeight="1" x14ac:dyDescent="0.3">
      <c r="A123" s="24">
        <f t="shared" si="1"/>
        <v>14</v>
      </c>
      <c r="B123" s="139">
        <f t="shared" si="1"/>
        <v>5.9925151034178215E-3</v>
      </c>
      <c r="C123" s="23" t="e">
        <f t="shared" si="2"/>
        <v>#REF!</v>
      </c>
      <c r="E123" s="139">
        <f t="shared" si="0"/>
        <v>5.8363801990288988E-3</v>
      </c>
      <c r="F123" s="23" t="e">
        <f t="shared" si="3"/>
        <v>#REF!</v>
      </c>
      <c r="G123" s="26"/>
      <c r="H123" s="26"/>
      <c r="I123" s="185"/>
      <c r="J123" s="139"/>
      <c r="K123" s="26"/>
      <c r="L123" s="185"/>
      <c r="M123" s="139"/>
      <c r="N123" s="26"/>
      <c r="O123" s="26"/>
      <c r="P123" s="185"/>
      <c r="Q123" s="139"/>
      <c r="R123" s="26"/>
      <c r="S123" s="185"/>
      <c r="T123" s="139"/>
      <c r="U123" s="26"/>
      <c r="V123" s="185"/>
      <c r="W123" s="185"/>
      <c r="X123" s="185"/>
      <c r="Y123" s="185"/>
      <c r="Z123" s="185"/>
      <c r="AA123" s="185"/>
      <c r="AB123" s="185"/>
      <c r="AC123" s="185"/>
      <c r="AD123" s="185"/>
      <c r="AE123" s="185"/>
      <c r="AF123" s="185"/>
      <c r="AG123" s="185"/>
      <c r="AH123" s="185"/>
      <c r="AI123" s="185"/>
      <c r="AJ123" s="185"/>
      <c r="AK123" s="185"/>
      <c r="AL123" s="185"/>
      <c r="AM123" s="185"/>
      <c r="AN123" s="185"/>
      <c r="AO123" s="185"/>
      <c r="AP123" s="185"/>
      <c r="AQ123" s="185"/>
      <c r="AR123" s="185"/>
      <c r="AS123" s="185"/>
      <c r="AT123" s="185"/>
      <c r="AU123" s="185"/>
      <c r="AV123" s="185"/>
      <c r="AW123" s="185"/>
      <c r="AX123" s="185"/>
      <c r="AY123" s="185"/>
      <c r="AZ123" s="185"/>
      <c r="BA123" s="185"/>
      <c r="BB123" s="185"/>
      <c r="BC123" s="185"/>
      <c r="BD123" s="185"/>
      <c r="BE123" s="185"/>
      <c r="BF123" s="185"/>
      <c r="BG123" s="185"/>
      <c r="BH123" s="185"/>
      <c r="BI123" s="185"/>
      <c r="BJ123" s="185"/>
      <c r="BK123" s="185"/>
      <c r="BL123" s="185"/>
      <c r="BM123" s="185"/>
      <c r="BN123" s="185"/>
      <c r="BO123" s="185"/>
      <c r="BP123" s="185"/>
      <c r="BQ123" s="185"/>
      <c r="BR123" s="185"/>
      <c r="BS123" s="185"/>
      <c r="BT123" s="185"/>
      <c r="BU123" s="185"/>
      <c r="BV123" s="185"/>
      <c r="BW123" s="185"/>
      <c r="BX123" s="185"/>
      <c r="BY123" s="185"/>
      <c r="BZ123" s="185"/>
      <c r="CA123" s="185"/>
      <c r="CB123" s="185"/>
      <c r="CC123" s="185"/>
      <c r="CD123" s="185"/>
      <c r="CE123" s="185"/>
      <c r="CF123" s="185"/>
      <c r="CG123" s="185"/>
      <c r="CH123" s="185"/>
    </row>
    <row r="124" spans="1:86" ht="12.75" hidden="1" customHeight="1" x14ac:dyDescent="0.3">
      <c r="A124" s="24">
        <f t="shared" si="1"/>
        <v>15</v>
      </c>
      <c r="B124" s="139">
        <f t="shared" si="1"/>
        <v>5.7104186043838469E-3</v>
      </c>
      <c r="C124" s="23" t="e">
        <f t="shared" si="2"/>
        <v>#REF!</v>
      </c>
      <c r="E124" s="139">
        <f t="shared" si="0"/>
        <v>6.698953704564024E-3</v>
      </c>
      <c r="F124" s="23" t="e">
        <f t="shared" si="3"/>
        <v>#REF!</v>
      </c>
      <c r="G124" s="26"/>
      <c r="H124" s="26"/>
      <c r="I124" s="185"/>
      <c r="J124" s="139"/>
      <c r="K124" s="26"/>
      <c r="L124" s="185"/>
      <c r="M124" s="139"/>
      <c r="N124" s="26"/>
      <c r="O124" s="26"/>
      <c r="P124" s="185"/>
      <c r="Q124" s="139"/>
      <c r="R124" s="26"/>
      <c r="S124" s="185"/>
      <c r="T124" s="139"/>
      <c r="U124" s="26"/>
      <c r="V124" s="185"/>
      <c r="W124" s="185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  <c r="AI124" s="185"/>
      <c r="AJ124" s="185"/>
      <c r="AK124" s="185"/>
      <c r="AL124" s="185"/>
      <c r="AM124" s="185"/>
      <c r="AN124" s="185"/>
      <c r="AO124" s="185"/>
      <c r="AP124" s="185"/>
      <c r="AQ124" s="185"/>
      <c r="AR124" s="185"/>
      <c r="AS124" s="185"/>
      <c r="AT124" s="185"/>
      <c r="AU124" s="185"/>
      <c r="AV124" s="185"/>
      <c r="AW124" s="185"/>
      <c r="AX124" s="185"/>
      <c r="AY124" s="185"/>
      <c r="AZ124" s="185"/>
      <c r="BA124" s="185"/>
      <c r="BB124" s="185"/>
      <c r="BC124" s="185"/>
      <c r="BD124" s="185"/>
      <c r="BE124" s="185"/>
      <c r="BF124" s="185"/>
      <c r="BG124" s="185"/>
      <c r="BH124" s="185"/>
      <c r="BI124" s="185"/>
      <c r="BJ124" s="185"/>
      <c r="BK124" s="185"/>
      <c r="BL124" s="185"/>
      <c r="BM124" s="185"/>
      <c r="BN124" s="185"/>
      <c r="BO124" s="185"/>
      <c r="BP124" s="185"/>
      <c r="BQ124" s="185"/>
      <c r="BR124" s="185"/>
      <c r="BS124" s="185"/>
      <c r="BT124" s="185"/>
      <c r="BU124" s="185"/>
      <c r="BV124" s="185"/>
      <c r="BW124" s="185"/>
      <c r="BX124" s="185"/>
      <c r="BY124" s="185"/>
      <c r="BZ124" s="185"/>
      <c r="CA124" s="185"/>
      <c r="CB124" s="185"/>
      <c r="CC124" s="185"/>
      <c r="CD124" s="185"/>
      <c r="CE124" s="185"/>
      <c r="CF124" s="185"/>
      <c r="CG124" s="185"/>
      <c r="CH124" s="185"/>
    </row>
    <row r="125" spans="1:86" ht="12.75" hidden="1" customHeight="1" x14ac:dyDescent="0.3">
      <c r="A125" s="24">
        <f t="shared" si="1"/>
        <v>16</v>
      </c>
      <c r="B125" s="139">
        <f t="shared" si="1"/>
        <v>5.2602136653483005E-3</v>
      </c>
      <c r="C125" s="23" t="e">
        <f t="shared" si="2"/>
        <v>#REF!</v>
      </c>
      <c r="E125" s="139">
        <f t="shared" si="0"/>
        <v>7.0725280156786266E-3</v>
      </c>
      <c r="F125" s="23" t="e">
        <f t="shared" si="3"/>
        <v>#REF!</v>
      </c>
      <c r="G125" s="26"/>
      <c r="H125" s="26"/>
      <c r="I125" s="185"/>
      <c r="J125" s="139"/>
      <c r="K125" s="26"/>
      <c r="L125" s="185"/>
      <c r="M125" s="139"/>
      <c r="N125" s="26"/>
      <c r="O125" s="26"/>
      <c r="P125" s="185"/>
      <c r="Q125" s="139"/>
      <c r="R125" s="26"/>
      <c r="S125" s="185"/>
      <c r="T125" s="139"/>
      <c r="U125" s="26"/>
      <c r="V125" s="185"/>
      <c r="W125" s="185"/>
      <c r="X125" s="185"/>
      <c r="Y125" s="185"/>
      <c r="Z125" s="185"/>
      <c r="AA125" s="185"/>
      <c r="AB125" s="185"/>
      <c r="AC125" s="185"/>
      <c r="AD125" s="185"/>
      <c r="AE125" s="185"/>
      <c r="AF125" s="185"/>
      <c r="AG125" s="185"/>
      <c r="AH125" s="185"/>
      <c r="AI125" s="185"/>
      <c r="AJ125" s="185"/>
      <c r="AK125" s="185"/>
      <c r="AL125" s="185"/>
      <c r="AM125" s="185"/>
      <c r="AN125" s="185"/>
      <c r="AO125" s="185"/>
      <c r="AP125" s="185"/>
      <c r="AQ125" s="185"/>
      <c r="AR125" s="185"/>
      <c r="AS125" s="185"/>
      <c r="AT125" s="185"/>
      <c r="AU125" s="185"/>
      <c r="AV125" s="185"/>
      <c r="AW125" s="185"/>
      <c r="AX125" s="185"/>
      <c r="AY125" s="185"/>
      <c r="AZ125" s="185"/>
      <c r="BA125" s="185"/>
      <c r="BB125" s="185"/>
      <c r="BC125" s="185"/>
      <c r="BD125" s="185"/>
      <c r="BE125" s="185"/>
      <c r="BF125" s="185"/>
      <c r="BG125" s="185"/>
      <c r="BH125" s="185"/>
      <c r="BI125" s="185"/>
      <c r="BJ125" s="185"/>
      <c r="BK125" s="185"/>
      <c r="BL125" s="185"/>
      <c r="BM125" s="185"/>
      <c r="BN125" s="185"/>
      <c r="BO125" s="185"/>
      <c r="BP125" s="185"/>
      <c r="BQ125" s="185"/>
      <c r="BR125" s="185"/>
      <c r="BS125" s="185"/>
      <c r="BT125" s="185"/>
      <c r="BU125" s="185"/>
      <c r="BV125" s="185"/>
      <c r="BW125" s="185"/>
      <c r="BX125" s="185"/>
      <c r="BY125" s="185"/>
      <c r="BZ125" s="185"/>
      <c r="CA125" s="185"/>
      <c r="CB125" s="185"/>
      <c r="CC125" s="185"/>
      <c r="CD125" s="185"/>
      <c r="CE125" s="185"/>
      <c r="CF125" s="185"/>
      <c r="CG125" s="185"/>
      <c r="CH125" s="185"/>
    </row>
    <row r="126" spans="1:86" ht="12.75" hidden="1" customHeight="1" x14ac:dyDescent="0.3">
      <c r="A126" s="24">
        <f t="shared" ref="A126:B141" si="4">A29</f>
        <v>17</v>
      </c>
      <c r="B126" s="139">
        <f t="shared" si="4"/>
        <v>4.8100087263127549E-3</v>
      </c>
      <c r="C126" s="23" t="e">
        <f t="shared" si="2"/>
        <v>#REF!</v>
      </c>
      <c r="E126" s="139">
        <f t="shared" si="0"/>
        <v>7.4518496238872994E-3</v>
      </c>
      <c r="F126" s="23" t="e">
        <f t="shared" si="3"/>
        <v>#REF!</v>
      </c>
      <c r="G126" s="26"/>
      <c r="H126" s="26"/>
      <c r="I126" s="185"/>
      <c r="J126" s="139"/>
      <c r="K126" s="26"/>
      <c r="L126" s="185"/>
      <c r="M126" s="139"/>
      <c r="N126" s="26"/>
      <c r="O126" s="26"/>
      <c r="P126" s="185"/>
      <c r="Q126" s="139"/>
      <c r="R126" s="26"/>
      <c r="S126" s="185"/>
      <c r="T126" s="139"/>
      <c r="U126" s="26"/>
      <c r="V126" s="185"/>
      <c r="W126" s="185"/>
      <c r="X126" s="185"/>
      <c r="Y126" s="185"/>
      <c r="Z126" s="185"/>
      <c r="AA126" s="185"/>
      <c r="AB126" s="185"/>
      <c r="AC126" s="185"/>
      <c r="AD126" s="185"/>
      <c r="AE126" s="185"/>
      <c r="AF126" s="185"/>
      <c r="AG126" s="185"/>
      <c r="AH126" s="185"/>
      <c r="AI126" s="185"/>
      <c r="AJ126" s="185"/>
      <c r="AK126" s="185"/>
      <c r="AL126" s="185"/>
      <c r="AM126" s="185"/>
      <c r="AN126" s="185"/>
      <c r="AO126" s="185"/>
      <c r="AP126" s="185"/>
      <c r="AQ126" s="185"/>
      <c r="AR126" s="185"/>
      <c r="AS126" s="185"/>
      <c r="AT126" s="185"/>
      <c r="AU126" s="185"/>
      <c r="AV126" s="185"/>
      <c r="AW126" s="185"/>
      <c r="AX126" s="185"/>
      <c r="AY126" s="185"/>
      <c r="AZ126" s="185"/>
      <c r="BA126" s="185"/>
      <c r="BB126" s="185"/>
      <c r="BC126" s="185"/>
      <c r="BD126" s="185"/>
      <c r="BE126" s="185"/>
      <c r="BF126" s="185"/>
      <c r="BG126" s="185"/>
      <c r="BH126" s="185"/>
      <c r="BI126" s="185"/>
      <c r="BJ126" s="185"/>
      <c r="BK126" s="185"/>
      <c r="BL126" s="185"/>
      <c r="BM126" s="185"/>
      <c r="BN126" s="185"/>
      <c r="BO126" s="185"/>
      <c r="BP126" s="185"/>
      <c r="BQ126" s="185"/>
      <c r="BR126" s="185"/>
      <c r="BS126" s="185"/>
      <c r="BT126" s="185"/>
      <c r="BU126" s="185"/>
      <c r="BV126" s="185"/>
      <c r="BW126" s="185"/>
      <c r="BX126" s="185"/>
      <c r="BY126" s="185"/>
      <c r="BZ126" s="185"/>
      <c r="CA126" s="185"/>
      <c r="CB126" s="185"/>
      <c r="CC126" s="185"/>
      <c r="CD126" s="185"/>
      <c r="CE126" s="185"/>
      <c r="CF126" s="185"/>
      <c r="CG126" s="185"/>
      <c r="CH126" s="185"/>
    </row>
    <row r="127" spans="1:86" ht="12.75" hidden="1" customHeight="1" x14ac:dyDescent="0.3">
      <c r="A127" s="24">
        <f t="shared" si="4"/>
        <v>18</v>
      </c>
      <c r="B127" s="139">
        <f t="shared" si="4"/>
        <v>4.4182346410669279E-3</v>
      </c>
      <c r="C127" s="23" t="e">
        <f t="shared" si="2"/>
        <v>#REF!</v>
      </c>
      <c r="E127" s="139">
        <f t="shared" si="0"/>
        <v>7.6237895952849175E-3</v>
      </c>
      <c r="F127" s="23" t="e">
        <f t="shared" si="3"/>
        <v>#REF!</v>
      </c>
      <c r="G127" s="26"/>
      <c r="H127" s="26"/>
      <c r="I127" s="185"/>
      <c r="J127" s="139"/>
      <c r="K127" s="26"/>
      <c r="L127" s="185"/>
      <c r="M127" s="139"/>
      <c r="N127" s="26"/>
      <c r="O127" s="26"/>
      <c r="P127" s="185"/>
      <c r="Q127" s="139"/>
      <c r="R127" s="26"/>
      <c r="S127" s="185"/>
      <c r="T127" s="139"/>
      <c r="U127" s="26"/>
      <c r="V127" s="185"/>
      <c r="W127" s="185"/>
      <c r="X127" s="185"/>
      <c r="Y127" s="185"/>
      <c r="Z127" s="185"/>
      <c r="AA127" s="185"/>
      <c r="AB127" s="185"/>
      <c r="AC127" s="185"/>
      <c r="AD127" s="185"/>
      <c r="AE127" s="185"/>
      <c r="AF127" s="185"/>
      <c r="AG127" s="185"/>
      <c r="AH127" s="185"/>
      <c r="AI127" s="185"/>
      <c r="AJ127" s="185"/>
      <c r="AK127" s="185"/>
      <c r="AL127" s="185"/>
      <c r="AM127" s="185"/>
      <c r="AN127" s="185"/>
      <c r="AO127" s="185"/>
      <c r="AP127" s="185"/>
      <c r="AQ127" s="185"/>
      <c r="AR127" s="185"/>
      <c r="AS127" s="185"/>
      <c r="AT127" s="185"/>
      <c r="AU127" s="185"/>
      <c r="AV127" s="185"/>
      <c r="AW127" s="185"/>
      <c r="AX127" s="185"/>
      <c r="AY127" s="185"/>
      <c r="AZ127" s="185"/>
      <c r="BA127" s="185"/>
      <c r="BB127" s="185"/>
      <c r="BC127" s="185"/>
      <c r="BD127" s="185"/>
      <c r="BE127" s="185"/>
      <c r="BF127" s="185"/>
      <c r="BG127" s="185"/>
      <c r="BH127" s="185"/>
      <c r="BI127" s="185"/>
      <c r="BJ127" s="185"/>
      <c r="BK127" s="185"/>
      <c r="BL127" s="185"/>
      <c r="BM127" s="185"/>
      <c r="BN127" s="185"/>
      <c r="BO127" s="185"/>
      <c r="BP127" s="185"/>
      <c r="BQ127" s="185"/>
      <c r="BR127" s="185"/>
      <c r="BS127" s="185"/>
      <c r="BT127" s="185"/>
      <c r="BU127" s="185"/>
      <c r="BV127" s="185"/>
      <c r="BW127" s="185"/>
      <c r="BX127" s="185"/>
      <c r="BY127" s="185"/>
      <c r="BZ127" s="185"/>
      <c r="CA127" s="185"/>
      <c r="CB127" s="185"/>
      <c r="CC127" s="185"/>
      <c r="CD127" s="185"/>
      <c r="CE127" s="185"/>
      <c r="CF127" s="185"/>
      <c r="CG127" s="185"/>
      <c r="CH127" s="185"/>
    </row>
    <row r="128" spans="1:86" ht="12.75" hidden="1" customHeight="1" x14ac:dyDescent="0.3">
      <c r="A128" s="24">
        <f t="shared" si="4"/>
        <v>19</v>
      </c>
      <c r="B128" s="139">
        <f t="shared" si="4"/>
        <v>4.4335607666511172E-3</v>
      </c>
      <c r="C128" s="23" t="e">
        <f t="shared" si="2"/>
        <v>#REF!</v>
      </c>
      <c r="E128" s="139">
        <f t="shared" si="0"/>
        <v>7.8484131233781847E-3</v>
      </c>
      <c r="F128" s="23" t="e">
        <f t="shared" si="3"/>
        <v>#REF!</v>
      </c>
      <c r="G128" s="26"/>
      <c r="H128" s="26"/>
      <c r="I128" s="185"/>
      <c r="J128" s="139"/>
      <c r="K128" s="26"/>
      <c r="L128" s="185"/>
      <c r="M128" s="139"/>
      <c r="N128" s="26"/>
      <c r="O128" s="26"/>
      <c r="P128" s="185"/>
      <c r="Q128" s="139"/>
      <c r="R128" s="26"/>
      <c r="S128" s="185"/>
      <c r="T128" s="139"/>
      <c r="U128" s="26"/>
      <c r="V128" s="185"/>
      <c r="W128" s="185"/>
      <c r="X128" s="185"/>
      <c r="Y128" s="185"/>
      <c r="Z128" s="185"/>
      <c r="AA128" s="185"/>
      <c r="AB128" s="185"/>
      <c r="AC128" s="185"/>
      <c r="AD128" s="185"/>
      <c r="AE128" s="185"/>
      <c r="AF128" s="185"/>
      <c r="AG128" s="185"/>
      <c r="AH128" s="185"/>
      <c r="AI128" s="185"/>
      <c r="AJ128" s="185"/>
      <c r="AK128" s="185"/>
      <c r="AL128" s="185"/>
      <c r="AM128" s="185"/>
      <c r="AN128" s="185"/>
      <c r="AO128" s="185"/>
      <c r="AP128" s="185"/>
      <c r="AQ128" s="185"/>
      <c r="AR128" s="185"/>
      <c r="AS128" s="185"/>
      <c r="AT128" s="185"/>
      <c r="AU128" s="185"/>
      <c r="AV128" s="185"/>
      <c r="AW128" s="185"/>
      <c r="AX128" s="185"/>
      <c r="AY128" s="185"/>
      <c r="AZ128" s="185"/>
      <c r="BA128" s="185"/>
      <c r="BB128" s="185"/>
      <c r="BC128" s="185"/>
      <c r="BD128" s="185"/>
      <c r="BE128" s="185"/>
      <c r="BF128" s="185"/>
      <c r="BG128" s="185"/>
      <c r="BH128" s="185"/>
      <c r="BI128" s="185"/>
      <c r="BJ128" s="185"/>
      <c r="BK128" s="185"/>
      <c r="BL128" s="185"/>
      <c r="BM128" s="185"/>
      <c r="BN128" s="185"/>
      <c r="BO128" s="185"/>
      <c r="BP128" s="185"/>
      <c r="BQ128" s="185"/>
      <c r="BR128" s="185"/>
      <c r="BS128" s="185"/>
      <c r="BT128" s="185"/>
      <c r="BU128" s="185"/>
      <c r="BV128" s="185"/>
      <c r="BW128" s="185"/>
      <c r="BX128" s="185"/>
      <c r="BY128" s="185"/>
      <c r="BZ128" s="185"/>
      <c r="CA128" s="185"/>
      <c r="CB128" s="185"/>
      <c r="CC128" s="185"/>
      <c r="CD128" s="185"/>
      <c r="CE128" s="185"/>
      <c r="CF128" s="185"/>
      <c r="CG128" s="185"/>
      <c r="CH128" s="185"/>
    </row>
    <row r="129" spans="1:86" ht="12.75" hidden="1" customHeight="1" x14ac:dyDescent="0.3">
      <c r="A129" s="24">
        <f t="shared" si="4"/>
        <v>20</v>
      </c>
      <c r="B129" s="139">
        <f t="shared" si="4"/>
        <v>3.9263617980993685E-3</v>
      </c>
      <c r="C129" s="23" t="e">
        <f t="shared" si="2"/>
        <v>#REF!</v>
      </c>
      <c r="E129" s="139">
        <f t="shared" si="0"/>
        <v>8.0102953248611785E-3</v>
      </c>
      <c r="F129" s="23" t="e">
        <f t="shared" si="3"/>
        <v>#REF!</v>
      </c>
      <c r="G129" s="26"/>
      <c r="H129" s="26"/>
      <c r="I129" s="185"/>
      <c r="J129" s="139"/>
      <c r="K129" s="26"/>
      <c r="L129" s="185"/>
      <c r="M129" s="139"/>
      <c r="N129" s="26"/>
      <c r="O129" s="26"/>
      <c r="P129" s="185"/>
      <c r="Q129" s="139"/>
      <c r="R129" s="26"/>
      <c r="S129" s="185"/>
      <c r="T129" s="139"/>
      <c r="U129" s="26"/>
      <c r="V129" s="185"/>
      <c r="W129" s="185"/>
      <c r="X129" s="185"/>
      <c r="Y129" s="185"/>
      <c r="Z129" s="185"/>
      <c r="AA129" s="185"/>
      <c r="AB129" s="185"/>
      <c r="AC129" s="185"/>
      <c r="AD129" s="185"/>
      <c r="AE129" s="185"/>
      <c r="AF129" s="185"/>
      <c r="AG129" s="185"/>
      <c r="AH129" s="185"/>
      <c r="AI129" s="185"/>
      <c r="AJ129" s="185"/>
      <c r="AK129" s="185"/>
      <c r="AL129" s="185"/>
      <c r="AM129" s="185"/>
      <c r="AN129" s="185"/>
      <c r="AO129" s="185"/>
      <c r="AP129" s="185"/>
      <c r="AQ129" s="185"/>
      <c r="AR129" s="185"/>
      <c r="AS129" s="185"/>
      <c r="AT129" s="185"/>
      <c r="AU129" s="185"/>
      <c r="AV129" s="185"/>
      <c r="AW129" s="185"/>
      <c r="AX129" s="185"/>
      <c r="AY129" s="185"/>
      <c r="AZ129" s="185"/>
      <c r="BA129" s="185"/>
      <c r="BB129" s="185"/>
      <c r="BC129" s="185"/>
      <c r="BD129" s="185"/>
      <c r="BE129" s="185"/>
      <c r="BF129" s="185"/>
      <c r="BG129" s="185"/>
      <c r="BH129" s="185"/>
      <c r="BI129" s="185"/>
      <c r="BJ129" s="185"/>
      <c r="BK129" s="185"/>
      <c r="BL129" s="185"/>
      <c r="BM129" s="185"/>
      <c r="BN129" s="185"/>
      <c r="BO129" s="185"/>
      <c r="BP129" s="185"/>
      <c r="BQ129" s="185"/>
      <c r="BR129" s="185"/>
      <c r="BS129" s="185"/>
      <c r="BT129" s="185"/>
      <c r="BU129" s="185"/>
      <c r="BV129" s="185"/>
      <c r="BW129" s="185"/>
      <c r="BX129" s="185"/>
      <c r="BY129" s="185"/>
      <c r="BZ129" s="185"/>
      <c r="CA129" s="185"/>
      <c r="CB129" s="185"/>
      <c r="CC129" s="185"/>
      <c r="CD129" s="185"/>
      <c r="CE129" s="185"/>
      <c r="CF129" s="185"/>
      <c r="CG129" s="185"/>
      <c r="CH129" s="185"/>
    </row>
    <row r="130" spans="1:86" ht="12.75" hidden="1" customHeight="1" x14ac:dyDescent="0.3">
      <c r="A130" s="24">
        <f t="shared" si="4"/>
        <v>21</v>
      </c>
      <c r="B130" s="139">
        <f t="shared" si="4"/>
        <v>3.7769320736535279E-3</v>
      </c>
      <c r="C130" s="23" t="e">
        <f t="shared" si="2"/>
        <v>#REF!</v>
      </c>
      <c r="E130" s="139">
        <f t="shared" si="0"/>
        <v>7.7871086210414293E-3</v>
      </c>
      <c r="F130" s="23" t="e">
        <f t="shared" si="3"/>
        <v>#REF!</v>
      </c>
      <c r="G130" s="26"/>
      <c r="H130" s="26"/>
      <c r="I130" s="185"/>
      <c r="J130" s="139"/>
      <c r="K130" s="26"/>
      <c r="L130" s="185"/>
      <c r="M130" s="139"/>
      <c r="N130" s="26"/>
      <c r="O130" s="26"/>
      <c r="P130" s="185"/>
      <c r="Q130" s="139"/>
      <c r="R130" s="26"/>
      <c r="S130" s="185"/>
      <c r="T130" s="139"/>
      <c r="U130" s="26"/>
      <c r="V130" s="185"/>
      <c r="W130" s="185"/>
      <c r="X130" s="185"/>
      <c r="Y130" s="185"/>
      <c r="Z130" s="185"/>
      <c r="AA130" s="185"/>
      <c r="AB130" s="185"/>
      <c r="AC130" s="185"/>
      <c r="AD130" s="185"/>
      <c r="AE130" s="185"/>
      <c r="AF130" s="185"/>
      <c r="AG130" s="185"/>
      <c r="AH130" s="185"/>
      <c r="AI130" s="185"/>
      <c r="AJ130" s="185"/>
      <c r="AK130" s="185"/>
      <c r="AL130" s="185"/>
      <c r="AM130" s="185"/>
      <c r="AN130" s="185"/>
      <c r="AO130" s="185"/>
      <c r="AP130" s="185"/>
      <c r="AQ130" s="185"/>
      <c r="AR130" s="185"/>
      <c r="AS130" s="185"/>
      <c r="AT130" s="185"/>
      <c r="AU130" s="185"/>
      <c r="AV130" s="185"/>
      <c r="AW130" s="185"/>
      <c r="AX130" s="185"/>
      <c r="AY130" s="185"/>
      <c r="AZ130" s="185"/>
      <c r="BA130" s="185"/>
      <c r="BB130" s="185"/>
      <c r="BC130" s="185"/>
      <c r="BD130" s="185"/>
      <c r="BE130" s="185"/>
      <c r="BF130" s="185"/>
      <c r="BG130" s="185"/>
      <c r="BH130" s="185"/>
      <c r="BI130" s="185"/>
      <c r="BJ130" s="185"/>
      <c r="BK130" s="185"/>
      <c r="BL130" s="185"/>
      <c r="BM130" s="185"/>
      <c r="BN130" s="185"/>
      <c r="BO130" s="185"/>
      <c r="BP130" s="185"/>
      <c r="BQ130" s="185"/>
      <c r="BR130" s="185"/>
      <c r="BS130" s="185"/>
      <c r="BT130" s="185"/>
      <c r="BU130" s="185"/>
      <c r="BV130" s="185"/>
      <c r="BW130" s="185"/>
      <c r="BX130" s="185"/>
      <c r="BY130" s="185"/>
      <c r="BZ130" s="185"/>
      <c r="CA130" s="185"/>
      <c r="CB130" s="185"/>
      <c r="CC130" s="185"/>
      <c r="CD130" s="185"/>
      <c r="CE130" s="185"/>
      <c r="CF130" s="185"/>
      <c r="CG130" s="185"/>
      <c r="CH130" s="185"/>
    </row>
    <row r="131" spans="1:86" ht="12.75" hidden="1" customHeight="1" x14ac:dyDescent="0.3">
      <c r="A131" s="24">
        <f t="shared" si="4"/>
        <v>22</v>
      </c>
      <c r="B131" s="139">
        <f t="shared" si="4"/>
        <v>3.4689727376962342E-3</v>
      </c>
      <c r="C131" s="23" t="e">
        <f t="shared" si="2"/>
        <v>#REF!</v>
      </c>
      <c r="E131" s="139">
        <f t="shared" si="0"/>
        <v>7.7660351983631698E-3</v>
      </c>
      <c r="F131" s="23" t="e">
        <f t="shared" si="3"/>
        <v>#REF!</v>
      </c>
      <c r="G131" s="26"/>
      <c r="H131" s="26"/>
      <c r="I131" s="185"/>
      <c r="J131" s="139"/>
      <c r="K131" s="26"/>
      <c r="L131" s="185"/>
      <c r="M131" s="139"/>
      <c r="N131" s="26"/>
      <c r="O131" s="26"/>
      <c r="P131" s="185"/>
      <c r="Q131" s="139"/>
      <c r="R131" s="26"/>
      <c r="S131" s="185"/>
      <c r="T131" s="139"/>
      <c r="U131" s="26"/>
      <c r="V131" s="185"/>
      <c r="W131" s="185"/>
      <c r="X131" s="185"/>
      <c r="Y131" s="185"/>
      <c r="Z131" s="185"/>
      <c r="AA131" s="185"/>
      <c r="AB131" s="185"/>
      <c r="AC131" s="185"/>
      <c r="AD131" s="185"/>
      <c r="AE131" s="185"/>
      <c r="AF131" s="185"/>
      <c r="AG131" s="185"/>
      <c r="AH131" s="185"/>
      <c r="AI131" s="185"/>
      <c r="AJ131" s="185"/>
      <c r="AK131" s="185"/>
      <c r="AL131" s="185"/>
      <c r="AM131" s="185"/>
      <c r="AN131" s="185"/>
      <c r="AO131" s="185"/>
      <c r="AP131" s="185"/>
      <c r="AQ131" s="185"/>
      <c r="AR131" s="185"/>
      <c r="AS131" s="185"/>
      <c r="AT131" s="185"/>
      <c r="AU131" s="185"/>
      <c r="AV131" s="185"/>
      <c r="AW131" s="185"/>
      <c r="AX131" s="185"/>
      <c r="AY131" s="185"/>
      <c r="AZ131" s="185"/>
      <c r="BA131" s="185"/>
      <c r="BB131" s="185"/>
      <c r="BC131" s="185"/>
      <c r="BD131" s="185"/>
      <c r="BE131" s="185"/>
      <c r="BF131" s="185"/>
      <c r="BG131" s="185"/>
      <c r="BH131" s="185"/>
      <c r="BI131" s="185"/>
      <c r="BJ131" s="185"/>
      <c r="BK131" s="185"/>
      <c r="BL131" s="185"/>
      <c r="BM131" s="185"/>
      <c r="BN131" s="185"/>
      <c r="BO131" s="185"/>
      <c r="BP131" s="185"/>
      <c r="BQ131" s="185"/>
      <c r="BR131" s="185"/>
      <c r="BS131" s="185"/>
      <c r="BT131" s="185"/>
      <c r="BU131" s="185"/>
      <c r="BV131" s="185"/>
      <c r="BW131" s="185"/>
      <c r="BX131" s="185"/>
      <c r="BY131" s="185"/>
      <c r="BZ131" s="185"/>
      <c r="CA131" s="185"/>
      <c r="CB131" s="185"/>
      <c r="CC131" s="185"/>
      <c r="CD131" s="185"/>
      <c r="CE131" s="185"/>
      <c r="CF131" s="185"/>
      <c r="CG131" s="185"/>
      <c r="CH131" s="185"/>
    </row>
    <row r="132" spans="1:86" ht="12.75" hidden="1" customHeight="1" x14ac:dyDescent="0.3">
      <c r="A132" s="24">
        <f t="shared" si="4"/>
        <v>23</v>
      </c>
      <c r="B132" s="139">
        <f t="shared" si="4"/>
        <v>3.4498150807159983E-3</v>
      </c>
      <c r="C132" s="23" t="e">
        <f t="shared" si="2"/>
        <v>#REF!</v>
      </c>
      <c r="E132" s="139">
        <f t="shared" si="0"/>
        <v>8.2234242587663035E-3</v>
      </c>
      <c r="F132" s="23" t="e">
        <f t="shared" si="3"/>
        <v>#REF!</v>
      </c>
      <c r="G132" s="26"/>
      <c r="H132" s="26"/>
      <c r="I132" s="185"/>
      <c r="J132" s="139"/>
      <c r="K132" s="26"/>
      <c r="L132" s="185"/>
      <c r="M132" s="139"/>
      <c r="N132" s="26"/>
      <c r="O132" s="26"/>
      <c r="P132" s="185"/>
      <c r="Q132" s="139"/>
      <c r="R132" s="26"/>
      <c r="S132" s="185"/>
      <c r="T132" s="139"/>
      <c r="U132" s="26"/>
      <c r="V132" s="185"/>
      <c r="W132" s="185"/>
      <c r="X132" s="185"/>
      <c r="Y132" s="185"/>
      <c r="Z132" s="185"/>
      <c r="AA132" s="185"/>
      <c r="AB132" s="185"/>
      <c r="AC132" s="185"/>
      <c r="AD132" s="185"/>
      <c r="AE132" s="185"/>
      <c r="AF132" s="185"/>
      <c r="AG132" s="185"/>
      <c r="AH132" s="185"/>
      <c r="AI132" s="185"/>
      <c r="AJ132" s="185"/>
      <c r="AK132" s="185"/>
      <c r="AL132" s="185"/>
      <c r="AM132" s="185"/>
      <c r="AN132" s="185"/>
      <c r="AO132" s="185"/>
      <c r="AP132" s="185"/>
      <c r="AQ132" s="185"/>
      <c r="AR132" s="185"/>
      <c r="AS132" s="185"/>
      <c r="AT132" s="185"/>
      <c r="AU132" s="185"/>
      <c r="AV132" s="185"/>
      <c r="AW132" s="185"/>
      <c r="AX132" s="185"/>
      <c r="AY132" s="185"/>
      <c r="AZ132" s="185"/>
      <c r="BA132" s="185"/>
      <c r="BB132" s="185"/>
      <c r="BC132" s="185"/>
      <c r="BD132" s="185"/>
      <c r="BE132" s="185"/>
      <c r="BF132" s="185"/>
      <c r="BG132" s="185"/>
      <c r="BH132" s="185"/>
      <c r="BI132" s="185"/>
      <c r="BJ132" s="185"/>
      <c r="BK132" s="185"/>
      <c r="BL132" s="185"/>
      <c r="BM132" s="185"/>
      <c r="BN132" s="185"/>
      <c r="BO132" s="185"/>
      <c r="BP132" s="185"/>
      <c r="BQ132" s="185"/>
      <c r="BR132" s="185"/>
      <c r="BS132" s="185"/>
      <c r="BT132" s="185"/>
      <c r="BU132" s="185"/>
      <c r="BV132" s="185"/>
      <c r="BW132" s="185"/>
      <c r="BX132" s="185"/>
      <c r="BY132" s="185"/>
      <c r="BZ132" s="185"/>
      <c r="CA132" s="185"/>
      <c r="CB132" s="185"/>
      <c r="CC132" s="185"/>
      <c r="CD132" s="185"/>
      <c r="CE132" s="185"/>
      <c r="CF132" s="185"/>
      <c r="CG132" s="185"/>
      <c r="CH132" s="185"/>
    </row>
    <row r="133" spans="1:86" ht="12.75" hidden="1" customHeight="1" x14ac:dyDescent="0.3">
      <c r="A133" s="24">
        <f t="shared" si="4"/>
        <v>24</v>
      </c>
      <c r="B133" s="139">
        <f t="shared" si="4"/>
        <v>3.2462649753009906E-3</v>
      </c>
      <c r="C133" s="23" t="e">
        <f t="shared" si="2"/>
        <v>#REF!</v>
      </c>
      <c r="E133" s="139">
        <f t="shared" si="0"/>
        <v>7.6348052480485528E-3</v>
      </c>
      <c r="F133" s="23" t="e">
        <f t="shared" si="3"/>
        <v>#REF!</v>
      </c>
      <c r="G133" s="26"/>
      <c r="H133" s="26"/>
      <c r="I133" s="185"/>
      <c r="J133" s="139"/>
      <c r="K133" s="26"/>
      <c r="L133" s="185"/>
      <c r="M133" s="139"/>
      <c r="N133" s="26"/>
      <c r="O133" s="26"/>
      <c r="P133" s="185"/>
      <c r="Q133" s="139"/>
      <c r="R133" s="26"/>
      <c r="S133" s="185"/>
      <c r="T133" s="139"/>
      <c r="U133" s="26"/>
      <c r="V133" s="185"/>
      <c r="W133" s="185"/>
      <c r="X133" s="185"/>
      <c r="Y133" s="185"/>
      <c r="Z133" s="185"/>
      <c r="AA133" s="185"/>
      <c r="AB133" s="185"/>
      <c r="AC133" s="185"/>
      <c r="AD133" s="185"/>
      <c r="AE133" s="185"/>
      <c r="AF133" s="185"/>
      <c r="AG133" s="185"/>
      <c r="AH133" s="185"/>
      <c r="AI133" s="185"/>
      <c r="AJ133" s="185"/>
      <c r="AK133" s="185"/>
      <c r="AL133" s="185"/>
      <c r="AM133" s="185"/>
      <c r="AN133" s="185"/>
      <c r="AO133" s="185"/>
      <c r="AP133" s="185"/>
      <c r="AQ133" s="185"/>
      <c r="AR133" s="185"/>
      <c r="AS133" s="185"/>
      <c r="AT133" s="185"/>
      <c r="AU133" s="185"/>
      <c r="AV133" s="185"/>
      <c r="AW133" s="185"/>
      <c r="AX133" s="185"/>
      <c r="AY133" s="185"/>
      <c r="AZ133" s="185"/>
      <c r="BA133" s="185"/>
      <c r="BB133" s="185"/>
      <c r="BC133" s="185"/>
      <c r="BD133" s="185"/>
      <c r="BE133" s="185"/>
      <c r="BF133" s="185"/>
      <c r="BG133" s="185"/>
      <c r="BH133" s="185"/>
      <c r="BI133" s="185"/>
      <c r="BJ133" s="185"/>
      <c r="BK133" s="185"/>
      <c r="BL133" s="185"/>
      <c r="BM133" s="185"/>
      <c r="BN133" s="185"/>
      <c r="BO133" s="185"/>
      <c r="BP133" s="185"/>
      <c r="BQ133" s="185"/>
      <c r="BR133" s="185"/>
      <c r="BS133" s="185"/>
      <c r="BT133" s="185"/>
      <c r="BU133" s="185"/>
      <c r="BV133" s="185"/>
      <c r="BW133" s="185"/>
      <c r="BX133" s="185"/>
      <c r="BY133" s="185"/>
      <c r="BZ133" s="185"/>
      <c r="CA133" s="185"/>
      <c r="CB133" s="185"/>
      <c r="CC133" s="185"/>
      <c r="CD133" s="185"/>
      <c r="CE133" s="185"/>
      <c r="CF133" s="185"/>
      <c r="CG133" s="185"/>
      <c r="CH133" s="185"/>
    </row>
    <row r="134" spans="1:86" ht="12.75" hidden="1" customHeight="1" x14ac:dyDescent="0.3">
      <c r="A134" s="24">
        <f t="shared" si="4"/>
        <v>25</v>
      </c>
      <c r="B134" s="139">
        <f t="shared" si="4"/>
        <v>3.2711699293752976E-3</v>
      </c>
      <c r="C134" s="23" t="e">
        <f t="shared" si="2"/>
        <v>#REF!</v>
      </c>
      <c r="E134" s="139">
        <f t="shared" si="0"/>
        <v>8.2013929532390329E-3</v>
      </c>
      <c r="F134" s="23" t="e">
        <f t="shared" si="3"/>
        <v>#REF!</v>
      </c>
      <c r="G134" s="26"/>
      <c r="H134" s="26"/>
      <c r="I134" s="185"/>
      <c r="J134" s="139"/>
      <c r="K134" s="26"/>
      <c r="L134" s="185"/>
      <c r="M134" s="139"/>
      <c r="N134" s="26"/>
      <c r="O134" s="26"/>
      <c r="P134" s="185"/>
      <c r="Q134" s="139"/>
      <c r="R134" s="26"/>
      <c r="S134" s="185"/>
      <c r="T134" s="139"/>
      <c r="U134" s="26"/>
      <c r="V134" s="185"/>
      <c r="W134" s="185"/>
      <c r="X134" s="185"/>
      <c r="Y134" s="185"/>
      <c r="Z134" s="185"/>
      <c r="AA134" s="185"/>
      <c r="AB134" s="185"/>
      <c r="AC134" s="185"/>
      <c r="AD134" s="185"/>
      <c r="AE134" s="185"/>
      <c r="AF134" s="185"/>
      <c r="AG134" s="185"/>
      <c r="AH134" s="185"/>
      <c r="AI134" s="185"/>
      <c r="AJ134" s="185"/>
      <c r="AK134" s="185"/>
      <c r="AL134" s="185"/>
      <c r="AM134" s="185"/>
      <c r="AN134" s="185"/>
      <c r="AO134" s="185"/>
      <c r="AP134" s="185"/>
      <c r="AQ134" s="185"/>
      <c r="AR134" s="185"/>
      <c r="AS134" s="185"/>
      <c r="AT134" s="185"/>
      <c r="AU134" s="185"/>
      <c r="AV134" s="185"/>
      <c r="AW134" s="185"/>
      <c r="AX134" s="185"/>
      <c r="AY134" s="185"/>
      <c r="AZ134" s="185"/>
      <c r="BA134" s="185"/>
      <c r="BB134" s="185"/>
      <c r="BC134" s="185"/>
      <c r="BD134" s="185"/>
      <c r="BE134" s="185"/>
      <c r="BF134" s="185"/>
      <c r="BG134" s="185"/>
      <c r="BH134" s="185"/>
      <c r="BI134" s="185"/>
      <c r="BJ134" s="185"/>
      <c r="BK134" s="185"/>
      <c r="BL134" s="185"/>
      <c r="BM134" s="185"/>
      <c r="BN134" s="185"/>
      <c r="BO134" s="185"/>
      <c r="BP134" s="185"/>
      <c r="BQ134" s="185"/>
      <c r="BR134" s="185"/>
      <c r="BS134" s="185"/>
      <c r="BT134" s="185"/>
      <c r="BU134" s="185"/>
      <c r="BV134" s="185"/>
      <c r="BW134" s="185"/>
      <c r="BX134" s="185"/>
      <c r="BY134" s="185"/>
      <c r="BZ134" s="185"/>
      <c r="CA134" s="185"/>
      <c r="CB134" s="185"/>
      <c r="CC134" s="185"/>
      <c r="CD134" s="185"/>
      <c r="CE134" s="185"/>
      <c r="CF134" s="185"/>
      <c r="CG134" s="185"/>
      <c r="CH134" s="185"/>
    </row>
    <row r="135" spans="1:86" ht="12.75" hidden="1" customHeight="1" x14ac:dyDescent="0.3">
      <c r="A135" s="24">
        <f t="shared" si="4"/>
        <v>26</v>
      </c>
      <c r="B135" s="139">
        <f t="shared" si="4"/>
        <v>3.1835236486907176E-3</v>
      </c>
      <c r="C135" s="23" t="e">
        <f t="shared" si="2"/>
        <v>#REF!</v>
      </c>
      <c r="E135" s="139">
        <f t="shared" si="0"/>
        <v>8.3077179494793433E-3</v>
      </c>
      <c r="F135" s="23" t="e">
        <f t="shared" si="3"/>
        <v>#REF!</v>
      </c>
      <c r="G135" s="26"/>
      <c r="H135" s="26"/>
      <c r="I135" s="185"/>
      <c r="J135" s="139"/>
      <c r="K135" s="26"/>
      <c r="L135" s="185"/>
      <c r="M135" s="139"/>
      <c r="N135" s="26"/>
      <c r="O135" s="26"/>
      <c r="P135" s="185"/>
      <c r="Q135" s="139"/>
      <c r="R135" s="26"/>
      <c r="S135" s="185"/>
      <c r="T135" s="139"/>
      <c r="U135" s="26"/>
      <c r="V135" s="185"/>
      <c r="W135" s="185"/>
      <c r="X135" s="185"/>
      <c r="Y135" s="185"/>
      <c r="Z135" s="185"/>
      <c r="AA135" s="185"/>
      <c r="AB135" s="185"/>
      <c r="AC135" s="185"/>
      <c r="AD135" s="185"/>
      <c r="AE135" s="185"/>
      <c r="AF135" s="185"/>
      <c r="AG135" s="185"/>
      <c r="AH135" s="185"/>
      <c r="AI135" s="185"/>
      <c r="AJ135" s="185"/>
      <c r="AK135" s="185"/>
      <c r="AL135" s="185"/>
      <c r="AM135" s="185"/>
      <c r="AN135" s="185"/>
      <c r="AO135" s="185"/>
      <c r="AP135" s="185"/>
      <c r="AQ135" s="185"/>
      <c r="AR135" s="185"/>
      <c r="AS135" s="185"/>
      <c r="AT135" s="185"/>
      <c r="AU135" s="185"/>
      <c r="AV135" s="185"/>
      <c r="AW135" s="185"/>
      <c r="AX135" s="185"/>
      <c r="AY135" s="185"/>
      <c r="AZ135" s="185"/>
      <c r="BA135" s="185"/>
      <c r="BB135" s="185"/>
      <c r="BC135" s="185"/>
      <c r="BD135" s="185"/>
      <c r="BE135" s="185"/>
      <c r="BF135" s="185"/>
      <c r="BG135" s="185"/>
      <c r="BH135" s="185"/>
      <c r="BI135" s="185"/>
      <c r="BJ135" s="185"/>
      <c r="BK135" s="185"/>
      <c r="BL135" s="185"/>
      <c r="BM135" s="185"/>
      <c r="BN135" s="185"/>
      <c r="BO135" s="185"/>
      <c r="BP135" s="185"/>
      <c r="BQ135" s="185"/>
      <c r="BR135" s="185"/>
      <c r="BS135" s="185"/>
      <c r="BT135" s="185"/>
      <c r="BU135" s="185"/>
      <c r="BV135" s="185"/>
      <c r="BW135" s="185"/>
      <c r="BX135" s="185"/>
      <c r="BY135" s="185"/>
      <c r="BZ135" s="185"/>
      <c r="CA135" s="185"/>
      <c r="CB135" s="185"/>
      <c r="CC135" s="185"/>
      <c r="CD135" s="185"/>
      <c r="CE135" s="185"/>
      <c r="CF135" s="185"/>
      <c r="CG135" s="185"/>
      <c r="CH135" s="185"/>
    </row>
    <row r="136" spans="1:86" ht="12.75" hidden="1" customHeight="1" x14ac:dyDescent="0.3">
      <c r="A136" s="24">
        <f t="shared" si="4"/>
        <v>27</v>
      </c>
      <c r="B136" s="139">
        <f t="shared" si="4"/>
        <v>3.2596753351871559E-3</v>
      </c>
      <c r="C136" s="23" t="e">
        <f t="shared" si="2"/>
        <v>#REF!</v>
      </c>
      <c r="E136" s="139">
        <f t="shared" si="0"/>
        <v>8.5687410258350576E-3</v>
      </c>
      <c r="F136" s="23" t="e">
        <f t="shared" si="3"/>
        <v>#REF!</v>
      </c>
      <c r="G136" s="26"/>
      <c r="H136" s="26"/>
      <c r="I136" s="185"/>
      <c r="J136" s="139"/>
      <c r="K136" s="26"/>
      <c r="L136" s="185"/>
      <c r="M136" s="139"/>
      <c r="N136" s="26"/>
      <c r="O136" s="26"/>
      <c r="P136" s="185"/>
      <c r="Q136" s="139"/>
      <c r="R136" s="26"/>
      <c r="S136" s="185"/>
      <c r="T136" s="139"/>
      <c r="U136" s="26"/>
      <c r="V136" s="185"/>
      <c r="W136" s="185"/>
      <c r="X136" s="185"/>
      <c r="Y136" s="185"/>
      <c r="Z136" s="185"/>
      <c r="AA136" s="185"/>
      <c r="AB136" s="185"/>
      <c r="AC136" s="185"/>
      <c r="AD136" s="185"/>
      <c r="AE136" s="185"/>
      <c r="AF136" s="185"/>
      <c r="AG136" s="185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5"/>
      <c r="AS136" s="185"/>
      <c r="AT136" s="185"/>
      <c r="AU136" s="185"/>
      <c r="AV136" s="185"/>
      <c r="AW136" s="185"/>
      <c r="AX136" s="185"/>
      <c r="AY136" s="185"/>
      <c r="AZ136" s="185"/>
      <c r="BA136" s="185"/>
      <c r="BB136" s="185"/>
      <c r="BC136" s="185"/>
      <c r="BD136" s="185"/>
      <c r="BE136" s="185"/>
      <c r="BF136" s="185"/>
      <c r="BG136" s="185"/>
      <c r="BH136" s="185"/>
      <c r="BI136" s="185"/>
      <c r="BJ136" s="185"/>
      <c r="BK136" s="185"/>
      <c r="BL136" s="185"/>
      <c r="BM136" s="185"/>
      <c r="BN136" s="185"/>
      <c r="BO136" s="185"/>
      <c r="BP136" s="185"/>
      <c r="BQ136" s="185"/>
      <c r="BR136" s="185"/>
      <c r="BS136" s="185"/>
      <c r="BT136" s="185"/>
      <c r="BU136" s="185"/>
      <c r="BV136" s="185"/>
      <c r="BW136" s="185"/>
      <c r="BX136" s="185"/>
      <c r="BY136" s="185"/>
      <c r="BZ136" s="185"/>
      <c r="CA136" s="185"/>
      <c r="CB136" s="185"/>
      <c r="CC136" s="185"/>
      <c r="CD136" s="185"/>
      <c r="CE136" s="185"/>
      <c r="CF136" s="185"/>
      <c r="CG136" s="185"/>
      <c r="CH136" s="185"/>
    </row>
    <row r="137" spans="1:86" ht="12.75" hidden="1" customHeight="1" x14ac:dyDescent="0.3">
      <c r="A137" s="24">
        <f t="shared" si="4"/>
        <v>28</v>
      </c>
      <c r="B137" s="139">
        <f t="shared" si="4"/>
        <v>3.3602530343333947E-3</v>
      </c>
      <c r="C137" s="23" t="e">
        <f t="shared" si="2"/>
        <v>#REF!</v>
      </c>
      <c r="E137" s="139">
        <f t="shared" si="0"/>
        <v>8.5629937287409873E-3</v>
      </c>
      <c r="F137" s="23" t="e">
        <f t="shared" si="3"/>
        <v>#REF!</v>
      </c>
      <c r="G137" s="26"/>
      <c r="H137" s="26"/>
      <c r="I137" s="185"/>
      <c r="J137" s="139"/>
      <c r="K137" s="26"/>
      <c r="L137" s="185"/>
      <c r="M137" s="139"/>
      <c r="N137" s="26"/>
      <c r="O137" s="26"/>
      <c r="P137" s="185"/>
      <c r="Q137" s="139"/>
      <c r="R137" s="26"/>
      <c r="S137" s="185"/>
      <c r="T137" s="139"/>
      <c r="U137" s="26"/>
      <c r="V137" s="185"/>
      <c r="W137" s="185"/>
      <c r="X137" s="185"/>
      <c r="Y137" s="185"/>
      <c r="Z137" s="185"/>
      <c r="AA137" s="185"/>
      <c r="AB137" s="185"/>
      <c r="AC137" s="185"/>
      <c r="AD137" s="185"/>
      <c r="AE137" s="185"/>
      <c r="AF137" s="185"/>
      <c r="AG137" s="185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85"/>
      <c r="AS137" s="185"/>
      <c r="AT137" s="185"/>
      <c r="AU137" s="185"/>
      <c r="AV137" s="185"/>
      <c r="AW137" s="185"/>
      <c r="AX137" s="185"/>
      <c r="AY137" s="185"/>
      <c r="AZ137" s="185"/>
      <c r="BA137" s="185"/>
      <c r="BB137" s="185"/>
      <c r="BC137" s="185"/>
      <c r="BD137" s="185"/>
      <c r="BE137" s="185"/>
      <c r="BF137" s="185"/>
      <c r="BG137" s="185"/>
      <c r="BH137" s="185"/>
      <c r="BI137" s="185"/>
      <c r="BJ137" s="185"/>
      <c r="BK137" s="185"/>
      <c r="BL137" s="185"/>
      <c r="BM137" s="185"/>
      <c r="BN137" s="185"/>
      <c r="BO137" s="185"/>
      <c r="BP137" s="185"/>
      <c r="BQ137" s="185"/>
      <c r="BR137" s="185"/>
      <c r="BS137" s="185"/>
      <c r="BT137" s="185"/>
      <c r="BU137" s="185"/>
      <c r="BV137" s="185"/>
      <c r="BW137" s="185"/>
      <c r="BX137" s="185"/>
      <c r="BY137" s="185"/>
      <c r="BZ137" s="185"/>
      <c r="CA137" s="185"/>
      <c r="CB137" s="185"/>
      <c r="CC137" s="185"/>
      <c r="CD137" s="185"/>
      <c r="CE137" s="185"/>
      <c r="CF137" s="185"/>
      <c r="CG137" s="185"/>
      <c r="CH137" s="185"/>
    </row>
    <row r="138" spans="1:86" ht="12.75" hidden="1" customHeight="1" x14ac:dyDescent="0.3">
      <c r="A138" s="24">
        <f t="shared" si="4"/>
        <v>29</v>
      </c>
      <c r="B138" s="139">
        <f t="shared" si="4"/>
        <v>3.5532664284092727E-3</v>
      </c>
      <c r="C138" s="23" t="e">
        <f t="shared" si="2"/>
        <v>#REF!</v>
      </c>
      <c r="E138" s="139">
        <f t="shared" si="0"/>
        <v>9.0491192746144766E-3</v>
      </c>
      <c r="F138" s="23" t="e">
        <f t="shared" si="3"/>
        <v>#REF!</v>
      </c>
      <c r="G138" s="26"/>
      <c r="H138" s="26"/>
      <c r="I138" s="185"/>
      <c r="J138" s="139"/>
      <c r="K138" s="26"/>
      <c r="L138" s="185"/>
      <c r="M138" s="139"/>
      <c r="N138" s="26"/>
      <c r="O138" s="26"/>
      <c r="P138" s="185"/>
      <c r="Q138" s="139"/>
      <c r="R138" s="26"/>
      <c r="S138" s="185"/>
      <c r="T138" s="139"/>
      <c r="U138" s="26"/>
      <c r="V138" s="185"/>
      <c r="W138" s="185"/>
      <c r="X138" s="185"/>
      <c r="Y138" s="185"/>
      <c r="Z138" s="185"/>
      <c r="AA138" s="185"/>
      <c r="AB138" s="185"/>
      <c r="AC138" s="185"/>
      <c r="AD138" s="185"/>
      <c r="AE138" s="185"/>
      <c r="AF138" s="185"/>
      <c r="AG138" s="185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85"/>
      <c r="AS138" s="185"/>
      <c r="AT138" s="185"/>
      <c r="AU138" s="185"/>
      <c r="AV138" s="185"/>
      <c r="AW138" s="185"/>
      <c r="AX138" s="185"/>
      <c r="AY138" s="185"/>
      <c r="AZ138" s="185"/>
      <c r="BA138" s="185"/>
      <c r="BB138" s="185"/>
      <c r="BC138" s="185"/>
      <c r="BD138" s="185"/>
      <c r="BE138" s="185"/>
      <c r="BF138" s="185"/>
      <c r="BG138" s="185"/>
      <c r="BH138" s="185"/>
      <c r="BI138" s="185"/>
      <c r="BJ138" s="185"/>
      <c r="BK138" s="185"/>
      <c r="BL138" s="185"/>
      <c r="BM138" s="185"/>
      <c r="BN138" s="185"/>
      <c r="BO138" s="185"/>
      <c r="BP138" s="185"/>
      <c r="BQ138" s="185"/>
      <c r="BR138" s="185"/>
      <c r="BS138" s="185"/>
      <c r="BT138" s="185"/>
      <c r="BU138" s="185"/>
      <c r="BV138" s="185"/>
      <c r="BW138" s="185"/>
      <c r="BX138" s="185"/>
      <c r="BY138" s="185"/>
      <c r="BZ138" s="185"/>
      <c r="CA138" s="185"/>
      <c r="CB138" s="185"/>
      <c r="CC138" s="185"/>
      <c r="CD138" s="185"/>
      <c r="CE138" s="185"/>
      <c r="CF138" s="185"/>
      <c r="CG138" s="185"/>
      <c r="CH138" s="185"/>
    </row>
    <row r="139" spans="1:86" ht="12.75" hidden="1" customHeight="1" x14ac:dyDescent="0.3">
      <c r="A139" s="24">
        <f t="shared" si="4"/>
        <v>30</v>
      </c>
      <c r="B139" s="139">
        <f t="shared" si="4"/>
        <v>3.9958083046527241E-3</v>
      </c>
      <c r="C139" s="23" t="e">
        <f t="shared" si="2"/>
        <v>#REF!</v>
      </c>
      <c r="E139" s="139">
        <f t="shared" si="0"/>
        <v>1.0141105722487928E-2</v>
      </c>
      <c r="F139" s="23" t="e">
        <f t="shared" si="3"/>
        <v>#REF!</v>
      </c>
      <c r="G139" s="26"/>
      <c r="H139" s="26"/>
      <c r="I139" s="185"/>
      <c r="J139" s="139"/>
      <c r="K139" s="26"/>
      <c r="L139" s="185"/>
      <c r="M139" s="139"/>
      <c r="N139" s="26"/>
      <c r="O139" s="26"/>
      <c r="P139" s="185"/>
      <c r="Q139" s="139"/>
      <c r="R139" s="26"/>
      <c r="S139" s="185"/>
      <c r="T139" s="139"/>
      <c r="U139" s="26"/>
      <c r="V139" s="185"/>
      <c r="W139" s="185"/>
      <c r="X139" s="185"/>
      <c r="Y139" s="185"/>
      <c r="Z139" s="185"/>
      <c r="AA139" s="185"/>
      <c r="AB139" s="185"/>
      <c r="AC139" s="185"/>
      <c r="AD139" s="185"/>
      <c r="AE139" s="185"/>
      <c r="AF139" s="185"/>
      <c r="AG139" s="185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  <c r="AX139" s="185"/>
      <c r="AY139" s="185"/>
      <c r="AZ139" s="185"/>
      <c r="BA139" s="185"/>
      <c r="BB139" s="185"/>
      <c r="BC139" s="185"/>
      <c r="BD139" s="185"/>
      <c r="BE139" s="185"/>
      <c r="BF139" s="185"/>
      <c r="BG139" s="185"/>
      <c r="BH139" s="185"/>
      <c r="BI139" s="185"/>
      <c r="BJ139" s="185"/>
      <c r="BK139" s="185"/>
      <c r="BL139" s="185"/>
      <c r="BM139" s="185"/>
      <c r="BN139" s="185"/>
      <c r="BO139" s="185"/>
      <c r="BP139" s="185"/>
      <c r="BQ139" s="185"/>
      <c r="BR139" s="185"/>
      <c r="BS139" s="185"/>
      <c r="BT139" s="185"/>
      <c r="BU139" s="185"/>
      <c r="BV139" s="185"/>
      <c r="BW139" s="185"/>
      <c r="BX139" s="185"/>
      <c r="BY139" s="185"/>
      <c r="BZ139" s="185"/>
      <c r="CA139" s="185"/>
      <c r="CB139" s="185"/>
      <c r="CC139" s="185"/>
      <c r="CD139" s="185"/>
      <c r="CE139" s="185"/>
      <c r="CF139" s="185"/>
      <c r="CG139" s="185"/>
      <c r="CH139" s="185"/>
    </row>
    <row r="140" spans="1:86" ht="12.75" hidden="1" customHeight="1" x14ac:dyDescent="0.3">
      <c r="A140" s="24">
        <f t="shared" si="4"/>
        <v>31</v>
      </c>
      <c r="B140" s="139">
        <f t="shared" si="4"/>
        <v>4.0671705769041036E-3</v>
      </c>
      <c r="C140" s="23" t="e">
        <f t="shared" si="2"/>
        <v>#REF!</v>
      </c>
      <c r="E140" s="139">
        <f t="shared" si="0"/>
        <v>1.0337471706535347E-2</v>
      </c>
      <c r="F140" s="23" t="e">
        <f t="shared" si="3"/>
        <v>#REF!</v>
      </c>
      <c r="G140" s="26"/>
      <c r="H140" s="26"/>
      <c r="I140" s="185"/>
      <c r="J140" s="139"/>
      <c r="K140" s="26"/>
      <c r="L140" s="185"/>
      <c r="M140" s="139"/>
      <c r="N140" s="26"/>
      <c r="O140" s="26"/>
      <c r="P140" s="185"/>
      <c r="Q140" s="139"/>
      <c r="R140" s="26"/>
      <c r="S140" s="185"/>
      <c r="T140" s="139"/>
      <c r="U140" s="26"/>
      <c r="V140" s="185"/>
      <c r="W140" s="185"/>
      <c r="X140" s="185"/>
      <c r="Y140" s="185"/>
      <c r="Z140" s="185"/>
      <c r="AA140" s="185"/>
      <c r="AB140" s="185"/>
      <c r="AC140" s="185"/>
      <c r="AD140" s="185"/>
      <c r="AE140" s="185"/>
      <c r="AF140" s="185"/>
      <c r="AG140" s="185"/>
      <c r="AH140" s="185"/>
      <c r="AI140" s="185"/>
      <c r="AJ140" s="185"/>
      <c r="AK140" s="185"/>
      <c r="AL140" s="185"/>
      <c r="AM140" s="185"/>
      <c r="AN140" s="185"/>
      <c r="AO140" s="185"/>
      <c r="AP140" s="185"/>
      <c r="AQ140" s="185"/>
      <c r="AR140" s="185"/>
      <c r="AS140" s="185"/>
      <c r="AT140" s="185"/>
      <c r="AU140" s="185"/>
      <c r="AV140" s="185"/>
      <c r="AW140" s="185"/>
      <c r="AX140" s="185"/>
      <c r="AY140" s="185"/>
      <c r="AZ140" s="185"/>
      <c r="BA140" s="185"/>
      <c r="BB140" s="185"/>
      <c r="BC140" s="185"/>
      <c r="BD140" s="185"/>
      <c r="BE140" s="185"/>
      <c r="BF140" s="185"/>
      <c r="BG140" s="185"/>
      <c r="BH140" s="185"/>
      <c r="BI140" s="185"/>
      <c r="BJ140" s="185"/>
      <c r="BK140" s="185"/>
      <c r="BL140" s="185"/>
      <c r="BM140" s="185"/>
      <c r="BN140" s="185"/>
      <c r="BO140" s="185"/>
      <c r="BP140" s="185"/>
      <c r="BQ140" s="185"/>
      <c r="BR140" s="185"/>
      <c r="BS140" s="185"/>
      <c r="BT140" s="185"/>
      <c r="BU140" s="185"/>
      <c r="BV140" s="185"/>
      <c r="BW140" s="185"/>
      <c r="BX140" s="185"/>
      <c r="BY140" s="185"/>
      <c r="BZ140" s="185"/>
      <c r="CA140" s="185"/>
      <c r="CB140" s="185"/>
      <c r="CC140" s="185"/>
      <c r="CD140" s="185"/>
      <c r="CE140" s="185"/>
      <c r="CF140" s="185"/>
      <c r="CG140" s="185"/>
      <c r="CH140" s="185"/>
    </row>
    <row r="141" spans="1:86" ht="12.75" hidden="1" customHeight="1" x14ac:dyDescent="0.3">
      <c r="A141" s="24">
        <f t="shared" si="4"/>
        <v>32</v>
      </c>
      <c r="B141" s="139">
        <f t="shared" si="4"/>
        <v>3.8693677685831666E-3</v>
      </c>
      <c r="C141" s="23" t="e">
        <f t="shared" si="2"/>
        <v>#REF!</v>
      </c>
      <c r="E141" s="139">
        <f t="shared" si="0"/>
        <v>9.4279619413986434E-3</v>
      </c>
      <c r="F141" s="23" t="e">
        <f t="shared" si="3"/>
        <v>#REF!</v>
      </c>
      <c r="G141" s="26"/>
      <c r="H141" s="26"/>
      <c r="I141" s="185"/>
      <c r="J141" s="139"/>
      <c r="K141" s="26"/>
      <c r="L141" s="185"/>
      <c r="M141" s="139"/>
      <c r="N141" s="26"/>
      <c r="O141" s="26"/>
      <c r="P141" s="185"/>
      <c r="Q141" s="139"/>
      <c r="R141" s="26"/>
      <c r="S141" s="185"/>
      <c r="T141" s="139"/>
      <c r="U141" s="26"/>
      <c r="V141" s="185"/>
      <c r="W141" s="185"/>
      <c r="X141" s="185"/>
      <c r="Y141" s="185"/>
      <c r="Z141" s="185"/>
      <c r="AA141" s="185"/>
      <c r="AB141" s="185"/>
      <c r="AC141" s="185"/>
      <c r="AD141" s="185"/>
      <c r="AE141" s="185"/>
      <c r="AF141" s="185"/>
      <c r="AG141" s="185"/>
      <c r="AH141" s="185"/>
      <c r="AI141" s="185"/>
      <c r="AJ141" s="185"/>
      <c r="AK141" s="185"/>
      <c r="AL141" s="185"/>
      <c r="AM141" s="185"/>
      <c r="AN141" s="185"/>
      <c r="AO141" s="185"/>
      <c r="AP141" s="185"/>
      <c r="AQ141" s="185"/>
      <c r="AR141" s="185"/>
      <c r="AS141" s="185"/>
      <c r="AT141" s="185"/>
      <c r="AU141" s="185"/>
      <c r="AV141" s="185"/>
      <c r="AW141" s="185"/>
      <c r="AX141" s="185"/>
      <c r="AY141" s="185"/>
      <c r="AZ141" s="185"/>
      <c r="BA141" s="185"/>
      <c r="BB141" s="185"/>
      <c r="BC141" s="185"/>
      <c r="BD141" s="185"/>
      <c r="BE141" s="185"/>
      <c r="BF141" s="185"/>
      <c r="BG141" s="185"/>
      <c r="BH141" s="185"/>
      <c r="BI141" s="185"/>
      <c r="BJ141" s="185"/>
      <c r="BK141" s="185"/>
      <c r="BL141" s="185"/>
      <c r="BM141" s="185"/>
      <c r="BN141" s="185"/>
      <c r="BO141" s="185"/>
      <c r="BP141" s="185"/>
      <c r="BQ141" s="185"/>
      <c r="BR141" s="185"/>
      <c r="BS141" s="185"/>
      <c r="BT141" s="185"/>
      <c r="BU141" s="185"/>
      <c r="BV141" s="185"/>
      <c r="BW141" s="185"/>
      <c r="BX141" s="185"/>
      <c r="BY141" s="185"/>
      <c r="BZ141" s="185"/>
      <c r="CA141" s="185"/>
      <c r="CB141" s="185"/>
      <c r="CC141" s="185"/>
      <c r="CD141" s="185"/>
      <c r="CE141" s="185"/>
      <c r="CF141" s="185"/>
      <c r="CG141" s="185"/>
      <c r="CH141" s="185"/>
    </row>
    <row r="142" spans="1:86" ht="12.75" hidden="1" customHeight="1" x14ac:dyDescent="0.3">
      <c r="A142" s="24">
        <f t="shared" ref="A142:B157" si="5">A45</f>
        <v>33</v>
      </c>
      <c r="B142" s="139">
        <f t="shared" si="5"/>
        <v>3.8511679944519426E-3</v>
      </c>
      <c r="C142" s="23" t="e">
        <f t="shared" si="2"/>
        <v>#REF!</v>
      </c>
      <c r="E142" s="139">
        <f t="shared" si="0"/>
        <v>9.3838993303441004E-3</v>
      </c>
      <c r="F142" s="23" t="e">
        <f t="shared" si="3"/>
        <v>#REF!</v>
      </c>
      <c r="G142" s="26"/>
      <c r="H142" s="26"/>
      <c r="I142" s="185"/>
      <c r="J142" s="139"/>
      <c r="K142" s="26"/>
      <c r="L142" s="185"/>
      <c r="M142" s="139"/>
      <c r="N142" s="26"/>
      <c r="O142" s="26"/>
      <c r="P142" s="185"/>
      <c r="Q142" s="139"/>
      <c r="R142" s="26"/>
      <c r="S142" s="185"/>
      <c r="T142" s="139"/>
      <c r="U142" s="26"/>
      <c r="V142" s="185"/>
      <c r="W142" s="185"/>
      <c r="X142" s="185"/>
      <c r="Y142" s="185"/>
      <c r="Z142" s="185"/>
      <c r="AA142" s="185"/>
      <c r="AB142" s="185"/>
      <c r="AC142" s="185"/>
      <c r="AD142" s="185"/>
      <c r="AE142" s="185"/>
      <c r="AF142" s="185"/>
      <c r="AG142" s="185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185"/>
      <c r="AY142" s="185"/>
      <c r="AZ142" s="185"/>
      <c r="BA142" s="185"/>
      <c r="BB142" s="185"/>
      <c r="BC142" s="185"/>
      <c r="BD142" s="185"/>
      <c r="BE142" s="185"/>
      <c r="BF142" s="185"/>
      <c r="BG142" s="185"/>
      <c r="BH142" s="185"/>
      <c r="BI142" s="185"/>
      <c r="BJ142" s="185"/>
      <c r="BK142" s="185"/>
      <c r="BL142" s="185"/>
      <c r="BM142" s="185"/>
      <c r="BN142" s="185"/>
      <c r="BO142" s="185"/>
      <c r="BP142" s="185"/>
      <c r="BQ142" s="185"/>
      <c r="BR142" s="185"/>
      <c r="BS142" s="185"/>
      <c r="BT142" s="185"/>
      <c r="BU142" s="185"/>
      <c r="BV142" s="185"/>
      <c r="BW142" s="185"/>
      <c r="BX142" s="185"/>
      <c r="BY142" s="185"/>
      <c r="BZ142" s="185"/>
      <c r="CA142" s="185"/>
      <c r="CB142" s="185"/>
      <c r="CC142" s="185"/>
      <c r="CD142" s="185"/>
      <c r="CE142" s="185"/>
      <c r="CF142" s="185"/>
      <c r="CG142" s="185"/>
      <c r="CH142" s="185"/>
    </row>
    <row r="143" spans="1:86" ht="12.75" hidden="1" customHeight="1" x14ac:dyDescent="0.3">
      <c r="A143" s="24">
        <f t="shared" si="5"/>
        <v>34</v>
      </c>
      <c r="B143" s="139">
        <f t="shared" si="5"/>
        <v>3.7965686720582699E-3</v>
      </c>
      <c r="C143" s="23" t="e">
        <f t="shared" si="2"/>
        <v>#REF!</v>
      </c>
      <c r="E143" s="139">
        <f t="shared" si="0"/>
        <v>9.2038173547298822E-3</v>
      </c>
      <c r="F143" s="23" t="e">
        <f t="shared" si="3"/>
        <v>#REF!</v>
      </c>
      <c r="G143" s="26"/>
      <c r="H143" s="26"/>
      <c r="I143" s="185"/>
      <c r="J143" s="139"/>
      <c r="K143" s="26"/>
      <c r="L143" s="185"/>
      <c r="M143" s="139"/>
      <c r="N143" s="26"/>
      <c r="O143" s="26"/>
      <c r="P143" s="185"/>
      <c r="Q143" s="139"/>
      <c r="R143" s="26"/>
      <c r="S143" s="185"/>
      <c r="T143" s="139"/>
      <c r="U143" s="26"/>
      <c r="V143" s="185"/>
      <c r="W143" s="185"/>
      <c r="X143" s="185"/>
      <c r="Y143" s="185"/>
      <c r="Z143" s="185"/>
      <c r="AA143" s="185"/>
      <c r="AB143" s="185"/>
      <c r="AC143" s="185"/>
      <c r="AD143" s="185"/>
      <c r="AE143" s="185"/>
      <c r="AF143" s="185"/>
      <c r="AG143" s="185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  <c r="AX143" s="185"/>
      <c r="AY143" s="185"/>
      <c r="AZ143" s="185"/>
      <c r="BA143" s="185"/>
      <c r="BB143" s="185"/>
      <c r="BC143" s="185"/>
      <c r="BD143" s="185"/>
      <c r="BE143" s="185"/>
      <c r="BF143" s="185"/>
      <c r="BG143" s="185"/>
      <c r="BH143" s="185"/>
      <c r="BI143" s="185"/>
      <c r="BJ143" s="185"/>
      <c r="BK143" s="185"/>
      <c r="BL143" s="185"/>
      <c r="BM143" s="185"/>
      <c r="BN143" s="185"/>
      <c r="BO143" s="185"/>
      <c r="BP143" s="185"/>
      <c r="BQ143" s="185"/>
      <c r="BR143" s="185"/>
      <c r="BS143" s="185"/>
      <c r="BT143" s="185"/>
      <c r="BU143" s="185"/>
      <c r="BV143" s="185"/>
      <c r="BW143" s="185"/>
      <c r="BX143" s="185"/>
      <c r="BY143" s="185"/>
      <c r="BZ143" s="185"/>
      <c r="CA143" s="185"/>
      <c r="CB143" s="185"/>
      <c r="CC143" s="185"/>
      <c r="CD143" s="185"/>
      <c r="CE143" s="185"/>
      <c r="CF143" s="185"/>
      <c r="CG143" s="185"/>
      <c r="CH143" s="185"/>
    </row>
    <row r="144" spans="1:86" ht="12.75" hidden="1" customHeight="1" x14ac:dyDescent="0.3">
      <c r="A144" s="24">
        <f t="shared" si="5"/>
        <v>35</v>
      </c>
      <c r="B144" s="139">
        <f t="shared" si="5"/>
        <v>4.0269394972456077E-3</v>
      </c>
      <c r="C144" s="23" t="e">
        <f t="shared" si="2"/>
        <v>#REF!</v>
      </c>
      <c r="E144" s="139">
        <f t="shared" si="0"/>
        <v>9.7316108045353844E-3</v>
      </c>
      <c r="F144" s="23" t="e">
        <f t="shared" si="3"/>
        <v>#REF!</v>
      </c>
      <c r="G144" s="26"/>
      <c r="H144" s="26"/>
      <c r="I144" s="185"/>
      <c r="J144" s="139"/>
      <c r="K144" s="26"/>
      <c r="L144" s="185"/>
      <c r="M144" s="139"/>
      <c r="N144" s="26"/>
      <c r="O144" s="26"/>
      <c r="P144" s="185"/>
      <c r="Q144" s="139"/>
      <c r="R144" s="26"/>
      <c r="S144" s="185"/>
      <c r="T144" s="139"/>
      <c r="U144" s="26"/>
      <c r="V144" s="185"/>
      <c r="W144" s="185"/>
      <c r="X144" s="185"/>
      <c r="Y144" s="185"/>
      <c r="Z144" s="185"/>
      <c r="AA144" s="185"/>
      <c r="AB144" s="185"/>
      <c r="AC144" s="185"/>
      <c r="AD144" s="185"/>
      <c r="AE144" s="185"/>
      <c r="AF144" s="185"/>
      <c r="AG144" s="185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  <c r="AX144" s="185"/>
      <c r="AY144" s="185"/>
      <c r="AZ144" s="185"/>
      <c r="BA144" s="185"/>
      <c r="BB144" s="185"/>
      <c r="BC144" s="185"/>
      <c r="BD144" s="185"/>
      <c r="BE144" s="185"/>
      <c r="BF144" s="185"/>
      <c r="BG144" s="185"/>
      <c r="BH144" s="185"/>
      <c r="BI144" s="185"/>
      <c r="BJ144" s="185"/>
      <c r="BK144" s="185"/>
      <c r="BL144" s="185"/>
      <c r="BM144" s="185"/>
      <c r="BN144" s="185"/>
      <c r="BO144" s="185"/>
      <c r="BP144" s="185"/>
      <c r="BQ144" s="185"/>
      <c r="BR144" s="185"/>
      <c r="BS144" s="185"/>
      <c r="BT144" s="185"/>
      <c r="BU144" s="185"/>
      <c r="BV144" s="185"/>
      <c r="BW144" s="185"/>
      <c r="BX144" s="185"/>
      <c r="BY144" s="185"/>
      <c r="BZ144" s="185"/>
      <c r="CA144" s="185"/>
      <c r="CB144" s="185"/>
      <c r="CC144" s="185"/>
      <c r="CD144" s="185"/>
      <c r="CE144" s="185"/>
      <c r="CF144" s="185"/>
      <c r="CG144" s="185"/>
      <c r="CH144" s="185"/>
    </row>
    <row r="145" spans="1:86" ht="12.75" hidden="1" customHeight="1" x14ac:dyDescent="0.3">
      <c r="A145" s="24">
        <f t="shared" si="5"/>
        <v>36</v>
      </c>
      <c r="B145" s="139">
        <f t="shared" si="5"/>
        <v>4.3267568289863017E-3</v>
      </c>
      <c r="C145" s="23" t="e">
        <f t="shared" si="2"/>
        <v>#REF!</v>
      </c>
      <c r="E145" s="139">
        <f t="shared" si="0"/>
        <v>1.030681945536697E-2</v>
      </c>
      <c r="F145" s="23" t="e">
        <f t="shared" si="3"/>
        <v>#REF!</v>
      </c>
      <c r="G145" s="26"/>
      <c r="H145" s="26"/>
      <c r="I145" s="185"/>
      <c r="J145" s="139"/>
      <c r="K145" s="26"/>
      <c r="L145" s="185"/>
      <c r="M145" s="139"/>
      <c r="N145" s="26"/>
      <c r="O145" s="26"/>
      <c r="P145" s="185"/>
      <c r="Q145" s="139"/>
      <c r="R145" s="26"/>
      <c r="S145" s="185"/>
      <c r="T145" s="139"/>
      <c r="U145" s="26"/>
      <c r="V145" s="185"/>
      <c r="W145" s="185"/>
      <c r="X145" s="185"/>
      <c r="Y145" s="185"/>
      <c r="Z145" s="185"/>
      <c r="AA145" s="185"/>
      <c r="AB145" s="185"/>
      <c r="AC145" s="185"/>
      <c r="AD145" s="185"/>
      <c r="AE145" s="185"/>
      <c r="AF145" s="185"/>
      <c r="AG145" s="185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  <c r="AX145" s="185"/>
      <c r="AY145" s="185"/>
      <c r="AZ145" s="185"/>
      <c r="BA145" s="185"/>
      <c r="BB145" s="185"/>
      <c r="BC145" s="185"/>
      <c r="BD145" s="185"/>
      <c r="BE145" s="185"/>
      <c r="BF145" s="185"/>
      <c r="BG145" s="185"/>
      <c r="BH145" s="185"/>
      <c r="BI145" s="185"/>
      <c r="BJ145" s="185"/>
      <c r="BK145" s="185"/>
      <c r="BL145" s="185"/>
      <c r="BM145" s="185"/>
      <c r="BN145" s="185"/>
      <c r="BO145" s="185"/>
      <c r="BP145" s="185"/>
      <c r="BQ145" s="185"/>
      <c r="BR145" s="185"/>
      <c r="BS145" s="185"/>
      <c r="BT145" s="185"/>
      <c r="BU145" s="185"/>
      <c r="BV145" s="185"/>
      <c r="BW145" s="185"/>
      <c r="BX145" s="185"/>
      <c r="BY145" s="185"/>
      <c r="BZ145" s="185"/>
      <c r="CA145" s="185"/>
      <c r="CB145" s="185"/>
      <c r="CC145" s="185"/>
      <c r="CD145" s="185"/>
      <c r="CE145" s="185"/>
      <c r="CF145" s="185"/>
      <c r="CG145" s="185"/>
      <c r="CH145" s="185"/>
    </row>
    <row r="146" spans="1:86" ht="12.75" hidden="1" customHeight="1" x14ac:dyDescent="0.3">
      <c r="A146" s="24">
        <f t="shared" si="5"/>
        <v>37</v>
      </c>
      <c r="B146" s="139">
        <f t="shared" si="5"/>
        <v>4.5576065955981451E-3</v>
      </c>
      <c r="C146" s="23" t="e">
        <f t="shared" si="2"/>
        <v>#REF!</v>
      </c>
      <c r="E146" s="139">
        <f t="shared" si="0"/>
        <v>1.0926569658677604E-2</v>
      </c>
      <c r="F146" s="23" t="e">
        <f t="shared" si="3"/>
        <v>#REF!</v>
      </c>
      <c r="G146" s="26"/>
      <c r="H146" s="26"/>
      <c r="I146" s="185"/>
      <c r="J146" s="139"/>
      <c r="K146" s="26"/>
      <c r="L146" s="185"/>
      <c r="M146" s="139"/>
      <c r="N146" s="26"/>
      <c r="O146" s="26"/>
      <c r="P146" s="185"/>
      <c r="Q146" s="139"/>
      <c r="R146" s="26"/>
      <c r="S146" s="185"/>
      <c r="T146" s="139"/>
      <c r="U146" s="26"/>
      <c r="V146" s="185"/>
      <c r="W146" s="185"/>
      <c r="X146" s="185"/>
      <c r="Y146" s="185"/>
      <c r="Z146" s="185"/>
      <c r="AA146" s="185"/>
      <c r="AB146" s="185"/>
      <c r="AC146" s="185"/>
      <c r="AD146" s="185"/>
      <c r="AE146" s="185"/>
      <c r="AF146" s="185"/>
      <c r="AG146" s="185"/>
      <c r="AH146" s="185"/>
      <c r="AI146" s="185"/>
      <c r="AJ146" s="185"/>
      <c r="AK146" s="185"/>
      <c r="AL146" s="185"/>
      <c r="AM146" s="185"/>
      <c r="AN146" s="185"/>
      <c r="AO146" s="185"/>
      <c r="AP146" s="185"/>
      <c r="AQ146" s="185"/>
      <c r="AR146" s="185"/>
      <c r="AS146" s="185"/>
      <c r="AT146" s="185"/>
      <c r="AU146" s="185"/>
      <c r="AV146" s="185"/>
      <c r="AW146" s="185"/>
      <c r="AX146" s="185"/>
      <c r="AY146" s="185"/>
      <c r="AZ146" s="185"/>
      <c r="BA146" s="185"/>
      <c r="BB146" s="185"/>
      <c r="BC146" s="185"/>
      <c r="BD146" s="185"/>
      <c r="BE146" s="185"/>
      <c r="BF146" s="185"/>
      <c r="BG146" s="185"/>
      <c r="BH146" s="185"/>
      <c r="BI146" s="185"/>
      <c r="BJ146" s="185"/>
      <c r="BK146" s="185"/>
      <c r="BL146" s="185"/>
      <c r="BM146" s="185"/>
      <c r="BN146" s="185"/>
      <c r="BO146" s="185"/>
      <c r="BP146" s="185"/>
      <c r="BQ146" s="185"/>
      <c r="BR146" s="185"/>
      <c r="BS146" s="185"/>
      <c r="BT146" s="185"/>
      <c r="BU146" s="185"/>
      <c r="BV146" s="185"/>
      <c r="BW146" s="185"/>
      <c r="BX146" s="185"/>
      <c r="BY146" s="185"/>
      <c r="BZ146" s="185"/>
      <c r="CA146" s="185"/>
      <c r="CB146" s="185"/>
      <c r="CC146" s="185"/>
      <c r="CD146" s="185"/>
      <c r="CE146" s="185"/>
      <c r="CF146" s="185"/>
      <c r="CG146" s="185"/>
      <c r="CH146" s="185"/>
    </row>
    <row r="147" spans="1:86" ht="12.75" hidden="1" customHeight="1" x14ac:dyDescent="0.3">
      <c r="A147" s="24">
        <f t="shared" si="5"/>
        <v>38</v>
      </c>
      <c r="B147" s="139">
        <f t="shared" si="5"/>
        <v>4.4843285576487424E-3</v>
      </c>
      <c r="C147" s="23" t="e">
        <f t="shared" si="2"/>
        <v>#REF!</v>
      </c>
      <c r="E147" s="139">
        <f t="shared" si="0"/>
        <v>1.0626752326936911E-2</v>
      </c>
      <c r="F147" s="23" t="e">
        <f t="shared" si="3"/>
        <v>#REF!</v>
      </c>
      <c r="G147" s="26"/>
      <c r="H147" s="26"/>
      <c r="I147" s="185"/>
      <c r="J147" s="139"/>
      <c r="K147" s="26"/>
      <c r="L147" s="185"/>
      <c r="M147" s="139"/>
      <c r="N147" s="26"/>
      <c r="O147" s="26"/>
      <c r="P147" s="185"/>
      <c r="Q147" s="139"/>
      <c r="R147" s="26"/>
      <c r="S147" s="185"/>
      <c r="T147" s="139"/>
      <c r="U147" s="26"/>
      <c r="V147" s="185"/>
      <c r="W147" s="185"/>
      <c r="X147" s="185"/>
      <c r="Y147" s="185"/>
      <c r="Z147" s="185"/>
      <c r="AA147" s="185"/>
      <c r="AB147" s="185"/>
      <c r="AC147" s="185"/>
      <c r="AD147" s="185"/>
      <c r="AE147" s="185"/>
      <c r="AF147" s="185"/>
      <c r="AG147" s="185"/>
      <c r="AH147" s="185"/>
      <c r="AI147" s="185"/>
      <c r="AJ147" s="185"/>
      <c r="AK147" s="185"/>
      <c r="AL147" s="185"/>
      <c r="AM147" s="185"/>
      <c r="AN147" s="185"/>
      <c r="AO147" s="185"/>
      <c r="AP147" s="185"/>
      <c r="AQ147" s="185"/>
      <c r="AR147" s="185"/>
      <c r="AS147" s="185"/>
      <c r="AT147" s="185"/>
      <c r="AU147" s="185"/>
      <c r="AV147" s="185"/>
      <c r="AW147" s="185"/>
      <c r="AX147" s="185"/>
      <c r="AY147" s="185"/>
      <c r="AZ147" s="185"/>
      <c r="BA147" s="185"/>
      <c r="BB147" s="185"/>
      <c r="BC147" s="185"/>
      <c r="BD147" s="185"/>
      <c r="BE147" s="185"/>
      <c r="BF147" s="185"/>
      <c r="BG147" s="185"/>
      <c r="BH147" s="185"/>
      <c r="BI147" s="185"/>
      <c r="BJ147" s="185"/>
      <c r="BK147" s="185"/>
      <c r="BL147" s="185"/>
      <c r="BM147" s="185"/>
      <c r="BN147" s="185"/>
      <c r="BO147" s="185"/>
      <c r="BP147" s="185"/>
      <c r="BQ147" s="185"/>
      <c r="BR147" s="185"/>
      <c r="BS147" s="185"/>
      <c r="BT147" s="185"/>
      <c r="BU147" s="185"/>
      <c r="BV147" s="185"/>
      <c r="BW147" s="185"/>
      <c r="BX147" s="185"/>
      <c r="BY147" s="185"/>
      <c r="BZ147" s="185"/>
      <c r="CA147" s="185"/>
      <c r="CB147" s="185"/>
      <c r="CC147" s="185"/>
      <c r="CD147" s="185"/>
      <c r="CE147" s="185"/>
      <c r="CF147" s="185"/>
      <c r="CG147" s="185"/>
      <c r="CH147" s="185"/>
    </row>
    <row r="148" spans="1:86" ht="12.75" hidden="1" customHeight="1" x14ac:dyDescent="0.3">
      <c r="A148" s="24">
        <f t="shared" si="5"/>
        <v>39</v>
      </c>
      <c r="B148" s="139">
        <f t="shared" si="5"/>
        <v>4.4637340763949889E-3</v>
      </c>
      <c r="C148" s="23" t="e">
        <f t="shared" si="2"/>
        <v>#REF!</v>
      </c>
      <c r="E148" s="139">
        <f t="shared" si="0"/>
        <v>1.0826470900955872E-2</v>
      </c>
      <c r="F148" s="23" t="e">
        <f t="shared" si="3"/>
        <v>#REF!</v>
      </c>
      <c r="G148" s="26"/>
      <c r="H148" s="26"/>
      <c r="I148" s="185"/>
      <c r="J148" s="139"/>
      <c r="K148" s="26"/>
      <c r="L148" s="185"/>
      <c r="M148" s="139"/>
      <c r="N148" s="26"/>
      <c r="O148" s="26"/>
      <c r="P148" s="185"/>
      <c r="Q148" s="139"/>
      <c r="R148" s="26"/>
      <c r="S148" s="185"/>
      <c r="T148" s="139"/>
      <c r="U148" s="26"/>
      <c r="V148" s="185"/>
      <c r="W148" s="185"/>
      <c r="X148" s="185"/>
      <c r="Y148" s="185"/>
      <c r="Z148" s="185"/>
      <c r="AA148" s="185"/>
      <c r="AB148" s="185"/>
      <c r="AC148" s="185"/>
      <c r="AD148" s="185"/>
      <c r="AE148" s="185"/>
      <c r="AF148" s="185"/>
      <c r="AG148" s="185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185"/>
      <c r="AY148" s="185"/>
      <c r="AZ148" s="185"/>
      <c r="BA148" s="185"/>
      <c r="BB148" s="185"/>
      <c r="BC148" s="185"/>
      <c r="BD148" s="185"/>
      <c r="BE148" s="185"/>
      <c r="BF148" s="185"/>
      <c r="BG148" s="185"/>
      <c r="BH148" s="185"/>
      <c r="BI148" s="185"/>
      <c r="BJ148" s="185"/>
      <c r="BK148" s="185"/>
      <c r="BL148" s="185"/>
      <c r="BM148" s="185"/>
      <c r="BN148" s="185"/>
      <c r="BO148" s="185"/>
      <c r="BP148" s="185"/>
      <c r="BQ148" s="185"/>
      <c r="BR148" s="185"/>
      <c r="BS148" s="185"/>
      <c r="BT148" s="185"/>
      <c r="BU148" s="185"/>
      <c r="BV148" s="185"/>
      <c r="BW148" s="185"/>
      <c r="BX148" s="185"/>
      <c r="BY148" s="185"/>
      <c r="BZ148" s="185"/>
      <c r="CA148" s="185"/>
      <c r="CB148" s="185"/>
      <c r="CC148" s="185"/>
      <c r="CD148" s="185"/>
      <c r="CE148" s="185"/>
      <c r="CF148" s="185"/>
      <c r="CG148" s="185"/>
      <c r="CH148" s="185"/>
    </row>
    <row r="149" spans="1:86" ht="12.75" hidden="1" customHeight="1" x14ac:dyDescent="0.3">
      <c r="A149" s="24">
        <f t="shared" si="5"/>
        <v>40</v>
      </c>
      <c r="B149" s="139">
        <f t="shared" si="5"/>
        <v>4.5623960098432042E-3</v>
      </c>
      <c r="C149" s="23" t="e">
        <f t="shared" si="2"/>
        <v>#REF!</v>
      </c>
      <c r="E149" s="139">
        <f t="shared" si="0"/>
        <v>1.0983563688193806E-2</v>
      </c>
      <c r="F149" s="23" t="e">
        <f t="shared" si="3"/>
        <v>#REF!</v>
      </c>
      <c r="G149" s="26"/>
      <c r="H149" s="26"/>
      <c r="I149" s="185"/>
      <c r="J149" s="139"/>
      <c r="K149" s="26"/>
      <c r="L149" s="185"/>
      <c r="M149" s="139"/>
      <c r="N149" s="26"/>
      <c r="O149" s="26"/>
      <c r="P149" s="185"/>
      <c r="Q149" s="139"/>
      <c r="R149" s="26"/>
      <c r="S149" s="185"/>
      <c r="T149" s="139"/>
      <c r="U149" s="26"/>
      <c r="V149" s="185"/>
      <c r="W149" s="185"/>
      <c r="X149" s="185"/>
      <c r="Y149" s="185"/>
      <c r="Z149" s="185"/>
      <c r="AA149" s="185"/>
      <c r="AB149" s="185"/>
      <c r="AC149" s="185"/>
      <c r="AD149" s="185"/>
      <c r="AE149" s="185"/>
      <c r="AF149" s="185"/>
      <c r="AG149" s="185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  <c r="AX149" s="185"/>
      <c r="AY149" s="185"/>
      <c r="AZ149" s="185"/>
      <c r="BA149" s="185"/>
      <c r="BB149" s="185"/>
      <c r="BC149" s="185"/>
      <c r="BD149" s="185"/>
      <c r="BE149" s="185"/>
      <c r="BF149" s="185"/>
      <c r="BG149" s="185"/>
      <c r="BH149" s="185"/>
      <c r="BI149" s="185"/>
      <c r="BJ149" s="185"/>
      <c r="BK149" s="185"/>
      <c r="BL149" s="185"/>
      <c r="BM149" s="185"/>
      <c r="BN149" s="185"/>
      <c r="BO149" s="185"/>
      <c r="BP149" s="185"/>
      <c r="BQ149" s="185"/>
      <c r="BR149" s="185"/>
      <c r="BS149" s="185"/>
      <c r="BT149" s="185"/>
      <c r="BU149" s="185"/>
      <c r="BV149" s="185"/>
      <c r="BW149" s="185"/>
      <c r="BX149" s="185"/>
      <c r="BY149" s="185"/>
      <c r="BZ149" s="185"/>
      <c r="CA149" s="185"/>
      <c r="CB149" s="185"/>
      <c r="CC149" s="185"/>
      <c r="CD149" s="185"/>
      <c r="CE149" s="185"/>
      <c r="CF149" s="185"/>
      <c r="CG149" s="185"/>
      <c r="CH149" s="185"/>
    </row>
    <row r="150" spans="1:86" ht="12.75" hidden="1" customHeight="1" x14ac:dyDescent="0.3">
      <c r="A150" s="24">
        <f t="shared" si="5"/>
        <v>41</v>
      </c>
      <c r="B150" s="139">
        <f t="shared" si="5"/>
        <v>4.4852864404977544E-3</v>
      </c>
      <c r="C150" s="23" t="e">
        <f t="shared" si="2"/>
        <v>#REF!</v>
      </c>
      <c r="E150" s="139">
        <f t="shared" si="0"/>
        <v>1.1171787668024626E-2</v>
      </c>
      <c r="F150" s="23" t="e">
        <f t="shared" si="3"/>
        <v>#REF!</v>
      </c>
      <c r="G150" s="26"/>
      <c r="H150" s="26"/>
      <c r="I150" s="185"/>
      <c r="J150" s="139"/>
      <c r="K150" s="26"/>
      <c r="L150" s="185"/>
      <c r="M150" s="139"/>
      <c r="N150" s="26"/>
      <c r="O150" s="26"/>
      <c r="P150" s="185"/>
      <c r="Q150" s="139"/>
      <c r="R150" s="26"/>
      <c r="S150" s="185"/>
      <c r="T150" s="139"/>
      <c r="U150" s="26"/>
      <c r="V150" s="185"/>
      <c r="W150" s="185"/>
      <c r="X150" s="185"/>
      <c r="Y150" s="185"/>
      <c r="Z150" s="185"/>
      <c r="AA150" s="185"/>
      <c r="AB150" s="185"/>
      <c r="AC150" s="185"/>
      <c r="AD150" s="185"/>
      <c r="AE150" s="185"/>
      <c r="AF150" s="185"/>
      <c r="AG150" s="185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  <c r="AX150" s="185"/>
      <c r="AY150" s="185"/>
      <c r="AZ150" s="185"/>
      <c r="BA150" s="185"/>
      <c r="BB150" s="185"/>
      <c r="BC150" s="185"/>
      <c r="BD150" s="185"/>
      <c r="BE150" s="185"/>
      <c r="BF150" s="185"/>
      <c r="BG150" s="185"/>
      <c r="BH150" s="185"/>
      <c r="BI150" s="185"/>
      <c r="BJ150" s="185"/>
      <c r="BK150" s="185"/>
      <c r="BL150" s="185"/>
      <c r="BM150" s="185"/>
      <c r="BN150" s="185"/>
      <c r="BO150" s="185"/>
      <c r="BP150" s="185"/>
      <c r="BQ150" s="185"/>
      <c r="BR150" s="185"/>
      <c r="BS150" s="185"/>
      <c r="BT150" s="185"/>
      <c r="BU150" s="185"/>
      <c r="BV150" s="185"/>
      <c r="BW150" s="185"/>
      <c r="BX150" s="185"/>
      <c r="BY150" s="185"/>
      <c r="BZ150" s="185"/>
      <c r="CA150" s="185"/>
      <c r="CB150" s="185"/>
      <c r="CC150" s="185"/>
      <c r="CD150" s="185"/>
      <c r="CE150" s="185"/>
      <c r="CF150" s="185"/>
      <c r="CG150" s="185"/>
      <c r="CH150" s="185"/>
    </row>
    <row r="151" spans="1:86" ht="12.75" hidden="1" customHeight="1" x14ac:dyDescent="0.3">
      <c r="A151" s="24">
        <f t="shared" si="5"/>
        <v>42</v>
      </c>
      <c r="B151" s="139">
        <f t="shared" si="5"/>
        <v>4.4316450009530932E-3</v>
      </c>
      <c r="C151" s="23" t="e">
        <f t="shared" si="2"/>
        <v>#REF!</v>
      </c>
      <c r="E151" s="139">
        <f t="shared" si="0"/>
        <v>1.1040078776285503E-2</v>
      </c>
      <c r="F151" s="23" t="e">
        <f t="shared" si="3"/>
        <v>#REF!</v>
      </c>
      <c r="G151" s="26"/>
      <c r="H151" s="26"/>
      <c r="I151" s="185"/>
      <c r="J151" s="139"/>
      <c r="K151" s="26"/>
      <c r="L151" s="185"/>
      <c r="M151" s="139"/>
      <c r="N151" s="26"/>
      <c r="O151" s="26"/>
      <c r="P151" s="185"/>
      <c r="Q151" s="139"/>
      <c r="R151" s="26"/>
      <c r="S151" s="185"/>
      <c r="T151" s="139"/>
      <c r="U151" s="26"/>
      <c r="V151" s="185"/>
      <c r="W151" s="185"/>
      <c r="X151" s="185"/>
      <c r="Y151" s="185"/>
      <c r="Z151" s="185"/>
      <c r="AA151" s="185"/>
      <c r="AB151" s="185"/>
      <c r="AC151" s="185"/>
      <c r="AD151" s="185"/>
      <c r="AE151" s="185"/>
      <c r="AF151" s="185"/>
      <c r="AG151" s="185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  <c r="AX151" s="185"/>
      <c r="AY151" s="185"/>
      <c r="AZ151" s="185"/>
      <c r="BA151" s="185"/>
      <c r="BB151" s="185"/>
      <c r="BC151" s="185"/>
      <c r="BD151" s="185"/>
      <c r="BE151" s="185"/>
      <c r="BF151" s="185"/>
      <c r="BG151" s="185"/>
      <c r="BH151" s="185"/>
      <c r="BI151" s="185"/>
      <c r="BJ151" s="185"/>
      <c r="BK151" s="185"/>
      <c r="BL151" s="185"/>
      <c r="BM151" s="185"/>
      <c r="BN151" s="185"/>
      <c r="BO151" s="185"/>
      <c r="BP151" s="185"/>
      <c r="BQ151" s="185"/>
      <c r="BR151" s="185"/>
      <c r="BS151" s="185"/>
      <c r="BT151" s="185"/>
      <c r="BU151" s="185"/>
      <c r="BV151" s="185"/>
      <c r="BW151" s="185"/>
      <c r="BX151" s="185"/>
      <c r="BY151" s="185"/>
      <c r="BZ151" s="185"/>
      <c r="CA151" s="185"/>
      <c r="CB151" s="185"/>
      <c r="CC151" s="185"/>
      <c r="CD151" s="185"/>
      <c r="CE151" s="185"/>
      <c r="CF151" s="185"/>
      <c r="CG151" s="185"/>
      <c r="CH151" s="185"/>
    </row>
    <row r="152" spans="1:86" ht="12.75" hidden="1" customHeight="1" x14ac:dyDescent="0.3">
      <c r="A152" s="24">
        <f t="shared" si="5"/>
        <v>43</v>
      </c>
      <c r="B152" s="139">
        <f t="shared" si="5"/>
        <v>4.4287713524060581E-3</v>
      </c>
      <c r="C152" s="23" t="e">
        <f t="shared" si="2"/>
        <v>#REF!</v>
      </c>
      <c r="E152" s="139">
        <f t="shared" si="0"/>
        <v>1.1085578211613564E-2</v>
      </c>
      <c r="F152" s="23" t="e">
        <f t="shared" si="3"/>
        <v>#REF!</v>
      </c>
      <c r="G152" s="26"/>
      <c r="H152" s="26"/>
      <c r="I152" s="185"/>
      <c r="J152" s="139"/>
      <c r="K152" s="26"/>
      <c r="L152" s="185"/>
      <c r="M152" s="139"/>
      <c r="N152" s="26"/>
      <c r="O152" s="26"/>
      <c r="P152" s="185"/>
      <c r="Q152" s="139"/>
      <c r="R152" s="26"/>
      <c r="S152" s="185"/>
      <c r="T152" s="139"/>
      <c r="U152" s="26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85"/>
      <c r="BA152" s="185"/>
      <c r="BB152" s="185"/>
      <c r="BC152" s="185"/>
      <c r="BD152" s="185"/>
      <c r="BE152" s="185"/>
      <c r="BF152" s="185"/>
      <c r="BG152" s="185"/>
      <c r="BH152" s="185"/>
      <c r="BI152" s="185"/>
      <c r="BJ152" s="185"/>
      <c r="BK152" s="185"/>
      <c r="BL152" s="185"/>
      <c r="BM152" s="185"/>
      <c r="BN152" s="185"/>
      <c r="BO152" s="185"/>
      <c r="BP152" s="185"/>
      <c r="BQ152" s="185"/>
      <c r="BR152" s="185"/>
      <c r="BS152" s="185"/>
      <c r="BT152" s="185"/>
      <c r="BU152" s="185"/>
      <c r="BV152" s="185"/>
      <c r="BW152" s="185"/>
      <c r="BX152" s="185"/>
      <c r="BY152" s="185"/>
      <c r="BZ152" s="185"/>
      <c r="CA152" s="185"/>
      <c r="CB152" s="185"/>
      <c r="CC152" s="185"/>
      <c r="CD152" s="185"/>
      <c r="CE152" s="185"/>
      <c r="CF152" s="185"/>
      <c r="CG152" s="185"/>
      <c r="CH152" s="185"/>
    </row>
    <row r="153" spans="1:86" ht="12.75" hidden="1" customHeight="1" x14ac:dyDescent="0.3">
      <c r="A153" s="24">
        <f t="shared" si="5"/>
        <v>44</v>
      </c>
      <c r="B153" s="139">
        <f t="shared" si="5"/>
        <v>4.3420829545704901E-3</v>
      </c>
      <c r="C153" s="23" t="e">
        <f t="shared" si="2"/>
        <v>#REF!</v>
      </c>
      <c r="E153" s="139">
        <f t="shared" si="0"/>
        <v>1.126805489435031E-2</v>
      </c>
      <c r="F153" s="23" t="e">
        <f t="shared" si="3"/>
        <v>#REF!</v>
      </c>
      <c r="G153" s="26"/>
      <c r="H153" s="26"/>
      <c r="I153" s="185"/>
      <c r="J153" s="139"/>
      <c r="K153" s="26"/>
      <c r="L153" s="185"/>
      <c r="M153" s="139"/>
      <c r="N153" s="26"/>
      <c r="O153" s="26"/>
      <c r="P153" s="185"/>
      <c r="Q153" s="139"/>
      <c r="R153" s="26"/>
      <c r="S153" s="185"/>
      <c r="T153" s="139"/>
      <c r="U153" s="26"/>
      <c r="V153" s="185"/>
      <c r="W153" s="185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  <c r="AI153" s="185"/>
      <c r="AJ153" s="185"/>
      <c r="AK153" s="185"/>
      <c r="AL153" s="185"/>
      <c r="AM153" s="185"/>
      <c r="AN153" s="185"/>
      <c r="AO153" s="185"/>
      <c r="AP153" s="185"/>
      <c r="AQ153" s="185"/>
      <c r="AR153" s="185"/>
      <c r="AS153" s="185"/>
      <c r="AT153" s="185"/>
      <c r="AU153" s="185"/>
      <c r="AV153" s="185"/>
      <c r="AW153" s="185"/>
      <c r="AX153" s="185"/>
      <c r="AY153" s="185"/>
      <c r="AZ153" s="185"/>
      <c r="BA153" s="185"/>
      <c r="BB153" s="185"/>
      <c r="BC153" s="185"/>
      <c r="BD153" s="185"/>
      <c r="BE153" s="185"/>
      <c r="BF153" s="185"/>
      <c r="BG153" s="185"/>
      <c r="BH153" s="185"/>
      <c r="BI153" s="185"/>
      <c r="BJ153" s="185"/>
      <c r="BK153" s="185"/>
      <c r="BL153" s="185"/>
      <c r="BM153" s="185"/>
      <c r="BN153" s="185"/>
      <c r="BO153" s="185"/>
      <c r="BP153" s="185"/>
      <c r="BQ153" s="185"/>
      <c r="BR153" s="185"/>
      <c r="BS153" s="185"/>
      <c r="BT153" s="185"/>
      <c r="BU153" s="185"/>
      <c r="BV153" s="185"/>
      <c r="BW153" s="185"/>
      <c r="BX153" s="185"/>
      <c r="BY153" s="185"/>
      <c r="BZ153" s="185"/>
      <c r="CA153" s="185"/>
      <c r="CB153" s="185"/>
      <c r="CC153" s="185"/>
      <c r="CD153" s="185"/>
      <c r="CE153" s="185"/>
      <c r="CF153" s="185"/>
      <c r="CG153" s="185"/>
      <c r="CH153" s="185"/>
    </row>
    <row r="154" spans="1:86" ht="12.75" hidden="1" customHeight="1" x14ac:dyDescent="0.3">
      <c r="A154" s="24">
        <f t="shared" si="5"/>
        <v>45</v>
      </c>
      <c r="B154" s="139">
        <f t="shared" si="5"/>
        <v>4.29658351924243E-3</v>
      </c>
      <c r="C154" s="23" t="e">
        <f t="shared" si="2"/>
        <v>#REF!</v>
      </c>
      <c r="E154" s="139">
        <f t="shared" si="0"/>
        <v>1.1072646793151904E-2</v>
      </c>
      <c r="F154" s="23" t="e">
        <f t="shared" si="3"/>
        <v>#REF!</v>
      </c>
      <c r="G154" s="26"/>
      <c r="H154" s="26"/>
      <c r="I154" s="185"/>
      <c r="J154" s="139"/>
      <c r="K154" s="26"/>
      <c r="L154" s="185"/>
      <c r="M154" s="139"/>
      <c r="N154" s="26"/>
      <c r="O154" s="26"/>
      <c r="P154" s="185"/>
      <c r="Q154" s="139"/>
      <c r="R154" s="26"/>
      <c r="S154" s="185"/>
      <c r="T154" s="139"/>
      <c r="U154" s="26"/>
      <c r="V154" s="185"/>
      <c r="W154" s="185"/>
      <c r="X154" s="185"/>
      <c r="Y154" s="185"/>
      <c r="Z154" s="185"/>
      <c r="AA154" s="185"/>
      <c r="AB154" s="185"/>
      <c r="AC154" s="185"/>
      <c r="AD154" s="185"/>
      <c r="AE154" s="185"/>
      <c r="AF154" s="185"/>
      <c r="AG154" s="185"/>
      <c r="AH154" s="185"/>
      <c r="AI154" s="185"/>
      <c r="AJ154" s="185"/>
      <c r="AK154" s="185"/>
      <c r="AL154" s="185"/>
      <c r="AM154" s="185"/>
      <c r="AN154" s="185"/>
      <c r="AO154" s="185"/>
      <c r="AP154" s="185"/>
      <c r="AQ154" s="185"/>
      <c r="AR154" s="185"/>
      <c r="AS154" s="185"/>
      <c r="AT154" s="185"/>
      <c r="AU154" s="185"/>
      <c r="AV154" s="185"/>
      <c r="AW154" s="185"/>
      <c r="AX154" s="185"/>
      <c r="AY154" s="185"/>
      <c r="AZ154" s="185"/>
      <c r="BA154" s="185"/>
      <c r="BB154" s="185"/>
      <c r="BC154" s="185"/>
      <c r="BD154" s="185"/>
      <c r="BE154" s="185"/>
      <c r="BF154" s="185"/>
      <c r="BG154" s="185"/>
      <c r="BH154" s="185"/>
      <c r="BI154" s="185"/>
      <c r="BJ154" s="185"/>
      <c r="BK154" s="185"/>
      <c r="BL154" s="185"/>
      <c r="BM154" s="185"/>
      <c r="BN154" s="185"/>
      <c r="BO154" s="185"/>
      <c r="BP154" s="185"/>
      <c r="BQ154" s="185"/>
      <c r="BR154" s="185"/>
      <c r="BS154" s="185"/>
      <c r="BT154" s="185"/>
      <c r="BU154" s="185"/>
      <c r="BV154" s="185"/>
      <c r="BW154" s="185"/>
      <c r="BX154" s="185"/>
      <c r="BY154" s="185"/>
      <c r="BZ154" s="185"/>
      <c r="CA154" s="185"/>
      <c r="CB154" s="185"/>
      <c r="CC154" s="185"/>
      <c r="CD154" s="185"/>
      <c r="CE154" s="185"/>
      <c r="CF154" s="185"/>
      <c r="CG154" s="185"/>
      <c r="CH154" s="185"/>
    </row>
    <row r="155" spans="1:86" ht="12.75" hidden="1" customHeight="1" x14ac:dyDescent="0.3">
      <c r="A155" s="24">
        <f t="shared" si="5"/>
        <v>46</v>
      </c>
      <c r="B155" s="139">
        <f t="shared" si="5"/>
        <v>4.2558734981594281E-3</v>
      </c>
      <c r="C155" s="23" t="e">
        <f t="shared" si="2"/>
        <v>#REF!</v>
      </c>
      <c r="E155" s="139">
        <f t="shared" si="0"/>
        <v>1.1147361655374824E-2</v>
      </c>
      <c r="F155" s="23" t="e">
        <f t="shared" si="3"/>
        <v>#REF!</v>
      </c>
      <c r="G155" s="26"/>
      <c r="H155" s="26"/>
      <c r="I155" s="185"/>
      <c r="J155" s="139"/>
      <c r="K155" s="26"/>
      <c r="L155" s="185"/>
      <c r="M155" s="139"/>
      <c r="N155" s="26"/>
      <c r="O155" s="26"/>
      <c r="P155" s="185"/>
      <c r="Q155" s="139"/>
      <c r="R155" s="26"/>
      <c r="S155" s="185"/>
      <c r="T155" s="139"/>
      <c r="U155" s="26"/>
      <c r="V155" s="185"/>
      <c r="W155" s="185"/>
      <c r="X155" s="185"/>
      <c r="Y155" s="185"/>
      <c r="Z155" s="185"/>
      <c r="AA155" s="185"/>
      <c r="AB155" s="185"/>
      <c r="AC155" s="185"/>
      <c r="AD155" s="185"/>
      <c r="AE155" s="185"/>
      <c r="AF155" s="185"/>
      <c r="AG155" s="185"/>
      <c r="AH155" s="185"/>
      <c r="AI155" s="185"/>
      <c r="AJ155" s="185"/>
      <c r="AK155" s="185"/>
      <c r="AL155" s="185"/>
      <c r="AM155" s="185"/>
      <c r="AN155" s="185"/>
      <c r="AO155" s="185"/>
      <c r="AP155" s="185"/>
      <c r="AQ155" s="185"/>
      <c r="AR155" s="185"/>
      <c r="AS155" s="185"/>
      <c r="AT155" s="185"/>
      <c r="AU155" s="185"/>
      <c r="AV155" s="185"/>
      <c r="AW155" s="185"/>
      <c r="AX155" s="185"/>
      <c r="AY155" s="185"/>
      <c r="AZ155" s="185"/>
      <c r="BA155" s="185"/>
      <c r="BB155" s="185"/>
      <c r="BC155" s="185"/>
      <c r="BD155" s="185"/>
      <c r="BE155" s="185"/>
      <c r="BF155" s="185"/>
      <c r="BG155" s="185"/>
      <c r="BH155" s="185"/>
      <c r="BI155" s="185"/>
      <c r="BJ155" s="185"/>
      <c r="BK155" s="185"/>
      <c r="BL155" s="185"/>
      <c r="BM155" s="185"/>
      <c r="BN155" s="185"/>
      <c r="BO155" s="185"/>
      <c r="BP155" s="185"/>
      <c r="BQ155" s="185"/>
      <c r="BR155" s="185"/>
      <c r="BS155" s="185"/>
      <c r="BT155" s="185"/>
      <c r="BU155" s="185"/>
      <c r="BV155" s="185"/>
      <c r="BW155" s="185"/>
      <c r="BX155" s="185"/>
      <c r="BY155" s="185"/>
      <c r="BZ155" s="185"/>
      <c r="CA155" s="185"/>
      <c r="CB155" s="185"/>
      <c r="CC155" s="185"/>
      <c r="CD155" s="185"/>
      <c r="CE155" s="185"/>
      <c r="CF155" s="185"/>
      <c r="CG155" s="185"/>
      <c r="CH155" s="185"/>
    </row>
    <row r="156" spans="1:86" ht="12.75" hidden="1" customHeight="1" x14ac:dyDescent="0.3">
      <c r="A156" s="24">
        <f t="shared" si="5"/>
        <v>47</v>
      </c>
      <c r="B156" s="139">
        <f t="shared" si="5"/>
        <v>4.1720587488708952E-3</v>
      </c>
      <c r="C156" s="23" t="e">
        <f t="shared" si="2"/>
        <v>#REF!</v>
      </c>
      <c r="E156" s="139">
        <f t="shared" si="0"/>
        <v>1.1470647116916307E-2</v>
      </c>
      <c r="F156" s="23" t="e">
        <f t="shared" si="3"/>
        <v>#REF!</v>
      </c>
      <c r="G156" s="26"/>
      <c r="H156" s="26"/>
      <c r="I156" s="185"/>
      <c r="J156" s="139"/>
      <c r="K156" s="26"/>
      <c r="L156" s="185"/>
      <c r="M156" s="139"/>
      <c r="N156" s="26"/>
      <c r="O156" s="26"/>
      <c r="P156" s="185"/>
      <c r="Q156" s="139"/>
      <c r="R156" s="26"/>
      <c r="S156" s="185"/>
      <c r="T156" s="139"/>
      <c r="U156" s="26"/>
      <c r="V156" s="185"/>
      <c r="W156" s="185"/>
      <c r="X156" s="185"/>
      <c r="Y156" s="185"/>
      <c r="Z156" s="185"/>
      <c r="AA156" s="185"/>
      <c r="AB156" s="185"/>
      <c r="AC156" s="185"/>
      <c r="AD156" s="185"/>
      <c r="AE156" s="185"/>
      <c r="AF156" s="185"/>
      <c r="AG156" s="185"/>
      <c r="AH156" s="185"/>
      <c r="AI156" s="185"/>
      <c r="AJ156" s="185"/>
      <c r="AK156" s="185"/>
      <c r="AL156" s="185"/>
      <c r="AM156" s="185"/>
      <c r="AN156" s="185"/>
      <c r="AO156" s="185"/>
      <c r="AP156" s="185"/>
      <c r="AQ156" s="185"/>
      <c r="AR156" s="185"/>
      <c r="AS156" s="185"/>
      <c r="AT156" s="185"/>
      <c r="AU156" s="185"/>
      <c r="AV156" s="185"/>
      <c r="AW156" s="185"/>
      <c r="AX156" s="185"/>
      <c r="AY156" s="185"/>
      <c r="AZ156" s="185"/>
      <c r="BA156" s="185"/>
      <c r="BB156" s="185"/>
      <c r="BC156" s="185"/>
      <c r="BD156" s="185"/>
      <c r="BE156" s="185"/>
      <c r="BF156" s="185"/>
      <c r="BG156" s="185"/>
      <c r="BH156" s="185"/>
      <c r="BI156" s="185"/>
      <c r="BJ156" s="185"/>
      <c r="BK156" s="185"/>
      <c r="BL156" s="185"/>
      <c r="BM156" s="185"/>
      <c r="BN156" s="185"/>
      <c r="BO156" s="185"/>
      <c r="BP156" s="185"/>
      <c r="BQ156" s="185"/>
      <c r="BR156" s="185"/>
      <c r="BS156" s="185"/>
      <c r="BT156" s="185"/>
      <c r="BU156" s="185"/>
      <c r="BV156" s="185"/>
      <c r="BW156" s="185"/>
      <c r="BX156" s="185"/>
      <c r="BY156" s="185"/>
      <c r="BZ156" s="185"/>
      <c r="CA156" s="185"/>
      <c r="CB156" s="185"/>
      <c r="CC156" s="185"/>
      <c r="CD156" s="185"/>
      <c r="CE156" s="185"/>
      <c r="CF156" s="185"/>
      <c r="CG156" s="185"/>
      <c r="CH156" s="185"/>
    </row>
    <row r="157" spans="1:86" ht="12.75" hidden="1" customHeight="1" x14ac:dyDescent="0.3">
      <c r="A157" s="24">
        <f t="shared" si="5"/>
        <v>48</v>
      </c>
      <c r="B157" s="139">
        <f t="shared" si="5"/>
        <v>4.0743546982716919E-3</v>
      </c>
      <c r="C157" s="23" t="e">
        <f t="shared" si="2"/>
        <v>#REF!</v>
      </c>
      <c r="E157" s="139">
        <f t="shared" si="0"/>
        <v>1.1280028429962959E-2</v>
      </c>
      <c r="F157" s="23" t="e">
        <f t="shared" si="3"/>
        <v>#REF!</v>
      </c>
      <c r="G157" s="26"/>
      <c r="H157" s="26"/>
      <c r="I157" s="185"/>
      <c r="J157" s="139"/>
      <c r="K157" s="26"/>
      <c r="L157" s="185"/>
      <c r="M157" s="139"/>
      <c r="N157" s="26"/>
      <c r="O157" s="26"/>
      <c r="P157" s="185"/>
      <c r="Q157" s="139"/>
      <c r="R157" s="26"/>
      <c r="S157" s="185"/>
      <c r="T157" s="139"/>
      <c r="U157" s="26"/>
      <c r="V157" s="185"/>
      <c r="W157" s="185"/>
      <c r="X157" s="185"/>
      <c r="Y157" s="185"/>
      <c r="Z157" s="185"/>
      <c r="AA157" s="185"/>
      <c r="AB157" s="185"/>
      <c r="AC157" s="185"/>
      <c r="AD157" s="185"/>
      <c r="AE157" s="185"/>
      <c r="AF157" s="185"/>
      <c r="AG157" s="185"/>
      <c r="AH157" s="185"/>
      <c r="AI157" s="185"/>
      <c r="AJ157" s="185"/>
      <c r="AK157" s="185"/>
      <c r="AL157" s="185"/>
      <c r="AM157" s="185"/>
      <c r="AN157" s="185"/>
      <c r="AO157" s="185"/>
      <c r="AP157" s="185"/>
      <c r="AQ157" s="185"/>
      <c r="AR157" s="185"/>
      <c r="AS157" s="185"/>
      <c r="AT157" s="185"/>
      <c r="AU157" s="185"/>
      <c r="AV157" s="185"/>
      <c r="AW157" s="185"/>
      <c r="AX157" s="185"/>
      <c r="AY157" s="185"/>
      <c r="AZ157" s="185"/>
      <c r="BA157" s="185"/>
      <c r="BB157" s="185"/>
      <c r="BC157" s="185"/>
      <c r="BD157" s="185"/>
      <c r="BE157" s="185"/>
      <c r="BF157" s="185"/>
      <c r="BG157" s="185"/>
      <c r="BH157" s="185"/>
      <c r="BI157" s="185"/>
      <c r="BJ157" s="185"/>
      <c r="BK157" s="185"/>
      <c r="BL157" s="185"/>
      <c r="BM157" s="185"/>
      <c r="BN157" s="185"/>
      <c r="BO157" s="185"/>
      <c r="BP157" s="185"/>
      <c r="BQ157" s="185"/>
      <c r="BR157" s="185"/>
      <c r="BS157" s="185"/>
      <c r="BT157" s="185"/>
      <c r="BU157" s="185"/>
      <c r="BV157" s="185"/>
      <c r="BW157" s="185"/>
      <c r="BX157" s="185"/>
      <c r="BY157" s="185"/>
      <c r="BZ157" s="185"/>
      <c r="CA157" s="185"/>
      <c r="CB157" s="185"/>
      <c r="CC157" s="185"/>
      <c r="CD157" s="185"/>
      <c r="CE157" s="185"/>
      <c r="CF157" s="185"/>
      <c r="CG157" s="185"/>
      <c r="CH157" s="185"/>
    </row>
    <row r="158" spans="1:86" ht="12.75" hidden="1" customHeight="1" x14ac:dyDescent="0.3">
      <c r="A158" s="24">
        <f t="shared" ref="A158:B173" si="6">A61</f>
        <v>49</v>
      </c>
      <c r="B158" s="139">
        <f t="shared" si="6"/>
        <v>3.8626625886400839E-3</v>
      </c>
      <c r="C158" s="23" t="e">
        <f t="shared" si="2"/>
        <v>#REF!</v>
      </c>
      <c r="E158" s="139">
        <f t="shared" si="0"/>
        <v>1.030203004112191E-2</v>
      </c>
      <c r="F158" s="23" t="e">
        <f t="shared" si="3"/>
        <v>#REF!</v>
      </c>
      <c r="G158" s="26"/>
      <c r="H158" s="26"/>
      <c r="I158" s="185"/>
      <c r="J158" s="139"/>
      <c r="K158" s="26"/>
      <c r="L158" s="185"/>
      <c r="M158" s="139"/>
      <c r="N158" s="26"/>
      <c r="O158" s="26"/>
      <c r="P158" s="185"/>
      <c r="Q158" s="139"/>
      <c r="R158" s="26"/>
      <c r="S158" s="185"/>
      <c r="T158" s="139"/>
      <c r="U158" s="26"/>
      <c r="V158" s="185"/>
      <c r="W158" s="185"/>
      <c r="X158" s="185"/>
      <c r="Y158" s="185"/>
      <c r="Z158" s="185"/>
      <c r="AA158" s="185"/>
      <c r="AB158" s="185"/>
      <c r="AC158" s="185"/>
      <c r="AD158" s="185"/>
      <c r="AE158" s="185"/>
      <c r="AF158" s="185"/>
      <c r="AG158" s="185"/>
      <c r="AH158" s="185"/>
      <c r="AI158" s="185"/>
      <c r="AJ158" s="185"/>
      <c r="AK158" s="185"/>
      <c r="AL158" s="185"/>
      <c r="AM158" s="185"/>
      <c r="AN158" s="185"/>
      <c r="AO158" s="185"/>
      <c r="AP158" s="185"/>
      <c r="AQ158" s="185"/>
      <c r="AR158" s="185"/>
      <c r="AS158" s="185"/>
      <c r="AT158" s="185"/>
      <c r="AU158" s="185"/>
      <c r="AV158" s="185"/>
      <c r="AW158" s="185"/>
      <c r="AX158" s="185"/>
      <c r="AY158" s="185"/>
      <c r="AZ158" s="185"/>
      <c r="BA158" s="185"/>
      <c r="BB158" s="185"/>
      <c r="BC158" s="185"/>
      <c r="BD158" s="185"/>
      <c r="BE158" s="185"/>
      <c r="BF158" s="185"/>
      <c r="BG158" s="185"/>
      <c r="BH158" s="185"/>
      <c r="BI158" s="185"/>
      <c r="BJ158" s="185"/>
      <c r="BK158" s="185"/>
      <c r="BL158" s="185"/>
      <c r="BM158" s="185"/>
      <c r="BN158" s="185"/>
      <c r="BO158" s="185"/>
      <c r="BP158" s="185"/>
      <c r="BQ158" s="185"/>
      <c r="BR158" s="185"/>
      <c r="BS158" s="185"/>
      <c r="BT158" s="185"/>
      <c r="BU158" s="185"/>
      <c r="BV158" s="185"/>
      <c r="BW158" s="185"/>
      <c r="BX158" s="185"/>
      <c r="BY158" s="185"/>
      <c r="BZ158" s="185"/>
      <c r="CA158" s="185"/>
      <c r="CB158" s="185"/>
      <c r="CC158" s="185"/>
      <c r="CD158" s="185"/>
      <c r="CE158" s="185"/>
      <c r="CF158" s="185"/>
      <c r="CG158" s="185"/>
      <c r="CH158" s="185"/>
    </row>
    <row r="159" spans="1:86" ht="12.75" hidden="1" customHeight="1" x14ac:dyDescent="0.3">
      <c r="A159" s="24">
        <f t="shared" si="6"/>
        <v>50</v>
      </c>
      <c r="B159" s="139">
        <f t="shared" si="6"/>
        <v>3.7458008810606447E-3</v>
      </c>
      <c r="C159" s="23" t="e">
        <f t="shared" si="2"/>
        <v>#REF!</v>
      </c>
      <c r="E159" s="139">
        <f t="shared" si="0"/>
        <v>1.014781090243101E-2</v>
      </c>
      <c r="F159" s="23" t="e">
        <f t="shared" si="3"/>
        <v>#REF!</v>
      </c>
      <c r="G159" s="26"/>
      <c r="H159" s="26"/>
      <c r="I159" s="185"/>
      <c r="J159" s="139"/>
      <c r="K159" s="26"/>
      <c r="L159" s="185"/>
      <c r="M159" s="139"/>
      <c r="N159" s="26"/>
      <c r="O159" s="26"/>
      <c r="P159" s="185"/>
      <c r="Q159" s="139"/>
      <c r="R159" s="26"/>
      <c r="S159" s="185"/>
      <c r="T159" s="139"/>
      <c r="U159" s="26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85"/>
      <c r="BA159" s="185"/>
      <c r="BB159" s="185"/>
      <c r="BC159" s="185"/>
      <c r="BD159" s="185"/>
      <c r="BE159" s="185"/>
      <c r="BF159" s="185"/>
      <c r="BG159" s="185"/>
      <c r="BH159" s="185"/>
      <c r="BI159" s="185"/>
      <c r="BJ159" s="185"/>
      <c r="BK159" s="185"/>
      <c r="BL159" s="185"/>
      <c r="BM159" s="185"/>
      <c r="BN159" s="185"/>
      <c r="BO159" s="185"/>
      <c r="BP159" s="185"/>
      <c r="BQ159" s="185"/>
      <c r="BR159" s="185"/>
      <c r="BS159" s="185"/>
      <c r="BT159" s="185"/>
      <c r="BU159" s="185"/>
      <c r="BV159" s="185"/>
      <c r="BW159" s="185"/>
      <c r="BX159" s="185"/>
      <c r="BY159" s="185"/>
      <c r="BZ159" s="185"/>
      <c r="CA159" s="185"/>
      <c r="CB159" s="185"/>
      <c r="CC159" s="185"/>
      <c r="CD159" s="185"/>
      <c r="CE159" s="185"/>
      <c r="CF159" s="185"/>
      <c r="CG159" s="185"/>
      <c r="CH159" s="185"/>
    </row>
    <row r="160" spans="1:86" ht="12.75" hidden="1" customHeight="1" x14ac:dyDescent="0.3">
      <c r="A160" s="24">
        <f t="shared" si="6"/>
        <v>51</v>
      </c>
      <c r="B160" s="139">
        <f t="shared" si="6"/>
        <v>3.5767345582100618E-3</v>
      </c>
      <c r="C160" s="23" t="e">
        <f t="shared" si="2"/>
        <v>#REF!</v>
      </c>
      <c r="E160" s="139">
        <f t="shared" si="0"/>
        <v>1.024359918733219E-2</v>
      </c>
      <c r="F160" s="23" t="e">
        <f t="shared" si="3"/>
        <v>#REF!</v>
      </c>
      <c r="G160" s="26"/>
      <c r="H160" s="26"/>
      <c r="I160" s="185"/>
      <c r="J160" s="139"/>
      <c r="K160" s="26"/>
      <c r="L160" s="185"/>
      <c r="M160" s="139"/>
      <c r="N160" s="26"/>
      <c r="O160" s="26"/>
      <c r="P160" s="185"/>
      <c r="Q160" s="139"/>
      <c r="R160" s="26"/>
      <c r="S160" s="185"/>
      <c r="T160" s="139"/>
      <c r="U160" s="26"/>
      <c r="V160" s="185"/>
      <c r="W160" s="185"/>
      <c r="X160" s="185"/>
      <c r="Y160" s="185"/>
      <c r="Z160" s="185"/>
      <c r="AA160" s="185"/>
      <c r="AB160" s="185"/>
      <c r="AC160" s="185"/>
      <c r="AD160" s="185"/>
      <c r="AE160" s="185"/>
      <c r="AF160" s="185"/>
      <c r="AG160" s="185"/>
      <c r="AH160" s="185"/>
      <c r="AI160" s="185"/>
      <c r="AJ160" s="185"/>
      <c r="AK160" s="185"/>
      <c r="AL160" s="185"/>
      <c r="AM160" s="185"/>
      <c r="AN160" s="185"/>
      <c r="AO160" s="185"/>
      <c r="AP160" s="185"/>
      <c r="AQ160" s="185"/>
      <c r="AR160" s="185"/>
      <c r="AS160" s="185"/>
      <c r="AT160" s="185"/>
      <c r="AU160" s="185"/>
      <c r="AV160" s="185"/>
      <c r="AW160" s="185"/>
      <c r="AX160" s="185"/>
      <c r="AY160" s="185"/>
      <c r="AZ160" s="185"/>
      <c r="BA160" s="185"/>
      <c r="BB160" s="185"/>
      <c r="BC160" s="185"/>
      <c r="BD160" s="185"/>
      <c r="BE160" s="185"/>
      <c r="BF160" s="185"/>
      <c r="BG160" s="185"/>
      <c r="BH160" s="185"/>
      <c r="BI160" s="185"/>
      <c r="BJ160" s="185"/>
      <c r="BK160" s="185"/>
      <c r="BL160" s="185"/>
      <c r="BM160" s="185"/>
      <c r="BN160" s="185"/>
      <c r="BO160" s="185"/>
      <c r="BP160" s="185"/>
      <c r="BQ160" s="185"/>
      <c r="BR160" s="185"/>
      <c r="BS160" s="185"/>
      <c r="BT160" s="185"/>
      <c r="BU160" s="185"/>
      <c r="BV160" s="185"/>
      <c r="BW160" s="185"/>
      <c r="BX160" s="185"/>
      <c r="BY160" s="185"/>
      <c r="BZ160" s="185"/>
      <c r="CA160" s="185"/>
      <c r="CB160" s="185"/>
      <c r="CC160" s="185"/>
      <c r="CD160" s="185"/>
      <c r="CE160" s="185"/>
      <c r="CF160" s="185"/>
      <c r="CG160" s="185"/>
      <c r="CH160" s="185"/>
    </row>
    <row r="161" spans="1:86" ht="12.75" hidden="1" customHeight="1" x14ac:dyDescent="0.3">
      <c r="A161" s="24">
        <f t="shared" si="6"/>
        <v>52</v>
      </c>
      <c r="B161" s="139">
        <f t="shared" si="6"/>
        <v>3.5719451439650027E-3</v>
      </c>
      <c r="C161" s="23" t="e">
        <f t="shared" si="2"/>
        <v>#REF!</v>
      </c>
      <c r="E161" s="139">
        <f t="shared" si="0"/>
        <v>1.0364292426307677E-2</v>
      </c>
      <c r="F161" s="23" t="e">
        <f t="shared" si="3"/>
        <v>#REF!</v>
      </c>
      <c r="G161" s="26"/>
      <c r="H161" s="26"/>
      <c r="I161" s="185"/>
      <c r="J161" s="139"/>
      <c r="K161" s="26"/>
      <c r="L161" s="185"/>
      <c r="M161" s="139"/>
      <c r="N161" s="26"/>
      <c r="O161" s="26"/>
      <c r="P161" s="185"/>
      <c r="Q161" s="139"/>
      <c r="R161" s="26"/>
      <c r="S161" s="185"/>
      <c r="T161" s="139"/>
      <c r="U161" s="26"/>
      <c r="V161" s="185"/>
      <c r="W161" s="185"/>
      <c r="X161" s="185"/>
      <c r="Y161" s="185"/>
      <c r="Z161" s="185"/>
      <c r="AA161" s="185"/>
      <c r="AB161" s="185"/>
      <c r="AC161" s="185"/>
      <c r="AD161" s="185"/>
      <c r="AE161" s="185"/>
      <c r="AF161" s="185"/>
      <c r="AG161" s="185"/>
      <c r="AH161" s="185"/>
      <c r="AI161" s="185"/>
      <c r="AJ161" s="185"/>
      <c r="AK161" s="185"/>
      <c r="AL161" s="185"/>
      <c r="AM161" s="185"/>
      <c r="AN161" s="185"/>
      <c r="AO161" s="185"/>
      <c r="AP161" s="185"/>
      <c r="AQ161" s="185"/>
      <c r="AR161" s="185"/>
      <c r="AS161" s="185"/>
      <c r="AT161" s="185"/>
      <c r="AU161" s="185"/>
      <c r="AV161" s="185"/>
      <c r="AW161" s="185"/>
      <c r="AX161" s="185"/>
      <c r="AY161" s="185"/>
      <c r="AZ161" s="185"/>
      <c r="BA161" s="185"/>
      <c r="BB161" s="185"/>
      <c r="BC161" s="185"/>
      <c r="BD161" s="185"/>
      <c r="BE161" s="185"/>
      <c r="BF161" s="185"/>
      <c r="BG161" s="185"/>
      <c r="BH161" s="185"/>
      <c r="BI161" s="185"/>
      <c r="BJ161" s="185"/>
      <c r="BK161" s="185"/>
      <c r="BL161" s="185"/>
      <c r="BM161" s="185"/>
      <c r="BN161" s="185"/>
      <c r="BO161" s="185"/>
      <c r="BP161" s="185"/>
      <c r="BQ161" s="185"/>
      <c r="BR161" s="185"/>
      <c r="BS161" s="185"/>
      <c r="BT161" s="185"/>
      <c r="BU161" s="185"/>
      <c r="BV161" s="185"/>
      <c r="BW161" s="185"/>
      <c r="BX161" s="185"/>
      <c r="BY161" s="185"/>
      <c r="BZ161" s="185"/>
      <c r="CA161" s="185"/>
      <c r="CB161" s="185"/>
      <c r="CC161" s="185"/>
      <c r="CD161" s="185"/>
      <c r="CE161" s="185"/>
      <c r="CF161" s="185"/>
      <c r="CG161" s="185"/>
      <c r="CH161" s="185"/>
    </row>
    <row r="162" spans="1:86" ht="12.75" hidden="1" customHeight="1" x14ac:dyDescent="0.3">
      <c r="A162" s="24">
        <f t="shared" si="6"/>
        <v>53</v>
      </c>
      <c r="B162" s="139">
        <f t="shared" si="6"/>
        <v>3.5092038173547297E-3</v>
      </c>
      <c r="C162" s="23" t="e">
        <f t="shared" si="2"/>
        <v>#REF!</v>
      </c>
      <c r="E162" s="139">
        <f t="shared" si="0"/>
        <v>1.0449065058445221E-2</v>
      </c>
      <c r="F162" s="23" t="e">
        <f t="shared" si="3"/>
        <v>#REF!</v>
      </c>
      <c r="G162" s="26"/>
      <c r="H162" s="26"/>
      <c r="I162" s="185"/>
      <c r="J162" s="139"/>
      <c r="K162" s="26"/>
      <c r="L162" s="185"/>
      <c r="M162" s="139"/>
      <c r="N162" s="26"/>
      <c r="O162" s="26"/>
      <c r="P162" s="185"/>
      <c r="Q162" s="139"/>
      <c r="R162" s="26"/>
      <c r="S162" s="185"/>
      <c r="T162" s="139"/>
      <c r="U162" s="26"/>
      <c r="V162" s="185"/>
      <c r="W162" s="185"/>
      <c r="X162" s="185"/>
      <c r="Y162" s="185"/>
      <c r="Z162" s="185"/>
      <c r="AA162" s="185"/>
      <c r="AB162" s="185"/>
      <c r="AC162" s="185"/>
      <c r="AD162" s="185"/>
      <c r="AE162" s="185"/>
      <c r="AF162" s="185"/>
      <c r="AG162" s="185"/>
      <c r="AH162" s="185"/>
      <c r="AI162" s="185"/>
      <c r="AJ162" s="185"/>
      <c r="AK162" s="185"/>
      <c r="AL162" s="185"/>
      <c r="AM162" s="185"/>
      <c r="AN162" s="185"/>
      <c r="AO162" s="185"/>
      <c r="AP162" s="185"/>
      <c r="AQ162" s="185"/>
      <c r="AR162" s="185"/>
      <c r="AS162" s="185"/>
      <c r="AT162" s="185"/>
      <c r="AU162" s="185"/>
      <c r="AV162" s="185"/>
      <c r="AW162" s="185"/>
      <c r="AX162" s="185"/>
      <c r="AY162" s="185"/>
      <c r="AZ162" s="185"/>
      <c r="BA162" s="185"/>
      <c r="BB162" s="185"/>
      <c r="BC162" s="185"/>
      <c r="BD162" s="185"/>
      <c r="BE162" s="185"/>
      <c r="BF162" s="185"/>
      <c r="BG162" s="185"/>
      <c r="BH162" s="185"/>
      <c r="BI162" s="185"/>
      <c r="BJ162" s="185"/>
      <c r="BK162" s="185"/>
      <c r="BL162" s="185"/>
      <c r="BM162" s="185"/>
      <c r="BN162" s="185"/>
      <c r="BO162" s="185"/>
      <c r="BP162" s="185"/>
      <c r="BQ162" s="185"/>
      <c r="BR162" s="185"/>
      <c r="BS162" s="185"/>
      <c r="BT162" s="185"/>
      <c r="BU162" s="185"/>
      <c r="BV162" s="185"/>
      <c r="BW162" s="185"/>
      <c r="BX162" s="185"/>
      <c r="BY162" s="185"/>
      <c r="BZ162" s="185"/>
      <c r="CA162" s="185"/>
      <c r="CB162" s="185"/>
      <c r="CC162" s="185"/>
      <c r="CD162" s="185"/>
      <c r="CE162" s="185"/>
      <c r="CF162" s="185"/>
      <c r="CG162" s="185"/>
      <c r="CH162" s="185"/>
    </row>
    <row r="163" spans="1:86" ht="12.75" hidden="1" customHeight="1" x14ac:dyDescent="0.3">
      <c r="A163" s="24">
        <f t="shared" si="6"/>
        <v>54</v>
      </c>
      <c r="B163" s="139">
        <f t="shared" si="6"/>
        <v>3.6011605708598628E-3</v>
      </c>
      <c r="C163" s="23" t="e">
        <f t="shared" si="2"/>
        <v>#REF!</v>
      </c>
      <c r="E163" s="139">
        <f t="shared" si="0"/>
        <v>1.0923217068706062E-2</v>
      </c>
      <c r="F163" s="23" t="e">
        <f t="shared" si="3"/>
        <v>#REF!</v>
      </c>
      <c r="G163" s="26"/>
      <c r="H163" s="26"/>
      <c r="I163" s="185"/>
      <c r="J163" s="139"/>
      <c r="K163" s="26"/>
      <c r="L163" s="185"/>
      <c r="M163" s="139"/>
      <c r="N163" s="26"/>
      <c r="O163" s="26"/>
      <c r="P163" s="185"/>
      <c r="Q163" s="139"/>
      <c r="R163" s="26"/>
      <c r="S163" s="185"/>
      <c r="T163" s="139"/>
      <c r="U163" s="26"/>
      <c r="V163" s="185"/>
      <c r="W163" s="185"/>
      <c r="X163" s="185"/>
      <c r="Y163" s="185"/>
      <c r="Z163" s="185"/>
      <c r="AA163" s="185"/>
      <c r="AB163" s="185"/>
      <c r="AC163" s="185"/>
      <c r="AD163" s="185"/>
      <c r="AE163" s="185"/>
      <c r="AF163" s="185"/>
      <c r="AG163" s="185"/>
      <c r="AH163" s="185"/>
      <c r="AI163" s="185"/>
      <c r="AJ163" s="185"/>
      <c r="AK163" s="185"/>
      <c r="AL163" s="185"/>
      <c r="AM163" s="185"/>
      <c r="AN163" s="185"/>
      <c r="AO163" s="185"/>
      <c r="AP163" s="185"/>
      <c r="AQ163" s="185"/>
      <c r="AR163" s="185"/>
      <c r="AS163" s="185"/>
      <c r="AT163" s="185"/>
      <c r="AU163" s="185"/>
      <c r="AV163" s="185"/>
      <c r="AW163" s="185"/>
      <c r="AX163" s="185"/>
      <c r="AY163" s="185"/>
      <c r="AZ163" s="185"/>
      <c r="BA163" s="185"/>
      <c r="BB163" s="185"/>
      <c r="BC163" s="185"/>
      <c r="BD163" s="185"/>
      <c r="BE163" s="185"/>
      <c r="BF163" s="185"/>
      <c r="BG163" s="185"/>
      <c r="BH163" s="185"/>
      <c r="BI163" s="185"/>
      <c r="BJ163" s="185"/>
      <c r="BK163" s="185"/>
      <c r="BL163" s="185"/>
      <c r="BM163" s="185"/>
      <c r="BN163" s="185"/>
      <c r="BO163" s="185"/>
      <c r="BP163" s="185"/>
      <c r="BQ163" s="185"/>
      <c r="BR163" s="185"/>
      <c r="BS163" s="185"/>
      <c r="BT163" s="185"/>
      <c r="BU163" s="185"/>
      <c r="BV163" s="185"/>
      <c r="BW163" s="185"/>
      <c r="BX163" s="185"/>
      <c r="BY163" s="185"/>
      <c r="BZ163" s="185"/>
      <c r="CA163" s="185"/>
      <c r="CB163" s="185"/>
      <c r="CC163" s="185"/>
      <c r="CD163" s="185"/>
      <c r="CE163" s="185"/>
      <c r="CF163" s="185"/>
      <c r="CG163" s="185"/>
      <c r="CH163" s="185"/>
    </row>
    <row r="164" spans="1:86" ht="12.75" hidden="1" customHeight="1" x14ac:dyDescent="0.3">
      <c r="A164" s="24">
        <f t="shared" si="6"/>
        <v>55</v>
      </c>
      <c r="B164" s="139">
        <f t="shared" si="6"/>
        <v>2.7472080109658429E-3</v>
      </c>
      <c r="C164" s="23" t="e">
        <f t="shared" si="2"/>
        <v>#REF!</v>
      </c>
      <c r="E164" s="139">
        <f t="shared" si="0"/>
        <v>8.630045528171813E-3</v>
      </c>
      <c r="F164" s="23" t="e">
        <f t="shared" si="3"/>
        <v>#REF!</v>
      </c>
      <c r="G164" s="26"/>
      <c r="H164" s="26"/>
      <c r="I164" s="185"/>
      <c r="J164" s="139"/>
      <c r="K164" s="26"/>
      <c r="L164" s="185"/>
      <c r="M164" s="139"/>
      <c r="N164" s="26"/>
      <c r="O164" s="26"/>
      <c r="P164" s="185"/>
      <c r="Q164" s="139"/>
      <c r="R164" s="26"/>
      <c r="S164" s="185"/>
      <c r="T164" s="139"/>
      <c r="U164" s="26"/>
      <c r="V164" s="185"/>
      <c r="W164" s="185"/>
      <c r="X164" s="185"/>
      <c r="Y164" s="185"/>
      <c r="Z164" s="185"/>
      <c r="AA164" s="185"/>
      <c r="AB164" s="185"/>
      <c r="AC164" s="185"/>
      <c r="AD164" s="185"/>
      <c r="AE164" s="185"/>
      <c r="AF164" s="185"/>
      <c r="AG164" s="185"/>
      <c r="AH164" s="185"/>
      <c r="AI164" s="185"/>
      <c r="AJ164" s="185"/>
      <c r="AK164" s="185"/>
      <c r="AL164" s="185"/>
      <c r="AM164" s="185"/>
      <c r="AN164" s="185"/>
      <c r="AO164" s="185"/>
      <c r="AP164" s="185"/>
      <c r="AQ164" s="185"/>
      <c r="AR164" s="185"/>
      <c r="AS164" s="185"/>
      <c r="AT164" s="185"/>
      <c r="AU164" s="185"/>
      <c r="AV164" s="185"/>
      <c r="AW164" s="185"/>
      <c r="AX164" s="185"/>
      <c r="AY164" s="185"/>
      <c r="AZ164" s="185"/>
      <c r="BA164" s="185"/>
      <c r="BB164" s="185"/>
      <c r="BC164" s="185"/>
      <c r="BD164" s="185"/>
      <c r="BE164" s="185"/>
      <c r="BF164" s="185"/>
      <c r="BG164" s="185"/>
      <c r="BH164" s="185"/>
      <c r="BI164" s="185"/>
      <c r="BJ164" s="185"/>
      <c r="BK164" s="185"/>
      <c r="BL164" s="185"/>
      <c r="BM164" s="185"/>
      <c r="BN164" s="185"/>
      <c r="BO164" s="185"/>
      <c r="BP164" s="185"/>
      <c r="BQ164" s="185"/>
      <c r="BR164" s="185"/>
      <c r="BS164" s="185"/>
      <c r="BT164" s="185"/>
      <c r="BU164" s="185"/>
      <c r="BV164" s="185"/>
      <c r="BW164" s="185"/>
      <c r="BX164" s="185"/>
      <c r="BY164" s="185"/>
      <c r="BZ164" s="185"/>
      <c r="CA164" s="185"/>
      <c r="CB164" s="185"/>
      <c r="CC164" s="185"/>
      <c r="CD164" s="185"/>
      <c r="CE164" s="185"/>
      <c r="CF164" s="185"/>
      <c r="CG164" s="185"/>
      <c r="CH164" s="185"/>
    </row>
    <row r="165" spans="1:86" ht="12.75" hidden="1" customHeight="1" x14ac:dyDescent="0.3">
      <c r="A165" s="24">
        <f t="shared" si="6"/>
        <v>56</v>
      </c>
      <c r="B165" s="139">
        <f t="shared" si="6"/>
        <v>2.5934678136994489E-3</v>
      </c>
      <c r="C165" s="23" t="e">
        <f t="shared" si="2"/>
        <v>#REF!</v>
      </c>
      <c r="E165" s="139">
        <f t="shared" si="0"/>
        <v>8.2550343927836941E-3</v>
      </c>
      <c r="F165" s="23" t="e">
        <f t="shared" si="3"/>
        <v>#REF!</v>
      </c>
      <c r="G165" s="26"/>
      <c r="H165" s="26"/>
      <c r="I165" s="185"/>
      <c r="J165" s="139"/>
      <c r="K165" s="26"/>
      <c r="L165" s="185"/>
      <c r="M165" s="139"/>
      <c r="N165" s="26"/>
      <c r="O165" s="26"/>
      <c r="P165" s="185"/>
      <c r="Q165" s="139"/>
      <c r="R165" s="26"/>
      <c r="S165" s="185"/>
      <c r="T165" s="139"/>
      <c r="U165" s="26"/>
      <c r="V165" s="185"/>
      <c r="W165" s="185"/>
      <c r="X165" s="185"/>
      <c r="Y165" s="185"/>
      <c r="Z165" s="185"/>
      <c r="AA165" s="185"/>
      <c r="AB165" s="185"/>
      <c r="AC165" s="185"/>
      <c r="AD165" s="185"/>
      <c r="AE165" s="185"/>
      <c r="AF165" s="185"/>
      <c r="AG165" s="185"/>
      <c r="AH165" s="185"/>
      <c r="AI165" s="185"/>
      <c r="AJ165" s="185"/>
      <c r="AK165" s="185"/>
      <c r="AL165" s="185"/>
      <c r="AM165" s="185"/>
      <c r="AN165" s="185"/>
      <c r="AO165" s="185"/>
      <c r="AP165" s="185"/>
      <c r="AQ165" s="185"/>
      <c r="AR165" s="185"/>
      <c r="AS165" s="185"/>
      <c r="AT165" s="185"/>
      <c r="AU165" s="185"/>
      <c r="AV165" s="185"/>
      <c r="AW165" s="185"/>
      <c r="AX165" s="185"/>
      <c r="AY165" s="185"/>
      <c r="AZ165" s="185"/>
      <c r="BA165" s="185"/>
      <c r="BB165" s="185"/>
      <c r="BC165" s="185"/>
      <c r="BD165" s="185"/>
      <c r="BE165" s="185"/>
      <c r="BF165" s="185"/>
      <c r="BG165" s="185"/>
      <c r="BH165" s="185"/>
      <c r="BI165" s="185"/>
      <c r="BJ165" s="185"/>
      <c r="BK165" s="185"/>
      <c r="BL165" s="185"/>
      <c r="BM165" s="185"/>
      <c r="BN165" s="185"/>
      <c r="BO165" s="185"/>
      <c r="BP165" s="185"/>
      <c r="BQ165" s="185"/>
      <c r="BR165" s="185"/>
      <c r="BS165" s="185"/>
      <c r="BT165" s="185"/>
      <c r="BU165" s="185"/>
      <c r="BV165" s="185"/>
      <c r="BW165" s="185"/>
      <c r="BX165" s="185"/>
      <c r="BY165" s="185"/>
      <c r="BZ165" s="185"/>
      <c r="CA165" s="185"/>
      <c r="CB165" s="185"/>
      <c r="CC165" s="185"/>
      <c r="CD165" s="185"/>
      <c r="CE165" s="185"/>
      <c r="CF165" s="185"/>
      <c r="CG165" s="185"/>
      <c r="CH165" s="185"/>
    </row>
    <row r="166" spans="1:86" ht="12.75" hidden="1" customHeight="1" x14ac:dyDescent="0.3">
      <c r="A166" s="24">
        <f t="shared" si="6"/>
        <v>57</v>
      </c>
      <c r="B166" s="139">
        <f t="shared" si="6"/>
        <v>2.4411644407065728E-3</v>
      </c>
      <c r="C166" s="23" t="e">
        <f t="shared" si="2"/>
        <v>#REF!</v>
      </c>
      <c r="E166" s="139">
        <f t="shared" si="0"/>
        <v>8.3374123177987081E-3</v>
      </c>
      <c r="F166" s="23" t="e">
        <f t="shared" si="3"/>
        <v>#REF!</v>
      </c>
      <c r="G166" s="26"/>
      <c r="H166" s="26"/>
      <c r="I166" s="185"/>
      <c r="J166" s="139"/>
      <c r="K166" s="26"/>
      <c r="L166" s="185"/>
      <c r="M166" s="139"/>
      <c r="N166" s="26"/>
      <c r="O166" s="26"/>
      <c r="P166" s="185"/>
      <c r="Q166" s="139"/>
      <c r="R166" s="26"/>
      <c r="S166" s="185"/>
      <c r="T166" s="139"/>
      <c r="U166" s="26"/>
      <c r="V166" s="185"/>
      <c r="W166" s="185"/>
      <c r="X166" s="185"/>
      <c r="Y166" s="185"/>
      <c r="Z166" s="185"/>
      <c r="AA166" s="185"/>
      <c r="AB166" s="185"/>
      <c r="AC166" s="185"/>
      <c r="AD166" s="185"/>
      <c r="AE166" s="185"/>
      <c r="AF166" s="185"/>
      <c r="AG166" s="185"/>
      <c r="AH166" s="185"/>
      <c r="AI166" s="185"/>
      <c r="AJ166" s="185"/>
      <c r="AK166" s="185"/>
      <c r="AL166" s="185"/>
      <c r="AM166" s="185"/>
      <c r="AN166" s="185"/>
      <c r="AO166" s="185"/>
      <c r="AP166" s="185"/>
      <c r="AQ166" s="185"/>
      <c r="AR166" s="185"/>
      <c r="AS166" s="185"/>
      <c r="AT166" s="185"/>
      <c r="AU166" s="185"/>
      <c r="AV166" s="185"/>
      <c r="AW166" s="185"/>
      <c r="AX166" s="185"/>
      <c r="AY166" s="185"/>
      <c r="AZ166" s="185"/>
      <c r="BA166" s="185"/>
      <c r="BB166" s="185"/>
      <c r="BC166" s="185"/>
      <c r="BD166" s="185"/>
      <c r="BE166" s="185"/>
      <c r="BF166" s="185"/>
      <c r="BG166" s="185"/>
      <c r="BH166" s="185"/>
      <c r="BI166" s="185"/>
      <c r="BJ166" s="185"/>
      <c r="BK166" s="185"/>
      <c r="BL166" s="185"/>
      <c r="BM166" s="185"/>
      <c r="BN166" s="185"/>
      <c r="BO166" s="185"/>
      <c r="BP166" s="185"/>
      <c r="BQ166" s="185"/>
      <c r="BR166" s="185"/>
      <c r="BS166" s="185"/>
      <c r="BT166" s="185"/>
      <c r="BU166" s="185"/>
      <c r="BV166" s="185"/>
      <c r="BW166" s="185"/>
      <c r="BX166" s="185"/>
      <c r="BY166" s="185"/>
      <c r="BZ166" s="185"/>
      <c r="CA166" s="185"/>
      <c r="CB166" s="185"/>
      <c r="CC166" s="185"/>
      <c r="CD166" s="185"/>
      <c r="CE166" s="185"/>
      <c r="CF166" s="185"/>
      <c r="CG166" s="185"/>
      <c r="CH166" s="185"/>
    </row>
    <row r="167" spans="1:86" ht="12.75" hidden="1" customHeight="1" x14ac:dyDescent="0.3">
      <c r="A167" s="24">
        <f t="shared" si="6"/>
        <v>58</v>
      </c>
      <c r="B167" s="139">
        <f t="shared" si="6"/>
        <v>2.4095543066891831E-3</v>
      </c>
      <c r="C167" s="23" t="e">
        <f t="shared" si="2"/>
        <v>#REF!</v>
      </c>
      <c r="E167" s="139">
        <f t="shared" si="0"/>
        <v>8.2435397985955519E-3</v>
      </c>
      <c r="F167" s="23" t="e">
        <f t="shared" si="3"/>
        <v>#REF!</v>
      </c>
      <c r="G167" s="26"/>
      <c r="H167" s="26"/>
      <c r="I167" s="185"/>
      <c r="J167" s="139"/>
      <c r="K167" s="26"/>
      <c r="L167" s="185"/>
      <c r="M167" s="139"/>
      <c r="N167" s="26"/>
      <c r="O167" s="26"/>
      <c r="P167" s="185"/>
      <c r="Q167" s="139"/>
      <c r="R167" s="26"/>
      <c r="S167" s="185"/>
      <c r="T167" s="139"/>
      <c r="U167" s="26"/>
      <c r="V167" s="185"/>
      <c r="W167" s="185"/>
      <c r="X167" s="185"/>
      <c r="Y167" s="185"/>
      <c r="Z167" s="185"/>
      <c r="AA167" s="185"/>
      <c r="AB167" s="185"/>
      <c r="AC167" s="185"/>
      <c r="AD167" s="185"/>
      <c r="AE167" s="185"/>
      <c r="AF167" s="185"/>
      <c r="AG167" s="185"/>
      <c r="AH167" s="185"/>
      <c r="AI167" s="185"/>
      <c r="AJ167" s="185"/>
      <c r="AK167" s="185"/>
      <c r="AL167" s="185"/>
      <c r="AM167" s="185"/>
      <c r="AN167" s="185"/>
      <c r="AO167" s="185"/>
      <c r="AP167" s="185"/>
      <c r="AQ167" s="185"/>
      <c r="AR167" s="185"/>
      <c r="AS167" s="185"/>
      <c r="AT167" s="185"/>
      <c r="AU167" s="185"/>
      <c r="AV167" s="185"/>
      <c r="AW167" s="185"/>
      <c r="AX167" s="185"/>
      <c r="AY167" s="185"/>
      <c r="AZ167" s="185"/>
      <c r="BA167" s="185"/>
      <c r="BB167" s="185"/>
      <c r="BC167" s="185"/>
      <c r="BD167" s="185"/>
      <c r="BE167" s="185"/>
      <c r="BF167" s="185"/>
      <c r="BG167" s="185"/>
      <c r="BH167" s="185"/>
      <c r="BI167" s="185"/>
      <c r="BJ167" s="185"/>
      <c r="BK167" s="185"/>
      <c r="BL167" s="185"/>
      <c r="BM167" s="185"/>
      <c r="BN167" s="185"/>
      <c r="BO167" s="185"/>
      <c r="BP167" s="185"/>
      <c r="BQ167" s="185"/>
      <c r="BR167" s="185"/>
      <c r="BS167" s="185"/>
      <c r="BT167" s="185"/>
      <c r="BU167" s="185"/>
      <c r="BV167" s="185"/>
      <c r="BW167" s="185"/>
      <c r="BX167" s="185"/>
      <c r="BY167" s="185"/>
      <c r="BZ167" s="185"/>
      <c r="CA167" s="185"/>
      <c r="CB167" s="185"/>
      <c r="CC167" s="185"/>
      <c r="CD167" s="185"/>
      <c r="CE167" s="185"/>
      <c r="CF167" s="185"/>
      <c r="CG167" s="185"/>
      <c r="CH167" s="185"/>
    </row>
    <row r="168" spans="1:86" ht="12.75" hidden="1" customHeight="1" x14ac:dyDescent="0.3">
      <c r="A168" s="24">
        <f t="shared" si="6"/>
        <v>59</v>
      </c>
      <c r="B168" s="139">
        <f t="shared" si="6"/>
        <v>2.0446009412156876E-3</v>
      </c>
      <c r="C168" s="23" t="e">
        <f t="shared" si="2"/>
        <v>#REF!</v>
      </c>
      <c r="E168" s="139">
        <f t="shared" si="0"/>
        <v>7.4389182054256401E-3</v>
      </c>
      <c r="F168" s="23" t="e">
        <f t="shared" si="3"/>
        <v>#REF!</v>
      </c>
      <c r="G168" s="26"/>
      <c r="H168" s="26"/>
      <c r="I168" s="185"/>
      <c r="J168" s="139"/>
      <c r="K168" s="26"/>
      <c r="L168" s="185"/>
      <c r="M168" s="139"/>
      <c r="N168" s="26"/>
      <c r="O168" s="26"/>
      <c r="P168" s="185"/>
      <c r="Q168" s="139"/>
      <c r="R168" s="26"/>
      <c r="S168" s="185"/>
      <c r="T168" s="139"/>
      <c r="U168" s="26"/>
      <c r="V168" s="185"/>
      <c r="W168" s="185"/>
      <c r="X168" s="185"/>
      <c r="Y168" s="185"/>
      <c r="Z168" s="185"/>
      <c r="AA168" s="185"/>
      <c r="AB168" s="185"/>
      <c r="AC168" s="185"/>
      <c r="AD168" s="185"/>
      <c r="AE168" s="185"/>
      <c r="AF168" s="185"/>
      <c r="AG168" s="185"/>
      <c r="AH168" s="185"/>
      <c r="AI168" s="185"/>
      <c r="AJ168" s="185"/>
      <c r="AK168" s="185"/>
      <c r="AL168" s="185"/>
      <c r="AM168" s="185"/>
      <c r="AN168" s="185"/>
      <c r="AO168" s="185"/>
      <c r="AP168" s="185"/>
      <c r="AQ168" s="185"/>
      <c r="AR168" s="185"/>
      <c r="AS168" s="185"/>
      <c r="AT168" s="185"/>
      <c r="AU168" s="185"/>
      <c r="AV168" s="185"/>
      <c r="AW168" s="185"/>
      <c r="AX168" s="185"/>
      <c r="AY168" s="185"/>
      <c r="AZ168" s="185"/>
      <c r="BA168" s="185"/>
      <c r="BB168" s="185"/>
      <c r="BC168" s="185"/>
      <c r="BD168" s="185"/>
      <c r="BE168" s="185"/>
      <c r="BF168" s="185"/>
      <c r="BG168" s="185"/>
      <c r="BH168" s="185"/>
      <c r="BI168" s="185"/>
      <c r="BJ168" s="185"/>
      <c r="BK168" s="185"/>
      <c r="BL168" s="185"/>
      <c r="BM168" s="185"/>
      <c r="BN168" s="185"/>
      <c r="BO168" s="185"/>
      <c r="BP168" s="185"/>
      <c r="BQ168" s="185"/>
      <c r="BR168" s="185"/>
      <c r="BS168" s="185"/>
      <c r="BT168" s="185"/>
      <c r="BU168" s="185"/>
      <c r="BV168" s="185"/>
      <c r="BW168" s="185"/>
      <c r="BX168" s="185"/>
      <c r="BY168" s="185"/>
      <c r="BZ168" s="185"/>
      <c r="CA168" s="185"/>
      <c r="CB168" s="185"/>
      <c r="CC168" s="185"/>
      <c r="CD168" s="185"/>
      <c r="CE168" s="185"/>
      <c r="CF168" s="185"/>
      <c r="CG168" s="185"/>
      <c r="CH168" s="185"/>
    </row>
    <row r="169" spans="1:86" ht="12.75" hidden="1" customHeight="1" x14ac:dyDescent="0.3">
      <c r="A169" s="24">
        <f t="shared" si="6"/>
        <v>60</v>
      </c>
      <c r="B169" s="139">
        <f t="shared" si="6"/>
        <v>1.7146102997311224E-3</v>
      </c>
      <c r="C169" s="23" t="e">
        <f t="shared" si="2"/>
        <v>#REF!</v>
      </c>
      <c r="E169" s="139">
        <f t="shared" si="0"/>
        <v>6.1903179117387581E-3</v>
      </c>
      <c r="F169" s="23" t="e">
        <f t="shared" si="3"/>
        <v>#REF!</v>
      </c>
      <c r="G169" s="26"/>
      <c r="H169" s="26"/>
      <c r="I169" s="185"/>
      <c r="J169" s="139"/>
      <c r="K169" s="26"/>
      <c r="L169" s="185"/>
      <c r="M169" s="139"/>
      <c r="N169" s="26"/>
      <c r="O169" s="26"/>
      <c r="P169" s="185"/>
      <c r="Q169" s="139"/>
      <c r="R169" s="26"/>
      <c r="S169" s="185"/>
      <c r="T169" s="139"/>
      <c r="U169" s="26"/>
      <c r="V169" s="185"/>
      <c r="W169" s="185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  <c r="AI169" s="185"/>
      <c r="AJ169" s="185"/>
      <c r="AK169" s="185"/>
      <c r="AL169" s="185"/>
      <c r="AM169" s="185"/>
      <c r="AN169" s="185"/>
      <c r="AO169" s="185"/>
      <c r="AP169" s="185"/>
      <c r="AQ169" s="185"/>
      <c r="AR169" s="185"/>
      <c r="AS169" s="185"/>
      <c r="AT169" s="185"/>
      <c r="AU169" s="185"/>
      <c r="AV169" s="185"/>
      <c r="AW169" s="185"/>
      <c r="AX169" s="185"/>
      <c r="AY169" s="185"/>
      <c r="AZ169" s="185"/>
      <c r="BA169" s="185"/>
      <c r="BB169" s="185"/>
      <c r="BC169" s="185"/>
      <c r="BD169" s="185"/>
      <c r="BE169" s="185"/>
      <c r="BF169" s="185"/>
      <c r="BG169" s="185"/>
      <c r="BH169" s="185"/>
      <c r="BI169" s="185"/>
      <c r="BJ169" s="185"/>
      <c r="BK169" s="185"/>
      <c r="BL169" s="185"/>
      <c r="BM169" s="185"/>
      <c r="BN169" s="185"/>
      <c r="BO169" s="185"/>
      <c r="BP169" s="185"/>
      <c r="BQ169" s="185"/>
      <c r="BR169" s="185"/>
      <c r="BS169" s="185"/>
      <c r="BT169" s="185"/>
      <c r="BU169" s="185"/>
      <c r="BV169" s="185"/>
      <c r="BW169" s="185"/>
      <c r="BX169" s="185"/>
      <c r="BY169" s="185"/>
      <c r="BZ169" s="185"/>
      <c r="CA169" s="185"/>
      <c r="CB169" s="185"/>
      <c r="CC169" s="185"/>
      <c r="CD169" s="185"/>
      <c r="CE169" s="185"/>
      <c r="CF169" s="185"/>
      <c r="CG169" s="185"/>
      <c r="CH169" s="185"/>
    </row>
    <row r="170" spans="1:86" ht="12.75" hidden="1" customHeight="1" x14ac:dyDescent="0.3">
      <c r="A170" s="24">
        <f t="shared" si="6"/>
        <v>61</v>
      </c>
      <c r="B170" s="139">
        <f t="shared" si="6"/>
        <v>1.5685331652568228E-3</v>
      </c>
      <c r="C170" s="23" t="e">
        <f t="shared" si="2"/>
        <v>#REF!</v>
      </c>
      <c r="E170" s="139">
        <f t="shared" si="0"/>
        <v>6.0475933672360007E-3</v>
      </c>
      <c r="F170" s="23" t="e">
        <f t="shared" si="3"/>
        <v>#REF!</v>
      </c>
      <c r="G170" s="26"/>
      <c r="H170" s="26"/>
      <c r="I170" s="185"/>
      <c r="J170" s="139"/>
      <c r="K170" s="26"/>
      <c r="L170" s="185"/>
      <c r="M170" s="139"/>
      <c r="N170" s="26"/>
      <c r="O170" s="26"/>
      <c r="P170" s="185"/>
      <c r="Q170" s="139"/>
      <c r="R170" s="26"/>
      <c r="S170" s="185"/>
      <c r="T170" s="139"/>
      <c r="U170" s="26"/>
      <c r="V170" s="185"/>
      <c r="W170" s="185"/>
      <c r="X170" s="185"/>
      <c r="Y170" s="185"/>
      <c r="Z170" s="185"/>
      <c r="AA170" s="185"/>
      <c r="AB170" s="185"/>
      <c r="AC170" s="185"/>
      <c r="AD170" s="185"/>
      <c r="AE170" s="185"/>
      <c r="AF170" s="185"/>
      <c r="AG170" s="185"/>
      <c r="AH170" s="185"/>
      <c r="AI170" s="185"/>
      <c r="AJ170" s="185"/>
      <c r="AK170" s="185"/>
      <c r="AL170" s="185"/>
      <c r="AM170" s="185"/>
      <c r="AN170" s="185"/>
      <c r="AO170" s="185"/>
      <c r="AP170" s="185"/>
      <c r="AQ170" s="185"/>
      <c r="AR170" s="185"/>
      <c r="AS170" s="185"/>
      <c r="AT170" s="185"/>
      <c r="AU170" s="185"/>
      <c r="AV170" s="185"/>
      <c r="AW170" s="185"/>
      <c r="AX170" s="185"/>
      <c r="AY170" s="185"/>
      <c r="AZ170" s="185"/>
      <c r="BA170" s="185"/>
      <c r="BB170" s="185"/>
      <c r="BC170" s="185"/>
      <c r="BD170" s="185"/>
      <c r="BE170" s="185"/>
      <c r="BF170" s="185"/>
      <c r="BG170" s="185"/>
      <c r="BH170" s="185"/>
      <c r="BI170" s="185"/>
      <c r="BJ170" s="185"/>
      <c r="BK170" s="185"/>
      <c r="BL170" s="185"/>
      <c r="BM170" s="185"/>
      <c r="BN170" s="185"/>
      <c r="BO170" s="185"/>
      <c r="BP170" s="185"/>
      <c r="BQ170" s="185"/>
      <c r="BR170" s="185"/>
      <c r="BS170" s="185"/>
      <c r="BT170" s="185"/>
      <c r="BU170" s="185"/>
      <c r="BV170" s="185"/>
      <c r="BW170" s="185"/>
      <c r="BX170" s="185"/>
      <c r="BY170" s="185"/>
      <c r="BZ170" s="185"/>
      <c r="CA170" s="185"/>
      <c r="CB170" s="185"/>
      <c r="CC170" s="185"/>
      <c r="CD170" s="185"/>
      <c r="CE170" s="185"/>
      <c r="CF170" s="185"/>
      <c r="CG170" s="185"/>
      <c r="CH170" s="185"/>
    </row>
    <row r="171" spans="1:86" ht="12.75" hidden="1" customHeight="1" x14ac:dyDescent="0.3">
      <c r="A171" s="24">
        <f t="shared" si="6"/>
        <v>62</v>
      </c>
      <c r="B171" s="139">
        <f t="shared" si="6"/>
        <v>1.3918037796141456E-3</v>
      </c>
      <c r="C171" s="23" t="e">
        <f t="shared" si="2"/>
        <v>#REF!</v>
      </c>
      <c r="E171" s="139">
        <f t="shared" si="0"/>
        <v>5.7822598180597316E-3</v>
      </c>
      <c r="F171" s="23" t="e">
        <f t="shared" si="3"/>
        <v>#REF!</v>
      </c>
      <c r="G171" s="26"/>
      <c r="H171" s="26"/>
      <c r="I171" s="185"/>
      <c r="J171" s="139"/>
      <c r="K171" s="26"/>
      <c r="L171" s="185"/>
      <c r="M171" s="139"/>
      <c r="N171" s="26"/>
      <c r="O171" s="26"/>
      <c r="P171" s="185"/>
      <c r="Q171" s="139"/>
      <c r="R171" s="26"/>
      <c r="S171" s="185"/>
      <c r="T171" s="139"/>
      <c r="U171" s="26"/>
      <c r="V171" s="185"/>
      <c r="W171" s="185"/>
      <c r="X171" s="185"/>
      <c r="Y171" s="185"/>
      <c r="Z171" s="185"/>
      <c r="AA171" s="185"/>
      <c r="AB171" s="185"/>
      <c r="AC171" s="185"/>
      <c r="AD171" s="185"/>
      <c r="AE171" s="185"/>
      <c r="AF171" s="185"/>
      <c r="AG171" s="185"/>
      <c r="AH171" s="185"/>
      <c r="AI171" s="185"/>
      <c r="AJ171" s="185"/>
      <c r="AK171" s="185"/>
      <c r="AL171" s="185"/>
      <c r="AM171" s="185"/>
      <c r="AN171" s="185"/>
      <c r="AO171" s="185"/>
      <c r="AP171" s="185"/>
      <c r="AQ171" s="185"/>
      <c r="AR171" s="185"/>
      <c r="AS171" s="185"/>
      <c r="AT171" s="185"/>
      <c r="AU171" s="185"/>
      <c r="AV171" s="185"/>
      <c r="AW171" s="185"/>
      <c r="AX171" s="185"/>
      <c r="AY171" s="185"/>
      <c r="AZ171" s="185"/>
      <c r="BA171" s="185"/>
      <c r="BB171" s="185"/>
      <c r="BC171" s="185"/>
      <c r="BD171" s="185"/>
      <c r="BE171" s="185"/>
      <c r="BF171" s="185"/>
      <c r="BG171" s="185"/>
      <c r="BH171" s="185"/>
      <c r="BI171" s="185"/>
      <c r="BJ171" s="185"/>
      <c r="BK171" s="185"/>
      <c r="BL171" s="185"/>
      <c r="BM171" s="185"/>
      <c r="BN171" s="185"/>
      <c r="BO171" s="185"/>
      <c r="BP171" s="185"/>
      <c r="BQ171" s="185"/>
      <c r="BR171" s="185"/>
      <c r="BS171" s="185"/>
      <c r="BT171" s="185"/>
      <c r="BU171" s="185"/>
      <c r="BV171" s="185"/>
      <c r="BW171" s="185"/>
      <c r="BX171" s="185"/>
      <c r="BY171" s="185"/>
      <c r="BZ171" s="185"/>
      <c r="CA171" s="185"/>
      <c r="CB171" s="185"/>
      <c r="CC171" s="185"/>
      <c r="CD171" s="185"/>
      <c r="CE171" s="185"/>
      <c r="CF171" s="185"/>
      <c r="CG171" s="185"/>
      <c r="CH171" s="185"/>
    </row>
    <row r="172" spans="1:86" ht="12.75" hidden="1" customHeight="1" x14ac:dyDescent="0.3">
      <c r="A172" s="24">
        <f t="shared" si="6"/>
        <v>63</v>
      </c>
      <c r="B172" s="139">
        <f t="shared" si="6"/>
        <v>1.2404582894702811E-3</v>
      </c>
      <c r="C172" s="23" t="e">
        <f t="shared" si="2"/>
        <v>#REF!</v>
      </c>
      <c r="E172" s="139">
        <f t="shared" si="0"/>
        <v>5.0676792126969289E-3</v>
      </c>
      <c r="F172" s="23" t="e">
        <f t="shared" si="3"/>
        <v>#REF!</v>
      </c>
      <c r="G172" s="26"/>
      <c r="H172" s="26"/>
      <c r="I172" s="185"/>
      <c r="J172" s="139"/>
      <c r="K172" s="26"/>
      <c r="L172" s="185"/>
      <c r="M172" s="139"/>
      <c r="N172" s="26"/>
      <c r="O172" s="26"/>
      <c r="P172" s="185"/>
      <c r="Q172" s="139"/>
      <c r="R172" s="26"/>
      <c r="S172" s="185"/>
      <c r="T172" s="139"/>
      <c r="U172" s="26"/>
      <c r="V172" s="185"/>
      <c r="W172" s="185"/>
      <c r="X172" s="185"/>
      <c r="Y172" s="185"/>
      <c r="Z172" s="185"/>
      <c r="AA172" s="185"/>
      <c r="AB172" s="185"/>
      <c r="AC172" s="185"/>
      <c r="AD172" s="185"/>
      <c r="AE172" s="185"/>
      <c r="AF172" s="185"/>
      <c r="AG172" s="185"/>
      <c r="AH172" s="185"/>
      <c r="AI172" s="185"/>
      <c r="AJ172" s="185"/>
      <c r="AK172" s="185"/>
      <c r="AL172" s="185"/>
      <c r="AM172" s="185"/>
      <c r="AN172" s="185"/>
      <c r="AO172" s="185"/>
      <c r="AP172" s="185"/>
      <c r="AQ172" s="185"/>
      <c r="AR172" s="185"/>
      <c r="AS172" s="185"/>
      <c r="AT172" s="185"/>
      <c r="AU172" s="185"/>
      <c r="AV172" s="185"/>
      <c r="AW172" s="185"/>
      <c r="AX172" s="185"/>
      <c r="AY172" s="185"/>
      <c r="AZ172" s="185"/>
      <c r="BA172" s="185"/>
      <c r="BB172" s="185"/>
      <c r="BC172" s="185"/>
      <c r="BD172" s="185"/>
      <c r="BE172" s="185"/>
      <c r="BF172" s="185"/>
      <c r="BG172" s="185"/>
      <c r="BH172" s="185"/>
      <c r="BI172" s="185"/>
      <c r="BJ172" s="185"/>
      <c r="BK172" s="185"/>
      <c r="BL172" s="185"/>
      <c r="BM172" s="185"/>
      <c r="BN172" s="185"/>
      <c r="BO172" s="185"/>
      <c r="BP172" s="185"/>
      <c r="BQ172" s="185"/>
      <c r="BR172" s="185"/>
      <c r="BS172" s="185"/>
      <c r="BT172" s="185"/>
      <c r="BU172" s="185"/>
      <c r="BV172" s="185"/>
      <c r="BW172" s="185"/>
      <c r="BX172" s="185"/>
      <c r="BY172" s="185"/>
      <c r="BZ172" s="185"/>
      <c r="CA172" s="185"/>
      <c r="CB172" s="185"/>
      <c r="CC172" s="185"/>
      <c r="CD172" s="185"/>
      <c r="CE172" s="185"/>
      <c r="CF172" s="185"/>
      <c r="CG172" s="185"/>
      <c r="CH172" s="185"/>
    </row>
    <row r="173" spans="1:86" ht="12.75" hidden="1" customHeight="1" x14ac:dyDescent="0.3">
      <c r="A173" s="24">
        <f t="shared" si="6"/>
        <v>64</v>
      </c>
      <c r="B173" s="139">
        <f t="shared" si="6"/>
        <v>9.9476133869875441E-4</v>
      </c>
      <c r="C173" s="23" t="e">
        <f t="shared" si="2"/>
        <v>#REF!</v>
      </c>
      <c r="E173" s="139">
        <f t="shared" ref="E173:E192" si="7">E76</f>
        <v>4.7386464540613753E-3</v>
      </c>
      <c r="F173" s="23" t="e">
        <f t="shared" si="3"/>
        <v>#REF!</v>
      </c>
      <c r="G173" s="26"/>
      <c r="H173" s="26"/>
      <c r="I173" s="185"/>
      <c r="J173" s="139"/>
      <c r="K173" s="26"/>
      <c r="L173" s="185"/>
      <c r="M173" s="139"/>
      <c r="N173" s="26"/>
      <c r="O173" s="26"/>
      <c r="P173" s="185"/>
      <c r="Q173" s="139"/>
      <c r="R173" s="26"/>
      <c r="S173" s="185"/>
      <c r="T173" s="139"/>
      <c r="U173" s="26"/>
      <c r="V173" s="185"/>
      <c r="W173" s="185"/>
      <c r="X173" s="185"/>
      <c r="Y173" s="185"/>
      <c r="Z173" s="185"/>
      <c r="AA173" s="185"/>
      <c r="AB173" s="185"/>
      <c r="AC173" s="185"/>
      <c r="AD173" s="185"/>
      <c r="AE173" s="185"/>
      <c r="AF173" s="185"/>
      <c r="AG173" s="185"/>
      <c r="AH173" s="185"/>
      <c r="AI173" s="185"/>
      <c r="AJ173" s="185"/>
      <c r="AK173" s="185"/>
      <c r="AL173" s="185"/>
      <c r="AM173" s="185"/>
      <c r="AN173" s="185"/>
      <c r="AO173" s="185"/>
      <c r="AP173" s="185"/>
      <c r="AQ173" s="185"/>
      <c r="AR173" s="185"/>
      <c r="AS173" s="185"/>
      <c r="AT173" s="185"/>
      <c r="AU173" s="185"/>
      <c r="AV173" s="185"/>
      <c r="AW173" s="185"/>
      <c r="AX173" s="185"/>
      <c r="AY173" s="185"/>
      <c r="AZ173" s="185"/>
      <c r="BA173" s="185"/>
      <c r="BB173" s="185"/>
      <c r="BC173" s="185"/>
      <c r="BD173" s="185"/>
      <c r="BE173" s="185"/>
      <c r="BF173" s="185"/>
      <c r="BG173" s="185"/>
      <c r="BH173" s="185"/>
      <c r="BI173" s="185"/>
      <c r="BJ173" s="185"/>
      <c r="BK173" s="185"/>
      <c r="BL173" s="185"/>
      <c r="BM173" s="185"/>
      <c r="BN173" s="185"/>
      <c r="BO173" s="185"/>
      <c r="BP173" s="185"/>
      <c r="BQ173" s="185"/>
      <c r="BR173" s="185"/>
      <c r="BS173" s="185"/>
      <c r="BT173" s="185"/>
      <c r="BU173" s="185"/>
      <c r="BV173" s="185"/>
      <c r="BW173" s="185"/>
      <c r="BX173" s="185"/>
      <c r="BY173" s="185"/>
      <c r="BZ173" s="185"/>
      <c r="CA173" s="185"/>
      <c r="CB173" s="185"/>
      <c r="CC173" s="185"/>
      <c r="CD173" s="185"/>
      <c r="CE173" s="185"/>
      <c r="CF173" s="185"/>
      <c r="CG173" s="185"/>
      <c r="CH173" s="185"/>
    </row>
    <row r="174" spans="1:86" ht="12.75" hidden="1" customHeight="1" x14ac:dyDescent="0.3">
      <c r="A174" s="24">
        <f t="shared" ref="A174:B189" si="8">A77</f>
        <v>65</v>
      </c>
      <c r="B174" s="139">
        <f t="shared" si="8"/>
        <v>8.8460481106239746E-4</v>
      </c>
      <c r="C174" s="23" t="e">
        <f t="shared" ref="C174:C193" si="9">C77/$B$98</f>
        <v>#REF!</v>
      </c>
      <c r="E174" s="139">
        <f t="shared" si="7"/>
        <v>4.4129662853973637E-3</v>
      </c>
      <c r="F174" s="23" t="e">
        <f t="shared" ref="F174:F192" si="10">F77/$B$98</f>
        <v>#REF!</v>
      </c>
      <c r="G174" s="26"/>
      <c r="H174" s="26"/>
      <c r="I174" s="185"/>
      <c r="J174" s="139"/>
      <c r="K174" s="26"/>
      <c r="L174" s="185"/>
      <c r="M174" s="139"/>
      <c r="N174" s="26"/>
      <c r="O174" s="26"/>
      <c r="P174" s="185"/>
      <c r="Q174" s="139"/>
      <c r="R174" s="26"/>
      <c r="S174" s="185"/>
      <c r="T174" s="139"/>
      <c r="U174" s="26"/>
      <c r="V174" s="185"/>
      <c r="W174" s="185"/>
      <c r="X174" s="185"/>
      <c r="Y174" s="185"/>
      <c r="Z174" s="185"/>
      <c r="AA174" s="185"/>
      <c r="AB174" s="185"/>
      <c r="AC174" s="185"/>
      <c r="AD174" s="185"/>
      <c r="AE174" s="185"/>
      <c r="AF174" s="185"/>
      <c r="AG174" s="185"/>
      <c r="AH174" s="185"/>
      <c r="AI174" s="185"/>
      <c r="AJ174" s="185"/>
      <c r="AK174" s="185"/>
      <c r="AL174" s="185"/>
      <c r="AM174" s="185"/>
      <c r="AN174" s="185"/>
      <c r="AO174" s="185"/>
      <c r="AP174" s="185"/>
      <c r="AQ174" s="185"/>
      <c r="AR174" s="185"/>
      <c r="AS174" s="185"/>
      <c r="AT174" s="185"/>
      <c r="AU174" s="185"/>
      <c r="AV174" s="185"/>
      <c r="AW174" s="185"/>
      <c r="AX174" s="185"/>
      <c r="AY174" s="185"/>
      <c r="AZ174" s="185"/>
      <c r="BA174" s="185"/>
      <c r="BB174" s="185"/>
      <c r="BC174" s="185"/>
      <c r="BD174" s="185"/>
      <c r="BE174" s="185"/>
      <c r="BF174" s="185"/>
      <c r="BG174" s="185"/>
      <c r="BH174" s="185"/>
      <c r="BI174" s="185"/>
      <c r="BJ174" s="185"/>
      <c r="BK174" s="185"/>
      <c r="BL174" s="185"/>
      <c r="BM174" s="185"/>
      <c r="BN174" s="185"/>
      <c r="BO174" s="185"/>
      <c r="BP174" s="185"/>
      <c r="BQ174" s="185"/>
      <c r="BR174" s="185"/>
      <c r="BS174" s="185"/>
      <c r="BT174" s="185"/>
      <c r="BU174" s="185"/>
      <c r="BV174" s="185"/>
      <c r="BW174" s="185"/>
      <c r="BX174" s="185"/>
      <c r="BY174" s="185"/>
      <c r="BZ174" s="185"/>
      <c r="CA174" s="185"/>
      <c r="CB174" s="185"/>
      <c r="CC174" s="185"/>
      <c r="CD174" s="185"/>
      <c r="CE174" s="185"/>
      <c r="CF174" s="185"/>
      <c r="CG174" s="185"/>
      <c r="CH174" s="185"/>
    </row>
    <row r="175" spans="1:86" ht="12.75" hidden="1" customHeight="1" x14ac:dyDescent="0.3">
      <c r="A175" s="24">
        <f t="shared" si="8"/>
        <v>66</v>
      </c>
      <c r="B175" s="139">
        <f t="shared" si="8"/>
        <v>7.7253251772801685E-4</v>
      </c>
      <c r="C175" s="23" t="e">
        <f t="shared" si="9"/>
        <v>#REF!</v>
      </c>
      <c r="E175" s="139">
        <f t="shared" si="7"/>
        <v>3.955098283569723E-3</v>
      </c>
      <c r="F175" s="23" t="e">
        <f t="shared" si="10"/>
        <v>#REF!</v>
      </c>
      <c r="G175" s="26"/>
      <c r="H175" s="26"/>
      <c r="I175" s="185"/>
      <c r="J175" s="139"/>
      <c r="K175" s="26"/>
      <c r="L175" s="185"/>
      <c r="M175" s="139"/>
      <c r="N175" s="26"/>
      <c r="O175" s="26"/>
      <c r="P175" s="185"/>
      <c r="Q175" s="139"/>
      <c r="R175" s="26"/>
      <c r="S175" s="185"/>
      <c r="T175" s="139"/>
      <c r="U175" s="26"/>
      <c r="V175" s="185"/>
      <c r="W175" s="185"/>
      <c r="X175" s="185"/>
      <c r="Y175" s="185"/>
      <c r="Z175" s="185"/>
      <c r="AA175" s="185"/>
      <c r="AB175" s="185"/>
      <c r="AC175" s="185"/>
      <c r="AD175" s="185"/>
      <c r="AE175" s="185"/>
      <c r="AF175" s="185"/>
      <c r="AG175" s="185"/>
      <c r="AH175" s="185"/>
      <c r="AI175" s="185"/>
      <c r="AJ175" s="185"/>
      <c r="AK175" s="185"/>
      <c r="AL175" s="185"/>
      <c r="AM175" s="185"/>
      <c r="AN175" s="185"/>
      <c r="AO175" s="185"/>
      <c r="AP175" s="185"/>
      <c r="AQ175" s="185"/>
      <c r="AR175" s="185"/>
      <c r="AS175" s="185"/>
      <c r="AT175" s="185"/>
      <c r="AU175" s="185"/>
      <c r="AV175" s="185"/>
      <c r="AW175" s="185"/>
      <c r="AX175" s="185"/>
      <c r="AY175" s="185"/>
      <c r="AZ175" s="185"/>
      <c r="BA175" s="185"/>
      <c r="BB175" s="185"/>
      <c r="BC175" s="185"/>
      <c r="BD175" s="185"/>
      <c r="BE175" s="185"/>
      <c r="BF175" s="185"/>
      <c r="BG175" s="185"/>
      <c r="BH175" s="185"/>
      <c r="BI175" s="185"/>
      <c r="BJ175" s="185"/>
      <c r="BK175" s="185"/>
      <c r="BL175" s="185"/>
      <c r="BM175" s="185"/>
      <c r="BN175" s="185"/>
      <c r="BO175" s="185"/>
      <c r="BP175" s="185"/>
      <c r="BQ175" s="185"/>
      <c r="BR175" s="185"/>
      <c r="BS175" s="185"/>
      <c r="BT175" s="185"/>
      <c r="BU175" s="185"/>
      <c r="BV175" s="185"/>
      <c r="BW175" s="185"/>
      <c r="BX175" s="185"/>
      <c r="BY175" s="185"/>
      <c r="BZ175" s="185"/>
      <c r="CA175" s="185"/>
      <c r="CB175" s="185"/>
      <c r="CC175" s="185"/>
      <c r="CD175" s="185"/>
      <c r="CE175" s="185"/>
      <c r="CF175" s="185"/>
      <c r="CG175" s="185"/>
      <c r="CH175" s="185"/>
    </row>
    <row r="176" spans="1:86" ht="12.75" hidden="1" customHeight="1" x14ac:dyDescent="0.3">
      <c r="A176" s="24">
        <f t="shared" si="8"/>
        <v>67</v>
      </c>
      <c r="B176" s="139">
        <f t="shared" si="8"/>
        <v>6.6572858006320112E-4</v>
      </c>
      <c r="C176" s="23" t="e">
        <f t="shared" si="9"/>
        <v>#REF!</v>
      </c>
      <c r="E176" s="139">
        <f t="shared" si="7"/>
        <v>3.479030507610858E-3</v>
      </c>
      <c r="F176" s="23" t="e">
        <f t="shared" si="10"/>
        <v>#REF!</v>
      </c>
      <c r="G176" s="26"/>
      <c r="H176" s="26"/>
      <c r="I176" s="185"/>
      <c r="J176" s="139"/>
      <c r="K176" s="26"/>
      <c r="L176" s="185"/>
      <c r="M176" s="139"/>
      <c r="N176" s="26"/>
      <c r="O176" s="26"/>
      <c r="P176" s="185"/>
      <c r="Q176" s="139"/>
      <c r="R176" s="26"/>
      <c r="S176" s="185"/>
      <c r="T176" s="139"/>
      <c r="U176" s="26"/>
      <c r="V176" s="185"/>
      <c r="W176" s="185"/>
      <c r="X176" s="185"/>
      <c r="Y176" s="185"/>
      <c r="Z176" s="185"/>
      <c r="AA176" s="185"/>
      <c r="AB176" s="185"/>
      <c r="AC176" s="185"/>
      <c r="AD176" s="185"/>
      <c r="AE176" s="185"/>
      <c r="AF176" s="185"/>
      <c r="AG176" s="185"/>
      <c r="AH176" s="185"/>
      <c r="AI176" s="185"/>
      <c r="AJ176" s="185"/>
      <c r="AK176" s="185"/>
      <c r="AL176" s="185"/>
      <c r="AM176" s="185"/>
      <c r="AN176" s="185"/>
      <c r="AO176" s="185"/>
      <c r="AP176" s="185"/>
      <c r="AQ176" s="185"/>
      <c r="AR176" s="185"/>
      <c r="AS176" s="185"/>
      <c r="AT176" s="185"/>
      <c r="AU176" s="185"/>
      <c r="AV176" s="185"/>
      <c r="AW176" s="185"/>
      <c r="AX176" s="185"/>
      <c r="AY176" s="185"/>
      <c r="AZ176" s="185"/>
      <c r="BA176" s="185"/>
      <c r="BB176" s="185"/>
      <c r="BC176" s="185"/>
      <c r="BD176" s="185"/>
      <c r="BE176" s="185"/>
      <c r="BF176" s="185"/>
      <c r="BG176" s="185"/>
      <c r="BH176" s="185"/>
      <c r="BI176" s="185"/>
      <c r="BJ176" s="185"/>
      <c r="BK176" s="185"/>
      <c r="BL176" s="185"/>
      <c r="BM176" s="185"/>
      <c r="BN176" s="185"/>
      <c r="BO176" s="185"/>
      <c r="BP176" s="185"/>
      <c r="BQ176" s="185"/>
      <c r="BR176" s="185"/>
      <c r="BS176" s="185"/>
      <c r="BT176" s="185"/>
      <c r="BU176" s="185"/>
      <c r="BV176" s="185"/>
      <c r="BW176" s="185"/>
      <c r="BX176" s="185"/>
      <c r="BY176" s="185"/>
      <c r="BZ176" s="185"/>
      <c r="CA176" s="185"/>
      <c r="CB176" s="185"/>
      <c r="CC176" s="185"/>
      <c r="CD176" s="185"/>
      <c r="CE176" s="185"/>
      <c r="CF176" s="185"/>
      <c r="CG176" s="185"/>
      <c r="CH176" s="185"/>
    </row>
    <row r="177" spans="1:86" ht="12.75" hidden="1" customHeight="1" x14ac:dyDescent="0.3">
      <c r="A177" s="24">
        <f t="shared" si="8"/>
        <v>68</v>
      </c>
      <c r="B177" s="139">
        <f t="shared" si="8"/>
        <v>5.4359851681419654E-4</v>
      </c>
      <c r="C177" s="23" t="e">
        <f t="shared" si="9"/>
        <v>#REF!</v>
      </c>
      <c r="E177" s="139">
        <f t="shared" si="7"/>
        <v>3.114556083561868E-3</v>
      </c>
      <c r="F177" s="23" t="e">
        <f t="shared" si="10"/>
        <v>#REF!</v>
      </c>
      <c r="G177" s="26"/>
      <c r="H177" s="26"/>
      <c r="I177" s="185"/>
      <c r="J177" s="139"/>
      <c r="K177" s="26"/>
      <c r="L177" s="185"/>
      <c r="M177" s="139"/>
      <c r="N177" s="26"/>
      <c r="O177" s="26"/>
      <c r="P177" s="185"/>
      <c r="Q177" s="139"/>
      <c r="R177" s="26"/>
      <c r="S177" s="185"/>
      <c r="T177" s="139"/>
      <c r="U177" s="26"/>
      <c r="V177" s="185"/>
      <c r="W177" s="185"/>
      <c r="X177" s="185"/>
      <c r="Y177" s="185"/>
      <c r="Z177" s="185"/>
      <c r="AA177" s="185"/>
      <c r="AB177" s="185"/>
      <c r="AC177" s="185"/>
      <c r="AD177" s="185"/>
      <c r="AE177" s="185"/>
      <c r="AF177" s="185"/>
      <c r="AG177" s="185"/>
      <c r="AH177" s="185"/>
      <c r="AI177" s="185"/>
      <c r="AJ177" s="185"/>
      <c r="AK177" s="185"/>
      <c r="AL177" s="185"/>
      <c r="AM177" s="185"/>
      <c r="AN177" s="185"/>
      <c r="AO177" s="185"/>
      <c r="AP177" s="185"/>
      <c r="AQ177" s="185"/>
      <c r="AR177" s="185"/>
      <c r="AS177" s="185"/>
      <c r="AT177" s="185"/>
      <c r="AU177" s="185"/>
      <c r="AV177" s="185"/>
      <c r="AW177" s="185"/>
      <c r="AX177" s="185"/>
      <c r="AY177" s="185"/>
      <c r="AZ177" s="185"/>
      <c r="BA177" s="185"/>
      <c r="BB177" s="185"/>
      <c r="BC177" s="185"/>
      <c r="BD177" s="185"/>
      <c r="BE177" s="185"/>
      <c r="BF177" s="185"/>
      <c r="BG177" s="185"/>
      <c r="BH177" s="185"/>
      <c r="BI177" s="185"/>
      <c r="BJ177" s="185"/>
      <c r="BK177" s="185"/>
      <c r="BL177" s="185"/>
      <c r="BM177" s="185"/>
      <c r="BN177" s="185"/>
      <c r="BO177" s="185"/>
      <c r="BP177" s="185"/>
      <c r="BQ177" s="185"/>
      <c r="BR177" s="185"/>
      <c r="BS177" s="185"/>
      <c r="BT177" s="185"/>
      <c r="BU177" s="185"/>
      <c r="BV177" s="185"/>
      <c r="BW177" s="185"/>
      <c r="BX177" s="185"/>
      <c r="BY177" s="185"/>
      <c r="BZ177" s="185"/>
      <c r="CA177" s="185"/>
      <c r="CB177" s="185"/>
      <c r="CC177" s="185"/>
      <c r="CD177" s="185"/>
      <c r="CE177" s="185"/>
      <c r="CF177" s="185"/>
      <c r="CG177" s="185"/>
      <c r="CH177" s="185"/>
    </row>
    <row r="178" spans="1:86" ht="12.75" hidden="1" customHeight="1" x14ac:dyDescent="0.3">
      <c r="A178" s="24">
        <f t="shared" si="8"/>
        <v>69</v>
      </c>
      <c r="B178" s="139">
        <f t="shared" si="8"/>
        <v>5.0624108570273641E-4</v>
      </c>
      <c r="C178" s="23" t="e">
        <f t="shared" si="9"/>
        <v>#REF!</v>
      </c>
      <c r="E178" s="139">
        <f t="shared" si="7"/>
        <v>2.9071744467508136E-3</v>
      </c>
      <c r="F178" s="23" t="e">
        <f t="shared" si="10"/>
        <v>#REF!</v>
      </c>
      <c r="G178" s="26"/>
      <c r="H178" s="26"/>
      <c r="I178" s="185"/>
      <c r="J178" s="139"/>
      <c r="K178" s="26"/>
      <c r="L178" s="185"/>
      <c r="M178" s="139"/>
      <c r="N178" s="26"/>
      <c r="O178" s="26"/>
      <c r="P178" s="185"/>
      <c r="Q178" s="139"/>
      <c r="R178" s="26"/>
      <c r="S178" s="185"/>
      <c r="T178" s="139"/>
      <c r="U178" s="26"/>
      <c r="V178" s="185"/>
      <c r="W178" s="185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  <c r="AI178" s="185"/>
      <c r="AJ178" s="185"/>
      <c r="AK178" s="185"/>
      <c r="AL178" s="185"/>
      <c r="AM178" s="185"/>
      <c r="AN178" s="185"/>
      <c r="AO178" s="185"/>
      <c r="AP178" s="185"/>
      <c r="AQ178" s="185"/>
      <c r="AR178" s="185"/>
      <c r="AS178" s="185"/>
      <c r="AT178" s="185"/>
      <c r="AU178" s="185"/>
      <c r="AV178" s="185"/>
      <c r="AW178" s="185"/>
      <c r="AX178" s="185"/>
      <c r="AY178" s="185"/>
      <c r="AZ178" s="185"/>
      <c r="BA178" s="185"/>
      <c r="BB178" s="185"/>
      <c r="BC178" s="185"/>
      <c r="BD178" s="185"/>
      <c r="BE178" s="185"/>
      <c r="BF178" s="185"/>
      <c r="BG178" s="185"/>
      <c r="BH178" s="185"/>
      <c r="BI178" s="185"/>
      <c r="BJ178" s="185"/>
      <c r="BK178" s="185"/>
      <c r="BL178" s="185"/>
      <c r="BM178" s="185"/>
      <c r="BN178" s="185"/>
      <c r="BO178" s="185"/>
      <c r="BP178" s="185"/>
      <c r="BQ178" s="185"/>
      <c r="BR178" s="185"/>
      <c r="BS178" s="185"/>
      <c r="BT178" s="185"/>
      <c r="BU178" s="185"/>
      <c r="BV178" s="185"/>
      <c r="BW178" s="185"/>
      <c r="BX178" s="185"/>
      <c r="BY178" s="185"/>
      <c r="BZ178" s="185"/>
      <c r="CA178" s="185"/>
      <c r="CB178" s="185"/>
      <c r="CC178" s="185"/>
      <c r="CD178" s="185"/>
      <c r="CE178" s="185"/>
      <c r="CF178" s="185"/>
      <c r="CG178" s="185"/>
      <c r="CH178" s="185"/>
    </row>
    <row r="179" spans="1:86" ht="12.75" hidden="1" customHeight="1" x14ac:dyDescent="0.3">
      <c r="A179" s="24">
        <f t="shared" si="8"/>
        <v>70</v>
      </c>
      <c r="B179" s="139">
        <f t="shared" si="8"/>
        <v>4.2913151635728649E-4</v>
      </c>
      <c r="C179" s="23" t="e">
        <f t="shared" si="9"/>
        <v>#REF!</v>
      </c>
      <c r="E179" s="139">
        <f t="shared" si="7"/>
        <v>2.4809165789405623E-3</v>
      </c>
      <c r="F179" s="23" t="e">
        <f t="shared" si="10"/>
        <v>#REF!</v>
      </c>
      <c r="G179" s="26"/>
      <c r="H179" s="26"/>
      <c r="I179" s="185"/>
      <c r="J179" s="139"/>
      <c r="K179" s="26"/>
      <c r="L179" s="185"/>
      <c r="M179" s="139"/>
      <c r="N179" s="26"/>
      <c r="O179" s="26"/>
      <c r="P179" s="185"/>
      <c r="Q179" s="139"/>
      <c r="R179" s="26"/>
      <c r="S179" s="185"/>
      <c r="T179" s="139"/>
      <c r="U179" s="26"/>
      <c r="V179" s="185"/>
      <c r="W179" s="185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  <c r="AI179" s="185"/>
      <c r="AJ179" s="185"/>
      <c r="AK179" s="185"/>
      <c r="AL179" s="185"/>
      <c r="AM179" s="185"/>
      <c r="AN179" s="185"/>
      <c r="AO179" s="185"/>
      <c r="AP179" s="185"/>
      <c r="AQ179" s="185"/>
      <c r="AR179" s="185"/>
      <c r="AS179" s="185"/>
      <c r="AT179" s="185"/>
      <c r="AU179" s="185"/>
      <c r="AV179" s="185"/>
      <c r="AW179" s="185"/>
      <c r="AX179" s="185"/>
      <c r="AY179" s="185"/>
      <c r="AZ179" s="185"/>
      <c r="BA179" s="185"/>
      <c r="BB179" s="185"/>
      <c r="BC179" s="185"/>
      <c r="BD179" s="185"/>
      <c r="BE179" s="185"/>
      <c r="BF179" s="185"/>
      <c r="BG179" s="185"/>
      <c r="BH179" s="185"/>
      <c r="BI179" s="185"/>
      <c r="BJ179" s="185"/>
      <c r="BK179" s="185"/>
      <c r="BL179" s="185"/>
      <c r="BM179" s="185"/>
      <c r="BN179" s="185"/>
      <c r="BO179" s="185"/>
      <c r="BP179" s="185"/>
      <c r="BQ179" s="185"/>
      <c r="BR179" s="185"/>
      <c r="BS179" s="185"/>
      <c r="BT179" s="185"/>
      <c r="BU179" s="185"/>
      <c r="BV179" s="185"/>
      <c r="BW179" s="185"/>
      <c r="BX179" s="185"/>
      <c r="BY179" s="185"/>
      <c r="BZ179" s="185"/>
      <c r="CA179" s="185"/>
      <c r="CB179" s="185"/>
      <c r="CC179" s="185"/>
      <c r="CD179" s="185"/>
      <c r="CE179" s="185"/>
      <c r="CF179" s="185"/>
      <c r="CG179" s="185"/>
      <c r="CH179" s="185"/>
    </row>
    <row r="180" spans="1:86" ht="12.75" hidden="1" customHeight="1" x14ac:dyDescent="0.3">
      <c r="A180" s="24">
        <f t="shared" si="8"/>
        <v>71</v>
      </c>
      <c r="B180" s="139">
        <f t="shared" si="8"/>
        <v>3.4483782564424803E-4</v>
      </c>
      <c r="C180" s="23" t="e">
        <f t="shared" si="9"/>
        <v>#REF!</v>
      </c>
      <c r="E180" s="139">
        <f t="shared" si="7"/>
        <v>2.1571521759745737E-3</v>
      </c>
      <c r="F180" s="23" t="e">
        <f t="shared" si="10"/>
        <v>#REF!</v>
      </c>
      <c r="G180" s="26"/>
      <c r="H180" s="26"/>
      <c r="I180" s="185"/>
      <c r="J180" s="139"/>
      <c r="K180" s="26"/>
      <c r="L180" s="185"/>
      <c r="M180" s="139"/>
      <c r="N180" s="26"/>
      <c r="O180" s="26"/>
      <c r="P180" s="185"/>
      <c r="Q180" s="139"/>
      <c r="R180" s="26"/>
      <c r="S180" s="185"/>
      <c r="T180" s="139"/>
      <c r="U180" s="26"/>
      <c r="V180" s="185"/>
      <c r="W180" s="185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185"/>
      <c r="AJ180" s="185"/>
      <c r="AK180" s="185"/>
      <c r="AL180" s="185"/>
      <c r="AM180" s="185"/>
      <c r="AN180" s="185"/>
      <c r="AO180" s="185"/>
      <c r="AP180" s="185"/>
      <c r="AQ180" s="185"/>
      <c r="AR180" s="185"/>
      <c r="AS180" s="185"/>
      <c r="AT180" s="185"/>
      <c r="AU180" s="185"/>
      <c r="AV180" s="185"/>
      <c r="AW180" s="185"/>
      <c r="AX180" s="185"/>
      <c r="AY180" s="185"/>
      <c r="AZ180" s="185"/>
      <c r="BA180" s="185"/>
      <c r="BB180" s="185"/>
      <c r="BC180" s="185"/>
      <c r="BD180" s="185"/>
      <c r="BE180" s="185"/>
      <c r="BF180" s="185"/>
      <c r="BG180" s="185"/>
      <c r="BH180" s="185"/>
      <c r="BI180" s="185"/>
      <c r="BJ180" s="185"/>
      <c r="BK180" s="185"/>
      <c r="BL180" s="185"/>
      <c r="BM180" s="185"/>
      <c r="BN180" s="185"/>
      <c r="BO180" s="185"/>
      <c r="BP180" s="185"/>
      <c r="BQ180" s="185"/>
      <c r="BR180" s="185"/>
      <c r="BS180" s="185"/>
      <c r="BT180" s="185"/>
      <c r="BU180" s="185"/>
      <c r="BV180" s="185"/>
      <c r="BW180" s="185"/>
      <c r="BX180" s="185"/>
      <c r="BY180" s="185"/>
      <c r="BZ180" s="185"/>
      <c r="CA180" s="185"/>
      <c r="CB180" s="185"/>
      <c r="CC180" s="185"/>
      <c r="CD180" s="185"/>
      <c r="CE180" s="185"/>
      <c r="CF180" s="185"/>
      <c r="CG180" s="185"/>
      <c r="CH180" s="185"/>
    </row>
    <row r="181" spans="1:86" ht="12.75" hidden="1" customHeight="1" x14ac:dyDescent="0.3">
      <c r="A181" s="24">
        <f t="shared" si="8"/>
        <v>72</v>
      </c>
      <c r="B181" s="139">
        <f t="shared" si="8"/>
        <v>2.6868613914780994E-4</v>
      </c>
      <c r="C181" s="23" t="e">
        <f t="shared" si="9"/>
        <v>#REF!</v>
      </c>
      <c r="E181" s="139">
        <f t="shared" si="7"/>
        <v>1.7438257266259821E-3</v>
      </c>
      <c r="F181" s="23" t="e">
        <f t="shared" si="10"/>
        <v>#REF!</v>
      </c>
      <c r="G181" s="26"/>
      <c r="H181" s="26"/>
      <c r="I181" s="185"/>
      <c r="J181" s="139"/>
      <c r="K181" s="26"/>
      <c r="L181" s="185"/>
      <c r="M181" s="139"/>
      <c r="N181" s="26"/>
      <c r="O181" s="26"/>
      <c r="P181" s="185"/>
      <c r="Q181" s="139"/>
      <c r="R181" s="26"/>
      <c r="S181" s="185"/>
      <c r="T181" s="139"/>
      <c r="U181" s="26"/>
      <c r="V181" s="185"/>
      <c r="W181" s="185"/>
      <c r="X181" s="185"/>
      <c r="Y181" s="185"/>
      <c r="Z181" s="185"/>
      <c r="AA181" s="185"/>
      <c r="AB181" s="185"/>
      <c r="AC181" s="185"/>
      <c r="AD181" s="185"/>
      <c r="AE181" s="185"/>
      <c r="AF181" s="185"/>
      <c r="AG181" s="185"/>
      <c r="AH181" s="185"/>
      <c r="AI181" s="185"/>
      <c r="AJ181" s="185"/>
      <c r="AK181" s="185"/>
      <c r="AL181" s="185"/>
      <c r="AM181" s="185"/>
      <c r="AN181" s="185"/>
      <c r="AO181" s="185"/>
      <c r="AP181" s="185"/>
      <c r="AQ181" s="185"/>
      <c r="AR181" s="185"/>
      <c r="AS181" s="185"/>
      <c r="AT181" s="185"/>
      <c r="AU181" s="185"/>
      <c r="AV181" s="185"/>
      <c r="AW181" s="185"/>
      <c r="AX181" s="185"/>
      <c r="AY181" s="185"/>
      <c r="AZ181" s="185"/>
      <c r="BA181" s="185"/>
      <c r="BB181" s="185"/>
      <c r="BC181" s="185"/>
      <c r="BD181" s="185"/>
      <c r="BE181" s="185"/>
      <c r="BF181" s="185"/>
      <c r="BG181" s="185"/>
      <c r="BH181" s="185"/>
      <c r="BI181" s="185"/>
      <c r="BJ181" s="185"/>
      <c r="BK181" s="185"/>
      <c r="BL181" s="185"/>
      <c r="BM181" s="185"/>
      <c r="BN181" s="185"/>
      <c r="BO181" s="185"/>
      <c r="BP181" s="185"/>
      <c r="BQ181" s="185"/>
      <c r="BR181" s="185"/>
      <c r="BS181" s="185"/>
      <c r="BT181" s="185"/>
      <c r="BU181" s="185"/>
      <c r="BV181" s="185"/>
      <c r="BW181" s="185"/>
      <c r="BX181" s="185"/>
      <c r="BY181" s="185"/>
      <c r="BZ181" s="185"/>
      <c r="CA181" s="185"/>
      <c r="CB181" s="185"/>
      <c r="CC181" s="185"/>
      <c r="CD181" s="185"/>
      <c r="CE181" s="185"/>
      <c r="CF181" s="185"/>
      <c r="CG181" s="185"/>
      <c r="CH181" s="185"/>
    </row>
    <row r="182" spans="1:86" ht="12.75" hidden="1" customHeight="1" x14ac:dyDescent="0.3">
      <c r="A182" s="24">
        <f t="shared" si="8"/>
        <v>73</v>
      </c>
      <c r="B182" s="139">
        <f t="shared" si="8"/>
        <v>2.2414458666876125E-4</v>
      </c>
      <c r="C182" s="23" t="e">
        <f t="shared" si="9"/>
        <v>#REF!</v>
      </c>
      <c r="E182" s="139">
        <f t="shared" si="7"/>
        <v>1.4061720223493227E-3</v>
      </c>
      <c r="F182" s="23" t="e">
        <f t="shared" si="10"/>
        <v>#REF!</v>
      </c>
      <c r="G182" s="26"/>
      <c r="H182" s="26"/>
      <c r="I182" s="185"/>
      <c r="J182" s="139"/>
      <c r="K182" s="26"/>
      <c r="L182" s="185"/>
      <c r="M182" s="139"/>
      <c r="N182" s="26"/>
      <c r="O182" s="26"/>
      <c r="P182" s="185"/>
      <c r="Q182" s="139"/>
      <c r="R182" s="26"/>
      <c r="S182" s="185"/>
      <c r="T182" s="139"/>
      <c r="U182" s="26"/>
      <c r="V182" s="185"/>
      <c r="W182" s="185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  <c r="AI182" s="185"/>
      <c r="AJ182" s="185"/>
      <c r="AK182" s="185"/>
      <c r="AL182" s="185"/>
      <c r="AM182" s="185"/>
      <c r="AN182" s="185"/>
      <c r="AO182" s="185"/>
      <c r="AP182" s="185"/>
      <c r="AQ182" s="185"/>
      <c r="AR182" s="185"/>
      <c r="AS182" s="185"/>
      <c r="AT182" s="185"/>
      <c r="AU182" s="185"/>
      <c r="AV182" s="185"/>
      <c r="AW182" s="185"/>
      <c r="AX182" s="185"/>
      <c r="AY182" s="185"/>
      <c r="AZ182" s="185"/>
      <c r="BA182" s="185"/>
      <c r="BB182" s="185"/>
      <c r="BC182" s="185"/>
      <c r="BD182" s="185"/>
      <c r="BE182" s="185"/>
      <c r="BF182" s="185"/>
      <c r="BG182" s="185"/>
      <c r="BH182" s="185"/>
      <c r="BI182" s="185"/>
      <c r="BJ182" s="185"/>
      <c r="BK182" s="185"/>
      <c r="BL182" s="185"/>
      <c r="BM182" s="185"/>
      <c r="BN182" s="185"/>
      <c r="BO182" s="185"/>
      <c r="BP182" s="185"/>
      <c r="BQ182" s="185"/>
      <c r="BR182" s="185"/>
      <c r="BS182" s="185"/>
      <c r="BT182" s="185"/>
      <c r="BU182" s="185"/>
      <c r="BV182" s="185"/>
      <c r="BW182" s="185"/>
      <c r="BX182" s="185"/>
      <c r="BY182" s="185"/>
      <c r="BZ182" s="185"/>
      <c r="CA182" s="185"/>
      <c r="CB182" s="185"/>
      <c r="CC182" s="185"/>
      <c r="CD182" s="185"/>
      <c r="CE182" s="185"/>
      <c r="CF182" s="185"/>
      <c r="CG182" s="185"/>
      <c r="CH182" s="185"/>
    </row>
    <row r="183" spans="1:86" ht="12.75" hidden="1" customHeight="1" x14ac:dyDescent="0.3">
      <c r="A183" s="24">
        <f t="shared" si="8"/>
        <v>74</v>
      </c>
      <c r="B183" s="139">
        <f t="shared" si="8"/>
        <v>1.5805067008694702E-4</v>
      </c>
      <c r="C183" s="23" t="e">
        <f t="shared" si="9"/>
        <v>#REF!</v>
      </c>
      <c r="E183" s="139">
        <f t="shared" si="7"/>
        <v>1.1188071676457825E-3</v>
      </c>
      <c r="F183" s="23" t="e">
        <f t="shared" si="10"/>
        <v>#REF!</v>
      </c>
      <c r="G183" s="26"/>
      <c r="H183" s="26"/>
      <c r="I183" s="185"/>
      <c r="J183" s="139"/>
      <c r="K183" s="26"/>
      <c r="L183" s="185"/>
      <c r="M183" s="139"/>
      <c r="N183" s="26"/>
      <c r="O183" s="26"/>
      <c r="P183" s="185"/>
      <c r="Q183" s="139"/>
      <c r="R183" s="26"/>
      <c r="S183" s="185"/>
      <c r="T183" s="139"/>
      <c r="U183" s="26"/>
      <c r="V183" s="185"/>
      <c r="W183" s="185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  <c r="AI183" s="185"/>
      <c r="AJ183" s="185"/>
      <c r="AK183" s="185"/>
      <c r="AL183" s="185"/>
      <c r="AM183" s="185"/>
      <c r="AN183" s="185"/>
      <c r="AO183" s="185"/>
      <c r="AP183" s="185"/>
      <c r="AQ183" s="185"/>
      <c r="AR183" s="185"/>
      <c r="AS183" s="185"/>
      <c r="AT183" s="185"/>
      <c r="AU183" s="185"/>
      <c r="AV183" s="185"/>
      <c r="AW183" s="185"/>
      <c r="AX183" s="185"/>
      <c r="AY183" s="185"/>
      <c r="AZ183" s="185"/>
      <c r="BA183" s="185"/>
      <c r="BB183" s="185"/>
      <c r="BC183" s="185"/>
      <c r="BD183" s="185"/>
      <c r="BE183" s="185"/>
      <c r="BF183" s="185"/>
      <c r="BG183" s="185"/>
      <c r="BH183" s="185"/>
      <c r="BI183" s="185"/>
      <c r="BJ183" s="185"/>
      <c r="BK183" s="185"/>
      <c r="BL183" s="185"/>
      <c r="BM183" s="185"/>
      <c r="BN183" s="185"/>
      <c r="BO183" s="185"/>
      <c r="BP183" s="185"/>
      <c r="BQ183" s="185"/>
      <c r="BR183" s="185"/>
      <c r="BS183" s="185"/>
      <c r="BT183" s="185"/>
      <c r="BU183" s="185"/>
      <c r="BV183" s="185"/>
      <c r="BW183" s="185"/>
      <c r="BX183" s="185"/>
      <c r="BY183" s="185"/>
      <c r="BZ183" s="185"/>
      <c r="CA183" s="185"/>
      <c r="CB183" s="185"/>
      <c r="CC183" s="185"/>
      <c r="CD183" s="185"/>
      <c r="CE183" s="185"/>
      <c r="CF183" s="185"/>
      <c r="CG183" s="185"/>
      <c r="CH183" s="185"/>
    </row>
    <row r="184" spans="1:86" ht="12.75" hidden="1" customHeight="1" x14ac:dyDescent="0.3">
      <c r="A184" s="24">
        <f t="shared" si="8"/>
        <v>75</v>
      </c>
      <c r="B184" s="139">
        <f t="shared" si="8"/>
        <v>1.2404582894702811E-4</v>
      </c>
      <c r="C184" s="23" t="e">
        <f t="shared" si="9"/>
        <v>#REF!</v>
      </c>
      <c r="E184" s="139">
        <f t="shared" si="7"/>
        <v>9.0088881949559809E-4</v>
      </c>
      <c r="F184" s="23" t="e">
        <f t="shared" si="10"/>
        <v>#REF!</v>
      </c>
      <c r="G184" s="26"/>
      <c r="H184" s="26"/>
      <c r="I184" s="185"/>
      <c r="J184" s="139"/>
      <c r="K184" s="26"/>
      <c r="L184" s="185"/>
      <c r="M184" s="139"/>
      <c r="N184" s="26"/>
      <c r="O184" s="26"/>
      <c r="P184" s="185"/>
      <c r="Q184" s="139"/>
      <c r="R184" s="26"/>
      <c r="S184" s="185"/>
      <c r="T184" s="139"/>
      <c r="U184" s="26"/>
      <c r="V184" s="185"/>
      <c r="W184" s="185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  <c r="AI184" s="185"/>
      <c r="AJ184" s="185"/>
      <c r="AK184" s="185"/>
      <c r="AL184" s="185"/>
      <c r="AM184" s="185"/>
      <c r="AN184" s="185"/>
      <c r="AO184" s="185"/>
      <c r="AP184" s="185"/>
      <c r="AQ184" s="185"/>
      <c r="AR184" s="185"/>
      <c r="AS184" s="185"/>
      <c r="AT184" s="185"/>
      <c r="AU184" s="185"/>
      <c r="AV184" s="185"/>
      <c r="AW184" s="185"/>
      <c r="AX184" s="185"/>
      <c r="AY184" s="185"/>
      <c r="AZ184" s="185"/>
      <c r="BA184" s="185"/>
      <c r="BB184" s="185"/>
      <c r="BC184" s="185"/>
      <c r="BD184" s="185"/>
      <c r="BE184" s="185"/>
      <c r="BF184" s="185"/>
      <c r="BG184" s="185"/>
      <c r="BH184" s="185"/>
      <c r="BI184" s="185"/>
      <c r="BJ184" s="185"/>
      <c r="BK184" s="185"/>
      <c r="BL184" s="185"/>
      <c r="BM184" s="185"/>
      <c r="BN184" s="185"/>
      <c r="BO184" s="185"/>
      <c r="BP184" s="185"/>
      <c r="BQ184" s="185"/>
      <c r="BR184" s="185"/>
      <c r="BS184" s="185"/>
      <c r="BT184" s="185"/>
      <c r="BU184" s="185"/>
      <c r="BV184" s="185"/>
      <c r="BW184" s="185"/>
      <c r="BX184" s="185"/>
      <c r="BY184" s="185"/>
      <c r="BZ184" s="185"/>
      <c r="CA184" s="185"/>
      <c r="CB184" s="185"/>
      <c r="CC184" s="185"/>
      <c r="CD184" s="185"/>
      <c r="CE184" s="185"/>
      <c r="CF184" s="185"/>
      <c r="CG184" s="185"/>
      <c r="CH184" s="185"/>
    </row>
    <row r="185" spans="1:86" ht="12.75" hidden="1" customHeight="1" x14ac:dyDescent="0.3">
      <c r="A185" s="24">
        <f t="shared" si="8"/>
        <v>76</v>
      </c>
      <c r="B185" s="139">
        <f t="shared" si="8"/>
        <v>1.0345134769327442E-4</v>
      </c>
      <c r="C185" s="23" t="e">
        <f t="shared" si="9"/>
        <v>#REF!</v>
      </c>
      <c r="E185" s="139">
        <f t="shared" si="7"/>
        <v>5.8191383077466855E-4</v>
      </c>
      <c r="F185" s="23" t="e">
        <f t="shared" si="10"/>
        <v>#REF!</v>
      </c>
      <c r="G185" s="26"/>
      <c r="H185" s="26"/>
      <c r="I185" s="185"/>
      <c r="J185" s="139"/>
      <c r="K185" s="26"/>
      <c r="L185" s="185"/>
      <c r="M185" s="139"/>
      <c r="N185" s="26"/>
      <c r="O185" s="26"/>
      <c r="P185" s="185"/>
      <c r="Q185" s="139"/>
      <c r="R185" s="26"/>
      <c r="S185" s="185"/>
      <c r="T185" s="139"/>
      <c r="U185" s="26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85"/>
      <c r="AJ185" s="185"/>
      <c r="AK185" s="185"/>
      <c r="AL185" s="185"/>
      <c r="AM185" s="185"/>
      <c r="AN185" s="185"/>
      <c r="AO185" s="185"/>
      <c r="AP185" s="185"/>
      <c r="AQ185" s="185"/>
      <c r="AR185" s="185"/>
      <c r="AS185" s="185"/>
      <c r="AT185" s="185"/>
      <c r="AU185" s="185"/>
      <c r="AV185" s="185"/>
      <c r="AW185" s="185"/>
      <c r="AX185" s="185"/>
      <c r="AY185" s="185"/>
      <c r="AZ185" s="185"/>
      <c r="BA185" s="185"/>
      <c r="BB185" s="185"/>
      <c r="BC185" s="185"/>
      <c r="BD185" s="185"/>
      <c r="BE185" s="185"/>
      <c r="BF185" s="185"/>
      <c r="BG185" s="185"/>
      <c r="BH185" s="185"/>
      <c r="BI185" s="185"/>
      <c r="BJ185" s="185"/>
      <c r="BK185" s="185"/>
      <c r="BL185" s="185"/>
      <c r="BM185" s="185"/>
      <c r="BN185" s="185"/>
      <c r="BO185" s="185"/>
      <c r="BP185" s="185"/>
      <c r="BQ185" s="185"/>
      <c r="BR185" s="185"/>
      <c r="BS185" s="185"/>
      <c r="BT185" s="185"/>
      <c r="BU185" s="185"/>
      <c r="BV185" s="185"/>
      <c r="BW185" s="185"/>
      <c r="BX185" s="185"/>
      <c r="BY185" s="185"/>
      <c r="BZ185" s="185"/>
      <c r="CA185" s="185"/>
      <c r="CB185" s="185"/>
      <c r="CC185" s="185"/>
      <c r="CD185" s="185"/>
      <c r="CE185" s="185"/>
      <c r="CF185" s="185"/>
      <c r="CG185" s="185"/>
      <c r="CH185" s="185"/>
    </row>
    <row r="186" spans="1:86" ht="12.75" hidden="1" customHeight="1" x14ac:dyDescent="0.3">
      <c r="A186" s="24">
        <f t="shared" si="8"/>
        <v>77</v>
      </c>
      <c r="B186" s="139">
        <f t="shared" si="8"/>
        <v>5.0288849573119507E-5</v>
      </c>
      <c r="C186" s="23" t="e">
        <f t="shared" si="9"/>
        <v>#REF!</v>
      </c>
      <c r="E186" s="139">
        <f t="shared" si="7"/>
        <v>4.2146845356519206E-4</v>
      </c>
      <c r="F186" s="23" t="e">
        <f t="shared" si="10"/>
        <v>#REF!</v>
      </c>
      <c r="G186" s="26"/>
      <c r="H186" s="26"/>
      <c r="I186" s="185"/>
      <c r="J186" s="139"/>
      <c r="K186" s="26"/>
      <c r="L186" s="185"/>
      <c r="M186" s="139"/>
      <c r="N186" s="26"/>
      <c r="O186" s="26"/>
      <c r="P186" s="185"/>
      <c r="Q186" s="139"/>
      <c r="R186" s="26"/>
      <c r="S186" s="185"/>
      <c r="T186" s="139"/>
      <c r="U186" s="26"/>
      <c r="V186" s="185"/>
      <c r="W186" s="185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  <c r="AI186" s="185"/>
      <c r="AJ186" s="185"/>
      <c r="AK186" s="185"/>
      <c r="AL186" s="185"/>
      <c r="AM186" s="185"/>
      <c r="AN186" s="185"/>
      <c r="AO186" s="185"/>
      <c r="AP186" s="185"/>
      <c r="AQ186" s="185"/>
      <c r="AR186" s="185"/>
      <c r="AS186" s="185"/>
      <c r="AT186" s="185"/>
      <c r="AU186" s="185"/>
      <c r="AV186" s="185"/>
      <c r="AW186" s="185"/>
      <c r="AX186" s="185"/>
      <c r="AY186" s="185"/>
      <c r="AZ186" s="185"/>
      <c r="BA186" s="185"/>
      <c r="BB186" s="185"/>
      <c r="BC186" s="185"/>
      <c r="BD186" s="185"/>
      <c r="BE186" s="185"/>
      <c r="BF186" s="185"/>
      <c r="BG186" s="185"/>
      <c r="BH186" s="185"/>
      <c r="BI186" s="185"/>
      <c r="BJ186" s="185"/>
      <c r="BK186" s="185"/>
      <c r="BL186" s="185"/>
      <c r="BM186" s="185"/>
      <c r="BN186" s="185"/>
      <c r="BO186" s="185"/>
      <c r="BP186" s="185"/>
      <c r="BQ186" s="185"/>
      <c r="BR186" s="185"/>
      <c r="BS186" s="185"/>
      <c r="BT186" s="185"/>
      <c r="BU186" s="185"/>
      <c r="BV186" s="185"/>
      <c r="BW186" s="185"/>
      <c r="BX186" s="185"/>
      <c r="BY186" s="185"/>
      <c r="BZ186" s="185"/>
      <c r="CA186" s="185"/>
      <c r="CB186" s="185"/>
      <c r="CC186" s="185"/>
      <c r="CD186" s="185"/>
      <c r="CE186" s="185"/>
      <c r="CF186" s="185"/>
      <c r="CG186" s="185"/>
      <c r="CH186" s="185"/>
    </row>
    <row r="187" spans="1:86" ht="12.75" hidden="1" customHeight="1" x14ac:dyDescent="0.3">
      <c r="A187" s="24">
        <f t="shared" si="8"/>
        <v>78</v>
      </c>
      <c r="B187" s="139">
        <f t="shared" si="8"/>
        <v>4.502049390355461E-5</v>
      </c>
      <c r="C187" s="23" t="e">
        <f t="shared" si="9"/>
        <v>#REF!</v>
      </c>
      <c r="E187" s="139">
        <f t="shared" si="7"/>
        <v>3.6974277971855486E-4</v>
      </c>
      <c r="F187" s="23" t="e">
        <f t="shared" si="10"/>
        <v>#REF!</v>
      </c>
      <c r="G187" s="26"/>
      <c r="H187" s="26"/>
      <c r="I187" s="185"/>
      <c r="J187" s="139"/>
      <c r="K187" s="26"/>
      <c r="L187" s="185"/>
      <c r="M187" s="139"/>
      <c r="N187" s="26"/>
      <c r="O187" s="26"/>
      <c r="P187" s="185"/>
      <c r="Q187" s="139"/>
      <c r="R187" s="26"/>
      <c r="S187" s="185"/>
      <c r="T187" s="139"/>
      <c r="U187" s="26"/>
      <c r="V187" s="185"/>
      <c r="W187" s="185"/>
      <c r="X187" s="185"/>
      <c r="Y187" s="185"/>
      <c r="Z187" s="185"/>
      <c r="AA187" s="185"/>
      <c r="AB187" s="185"/>
      <c r="AC187" s="185"/>
      <c r="AD187" s="185"/>
      <c r="AE187" s="185"/>
      <c r="AF187" s="185"/>
      <c r="AG187" s="185"/>
      <c r="AH187" s="185"/>
      <c r="AI187" s="185"/>
      <c r="AJ187" s="185"/>
      <c r="AK187" s="185"/>
      <c r="AL187" s="185"/>
      <c r="AM187" s="185"/>
      <c r="AN187" s="185"/>
      <c r="AO187" s="185"/>
      <c r="AP187" s="185"/>
      <c r="AQ187" s="185"/>
      <c r="AR187" s="185"/>
      <c r="AS187" s="185"/>
      <c r="AT187" s="185"/>
      <c r="AU187" s="185"/>
      <c r="AV187" s="185"/>
      <c r="AW187" s="185"/>
      <c r="AX187" s="185"/>
      <c r="AY187" s="185"/>
      <c r="AZ187" s="185"/>
      <c r="BA187" s="185"/>
      <c r="BB187" s="185"/>
      <c r="BC187" s="185"/>
      <c r="BD187" s="185"/>
      <c r="BE187" s="185"/>
      <c r="BF187" s="185"/>
      <c r="BG187" s="185"/>
      <c r="BH187" s="185"/>
      <c r="BI187" s="185"/>
      <c r="BJ187" s="185"/>
      <c r="BK187" s="185"/>
      <c r="BL187" s="185"/>
      <c r="BM187" s="185"/>
      <c r="BN187" s="185"/>
      <c r="BO187" s="185"/>
      <c r="BP187" s="185"/>
      <c r="BQ187" s="185"/>
      <c r="BR187" s="185"/>
      <c r="BS187" s="185"/>
      <c r="BT187" s="185"/>
      <c r="BU187" s="185"/>
      <c r="BV187" s="185"/>
      <c r="BW187" s="185"/>
      <c r="BX187" s="185"/>
      <c r="BY187" s="185"/>
      <c r="BZ187" s="185"/>
      <c r="CA187" s="185"/>
      <c r="CB187" s="185"/>
      <c r="CC187" s="185"/>
      <c r="CD187" s="185"/>
      <c r="CE187" s="185"/>
      <c r="CF187" s="185"/>
      <c r="CG187" s="185"/>
      <c r="CH187" s="185"/>
    </row>
    <row r="188" spans="1:86" ht="12.75" hidden="1" customHeight="1" x14ac:dyDescent="0.3">
      <c r="A188" s="24">
        <f t="shared" si="8"/>
        <v>79</v>
      </c>
      <c r="B188" s="139">
        <f t="shared" si="8"/>
        <v>3.0652251168377604E-5</v>
      </c>
      <c r="C188" s="23" t="e">
        <f t="shared" si="9"/>
        <v>#REF!</v>
      </c>
      <c r="E188" s="139">
        <f t="shared" si="7"/>
        <v>2.3611812228140874E-4</v>
      </c>
      <c r="F188" s="23" t="e">
        <f t="shared" si="10"/>
        <v>#REF!</v>
      </c>
      <c r="G188" s="26"/>
      <c r="H188" s="26"/>
      <c r="I188" s="185"/>
      <c r="J188" s="139"/>
      <c r="K188" s="26"/>
      <c r="L188" s="185"/>
      <c r="M188" s="139"/>
      <c r="N188" s="26"/>
      <c r="O188" s="26"/>
      <c r="P188" s="185"/>
      <c r="Q188" s="139"/>
      <c r="R188" s="26"/>
      <c r="S188" s="185"/>
      <c r="T188" s="139"/>
      <c r="U188" s="26"/>
      <c r="V188" s="185"/>
      <c r="W188" s="185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  <c r="AI188" s="185"/>
      <c r="AJ188" s="185"/>
      <c r="AK188" s="185"/>
      <c r="AL188" s="185"/>
      <c r="AM188" s="185"/>
      <c r="AN188" s="185"/>
      <c r="AO188" s="185"/>
      <c r="AP188" s="185"/>
      <c r="AQ188" s="185"/>
      <c r="AR188" s="185"/>
      <c r="AS188" s="185"/>
      <c r="AT188" s="185"/>
      <c r="AU188" s="185"/>
      <c r="AV188" s="185"/>
      <c r="AW188" s="185"/>
      <c r="AX188" s="185"/>
      <c r="AY188" s="185"/>
      <c r="AZ188" s="185"/>
      <c r="BA188" s="185"/>
      <c r="BB188" s="185"/>
      <c r="BC188" s="185"/>
      <c r="BD188" s="185"/>
      <c r="BE188" s="185"/>
      <c r="BF188" s="185"/>
      <c r="BG188" s="185"/>
      <c r="BH188" s="185"/>
      <c r="BI188" s="185"/>
      <c r="BJ188" s="185"/>
      <c r="BK188" s="185"/>
      <c r="BL188" s="185"/>
      <c r="BM188" s="185"/>
      <c r="BN188" s="185"/>
      <c r="BO188" s="185"/>
      <c r="BP188" s="185"/>
      <c r="BQ188" s="185"/>
      <c r="BR188" s="185"/>
      <c r="BS188" s="185"/>
      <c r="BT188" s="185"/>
      <c r="BU188" s="185"/>
      <c r="BV188" s="185"/>
      <c r="BW188" s="185"/>
      <c r="BX188" s="185"/>
      <c r="BY188" s="185"/>
      <c r="BZ188" s="185"/>
      <c r="CA188" s="185"/>
      <c r="CB188" s="185"/>
      <c r="CC188" s="185"/>
      <c r="CD188" s="185"/>
      <c r="CE188" s="185"/>
      <c r="CF188" s="185"/>
      <c r="CG188" s="185"/>
      <c r="CH188" s="185"/>
    </row>
    <row r="189" spans="1:86" ht="12.75" hidden="1" customHeight="1" x14ac:dyDescent="0.3">
      <c r="A189" s="24">
        <f t="shared" si="8"/>
        <v>80</v>
      </c>
      <c r="B189" s="139">
        <f t="shared" si="8"/>
        <v>2.1073422678259604E-5</v>
      </c>
      <c r="C189" s="23" t="e">
        <f t="shared" si="9"/>
        <v>#REF!</v>
      </c>
      <c r="E189" s="139">
        <f t="shared" si="7"/>
        <v>1.7002420569959452E-4</v>
      </c>
      <c r="F189" s="23" t="e">
        <f t="shared" si="10"/>
        <v>#REF!</v>
      </c>
      <c r="G189" s="26"/>
      <c r="H189" s="26"/>
      <c r="I189" s="185"/>
      <c r="J189" s="139"/>
      <c r="K189" s="26"/>
      <c r="L189" s="185"/>
      <c r="M189" s="139"/>
      <c r="N189" s="26"/>
      <c r="O189" s="26"/>
      <c r="P189" s="185"/>
      <c r="Q189" s="139"/>
      <c r="R189" s="26"/>
      <c r="S189" s="185"/>
      <c r="T189" s="139"/>
      <c r="U189" s="26"/>
      <c r="V189" s="185"/>
      <c r="W189" s="185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  <c r="AI189" s="185"/>
      <c r="AJ189" s="185"/>
      <c r="AK189" s="185"/>
      <c r="AL189" s="185"/>
      <c r="AM189" s="185"/>
      <c r="AN189" s="185"/>
      <c r="AO189" s="185"/>
      <c r="AP189" s="185"/>
      <c r="AQ189" s="185"/>
      <c r="AR189" s="185"/>
      <c r="AS189" s="185"/>
      <c r="AT189" s="185"/>
      <c r="AU189" s="185"/>
      <c r="AV189" s="185"/>
      <c r="AW189" s="185"/>
      <c r="AX189" s="185"/>
      <c r="AY189" s="185"/>
      <c r="AZ189" s="185"/>
      <c r="BA189" s="185"/>
      <c r="BB189" s="185"/>
      <c r="BC189" s="185"/>
      <c r="BD189" s="185"/>
      <c r="BE189" s="185"/>
      <c r="BF189" s="185"/>
      <c r="BG189" s="185"/>
      <c r="BH189" s="185"/>
      <c r="BI189" s="185"/>
      <c r="BJ189" s="185"/>
      <c r="BK189" s="185"/>
      <c r="BL189" s="185"/>
      <c r="BM189" s="185"/>
      <c r="BN189" s="185"/>
      <c r="BO189" s="185"/>
      <c r="BP189" s="185"/>
      <c r="BQ189" s="185"/>
      <c r="BR189" s="185"/>
      <c r="BS189" s="185"/>
      <c r="BT189" s="185"/>
      <c r="BU189" s="185"/>
      <c r="BV189" s="185"/>
      <c r="BW189" s="185"/>
      <c r="BX189" s="185"/>
      <c r="BY189" s="185"/>
      <c r="BZ189" s="185"/>
      <c r="CA189" s="185"/>
      <c r="CB189" s="185"/>
      <c r="CC189" s="185"/>
      <c r="CD189" s="185"/>
      <c r="CE189" s="185"/>
      <c r="CF189" s="185"/>
      <c r="CG189" s="185"/>
      <c r="CH189" s="185"/>
    </row>
    <row r="190" spans="1:86" ht="12.75" hidden="1" customHeight="1" x14ac:dyDescent="0.3">
      <c r="A190" s="24">
        <f t="shared" ref="A190:B193" si="11">A93</f>
        <v>81</v>
      </c>
      <c r="B190" s="139">
        <f t="shared" si="11"/>
        <v>9.5788284901180022E-6</v>
      </c>
      <c r="C190" s="23" t="e">
        <f t="shared" si="9"/>
        <v>#REF!</v>
      </c>
      <c r="E190" s="139">
        <f t="shared" si="7"/>
        <v>1.0871970336283931E-4</v>
      </c>
      <c r="F190" s="23" t="e">
        <f t="shared" si="10"/>
        <v>#REF!</v>
      </c>
      <c r="G190" s="26"/>
      <c r="H190" s="26"/>
      <c r="I190" s="185"/>
      <c r="J190" s="139"/>
      <c r="K190" s="26"/>
      <c r="L190" s="185"/>
      <c r="M190" s="139"/>
      <c r="N190" s="26"/>
      <c r="O190" s="26"/>
      <c r="P190" s="185"/>
      <c r="Q190" s="139"/>
      <c r="R190" s="26"/>
      <c r="S190" s="185"/>
      <c r="T190" s="139"/>
      <c r="U190" s="26"/>
      <c r="V190" s="185"/>
      <c r="W190" s="185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  <c r="AI190" s="185"/>
      <c r="AJ190" s="185"/>
      <c r="AK190" s="185"/>
      <c r="AL190" s="185"/>
      <c r="AM190" s="185"/>
      <c r="AN190" s="185"/>
      <c r="AO190" s="185"/>
      <c r="AP190" s="185"/>
      <c r="AQ190" s="185"/>
      <c r="AR190" s="185"/>
      <c r="AS190" s="185"/>
      <c r="AT190" s="185"/>
      <c r="AU190" s="185"/>
      <c r="AV190" s="185"/>
      <c r="AW190" s="185"/>
      <c r="AX190" s="185"/>
      <c r="AY190" s="185"/>
      <c r="AZ190" s="185"/>
      <c r="BA190" s="185"/>
      <c r="BB190" s="185"/>
      <c r="BC190" s="185"/>
      <c r="BD190" s="185"/>
      <c r="BE190" s="185"/>
      <c r="BF190" s="185"/>
      <c r="BG190" s="185"/>
      <c r="BH190" s="185"/>
      <c r="BI190" s="185"/>
      <c r="BJ190" s="185"/>
      <c r="BK190" s="185"/>
      <c r="BL190" s="185"/>
      <c r="BM190" s="185"/>
      <c r="BN190" s="185"/>
      <c r="BO190" s="185"/>
      <c r="BP190" s="185"/>
      <c r="BQ190" s="185"/>
      <c r="BR190" s="185"/>
      <c r="BS190" s="185"/>
      <c r="BT190" s="185"/>
      <c r="BU190" s="185"/>
      <c r="BV190" s="185"/>
      <c r="BW190" s="185"/>
      <c r="BX190" s="185"/>
      <c r="BY190" s="185"/>
      <c r="BZ190" s="185"/>
      <c r="CA190" s="185"/>
      <c r="CB190" s="185"/>
      <c r="CC190" s="185"/>
      <c r="CD190" s="185"/>
      <c r="CE190" s="185"/>
      <c r="CF190" s="185"/>
      <c r="CG190" s="185"/>
      <c r="CH190" s="185"/>
    </row>
    <row r="191" spans="1:86" ht="12.75" hidden="1" customHeight="1" x14ac:dyDescent="0.3">
      <c r="A191" s="24">
        <f t="shared" si="11"/>
        <v>82</v>
      </c>
      <c r="B191" s="139">
        <f t="shared" si="11"/>
        <v>8.1420042166003009E-6</v>
      </c>
      <c r="C191" s="23" t="e">
        <f t="shared" si="9"/>
        <v>#REF!</v>
      </c>
      <c r="E191" s="139">
        <f t="shared" si="7"/>
        <v>5.2683556695649008E-5</v>
      </c>
      <c r="F191" s="23" t="e">
        <f t="shared" si="10"/>
        <v>#REF!</v>
      </c>
      <c r="G191" s="26"/>
      <c r="H191" s="26"/>
      <c r="I191" s="185"/>
      <c r="J191" s="139"/>
      <c r="K191" s="26"/>
      <c r="L191" s="185"/>
      <c r="M191" s="139"/>
      <c r="N191" s="26"/>
      <c r="O191" s="26"/>
      <c r="P191" s="185"/>
      <c r="Q191" s="139"/>
      <c r="R191" s="26"/>
      <c r="S191" s="185"/>
      <c r="T191" s="139"/>
      <c r="U191" s="26"/>
      <c r="V191" s="185"/>
      <c r="W191" s="185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  <c r="AI191" s="185"/>
      <c r="AJ191" s="185"/>
      <c r="AK191" s="185"/>
      <c r="AL191" s="185"/>
      <c r="AM191" s="185"/>
      <c r="AN191" s="185"/>
      <c r="AO191" s="185"/>
      <c r="AP191" s="185"/>
      <c r="AQ191" s="185"/>
      <c r="AR191" s="185"/>
      <c r="AS191" s="185"/>
      <c r="AT191" s="185"/>
      <c r="AU191" s="185"/>
      <c r="AV191" s="185"/>
      <c r="AW191" s="185"/>
      <c r="AX191" s="185"/>
      <c r="AY191" s="185"/>
      <c r="AZ191" s="185"/>
      <c r="BA191" s="185"/>
      <c r="BB191" s="185"/>
      <c r="BC191" s="185"/>
      <c r="BD191" s="185"/>
      <c r="BE191" s="185"/>
      <c r="BF191" s="185"/>
      <c r="BG191" s="185"/>
      <c r="BH191" s="185"/>
      <c r="BI191" s="185"/>
      <c r="BJ191" s="185"/>
      <c r="BK191" s="185"/>
      <c r="BL191" s="185"/>
      <c r="BM191" s="185"/>
      <c r="BN191" s="185"/>
      <c r="BO191" s="185"/>
      <c r="BP191" s="185"/>
      <c r="BQ191" s="185"/>
      <c r="BR191" s="185"/>
      <c r="BS191" s="185"/>
      <c r="BT191" s="185"/>
      <c r="BU191" s="185"/>
      <c r="BV191" s="185"/>
      <c r="BW191" s="185"/>
      <c r="BX191" s="185"/>
      <c r="BY191" s="185"/>
      <c r="BZ191" s="185"/>
      <c r="CA191" s="185"/>
      <c r="CB191" s="185"/>
      <c r="CC191" s="185"/>
      <c r="CD191" s="185"/>
      <c r="CE191" s="185"/>
      <c r="CF191" s="185"/>
      <c r="CG191" s="185"/>
      <c r="CH191" s="185"/>
    </row>
    <row r="192" spans="1:86" ht="12.75" hidden="1" customHeight="1" x14ac:dyDescent="0.3">
      <c r="A192" s="24">
        <f t="shared" si="11"/>
        <v>83</v>
      </c>
      <c r="B192" s="139">
        <f t="shared" si="11"/>
        <v>7.1841213675885012E-6</v>
      </c>
      <c r="C192" s="23" t="e">
        <f t="shared" si="9"/>
        <v>#REF!</v>
      </c>
      <c r="E192" s="139">
        <f t="shared" si="7"/>
        <v>7.9983217892485315E-5</v>
      </c>
      <c r="F192" s="23" t="e">
        <f t="shared" si="10"/>
        <v>#REF!</v>
      </c>
      <c r="G192" s="26"/>
      <c r="H192" s="26"/>
      <c r="I192" s="185"/>
      <c r="J192" s="139"/>
      <c r="K192" s="26"/>
      <c r="L192" s="185"/>
      <c r="M192" s="139"/>
      <c r="N192" s="26"/>
      <c r="O192" s="26"/>
      <c r="P192" s="185"/>
      <c r="Q192" s="139"/>
      <c r="R192" s="26"/>
      <c r="S192" s="185"/>
      <c r="T192" s="139"/>
      <c r="U192" s="26"/>
      <c r="V192" s="185"/>
      <c r="W192" s="185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  <c r="AI192" s="185"/>
      <c r="AJ192" s="185"/>
      <c r="AK192" s="185"/>
      <c r="AL192" s="185"/>
      <c r="AM192" s="185"/>
      <c r="AN192" s="185"/>
      <c r="AO192" s="185"/>
      <c r="AP192" s="185"/>
      <c r="AQ192" s="185"/>
      <c r="AR192" s="185"/>
      <c r="AS192" s="185"/>
      <c r="AT192" s="185"/>
      <c r="AU192" s="185"/>
      <c r="AV192" s="185"/>
      <c r="AW192" s="185"/>
      <c r="AX192" s="185"/>
      <c r="AY192" s="185"/>
      <c r="AZ192" s="185"/>
      <c r="BA192" s="185"/>
      <c r="BB192" s="185"/>
      <c r="BC192" s="185"/>
      <c r="BD192" s="185"/>
      <c r="BE192" s="185"/>
      <c r="BF192" s="185"/>
      <c r="BG192" s="185"/>
      <c r="BH192" s="185"/>
      <c r="BI192" s="185"/>
      <c r="BJ192" s="185"/>
      <c r="BK192" s="185"/>
      <c r="BL192" s="185"/>
      <c r="BM192" s="185"/>
      <c r="BN192" s="185"/>
      <c r="BO192" s="185"/>
      <c r="BP192" s="185"/>
      <c r="BQ192" s="185"/>
      <c r="BR192" s="185"/>
      <c r="BS192" s="185"/>
      <c r="BT192" s="185"/>
      <c r="BU192" s="185"/>
      <c r="BV192" s="185"/>
      <c r="BW192" s="185"/>
      <c r="BX192" s="185"/>
      <c r="BY192" s="185"/>
      <c r="BZ192" s="185"/>
      <c r="CA192" s="185"/>
      <c r="CB192" s="185"/>
      <c r="CC192" s="185"/>
      <c r="CD192" s="185"/>
      <c r="CE192" s="185"/>
      <c r="CF192" s="185"/>
      <c r="CG192" s="185"/>
      <c r="CH192" s="185"/>
    </row>
    <row r="193" spans="1:86" ht="12.75" hidden="1" customHeight="1" x14ac:dyDescent="0.3">
      <c r="A193" s="24" t="str">
        <f t="shared" si="11"/>
        <v>NNNN</v>
      </c>
      <c r="B193" s="139">
        <f t="shared" si="11"/>
        <v>0.18087989202744525</v>
      </c>
      <c r="C193" s="23" t="e">
        <f t="shared" si="9"/>
        <v>#REF!</v>
      </c>
      <c r="E193" s="139"/>
      <c r="F193" s="23"/>
      <c r="G193" s="26"/>
      <c r="H193" s="26"/>
      <c r="I193" s="185"/>
      <c r="J193" s="139"/>
      <c r="K193" s="26"/>
      <c r="L193" s="185"/>
      <c r="M193" s="139"/>
      <c r="N193" s="26"/>
      <c r="O193" s="26"/>
      <c r="P193" s="185"/>
      <c r="Q193" s="139"/>
      <c r="R193" s="26"/>
      <c r="S193" s="185"/>
      <c r="T193" s="139"/>
      <c r="U193" s="26"/>
      <c r="V193" s="185"/>
      <c r="W193" s="185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  <c r="AI193" s="185"/>
      <c r="AJ193" s="185"/>
      <c r="AK193" s="185"/>
      <c r="AL193" s="185"/>
      <c r="AM193" s="185"/>
      <c r="AN193" s="185"/>
      <c r="AO193" s="185"/>
      <c r="AP193" s="185"/>
      <c r="AQ193" s="185"/>
      <c r="AR193" s="185"/>
      <c r="AS193" s="185"/>
      <c r="AT193" s="185"/>
      <c r="AU193" s="185"/>
      <c r="AV193" s="185"/>
      <c r="AW193" s="185"/>
      <c r="AX193" s="185"/>
      <c r="AY193" s="185"/>
      <c r="AZ193" s="185"/>
      <c r="BA193" s="185"/>
      <c r="BB193" s="185"/>
      <c r="BC193" s="185"/>
      <c r="BD193" s="185"/>
      <c r="BE193" s="185"/>
      <c r="BF193" s="185"/>
      <c r="BG193" s="185"/>
      <c r="BH193" s="185"/>
      <c r="BI193" s="185"/>
      <c r="BJ193" s="185"/>
      <c r="BK193" s="185"/>
      <c r="BL193" s="185"/>
      <c r="BM193" s="185"/>
      <c r="BN193" s="185"/>
      <c r="BO193" s="185"/>
      <c r="BP193" s="185"/>
      <c r="BQ193" s="185"/>
      <c r="BR193" s="185"/>
      <c r="BS193" s="185"/>
      <c r="BT193" s="185"/>
      <c r="BU193" s="185"/>
      <c r="BV193" s="185"/>
      <c r="BW193" s="185"/>
      <c r="BX193" s="185"/>
      <c r="BY193" s="185"/>
      <c r="BZ193" s="185"/>
      <c r="CA193" s="185"/>
      <c r="CB193" s="185"/>
      <c r="CC193" s="185"/>
      <c r="CD193" s="185"/>
      <c r="CE193" s="185"/>
      <c r="CF193" s="185"/>
      <c r="CG193" s="185"/>
      <c r="CH193" s="185"/>
    </row>
    <row r="194" spans="1:86" ht="12.75" hidden="1" customHeight="1" x14ac:dyDescent="0.3">
      <c r="A194" s="24"/>
      <c r="B194" s="139"/>
      <c r="C194" s="23"/>
      <c r="E194" s="139"/>
      <c r="F194" s="23"/>
      <c r="G194" s="26"/>
      <c r="H194" s="26"/>
      <c r="I194" s="185"/>
      <c r="J194" s="139"/>
      <c r="K194" s="26"/>
      <c r="L194" s="185"/>
      <c r="M194" s="139"/>
      <c r="N194" s="26"/>
      <c r="O194" s="26"/>
      <c r="P194" s="185"/>
      <c r="Q194" s="139"/>
      <c r="R194" s="26"/>
      <c r="S194" s="185"/>
      <c r="T194" s="139"/>
      <c r="U194" s="26"/>
      <c r="V194" s="185"/>
      <c r="W194" s="185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  <c r="AI194" s="185"/>
      <c r="AJ194" s="185"/>
      <c r="AK194" s="185"/>
      <c r="AL194" s="185"/>
      <c r="AM194" s="185"/>
      <c r="AN194" s="185"/>
      <c r="AO194" s="185"/>
      <c r="AP194" s="185"/>
      <c r="AQ194" s="185"/>
      <c r="AR194" s="185"/>
      <c r="AS194" s="185"/>
      <c r="AT194" s="185"/>
      <c r="AU194" s="185"/>
      <c r="AV194" s="185"/>
      <c r="AW194" s="185"/>
      <c r="AX194" s="185"/>
      <c r="AY194" s="185"/>
      <c r="AZ194" s="185"/>
      <c r="BA194" s="185"/>
      <c r="BB194" s="185"/>
      <c r="BC194" s="185"/>
      <c r="BD194" s="185"/>
      <c r="BE194" s="185"/>
      <c r="BF194" s="185"/>
      <c r="BG194" s="185"/>
      <c r="BH194" s="185"/>
      <c r="BI194" s="185"/>
      <c r="BJ194" s="185"/>
      <c r="BK194" s="185"/>
      <c r="BL194" s="185"/>
      <c r="BM194" s="185"/>
      <c r="BN194" s="185"/>
      <c r="BO194" s="185"/>
      <c r="BP194" s="185"/>
      <c r="BQ194" s="185"/>
      <c r="BR194" s="185"/>
      <c r="BS194" s="185"/>
      <c r="BT194" s="185"/>
      <c r="BU194" s="185"/>
      <c r="BV194" s="185"/>
      <c r="BW194" s="185"/>
      <c r="BX194" s="185"/>
      <c r="BY194" s="185"/>
      <c r="BZ194" s="185"/>
      <c r="CA194" s="185"/>
      <c r="CB194" s="185"/>
      <c r="CC194" s="185"/>
      <c r="CD194" s="185"/>
      <c r="CE194" s="185"/>
      <c r="CF194" s="185"/>
      <c r="CG194" s="185"/>
      <c r="CH194" s="185"/>
    </row>
    <row r="195" spans="1:86" ht="12.75" hidden="1" customHeight="1" x14ac:dyDescent="0.3">
      <c r="A195" s="184"/>
      <c r="B195" s="25"/>
      <c r="C195" s="26"/>
      <c r="D195" s="26"/>
      <c r="E195" s="26"/>
      <c r="F195" s="26"/>
      <c r="G195" s="26"/>
      <c r="H195" s="23"/>
      <c r="I195" s="23"/>
      <c r="J195" s="26"/>
      <c r="K195" s="26"/>
      <c r="L195" s="23"/>
      <c r="M195" s="26"/>
      <c r="N195" s="185"/>
      <c r="O195" s="26"/>
      <c r="P195" s="23"/>
      <c r="Q195" s="26"/>
      <c r="R195" s="26"/>
      <c r="S195" s="23"/>
      <c r="T195" s="26"/>
      <c r="U195" s="185"/>
      <c r="V195" s="185"/>
      <c r="W195" s="185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  <c r="AI195" s="185"/>
      <c r="AJ195" s="185"/>
      <c r="AK195" s="185"/>
      <c r="AL195" s="185"/>
      <c r="AM195" s="185"/>
      <c r="AN195" s="185"/>
      <c r="AO195" s="185"/>
      <c r="AP195" s="185"/>
      <c r="AQ195" s="185"/>
      <c r="AR195" s="185"/>
      <c r="AS195" s="185"/>
      <c r="AT195" s="185"/>
      <c r="AU195" s="185"/>
      <c r="AV195" s="185"/>
      <c r="AW195" s="185"/>
      <c r="AX195" s="185"/>
      <c r="AY195" s="185"/>
      <c r="AZ195" s="185"/>
      <c r="BA195" s="185"/>
      <c r="BB195" s="185"/>
      <c r="BC195" s="185"/>
      <c r="BD195" s="185"/>
      <c r="BE195" s="185"/>
      <c r="BF195" s="185"/>
      <c r="BG195" s="185"/>
      <c r="BH195" s="185"/>
      <c r="BI195" s="185"/>
      <c r="BJ195" s="185"/>
      <c r="BK195" s="185"/>
      <c r="BL195" s="185"/>
      <c r="BM195" s="185"/>
      <c r="BN195" s="185"/>
      <c r="BO195" s="185"/>
      <c r="BP195" s="185"/>
      <c r="BQ195" s="185"/>
      <c r="BR195" s="185"/>
      <c r="BS195" s="185"/>
      <c r="BT195" s="185"/>
      <c r="BU195" s="185"/>
      <c r="BV195" s="185"/>
      <c r="BW195" s="185"/>
      <c r="BX195" s="185"/>
      <c r="BY195" s="185"/>
      <c r="BZ195" s="185"/>
      <c r="CA195" s="185"/>
      <c r="CB195" s="185"/>
      <c r="CC195" s="185"/>
      <c r="CD195" s="185"/>
      <c r="CE195" s="185"/>
      <c r="CF195" s="185"/>
      <c r="CG195" s="185"/>
      <c r="CH195" s="185"/>
    </row>
    <row r="196" spans="1:86" ht="12.75" hidden="1" customHeight="1" x14ac:dyDescent="0.3">
      <c r="A196" s="27" t="s">
        <v>39</v>
      </c>
      <c r="B196" s="22" t="e">
        <f>(SUMPRODUCT(B109:B193,C109:C193)+SUMPRODUCT(E109:E193,F109:F193)+SUMPRODUCT(#REF!,#REF!)+SUMPRODUCT(#REF!,#REF!))</f>
        <v>#REF!</v>
      </c>
      <c r="C196" s="26"/>
      <c r="D196" s="26"/>
      <c r="G196" s="26"/>
      <c r="H196" s="23"/>
      <c r="I196" s="23"/>
      <c r="J196" s="26"/>
      <c r="K196" s="26"/>
      <c r="L196" s="23"/>
      <c r="M196" s="26"/>
      <c r="N196" s="185"/>
      <c r="O196" s="26"/>
      <c r="P196" s="23"/>
      <c r="Q196" s="26"/>
      <c r="R196" s="26"/>
      <c r="S196" s="23"/>
      <c r="T196" s="26"/>
      <c r="U196" s="185"/>
      <c r="V196" s="185"/>
      <c r="W196" s="185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  <c r="AI196" s="185"/>
      <c r="AJ196" s="185"/>
      <c r="AK196" s="185"/>
      <c r="AL196" s="185"/>
      <c r="AM196" s="185"/>
      <c r="AN196" s="185"/>
      <c r="AO196" s="185"/>
      <c r="AP196" s="185"/>
      <c r="AQ196" s="185"/>
      <c r="AR196" s="185"/>
      <c r="AS196" s="185"/>
      <c r="AT196" s="185"/>
      <c r="AU196" s="185"/>
      <c r="AV196" s="185"/>
      <c r="AW196" s="185"/>
      <c r="AX196" s="185"/>
      <c r="AY196" s="185"/>
      <c r="AZ196" s="185"/>
      <c r="BA196" s="185"/>
      <c r="BB196" s="185"/>
      <c r="BC196" s="185"/>
      <c r="BD196" s="185"/>
      <c r="BE196" s="185"/>
      <c r="BF196" s="185"/>
      <c r="BG196" s="185"/>
      <c r="BH196" s="185"/>
      <c r="BI196" s="185"/>
      <c r="BJ196" s="185"/>
      <c r="BK196" s="185"/>
      <c r="BL196" s="185"/>
      <c r="BM196" s="185"/>
      <c r="BN196" s="185"/>
      <c r="BO196" s="185"/>
      <c r="BP196" s="185"/>
      <c r="BQ196" s="185"/>
      <c r="BR196" s="185"/>
      <c r="BS196" s="185"/>
      <c r="BT196" s="185"/>
      <c r="BU196" s="185"/>
      <c r="BV196" s="185"/>
      <c r="BW196" s="185"/>
      <c r="BX196" s="185"/>
      <c r="BY196" s="185"/>
      <c r="BZ196" s="185"/>
      <c r="CA196" s="185"/>
      <c r="CB196" s="185"/>
      <c r="CC196" s="185"/>
      <c r="CD196" s="185"/>
      <c r="CE196" s="185"/>
      <c r="CF196" s="185"/>
      <c r="CG196" s="185"/>
      <c r="CH196" s="185"/>
    </row>
    <row r="197" spans="1:86" ht="12.75" hidden="1" customHeight="1" x14ac:dyDescent="0.3">
      <c r="A197" s="27"/>
      <c r="B197" s="22"/>
      <c r="C197" s="26"/>
      <c r="D197" s="26"/>
      <c r="G197" s="26"/>
      <c r="H197" s="23"/>
      <c r="I197" s="23"/>
      <c r="J197" s="26"/>
      <c r="K197" s="26"/>
      <c r="L197" s="23"/>
      <c r="M197" s="26"/>
      <c r="N197" s="185"/>
      <c r="O197" s="26"/>
      <c r="P197" s="23"/>
      <c r="Q197" s="26"/>
      <c r="R197" s="26"/>
      <c r="S197" s="23"/>
      <c r="T197" s="26"/>
      <c r="U197" s="185"/>
      <c r="V197" s="185"/>
      <c r="W197" s="185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  <c r="AI197" s="185"/>
      <c r="AJ197" s="185"/>
      <c r="AK197" s="185"/>
      <c r="AL197" s="185"/>
      <c r="AM197" s="185"/>
      <c r="AN197" s="185"/>
      <c r="AO197" s="185"/>
      <c r="AP197" s="185"/>
      <c r="AQ197" s="185"/>
      <c r="AR197" s="185"/>
      <c r="AS197" s="185"/>
      <c r="AT197" s="185"/>
      <c r="AU197" s="185"/>
      <c r="AV197" s="185"/>
      <c r="AW197" s="185"/>
      <c r="AX197" s="185"/>
      <c r="AY197" s="185"/>
      <c r="AZ197" s="185"/>
      <c r="BA197" s="185"/>
      <c r="BB197" s="185"/>
      <c r="BC197" s="185"/>
      <c r="BD197" s="185"/>
      <c r="BE197" s="185"/>
      <c r="BF197" s="185"/>
      <c r="BG197" s="185"/>
      <c r="BH197" s="185"/>
      <c r="BI197" s="185"/>
      <c r="BJ197" s="185"/>
      <c r="BK197" s="185"/>
      <c r="BL197" s="185"/>
      <c r="BM197" s="185"/>
      <c r="BN197" s="185"/>
      <c r="BO197" s="185"/>
      <c r="BP197" s="185"/>
      <c r="BQ197" s="185"/>
      <c r="BR197" s="185"/>
      <c r="BS197" s="185"/>
      <c r="BT197" s="185"/>
      <c r="BU197" s="185"/>
      <c r="BV197" s="185"/>
      <c r="BW197" s="185"/>
      <c r="BX197" s="185"/>
      <c r="BY197" s="185"/>
      <c r="BZ197" s="185"/>
      <c r="CA197" s="185"/>
      <c r="CB197" s="185"/>
      <c r="CC197" s="185"/>
      <c r="CD197" s="185"/>
      <c r="CE197" s="185"/>
      <c r="CF197" s="185"/>
      <c r="CG197" s="185"/>
      <c r="CH197" s="185"/>
    </row>
    <row r="198" spans="1:86" x14ac:dyDescent="0.3">
      <c r="A198" s="27"/>
      <c r="B198" s="22"/>
      <c r="C198" s="26"/>
      <c r="D198" s="26"/>
      <c r="G198" s="26"/>
      <c r="H198" s="23"/>
      <c r="I198" s="23"/>
      <c r="J198" s="26"/>
      <c r="K198" s="26"/>
      <c r="L198" s="23"/>
      <c r="M198" s="26"/>
      <c r="N198" s="185"/>
      <c r="O198" s="26"/>
      <c r="P198" s="23"/>
      <c r="Q198" s="26"/>
      <c r="R198" s="26"/>
      <c r="S198" s="23"/>
      <c r="T198" s="26"/>
      <c r="U198" s="185"/>
      <c r="V198" s="185"/>
      <c r="W198" s="185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  <c r="AI198" s="185"/>
      <c r="AJ198" s="185"/>
      <c r="AK198" s="185"/>
      <c r="AL198" s="185"/>
      <c r="AM198" s="185"/>
      <c r="AN198" s="185"/>
      <c r="AO198" s="185"/>
      <c r="AP198" s="185"/>
      <c r="AQ198" s="185"/>
      <c r="AR198" s="185"/>
      <c r="AS198" s="185"/>
      <c r="AT198" s="185"/>
      <c r="AU198" s="185"/>
      <c r="AV198" s="185"/>
      <c r="AW198" s="185"/>
      <c r="AX198" s="185"/>
      <c r="AY198" s="185"/>
      <c r="AZ198" s="185"/>
      <c r="BA198" s="185"/>
      <c r="BB198" s="185"/>
      <c r="BC198" s="185"/>
      <c r="BD198" s="185"/>
      <c r="BE198" s="185"/>
      <c r="BF198" s="185"/>
      <c r="BG198" s="185"/>
      <c r="BH198" s="185"/>
      <c r="BI198" s="185"/>
      <c r="BJ198" s="185"/>
      <c r="BK198" s="185"/>
      <c r="BL198" s="185"/>
      <c r="BM198" s="185"/>
      <c r="BN198" s="185"/>
      <c r="BO198" s="185"/>
      <c r="BP198" s="185"/>
      <c r="BQ198" s="185"/>
      <c r="BR198" s="185"/>
      <c r="BS198" s="185"/>
      <c r="BT198" s="185"/>
      <c r="BU198" s="185"/>
      <c r="BV198" s="185"/>
      <c r="BW198" s="185"/>
      <c r="BX198" s="185"/>
      <c r="BY198" s="185"/>
      <c r="BZ198" s="185"/>
      <c r="CA198" s="185"/>
      <c r="CB198" s="185"/>
      <c r="CC198" s="185"/>
      <c r="CD198" s="185"/>
      <c r="CE198" s="185"/>
      <c r="CF198" s="185"/>
      <c r="CG198" s="185"/>
      <c r="CH198" s="185"/>
    </row>
    <row r="199" spans="1:86" ht="15" x14ac:dyDescent="0.3">
      <c r="A199" s="131" t="s">
        <v>41</v>
      </c>
      <c r="B199" s="22"/>
      <c r="C199" s="26"/>
      <c r="D199" s="26"/>
      <c r="G199" s="26"/>
      <c r="H199" s="23"/>
      <c r="I199" s="23"/>
      <c r="J199" s="26"/>
      <c r="K199" s="26"/>
      <c r="L199" s="23"/>
      <c r="M199" s="26"/>
      <c r="N199" s="185"/>
      <c r="O199" s="26"/>
      <c r="P199" s="23"/>
      <c r="Q199" s="26"/>
      <c r="R199" s="26"/>
      <c r="S199" s="23"/>
      <c r="T199" s="26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5"/>
      <c r="AJ199" s="185"/>
      <c r="AK199" s="185"/>
      <c r="AL199" s="185"/>
      <c r="AM199" s="185"/>
      <c r="AN199" s="185"/>
      <c r="AO199" s="185"/>
      <c r="AP199" s="185"/>
      <c r="AQ199" s="185"/>
      <c r="AR199" s="185"/>
      <c r="AS199" s="185"/>
      <c r="AT199" s="185"/>
      <c r="AU199" s="185"/>
      <c r="AV199" s="185"/>
      <c r="AW199" s="185"/>
      <c r="AX199" s="185"/>
      <c r="AY199" s="185"/>
      <c r="AZ199" s="185"/>
      <c r="BA199" s="185"/>
      <c r="BB199" s="185"/>
      <c r="BC199" s="185"/>
      <c r="BD199" s="185"/>
      <c r="BE199" s="185"/>
      <c r="BF199" s="185"/>
      <c r="BG199" s="185"/>
      <c r="BH199" s="185"/>
      <c r="BI199" s="185"/>
      <c r="BJ199" s="185"/>
      <c r="BK199" s="185"/>
      <c r="BL199" s="185"/>
      <c r="BM199" s="185"/>
      <c r="BN199" s="185"/>
      <c r="BO199" s="185"/>
      <c r="BP199" s="185"/>
      <c r="BQ199" s="185"/>
      <c r="BR199" s="185"/>
      <c r="BS199" s="185"/>
      <c r="BT199" s="185"/>
      <c r="BU199" s="185"/>
      <c r="BV199" s="185"/>
      <c r="BW199" s="185"/>
      <c r="BX199" s="185"/>
      <c r="BY199" s="185"/>
      <c r="BZ199" s="185"/>
      <c r="CA199" s="185"/>
      <c r="CB199" s="185"/>
      <c r="CC199" s="185"/>
      <c r="CD199" s="185"/>
      <c r="CE199" s="185"/>
      <c r="CF199" s="185"/>
      <c r="CG199" s="185"/>
      <c r="CH199" s="185"/>
    </row>
    <row r="200" spans="1:86" x14ac:dyDescent="0.3">
      <c r="A200" s="18" t="s">
        <v>42</v>
      </c>
      <c r="B200" s="25"/>
      <c r="C200" s="26"/>
      <c r="D200" s="26"/>
      <c r="E200" s="26"/>
      <c r="F200" s="26"/>
      <c r="G200" s="26"/>
      <c r="H200" s="26"/>
      <c r="I200" s="26"/>
      <c r="J200" s="185"/>
      <c r="K200" s="185"/>
      <c r="L200" s="26"/>
      <c r="M200" s="185"/>
      <c r="N200" s="26"/>
      <c r="O200" s="26"/>
      <c r="P200" s="26"/>
      <c r="Q200" s="185"/>
      <c r="R200" s="185"/>
      <c r="S200" s="26"/>
      <c r="T200" s="185"/>
      <c r="U200" s="26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5"/>
      <c r="AJ200" s="185"/>
      <c r="AK200" s="185"/>
      <c r="AL200" s="185"/>
      <c r="AM200" s="185"/>
      <c r="AN200" s="185"/>
      <c r="AO200" s="185"/>
      <c r="AP200" s="185"/>
      <c r="AQ200" s="185"/>
      <c r="AR200" s="185"/>
      <c r="AS200" s="185"/>
      <c r="AT200" s="185"/>
      <c r="AU200" s="185"/>
      <c r="AV200" s="185"/>
      <c r="AW200" s="185"/>
      <c r="AX200" s="185"/>
      <c r="AY200" s="185"/>
      <c r="AZ200" s="185"/>
      <c r="BA200" s="185"/>
      <c r="BB200" s="185"/>
      <c r="BC200" s="185"/>
      <c r="BD200" s="185"/>
      <c r="BE200" s="185"/>
      <c r="BF200" s="185"/>
      <c r="BG200" s="185"/>
      <c r="BH200" s="185"/>
      <c r="BI200" s="185"/>
      <c r="BJ200" s="185"/>
      <c r="BK200" s="185"/>
      <c r="BL200" s="185"/>
      <c r="BM200" s="185"/>
      <c r="BN200" s="185"/>
      <c r="BO200" s="185"/>
      <c r="BP200" s="185"/>
      <c r="BQ200" s="185"/>
      <c r="BR200" s="185"/>
      <c r="BS200" s="185"/>
      <c r="BT200" s="185"/>
      <c r="BU200" s="185"/>
      <c r="BV200" s="185"/>
      <c r="BW200" s="185"/>
      <c r="BX200" s="185"/>
      <c r="BY200" s="185"/>
      <c r="BZ200" s="185"/>
      <c r="CA200" s="185"/>
      <c r="CB200" s="185"/>
      <c r="CC200" s="185"/>
      <c r="CD200" s="185"/>
      <c r="CE200" s="185"/>
      <c r="CF200" s="185"/>
      <c r="CG200" s="185"/>
      <c r="CH200" s="185"/>
    </row>
    <row r="201" spans="1:86" x14ac:dyDescent="0.3">
      <c r="A201" s="184"/>
      <c r="B201" s="25"/>
      <c r="C201" s="26"/>
      <c r="D201" s="26"/>
      <c r="E201" s="26"/>
      <c r="F201" s="26"/>
      <c r="G201" s="26"/>
      <c r="H201" s="26"/>
      <c r="I201" s="26"/>
      <c r="J201" s="185"/>
      <c r="K201" s="185"/>
      <c r="L201" s="26"/>
      <c r="M201" s="185"/>
      <c r="N201" s="26"/>
      <c r="O201" s="26"/>
      <c r="P201" s="26"/>
      <c r="Q201" s="185"/>
      <c r="R201" s="185"/>
      <c r="S201" s="26"/>
      <c r="T201" s="185"/>
      <c r="U201" s="26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5"/>
      <c r="AM201" s="185"/>
      <c r="AN201" s="185"/>
      <c r="AO201" s="185"/>
      <c r="AP201" s="185"/>
      <c r="AQ201" s="185"/>
      <c r="AR201" s="185"/>
      <c r="AS201" s="185"/>
      <c r="AT201" s="185"/>
      <c r="AU201" s="185"/>
      <c r="AV201" s="185"/>
      <c r="AW201" s="185"/>
      <c r="AX201" s="185"/>
      <c r="AY201" s="185"/>
      <c r="AZ201" s="185"/>
      <c r="BA201" s="185"/>
      <c r="BB201" s="185"/>
      <c r="BC201" s="185"/>
      <c r="BD201" s="185"/>
      <c r="BE201" s="185"/>
      <c r="BF201" s="185"/>
      <c r="BG201" s="185"/>
      <c r="BH201" s="185"/>
      <c r="BI201" s="185"/>
      <c r="BJ201" s="185"/>
      <c r="BK201" s="185"/>
      <c r="BL201" s="185"/>
      <c r="BM201" s="185"/>
      <c r="BN201" s="185"/>
      <c r="BO201" s="185"/>
      <c r="BP201" s="185"/>
      <c r="BQ201" s="185"/>
      <c r="BR201" s="185"/>
      <c r="BS201" s="185"/>
      <c r="BT201" s="185"/>
      <c r="BU201" s="185"/>
      <c r="BV201" s="185"/>
      <c r="BW201" s="185"/>
      <c r="BX201" s="185"/>
      <c r="BY201" s="185"/>
      <c r="BZ201" s="185"/>
      <c r="CA201" s="185"/>
      <c r="CB201" s="185"/>
      <c r="CC201" s="185"/>
      <c r="CD201" s="185"/>
      <c r="CE201" s="185"/>
      <c r="CF201" s="185"/>
      <c r="CG201" s="185"/>
      <c r="CH201" s="185"/>
    </row>
    <row r="202" spans="1:86" s="140" customFormat="1" thickBot="1" x14ac:dyDescent="0.3"/>
    <row r="203" spans="1:86" ht="41.5" customHeight="1" x14ac:dyDescent="0.3">
      <c r="A203" s="82" t="s">
        <v>36</v>
      </c>
      <c r="B203" s="36" t="s">
        <v>19</v>
      </c>
      <c r="C203" s="37" t="s">
        <v>142</v>
      </c>
      <c r="D203" s="74" t="s">
        <v>43</v>
      </c>
      <c r="E203" s="36" t="s">
        <v>19</v>
      </c>
      <c r="F203" s="37" t="s">
        <v>142</v>
      </c>
      <c r="G203" s="74" t="s">
        <v>43</v>
      </c>
      <c r="H203" s="82" t="s">
        <v>36</v>
      </c>
      <c r="I203" s="36" t="s">
        <v>19</v>
      </c>
      <c r="J203" s="37" t="s">
        <v>142</v>
      </c>
      <c r="K203" s="74" t="s">
        <v>43</v>
      </c>
      <c r="L203" s="36" t="s">
        <v>19</v>
      </c>
      <c r="M203" s="37" t="s">
        <v>142</v>
      </c>
      <c r="N203" s="74" t="s">
        <v>43</v>
      </c>
      <c r="O203" s="82" t="s">
        <v>36</v>
      </c>
      <c r="P203" s="36" t="s">
        <v>19</v>
      </c>
      <c r="Q203" s="37" t="s">
        <v>142</v>
      </c>
      <c r="R203" s="74" t="s">
        <v>43</v>
      </c>
      <c r="S203" s="36" t="s">
        <v>19</v>
      </c>
      <c r="T203" s="37" t="s">
        <v>142</v>
      </c>
      <c r="U203" s="74" t="s">
        <v>43</v>
      </c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5"/>
      <c r="AJ203" s="185"/>
      <c r="AK203" s="185"/>
      <c r="AL203" s="185"/>
      <c r="AM203" s="185"/>
      <c r="AN203" s="185"/>
      <c r="AO203" s="185"/>
      <c r="AP203" s="185"/>
      <c r="AQ203" s="185"/>
      <c r="AR203" s="185"/>
      <c r="AS203" s="185"/>
      <c r="AT203" s="185"/>
      <c r="AU203" s="185"/>
      <c r="AV203" s="185"/>
      <c r="AW203" s="185"/>
      <c r="AX203" s="185"/>
      <c r="AY203" s="185"/>
      <c r="AZ203" s="185"/>
      <c r="BA203" s="185"/>
      <c r="BB203" s="185"/>
      <c r="BC203" s="185"/>
      <c r="BD203" s="185"/>
      <c r="BE203" s="185"/>
      <c r="BF203" s="185"/>
      <c r="BG203" s="185"/>
      <c r="BH203" s="185"/>
      <c r="BI203" s="185"/>
      <c r="BJ203" s="185"/>
      <c r="BK203" s="185"/>
      <c r="BL203" s="185"/>
      <c r="BM203" s="185"/>
      <c r="BN203" s="185"/>
      <c r="BO203" s="185"/>
      <c r="BP203" s="185"/>
      <c r="BQ203" s="185"/>
      <c r="BR203" s="185"/>
      <c r="BS203" s="185"/>
      <c r="BT203" s="185"/>
      <c r="BU203" s="185"/>
      <c r="BV203" s="185"/>
      <c r="BW203" s="185"/>
      <c r="BX203" s="185"/>
      <c r="BY203" s="185"/>
      <c r="BZ203" s="185"/>
      <c r="CA203" s="185"/>
      <c r="CB203" s="185"/>
      <c r="CC203" s="185"/>
      <c r="CD203" s="185"/>
      <c r="CE203" s="185"/>
      <c r="CF203" s="185"/>
      <c r="CG203" s="185"/>
      <c r="CH203" s="185"/>
    </row>
    <row r="204" spans="1:86" ht="12.75" hidden="1" customHeight="1" x14ac:dyDescent="0.3">
      <c r="A204" s="83"/>
      <c r="B204" s="75" t="s">
        <v>78</v>
      </c>
      <c r="C204" s="40" t="s">
        <v>78</v>
      </c>
      <c r="D204" s="43"/>
      <c r="E204" s="75" t="s">
        <v>79</v>
      </c>
      <c r="F204" s="40" t="s">
        <v>79</v>
      </c>
      <c r="G204" s="43"/>
      <c r="H204" s="83"/>
      <c r="I204" s="75" t="s">
        <v>73</v>
      </c>
      <c r="J204" s="40" t="s">
        <v>73</v>
      </c>
      <c r="K204" s="43"/>
      <c r="L204" s="75" t="s">
        <v>74</v>
      </c>
      <c r="M204" s="40" t="s">
        <v>74</v>
      </c>
      <c r="N204" s="43"/>
      <c r="O204" s="83"/>
      <c r="P204" s="75" t="s">
        <v>72</v>
      </c>
      <c r="Q204" s="40" t="s">
        <v>72</v>
      </c>
      <c r="R204" s="43"/>
      <c r="S204" s="75" t="s">
        <v>80</v>
      </c>
      <c r="T204" s="40" t="s">
        <v>80</v>
      </c>
      <c r="U204" s="43"/>
      <c r="V204" s="185"/>
      <c r="W204" s="185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185"/>
      <c r="AJ204" s="185"/>
      <c r="AK204" s="185"/>
      <c r="AL204" s="185"/>
      <c r="AM204" s="185"/>
      <c r="AN204" s="185"/>
      <c r="AO204" s="185"/>
      <c r="AP204" s="185"/>
      <c r="AQ204" s="185"/>
      <c r="AR204" s="185"/>
      <c r="AS204" s="185"/>
      <c r="AT204" s="185"/>
      <c r="AU204" s="185"/>
      <c r="AV204" s="185"/>
      <c r="AW204" s="185"/>
      <c r="AX204" s="185"/>
      <c r="AY204" s="185"/>
      <c r="AZ204" s="185"/>
      <c r="BA204" s="185"/>
      <c r="BB204" s="185"/>
      <c r="BC204" s="185"/>
      <c r="BD204" s="185"/>
      <c r="BE204" s="185"/>
      <c r="BF204" s="185"/>
      <c r="BG204" s="185"/>
      <c r="BH204" s="185"/>
      <c r="BI204" s="185"/>
      <c r="BJ204" s="185"/>
      <c r="BK204" s="185"/>
      <c r="BL204" s="185"/>
      <c r="BM204" s="185"/>
      <c r="BN204" s="185"/>
      <c r="BO204" s="185"/>
      <c r="BP204" s="185"/>
      <c r="BQ204" s="185"/>
      <c r="BR204" s="185"/>
      <c r="BS204" s="185"/>
      <c r="BT204" s="185"/>
      <c r="BU204" s="185"/>
      <c r="BV204" s="185"/>
      <c r="BW204" s="185"/>
      <c r="BX204" s="185"/>
      <c r="BY204" s="185"/>
      <c r="BZ204" s="185"/>
      <c r="CA204" s="185"/>
      <c r="CB204" s="185"/>
      <c r="CC204" s="185"/>
      <c r="CD204" s="185"/>
      <c r="CE204" s="185"/>
      <c r="CF204" s="185"/>
      <c r="CG204" s="185"/>
      <c r="CH204" s="185"/>
    </row>
    <row r="205" spans="1:86" ht="13.5" thickBot="1" x14ac:dyDescent="0.35">
      <c r="A205" s="146"/>
      <c r="B205" s="224" t="s">
        <v>146</v>
      </c>
      <c r="C205" s="225"/>
      <c r="D205" s="125"/>
      <c r="E205" s="224" t="s">
        <v>147</v>
      </c>
      <c r="F205" s="225"/>
      <c r="G205" s="125"/>
      <c r="H205" s="146"/>
      <c r="I205" s="224" t="s">
        <v>365</v>
      </c>
      <c r="J205" s="225"/>
      <c r="K205" s="125"/>
      <c r="L205" s="224" t="s">
        <v>148</v>
      </c>
      <c r="M205" s="225"/>
      <c r="N205" s="125"/>
      <c r="O205" s="146"/>
      <c r="P205" s="224" t="s">
        <v>149</v>
      </c>
      <c r="Q205" s="225"/>
      <c r="R205" s="125"/>
      <c r="S205" s="224" t="s">
        <v>150</v>
      </c>
      <c r="T205" s="225"/>
      <c r="U205" s="125"/>
      <c r="V205" s="185"/>
      <c r="W205" s="185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185"/>
      <c r="AJ205" s="185"/>
      <c r="AK205" s="185"/>
      <c r="AL205" s="185"/>
      <c r="AM205" s="185"/>
      <c r="AN205" s="185"/>
      <c r="AO205" s="185"/>
      <c r="AP205" s="185"/>
      <c r="AQ205" s="185"/>
      <c r="AR205" s="185"/>
      <c r="AS205" s="185"/>
      <c r="AT205" s="185"/>
      <c r="AU205" s="185"/>
      <c r="AV205" s="185"/>
      <c r="AW205" s="185"/>
      <c r="AX205" s="185"/>
      <c r="AY205" s="185"/>
      <c r="AZ205" s="185"/>
      <c r="BA205" s="185"/>
      <c r="BB205" s="185"/>
      <c r="BC205" s="185"/>
      <c r="BD205" s="185"/>
      <c r="BE205" s="185"/>
      <c r="BF205" s="185"/>
      <c r="BG205" s="185"/>
      <c r="BH205" s="185"/>
      <c r="BI205" s="185"/>
      <c r="BJ205" s="185"/>
      <c r="BK205" s="185"/>
      <c r="BL205" s="185"/>
      <c r="BM205" s="185"/>
      <c r="BN205" s="185"/>
      <c r="BO205" s="185"/>
      <c r="BP205" s="185"/>
      <c r="BQ205" s="185"/>
      <c r="BR205" s="185"/>
      <c r="BS205" s="185"/>
      <c r="BT205" s="185"/>
      <c r="BU205" s="185"/>
      <c r="BV205" s="185"/>
      <c r="BW205" s="185"/>
      <c r="BX205" s="185"/>
      <c r="BY205" s="185"/>
      <c r="BZ205" s="185"/>
      <c r="CA205" s="185"/>
      <c r="CB205" s="185"/>
      <c r="CC205" s="185"/>
      <c r="CD205" s="185"/>
      <c r="CE205" s="185"/>
      <c r="CF205" s="185"/>
      <c r="CG205" s="185"/>
      <c r="CH205" s="185"/>
    </row>
    <row r="206" spans="1:86" ht="13.5" hidden="1" customHeight="1" thickBot="1" x14ac:dyDescent="0.35">
      <c r="A206" s="87"/>
      <c r="B206" s="88"/>
      <c r="C206" s="77"/>
      <c r="D206" s="72"/>
      <c r="E206" s="79"/>
      <c r="F206" s="77"/>
      <c r="G206" s="72"/>
      <c r="H206" s="87"/>
      <c r="I206" s="88"/>
      <c r="J206" s="77"/>
      <c r="K206" s="72"/>
      <c r="L206" s="79"/>
      <c r="M206" s="77"/>
      <c r="N206" s="72"/>
      <c r="O206" s="87"/>
      <c r="P206" s="88"/>
      <c r="Q206" s="77"/>
      <c r="R206" s="72"/>
      <c r="S206" s="79"/>
      <c r="T206" s="77"/>
      <c r="U206" s="72"/>
      <c r="V206" s="185"/>
      <c r="W206" s="185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185"/>
      <c r="AJ206" s="185"/>
      <c r="AK206" s="185"/>
      <c r="AL206" s="185"/>
      <c r="AM206" s="185"/>
      <c r="AN206" s="185"/>
      <c r="AO206" s="185"/>
      <c r="AP206" s="185"/>
      <c r="AQ206" s="185"/>
      <c r="AR206" s="185"/>
      <c r="AS206" s="185"/>
      <c r="AT206" s="185"/>
      <c r="AU206" s="185"/>
      <c r="AV206" s="185"/>
      <c r="AW206" s="185"/>
      <c r="AX206" s="185"/>
      <c r="AY206" s="185"/>
      <c r="AZ206" s="185"/>
      <c r="BA206" s="185"/>
      <c r="BB206" s="185"/>
      <c r="BC206" s="185"/>
      <c r="BD206" s="185"/>
      <c r="BE206" s="185"/>
      <c r="BF206" s="185"/>
      <c r="BG206" s="185"/>
      <c r="BH206" s="185"/>
      <c r="BI206" s="185"/>
      <c r="BJ206" s="185"/>
      <c r="BK206" s="185"/>
      <c r="BL206" s="185"/>
      <c r="BM206" s="185"/>
      <c r="BN206" s="185"/>
      <c r="BO206" s="185"/>
      <c r="BP206" s="185"/>
      <c r="BQ206" s="185"/>
      <c r="BR206" s="185"/>
      <c r="BS206" s="185"/>
      <c r="BT206" s="185"/>
      <c r="BU206" s="185"/>
      <c r="BV206" s="185"/>
      <c r="BW206" s="185"/>
      <c r="BX206" s="185"/>
      <c r="BY206" s="185"/>
      <c r="BZ206" s="185"/>
      <c r="CA206" s="185"/>
      <c r="CB206" s="185"/>
      <c r="CC206" s="185"/>
      <c r="CD206" s="185"/>
      <c r="CE206" s="185"/>
      <c r="CF206" s="185"/>
      <c r="CG206" s="185"/>
      <c r="CH206" s="185"/>
    </row>
    <row r="207" spans="1:86" x14ac:dyDescent="0.3">
      <c r="A207" s="84">
        <f>A12</f>
        <v>0</v>
      </c>
      <c r="B207" s="133">
        <f>B12</f>
        <v>1.8611663756299278E-3</v>
      </c>
      <c r="C207" s="73">
        <f>C12</f>
        <v>1.9496369758196768</v>
      </c>
      <c r="D207" s="43">
        <f>B207*C207</f>
        <v>3.6285987840804011E-3</v>
      </c>
      <c r="E207" s="133">
        <f t="shared" ref="E207:F222" si="12">E12</f>
        <v>4.6409424034621718E-4</v>
      </c>
      <c r="F207" s="73">
        <f t="shared" si="12"/>
        <v>1.3628831725873218</v>
      </c>
      <c r="G207" s="43">
        <f>E207*F207</f>
        <v>6.3250623066255548E-4</v>
      </c>
      <c r="H207" s="84">
        <f>H12</f>
        <v>0</v>
      </c>
      <c r="I207" s="133">
        <f>I12</f>
        <v>3.6337285877262641E-3</v>
      </c>
      <c r="J207" s="73">
        <f>J12</f>
        <v>1.7742568302387927</v>
      </c>
      <c r="K207" s="43">
        <f t="shared" ref="K207:K215" si="13">I207*J207</f>
        <v>6.4471677660072856E-3</v>
      </c>
      <c r="L207" s="133">
        <f t="shared" ref="L207:M215" si="14">L12</f>
        <v>5.5078263818178509E-5</v>
      </c>
      <c r="M207" s="73">
        <f t="shared" si="14"/>
        <v>1.332182277860338</v>
      </c>
      <c r="N207" s="43">
        <f t="shared" ref="N207:N215" si="15">L207*M207</f>
        <v>7.337428695389369E-5</v>
      </c>
      <c r="O207" s="84">
        <f>O12</f>
        <v>0</v>
      </c>
      <c r="P207" s="133">
        <f>P12</f>
        <v>1.1350911760789831E-4</v>
      </c>
      <c r="Q207" s="73">
        <f>Q12</f>
        <v>1.8398679496179946</v>
      </c>
      <c r="R207" s="43">
        <f t="shared" ref="R207:R215" si="16">P207*Q207</f>
        <v>2.0884178747619168E-4</v>
      </c>
      <c r="S207" s="133">
        <f t="shared" ref="S207:T215" si="17">S12</f>
        <v>3.3525899715413007E-6</v>
      </c>
      <c r="T207" s="73">
        <f t="shared" si="17"/>
        <v>1.332182277860338</v>
      </c>
      <c r="U207" s="43">
        <f t="shared" ref="U207:U215" si="18">S207*T207</f>
        <v>4.4662609450196156E-6</v>
      </c>
      <c r="V207" s="185"/>
      <c r="W207" s="185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185"/>
      <c r="AJ207" s="185"/>
      <c r="AK207" s="185"/>
      <c r="AL207" s="185"/>
      <c r="AM207" s="185"/>
      <c r="AN207" s="185"/>
      <c r="AO207" s="185"/>
      <c r="AP207" s="185"/>
      <c r="AQ207" s="185"/>
      <c r="AR207" s="185"/>
      <c r="AS207" s="185"/>
      <c r="AT207" s="185"/>
      <c r="AU207" s="185"/>
      <c r="AV207" s="185"/>
      <c r="AW207" s="185"/>
      <c r="AX207" s="185"/>
      <c r="AY207" s="185"/>
      <c r="AZ207" s="185"/>
      <c r="BA207" s="185"/>
      <c r="BB207" s="185"/>
      <c r="BC207" s="185"/>
      <c r="BD207" s="185"/>
      <c r="BE207" s="185"/>
      <c r="BF207" s="185"/>
      <c r="BG207" s="185"/>
      <c r="BH207" s="185"/>
      <c r="BI207" s="185"/>
      <c r="BJ207" s="185"/>
      <c r="BK207" s="185"/>
      <c r="BL207" s="185"/>
      <c r="BM207" s="185"/>
      <c r="BN207" s="185"/>
      <c r="BO207" s="185"/>
      <c r="BP207" s="185"/>
      <c r="BQ207" s="185"/>
      <c r="BR207" s="185"/>
      <c r="BS207" s="185"/>
      <c r="BT207" s="185"/>
      <c r="BU207" s="185"/>
      <c r="BV207" s="185"/>
      <c r="BW207" s="185"/>
      <c r="BX207" s="185"/>
      <c r="BY207" s="185"/>
      <c r="BZ207" s="185"/>
      <c r="CA207" s="185"/>
      <c r="CB207" s="185"/>
      <c r="CC207" s="185"/>
      <c r="CD207" s="185"/>
      <c r="CE207" s="185"/>
      <c r="CF207" s="185"/>
      <c r="CG207" s="185"/>
      <c r="CH207" s="185"/>
    </row>
    <row r="208" spans="1:86" x14ac:dyDescent="0.3">
      <c r="A208" s="84">
        <f t="shared" ref="A208:C223" si="19">A13</f>
        <v>1</v>
      </c>
      <c r="B208" s="133">
        <f t="shared" si="19"/>
        <v>3.1998076571239185E-3</v>
      </c>
      <c r="C208" s="73">
        <f t="shared" si="19"/>
        <v>1.8896163045895595</v>
      </c>
      <c r="D208" s="43">
        <f>B208*C208</f>
        <v>6.0464087204518749E-3</v>
      </c>
      <c r="E208" s="133">
        <f t="shared" si="12"/>
        <v>1.0886338579019108E-3</v>
      </c>
      <c r="F208" s="73">
        <f t="shared" si="12"/>
        <v>1.3214896062217236</v>
      </c>
      <c r="G208" s="43">
        <f>E208*F208</f>
        <v>1.438618328198432E-3</v>
      </c>
      <c r="H208" s="84">
        <f t="shared" ref="H208:J215" si="20">H13</f>
        <v>1</v>
      </c>
      <c r="I208" s="133">
        <f t="shared" si="20"/>
        <v>3.584876562426662E-3</v>
      </c>
      <c r="J208" s="73">
        <f t="shared" si="20"/>
        <v>1.7196353354649871</v>
      </c>
      <c r="K208" s="43">
        <f t="shared" si="13"/>
        <v>6.1646804100291431E-3</v>
      </c>
      <c r="L208" s="133">
        <f t="shared" si="14"/>
        <v>8.9562046382603318E-5</v>
      </c>
      <c r="M208" s="73">
        <f t="shared" si="14"/>
        <v>1.2917211608410415</v>
      </c>
      <c r="N208" s="43">
        <f t="shared" si="15"/>
        <v>1.1568919052063556E-4</v>
      </c>
      <c r="O208" s="84">
        <f t="shared" ref="O208:Q215" si="21">O13</f>
        <v>1</v>
      </c>
      <c r="P208" s="133">
        <f t="shared" si="21"/>
        <v>3.4004841139918904E-4</v>
      </c>
      <c r="Q208" s="73">
        <f t="shared" si="21"/>
        <v>1.7832265796191393</v>
      </c>
      <c r="R208" s="43">
        <f t="shared" si="16"/>
        <v>6.0638336556429785E-4</v>
      </c>
      <c r="S208" s="133">
        <f t="shared" si="17"/>
        <v>1.0057769914623902E-5</v>
      </c>
      <c r="T208" s="73">
        <f t="shared" si="17"/>
        <v>1.2917211608410415</v>
      </c>
      <c r="U208" s="43">
        <f t="shared" si="18"/>
        <v>1.2991834229590089E-5</v>
      </c>
      <c r="V208" s="185"/>
      <c r="W208" s="185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185"/>
      <c r="AJ208" s="185"/>
      <c r="AK208" s="185"/>
      <c r="AL208" s="185"/>
      <c r="AM208" s="185"/>
      <c r="AN208" s="185"/>
      <c r="AO208" s="185"/>
      <c r="AP208" s="185"/>
      <c r="AQ208" s="185"/>
      <c r="AR208" s="185"/>
      <c r="AS208" s="185"/>
      <c r="AT208" s="185"/>
      <c r="AU208" s="185"/>
      <c r="AV208" s="185"/>
      <c r="AW208" s="185"/>
      <c r="AX208" s="185"/>
      <c r="AY208" s="185"/>
      <c r="AZ208" s="185"/>
      <c r="BA208" s="185"/>
      <c r="BB208" s="185"/>
      <c r="BC208" s="185"/>
      <c r="BD208" s="185"/>
      <c r="BE208" s="185"/>
      <c r="BF208" s="185"/>
      <c r="BG208" s="185"/>
      <c r="BH208" s="185"/>
      <c r="BI208" s="185"/>
      <c r="BJ208" s="185"/>
      <c r="BK208" s="185"/>
      <c r="BL208" s="185"/>
      <c r="BM208" s="185"/>
      <c r="BN208" s="185"/>
      <c r="BO208" s="185"/>
      <c r="BP208" s="185"/>
      <c r="BQ208" s="185"/>
      <c r="BR208" s="185"/>
      <c r="BS208" s="185"/>
      <c r="BT208" s="185"/>
      <c r="BU208" s="185"/>
      <c r="BV208" s="185"/>
      <c r="BW208" s="185"/>
      <c r="BX208" s="185"/>
      <c r="BY208" s="185"/>
      <c r="BZ208" s="185"/>
      <c r="CA208" s="185"/>
      <c r="CB208" s="185"/>
      <c r="CC208" s="185"/>
      <c r="CD208" s="185"/>
      <c r="CE208" s="185"/>
      <c r="CF208" s="185"/>
      <c r="CG208" s="185"/>
      <c r="CH208" s="185"/>
    </row>
    <row r="209" spans="1:86" x14ac:dyDescent="0.3">
      <c r="A209" s="84">
        <f t="shared" si="19"/>
        <v>2</v>
      </c>
      <c r="B209" s="133">
        <f t="shared" si="19"/>
        <v>4.1059648322890815E-3</v>
      </c>
      <c r="C209" s="73">
        <f t="shared" si="19"/>
        <v>1.8502924165422412</v>
      </c>
      <c r="D209" s="43">
        <f>B209*C209</f>
        <v>7.5972355917736231E-3</v>
      </c>
      <c r="E209" s="133">
        <f t="shared" si="12"/>
        <v>1.8755346183651047E-3</v>
      </c>
      <c r="F209" s="73">
        <f t="shared" si="12"/>
        <v>1.3132108929486037</v>
      </c>
      <c r="G209" s="43">
        <f>E209*F209</f>
        <v>2.4629724909392579E-3</v>
      </c>
      <c r="H209" s="84">
        <f t="shared" si="20"/>
        <v>2</v>
      </c>
      <c r="I209" s="133">
        <f t="shared" si="20"/>
        <v>2.2706612935824723E-3</v>
      </c>
      <c r="J209" s="73">
        <f t="shared" si="20"/>
        <v>1.6838488388890454</v>
      </c>
      <c r="K209" s="43">
        <f t="shared" si="13"/>
        <v>3.8234503827091438E-3</v>
      </c>
      <c r="L209" s="133">
        <f t="shared" si="14"/>
        <v>8.573051498655612E-5</v>
      </c>
      <c r="M209" s="73">
        <f t="shared" si="14"/>
        <v>1.2836289374371821</v>
      </c>
      <c r="N209" s="43">
        <f t="shared" si="15"/>
        <v>1.1004616985813545E-4</v>
      </c>
      <c r="O209" s="84">
        <f t="shared" si="21"/>
        <v>2</v>
      </c>
      <c r="P209" s="133">
        <f t="shared" si="21"/>
        <v>6.4130256741340018E-4</v>
      </c>
      <c r="Q209" s="73">
        <f t="shared" si="21"/>
        <v>1.7461167165164408</v>
      </c>
      <c r="R209" s="43">
        <f t="shared" si="16"/>
        <v>1.1197891333054497E-3</v>
      </c>
      <c r="S209" s="133">
        <f t="shared" si="17"/>
        <v>9.0998870656121023E-6</v>
      </c>
      <c r="T209" s="73">
        <f t="shared" si="17"/>
        <v>1.2836289374371821</v>
      </c>
      <c r="U209" s="43">
        <f t="shared" si="18"/>
        <v>1.168087836483002E-5</v>
      </c>
      <c r="V209" s="185"/>
      <c r="W209" s="185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185"/>
      <c r="AJ209" s="185"/>
      <c r="AK209" s="185"/>
      <c r="AL209" s="185"/>
      <c r="AM209" s="185"/>
      <c r="AN209" s="185"/>
      <c r="AO209" s="185"/>
      <c r="AP209" s="185"/>
      <c r="AQ209" s="185"/>
      <c r="AR209" s="185"/>
      <c r="AS209" s="185"/>
      <c r="AT209" s="185"/>
      <c r="AU209" s="185"/>
      <c r="AV209" s="185"/>
      <c r="AW209" s="185"/>
      <c r="AX209" s="185"/>
      <c r="AY209" s="185"/>
      <c r="AZ209" s="185"/>
      <c r="BA209" s="185"/>
      <c r="BB209" s="185"/>
      <c r="BC209" s="185"/>
      <c r="BD209" s="185"/>
      <c r="BE209" s="185"/>
      <c r="BF209" s="185"/>
      <c r="BG209" s="185"/>
      <c r="BH209" s="185"/>
      <c r="BI209" s="185"/>
      <c r="BJ209" s="185"/>
      <c r="BK209" s="185"/>
      <c r="BL209" s="185"/>
      <c r="BM209" s="185"/>
      <c r="BN209" s="185"/>
      <c r="BO209" s="185"/>
      <c r="BP209" s="185"/>
      <c r="BQ209" s="185"/>
      <c r="BR209" s="185"/>
      <c r="BS209" s="185"/>
      <c r="BT209" s="185"/>
      <c r="BU209" s="185"/>
      <c r="BV209" s="185"/>
      <c r="BW209" s="185"/>
      <c r="BX209" s="185"/>
      <c r="BY209" s="185"/>
      <c r="BZ209" s="185"/>
      <c r="CA209" s="185"/>
      <c r="CB209" s="185"/>
      <c r="CC209" s="185"/>
      <c r="CD209" s="185"/>
      <c r="CE209" s="185"/>
      <c r="CF209" s="185"/>
      <c r="CG209" s="185"/>
      <c r="CH209" s="185"/>
    </row>
    <row r="210" spans="1:86" x14ac:dyDescent="0.3">
      <c r="A210" s="84">
        <f t="shared" si="19"/>
        <v>3</v>
      </c>
      <c r="B210" s="133">
        <f t="shared" si="19"/>
        <v>4.8737079357720394E-3</v>
      </c>
      <c r="C210" s="73">
        <f t="shared" si="19"/>
        <v>1.779923353720724</v>
      </c>
      <c r="D210" s="43">
        <f>B210*C210</f>
        <v>8.6748265740946746E-3</v>
      </c>
      <c r="E210" s="133">
        <f t="shared" si="12"/>
        <v>1.3994668424062401E-3</v>
      </c>
      <c r="F210" s="73">
        <f t="shared" si="12"/>
        <v>1.2935489489249448</v>
      </c>
      <c r="G210" s="43">
        <f>E210*F210</f>
        <v>1.8102788630499033E-3</v>
      </c>
      <c r="H210" s="84">
        <f t="shared" si="20"/>
        <v>3</v>
      </c>
      <c r="I210" s="133">
        <f t="shared" si="20"/>
        <v>1.6470795588757903E-3</v>
      </c>
      <c r="J210" s="73">
        <f t="shared" si="20"/>
        <v>1.6198098450163076</v>
      </c>
      <c r="K210" s="43">
        <f t="shared" si="13"/>
        <v>2.6679556849921221E-3</v>
      </c>
      <c r="L210" s="133">
        <f t="shared" si="14"/>
        <v>7.3278037949402706E-5</v>
      </c>
      <c r="M210" s="73">
        <f t="shared" si="14"/>
        <v>1.2644099068530164</v>
      </c>
      <c r="N210" s="43">
        <f t="shared" si="15"/>
        <v>9.265347713797607E-5</v>
      </c>
      <c r="O210" s="84">
        <f t="shared" si="21"/>
        <v>3</v>
      </c>
      <c r="P210" s="133">
        <f t="shared" si="21"/>
        <v>6.0490301915095183E-4</v>
      </c>
      <c r="Q210" s="73">
        <f t="shared" si="21"/>
        <v>1.6797095930695067</v>
      </c>
      <c r="R210" s="43">
        <f t="shared" si="16"/>
        <v>1.0160614041445613E-3</v>
      </c>
      <c r="S210" s="133">
        <f t="shared" si="17"/>
        <v>1.1494594188141602E-5</v>
      </c>
      <c r="T210" s="73">
        <f t="shared" si="17"/>
        <v>1.2644099068530164</v>
      </c>
      <c r="U210" s="43">
        <f t="shared" si="18"/>
        <v>1.4533878766741345E-5</v>
      </c>
      <c r="V210" s="185"/>
      <c r="W210" s="185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185"/>
      <c r="AJ210" s="185"/>
      <c r="AK210" s="185"/>
      <c r="AL210" s="185"/>
      <c r="AM210" s="185"/>
      <c r="AN210" s="185"/>
      <c r="AO210" s="185"/>
      <c r="AP210" s="185"/>
      <c r="AQ210" s="185"/>
      <c r="AR210" s="185"/>
      <c r="AS210" s="185"/>
      <c r="AT210" s="185"/>
      <c r="AU210" s="185"/>
      <c r="AV210" s="185"/>
      <c r="AW210" s="185"/>
      <c r="AX210" s="185"/>
      <c r="AY210" s="185"/>
      <c r="AZ210" s="185"/>
      <c r="BA210" s="185"/>
      <c r="BB210" s="185"/>
      <c r="BC210" s="185"/>
      <c r="BD210" s="185"/>
      <c r="BE210" s="185"/>
      <c r="BF210" s="185"/>
      <c r="BG210" s="185"/>
      <c r="BH210" s="185"/>
      <c r="BI210" s="185"/>
      <c r="BJ210" s="185"/>
      <c r="BK210" s="185"/>
      <c r="BL210" s="185"/>
      <c r="BM210" s="185"/>
      <c r="BN210" s="185"/>
      <c r="BO210" s="185"/>
      <c r="BP210" s="185"/>
      <c r="BQ210" s="185"/>
      <c r="BR210" s="185"/>
      <c r="BS210" s="185"/>
      <c r="BT210" s="185"/>
      <c r="BU210" s="185"/>
      <c r="BV210" s="185"/>
      <c r="BW210" s="185"/>
      <c r="BX210" s="185"/>
      <c r="BY210" s="185"/>
      <c r="BZ210" s="185"/>
      <c r="CA210" s="185"/>
      <c r="CB210" s="185"/>
      <c r="CC210" s="185"/>
      <c r="CD210" s="185"/>
      <c r="CE210" s="185"/>
      <c r="CF210" s="185"/>
      <c r="CG210" s="185"/>
      <c r="CH210" s="185"/>
    </row>
    <row r="211" spans="1:86" x14ac:dyDescent="0.3">
      <c r="A211" s="84">
        <f t="shared" si="19"/>
        <v>4</v>
      </c>
      <c r="B211" s="133">
        <f t="shared" si="19"/>
        <v>4.3650721429467736E-3</v>
      </c>
      <c r="C211" s="73">
        <f t="shared" si="19"/>
        <v>1.7250768782863066</v>
      </c>
      <c r="D211" s="43">
        <f>B211*C211</f>
        <v>7.5300850258491385E-3</v>
      </c>
      <c r="E211" s="133">
        <f t="shared" si="12"/>
        <v>1.5283020855983271E-3</v>
      </c>
      <c r="F211" s="73">
        <f t="shared" si="12"/>
        <v>1.2935489489249448</v>
      </c>
      <c r="G211" s="43">
        <f>E211*F211</f>
        <v>1.9769335564655171E-3</v>
      </c>
      <c r="H211" s="84">
        <f t="shared" si="20"/>
        <v>4</v>
      </c>
      <c r="I211" s="133">
        <f t="shared" si="20"/>
        <v>1.1781959042845142E-3</v>
      </c>
      <c r="J211" s="73">
        <f t="shared" si="20"/>
        <v>1.5698970997919681</v>
      </c>
      <c r="K211" s="43">
        <f t="shared" si="13"/>
        <v>1.8496463331230341E-3</v>
      </c>
      <c r="L211" s="133">
        <f t="shared" si="14"/>
        <v>6.5136033732802407E-5</v>
      </c>
      <c r="M211" s="73">
        <f t="shared" si="14"/>
        <v>1.2644099068530164</v>
      </c>
      <c r="N211" s="43">
        <f t="shared" si="15"/>
        <v>8.2358646344867628E-5</v>
      </c>
      <c r="O211" s="84">
        <f t="shared" si="21"/>
        <v>4</v>
      </c>
      <c r="P211" s="133">
        <f t="shared" si="21"/>
        <v>4.4781023191301655E-4</v>
      </c>
      <c r="Q211" s="73">
        <f t="shared" si="21"/>
        <v>1.6279510997946907</v>
      </c>
      <c r="R211" s="43">
        <f t="shared" si="16"/>
        <v>7.2901315954211079E-4</v>
      </c>
      <c r="S211" s="133">
        <f t="shared" si="17"/>
        <v>4.3104728205531004E-6</v>
      </c>
      <c r="T211" s="73">
        <f t="shared" si="17"/>
        <v>1.2644099068530164</v>
      </c>
      <c r="U211" s="43">
        <f t="shared" si="18"/>
        <v>5.4502045375280045E-6</v>
      </c>
      <c r="V211" s="185"/>
      <c r="W211" s="185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185"/>
      <c r="AJ211" s="185"/>
      <c r="AK211" s="185"/>
      <c r="AL211" s="185"/>
      <c r="AM211" s="185"/>
      <c r="AN211" s="185"/>
      <c r="AO211" s="185"/>
      <c r="AP211" s="185"/>
      <c r="AQ211" s="185"/>
      <c r="AR211" s="185"/>
      <c r="AS211" s="185"/>
      <c r="AT211" s="185"/>
      <c r="AU211" s="185"/>
      <c r="AV211" s="185"/>
      <c r="AW211" s="185"/>
      <c r="AX211" s="185"/>
      <c r="AY211" s="185"/>
      <c r="AZ211" s="185"/>
      <c r="BA211" s="185"/>
      <c r="BB211" s="185"/>
      <c r="BC211" s="185"/>
      <c r="BD211" s="185"/>
      <c r="BE211" s="185"/>
      <c r="BF211" s="185"/>
      <c r="BG211" s="185"/>
      <c r="BH211" s="185"/>
      <c r="BI211" s="185"/>
      <c r="BJ211" s="185"/>
      <c r="BK211" s="185"/>
      <c r="BL211" s="185"/>
      <c r="BM211" s="185"/>
      <c r="BN211" s="185"/>
      <c r="BO211" s="185"/>
      <c r="BP211" s="185"/>
      <c r="BQ211" s="185"/>
      <c r="BR211" s="185"/>
      <c r="BS211" s="185"/>
      <c r="BT211" s="185"/>
      <c r="BU211" s="185"/>
      <c r="BV211" s="185"/>
      <c r="BW211" s="185"/>
      <c r="BX211" s="185"/>
      <c r="BY211" s="185"/>
      <c r="BZ211" s="185"/>
      <c r="CA211" s="185"/>
      <c r="CB211" s="185"/>
      <c r="CC211" s="185"/>
      <c r="CD211" s="185"/>
      <c r="CE211" s="185"/>
      <c r="CF211" s="185"/>
      <c r="CG211" s="185"/>
      <c r="CH211" s="185"/>
    </row>
    <row r="212" spans="1:86" x14ac:dyDescent="0.3">
      <c r="A212" s="84">
        <f t="shared" si="19"/>
        <v>5</v>
      </c>
      <c r="B212" s="133">
        <f t="shared" si="19"/>
        <v>5.3521704188534336E-3</v>
      </c>
      <c r="C212" s="73">
        <f t="shared" si="19"/>
        <v>1.40427673895292</v>
      </c>
      <c r="D212" s="43">
        <f t="shared" ref="D212:D275" si="22">B212*C212</f>
        <v>7.5159284221077835E-3</v>
      </c>
      <c r="E212" s="133">
        <f t="shared" si="12"/>
        <v>1.6576162702149201E-3</v>
      </c>
      <c r="F212" s="73">
        <f t="shared" si="12"/>
        <v>1.2469811867636469</v>
      </c>
      <c r="G212" s="43">
        <f t="shared" ref="G212:G275" si="23">E212*F212</f>
        <v>2.0670163038313308E-3</v>
      </c>
      <c r="H212" s="84">
        <f t="shared" si="20"/>
        <v>5</v>
      </c>
      <c r="I212" s="133">
        <f t="shared" si="20"/>
        <v>1.222258515339057E-3</v>
      </c>
      <c r="J212" s="73">
        <f t="shared" si="20"/>
        <v>1.2779546277250751</v>
      </c>
      <c r="K212" s="43">
        <f t="shared" si="13"/>
        <v>1.5619909259539275E-3</v>
      </c>
      <c r="L212" s="133">
        <f t="shared" si="14"/>
        <v>5.8430853789719813E-5</v>
      </c>
      <c r="M212" s="73">
        <f t="shared" si="14"/>
        <v>1.2188911502063078</v>
      </c>
      <c r="N212" s="43">
        <f t="shared" si="15"/>
        <v>7.1220850583288183E-5</v>
      </c>
      <c r="O212" s="84">
        <f t="shared" si="21"/>
        <v>5</v>
      </c>
      <c r="P212" s="133">
        <f t="shared" si="21"/>
        <v>4.2577892638574516E-4</v>
      </c>
      <c r="Q212" s="73">
        <f t="shared" si="21"/>
        <v>1.3252127429042564</v>
      </c>
      <c r="R212" s="43">
        <f t="shared" si="16"/>
        <v>5.642476589064828E-4</v>
      </c>
      <c r="S212" s="133">
        <f t="shared" si="17"/>
        <v>7.1841213675885012E-6</v>
      </c>
      <c r="T212" s="73">
        <f t="shared" si="17"/>
        <v>1.2188911502063078</v>
      </c>
      <c r="U212" s="43">
        <f t="shared" si="18"/>
        <v>8.7566619569616611E-6</v>
      </c>
      <c r="V212" s="185"/>
      <c r="W212" s="185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185"/>
      <c r="AJ212" s="185"/>
      <c r="AK212" s="185"/>
      <c r="AL212" s="185"/>
      <c r="AM212" s="185"/>
      <c r="AN212" s="185"/>
      <c r="AO212" s="185"/>
      <c r="AP212" s="185"/>
      <c r="AQ212" s="185"/>
      <c r="AR212" s="185"/>
      <c r="AS212" s="185"/>
      <c r="AT212" s="185"/>
      <c r="AU212" s="185"/>
      <c r="AV212" s="185"/>
      <c r="AW212" s="185"/>
      <c r="AX212" s="185"/>
      <c r="AY212" s="185"/>
      <c r="AZ212" s="185"/>
      <c r="BA212" s="185"/>
      <c r="BB212" s="185"/>
      <c r="BC212" s="185"/>
      <c r="BD212" s="185"/>
      <c r="BE212" s="185"/>
      <c r="BF212" s="185"/>
      <c r="BG212" s="185"/>
      <c r="BH212" s="185"/>
      <c r="BI212" s="185"/>
      <c r="BJ212" s="185"/>
      <c r="BK212" s="185"/>
      <c r="BL212" s="185"/>
      <c r="BM212" s="185"/>
      <c r="BN212" s="185"/>
      <c r="BO212" s="185"/>
      <c r="BP212" s="185"/>
      <c r="BQ212" s="185"/>
      <c r="BR212" s="185"/>
      <c r="BS212" s="185"/>
      <c r="BT212" s="185"/>
      <c r="BU212" s="185"/>
      <c r="BV212" s="185"/>
      <c r="BW212" s="185"/>
      <c r="BX212" s="185"/>
      <c r="BY212" s="185"/>
      <c r="BZ212" s="185"/>
      <c r="CA212" s="185"/>
      <c r="CB212" s="185"/>
      <c r="CC212" s="185"/>
      <c r="CD212" s="185"/>
      <c r="CE212" s="185"/>
      <c r="CF212" s="185"/>
      <c r="CG212" s="185"/>
      <c r="CH212" s="185"/>
    </row>
    <row r="213" spans="1:86" x14ac:dyDescent="0.3">
      <c r="A213" s="84">
        <f t="shared" si="19"/>
        <v>6</v>
      </c>
      <c r="B213" s="133">
        <f t="shared" si="19"/>
        <v>6.527492674590912E-3</v>
      </c>
      <c r="C213" s="73">
        <f t="shared" si="19"/>
        <v>1.3452909068819425</v>
      </c>
      <c r="D213" s="43">
        <f t="shared" si="22"/>
        <v>8.781376539865644E-3</v>
      </c>
      <c r="E213" s="133">
        <f t="shared" si="12"/>
        <v>2.0101171586512628E-3</v>
      </c>
      <c r="F213" s="73">
        <f t="shared" si="12"/>
        <v>1.2314585993765474</v>
      </c>
      <c r="G213" s="43">
        <f t="shared" si="23"/>
        <v>2.4753760607754494E-3</v>
      </c>
      <c r="H213" s="84">
        <f t="shared" si="20"/>
        <v>6</v>
      </c>
      <c r="I213" s="133">
        <f t="shared" si="20"/>
        <v>1.1446700045691011E-3</v>
      </c>
      <c r="J213" s="73">
        <f t="shared" si="20"/>
        <v>1.2242748828611627</v>
      </c>
      <c r="K213" s="43">
        <f t="shared" si="13"/>
        <v>1.4013907357585229E-3</v>
      </c>
      <c r="L213" s="133">
        <f t="shared" si="14"/>
        <v>6.3699209459284716E-5</v>
      </c>
      <c r="M213" s="73">
        <f t="shared" si="14"/>
        <v>1.2037182313240717</v>
      </c>
      <c r="N213" s="43">
        <f t="shared" si="15"/>
        <v>7.6675899747071776E-5</v>
      </c>
      <c r="O213" s="84">
        <f t="shared" si="21"/>
        <v>6</v>
      </c>
      <c r="P213" s="133">
        <f t="shared" si="21"/>
        <v>3.5250088843634246E-4</v>
      </c>
      <c r="Q213" s="73">
        <f t="shared" si="21"/>
        <v>1.2695479482502088</v>
      </c>
      <c r="R213" s="43">
        <f t="shared" si="16"/>
        <v>4.4751677967073429E-4</v>
      </c>
      <c r="S213" s="133">
        <f t="shared" si="17"/>
        <v>5.7472970940708008E-6</v>
      </c>
      <c r="T213" s="73">
        <f t="shared" si="17"/>
        <v>1.2037182313240717</v>
      </c>
      <c r="U213" s="43">
        <f t="shared" si="18"/>
        <v>6.9181262929688811E-6</v>
      </c>
      <c r="V213" s="185"/>
      <c r="W213" s="185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185"/>
      <c r="AJ213" s="185"/>
      <c r="AK213" s="185"/>
      <c r="AL213" s="185"/>
      <c r="AM213" s="185"/>
      <c r="AN213" s="185"/>
      <c r="AO213" s="185"/>
      <c r="AP213" s="185"/>
      <c r="AQ213" s="185"/>
      <c r="AR213" s="185"/>
      <c r="AS213" s="185"/>
      <c r="AT213" s="185"/>
      <c r="AU213" s="185"/>
      <c r="AV213" s="185"/>
      <c r="AW213" s="185"/>
      <c r="AX213" s="185"/>
      <c r="AY213" s="185"/>
      <c r="AZ213" s="185"/>
      <c r="BA213" s="185"/>
      <c r="BB213" s="185"/>
      <c r="BC213" s="185"/>
      <c r="BD213" s="185"/>
      <c r="BE213" s="185"/>
      <c r="BF213" s="185"/>
      <c r="BG213" s="185"/>
      <c r="BH213" s="185"/>
      <c r="BI213" s="185"/>
      <c r="BJ213" s="185"/>
      <c r="BK213" s="185"/>
      <c r="BL213" s="185"/>
      <c r="BM213" s="185"/>
      <c r="BN213" s="185"/>
      <c r="BO213" s="185"/>
      <c r="BP213" s="185"/>
      <c r="BQ213" s="185"/>
      <c r="BR213" s="185"/>
      <c r="BS213" s="185"/>
      <c r="BT213" s="185"/>
      <c r="BU213" s="185"/>
      <c r="BV213" s="185"/>
      <c r="BW213" s="185"/>
      <c r="BX213" s="185"/>
      <c r="BY213" s="185"/>
      <c r="BZ213" s="185"/>
      <c r="CA213" s="185"/>
      <c r="CB213" s="185"/>
      <c r="CC213" s="185"/>
      <c r="CD213" s="185"/>
      <c r="CE213" s="185"/>
      <c r="CF213" s="185"/>
      <c r="CG213" s="185"/>
      <c r="CH213" s="185"/>
    </row>
    <row r="214" spans="1:86" x14ac:dyDescent="0.3">
      <c r="A214" s="84">
        <f t="shared" si="19"/>
        <v>7</v>
      </c>
      <c r="B214" s="133">
        <f t="shared" si="19"/>
        <v>7.2569204641133979E-3</v>
      </c>
      <c r="C214" s="73">
        <f t="shared" si="19"/>
        <v>1.3214896062217236</v>
      </c>
      <c r="D214" s="43">
        <f t="shared" si="22"/>
        <v>9.5899449665035816E-3</v>
      </c>
      <c r="E214" s="133">
        <f t="shared" si="12"/>
        <v>2.4507432691966906E-3</v>
      </c>
      <c r="F214" s="73">
        <f t="shared" si="12"/>
        <v>1.2117966553528885</v>
      </c>
      <c r="G214" s="43">
        <f t="shared" si="23"/>
        <v>2.9698024967411531E-3</v>
      </c>
      <c r="H214" s="84">
        <f t="shared" si="20"/>
        <v>7</v>
      </c>
      <c r="I214" s="133">
        <f t="shared" si="20"/>
        <v>7.8833758473671148E-4</v>
      </c>
      <c r="J214" s="73">
        <f t="shared" si="20"/>
        <v>1.2026146349336191</v>
      </c>
      <c r="K214" s="43">
        <f t="shared" si="13"/>
        <v>9.4806631667259127E-4</v>
      </c>
      <c r="L214" s="133">
        <f t="shared" si="14"/>
        <v>5.0767790997625408E-5</v>
      </c>
      <c r="M214" s="73">
        <f t="shared" si="14"/>
        <v>1.184499200739906</v>
      </c>
      <c r="N214" s="43">
        <f t="shared" si="15"/>
        <v>6.0134407860017892E-5</v>
      </c>
      <c r="O214" s="84">
        <f t="shared" si="21"/>
        <v>7</v>
      </c>
      <c r="P214" s="133">
        <f t="shared" si="21"/>
        <v>1.5709278723793522E-4</v>
      </c>
      <c r="Q214" s="73">
        <f t="shared" si="21"/>
        <v>1.2470867153196279</v>
      </c>
      <c r="R214" s="43">
        <f t="shared" si="16"/>
        <v>1.9590832803696181E-4</v>
      </c>
      <c r="S214" s="133">
        <f t="shared" si="17"/>
        <v>6.7051799430826013E-6</v>
      </c>
      <c r="T214" s="73">
        <f t="shared" si="17"/>
        <v>1.184499200739906</v>
      </c>
      <c r="U214" s="43">
        <f t="shared" si="18"/>
        <v>7.9422802833985899E-6</v>
      </c>
      <c r="V214" s="185"/>
      <c r="W214" s="185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185"/>
      <c r="AJ214" s="185"/>
      <c r="AK214" s="185"/>
      <c r="AL214" s="185"/>
      <c r="AM214" s="185"/>
      <c r="AN214" s="185"/>
      <c r="AO214" s="185"/>
      <c r="AP214" s="185"/>
      <c r="AQ214" s="185"/>
      <c r="AR214" s="185"/>
      <c r="AS214" s="185"/>
      <c r="AT214" s="185"/>
      <c r="AU214" s="185"/>
      <c r="AV214" s="185"/>
      <c r="AW214" s="185"/>
      <c r="AX214" s="185"/>
      <c r="AY214" s="185"/>
      <c r="AZ214" s="185"/>
      <c r="BA214" s="185"/>
      <c r="BB214" s="185"/>
      <c r="BC214" s="185"/>
      <c r="BD214" s="185"/>
      <c r="BE214" s="185"/>
      <c r="BF214" s="185"/>
      <c r="BG214" s="185"/>
      <c r="BH214" s="185"/>
      <c r="BI214" s="185"/>
      <c r="BJ214" s="185"/>
      <c r="BK214" s="185"/>
      <c r="BL214" s="185"/>
      <c r="BM214" s="185"/>
      <c r="BN214" s="185"/>
      <c r="BO214" s="185"/>
      <c r="BP214" s="185"/>
      <c r="BQ214" s="185"/>
      <c r="BR214" s="185"/>
      <c r="BS214" s="185"/>
      <c r="BT214" s="185"/>
      <c r="BU214" s="185"/>
      <c r="BV214" s="185"/>
      <c r="BW214" s="185"/>
      <c r="BX214" s="185"/>
      <c r="BY214" s="185"/>
      <c r="BZ214" s="185"/>
      <c r="CA214" s="185"/>
      <c r="CB214" s="185"/>
      <c r="CC214" s="185"/>
      <c r="CD214" s="185"/>
      <c r="CE214" s="185"/>
      <c r="CF214" s="185"/>
      <c r="CG214" s="185"/>
      <c r="CH214" s="185"/>
    </row>
    <row r="215" spans="1:86" x14ac:dyDescent="0.3">
      <c r="A215" s="84">
        <f t="shared" si="19"/>
        <v>8</v>
      </c>
      <c r="B215" s="133">
        <f t="shared" si="19"/>
        <v>8.1769669405892323E-3</v>
      </c>
      <c r="C215" s="73">
        <f t="shared" si="19"/>
        <v>1.289409592288385</v>
      </c>
      <c r="D215" s="43">
        <f t="shared" si="22"/>
        <v>1.0543459609020766E-2</v>
      </c>
      <c r="E215" s="133">
        <f t="shared" si="12"/>
        <v>2.6744089144409462E-3</v>
      </c>
      <c r="F215" s="73">
        <f t="shared" si="12"/>
        <v>1.194204389647509</v>
      </c>
      <c r="G215" s="43">
        <f t="shared" si="23"/>
        <v>3.1937908653378072E-3</v>
      </c>
      <c r="H215" s="84">
        <f t="shared" si="20"/>
        <v>8</v>
      </c>
      <c r="I215" s="133">
        <f t="shared" si="20"/>
        <v>5.2204615271143103E-4</v>
      </c>
      <c r="J215" s="73">
        <f t="shared" si="20"/>
        <v>1.17342038772693</v>
      </c>
      <c r="K215" s="43">
        <f t="shared" si="13"/>
        <v>6.1257959892599954E-4</v>
      </c>
      <c r="L215" s="133">
        <f t="shared" si="14"/>
        <v>4.9809908148613605E-5</v>
      </c>
      <c r="M215" s="73">
        <f t="shared" si="14"/>
        <v>1.1673032260067047</v>
      </c>
      <c r="N215" s="43">
        <f t="shared" si="15"/>
        <v>5.8143266468974309E-5</v>
      </c>
      <c r="O215" s="84">
        <f t="shared" si="21"/>
        <v>8</v>
      </c>
      <c r="P215" s="133">
        <f t="shared" si="21"/>
        <v>8.4293690713038415E-5</v>
      </c>
      <c r="Q215" s="73">
        <f t="shared" si="21"/>
        <v>1.2168128796305846</v>
      </c>
      <c r="R215" s="43">
        <f t="shared" si="16"/>
        <v>1.0256964853122213E-4</v>
      </c>
      <c r="S215" s="133">
        <f t="shared" si="17"/>
        <v>2.8736485470354004E-6</v>
      </c>
      <c r="T215" s="73">
        <f t="shared" si="17"/>
        <v>1.1673032260067047</v>
      </c>
      <c r="U215" s="43">
        <f t="shared" si="18"/>
        <v>3.3544192193639023E-6</v>
      </c>
      <c r="V215" s="185"/>
      <c r="W215" s="185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185"/>
      <c r="AJ215" s="185"/>
      <c r="AK215" s="185"/>
      <c r="AL215" s="185"/>
      <c r="AM215" s="185"/>
      <c r="AN215" s="185"/>
      <c r="AO215" s="185"/>
      <c r="AP215" s="185"/>
      <c r="AQ215" s="185"/>
      <c r="AR215" s="185"/>
      <c r="AS215" s="185"/>
      <c r="AT215" s="185"/>
      <c r="AU215" s="185"/>
      <c r="AV215" s="185"/>
      <c r="AW215" s="185"/>
      <c r="AX215" s="185"/>
      <c r="AY215" s="185"/>
      <c r="AZ215" s="185"/>
      <c r="BA215" s="185"/>
      <c r="BB215" s="185"/>
      <c r="BC215" s="185"/>
      <c r="BD215" s="185"/>
      <c r="BE215" s="185"/>
      <c r="BF215" s="185"/>
      <c r="BG215" s="185"/>
      <c r="BH215" s="185"/>
      <c r="BI215" s="185"/>
      <c r="BJ215" s="185"/>
      <c r="BK215" s="185"/>
      <c r="BL215" s="185"/>
      <c r="BM215" s="185"/>
      <c r="BN215" s="185"/>
      <c r="BO215" s="185"/>
      <c r="BP215" s="185"/>
      <c r="BQ215" s="185"/>
      <c r="BR215" s="185"/>
      <c r="BS215" s="185"/>
      <c r="BT215" s="185"/>
      <c r="BU215" s="185"/>
      <c r="BV215" s="185"/>
      <c r="BW215" s="185"/>
      <c r="BX215" s="185"/>
      <c r="BY215" s="185"/>
      <c r="BZ215" s="185"/>
      <c r="CA215" s="185"/>
      <c r="CB215" s="185"/>
      <c r="CC215" s="185"/>
      <c r="CD215" s="185"/>
      <c r="CE215" s="185"/>
      <c r="CF215" s="185"/>
      <c r="CG215" s="185"/>
      <c r="CH215" s="185"/>
    </row>
    <row r="216" spans="1:86" x14ac:dyDescent="0.3">
      <c r="A216" s="84">
        <f t="shared" si="19"/>
        <v>9</v>
      </c>
      <c r="B216" s="133">
        <f t="shared" si="19"/>
        <v>9.495013740829469E-3</v>
      </c>
      <c r="C216" s="73">
        <f t="shared" si="19"/>
        <v>1.1807514805786896</v>
      </c>
      <c r="D216" s="43">
        <f t="shared" si="22"/>
        <v>1.1211251532599397E-2</v>
      </c>
      <c r="E216" s="133">
        <f t="shared" si="12"/>
        <v>3.997724070350748E-3</v>
      </c>
      <c r="F216" s="73">
        <f t="shared" si="12"/>
        <v>1.1807514805786896</v>
      </c>
      <c r="G216" s="43">
        <f t="shared" si="23"/>
        <v>4.7203186150117111E-3</v>
      </c>
      <c r="H216" s="84"/>
      <c r="I216" s="133"/>
      <c r="J216" s="73"/>
      <c r="K216" s="43"/>
      <c r="L216" s="133"/>
      <c r="M216" s="73"/>
      <c r="N216" s="43"/>
      <c r="O216" s="84"/>
      <c r="P216" s="133"/>
      <c r="Q216" s="73"/>
      <c r="R216" s="43"/>
      <c r="S216" s="133"/>
      <c r="T216" s="73"/>
      <c r="U216" s="43"/>
      <c r="V216" s="185"/>
      <c r="W216" s="185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185"/>
      <c r="AJ216" s="185"/>
      <c r="AK216" s="185"/>
      <c r="AL216" s="185"/>
      <c r="AM216" s="185"/>
      <c r="AN216" s="185"/>
      <c r="AO216" s="185"/>
      <c r="AP216" s="185"/>
      <c r="AQ216" s="185"/>
      <c r="AR216" s="185"/>
      <c r="AS216" s="185"/>
      <c r="AT216" s="185"/>
      <c r="AU216" s="185"/>
      <c r="AV216" s="185"/>
      <c r="AW216" s="185"/>
      <c r="AX216" s="185"/>
      <c r="AY216" s="185"/>
      <c r="AZ216" s="185"/>
      <c r="BA216" s="185"/>
      <c r="BB216" s="185"/>
      <c r="BC216" s="185"/>
      <c r="BD216" s="185"/>
      <c r="BE216" s="185"/>
      <c r="BF216" s="185"/>
      <c r="BG216" s="185"/>
      <c r="BH216" s="185"/>
      <c r="BI216" s="185"/>
      <c r="BJ216" s="185"/>
      <c r="BK216" s="185"/>
      <c r="BL216" s="185"/>
      <c r="BM216" s="185"/>
      <c r="BN216" s="185"/>
      <c r="BO216" s="185"/>
      <c r="BP216" s="185"/>
      <c r="BQ216" s="185"/>
      <c r="BR216" s="185"/>
      <c r="BS216" s="185"/>
      <c r="BT216" s="185"/>
      <c r="BU216" s="185"/>
      <c r="BV216" s="185"/>
      <c r="BW216" s="185"/>
      <c r="BX216" s="185"/>
      <c r="BY216" s="185"/>
      <c r="BZ216" s="185"/>
      <c r="CA216" s="185"/>
      <c r="CB216" s="185"/>
      <c r="CC216" s="185"/>
      <c r="CD216" s="185"/>
      <c r="CE216" s="185"/>
      <c r="CF216" s="185"/>
      <c r="CG216" s="185"/>
      <c r="CH216" s="185"/>
    </row>
    <row r="217" spans="1:86" x14ac:dyDescent="0.3">
      <c r="A217" s="84">
        <f t="shared" si="19"/>
        <v>10</v>
      </c>
      <c r="B217" s="133">
        <f t="shared" si="19"/>
        <v>7.6917992775647551E-3</v>
      </c>
      <c r="C217" s="73">
        <f t="shared" si="19"/>
        <v>1.1631592148733105</v>
      </c>
      <c r="D217" s="43">
        <f t="shared" si="22"/>
        <v>8.9467872086553182E-3</v>
      </c>
      <c r="E217" s="133">
        <f t="shared" si="12"/>
        <v>3.7486745296076798E-3</v>
      </c>
      <c r="F217" s="73">
        <f t="shared" si="12"/>
        <v>1.1631592148733105</v>
      </c>
      <c r="G217" s="43">
        <f t="shared" si="23"/>
        <v>4.3603053226740456E-3</v>
      </c>
      <c r="H217" s="84"/>
      <c r="I217" s="133"/>
      <c r="J217" s="73"/>
      <c r="K217" s="43"/>
      <c r="L217" s="133"/>
      <c r="M217" s="73"/>
      <c r="N217" s="43"/>
      <c r="O217" s="84"/>
      <c r="P217" s="133"/>
      <c r="Q217" s="73"/>
      <c r="R217" s="43"/>
      <c r="S217" s="133"/>
      <c r="T217" s="73"/>
      <c r="U217" s="43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5"/>
      <c r="AJ217" s="185"/>
      <c r="AK217" s="185"/>
      <c r="AL217" s="185"/>
      <c r="AM217" s="185"/>
      <c r="AN217" s="185"/>
      <c r="AO217" s="185"/>
      <c r="AP217" s="185"/>
      <c r="AQ217" s="185"/>
      <c r="AR217" s="185"/>
      <c r="AS217" s="185"/>
      <c r="AT217" s="185"/>
      <c r="AU217" s="185"/>
      <c r="AV217" s="185"/>
      <c r="AW217" s="185"/>
      <c r="AX217" s="185"/>
      <c r="AY217" s="185"/>
      <c r="AZ217" s="185"/>
      <c r="BA217" s="185"/>
      <c r="BB217" s="185"/>
      <c r="BC217" s="185"/>
      <c r="BD217" s="185"/>
      <c r="BE217" s="185"/>
      <c r="BF217" s="185"/>
      <c r="BG217" s="185"/>
      <c r="BH217" s="185"/>
      <c r="BI217" s="185"/>
      <c r="BJ217" s="185"/>
      <c r="BK217" s="185"/>
      <c r="BL217" s="185"/>
      <c r="BM217" s="185"/>
      <c r="BN217" s="185"/>
      <c r="BO217" s="185"/>
      <c r="BP217" s="185"/>
      <c r="BQ217" s="185"/>
      <c r="BR217" s="185"/>
      <c r="BS217" s="185"/>
      <c r="BT217" s="185"/>
      <c r="BU217" s="185"/>
      <c r="BV217" s="185"/>
      <c r="BW217" s="185"/>
      <c r="BX217" s="185"/>
      <c r="BY217" s="185"/>
      <c r="BZ217" s="185"/>
      <c r="CA217" s="185"/>
      <c r="CB217" s="185"/>
      <c r="CC217" s="185"/>
      <c r="CD217" s="185"/>
      <c r="CE217" s="185"/>
      <c r="CF217" s="185"/>
      <c r="CG217" s="185"/>
      <c r="CH217" s="185"/>
    </row>
    <row r="218" spans="1:86" x14ac:dyDescent="0.3">
      <c r="A218" s="84">
        <f t="shared" si="19"/>
        <v>11</v>
      </c>
      <c r="B218" s="133">
        <f t="shared" si="19"/>
        <v>7.3546245147126012E-3</v>
      </c>
      <c r="C218" s="73">
        <f t="shared" si="19"/>
        <v>1.1528108232819108</v>
      </c>
      <c r="D218" s="43">
        <f t="shared" si="22"/>
        <v>8.4784907417351577E-3</v>
      </c>
      <c r="E218" s="133">
        <f t="shared" si="12"/>
        <v>4.3090359962795833E-3</v>
      </c>
      <c r="F218" s="73">
        <f t="shared" si="12"/>
        <v>1.1528108232819108</v>
      </c>
      <c r="G218" s="43">
        <f t="shared" si="23"/>
        <v>4.9675033344224549E-3</v>
      </c>
      <c r="H218" s="84"/>
      <c r="I218" s="133"/>
      <c r="J218" s="73"/>
      <c r="K218" s="43"/>
      <c r="L218" s="133"/>
      <c r="M218" s="73"/>
      <c r="N218" s="43"/>
      <c r="O218" s="84"/>
      <c r="P218" s="133"/>
      <c r="Q218" s="73"/>
      <c r="R218" s="43"/>
      <c r="S218" s="133"/>
      <c r="T218" s="73"/>
      <c r="U218" s="43"/>
      <c r="V218" s="185"/>
      <c r="W218" s="185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  <c r="AI218" s="185"/>
      <c r="AJ218" s="185"/>
      <c r="AK218" s="185"/>
      <c r="AL218" s="185"/>
      <c r="AM218" s="185"/>
      <c r="AN218" s="185"/>
      <c r="AO218" s="185"/>
      <c r="AP218" s="185"/>
      <c r="AQ218" s="185"/>
      <c r="AR218" s="185"/>
      <c r="AS218" s="185"/>
      <c r="AT218" s="185"/>
      <c r="AU218" s="185"/>
      <c r="AV218" s="185"/>
      <c r="AW218" s="185"/>
      <c r="AX218" s="185"/>
      <c r="AY218" s="185"/>
      <c r="AZ218" s="185"/>
      <c r="BA218" s="185"/>
      <c r="BB218" s="185"/>
      <c r="BC218" s="185"/>
      <c r="BD218" s="185"/>
      <c r="BE218" s="185"/>
      <c r="BF218" s="185"/>
      <c r="BG218" s="185"/>
      <c r="BH218" s="185"/>
      <c r="BI218" s="185"/>
      <c r="BJ218" s="185"/>
      <c r="BK218" s="185"/>
      <c r="BL218" s="185"/>
      <c r="BM218" s="185"/>
      <c r="BN218" s="185"/>
      <c r="BO218" s="185"/>
      <c r="BP218" s="185"/>
      <c r="BQ218" s="185"/>
      <c r="BR218" s="185"/>
      <c r="BS218" s="185"/>
      <c r="BT218" s="185"/>
      <c r="BU218" s="185"/>
      <c r="BV218" s="185"/>
      <c r="BW218" s="185"/>
      <c r="BX218" s="185"/>
      <c r="BY218" s="185"/>
      <c r="BZ218" s="185"/>
      <c r="CA218" s="185"/>
      <c r="CB218" s="185"/>
      <c r="CC218" s="185"/>
      <c r="CD218" s="185"/>
      <c r="CE218" s="185"/>
      <c r="CF218" s="185"/>
      <c r="CG218" s="185"/>
      <c r="CH218" s="185"/>
    </row>
    <row r="219" spans="1:86" x14ac:dyDescent="0.3">
      <c r="A219" s="84">
        <f t="shared" si="19"/>
        <v>12</v>
      </c>
      <c r="B219" s="133">
        <f t="shared" si="19"/>
        <v>6.7061378259316131E-3</v>
      </c>
      <c r="C219" s="73">
        <f t="shared" si="19"/>
        <v>1.1300443617808318</v>
      </c>
      <c r="D219" s="43">
        <f t="shared" si="22"/>
        <v>7.5782332395191842E-3</v>
      </c>
      <c r="E219" s="133">
        <f t="shared" si="12"/>
        <v>4.555211888475616E-3</v>
      </c>
      <c r="F219" s="73">
        <f t="shared" si="12"/>
        <v>1.1300443617808318</v>
      </c>
      <c r="G219" s="43">
        <f t="shared" si="23"/>
        <v>5.1475915112888853E-3</v>
      </c>
      <c r="H219" s="84"/>
      <c r="I219" s="133"/>
      <c r="J219" s="73"/>
      <c r="K219" s="43"/>
      <c r="L219" s="133"/>
      <c r="M219" s="73"/>
      <c r="N219" s="43"/>
      <c r="O219" s="84"/>
      <c r="P219" s="133"/>
      <c r="Q219" s="73"/>
      <c r="R219" s="43"/>
      <c r="S219" s="133"/>
      <c r="T219" s="73"/>
      <c r="U219" s="43"/>
      <c r="V219" s="185"/>
      <c r="W219" s="185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  <c r="AI219" s="185"/>
      <c r="AJ219" s="185"/>
      <c r="AK219" s="185"/>
      <c r="AL219" s="185"/>
      <c r="AM219" s="185"/>
      <c r="AN219" s="185"/>
      <c r="AO219" s="185"/>
      <c r="AP219" s="185"/>
      <c r="AQ219" s="185"/>
      <c r="AR219" s="185"/>
      <c r="AS219" s="185"/>
      <c r="AT219" s="185"/>
      <c r="AU219" s="185"/>
      <c r="AV219" s="185"/>
      <c r="AW219" s="185"/>
      <c r="AX219" s="185"/>
      <c r="AY219" s="185"/>
      <c r="AZ219" s="185"/>
      <c r="BA219" s="185"/>
      <c r="BB219" s="185"/>
      <c r="BC219" s="185"/>
      <c r="BD219" s="185"/>
      <c r="BE219" s="185"/>
      <c r="BF219" s="185"/>
      <c r="BG219" s="185"/>
      <c r="BH219" s="185"/>
      <c r="BI219" s="185"/>
      <c r="BJ219" s="185"/>
      <c r="BK219" s="185"/>
      <c r="BL219" s="185"/>
      <c r="BM219" s="185"/>
      <c r="BN219" s="185"/>
      <c r="BO219" s="185"/>
      <c r="BP219" s="185"/>
      <c r="BQ219" s="185"/>
      <c r="BR219" s="185"/>
      <c r="BS219" s="185"/>
      <c r="BT219" s="185"/>
      <c r="BU219" s="185"/>
      <c r="BV219" s="185"/>
      <c r="BW219" s="185"/>
      <c r="BX219" s="185"/>
      <c r="BY219" s="185"/>
      <c r="BZ219" s="185"/>
      <c r="CA219" s="185"/>
      <c r="CB219" s="185"/>
      <c r="CC219" s="185"/>
      <c r="CD219" s="185"/>
      <c r="CE219" s="185"/>
      <c r="CF219" s="185"/>
      <c r="CG219" s="185"/>
      <c r="CH219" s="185"/>
    </row>
    <row r="220" spans="1:86" x14ac:dyDescent="0.3">
      <c r="A220" s="84">
        <f t="shared" si="19"/>
        <v>13</v>
      </c>
      <c r="B220" s="133">
        <f t="shared" si="19"/>
        <v>6.3943469585782719E-3</v>
      </c>
      <c r="C220" s="73">
        <f t="shared" si="19"/>
        <v>1.1186611310302921</v>
      </c>
      <c r="D220" s="43">
        <f t="shared" si="22"/>
        <v>7.1531074008832777E-3</v>
      </c>
      <c r="E220" s="133">
        <f t="shared" si="12"/>
        <v>5.4331115195949305E-3</v>
      </c>
      <c r="F220" s="73">
        <f t="shared" si="12"/>
        <v>1.1186611310302921</v>
      </c>
      <c r="G220" s="43">
        <f t="shared" si="23"/>
        <v>6.0778106775237735E-3</v>
      </c>
      <c r="H220" s="84"/>
      <c r="I220" s="133"/>
      <c r="J220" s="73"/>
      <c r="K220" s="43"/>
      <c r="L220" s="133"/>
      <c r="M220" s="73"/>
      <c r="N220" s="43"/>
      <c r="O220" s="84"/>
      <c r="P220" s="133"/>
      <c r="Q220" s="73"/>
      <c r="R220" s="43"/>
      <c r="S220" s="133"/>
      <c r="T220" s="73"/>
      <c r="U220" s="43"/>
      <c r="V220" s="185"/>
      <c r="W220" s="185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  <c r="AI220" s="185"/>
      <c r="AJ220" s="185"/>
      <c r="AK220" s="185"/>
      <c r="AL220" s="185"/>
      <c r="AM220" s="185"/>
      <c r="AN220" s="185"/>
      <c r="AO220" s="185"/>
      <c r="AP220" s="185"/>
      <c r="AQ220" s="185"/>
      <c r="AR220" s="185"/>
      <c r="AS220" s="185"/>
      <c r="AT220" s="185"/>
      <c r="AU220" s="185"/>
      <c r="AV220" s="185"/>
      <c r="AW220" s="185"/>
      <c r="AX220" s="185"/>
      <c r="AY220" s="185"/>
      <c r="AZ220" s="185"/>
      <c r="BA220" s="185"/>
      <c r="BB220" s="185"/>
      <c r="BC220" s="185"/>
      <c r="BD220" s="185"/>
      <c r="BE220" s="185"/>
      <c r="BF220" s="185"/>
      <c r="BG220" s="185"/>
      <c r="BH220" s="185"/>
      <c r="BI220" s="185"/>
      <c r="BJ220" s="185"/>
      <c r="BK220" s="185"/>
      <c r="BL220" s="185"/>
      <c r="BM220" s="185"/>
      <c r="BN220" s="185"/>
      <c r="BO220" s="185"/>
      <c r="BP220" s="185"/>
      <c r="BQ220" s="185"/>
      <c r="BR220" s="185"/>
      <c r="BS220" s="185"/>
      <c r="BT220" s="185"/>
      <c r="BU220" s="185"/>
      <c r="BV220" s="185"/>
      <c r="BW220" s="185"/>
      <c r="BX220" s="185"/>
      <c r="BY220" s="185"/>
      <c r="BZ220" s="185"/>
      <c r="CA220" s="185"/>
      <c r="CB220" s="185"/>
      <c r="CC220" s="185"/>
      <c r="CD220" s="185"/>
      <c r="CE220" s="185"/>
      <c r="CF220" s="185"/>
      <c r="CG220" s="185"/>
      <c r="CH220" s="185"/>
    </row>
    <row r="221" spans="1:86" x14ac:dyDescent="0.3">
      <c r="A221" s="84">
        <f t="shared" si="19"/>
        <v>14</v>
      </c>
      <c r="B221" s="133">
        <f t="shared" si="19"/>
        <v>5.9925151034178215E-3</v>
      </c>
      <c r="C221" s="73">
        <f t="shared" si="19"/>
        <v>1.1186611310302921</v>
      </c>
      <c r="D221" s="43">
        <f t="shared" si="22"/>
        <v>6.7035937233054883E-3</v>
      </c>
      <c r="E221" s="133">
        <f t="shared" si="12"/>
        <v>5.8363801990288988E-3</v>
      </c>
      <c r="F221" s="73">
        <f t="shared" si="12"/>
        <v>1.1186611310302921</v>
      </c>
      <c r="G221" s="43">
        <f t="shared" si="23"/>
        <v>6.5289316745684688E-3</v>
      </c>
      <c r="H221" s="84"/>
      <c r="I221" s="133"/>
      <c r="J221" s="73"/>
      <c r="K221" s="43"/>
      <c r="L221" s="133"/>
      <c r="M221" s="73"/>
      <c r="N221" s="43"/>
      <c r="O221" s="84"/>
      <c r="P221" s="133"/>
      <c r="Q221" s="73"/>
      <c r="R221" s="43"/>
      <c r="S221" s="133"/>
      <c r="T221" s="73"/>
      <c r="U221" s="43"/>
      <c r="V221" s="185"/>
      <c r="W221" s="185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  <c r="AI221" s="185"/>
      <c r="AJ221" s="185"/>
      <c r="AK221" s="185"/>
      <c r="AL221" s="185"/>
      <c r="AM221" s="185"/>
      <c r="AN221" s="185"/>
      <c r="AO221" s="185"/>
      <c r="AP221" s="185"/>
      <c r="AQ221" s="185"/>
      <c r="AR221" s="185"/>
      <c r="AS221" s="185"/>
      <c r="AT221" s="185"/>
      <c r="AU221" s="185"/>
      <c r="AV221" s="185"/>
      <c r="AW221" s="185"/>
      <c r="AX221" s="185"/>
      <c r="AY221" s="185"/>
      <c r="AZ221" s="185"/>
      <c r="BA221" s="185"/>
      <c r="BB221" s="185"/>
      <c r="BC221" s="185"/>
      <c r="BD221" s="185"/>
      <c r="BE221" s="185"/>
      <c r="BF221" s="185"/>
      <c r="BG221" s="185"/>
      <c r="BH221" s="185"/>
      <c r="BI221" s="185"/>
      <c r="BJ221" s="185"/>
      <c r="BK221" s="185"/>
      <c r="BL221" s="185"/>
      <c r="BM221" s="185"/>
      <c r="BN221" s="185"/>
      <c r="BO221" s="185"/>
      <c r="BP221" s="185"/>
      <c r="BQ221" s="185"/>
      <c r="BR221" s="185"/>
      <c r="BS221" s="185"/>
      <c r="BT221" s="185"/>
      <c r="BU221" s="185"/>
      <c r="BV221" s="185"/>
      <c r="BW221" s="185"/>
      <c r="BX221" s="185"/>
      <c r="BY221" s="185"/>
      <c r="BZ221" s="185"/>
      <c r="CA221" s="185"/>
      <c r="CB221" s="185"/>
      <c r="CC221" s="185"/>
      <c r="CD221" s="185"/>
      <c r="CE221" s="185"/>
      <c r="CF221" s="185"/>
      <c r="CG221" s="185"/>
      <c r="CH221" s="185"/>
    </row>
    <row r="222" spans="1:86" x14ac:dyDescent="0.3">
      <c r="A222" s="84">
        <f t="shared" si="19"/>
        <v>15</v>
      </c>
      <c r="B222" s="133">
        <f t="shared" si="19"/>
        <v>5.7104186043838469E-3</v>
      </c>
      <c r="C222" s="73">
        <f t="shared" si="19"/>
        <v>1.1134869352345924</v>
      </c>
      <c r="D222" s="43">
        <f t="shared" si="22"/>
        <v>6.3584765107019678E-3</v>
      </c>
      <c r="E222" s="133">
        <f t="shared" si="12"/>
        <v>6.698953704564024E-3</v>
      </c>
      <c r="F222" s="73">
        <f t="shared" si="12"/>
        <v>1.1134869352345924</v>
      </c>
      <c r="G222" s="43">
        <f t="shared" si="23"/>
        <v>7.4591974297734146E-3</v>
      </c>
      <c r="H222" s="84"/>
      <c r="I222" s="133"/>
      <c r="J222" s="73"/>
      <c r="K222" s="43"/>
      <c r="L222" s="133"/>
      <c r="M222" s="73"/>
      <c r="N222" s="43"/>
      <c r="O222" s="84"/>
      <c r="P222" s="133"/>
      <c r="Q222" s="73"/>
      <c r="R222" s="43"/>
      <c r="S222" s="133"/>
      <c r="T222" s="73"/>
      <c r="U222" s="43"/>
      <c r="V222" s="185"/>
      <c r="W222" s="185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185"/>
      <c r="AJ222" s="185"/>
      <c r="AK222" s="185"/>
      <c r="AL222" s="185"/>
      <c r="AM222" s="185"/>
      <c r="AN222" s="185"/>
      <c r="AO222" s="185"/>
      <c r="AP222" s="185"/>
      <c r="AQ222" s="185"/>
      <c r="AR222" s="185"/>
      <c r="AS222" s="185"/>
      <c r="AT222" s="185"/>
      <c r="AU222" s="185"/>
      <c r="AV222" s="185"/>
      <c r="AW222" s="185"/>
      <c r="AX222" s="185"/>
      <c r="AY222" s="185"/>
      <c r="AZ222" s="185"/>
      <c r="BA222" s="185"/>
      <c r="BB222" s="185"/>
      <c r="BC222" s="185"/>
      <c r="BD222" s="185"/>
      <c r="BE222" s="185"/>
      <c r="BF222" s="185"/>
      <c r="BG222" s="185"/>
      <c r="BH222" s="185"/>
      <c r="BI222" s="185"/>
      <c r="BJ222" s="185"/>
      <c r="BK222" s="185"/>
      <c r="BL222" s="185"/>
      <c r="BM222" s="185"/>
      <c r="BN222" s="185"/>
      <c r="BO222" s="185"/>
      <c r="BP222" s="185"/>
      <c r="BQ222" s="185"/>
      <c r="BR222" s="185"/>
      <c r="BS222" s="185"/>
      <c r="BT222" s="185"/>
      <c r="BU222" s="185"/>
      <c r="BV222" s="185"/>
      <c r="BW222" s="185"/>
      <c r="BX222" s="185"/>
      <c r="BY222" s="185"/>
      <c r="BZ222" s="185"/>
      <c r="CA222" s="185"/>
      <c r="CB222" s="185"/>
      <c r="CC222" s="185"/>
      <c r="CD222" s="185"/>
      <c r="CE222" s="185"/>
      <c r="CF222" s="185"/>
      <c r="CG222" s="185"/>
      <c r="CH222" s="185"/>
    </row>
    <row r="223" spans="1:86" x14ac:dyDescent="0.3">
      <c r="A223" s="84">
        <f t="shared" si="19"/>
        <v>16</v>
      </c>
      <c r="B223" s="133">
        <f t="shared" si="19"/>
        <v>5.2602136653483005E-3</v>
      </c>
      <c r="C223" s="73">
        <f t="shared" si="19"/>
        <v>1.1083127394388927</v>
      </c>
      <c r="D223" s="43">
        <f t="shared" si="22"/>
        <v>5.8299618174760736E-3</v>
      </c>
      <c r="E223" s="133">
        <f t="shared" ref="E223:F238" si="24">E28</f>
        <v>7.0725280156786266E-3</v>
      </c>
      <c r="F223" s="73">
        <f t="shared" si="24"/>
        <v>1.1083127394388927</v>
      </c>
      <c r="G223" s="43">
        <f t="shared" si="23"/>
        <v>7.8385728998150942E-3</v>
      </c>
      <c r="H223" s="84"/>
      <c r="I223" s="133"/>
      <c r="J223" s="73"/>
      <c r="K223" s="43"/>
      <c r="L223" s="133"/>
      <c r="M223" s="73"/>
      <c r="N223" s="43"/>
      <c r="O223" s="84"/>
      <c r="P223" s="133"/>
      <c r="Q223" s="73"/>
      <c r="R223" s="43"/>
      <c r="S223" s="133"/>
      <c r="T223" s="73"/>
      <c r="U223" s="43"/>
      <c r="V223" s="185"/>
      <c r="W223" s="185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  <c r="AI223" s="185"/>
      <c r="AJ223" s="185"/>
      <c r="AK223" s="185"/>
      <c r="AL223" s="185"/>
      <c r="AM223" s="185"/>
      <c r="AN223" s="185"/>
      <c r="AO223" s="185"/>
      <c r="AP223" s="185"/>
      <c r="AQ223" s="185"/>
      <c r="AR223" s="185"/>
      <c r="AS223" s="185"/>
      <c r="AT223" s="185"/>
      <c r="AU223" s="185"/>
      <c r="AV223" s="185"/>
      <c r="AW223" s="185"/>
      <c r="AX223" s="185"/>
      <c r="AY223" s="185"/>
      <c r="AZ223" s="185"/>
      <c r="BA223" s="185"/>
      <c r="BB223" s="185"/>
      <c r="BC223" s="185"/>
      <c r="BD223" s="185"/>
      <c r="BE223" s="185"/>
      <c r="BF223" s="185"/>
      <c r="BG223" s="185"/>
      <c r="BH223" s="185"/>
      <c r="BI223" s="185"/>
      <c r="BJ223" s="185"/>
      <c r="BK223" s="185"/>
      <c r="BL223" s="185"/>
      <c r="BM223" s="185"/>
      <c r="BN223" s="185"/>
      <c r="BO223" s="185"/>
      <c r="BP223" s="185"/>
      <c r="BQ223" s="185"/>
      <c r="BR223" s="185"/>
      <c r="BS223" s="185"/>
      <c r="BT223" s="185"/>
      <c r="BU223" s="185"/>
      <c r="BV223" s="185"/>
      <c r="BW223" s="185"/>
      <c r="BX223" s="185"/>
      <c r="BY223" s="185"/>
      <c r="BZ223" s="185"/>
      <c r="CA223" s="185"/>
      <c r="CB223" s="185"/>
      <c r="CC223" s="185"/>
      <c r="CD223" s="185"/>
      <c r="CE223" s="185"/>
      <c r="CF223" s="185"/>
      <c r="CG223" s="185"/>
      <c r="CH223" s="185"/>
    </row>
    <row r="224" spans="1:86" x14ac:dyDescent="0.3">
      <c r="A224" s="84">
        <f t="shared" ref="A224:C239" si="25">A29</f>
        <v>17</v>
      </c>
      <c r="B224" s="133">
        <f t="shared" si="25"/>
        <v>4.8100087263127549E-3</v>
      </c>
      <c r="C224" s="73">
        <f t="shared" si="25"/>
        <v>1.1021037044840529</v>
      </c>
      <c r="D224" s="43">
        <f t="shared" si="22"/>
        <v>5.3011284358699083E-3</v>
      </c>
      <c r="E224" s="133">
        <f t="shared" si="24"/>
        <v>7.4518496238872994E-3</v>
      </c>
      <c r="F224" s="73">
        <f t="shared" si="24"/>
        <v>1.1021037044840529</v>
      </c>
      <c r="G224" s="43">
        <f t="shared" si="23"/>
        <v>8.2127110757442886E-3</v>
      </c>
      <c r="H224" s="84"/>
      <c r="I224" s="133"/>
      <c r="J224" s="73"/>
      <c r="K224" s="43"/>
      <c r="L224" s="133"/>
      <c r="M224" s="73"/>
      <c r="N224" s="43"/>
      <c r="O224" s="84"/>
      <c r="P224" s="133"/>
      <c r="Q224" s="73"/>
      <c r="R224" s="43"/>
      <c r="S224" s="133"/>
      <c r="T224" s="73"/>
      <c r="U224" s="43"/>
      <c r="V224" s="185"/>
      <c r="W224" s="185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  <c r="AI224" s="185"/>
      <c r="AJ224" s="185"/>
      <c r="AK224" s="185"/>
      <c r="AL224" s="185"/>
      <c r="AM224" s="185"/>
      <c r="AN224" s="185"/>
      <c r="AO224" s="185"/>
      <c r="AP224" s="185"/>
      <c r="AQ224" s="185"/>
      <c r="AR224" s="185"/>
      <c r="AS224" s="185"/>
      <c r="AT224" s="185"/>
      <c r="AU224" s="185"/>
      <c r="AV224" s="185"/>
      <c r="AW224" s="185"/>
      <c r="AX224" s="185"/>
      <c r="AY224" s="185"/>
      <c r="AZ224" s="185"/>
      <c r="BA224" s="185"/>
      <c r="BB224" s="185"/>
      <c r="BC224" s="185"/>
      <c r="BD224" s="185"/>
      <c r="BE224" s="185"/>
      <c r="BF224" s="185"/>
      <c r="BG224" s="185"/>
      <c r="BH224" s="185"/>
      <c r="BI224" s="185"/>
      <c r="BJ224" s="185"/>
      <c r="BK224" s="185"/>
      <c r="BL224" s="185"/>
      <c r="BM224" s="185"/>
      <c r="BN224" s="185"/>
      <c r="BO224" s="185"/>
      <c r="BP224" s="185"/>
      <c r="BQ224" s="185"/>
      <c r="BR224" s="185"/>
      <c r="BS224" s="185"/>
      <c r="BT224" s="185"/>
      <c r="BU224" s="185"/>
      <c r="BV224" s="185"/>
      <c r="BW224" s="185"/>
      <c r="BX224" s="185"/>
      <c r="BY224" s="185"/>
      <c r="BZ224" s="185"/>
      <c r="CA224" s="185"/>
      <c r="CB224" s="185"/>
      <c r="CC224" s="185"/>
      <c r="CD224" s="185"/>
      <c r="CE224" s="185"/>
      <c r="CF224" s="185"/>
      <c r="CG224" s="185"/>
      <c r="CH224" s="185"/>
    </row>
    <row r="225" spans="1:86" x14ac:dyDescent="0.3">
      <c r="A225" s="84">
        <f t="shared" si="25"/>
        <v>18</v>
      </c>
      <c r="B225" s="133">
        <f t="shared" si="25"/>
        <v>4.4182346410669279E-3</v>
      </c>
      <c r="C225" s="73">
        <f t="shared" si="25"/>
        <v>1.101068865324913</v>
      </c>
      <c r="D225" s="43">
        <f t="shared" si="22"/>
        <v>4.8647806029787867E-3</v>
      </c>
      <c r="E225" s="133">
        <f t="shared" si="24"/>
        <v>7.6237895952849175E-3</v>
      </c>
      <c r="F225" s="73">
        <f t="shared" si="24"/>
        <v>1.101068865324913</v>
      </c>
      <c r="G225" s="43">
        <f t="shared" si="23"/>
        <v>8.3943173591562413E-3</v>
      </c>
      <c r="H225" s="84"/>
      <c r="I225" s="133"/>
      <c r="J225" s="73"/>
      <c r="K225" s="43"/>
      <c r="L225" s="133"/>
      <c r="M225" s="73"/>
      <c r="N225" s="43"/>
      <c r="O225" s="84"/>
      <c r="P225" s="133"/>
      <c r="Q225" s="73"/>
      <c r="R225" s="43"/>
      <c r="S225" s="133"/>
      <c r="T225" s="73"/>
      <c r="U225" s="43"/>
      <c r="V225" s="185"/>
      <c r="W225" s="185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  <c r="AI225" s="185"/>
      <c r="AJ225" s="185"/>
      <c r="AK225" s="185"/>
      <c r="AL225" s="185"/>
      <c r="AM225" s="185"/>
      <c r="AN225" s="185"/>
      <c r="AO225" s="185"/>
      <c r="AP225" s="185"/>
      <c r="AQ225" s="185"/>
      <c r="AR225" s="185"/>
      <c r="AS225" s="185"/>
      <c r="AT225" s="185"/>
      <c r="AU225" s="185"/>
      <c r="AV225" s="185"/>
      <c r="AW225" s="185"/>
      <c r="AX225" s="185"/>
      <c r="AY225" s="185"/>
      <c r="AZ225" s="185"/>
      <c r="BA225" s="185"/>
      <c r="BB225" s="185"/>
      <c r="BC225" s="185"/>
      <c r="BD225" s="185"/>
      <c r="BE225" s="185"/>
      <c r="BF225" s="185"/>
      <c r="BG225" s="185"/>
      <c r="BH225" s="185"/>
      <c r="BI225" s="185"/>
      <c r="BJ225" s="185"/>
      <c r="BK225" s="185"/>
      <c r="BL225" s="185"/>
      <c r="BM225" s="185"/>
      <c r="BN225" s="185"/>
      <c r="BO225" s="185"/>
      <c r="BP225" s="185"/>
      <c r="BQ225" s="185"/>
      <c r="BR225" s="185"/>
      <c r="BS225" s="185"/>
      <c r="BT225" s="185"/>
      <c r="BU225" s="185"/>
      <c r="BV225" s="185"/>
      <c r="BW225" s="185"/>
      <c r="BX225" s="185"/>
      <c r="BY225" s="185"/>
      <c r="BZ225" s="185"/>
      <c r="CA225" s="185"/>
      <c r="CB225" s="185"/>
      <c r="CC225" s="185"/>
      <c r="CD225" s="185"/>
      <c r="CE225" s="185"/>
      <c r="CF225" s="185"/>
      <c r="CG225" s="185"/>
      <c r="CH225" s="185"/>
    </row>
    <row r="226" spans="1:86" x14ac:dyDescent="0.3">
      <c r="A226" s="84">
        <f t="shared" si="25"/>
        <v>19</v>
      </c>
      <c r="B226" s="133">
        <f t="shared" si="25"/>
        <v>4.4335607666511172E-3</v>
      </c>
      <c r="C226" s="73">
        <f t="shared" si="25"/>
        <v>1.0958946695292133</v>
      </c>
      <c r="D226" s="43">
        <f t="shared" si="22"/>
        <v>4.8587156112068122E-3</v>
      </c>
      <c r="E226" s="133">
        <f t="shared" si="24"/>
        <v>7.8484131233781847E-3</v>
      </c>
      <c r="F226" s="73">
        <f t="shared" si="24"/>
        <v>1.0958946695292133</v>
      </c>
      <c r="G226" s="43">
        <f t="shared" si="23"/>
        <v>8.6010341061732772E-3</v>
      </c>
      <c r="H226" s="84"/>
      <c r="I226" s="133"/>
      <c r="J226" s="73"/>
      <c r="K226" s="43"/>
      <c r="L226" s="133"/>
      <c r="M226" s="73"/>
      <c r="N226" s="43"/>
      <c r="O226" s="84"/>
      <c r="P226" s="133"/>
      <c r="Q226" s="73"/>
      <c r="R226" s="43"/>
      <c r="S226" s="133"/>
      <c r="T226" s="73"/>
      <c r="U226" s="43"/>
      <c r="V226" s="185"/>
      <c r="W226" s="185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  <c r="AI226" s="185"/>
      <c r="AJ226" s="185"/>
      <c r="AK226" s="185"/>
      <c r="AL226" s="185"/>
      <c r="AM226" s="185"/>
      <c r="AN226" s="185"/>
      <c r="AO226" s="185"/>
      <c r="AP226" s="185"/>
      <c r="AQ226" s="185"/>
      <c r="AR226" s="185"/>
      <c r="AS226" s="185"/>
      <c r="AT226" s="185"/>
      <c r="AU226" s="185"/>
      <c r="AV226" s="185"/>
      <c r="AW226" s="185"/>
      <c r="AX226" s="185"/>
      <c r="AY226" s="185"/>
      <c r="AZ226" s="185"/>
      <c r="BA226" s="185"/>
      <c r="BB226" s="185"/>
      <c r="BC226" s="185"/>
      <c r="BD226" s="185"/>
      <c r="BE226" s="185"/>
      <c r="BF226" s="185"/>
      <c r="BG226" s="185"/>
      <c r="BH226" s="185"/>
      <c r="BI226" s="185"/>
      <c r="BJ226" s="185"/>
      <c r="BK226" s="185"/>
      <c r="BL226" s="185"/>
      <c r="BM226" s="185"/>
      <c r="BN226" s="185"/>
      <c r="BO226" s="185"/>
      <c r="BP226" s="185"/>
      <c r="BQ226" s="185"/>
      <c r="BR226" s="185"/>
      <c r="BS226" s="185"/>
      <c r="BT226" s="185"/>
      <c r="BU226" s="185"/>
      <c r="BV226" s="185"/>
      <c r="BW226" s="185"/>
      <c r="BX226" s="185"/>
      <c r="BY226" s="185"/>
      <c r="BZ226" s="185"/>
      <c r="CA226" s="185"/>
      <c r="CB226" s="185"/>
      <c r="CC226" s="185"/>
      <c r="CD226" s="185"/>
      <c r="CE226" s="185"/>
      <c r="CF226" s="185"/>
      <c r="CG226" s="185"/>
      <c r="CH226" s="185"/>
    </row>
    <row r="227" spans="1:86" x14ac:dyDescent="0.3">
      <c r="A227" s="84">
        <f t="shared" si="25"/>
        <v>20</v>
      </c>
      <c r="B227" s="133">
        <f t="shared" si="25"/>
        <v>3.9263617980993685E-3</v>
      </c>
      <c r="C227" s="73">
        <f t="shared" si="25"/>
        <v>1.0907204737335134</v>
      </c>
      <c r="D227" s="43">
        <f t="shared" si="22"/>
        <v>4.2825632004721125E-3</v>
      </c>
      <c r="E227" s="133">
        <f t="shared" si="24"/>
        <v>8.0102953248611785E-3</v>
      </c>
      <c r="F227" s="73">
        <f t="shared" si="24"/>
        <v>1.0907204737335134</v>
      </c>
      <c r="G227" s="43">
        <f t="shared" si="23"/>
        <v>8.736993111477933E-3</v>
      </c>
      <c r="H227" s="84"/>
      <c r="I227" s="133"/>
      <c r="J227" s="73"/>
      <c r="K227" s="43"/>
      <c r="L227" s="133"/>
      <c r="M227" s="73"/>
      <c r="N227" s="43"/>
      <c r="O227" s="84"/>
      <c r="P227" s="133"/>
      <c r="Q227" s="73"/>
      <c r="R227" s="43"/>
      <c r="S227" s="133"/>
      <c r="T227" s="73"/>
      <c r="U227" s="43"/>
      <c r="V227" s="185"/>
      <c r="W227" s="185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  <c r="AI227" s="185"/>
      <c r="AJ227" s="185"/>
      <c r="AK227" s="185"/>
      <c r="AL227" s="185"/>
      <c r="AM227" s="185"/>
      <c r="AN227" s="185"/>
      <c r="AO227" s="185"/>
      <c r="AP227" s="185"/>
      <c r="AQ227" s="185"/>
      <c r="AR227" s="185"/>
      <c r="AS227" s="185"/>
      <c r="AT227" s="185"/>
      <c r="AU227" s="185"/>
      <c r="AV227" s="185"/>
      <c r="AW227" s="185"/>
      <c r="AX227" s="185"/>
      <c r="AY227" s="185"/>
      <c r="AZ227" s="185"/>
      <c r="BA227" s="185"/>
      <c r="BB227" s="185"/>
      <c r="BC227" s="185"/>
      <c r="BD227" s="185"/>
      <c r="BE227" s="185"/>
      <c r="BF227" s="185"/>
      <c r="BG227" s="185"/>
      <c r="BH227" s="185"/>
      <c r="BI227" s="185"/>
      <c r="BJ227" s="185"/>
      <c r="BK227" s="185"/>
      <c r="BL227" s="185"/>
      <c r="BM227" s="185"/>
      <c r="BN227" s="185"/>
      <c r="BO227" s="185"/>
      <c r="BP227" s="185"/>
      <c r="BQ227" s="185"/>
      <c r="BR227" s="185"/>
      <c r="BS227" s="185"/>
      <c r="BT227" s="185"/>
      <c r="BU227" s="185"/>
      <c r="BV227" s="185"/>
      <c r="BW227" s="185"/>
      <c r="BX227" s="185"/>
      <c r="BY227" s="185"/>
      <c r="BZ227" s="185"/>
      <c r="CA227" s="185"/>
      <c r="CB227" s="185"/>
      <c r="CC227" s="185"/>
      <c r="CD227" s="185"/>
      <c r="CE227" s="185"/>
      <c r="CF227" s="185"/>
      <c r="CG227" s="185"/>
      <c r="CH227" s="185"/>
    </row>
    <row r="228" spans="1:86" x14ac:dyDescent="0.3">
      <c r="A228" s="84">
        <f t="shared" si="25"/>
        <v>21</v>
      </c>
      <c r="B228" s="133">
        <f t="shared" si="25"/>
        <v>3.7769320736535279E-3</v>
      </c>
      <c r="C228" s="73">
        <f t="shared" si="25"/>
        <v>1.0855462779378136</v>
      </c>
      <c r="D228" s="43">
        <f t="shared" si="22"/>
        <v>4.1000345545785348E-3</v>
      </c>
      <c r="E228" s="133">
        <f t="shared" si="24"/>
        <v>7.7871086210414293E-3</v>
      </c>
      <c r="F228" s="73">
        <f t="shared" si="24"/>
        <v>1.0855462779378136</v>
      </c>
      <c r="G228" s="43">
        <f t="shared" si="23"/>
        <v>8.4532667794689834E-3</v>
      </c>
      <c r="H228" s="84"/>
      <c r="I228" s="133"/>
      <c r="J228" s="73"/>
      <c r="K228" s="43"/>
      <c r="L228" s="133"/>
      <c r="M228" s="73"/>
      <c r="N228" s="43"/>
      <c r="O228" s="84"/>
      <c r="P228" s="133"/>
      <c r="Q228" s="73"/>
      <c r="R228" s="43"/>
      <c r="S228" s="133"/>
      <c r="T228" s="73"/>
      <c r="U228" s="43"/>
      <c r="V228" s="185"/>
      <c r="W228" s="185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  <c r="AI228" s="185"/>
      <c r="AJ228" s="185"/>
      <c r="AK228" s="185"/>
      <c r="AL228" s="185"/>
      <c r="AM228" s="185"/>
      <c r="AN228" s="185"/>
      <c r="AO228" s="185"/>
      <c r="AP228" s="185"/>
      <c r="AQ228" s="185"/>
      <c r="AR228" s="185"/>
      <c r="AS228" s="185"/>
      <c r="AT228" s="185"/>
      <c r="AU228" s="185"/>
      <c r="AV228" s="185"/>
      <c r="AW228" s="185"/>
      <c r="AX228" s="185"/>
      <c r="AY228" s="185"/>
      <c r="AZ228" s="185"/>
      <c r="BA228" s="185"/>
      <c r="BB228" s="185"/>
      <c r="BC228" s="185"/>
      <c r="BD228" s="185"/>
      <c r="BE228" s="185"/>
      <c r="BF228" s="185"/>
      <c r="BG228" s="185"/>
      <c r="BH228" s="185"/>
      <c r="BI228" s="185"/>
      <c r="BJ228" s="185"/>
      <c r="BK228" s="185"/>
      <c r="BL228" s="185"/>
      <c r="BM228" s="185"/>
      <c r="BN228" s="185"/>
      <c r="BO228" s="185"/>
      <c r="BP228" s="185"/>
      <c r="BQ228" s="185"/>
      <c r="BR228" s="185"/>
      <c r="BS228" s="185"/>
      <c r="BT228" s="185"/>
      <c r="BU228" s="185"/>
      <c r="BV228" s="185"/>
      <c r="BW228" s="185"/>
      <c r="BX228" s="185"/>
      <c r="BY228" s="185"/>
      <c r="BZ228" s="185"/>
      <c r="CA228" s="185"/>
      <c r="CB228" s="185"/>
      <c r="CC228" s="185"/>
      <c r="CD228" s="185"/>
      <c r="CE228" s="185"/>
      <c r="CF228" s="185"/>
      <c r="CG228" s="185"/>
      <c r="CH228" s="185"/>
    </row>
    <row r="229" spans="1:86" x14ac:dyDescent="0.3">
      <c r="A229" s="84">
        <f t="shared" si="25"/>
        <v>22</v>
      </c>
      <c r="B229" s="133">
        <f t="shared" si="25"/>
        <v>3.4689727376962342E-3</v>
      </c>
      <c r="C229" s="73">
        <f t="shared" si="25"/>
        <v>1.0793372429829737</v>
      </c>
      <c r="D229" s="43">
        <f t="shared" si="22"/>
        <v>3.7441914706881521E-3</v>
      </c>
      <c r="E229" s="133">
        <f t="shared" si="24"/>
        <v>7.7660351983631698E-3</v>
      </c>
      <c r="F229" s="73">
        <f t="shared" si="24"/>
        <v>1.0793372429829737</v>
      </c>
      <c r="G229" s="43">
        <f t="shared" si="23"/>
        <v>8.3821710199100345E-3</v>
      </c>
      <c r="H229" s="84"/>
      <c r="I229" s="133"/>
      <c r="J229" s="73"/>
      <c r="K229" s="43"/>
      <c r="L229" s="133"/>
      <c r="M229" s="73"/>
      <c r="N229" s="43"/>
      <c r="O229" s="84"/>
      <c r="P229" s="133"/>
      <c r="Q229" s="73"/>
      <c r="R229" s="43"/>
      <c r="S229" s="133"/>
      <c r="T229" s="73"/>
      <c r="U229" s="43"/>
      <c r="V229" s="185"/>
      <c r="W229" s="185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  <c r="AI229" s="185"/>
      <c r="AJ229" s="185"/>
      <c r="AK229" s="185"/>
      <c r="AL229" s="185"/>
      <c r="AM229" s="185"/>
      <c r="AN229" s="185"/>
      <c r="AO229" s="185"/>
      <c r="AP229" s="185"/>
      <c r="AQ229" s="185"/>
      <c r="AR229" s="185"/>
      <c r="AS229" s="185"/>
      <c r="AT229" s="185"/>
      <c r="AU229" s="185"/>
      <c r="AV229" s="185"/>
      <c r="AW229" s="185"/>
      <c r="AX229" s="185"/>
      <c r="AY229" s="185"/>
      <c r="AZ229" s="185"/>
      <c r="BA229" s="185"/>
      <c r="BB229" s="185"/>
      <c r="BC229" s="185"/>
      <c r="BD229" s="185"/>
      <c r="BE229" s="185"/>
      <c r="BF229" s="185"/>
      <c r="BG229" s="185"/>
      <c r="BH229" s="185"/>
      <c r="BI229" s="185"/>
      <c r="BJ229" s="185"/>
      <c r="BK229" s="185"/>
      <c r="BL229" s="185"/>
      <c r="BM229" s="185"/>
      <c r="BN229" s="185"/>
      <c r="BO229" s="185"/>
      <c r="BP229" s="185"/>
      <c r="BQ229" s="185"/>
      <c r="BR229" s="185"/>
      <c r="BS229" s="185"/>
      <c r="BT229" s="185"/>
      <c r="BU229" s="185"/>
      <c r="BV229" s="185"/>
      <c r="BW229" s="185"/>
      <c r="BX229" s="185"/>
      <c r="BY229" s="185"/>
      <c r="BZ229" s="185"/>
      <c r="CA229" s="185"/>
      <c r="CB229" s="185"/>
      <c r="CC229" s="185"/>
      <c r="CD229" s="185"/>
      <c r="CE229" s="185"/>
      <c r="CF229" s="185"/>
      <c r="CG229" s="185"/>
      <c r="CH229" s="185"/>
    </row>
    <row r="230" spans="1:86" x14ac:dyDescent="0.3">
      <c r="A230" s="84">
        <f t="shared" si="25"/>
        <v>23</v>
      </c>
      <c r="B230" s="133">
        <f t="shared" si="25"/>
        <v>3.4498150807159983E-3</v>
      </c>
      <c r="C230" s="73">
        <f t="shared" si="25"/>
        <v>1.0741630471872743</v>
      </c>
      <c r="D230" s="43">
        <f t="shared" si="22"/>
        <v>3.7056638793345094E-3</v>
      </c>
      <c r="E230" s="133">
        <f t="shared" si="24"/>
        <v>8.2234242587663035E-3</v>
      </c>
      <c r="F230" s="73">
        <f t="shared" si="24"/>
        <v>1.0741630471872743</v>
      </c>
      <c r="G230" s="43">
        <f t="shared" si="23"/>
        <v>8.8332984601101651E-3</v>
      </c>
      <c r="H230" s="84"/>
      <c r="I230" s="133"/>
      <c r="J230" s="73"/>
      <c r="K230" s="43"/>
      <c r="L230" s="133"/>
      <c r="M230" s="73"/>
      <c r="N230" s="43"/>
      <c r="O230" s="84"/>
      <c r="P230" s="133"/>
      <c r="Q230" s="73"/>
      <c r="R230" s="43"/>
      <c r="S230" s="133"/>
      <c r="T230" s="73"/>
      <c r="U230" s="43"/>
      <c r="V230" s="185"/>
      <c r="W230" s="185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  <c r="AI230" s="185"/>
      <c r="AJ230" s="185"/>
      <c r="AK230" s="185"/>
      <c r="AL230" s="185"/>
      <c r="AM230" s="185"/>
      <c r="AN230" s="185"/>
      <c r="AO230" s="185"/>
      <c r="AP230" s="185"/>
      <c r="AQ230" s="185"/>
      <c r="AR230" s="185"/>
      <c r="AS230" s="185"/>
      <c r="AT230" s="185"/>
      <c r="AU230" s="185"/>
      <c r="AV230" s="185"/>
      <c r="AW230" s="185"/>
      <c r="AX230" s="185"/>
      <c r="AY230" s="185"/>
      <c r="AZ230" s="185"/>
      <c r="BA230" s="185"/>
      <c r="BB230" s="185"/>
      <c r="BC230" s="185"/>
      <c r="BD230" s="185"/>
      <c r="BE230" s="185"/>
      <c r="BF230" s="185"/>
      <c r="BG230" s="185"/>
      <c r="BH230" s="185"/>
      <c r="BI230" s="185"/>
      <c r="BJ230" s="185"/>
      <c r="BK230" s="185"/>
      <c r="BL230" s="185"/>
      <c r="BM230" s="185"/>
      <c r="BN230" s="185"/>
      <c r="BO230" s="185"/>
      <c r="BP230" s="185"/>
      <c r="BQ230" s="185"/>
      <c r="BR230" s="185"/>
      <c r="BS230" s="185"/>
      <c r="BT230" s="185"/>
      <c r="BU230" s="185"/>
      <c r="BV230" s="185"/>
      <c r="BW230" s="185"/>
      <c r="BX230" s="185"/>
      <c r="BY230" s="185"/>
      <c r="BZ230" s="185"/>
      <c r="CA230" s="185"/>
      <c r="CB230" s="185"/>
      <c r="CC230" s="185"/>
      <c r="CD230" s="185"/>
      <c r="CE230" s="185"/>
      <c r="CF230" s="185"/>
      <c r="CG230" s="185"/>
      <c r="CH230" s="185"/>
    </row>
    <row r="231" spans="1:86" x14ac:dyDescent="0.3">
      <c r="A231" s="84">
        <f t="shared" si="25"/>
        <v>24</v>
      </c>
      <c r="B231" s="133">
        <f t="shared" si="25"/>
        <v>3.2462649753009906E-3</v>
      </c>
      <c r="C231" s="73">
        <f t="shared" si="25"/>
        <v>1.0679540122324345</v>
      </c>
      <c r="D231" s="43">
        <f t="shared" si="22"/>
        <v>3.4668617051423177E-3</v>
      </c>
      <c r="E231" s="133">
        <f t="shared" si="24"/>
        <v>7.6348052480485528E-3</v>
      </c>
      <c r="F231" s="73">
        <f t="shared" si="24"/>
        <v>1.0679540122324345</v>
      </c>
      <c r="G231" s="43">
        <f t="shared" si="23"/>
        <v>8.1536208972666988E-3</v>
      </c>
      <c r="H231" s="84"/>
      <c r="I231" s="133"/>
      <c r="J231" s="73"/>
      <c r="K231" s="43"/>
      <c r="L231" s="133"/>
      <c r="M231" s="73"/>
      <c r="N231" s="43"/>
      <c r="O231" s="84"/>
      <c r="P231" s="133"/>
      <c r="Q231" s="73"/>
      <c r="R231" s="43"/>
      <c r="S231" s="133"/>
      <c r="T231" s="73"/>
      <c r="U231" s="43"/>
      <c r="V231" s="185"/>
      <c r="W231" s="185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  <c r="AI231" s="185"/>
      <c r="AJ231" s="185"/>
      <c r="AK231" s="185"/>
      <c r="AL231" s="185"/>
      <c r="AM231" s="185"/>
      <c r="AN231" s="185"/>
      <c r="AO231" s="185"/>
      <c r="AP231" s="185"/>
      <c r="AQ231" s="185"/>
      <c r="AR231" s="185"/>
      <c r="AS231" s="185"/>
      <c r="AT231" s="185"/>
      <c r="AU231" s="185"/>
      <c r="AV231" s="185"/>
      <c r="AW231" s="185"/>
      <c r="AX231" s="185"/>
      <c r="AY231" s="185"/>
      <c r="AZ231" s="185"/>
      <c r="BA231" s="185"/>
      <c r="BB231" s="185"/>
      <c r="BC231" s="185"/>
      <c r="BD231" s="185"/>
      <c r="BE231" s="185"/>
      <c r="BF231" s="185"/>
      <c r="BG231" s="185"/>
      <c r="BH231" s="185"/>
      <c r="BI231" s="185"/>
      <c r="BJ231" s="185"/>
      <c r="BK231" s="185"/>
      <c r="BL231" s="185"/>
      <c r="BM231" s="185"/>
      <c r="BN231" s="185"/>
      <c r="BO231" s="185"/>
      <c r="BP231" s="185"/>
      <c r="BQ231" s="185"/>
      <c r="BR231" s="185"/>
      <c r="BS231" s="185"/>
      <c r="BT231" s="185"/>
      <c r="BU231" s="185"/>
      <c r="BV231" s="185"/>
      <c r="BW231" s="185"/>
      <c r="BX231" s="185"/>
      <c r="BY231" s="185"/>
      <c r="BZ231" s="185"/>
      <c r="CA231" s="185"/>
      <c r="CB231" s="185"/>
      <c r="CC231" s="185"/>
      <c r="CD231" s="185"/>
      <c r="CE231" s="185"/>
      <c r="CF231" s="185"/>
      <c r="CG231" s="185"/>
      <c r="CH231" s="185"/>
    </row>
    <row r="232" spans="1:86" x14ac:dyDescent="0.3">
      <c r="A232" s="84">
        <f t="shared" si="25"/>
        <v>25</v>
      </c>
      <c r="B232" s="133">
        <f t="shared" si="25"/>
        <v>3.2711699293752976E-3</v>
      </c>
      <c r="C232" s="73">
        <f t="shared" si="25"/>
        <v>1.0627798164367346</v>
      </c>
      <c r="D232" s="43">
        <f t="shared" si="22"/>
        <v>3.4765333770748448E-3</v>
      </c>
      <c r="E232" s="133">
        <f t="shared" si="24"/>
        <v>8.2013929532390329E-3</v>
      </c>
      <c r="F232" s="73">
        <f t="shared" si="24"/>
        <v>1.0627798164367346</v>
      </c>
      <c r="G232" s="43">
        <f t="shared" si="23"/>
        <v>8.7162748973689079E-3</v>
      </c>
      <c r="H232" s="84"/>
      <c r="I232" s="133"/>
      <c r="J232" s="73"/>
      <c r="K232" s="43"/>
      <c r="L232" s="133"/>
      <c r="M232" s="73"/>
      <c r="N232" s="43"/>
      <c r="O232" s="84"/>
      <c r="P232" s="133"/>
      <c r="Q232" s="73"/>
      <c r="R232" s="43"/>
      <c r="S232" s="133"/>
      <c r="T232" s="73"/>
      <c r="U232" s="43"/>
      <c r="V232" s="185"/>
      <c r="W232" s="185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  <c r="AI232" s="185"/>
      <c r="AJ232" s="185"/>
      <c r="AK232" s="185"/>
      <c r="AL232" s="185"/>
      <c r="AM232" s="185"/>
      <c r="AN232" s="185"/>
      <c r="AO232" s="185"/>
      <c r="AP232" s="185"/>
      <c r="AQ232" s="185"/>
      <c r="AR232" s="185"/>
      <c r="AS232" s="185"/>
      <c r="AT232" s="185"/>
      <c r="AU232" s="185"/>
      <c r="AV232" s="185"/>
      <c r="AW232" s="185"/>
      <c r="AX232" s="185"/>
      <c r="AY232" s="185"/>
      <c r="AZ232" s="185"/>
      <c r="BA232" s="185"/>
      <c r="BB232" s="185"/>
      <c r="BC232" s="185"/>
      <c r="BD232" s="185"/>
      <c r="BE232" s="185"/>
      <c r="BF232" s="185"/>
      <c r="BG232" s="185"/>
      <c r="BH232" s="185"/>
      <c r="BI232" s="185"/>
      <c r="BJ232" s="185"/>
      <c r="BK232" s="185"/>
      <c r="BL232" s="185"/>
      <c r="BM232" s="185"/>
      <c r="BN232" s="185"/>
      <c r="BO232" s="185"/>
      <c r="BP232" s="185"/>
      <c r="BQ232" s="185"/>
      <c r="BR232" s="185"/>
      <c r="BS232" s="185"/>
      <c r="BT232" s="185"/>
      <c r="BU232" s="185"/>
      <c r="BV232" s="185"/>
      <c r="BW232" s="185"/>
      <c r="BX232" s="185"/>
      <c r="BY232" s="185"/>
      <c r="BZ232" s="185"/>
      <c r="CA232" s="185"/>
      <c r="CB232" s="185"/>
      <c r="CC232" s="185"/>
      <c r="CD232" s="185"/>
      <c r="CE232" s="185"/>
      <c r="CF232" s="185"/>
      <c r="CG232" s="185"/>
      <c r="CH232" s="185"/>
    </row>
    <row r="233" spans="1:86" x14ac:dyDescent="0.3">
      <c r="A233" s="84">
        <f t="shared" si="25"/>
        <v>26</v>
      </c>
      <c r="B233" s="133">
        <f t="shared" si="25"/>
        <v>3.1835236486907176E-3</v>
      </c>
      <c r="C233" s="73">
        <f t="shared" si="25"/>
        <v>1.0576056206410349</v>
      </c>
      <c r="D233" s="43">
        <f t="shared" si="22"/>
        <v>3.3669125042989586E-3</v>
      </c>
      <c r="E233" s="133">
        <f t="shared" si="24"/>
        <v>8.3077179494793433E-3</v>
      </c>
      <c r="F233" s="73">
        <f t="shared" si="24"/>
        <v>1.0576056206410349</v>
      </c>
      <c r="G233" s="43">
        <f t="shared" si="23"/>
        <v>8.7862891980697664E-3</v>
      </c>
      <c r="H233" s="84"/>
      <c r="I233" s="133"/>
      <c r="J233" s="73"/>
      <c r="K233" s="43"/>
      <c r="L233" s="133"/>
      <c r="M233" s="73"/>
      <c r="N233" s="43"/>
      <c r="O233" s="84"/>
      <c r="P233" s="133"/>
      <c r="Q233" s="73"/>
      <c r="R233" s="43"/>
      <c r="S233" s="133"/>
      <c r="T233" s="73"/>
      <c r="U233" s="43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85"/>
      <c r="AJ233" s="185"/>
      <c r="AK233" s="185"/>
      <c r="AL233" s="185"/>
      <c r="AM233" s="185"/>
      <c r="AN233" s="185"/>
      <c r="AO233" s="185"/>
      <c r="AP233" s="185"/>
      <c r="AQ233" s="185"/>
      <c r="AR233" s="185"/>
      <c r="AS233" s="185"/>
      <c r="AT233" s="185"/>
      <c r="AU233" s="185"/>
      <c r="AV233" s="185"/>
      <c r="AW233" s="185"/>
      <c r="AX233" s="185"/>
      <c r="AY233" s="185"/>
      <c r="AZ233" s="185"/>
      <c r="BA233" s="185"/>
      <c r="BB233" s="185"/>
      <c r="BC233" s="185"/>
      <c r="BD233" s="185"/>
      <c r="BE233" s="185"/>
      <c r="BF233" s="185"/>
      <c r="BG233" s="185"/>
      <c r="BH233" s="185"/>
      <c r="BI233" s="185"/>
      <c r="BJ233" s="185"/>
      <c r="BK233" s="185"/>
      <c r="BL233" s="185"/>
      <c r="BM233" s="185"/>
      <c r="BN233" s="185"/>
      <c r="BO233" s="185"/>
      <c r="BP233" s="185"/>
      <c r="BQ233" s="185"/>
      <c r="BR233" s="185"/>
      <c r="BS233" s="185"/>
      <c r="BT233" s="185"/>
      <c r="BU233" s="185"/>
      <c r="BV233" s="185"/>
      <c r="BW233" s="185"/>
      <c r="BX233" s="185"/>
      <c r="BY233" s="185"/>
      <c r="BZ233" s="185"/>
      <c r="CA233" s="185"/>
      <c r="CB233" s="185"/>
      <c r="CC233" s="185"/>
      <c r="CD233" s="185"/>
      <c r="CE233" s="185"/>
      <c r="CF233" s="185"/>
      <c r="CG233" s="185"/>
      <c r="CH233" s="185"/>
    </row>
    <row r="234" spans="1:86" x14ac:dyDescent="0.3">
      <c r="A234" s="84">
        <f t="shared" si="25"/>
        <v>27</v>
      </c>
      <c r="B234" s="133">
        <f t="shared" si="25"/>
        <v>3.2596753351871559E-3</v>
      </c>
      <c r="C234" s="73">
        <f t="shared" si="25"/>
        <v>1.0513965856861951</v>
      </c>
      <c r="D234" s="43">
        <f t="shared" si="22"/>
        <v>3.4272115178612794E-3</v>
      </c>
      <c r="E234" s="133">
        <f t="shared" si="24"/>
        <v>8.5687410258350576E-3</v>
      </c>
      <c r="F234" s="73">
        <f t="shared" si="24"/>
        <v>1.0513965856861951</v>
      </c>
      <c r="G234" s="43">
        <f t="shared" si="23"/>
        <v>9.0091450581922042E-3</v>
      </c>
      <c r="H234" s="84"/>
      <c r="I234" s="133"/>
      <c r="J234" s="73"/>
      <c r="K234" s="43"/>
      <c r="L234" s="133"/>
      <c r="M234" s="73"/>
      <c r="N234" s="43"/>
      <c r="O234" s="84"/>
      <c r="P234" s="133"/>
      <c r="Q234" s="73"/>
      <c r="R234" s="43"/>
      <c r="S234" s="133"/>
      <c r="T234" s="73"/>
      <c r="U234" s="43"/>
      <c r="V234" s="185"/>
      <c r="W234" s="185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  <c r="AI234" s="185"/>
      <c r="AJ234" s="185"/>
      <c r="AK234" s="185"/>
      <c r="AL234" s="185"/>
      <c r="AM234" s="185"/>
      <c r="AN234" s="185"/>
      <c r="AO234" s="185"/>
      <c r="AP234" s="185"/>
      <c r="AQ234" s="185"/>
      <c r="AR234" s="185"/>
      <c r="AS234" s="185"/>
      <c r="AT234" s="185"/>
      <c r="AU234" s="185"/>
      <c r="AV234" s="185"/>
      <c r="AW234" s="185"/>
      <c r="AX234" s="185"/>
      <c r="AY234" s="185"/>
      <c r="AZ234" s="185"/>
      <c r="BA234" s="185"/>
      <c r="BB234" s="185"/>
      <c r="BC234" s="185"/>
      <c r="BD234" s="185"/>
      <c r="BE234" s="185"/>
      <c r="BF234" s="185"/>
      <c r="BG234" s="185"/>
      <c r="BH234" s="185"/>
      <c r="BI234" s="185"/>
      <c r="BJ234" s="185"/>
      <c r="BK234" s="185"/>
      <c r="BL234" s="185"/>
      <c r="BM234" s="185"/>
      <c r="BN234" s="185"/>
      <c r="BO234" s="185"/>
      <c r="BP234" s="185"/>
      <c r="BQ234" s="185"/>
      <c r="BR234" s="185"/>
      <c r="BS234" s="185"/>
      <c r="BT234" s="185"/>
      <c r="BU234" s="185"/>
      <c r="BV234" s="185"/>
      <c r="BW234" s="185"/>
      <c r="BX234" s="185"/>
      <c r="BY234" s="185"/>
      <c r="BZ234" s="185"/>
      <c r="CA234" s="185"/>
      <c r="CB234" s="185"/>
      <c r="CC234" s="185"/>
      <c r="CD234" s="185"/>
      <c r="CE234" s="185"/>
      <c r="CF234" s="185"/>
      <c r="CG234" s="185"/>
      <c r="CH234" s="185"/>
    </row>
    <row r="235" spans="1:86" x14ac:dyDescent="0.3">
      <c r="A235" s="84">
        <f t="shared" si="25"/>
        <v>28</v>
      </c>
      <c r="B235" s="133">
        <f t="shared" si="25"/>
        <v>3.3602530343333947E-3</v>
      </c>
      <c r="C235" s="73">
        <f t="shared" si="25"/>
        <v>1.0462223898904952</v>
      </c>
      <c r="D235" s="43">
        <f t="shared" si="22"/>
        <v>3.5155719602170724E-3</v>
      </c>
      <c r="E235" s="133">
        <f t="shared" si="24"/>
        <v>8.5629937287409873E-3</v>
      </c>
      <c r="F235" s="73">
        <f t="shared" si="24"/>
        <v>1.0462223898904952</v>
      </c>
      <c r="G235" s="43">
        <f t="shared" si="23"/>
        <v>8.9587957635007178E-3</v>
      </c>
      <c r="H235" s="84"/>
      <c r="I235" s="133"/>
      <c r="J235" s="73"/>
      <c r="K235" s="43"/>
      <c r="L235" s="133"/>
      <c r="M235" s="73"/>
      <c r="N235" s="43"/>
      <c r="O235" s="84"/>
      <c r="P235" s="133"/>
      <c r="Q235" s="73"/>
      <c r="R235" s="43"/>
      <c r="S235" s="133"/>
      <c r="T235" s="73"/>
      <c r="U235" s="43"/>
      <c r="V235" s="185"/>
      <c r="W235" s="185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  <c r="AI235" s="185"/>
      <c r="AJ235" s="185"/>
      <c r="AK235" s="185"/>
      <c r="AL235" s="185"/>
      <c r="AM235" s="185"/>
      <c r="AN235" s="185"/>
      <c r="AO235" s="185"/>
      <c r="AP235" s="185"/>
      <c r="AQ235" s="185"/>
      <c r="AR235" s="185"/>
      <c r="AS235" s="185"/>
      <c r="AT235" s="185"/>
      <c r="AU235" s="185"/>
      <c r="AV235" s="185"/>
      <c r="AW235" s="185"/>
      <c r="AX235" s="185"/>
      <c r="AY235" s="185"/>
      <c r="AZ235" s="185"/>
      <c r="BA235" s="185"/>
      <c r="BB235" s="185"/>
      <c r="BC235" s="185"/>
      <c r="BD235" s="185"/>
      <c r="BE235" s="185"/>
      <c r="BF235" s="185"/>
      <c r="BG235" s="185"/>
      <c r="BH235" s="185"/>
      <c r="BI235" s="185"/>
      <c r="BJ235" s="185"/>
      <c r="BK235" s="185"/>
      <c r="BL235" s="185"/>
      <c r="BM235" s="185"/>
      <c r="BN235" s="185"/>
      <c r="BO235" s="185"/>
      <c r="BP235" s="185"/>
      <c r="BQ235" s="185"/>
      <c r="BR235" s="185"/>
      <c r="BS235" s="185"/>
      <c r="BT235" s="185"/>
      <c r="BU235" s="185"/>
      <c r="BV235" s="185"/>
      <c r="BW235" s="185"/>
      <c r="BX235" s="185"/>
      <c r="BY235" s="185"/>
      <c r="BZ235" s="185"/>
      <c r="CA235" s="185"/>
      <c r="CB235" s="185"/>
      <c r="CC235" s="185"/>
      <c r="CD235" s="185"/>
      <c r="CE235" s="185"/>
      <c r="CF235" s="185"/>
      <c r="CG235" s="185"/>
      <c r="CH235" s="185"/>
    </row>
    <row r="236" spans="1:86" x14ac:dyDescent="0.3">
      <c r="A236" s="84">
        <f t="shared" si="25"/>
        <v>29</v>
      </c>
      <c r="B236" s="133">
        <f t="shared" si="25"/>
        <v>3.5532664284092727E-3</v>
      </c>
      <c r="C236" s="73">
        <f t="shared" si="25"/>
        <v>1.0400133549356554</v>
      </c>
      <c r="D236" s="43">
        <f t="shared" si="22"/>
        <v>3.6954445391901613E-3</v>
      </c>
      <c r="E236" s="133">
        <f t="shared" si="24"/>
        <v>9.0491192746144766E-3</v>
      </c>
      <c r="F236" s="73">
        <f t="shared" si="24"/>
        <v>1.0400133549356554</v>
      </c>
      <c r="G236" s="43">
        <f t="shared" si="23"/>
        <v>9.4112048960047056E-3</v>
      </c>
      <c r="H236" s="84"/>
      <c r="I236" s="133"/>
      <c r="J236" s="73"/>
      <c r="K236" s="43"/>
      <c r="L236" s="133"/>
      <c r="M236" s="73"/>
      <c r="N236" s="43"/>
      <c r="O236" s="84"/>
      <c r="P236" s="133"/>
      <c r="Q236" s="73"/>
      <c r="R236" s="43"/>
      <c r="S236" s="133"/>
      <c r="T236" s="73"/>
      <c r="U236" s="43"/>
      <c r="V236" s="185"/>
      <c r="W236" s="185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  <c r="AI236" s="185"/>
      <c r="AJ236" s="185"/>
      <c r="AK236" s="185"/>
      <c r="AL236" s="185"/>
      <c r="AM236" s="185"/>
      <c r="AN236" s="185"/>
      <c r="AO236" s="185"/>
      <c r="AP236" s="185"/>
      <c r="AQ236" s="185"/>
      <c r="AR236" s="185"/>
      <c r="AS236" s="185"/>
      <c r="AT236" s="185"/>
      <c r="AU236" s="185"/>
      <c r="AV236" s="185"/>
      <c r="AW236" s="185"/>
      <c r="AX236" s="185"/>
      <c r="AY236" s="185"/>
      <c r="AZ236" s="185"/>
      <c r="BA236" s="185"/>
      <c r="BB236" s="185"/>
      <c r="BC236" s="185"/>
      <c r="BD236" s="185"/>
      <c r="BE236" s="185"/>
      <c r="BF236" s="185"/>
      <c r="BG236" s="185"/>
      <c r="BH236" s="185"/>
      <c r="BI236" s="185"/>
      <c r="BJ236" s="185"/>
      <c r="BK236" s="185"/>
      <c r="BL236" s="185"/>
      <c r="BM236" s="185"/>
      <c r="BN236" s="185"/>
      <c r="BO236" s="185"/>
      <c r="BP236" s="185"/>
      <c r="BQ236" s="185"/>
      <c r="BR236" s="185"/>
      <c r="BS236" s="185"/>
      <c r="BT236" s="185"/>
      <c r="BU236" s="185"/>
      <c r="BV236" s="185"/>
      <c r="BW236" s="185"/>
      <c r="BX236" s="185"/>
      <c r="BY236" s="185"/>
      <c r="BZ236" s="185"/>
      <c r="CA236" s="185"/>
      <c r="CB236" s="185"/>
      <c r="CC236" s="185"/>
      <c r="CD236" s="185"/>
      <c r="CE236" s="185"/>
      <c r="CF236" s="185"/>
      <c r="CG236" s="185"/>
      <c r="CH236" s="185"/>
    </row>
    <row r="237" spans="1:86" x14ac:dyDescent="0.3">
      <c r="A237" s="84">
        <f t="shared" si="25"/>
        <v>30</v>
      </c>
      <c r="B237" s="133">
        <f t="shared" si="25"/>
        <v>3.9958083046527241E-3</v>
      </c>
      <c r="C237" s="73">
        <f t="shared" si="25"/>
        <v>1.0348391591399559</v>
      </c>
      <c r="D237" s="43">
        <f t="shared" si="22"/>
        <v>4.1350189060712778E-3</v>
      </c>
      <c r="E237" s="133">
        <f t="shared" si="24"/>
        <v>1.0141105722487928E-2</v>
      </c>
      <c r="F237" s="73">
        <f t="shared" si="24"/>
        <v>1.0348391591399559</v>
      </c>
      <c r="G237" s="43">
        <f t="shared" si="23"/>
        <v>1.0494413318608804E-2</v>
      </c>
      <c r="H237" s="84"/>
      <c r="I237" s="133"/>
      <c r="J237" s="73"/>
      <c r="K237" s="43"/>
      <c r="L237" s="133"/>
      <c r="M237" s="73"/>
      <c r="N237" s="43"/>
      <c r="O237" s="84"/>
      <c r="P237" s="133"/>
      <c r="Q237" s="73"/>
      <c r="R237" s="43"/>
      <c r="S237" s="133"/>
      <c r="T237" s="73"/>
      <c r="U237" s="43"/>
      <c r="V237" s="185"/>
      <c r="W237" s="185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  <c r="AI237" s="185"/>
      <c r="AJ237" s="185"/>
      <c r="AK237" s="185"/>
      <c r="AL237" s="185"/>
      <c r="AM237" s="185"/>
      <c r="AN237" s="185"/>
      <c r="AO237" s="185"/>
      <c r="AP237" s="185"/>
      <c r="AQ237" s="185"/>
      <c r="AR237" s="185"/>
      <c r="AS237" s="185"/>
      <c r="AT237" s="185"/>
      <c r="AU237" s="185"/>
      <c r="AV237" s="185"/>
      <c r="AW237" s="185"/>
      <c r="AX237" s="185"/>
      <c r="AY237" s="185"/>
      <c r="AZ237" s="185"/>
      <c r="BA237" s="185"/>
      <c r="BB237" s="185"/>
      <c r="BC237" s="185"/>
      <c r="BD237" s="185"/>
      <c r="BE237" s="185"/>
      <c r="BF237" s="185"/>
      <c r="BG237" s="185"/>
      <c r="BH237" s="185"/>
      <c r="BI237" s="185"/>
      <c r="BJ237" s="185"/>
      <c r="BK237" s="185"/>
      <c r="BL237" s="185"/>
      <c r="BM237" s="185"/>
      <c r="BN237" s="185"/>
      <c r="BO237" s="185"/>
      <c r="BP237" s="185"/>
      <c r="BQ237" s="185"/>
      <c r="BR237" s="185"/>
      <c r="BS237" s="185"/>
      <c r="BT237" s="185"/>
      <c r="BU237" s="185"/>
      <c r="BV237" s="185"/>
      <c r="BW237" s="185"/>
      <c r="BX237" s="185"/>
      <c r="BY237" s="185"/>
      <c r="BZ237" s="185"/>
      <c r="CA237" s="185"/>
      <c r="CB237" s="185"/>
      <c r="CC237" s="185"/>
      <c r="CD237" s="185"/>
      <c r="CE237" s="185"/>
      <c r="CF237" s="185"/>
      <c r="CG237" s="185"/>
      <c r="CH237" s="185"/>
    </row>
    <row r="238" spans="1:86" x14ac:dyDescent="0.3">
      <c r="A238" s="84">
        <f t="shared" si="25"/>
        <v>31</v>
      </c>
      <c r="B238" s="133">
        <f t="shared" si="25"/>
        <v>4.0671705769041036E-3</v>
      </c>
      <c r="C238" s="73">
        <f t="shared" si="25"/>
        <v>1.0296649633442561</v>
      </c>
      <c r="D238" s="43">
        <f t="shared" si="22"/>
        <v>4.1878230429828007E-3</v>
      </c>
      <c r="E238" s="133">
        <f t="shared" si="24"/>
        <v>1.0337471706535347E-2</v>
      </c>
      <c r="F238" s="73">
        <f t="shared" si="24"/>
        <v>1.0296649633442561</v>
      </c>
      <c r="G238" s="43">
        <f t="shared" si="23"/>
        <v>1.0644132425782002E-2</v>
      </c>
      <c r="H238" s="84"/>
      <c r="I238" s="133"/>
      <c r="J238" s="73"/>
      <c r="K238" s="43"/>
      <c r="L238" s="133"/>
      <c r="M238" s="73"/>
      <c r="N238" s="43"/>
      <c r="O238" s="84"/>
      <c r="P238" s="133"/>
      <c r="Q238" s="73"/>
      <c r="R238" s="43"/>
      <c r="S238" s="133"/>
      <c r="T238" s="73"/>
      <c r="U238" s="43"/>
      <c r="V238" s="185"/>
      <c r="W238" s="185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  <c r="AI238" s="185"/>
      <c r="AJ238" s="185"/>
      <c r="AK238" s="185"/>
      <c r="AL238" s="185"/>
      <c r="AM238" s="185"/>
      <c r="AN238" s="185"/>
      <c r="AO238" s="185"/>
      <c r="AP238" s="185"/>
      <c r="AQ238" s="185"/>
      <c r="AR238" s="185"/>
      <c r="AS238" s="185"/>
      <c r="AT238" s="185"/>
      <c r="AU238" s="185"/>
      <c r="AV238" s="185"/>
      <c r="AW238" s="185"/>
      <c r="AX238" s="185"/>
      <c r="AY238" s="185"/>
      <c r="AZ238" s="185"/>
      <c r="BA238" s="185"/>
      <c r="BB238" s="185"/>
      <c r="BC238" s="185"/>
      <c r="BD238" s="185"/>
      <c r="BE238" s="185"/>
      <c r="BF238" s="185"/>
      <c r="BG238" s="185"/>
      <c r="BH238" s="185"/>
      <c r="BI238" s="185"/>
      <c r="BJ238" s="185"/>
      <c r="BK238" s="185"/>
      <c r="BL238" s="185"/>
      <c r="BM238" s="185"/>
      <c r="BN238" s="185"/>
      <c r="BO238" s="185"/>
      <c r="BP238" s="185"/>
      <c r="BQ238" s="185"/>
      <c r="BR238" s="185"/>
      <c r="BS238" s="185"/>
      <c r="BT238" s="185"/>
      <c r="BU238" s="185"/>
      <c r="BV238" s="185"/>
      <c r="BW238" s="185"/>
      <c r="BX238" s="185"/>
      <c r="BY238" s="185"/>
      <c r="BZ238" s="185"/>
      <c r="CA238" s="185"/>
      <c r="CB238" s="185"/>
      <c r="CC238" s="185"/>
      <c r="CD238" s="185"/>
      <c r="CE238" s="185"/>
      <c r="CF238" s="185"/>
      <c r="CG238" s="185"/>
      <c r="CH238" s="185"/>
    </row>
    <row r="239" spans="1:86" x14ac:dyDescent="0.3">
      <c r="A239" s="84">
        <f t="shared" si="25"/>
        <v>32</v>
      </c>
      <c r="B239" s="133">
        <f t="shared" si="25"/>
        <v>3.8693677685831666E-3</v>
      </c>
      <c r="C239" s="73">
        <f t="shared" si="25"/>
        <v>1.0234559283894162</v>
      </c>
      <c r="D239" s="43">
        <f t="shared" si="22"/>
        <v>3.9601273818753689E-3</v>
      </c>
      <c r="E239" s="133">
        <f t="shared" ref="E239:F254" si="26">E44</f>
        <v>9.4279619413986434E-3</v>
      </c>
      <c r="F239" s="73">
        <f t="shared" si="26"/>
        <v>1.0234559283894162</v>
      </c>
      <c r="G239" s="43">
        <f t="shared" si="23"/>
        <v>9.6491035415542312E-3</v>
      </c>
      <c r="H239" s="84"/>
      <c r="I239" s="133"/>
      <c r="J239" s="73"/>
      <c r="K239" s="43"/>
      <c r="L239" s="133"/>
      <c r="M239" s="73"/>
      <c r="N239" s="43"/>
      <c r="O239" s="84"/>
      <c r="P239" s="133"/>
      <c r="Q239" s="73"/>
      <c r="R239" s="43"/>
      <c r="S239" s="133"/>
      <c r="T239" s="73"/>
      <c r="U239" s="43"/>
      <c r="V239" s="185"/>
      <c r="W239" s="185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  <c r="AI239" s="185"/>
      <c r="AJ239" s="185"/>
      <c r="AK239" s="185"/>
      <c r="AL239" s="185"/>
      <c r="AM239" s="185"/>
      <c r="AN239" s="185"/>
      <c r="AO239" s="185"/>
      <c r="AP239" s="185"/>
      <c r="AQ239" s="185"/>
      <c r="AR239" s="185"/>
      <c r="AS239" s="185"/>
      <c r="AT239" s="185"/>
      <c r="AU239" s="185"/>
      <c r="AV239" s="185"/>
      <c r="AW239" s="185"/>
      <c r="AX239" s="185"/>
      <c r="AY239" s="185"/>
      <c r="AZ239" s="185"/>
      <c r="BA239" s="185"/>
      <c r="BB239" s="185"/>
      <c r="BC239" s="185"/>
      <c r="BD239" s="185"/>
      <c r="BE239" s="185"/>
      <c r="BF239" s="185"/>
      <c r="BG239" s="185"/>
      <c r="BH239" s="185"/>
      <c r="BI239" s="185"/>
      <c r="BJ239" s="185"/>
      <c r="BK239" s="185"/>
      <c r="BL239" s="185"/>
      <c r="BM239" s="185"/>
      <c r="BN239" s="185"/>
      <c r="BO239" s="185"/>
      <c r="BP239" s="185"/>
      <c r="BQ239" s="185"/>
      <c r="BR239" s="185"/>
      <c r="BS239" s="185"/>
      <c r="BT239" s="185"/>
      <c r="BU239" s="185"/>
      <c r="BV239" s="185"/>
      <c r="BW239" s="185"/>
      <c r="BX239" s="185"/>
      <c r="BY239" s="185"/>
      <c r="BZ239" s="185"/>
      <c r="CA239" s="185"/>
      <c r="CB239" s="185"/>
      <c r="CC239" s="185"/>
      <c r="CD239" s="185"/>
      <c r="CE239" s="185"/>
      <c r="CF239" s="185"/>
      <c r="CG239" s="185"/>
      <c r="CH239" s="185"/>
    </row>
    <row r="240" spans="1:86" x14ac:dyDescent="0.3">
      <c r="A240" s="84">
        <f t="shared" ref="A240:C255" si="27">A45</f>
        <v>33</v>
      </c>
      <c r="B240" s="133">
        <f t="shared" si="27"/>
        <v>3.8511679944519426E-3</v>
      </c>
      <c r="C240" s="73">
        <f t="shared" si="27"/>
        <v>1.0068985018431771</v>
      </c>
      <c r="D240" s="43">
        <f t="shared" si="22"/>
        <v>3.877735283960054E-3</v>
      </c>
      <c r="E240" s="133">
        <f t="shared" si="26"/>
        <v>9.3838993303441004E-3</v>
      </c>
      <c r="F240" s="73">
        <f t="shared" si="26"/>
        <v>1.0068985018431771</v>
      </c>
      <c r="G240" s="43">
        <f t="shared" si="23"/>
        <v>9.4486341771706679E-3</v>
      </c>
      <c r="H240" s="84"/>
      <c r="I240" s="133"/>
      <c r="J240" s="73"/>
      <c r="K240" s="43"/>
      <c r="L240" s="133"/>
      <c r="M240" s="73"/>
      <c r="N240" s="43"/>
      <c r="O240" s="84"/>
      <c r="P240" s="133"/>
      <c r="Q240" s="73"/>
      <c r="R240" s="43"/>
      <c r="S240" s="133"/>
      <c r="T240" s="73"/>
      <c r="U240" s="43"/>
      <c r="V240" s="185"/>
      <c r="W240" s="185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  <c r="AI240" s="185"/>
      <c r="AJ240" s="185"/>
      <c r="AK240" s="185"/>
      <c r="AL240" s="185"/>
      <c r="AM240" s="185"/>
      <c r="AN240" s="185"/>
      <c r="AO240" s="185"/>
      <c r="AP240" s="185"/>
      <c r="AQ240" s="185"/>
      <c r="AR240" s="185"/>
      <c r="AS240" s="185"/>
      <c r="AT240" s="185"/>
      <c r="AU240" s="185"/>
      <c r="AV240" s="185"/>
      <c r="AW240" s="185"/>
      <c r="AX240" s="185"/>
      <c r="AY240" s="185"/>
      <c r="AZ240" s="185"/>
      <c r="BA240" s="185"/>
      <c r="BB240" s="185"/>
      <c r="BC240" s="185"/>
      <c r="BD240" s="185"/>
      <c r="BE240" s="185"/>
      <c r="BF240" s="185"/>
      <c r="BG240" s="185"/>
      <c r="BH240" s="185"/>
      <c r="BI240" s="185"/>
      <c r="BJ240" s="185"/>
      <c r="BK240" s="185"/>
      <c r="BL240" s="185"/>
      <c r="BM240" s="185"/>
      <c r="BN240" s="185"/>
      <c r="BO240" s="185"/>
      <c r="BP240" s="185"/>
      <c r="BQ240" s="185"/>
      <c r="BR240" s="185"/>
      <c r="BS240" s="185"/>
      <c r="BT240" s="185"/>
      <c r="BU240" s="185"/>
      <c r="BV240" s="185"/>
      <c r="BW240" s="185"/>
      <c r="BX240" s="185"/>
      <c r="BY240" s="185"/>
      <c r="BZ240" s="185"/>
      <c r="CA240" s="185"/>
      <c r="CB240" s="185"/>
      <c r="CC240" s="185"/>
      <c r="CD240" s="185"/>
      <c r="CE240" s="185"/>
      <c r="CF240" s="185"/>
      <c r="CG240" s="185"/>
      <c r="CH240" s="185"/>
    </row>
    <row r="241" spans="1:86" x14ac:dyDescent="0.3">
      <c r="A241" s="84">
        <f t="shared" si="27"/>
        <v>34</v>
      </c>
      <c r="B241" s="133">
        <f t="shared" si="27"/>
        <v>3.7965686720582699E-3</v>
      </c>
      <c r="C241" s="73">
        <f t="shared" si="27"/>
        <v>1.0017243060474772</v>
      </c>
      <c r="D241" s="43">
        <f t="shared" si="22"/>
        <v>3.8031151183791625E-3</v>
      </c>
      <c r="E241" s="133">
        <f t="shared" si="26"/>
        <v>9.2038173547298822E-3</v>
      </c>
      <c r="F241" s="73">
        <f t="shared" si="26"/>
        <v>1.0017243060474772</v>
      </c>
      <c r="G241" s="43">
        <f t="shared" si="23"/>
        <v>9.2196875526545184E-3</v>
      </c>
      <c r="H241" s="84"/>
      <c r="I241" s="133"/>
      <c r="J241" s="73"/>
      <c r="K241" s="43"/>
      <c r="L241" s="133"/>
      <c r="M241" s="73"/>
      <c r="N241" s="43"/>
      <c r="O241" s="84"/>
      <c r="P241" s="133"/>
      <c r="Q241" s="73"/>
      <c r="R241" s="43"/>
      <c r="S241" s="133"/>
      <c r="T241" s="73"/>
      <c r="U241" s="43"/>
      <c r="V241" s="185"/>
      <c r="W241" s="185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  <c r="AI241" s="185"/>
      <c r="AJ241" s="185"/>
      <c r="AK241" s="185"/>
      <c r="AL241" s="185"/>
      <c r="AM241" s="185"/>
      <c r="AN241" s="185"/>
      <c r="AO241" s="185"/>
      <c r="AP241" s="185"/>
      <c r="AQ241" s="185"/>
      <c r="AR241" s="185"/>
      <c r="AS241" s="185"/>
      <c r="AT241" s="185"/>
      <c r="AU241" s="185"/>
      <c r="AV241" s="185"/>
      <c r="AW241" s="185"/>
      <c r="AX241" s="185"/>
      <c r="AY241" s="185"/>
      <c r="AZ241" s="185"/>
      <c r="BA241" s="185"/>
      <c r="BB241" s="185"/>
      <c r="BC241" s="185"/>
      <c r="BD241" s="185"/>
      <c r="BE241" s="185"/>
      <c r="BF241" s="185"/>
      <c r="BG241" s="185"/>
      <c r="BH241" s="185"/>
      <c r="BI241" s="185"/>
      <c r="BJ241" s="185"/>
      <c r="BK241" s="185"/>
      <c r="BL241" s="185"/>
      <c r="BM241" s="185"/>
      <c r="BN241" s="185"/>
      <c r="BO241" s="185"/>
      <c r="BP241" s="185"/>
      <c r="BQ241" s="185"/>
      <c r="BR241" s="185"/>
      <c r="BS241" s="185"/>
      <c r="BT241" s="185"/>
      <c r="BU241" s="185"/>
      <c r="BV241" s="185"/>
      <c r="BW241" s="185"/>
      <c r="BX241" s="185"/>
      <c r="BY241" s="185"/>
      <c r="BZ241" s="185"/>
      <c r="CA241" s="185"/>
      <c r="CB241" s="185"/>
      <c r="CC241" s="185"/>
      <c r="CD241" s="185"/>
      <c r="CE241" s="185"/>
      <c r="CF241" s="185"/>
      <c r="CG241" s="185"/>
      <c r="CH241" s="185"/>
    </row>
    <row r="242" spans="1:86" x14ac:dyDescent="0.3">
      <c r="A242" s="84">
        <f t="shared" si="27"/>
        <v>35</v>
      </c>
      <c r="B242" s="133">
        <f t="shared" si="27"/>
        <v>4.0269394972456077E-3</v>
      </c>
      <c r="C242" s="73">
        <f t="shared" si="27"/>
        <v>0.9955152710926376</v>
      </c>
      <c r="D242" s="43">
        <f t="shared" si="22"/>
        <v>4.0088797652741114E-3</v>
      </c>
      <c r="E242" s="133">
        <f t="shared" si="26"/>
        <v>9.7316108045353844E-3</v>
      </c>
      <c r="F242" s="73">
        <f t="shared" si="26"/>
        <v>0.9955152710926376</v>
      </c>
      <c r="G242" s="43">
        <f t="shared" si="23"/>
        <v>9.687967168245085E-3</v>
      </c>
      <c r="H242" s="84"/>
      <c r="I242" s="133"/>
      <c r="J242" s="73"/>
      <c r="K242" s="43"/>
      <c r="L242" s="133"/>
      <c r="M242" s="73"/>
      <c r="N242" s="43"/>
      <c r="O242" s="84"/>
      <c r="P242" s="133"/>
      <c r="Q242" s="73"/>
      <c r="R242" s="43"/>
      <c r="S242" s="133"/>
      <c r="T242" s="73"/>
      <c r="U242" s="43"/>
      <c r="V242" s="185"/>
      <c r="W242" s="185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  <c r="AI242" s="185"/>
      <c r="AJ242" s="185"/>
      <c r="AK242" s="185"/>
      <c r="AL242" s="185"/>
      <c r="AM242" s="185"/>
      <c r="AN242" s="185"/>
      <c r="AO242" s="185"/>
      <c r="AP242" s="185"/>
      <c r="AQ242" s="185"/>
      <c r="AR242" s="185"/>
      <c r="AS242" s="185"/>
      <c r="AT242" s="185"/>
      <c r="AU242" s="185"/>
      <c r="AV242" s="185"/>
      <c r="AW242" s="185"/>
      <c r="AX242" s="185"/>
      <c r="AY242" s="185"/>
      <c r="AZ242" s="185"/>
      <c r="BA242" s="185"/>
      <c r="BB242" s="185"/>
      <c r="BC242" s="185"/>
      <c r="BD242" s="185"/>
      <c r="BE242" s="185"/>
      <c r="BF242" s="185"/>
      <c r="BG242" s="185"/>
      <c r="BH242" s="185"/>
      <c r="BI242" s="185"/>
      <c r="BJ242" s="185"/>
      <c r="BK242" s="185"/>
      <c r="BL242" s="185"/>
      <c r="BM242" s="185"/>
      <c r="BN242" s="185"/>
      <c r="BO242" s="185"/>
      <c r="BP242" s="185"/>
      <c r="BQ242" s="185"/>
      <c r="BR242" s="185"/>
      <c r="BS242" s="185"/>
      <c r="BT242" s="185"/>
      <c r="BU242" s="185"/>
      <c r="BV242" s="185"/>
      <c r="BW242" s="185"/>
      <c r="BX242" s="185"/>
      <c r="BY242" s="185"/>
      <c r="BZ242" s="185"/>
      <c r="CA242" s="185"/>
      <c r="CB242" s="185"/>
      <c r="CC242" s="185"/>
      <c r="CD242" s="185"/>
      <c r="CE242" s="185"/>
      <c r="CF242" s="185"/>
      <c r="CG242" s="185"/>
      <c r="CH242" s="185"/>
    </row>
    <row r="243" spans="1:86" x14ac:dyDescent="0.3">
      <c r="A243" s="84">
        <f t="shared" si="27"/>
        <v>36</v>
      </c>
      <c r="B243" s="133">
        <f t="shared" si="27"/>
        <v>4.3267568289863017E-3</v>
      </c>
      <c r="C243" s="73">
        <f t="shared" si="27"/>
        <v>0.94998234809047954</v>
      </c>
      <c r="D243" s="43">
        <f t="shared" si="22"/>
        <v>4.1103426120169245E-3</v>
      </c>
      <c r="E243" s="133">
        <f t="shared" si="26"/>
        <v>1.030681945536697E-2</v>
      </c>
      <c r="F243" s="73">
        <f t="shared" si="26"/>
        <v>0.94998234809047954</v>
      </c>
      <c r="G243" s="43">
        <f t="shared" si="23"/>
        <v>9.791296547554151E-3</v>
      </c>
      <c r="H243" s="84"/>
      <c r="I243" s="133"/>
      <c r="J243" s="73"/>
      <c r="K243" s="43"/>
      <c r="L243" s="133"/>
      <c r="M243" s="73"/>
      <c r="N243" s="43"/>
      <c r="O243" s="84"/>
      <c r="P243" s="133"/>
      <c r="Q243" s="73"/>
      <c r="R243" s="43"/>
      <c r="S243" s="133"/>
      <c r="T243" s="73"/>
      <c r="U243" s="43"/>
      <c r="V243" s="185"/>
      <c r="W243" s="185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185"/>
      <c r="AJ243" s="185"/>
      <c r="AK243" s="185"/>
      <c r="AL243" s="185"/>
      <c r="AM243" s="185"/>
      <c r="AN243" s="185"/>
      <c r="AO243" s="185"/>
      <c r="AP243" s="185"/>
      <c r="AQ243" s="185"/>
      <c r="AR243" s="185"/>
      <c r="AS243" s="185"/>
      <c r="AT243" s="185"/>
      <c r="AU243" s="185"/>
      <c r="AV243" s="185"/>
      <c r="AW243" s="185"/>
      <c r="AX243" s="185"/>
      <c r="AY243" s="185"/>
      <c r="AZ243" s="185"/>
      <c r="BA243" s="185"/>
      <c r="BB243" s="185"/>
      <c r="BC243" s="185"/>
      <c r="BD243" s="185"/>
      <c r="BE243" s="185"/>
      <c r="BF243" s="185"/>
      <c r="BG243" s="185"/>
      <c r="BH243" s="185"/>
      <c r="BI243" s="185"/>
      <c r="BJ243" s="185"/>
      <c r="BK243" s="185"/>
      <c r="BL243" s="185"/>
      <c r="BM243" s="185"/>
      <c r="BN243" s="185"/>
      <c r="BO243" s="185"/>
      <c r="BP243" s="185"/>
      <c r="BQ243" s="185"/>
      <c r="BR243" s="185"/>
      <c r="BS243" s="185"/>
      <c r="BT243" s="185"/>
      <c r="BU243" s="185"/>
      <c r="BV243" s="185"/>
      <c r="BW243" s="185"/>
      <c r="BX243" s="185"/>
      <c r="BY243" s="185"/>
      <c r="BZ243" s="185"/>
      <c r="CA243" s="185"/>
      <c r="CB243" s="185"/>
      <c r="CC243" s="185"/>
      <c r="CD243" s="185"/>
      <c r="CE243" s="185"/>
      <c r="CF243" s="185"/>
      <c r="CG243" s="185"/>
      <c r="CH243" s="185"/>
    </row>
    <row r="244" spans="1:86" x14ac:dyDescent="0.3">
      <c r="A244" s="84">
        <f t="shared" si="27"/>
        <v>37</v>
      </c>
      <c r="B244" s="133">
        <f t="shared" si="27"/>
        <v>4.5576065955981451E-3</v>
      </c>
      <c r="C244" s="73">
        <f t="shared" si="27"/>
        <v>0.94791266977219957</v>
      </c>
      <c r="D244" s="43">
        <f t="shared" si="22"/>
        <v>4.3202130358048233E-3</v>
      </c>
      <c r="E244" s="133">
        <f t="shared" si="26"/>
        <v>1.0926569658677604E-2</v>
      </c>
      <c r="F244" s="73">
        <f t="shared" si="26"/>
        <v>0.94791266977219957</v>
      </c>
      <c r="G244" s="43">
        <f t="shared" si="23"/>
        <v>1.0357433816609E-2</v>
      </c>
      <c r="H244" s="84"/>
      <c r="I244" s="133"/>
      <c r="J244" s="73"/>
      <c r="K244" s="43"/>
      <c r="L244" s="133"/>
      <c r="M244" s="73"/>
      <c r="N244" s="43"/>
      <c r="O244" s="84"/>
      <c r="P244" s="133"/>
      <c r="Q244" s="73"/>
      <c r="R244" s="43"/>
      <c r="S244" s="133"/>
      <c r="T244" s="73"/>
      <c r="U244" s="43"/>
      <c r="V244" s="185"/>
      <c r="W244" s="185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  <c r="AI244" s="185"/>
      <c r="AJ244" s="185"/>
      <c r="AK244" s="185"/>
      <c r="AL244" s="185"/>
      <c r="AM244" s="185"/>
      <c r="AN244" s="185"/>
      <c r="AO244" s="185"/>
      <c r="AP244" s="185"/>
      <c r="AQ244" s="185"/>
      <c r="AR244" s="185"/>
      <c r="AS244" s="185"/>
      <c r="AT244" s="185"/>
      <c r="AU244" s="185"/>
      <c r="AV244" s="185"/>
      <c r="AW244" s="185"/>
      <c r="AX244" s="185"/>
      <c r="AY244" s="185"/>
      <c r="AZ244" s="185"/>
      <c r="BA244" s="185"/>
      <c r="BB244" s="185"/>
      <c r="BC244" s="185"/>
      <c r="BD244" s="185"/>
      <c r="BE244" s="185"/>
      <c r="BF244" s="185"/>
      <c r="BG244" s="185"/>
      <c r="BH244" s="185"/>
      <c r="BI244" s="185"/>
      <c r="BJ244" s="185"/>
      <c r="BK244" s="185"/>
      <c r="BL244" s="185"/>
      <c r="BM244" s="185"/>
      <c r="BN244" s="185"/>
      <c r="BO244" s="185"/>
      <c r="BP244" s="185"/>
      <c r="BQ244" s="185"/>
      <c r="BR244" s="185"/>
      <c r="BS244" s="185"/>
      <c r="BT244" s="185"/>
      <c r="BU244" s="185"/>
      <c r="BV244" s="185"/>
      <c r="BW244" s="185"/>
      <c r="BX244" s="185"/>
      <c r="BY244" s="185"/>
      <c r="BZ244" s="185"/>
      <c r="CA244" s="185"/>
      <c r="CB244" s="185"/>
      <c r="CC244" s="185"/>
      <c r="CD244" s="185"/>
      <c r="CE244" s="185"/>
      <c r="CF244" s="185"/>
      <c r="CG244" s="185"/>
      <c r="CH244" s="185"/>
    </row>
    <row r="245" spans="1:86" x14ac:dyDescent="0.3">
      <c r="A245" s="84">
        <f t="shared" si="27"/>
        <v>38</v>
      </c>
      <c r="B245" s="133">
        <f t="shared" si="27"/>
        <v>4.4843285576487424E-3</v>
      </c>
      <c r="C245" s="73">
        <f t="shared" si="27"/>
        <v>0.9458429914539197</v>
      </c>
      <c r="D245" s="43">
        <f t="shared" si="22"/>
        <v>4.2414707376287279E-3</v>
      </c>
      <c r="E245" s="133">
        <f t="shared" si="26"/>
        <v>1.0626752326936911E-2</v>
      </c>
      <c r="F245" s="73">
        <f t="shared" si="26"/>
        <v>0.9458429914539197</v>
      </c>
      <c r="G245" s="43">
        <f t="shared" si="23"/>
        <v>1.0051239210349911E-2</v>
      </c>
      <c r="H245" s="84"/>
      <c r="I245" s="133"/>
      <c r="J245" s="73"/>
      <c r="K245" s="43"/>
      <c r="L245" s="133"/>
      <c r="M245" s="73"/>
      <c r="N245" s="43"/>
      <c r="O245" s="84"/>
      <c r="P245" s="133"/>
      <c r="Q245" s="73"/>
      <c r="R245" s="43"/>
      <c r="S245" s="133"/>
      <c r="T245" s="73"/>
      <c r="U245" s="43"/>
      <c r="V245" s="185"/>
      <c r="W245" s="185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  <c r="AI245" s="185"/>
      <c r="AJ245" s="185"/>
      <c r="AK245" s="185"/>
      <c r="AL245" s="185"/>
      <c r="AM245" s="185"/>
      <c r="AN245" s="185"/>
      <c r="AO245" s="185"/>
      <c r="AP245" s="185"/>
      <c r="AQ245" s="185"/>
      <c r="AR245" s="185"/>
      <c r="AS245" s="185"/>
      <c r="AT245" s="185"/>
      <c r="AU245" s="185"/>
      <c r="AV245" s="185"/>
      <c r="AW245" s="185"/>
      <c r="AX245" s="185"/>
      <c r="AY245" s="185"/>
      <c r="AZ245" s="185"/>
      <c r="BA245" s="185"/>
      <c r="BB245" s="185"/>
      <c r="BC245" s="185"/>
      <c r="BD245" s="185"/>
      <c r="BE245" s="185"/>
      <c r="BF245" s="185"/>
      <c r="BG245" s="185"/>
      <c r="BH245" s="185"/>
      <c r="BI245" s="185"/>
      <c r="BJ245" s="185"/>
      <c r="BK245" s="185"/>
      <c r="BL245" s="185"/>
      <c r="BM245" s="185"/>
      <c r="BN245" s="185"/>
      <c r="BO245" s="185"/>
      <c r="BP245" s="185"/>
      <c r="BQ245" s="185"/>
      <c r="BR245" s="185"/>
      <c r="BS245" s="185"/>
      <c r="BT245" s="185"/>
      <c r="BU245" s="185"/>
      <c r="BV245" s="185"/>
      <c r="BW245" s="185"/>
      <c r="BX245" s="185"/>
      <c r="BY245" s="185"/>
      <c r="BZ245" s="185"/>
      <c r="CA245" s="185"/>
      <c r="CB245" s="185"/>
      <c r="CC245" s="185"/>
      <c r="CD245" s="185"/>
      <c r="CE245" s="185"/>
      <c r="CF245" s="185"/>
      <c r="CG245" s="185"/>
      <c r="CH245" s="185"/>
    </row>
    <row r="246" spans="1:86" x14ac:dyDescent="0.3">
      <c r="A246" s="84">
        <f t="shared" si="27"/>
        <v>39</v>
      </c>
      <c r="B246" s="133">
        <f t="shared" si="27"/>
        <v>4.4637340763949889E-3</v>
      </c>
      <c r="C246" s="73">
        <f t="shared" si="27"/>
        <v>0.93963395649907988</v>
      </c>
      <c r="D246" s="43">
        <f t="shared" si="22"/>
        <v>4.1942761109627896E-3</v>
      </c>
      <c r="E246" s="133">
        <f t="shared" si="26"/>
        <v>1.0826470900955872E-2</v>
      </c>
      <c r="F246" s="73">
        <f t="shared" si="26"/>
        <v>0.93963395649907988</v>
      </c>
      <c r="G246" s="43">
        <f t="shared" si="23"/>
        <v>1.0172919687587325E-2</v>
      </c>
      <c r="H246" s="84"/>
      <c r="I246" s="133"/>
      <c r="J246" s="73"/>
      <c r="K246" s="43"/>
      <c r="L246" s="133"/>
      <c r="M246" s="73"/>
      <c r="N246" s="43"/>
      <c r="O246" s="84"/>
      <c r="P246" s="133"/>
      <c r="Q246" s="73"/>
      <c r="R246" s="43"/>
      <c r="S246" s="133"/>
      <c r="T246" s="73"/>
      <c r="U246" s="43"/>
      <c r="V246" s="185"/>
      <c r="W246" s="185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  <c r="AI246" s="185"/>
      <c r="AJ246" s="185"/>
      <c r="AK246" s="185"/>
      <c r="AL246" s="185"/>
      <c r="AM246" s="185"/>
      <c r="AN246" s="185"/>
      <c r="AO246" s="185"/>
      <c r="AP246" s="185"/>
      <c r="AQ246" s="185"/>
      <c r="AR246" s="185"/>
      <c r="AS246" s="185"/>
      <c r="AT246" s="185"/>
      <c r="AU246" s="185"/>
      <c r="AV246" s="185"/>
      <c r="AW246" s="185"/>
      <c r="AX246" s="185"/>
      <c r="AY246" s="185"/>
      <c r="AZ246" s="185"/>
      <c r="BA246" s="185"/>
      <c r="BB246" s="185"/>
      <c r="BC246" s="185"/>
      <c r="BD246" s="185"/>
      <c r="BE246" s="185"/>
      <c r="BF246" s="185"/>
      <c r="BG246" s="185"/>
      <c r="BH246" s="185"/>
      <c r="BI246" s="185"/>
      <c r="BJ246" s="185"/>
      <c r="BK246" s="185"/>
      <c r="BL246" s="185"/>
      <c r="BM246" s="185"/>
      <c r="BN246" s="185"/>
      <c r="BO246" s="185"/>
      <c r="BP246" s="185"/>
      <c r="BQ246" s="185"/>
      <c r="BR246" s="185"/>
      <c r="BS246" s="185"/>
      <c r="BT246" s="185"/>
      <c r="BU246" s="185"/>
      <c r="BV246" s="185"/>
      <c r="BW246" s="185"/>
      <c r="BX246" s="185"/>
      <c r="BY246" s="185"/>
      <c r="BZ246" s="185"/>
      <c r="CA246" s="185"/>
      <c r="CB246" s="185"/>
      <c r="CC246" s="185"/>
      <c r="CD246" s="185"/>
      <c r="CE246" s="185"/>
      <c r="CF246" s="185"/>
      <c r="CG246" s="185"/>
      <c r="CH246" s="185"/>
    </row>
    <row r="247" spans="1:86" x14ac:dyDescent="0.3">
      <c r="A247" s="84">
        <f t="shared" si="27"/>
        <v>40</v>
      </c>
      <c r="B247" s="133">
        <f t="shared" si="27"/>
        <v>4.5623960098432042E-3</v>
      </c>
      <c r="C247" s="73">
        <f t="shared" si="27"/>
        <v>0.93445976070338022</v>
      </c>
      <c r="D247" s="43">
        <f t="shared" si="22"/>
        <v>4.2633754835921375E-3</v>
      </c>
      <c r="E247" s="133">
        <f t="shared" si="26"/>
        <v>1.0983563688193806E-2</v>
      </c>
      <c r="F247" s="73">
        <f t="shared" si="26"/>
        <v>0.93445976070338022</v>
      </c>
      <c r="G247" s="43">
        <f t="shared" si="23"/>
        <v>1.026369829573992E-2</v>
      </c>
      <c r="H247" s="84"/>
      <c r="I247" s="133"/>
      <c r="J247" s="73"/>
      <c r="K247" s="43"/>
      <c r="L247" s="133"/>
      <c r="M247" s="73"/>
      <c r="N247" s="43"/>
      <c r="O247" s="84"/>
      <c r="P247" s="133"/>
      <c r="Q247" s="73"/>
      <c r="R247" s="43"/>
      <c r="S247" s="133"/>
      <c r="T247" s="73"/>
      <c r="U247" s="43"/>
      <c r="V247" s="185"/>
      <c r="W247" s="185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  <c r="AI247" s="185"/>
      <c r="AJ247" s="185"/>
      <c r="AK247" s="185"/>
      <c r="AL247" s="185"/>
      <c r="AM247" s="185"/>
      <c r="AN247" s="185"/>
      <c r="AO247" s="185"/>
      <c r="AP247" s="185"/>
      <c r="AQ247" s="185"/>
      <c r="AR247" s="185"/>
      <c r="AS247" s="185"/>
      <c r="AT247" s="185"/>
      <c r="AU247" s="185"/>
      <c r="AV247" s="185"/>
      <c r="AW247" s="185"/>
      <c r="AX247" s="185"/>
      <c r="AY247" s="185"/>
      <c r="AZ247" s="185"/>
      <c r="BA247" s="185"/>
      <c r="BB247" s="185"/>
      <c r="BC247" s="185"/>
      <c r="BD247" s="185"/>
      <c r="BE247" s="185"/>
      <c r="BF247" s="185"/>
      <c r="BG247" s="185"/>
      <c r="BH247" s="185"/>
      <c r="BI247" s="185"/>
      <c r="BJ247" s="185"/>
      <c r="BK247" s="185"/>
      <c r="BL247" s="185"/>
      <c r="BM247" s="185"/>
      <c r="BN247" s="185"/>
      <c r="BO247" s="185"/>
      <c r="BP247" s="185"/>
      <c r="BQ247" s="185"/>
      <c r="BR247" s="185"/>
      <c r="BS247" s="185"/>
      <c r="BT247" s="185"/>
      <c r="BU247" s="185"/>
      <c r="BV247" s="185"/>
      <c r="BW247" s="185"/>
      <c r="BX247" s="185"/>
      <c r="BY247" s="185"/>
      <c r="BZ247" s="185"/>
      <c r="CA247" s="185"/>
      <c r="CB247" s="185"/>
      <c r="CC247" s="185"/>
      <c r="CD247" s="185"/>
      <c r="CE247" s="185"/>
      <c r="CF247" s="185"/>
      <c r="CG247" s="185"/>
      <c r="CH247" s="185"/>
    </row>
    <row r="248" spans="1:86" x14ac:dyDescent="0.3">
      <c r="A248" s="84">
        <f t="shared" si="27"/>
        <v>41</v>
      </c>
      <c r="B248" s="133">
        <f t="shared" si="27"/>
        <v>4.4852864404977544E-3</v>
      </c>
      <c r="C248" s="73">
        <f t="shared" si="27"/>
        <v>0.89513587265606187</v>
      </c>
      <c r="D248" s="43">
        <f t="shared" si="22"/>
        <v>4.0149407920273593E-3</v>
      </c>
      <c r="E248" s="133">
        <f t="shared" si="26"/>
        <v>1.1171787668024626E-2</v>
      </c>
      <c r="F248" s="73">
        <f t="shared" si="26"/>
        <v>0.89513587265606187</v>
      </c>
      <c r="G248" s="43">
        <f t="shared" si="23"/>
        <v>1.0000267903345454E-2</v>
      </c>
      <c r="H248" s="84"/>
      <c r="I248" s="133"/>
      <c r="J248" s="73"/>
      <c r="K248" s="43"/>
      <c r="L248" s="133"/>
      <c r="M248" s="73"/>
      <c r="N248" s="43"/>
      <c r="O248" s="84"/>
      <c r="P248" s="133"/>
      <c r="Q248" s="73"/>
      <c r="R248" s="43"/>
      <c r="S248" s="133"/>
      <c r="T248" s="73"/>
      <c r="U248" s="43"/>
      <c r="V248" s="185"/>
      <c r="W248" s="185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  <c r="AI248" s="185"/>
      <c r="AJ248" s="185"/>
      <c r="AK248" s="185"/>
      <c r="AL248" s="185"/>
      <c r="AM248" s="185"/>
      <c r="AN248" s="185"/>
      <c r="AO248" s="185"/>
      <c r="AP248" s="185"/>
      <c r="AQ248" s="185"/>
      <c r="AR248" s="185"/>
      <c r="AS248" s="185"/>
      <c r="AT248" s="185"/>
      <c r="AU248" s="185"/>
      <c r="AV248" s="185"/>
      <c r="AW248" s="185"/>
      <c r="AX248" s="185"/>
      <c r="AY248" s="185"/>
      <c r="AZ248" s="185"/>
      <c r="BA248" s="185"/>
      <c r="BB248" s="185"/>
      <c r="BC248" s="185"/>
      <c r="BD248" s="185"/>
      <c r="BE248" s="185"/>
      <c r="BF248" s="185"/>
      <c r="BG248" s="185"/>
      <c r="BH248" s="185"/>
      <c r="BI248" s="185"/>
      <c r="BJ248" s="185"/>
      <c r="BK248" s="185"/>
      <c r="BL248" s="185"/>
      <c r="BM248" s="185"/>
      <c r="BN248" s="185"/>
      <c r="BO248" s="185"/>
      <c r="BP248" s="185"/>
      <c r="BQ248" s="185"/>
      <c r="BR248" s="185"/>
      <c r="BS248" s="185"/>
      <c r="BT248" s="185"/>
      <c r="BU248" s="185"/>
      <c r="BV248" s="185"/>
      <c r="BW248" s="185"/>
      <c r="BX248" s="185"/>
      <c r="BY248" s="185"/>
      <c r="BZ248" s="185"/>
      <c r="CA248" s="185"/>
      <c r="CB248" s="185"/>
      <c r="CC248" s="185"/>
      <c r="CD248" s="185"/>
      <c r="CE248" s="185"/>
      <c r="CF248" s="185"/>
      <c r="CG248" s="185"/>
      <c r="CH248" s="185"/>
    </row>
    <row r="249" spans="1:86" x14ac:dyDescent="0.3">
      <c r="A249" s="84">
        <f t="shared" si="27"/>
        <v>42</v>
      </c>
      <c r="B249" s="133">
        <f t="shared" si="27"/>
        <v>4.4316450009530932E-3</v>
      </c>
      <c r="C249" s="73">
        <f t="shared" si="27"/>
        <v>0.87236941115498279</v>
      </c>
      <c r="D249" s="43">
        <f t="shared" si="22"/>
        <v>3.8660315399293732E-3</v>
      </c>
      <c r="E249" s="133">
        <f t="shared" si="26"/>
        <v>1.1040078776285503E-2</v>
      </c>
      <c r="F249" s="73">
        <f t="shared" si="26"/>
        <v>0.87236941115498279</v>
      </c>
      <c r="G249" s="43">
        <f t="shared" si="23"/>
        <v>9.6310270211728069E-3</v>
      </c>
      <c r="H249" s="84"/>
      <c r="I249" s="133"/>
      <c r="J249" s="73"/>
      <c r="K249" s="43"/>
      <c r="L249" s="133"/>
      <c r="M249" s="73"/>
      <c r="N249" s="43"/>
      <c r="O249" s="84"/>
      <c r="P249" s="133"/>
      <c r="Q249" s="73"/>
      <c r="R249" s="43"/>
      <c r="S249" s="133"/>
      <c r="T249" s="73"/>
      <c r="U249" s="43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85"/>
      <c r="AJ249" s="185"/>
      <c r="AK249" s="185"/>
      <c r="AL249" s="185"/>
      <c r="AM249" s="185"/>
      <c r="AN249" s="185"/>
      <c r="AO249" s="185"/>
      <c r="AP249" s="185"/>
      <c r="AQ249" s="185"/>
      <c r="AR249" s="185"/>
      <c r="AS249" s="185"/>
      <c r="AT249" s="185"/>
      <c r="AU249" s="185"/>
      <c r="AV249" s="185"/>
      <c r="AW249" s="185"/>
      <c r="AX249" s="185"/>
      <c r="AY249" s="185"/>
      <c r="AZ249" s="185"/>
      <c r="BA249" s="185"/>
      <c r="BB249" s="185"/>
      <c r="BC249" s="185"/>
      <c r="BD249" s="185"/>
      <c r="BE249" s="185"/>
      <c r="BF249" s="185"/>
      <c r="BG249" s="185"/>
      <c r="BH249" s="185"/>
      <c r="BI249" s="185"/>
      <c r="BJ249" s="185"/>
      <c r="BK249" s="185"/>
      <c r="BL249" s="185"/>
      <c r="BM249" s="185"/>
      <c r="BN249" s="185"/>
      <c r="BO249" s="185"/>
      <c r="BP249" s="185"/>
      <c r="BQ249" s="185"/>
      <c r="BR249" s="185"/>
      <c r="BS249" s="185"/>
      <c r="BT249" s="185"/>
      <c r="BU249" s="185"/>
      <c r="BV249" s="185"/>
      <c r="BW249" s="185"/>
      <c r="BX249" s="185"/>
      <c r="BY249" s="185"/>
      <c r="BZ249" s="185"/>
      <c r="CA249" s="185"/>
      <c r="CB249" s="185"/>
      <c r="CC249" s="185"/>
      <c r="CD249" s="185"/>
      <c r="CE249" s="185"/>
      <c r="CF249" s="185"/>
      <c r="CG249" s="185"/>
      <c r="CH249" s="185"/>
    </row>
    <row r="250" spans="1:86" x14ac:dyDescent="0.3">
      <c r="A250" s="84">
        <f t="shared" si="27"/>
        <v>43</v>
      </c>
      <c r="B250" s="133">
        <f t="shared" si="27"/>
        <v>4.4287713524060581E-3</v>
      </c>
      <c r="C250" s="73">
        <f t="shared" si="27"/>
        <v>0.87236941115498279</v>
      </c>
      <c r="D250" s="43">
        <f t="shared" si="22"/>
        <v>3.8635246568385294E-3</v>
      </c>
      <c r="E250" s="133">
        <f t="shared" si="26"/>
        <v>1.1085578211613564E-2</v>
      </c>
      <c r="F250" s="73">
        <f t="shared" si="26"/>
        <v>0.87236941115498279</v>
      </c>
      <c r="G250" s="43">
        <f t="shared" si="23"/>
        <v>9.6707193367778325E-3</v>
      </c>
      <c r="H250" s="84"/>
      <c r="I250" s="133"/>
      <c r="J250" s="73"/>
      <c r="K250" s="43"/>
      <c r="L250" s="133"/>
      <c r="M250" s="73"/>
      <c r="N250" s="43"/>
      <c r="O250" s="84"/>
      <c r="P250" s="133"/>
      <c r="Q250" s="73"/>
      <c r="R250" s="43"/>
      <c r="S250" s="133"/>
      <c r="T250" s="73"/>
      <c r="U250" s="43"/>
      <c r="V250" s="185"/>
      <c r="W250" s="185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  <c r="AI250" s="185"/>
      <c r="AJ250" s="185"/>
      <c r="AK250" s="185"/>
      <c r="AL250" s="185"/>
      <c r="AM250" s="185"/>
      <c r="AN250" s="185"/>
      <c r="AO250" s="185"/>
      <c r="AP250" s="185"/>
      <c r="AQ250" s="185"/>
      <c r="AR250" s="185"/>
      <c r="AS250" s="185"/>
      <c r="AT250" s="185"/>
      <c r="AU250" s="185"/>
      <c r="AV250" s="185"/>
      <c r="AW250" s="185"/>
      <c r="AX250" s="185"/>
      <c r="AY250" s="185"/>
      <c r="AZ250" s="185"/>
      <c r="BA250" s="185"/>
      <c r="BB250" s="185"/>
      <c r="BC250" s="185"/>
      <c r="BD250" s="185"/>
      <c r="BE250" s="185"/>
      <c r="BF250" s="185"/>
      <c r="BG250" s="185"/>
      <c r="BH250" s="185"/>
      <c r="BI250" s="185"/>
      <c r="BJ250" s="185"/>
      <c r="BK250" s="185"/>
      <c r="BL250" s="185"/>
      <c r="BM250" s="185"/>
      <c r="BN250" s="185"/>
      <c r="BO250" s="185"/>
      <c r="BP250" s="185"/>
      <c r="BQ250" s="185"/>
      <c r="BR250" s="185"/>
      <c r="BS250" s="185"/>
      <c r="BT250" s="185"/>
      <c r="BU250" s="185"/>
      <c r="BV250" s="185"/>
      <c r="BW250" s="185"/>
      <c r="BX250" s="185"/>
      <c r="BY250" s="185"/>
      <c r="BZ250" s="185"/>
      <c r="CA250" s="185"/>
      <c r="CB250" s="185"/>
      <c r="CC250" s="185"/>
      <c r="CD250" s="185"/>
      <c r="CE250" s="185"/>
      <c r="CF250" s="185"/>
      <c r="CG250" s="185"/>
      <c r="CH250" s="185"/>
    </row>
    <row r="251" spans="1:86" x14ac:dyDescent="0.3">
      <c r="A251" s="84">
        <f t="shared" si="27"/>
        <v>44</v>
      </c>
      <c r="B251" s="133">
        <f t="shared" si="27"/>
        <v>4.3420829545704901E-3</v>
      </c>
      <c r="C251" s="73">
        <f t="shared" si="27"/>
        <v>0.86098618040444319</v>
      </c>
      <c r="D251" s="43">
        <f t="shared" si="22"/>
        <v>3.7384734180548858E-3</v>
      </c>
      <c r="E251" s="133">
        <f t="shared" si="26"/>
        <v>1.126805489435031E-2</v>
      </c>
      <c r="F251" s="73">
        <f t="shared" si="26"/>
        <v>0.86098618040444319</v>
      </c>
      <c r="G251" s="43">
        <f t="shared" si="23"/>
        <v>9.7016395440742646E-3</v>
      </c>
      <c r="H251" s="84"/>
      <c r="I251" s="133"/>
      <c r="J251" s="73"/>
      <c r="K251" s="43"/>
      <c r="L251" s="133"/>
      <c r="M251" s="73"/>
      <c r="N251" s="43"/>
      <c r="O251" s="84"/>
      <c r="P251" s="133"/>
      <c r="Q251" s="73"/>
      <c r="R251" s="43"/>
      <c r="S251" s="133"/>
      <c r="T251" s="73"/>
      <c r="U251" s="43"/>
      <c r="V251" s="185"/>
      <c r="W251" s="185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  <c r="AI251" s="185"/>
      <c r="AJ251" s="185"/>
      <c r="AK251" s="185"/>
      <c r="AL251" s="185"/>
      <c r="AM251" s="185"/>
      <c r="AN251" s="185"/>
      <c r="AO251" s="185"/>
      <c r="AP251" s="185"/>
      <c r="AQ251" s="185"/>
      <c r="AR251" s="185"/>
      <c r="AS251" s="185"/>
      <c r="AT251" s="185"/>
      <c r="AU251" s="185"/>
      <c r="AV251" s="185"/>
      <c r="AW251" s="185"/>
      <c r="AX251" s="185"/>
      <c r="AY251" s="185"/>
      <c r="AZ251" s="185"/>
      <c r="BA251" s="185"/>
      <c r="BB251" s="185"/>
      <c r="BC251" s="185"/>
      <c r="BD251" s="185"/>
      <c r="BE251" s="185"/>
      <c r="BF251" s="185"/>
      <c r="BG251" s="185"/>
      <c r="BH251" s="185"/>
      <c r="BI251" s="185"/>
      <c r="BJ251" s="185"/>
      <c r="BK251" s="185"/>
      <c r="BL251" s="185"/>
      <c r="BM251" s="185"/>
      <c r="BN251" s="185"/>
      <c r="BO251" s="185"/>
      <c r="BP251" s="185"/>
      <c r="BQ251" s="185"/>
      <c r="BR251" s="185"/>
      <c r="BS251" s="185"/>
      <c r="BT251" s="185"/>
      <c r="BU251" s="185"/>
      <c r="BV251" s="185"/>
      <c r="BW251" s="185"/>
      <c r="BX251" s="185"/>
      <c r="BY251" s="185"/>
      <c r="BZ251" s="185"/>
      <c r="CA251" s="185"/>
      <c r="CB251" s="185"/>
      <c r="CC251" s="185"/>
      <c r="CD251" s="185"/>
      <c r="CE251" s="185"/>
      <c r="CF251" s="185"/>
      <c r="CG251" s="185"/>
      <c r="CH251" s="185"/>
    </row>
    <row r="252" spans="1:86" x14ac:dyDescent="0.3">
      <c r="A252" s="84">
        <f t="shared" si="27"/>
        <v>45</v>
      </c>
      <c r="B252" s="133">
        <f t="shared" si="27"/>
        <v>4.29658351924243E-3</v>
      </c>
      <c r="C252" s="73">
        <f t="shared" si="27"/>
        <v>0.86098618040444319</v>
      </c>
      <c r="D252" s="43">
        <f t="shared" si="22"/>
        <v>3.6992990330212204E-3</v>
      </c>
      <c r="E252" s="133">
        <f t="shared" si="26"/>
        <v>1.1072646793151904E-2</v>
      </c>
      <c r="F252" s="73">
        <f t="shared" si="26"/>
        <v>0.86098618040444319</v>
      </c>
      <c r="G252" s="43">
        <f t="shared" si="23"/>
        <v>9.5333958694033636E-3</v>
      </c>
      <c r="H252" s="84"/>
      <c r="I252" s="133"/>
      <c r="J252" s="73"/>
      <c r="K252" s="43"/>
      <c r="L252" s="133"/>
      <c r="M252" s="73"/>
      <c r="N252" s="43"/>
      <c r="O252" s="84"/>
      <c r="P252" s="133"/>
      <c r="Q252" s="73"/>
      <c r="R252" s="43"/>
      <c r="S252" s="133"/>
      <c r="T252" s="73"/>
      <c r="U252" s="43"/>
      <c r="V252" s="185"/>
      <c r="W252" s="185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  <c r="AI252" s="185"/>
      <c r="AJ252" s="185"/>
      <c r="AK252" s="185"/>
      <c r="AL252" s="185"/>
      <c r="AM252" s="185"/>
      <c r="AN252" s="185"/>
      <c r="AO252" s="185"/>
      <c r="AP252" s="185"/>
      <c r="AQ252" s="185"/>
      <c r="AR252" s="185"/>
      <c r="AS252" s="185"/>
      <c r="AT252" s="185"/>
      <c r="AU252" s="185"/>
      <c r="AV252" s="185"/>
      <c r="AW252" s="185"/>
      <c r="AX252" s="185"/>
      <c r="AY252" s="185"/>
      <c r="AZ252" s="185"/>
      <c r="BA252" s="185"/>
      <c r="BB252" s="185"/>
      <c r="BC252" s="185"/>
      <c r="BD252" s="185"/>
      <c r="BE252" s="185"/>
      <c r="BF252" s="185"/>
      <c r="BG252" s="185"/>
      <c r="BH252" s="185"/>
      <c r="BI252" s="185"/>
      <c r="BJ252" s="185"/>
      <c r="BK252" s="185"/>
      <c r="BL252" s="185"/>
      <c r="BM252" s="185"/>
      <c r="BN252" s="185"/>
      <c r="BO252" s="185"/>
      <c r="BP252" s="185"/>
      <c r="BQ252" s="185"/>
      <c r="BR252" s="185"/>
      <c r="BS252" s="185"/>
      <c r="BT252" s="185"/>
      <c r="BU252" s="185"/>
      <c r="BV252" s="185"/>
      <c r="BW252" s="185"/>
      <c r="BX252" s="185"/>
      <c r="BY252" s="185"/>
      <c r="BZ252" s="185"/>
      <c r="CA252" s="185"/>
      <c r="CB252" s="185"/>
      <c r="CC252" s="185"/>
      <c r="CD252" s="185"/>
      <c r="CE252" s="185"/>
      <c r="CF252" s="185"/>
      <c r="CG252" s="185"/>
      <c r="CH252" s="185"/>
    </row>
    <row r="253" spans="1:86" x14ac:dyDescent="0.3">
      <c r="A253" s="84">
        <f t="shared" si="27"/>
        <v>46</v>
      </c>
      <c r="B253" s="133">
        <f t="shared" si="27"/>
        <v>4.2558734981594281E-3</v>
      </c>
      <c r="C253" s="73">
        <f t="shared" si="27"/>
        <v>0.85581198460874353</v>
      </c>
      <c r="D253" s="43">
        <f t="shared" si="22"/>
        <v>3.6422275447035761E-3</v>
      </c>
      <c r="E253" s="133">
        <f t="shared" si="26"/>
        <v>1.1147361655374824E-2</v>
      </c>
      <c r="F253" s="73">
        <f t="shared" si="26"/>
        <v>0.85581198460874353</v>
      </c>
      <c r="G253" s="43">
        <f t="shared" si="23"/>
        <v>9.5400457014377365E-3</v>
      </c>
      <c r="H253" s="84"/>
      <c r="I253" s="133"/>
      <c r="J253" s="73"/>
      <c r="K253" s="43"/>
      <c r="L253" s="133"/>
      <c r="M253" s="73"/>
      <c r="N253" s="43"/>
      <c r="O253" s="84"/>
      <c r="P253" s="133"/>
      <c r="Q253" s="73"/>
      <c r="R253" s="43"/>
      <c r="S253" s="133"/>
      <c r="T253" s="73"/>
      <c r="U253" s="43"/>
      <c r="V253" s="185"/>
      <c r="W253" s="185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  <c r="AH253" s="185"/>
      <c r="AI253" s="185"/>
      <c r="AJ253" s="185"/>
      <c r="AK253" s="185"/>
      <c r="AL253" s="185"/>
      <c r="AM253" s="185"/>
      <c r="AN253" s="185"/>
      <c r="AO253" s="185"/>
      <c r="AP253" s="185"/>
      <c r="AQ253" s="185"/>
      <c r="AR253" s="185"/>
      <c r="AS253" s="185"/>
      <c r="AT253" s="185"/>
      <c r="AU253" s="185"/>
      <c r="AV253" s="185"/>
      <c r="AW253" s="185"/>
      <c r="AX253" s="185"/>
      <c r="AY253" s="185"/>
      <c r="AZ253" s="185"/>
      <c r="BA253" s="185"/>
      <c r="BB253" s="185"/>
      <c r="BC253" s="185"/>
      <c r="BD253" s="185"/>
      <c r="BE253" s="185"/>
      <c r="BF253" s="185"/>
      <c r="BG253" s="185"/>
      <c r="BH253" s="185"/>
      <c r="BI253" s="185"/>
      <c r="BJ253" s="185"/>
      <c r="BK253" s="185"/>
      <c r="BL253" s="185"/>
      <c r="BM253" s="185"/>
      <c r="BN253" s="185"/>
      <c r="BO253" s="185"/>
      <c r="BP253" s="185"/>
      <c r="BQ253" s="185"/>
      <c r="BR253" s="185"/>
      <c r="BS253" s="185"/>
      <c r="BT253" s="185"/>
      <c r="BU253" s="185"/>
      <c r="BV253" s="185"/>
      <c r="BW253" s="185"/>
      <c r="BX253" s="185"/>
      <c r="BY253" s="185"/>
      <c r="BZ253" s="185"/>
      <c r="CA253" s="185"/>
      <c r="CB253" s="185"/>
      <c r="CC253" s="185"/>
      <c r="CD253" s="185"/>
      <c r="CE253" s="185"/>
      <c r="CF253" s="185"/>
      <c r="CG253" s="185"/>
      <c r="CH253" s="185"/>
    </row>
    <row r="254" spans="1:86" x14ac:dyDescent="0.3">
      <c r="A254" s="84">
        <f t="shared" si="27"/>
        <v>47</v>
      </c>
      <c r="B254" s="133">
        <f t="shared" si="27"/>
        <v>4.1720587488708952E-3</v>
      </c>
      <c r="C254" s="73">
        <f t="shared" si="27"/>
        <v>0.85063778881304364</v>
      </c>
      <c r="D254" s="43">
        <f t="shared" si="22"/>
        <v>3.5489108289376518E-3</v>
      </c>
      <c r="E254" s="133">
        <f t="shared" si="26"/>
        <v>1.1470647116916307E-2</v>
      </c>
      <c r="F254" s="73">
        <f t="shared" si="26"/>
        <v>0.85063778881304364</v>
      </c>
      <c r="G254" s="43">
        <f t="shared" si="23"/>
        <v>9.7573658997884023E-3</v>
      </c>
      <c r="H254" s="84"/>
      <c r="I254" s="133"/>
      <c r="J254" s="73"/>
      <c r="K254" s="43"/>
      <c r="L254" s="133"/>
      <c r="M254" s="73"/>
      <c r="N254" s="43"/>
      <c r="O254" s="84"/>
      <c r="P254" s="133"/>
      <c r="Q254" s="73"/>
      <c r="R254" s="43"/>
      <c r="S254" s="133"/>
      <c r="T254" s="73"/>
      <c r="U254" s="43"/>
      <c r="V254" s="185"/>
      <c r="W254" s="185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  <c r="AH254" s="185"/>
      <c r="AI254" s="185"/>
      <c r="AJ254" s="185"/>
      <c r="AK254" s="185"/>
      <c r="AL254" s="185"/>
      <c r="AM254" s="185"/>
      <c r="AN254" s="185"/>
      <c r="AO254" s="185"/>
      <c r="AP254" s="185"/>
      <c r="AQ254" s="185"/>
      <c r="AR254" s="185"/>
      <c r="AS254" s="185"/>
      <c r="AT254" s="185"/>
      <c r="AU254" s="185"/>
      <c r="AV254" s="185"/>
      <c r="AW254" s="185"/>
      <c r="AX254" s="185"/>
      <c r="AY254" s="185"/>
      <c r="AZ254" s="185"/>
      <c r="BA254" s="185"/>
      <c r="BB254" s="185"/>
      <c r="BC254" s="185"/>
      <c r="BD254" s="185"/>
      <c r="BE254" s="185"/>
      <c r="BF254" s="185"/>
      <c r="BG254" s="185"/>
      <c r="BH254" s="185"/>
      <c r="BI254" s="185"/>
      <c r="BJ254" s="185"/>
      <c r="BK254" s="185"/>
      <c r="BL254" s="185"/>
      <c r="BM254" s="185"/>
      <c r="BN254" s="185"/>
      <c r="BO254" s="185"/>
      <c r="BP254" s="185"/>
      <c r="BQ254" s="185"/>
      <c r="BR254" s="185"/>
      <c r="BS254" s="185"/>
      <c r="BT254" s="185"/>
      <c r="BU254" s="185"/>
      <c r="BV254" s="185"/>
      <c r="BW254" s="185"/>
      <c r="BX254" s="185"/>
      <c r="BY254" s="185"/>
      <c r="BZ254" s="185"/>
      <c r="CA254" s="185"/>
      <c r="CB254" s="185"/>
      <c r="CC254" s="185"/>
      <c r="CD254" s="185"/>
      <c r="CE254" s="185"/>
      <c r="CF254" s="185"/>
      <c r="CG254" s="185"/>
      <c r="CH254" s="185"/>
    </row>
    <row r="255" spans="1:86" x14ac:dyDescent="0.3">
      <c r="A255" s="84">
        <f t="shared" si="27"/>
        <v>48</v>
      </c>
      <c r="B255" s="133">
        <f t="shared" si="27"/>
        <v>4.0743546982716919E-3</v>
      </c>
      <c r="C255" s="73">
        <f t="shared" si="27"/>
        <v>0.84132423638078402</v>
      </c>
      <c r="D255" s="43">
        <f t="shared" si="22"/>
        <v>3.4278533552678909E-3</v>
      </c>
      <c r="E255" s="133">
        <f t="shared" ref="E255:F270" si="28">E60</f>
        <v>1.1280028429962959E-2</v>
      </c>
      <c r="F255" s="73">
        <f t="shared" si="28"/>
        <v>0.84132423638078402</v>
      </c>
      <c r="G255" s="43">
        <f t="shared" si="23"/>
        <v>9.4901613051921203E-3</v>
      </c>
      <c r="H255" s="84"/>
      <c r="I255" s="133"/>
      <c r="J255" s="73"/>
      <c r="K255" s="43"/>
      <c r="L255" s="133"/>
      <c r="M255" s="73"/>
      <c r="N255" s="43"/>
      <c r="O255" s="84"/>
      <c r="P255" s="133"/>
      <c r="Q255" s="73"/>
      <c r="R255" s="43"/>
      <c r="S255" s="133"/>
      <c r="T255" s="73"/>
      <c r="U255" s="43"/>
      <c r="V255" s="185"/>
      <c r="W255" s="185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  <c r="AH255" s="185"/>
      <c r="AI255" s="185"/>
      <c r="AJ255" s="185"/>
      <c r="AK255" s="185"/>
      <c r="AL255" s="185"/>
      <c r="AM255" s="185"/>
      <c r="AN255" s="185"/>
      <c r="AO255" s="185"/>
      <c r="AP255" s="185"/>
      <c r="AQ255" s="185"/>
      <c r="AR255" s="185"/>
      <c r="AS255" s="185"/>
      <c r="AT255" s="185"/>
      <c r="AU255" s="185"/>
      <c r="AV255" s="185"/>
      <c r="AW255" s="185"/>
      <c r="AX255" s="185"/>
      <c r="AY255" s="185"/>
      <c r="AZ255" s="185"/>
      <c r="BA255" s="185"/>
      <c r="BB255" s="185"/>
      <c r="BC255" s="185"/>
      <c r="BD255" s="185"/>
      <c r="BE255" s="185"/>
      <c r="BF255" s="185"/>
      <c r="BG255" s="185"/>
      <c r="BH255" s="185"/>
      <c r="BI255" s="185"/>
      <c r="BJ255" s="185"/>
      <c r="BK255" s="185"/>
      <c r="BL255" s="185"/>
      <c r="BM255" s="185"/>
      <c r="BN255" s="185"/>
      <c r="BO255" s="185"/>
      <c r="BP255" s="185"/>
      <c r="BQ255" s="185"/>
      <c r="BR255" s="185"/>
      <c r="BS255" s="185"/>
      <c r="BT255" s="185"/>
      <c r="BU255" s="185"/>
      <c r="BV255" s="185"/>
      <c r="BW255" s="185"/>
      <c r="BX255" s="185"/>
      <c r="BY255" s="185"/>
      <c r="BZ255" s="185"/>
      <c r="CA255" s="185"/>
      <c r="CB255" s="185"/>
      <c r="CC255" s="185"/>
      <c r="CD255" s="185"/>
      <c r="CE255" s="185"/>
      <c r="CF255" s="185"/>
      <c r="CG255" s="185"/>
      <c r="CH255" s="185"/>
    </row>
    <row r="256" spans="1:86" x14ac:dyDescent="0.3">
      <c r="A256" s="84">
        <f t="shared" ref="A256:C271" si="29">A61</f>
        <v>49</v>
      </c>
      <c r="B256" s="133">
        <f t="shared" si="29"/>
        <v>3.8626625886400839E-3</v>
      </c>
      <c r="C256" s="73">
        <f t="shared" si="29"/>
        <v>0.75679753902307334</v>
      </c>
      <c r="D256" s="43">
        <f t="shared" si="22"/>
        <v>2.9232535411593094E-3</v>
      </c>
      <c r="E256" s="133">
        <f t="shared" si="28"/>
        <v>1.030203004112191E-2</v>
      </c>
      <c r="F256" s="73">
        <f t="shared" si="28"/>
        <v>0.75679753902307334</v>
      </c>
      <c r="G256" s="43">
        <f t="shared" si="23"/>
        <v>7.7965509820628323E-3</v>
      </c>
      <c r="H256" s="84"/>
      <c r="I256" s="133"/>
      <c r="J256" s="73"/>
      <c r="K256" s="43"/>
      <c r="L256" s="133"/>
      <c r="M256" s="73"/>
      <c r="N256" s="43"/>
      <c r="O256" s="84"/>
      <c r="P256" s="133"/>
      <c r="Q256" s="73"/>
      <c r="R256" s="43"/>
      <c r="S256" s="133"/>
      <c r="T256" s="73"/>
      <c r="U256" s="43"/>
      <c r="V256" s="185"/>
      <c r="W256" s="185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  <c r="AI256" s="185"/>
      <c r="AJ256" s="185"/>
      <c r="AK256" s="185"/>
      <c r="AL256" s="185"/>
      <c r="AM256" s="185"/>
      <c r="AN256" s="185"/>
      <c r="AO256" s="185"/>
      <c r="AP256" s="185"/>
      <c r="AQ256" s="185"/>
      <c r="AR256" s="185"/>
      <c r="AS256" s="185"/>
      <c r="AT256" s="185"/>
      <c r="AU256" s="185"/>
      <c r="AV256" s="185"/>
      <c r="AW256" s="185"/>
      <c r="AX256" s="185"/>
      <c r="AY256" s="185"/>
      <c r="AZ256" s="185"/>
      <c r="BA256" s="185"/>
      <c r="BB256" s="185"/>
      <c r="BC256" s="185"/>
      <c r="BD256" s="185"/>
      <c r="BE256" s="185"/>
      <c r="BF256" s="185"/>
      <c r="BG256" s="185"/>
      <c r="BH256" s="185"/>
      <c r="BI256" s="185"/>
      <c r="BJ256" s="185"/>
      <c r="BK256" s="185"/>
      <c r="BL256" s="185"/>
      <c r="BM256" s="185"/>
      <c r="BN256" s="185"/>
      <c r="BO256" s="185"/>
      <c r="BP256" s="185"/>
      <c r="BQ256" s="185"/>
      <c r="BR256" s="185"/>
      <c r="BS256" s="185"/>
      <c r="BT256" s="185"/>
      <c r="BU256" s="185"/>
      <c r="BV256" s="185"/>
      <c r="BW256" s="185"/>
      <c r="BX256" s="185"/>
      <c r="BY256" s="185"/>
      <c r="BZ256" s="185"/>
      <c r="CA256" s="185"/>
      <c r="CB256" s="185"/>
      <c r="CC256" s="185"/>
      <c r="CD256" s="185"/>
      <c r="CE256" s="185"/>
      <c r="CF256" s="185"/>
      <c r="CG256" s="185"/>
      <c r="CH256" s="185"/>
    </row>
    <row r="257" spans="1:86" x14ac:dyDescent="0.3">
      <c r="A257" s="84">
        <f t="shared" si="29"/>
        <v>50</v>
      </c>
      <c r="B257" s="133">
        <f t="shared" si="29"/>
        <v>3.7458008810606447E-3</v>
      </c>
      <c r="C257" s="73">
        <f t="shared" si="29"/>
        <v>0.76157228690334522</v>
      </c>
      <c r="D257" s="43">
        <f t="shared" si="22"/>
        <v>2.8526981432739204E-3</v>
      </c>
      <c r="E257" s="133">
        <f t="shared" si="28"/>
        <v>1.014781090243101E-2</v>
      </c>
      <c r="F257" s="73">
        <f t="shared" si="28"/>
        <v>0.76157228690334522</v>
      </c>
      <c r="G257" s="43">
        <f t="shared" si="23"/>
        <v>7.7282915560270837E-3</v>
      </c>
      <c r="H257" s="84"/>
      <c r="I257" s="133"/>
      <c r="J257" s="73"/>
      <c r="K257" s="43"/>
      <c r="L257" s="133"/>
      <c r="M257" s="73"/>
      <c r="N257" s="43"/>
      <c r="O257" s="84"/>
      <c r="P257" s="133"/>
      <c r="Q257" s="73"/>
      <c r="R257" s="43"/>
      <c r="S257" s="133"/>
      <c r="T257" s="73"/>
      <c r="U257" s="43"/>
      <c r="V257" s="185"/>
      <c r="W257" s="185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  <c r="AI257" s="185"/>
      <c r="AJ257" s="185"/>
      <c r="AK257" s="185"/>
      <c r="AL257" s="185"/>
      <c r="AM257" s="185"/>
      <c r="AN257" s="185"/>
      <c r="AO257" s="185"/>
      <c r="AP257" s="185"/>
      <c r="AQ257" s="185"/>
      <c r="AR257" s="185"/>
      <c r="AS257" s="185"/>
      <c r="AT257" s="185"/>
      <c r="AU257" s="185"/>
      <c r="AV257" s="185"/>
      <c r="AW257" s="185"/>
      <c r="AX257" s="185"/>
      <c r="AY257" s="185"/>
      <c r="AZ257" s="185"/>
      <c r="BA257" s="185"/>
      <c r="BB257" s="185"/>
      <c r="BC257" s="185"/>
      <c r="BD257" s="185"/>
      <c r="BE257" s="185"/>
      <c r="BF257" s="185"/>
      <c r="BG257" s="185"/>
      <c r="BH257" s="185"/>
      <c r="BI257" s="185"/>
      <c r="BJ257" s="185"/>
      <c r="BK257" s="185"/>
      <c r="BL257" s="185"/>
      <c r="BM257" s="185"/>
      <c r="BN257" s="185"/>
      <c r="BO257" s="185"/>
      <c r="BP257" s="185"/>
      <c r="BQ257" s="185"/>
      <c r="BR257" s="185"/>
      <c r="BS257" s="185"/>
      <c r="BT257" s="185"/>
      <c r="BU257" s="185"/>
      <c r="BV257" s="185"/>
      <c r="BW257" s="185"/>
      <c r="BX257" s="185"/>
      <c r="BY257" s="185"/>
      <c r="BZ257" s="185"/>
      <c r="CA257" s="185"/>
      <c r="CB257" s="185"/>
      <c r="CC257" s="185"/>
      <c r="CD257" s="185"/>
      <c r="CE257" s="185"/>
      <c r="CF257" s="185"/>
      <c r="CG257" s="185"/>
      <c r="CH257" s="185"/>
    </row>
    <row r="258" spans="1:86" x14ac:dyDescent="0.3">
      <c r="A258" s="84">
        <f t="shared" si="29"/>
        <v>51</v>
      </c>
      <c r="B258" s="133">
        <f t="shared" si="29"/>
        <v>3.5767345582100618E-3</v>
      </c>
      <c r="C258" s="73">
        <f t="shared" si="29"/>
        <v>0.76555124347023829</v>
      </c>
      <c r="D258" s="43">
        <f t="shared" si="22"/>
        <v>2.738173588600686E-3</v>
      </c>
      <c r="E258" s="133">
        <f t="shared" si="28"/>
        <v>1.024359918733219E-2</v>
      </c>
      <c r="F258" s="73">
        <f t="shared" si="28"/>
        <v>0.76555124347023829</v>
      </c>
      <c r="G258" s="43">
        <f t="shared" si="23"/>
        <v>7.8420000954728813E-3</v>
      </c>
      <c r="H258" s="84"/>
      <c r="I258" s="133"/>
      <c r="J258" s="73"/>
      <c r="K258" s="43"/>
      <c r="L258" s="133"/>
      <c r="M258" s="73"/>
      <c r="N258" s="43"/>
      <c r="O258" s="84"/>
      <c r="P258" s="133"/>
      <c r="Q258" s="73"/>
      <c r="R258" s="43"/>
      <c r="S258" s="133"/>
      <c r="T258" s="73"/>
      <c r="U258" s="43"/>
      <c r="V258" s="185"/>
      <c r="W258" s="185"/>
      <c r="X258" s="185"/>
      <c r="Y258" s="185"/>
      <c r="Z258" s="185"/>
      <c r="AA258" s="185"/>
      <c r="AB258" s="185"/>
      <c r="AC258" s="185"/>
      <c r="AD258" s="185"/>
      <c r="AE258" s="185"/>
      <c r="AF258" s="185"/>
      <c r="AG258" s="185"/>
      <c r="AH258" s="185"/>
      <c r="AI258" s="185"/>
      <c r="AJ258" s="185"/>
      <c r="AK258" s="185"/>
      <c r="AL258" s="185"/>
      <c r="AM258" s="185"/>
      <c r="AN258" s="185"/>
      <c r="AO258" s="185"/>
      <c r="AP258" s="185"/>
      <c r="AQ258" s="185"/>
      <c r="AR258" s="185"/>
      <c r="AS258" s="185"/>
      <c r="AT258" s="185"/>
      <c r="AU258" s="185"/>
      <c r="AV258" s="185"/>
      <c r="AW258" s="185"/>
      <c r="AX258" s="185"/>
      <c r="AY258" s="185"/>
      <c r="AZ258" s="185"/>
      <c r="BA258" s="185"/>
      <c r="BB258" s="185"/>
      <c r="BC258" s="185"/>
      <c r="BD258" s="185"/>
      <c r="BE258" s="185"/>
      <c r="BF258" s="185"/>
      <c r="BG258" s="185"/>
      <c r="BH258" s="185"/>
      <c r="BI258" s="185"/>
      <c r="BJ258" s="185"/>
      <c r="BK258" s="185"/>
      <c r="BL258" s="185"/>
      <c r="BM258" s="185"/>
      <c r="BN258" s="185"/>
      <c r="BO258" s="185"/>
      <c r="BP258" s="185"/>
      <c r="BQ258" s="185"/>
      <c r="BR258" s="185"/>
      <c r="BS258" s="185"/>
      <c r="BT258" s="185"/>
      <c r="BU258" s="185"/>
      <c r="BV258" s="185"/>
      <c r="BW258" s="185"/>
      <c r="BX258" s="185"/>
      <c r="BY258" s="185"/>
      <c r="BZ258" s="185"/>
      <c r="CA258" s="185"/>
      <c r="CB258" s="185"/>
      <c r="CC258" s="185"/>
      <c r="CD258" s="185"/>
      <c r="CE258" s="185"/>
      <c r="CF258" s="185"/>
      <c r="CG258" s="185"/>
      <c r="CH258" s="185"/>
    </row>
    <row r="259" spans="1:86" x14ac:dyDescent="0.3">
      <c r="A259" s="84">
        <f t="shared" si="29"/>
        <v>52</v>
      </c>
      <c r="B259" s="133">
        <f t="shared" si="29"/>
        <v>3.5719451439650027E-3</v>
      </c>
      <c r="C259" s="73">
        <f t="shared" si="29"/>
        <v>0.77430494791740312</v>
      </c>
      <c r="D259" s="43">
        <f t="shared" si="22"/>
        <v>2.7657747986616424E-3</v>
      </c>
      <c r="E259" s="133">
        <f t="shared" si="28"/>
        <v>1.0364292426307677E-2</v>
      </c>
      <c r="F259" s="73">
        <f t="shared" si="28"/>
        <v>0.77430494791740312</v>
      </c>
      <c r="G259" s="43">
        <f t="shared" si="23"/>
        <v>8.025122907352902E-3</v>
      </c>
      <c r="H259" s="84"/>
      <c r="I259" s="133"/>
      <c r="J259" s="73"/>
      <c r="K259" s="43"/>
      <c r="L259" s="133"/>
      <c r="M259" s="73"/>
      <c r="N259" s="43"/>
      <c r="O259" s="84"/>
      <c r="P259" s="133"/>
      <c r="Q259" s="73"/>
      <c r="R259" s="43"/>
      <c r="S259" s="133"/>
      <c r="T259" s="73"/>
      <c r="U259" s="43"/>
      <c r="V259" s="185"/>
      <c r="W259" s="185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  <c r="AH259" s="185"/>
      <c r="AI259" s="185"/>
      <c r="AJ259" s="185"/>
      <c r="AK259" s="185"/>
      <c r="AL259" s="185"/>
      <c r="AM259" s="185"/>
      <c r="AN259" s="185"/>
      <c r="AO259" s="185"/>
      <c r="AP259" s="185"/>
      <c r="AQ259" s="185"/>
      <c r="AR259" s="185"/>
      <c r="AS259" s="185"/>
      <c r="AT259" s="185"/>
      <c r="AU259" s="185"/>
      <c r="AV259" s="185"/>
      <c r="AW259" s="185"/>
      <c r="AX259" s="185"/>
      <c r="AY259" s="185"/>
      <c r="AZ259" s="185"/>
      <c r="BA259" s="185"/>
      <c r="BB259" s="185"/>
      <c r="BC259" s="185"/>
      <c r="BD259" s="185"/>
      <c r="BE259" s="185"/>
      <c r="BF259" s="185"/>
      <c r="BG259" s="185"/>
      <c r="BH259" s="185"/>
      <c r="BI259" s="185"/>
      <c r="BJ259" s="185"/>
      <c r="BK259" s="185"/>
      <c r="BL259" s="185"/>
      <c r="BM259" s="185"/>
      <c r="BN259" s="185"/>
      <c r="BO259" s="185"/>
      <c r="BP259" s="185"/>
      <c r="BQ259" s="185"/>
      <c r="BR259" s="185"/>
      <c r="BS259" s="185"/>
      <c r="BT259" s="185"/>
      <c r="BU259" s="185"/>
      <c r="BV259" s="185"/>
      <c r="BW259" s="185"/>
      <c r="BX259" s="185"/>
      <c r="BY259" s="185"/>
      <c r="BZ259" s="185"/>
      <c r="CA259" s="185"/>
      <c r="CB259" s="185"/>
      <c r="CC259" s="185"/>
      <c r="CD259" s="185"/>
      <c r="CE259" s="185"/>
      <c r="CF259" s="185"/>
      <c r="CG259" s="185"/>
      <c r="CH259" s="185"/>
    </row>
    <row r="260" spans="1:86" x14ac:dyDescent="0.3">
      <c r="A260" s="84">
        <f t="shared" si="29"/>
        <v>53</v>
      </c>
      <c r="B260" s="133">
        <f t="shared" si="29"/>
        <v>3.5092038173547297E-3</v>
      </c>
      <c r="C260" s="73">
        <f t="shared" si="29"/>
        <v>0.78305865236456818</v>
      </c>
      <c r="D260" s="43">
        <f t="shared" si="22"/>
        <v>2.747912412090393E-3</v>
      </c>
      <c r="E260" s="133">
        <f t="shared" si="28"/>
        <v>1.0449065058445221E-2</v>
      </c>
      <c r="F260" s="73">
        <f t="shared" si="28"/>
        <v>0.78305865236456818</v>
      </c>
      <c r="G260" s="43">
        <f t="shared" si="23"/>
        <v>8.1822308031358135E-3</v>
      </c>
      <c r="H260" s="84"/>
      <c r="I260" s="133"/>
      <c r="J260" s="73"/>
      <c r="K260" s="43"/>
      <c r="L260" s="133"/>
      <c r="M260" s="73"/>
      <c r="N260" s="43"/>
      <c r="O260" s="84"/>
      <c r="P260" s="133"/>
      <c r="Q260" s="73"/>
      <c r="R260" s="43"/>
      <c r="S260" s="133"/>
      <c r="T260" s="73"/>
      <c r="U260" s="43"/>
      <c r="V260" s="185"/>
      <c r="W260" s="185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  <c r="AH260" s="185"/>
      <c r="AI260" s="185"/>
      <c r="AJ260" s="185"/>
      <c r="AK260" s="185"/>
      <c r="AL260" s="185"/>
      <c r="AM260" s="185"/>
      <c r="AN260" s="185"/>
      <c r="AO260" s="185"/>
      <c r="AP260" s="185"/>
      <c r="AQ260" s="185"/>
      <c r="AR260" s="185"/>
      <c r="AS260" s="185"/>
      <c r="AT260" s="185"/>
      <c r="AU260" s="185"/>
      <c r="AV260" s="185"/>
      <c r="AW260" s="185"/>
      <c r="AX260" s="185"/>
      <c r="AY260" s="185"/>
      <c r="AZ260" s="185"/>
      <c r="BA260" s="185"/>
      <c r="BB260" s="185"/>
      <c r="BC260" s="185"/>
      <c r="BD260" s="185"/>
      <c r="BE260" s="185"/>
      <c r="BF260" s="185"/>
      <c r="BG260" s="185"/>
      <c r="BH260" s="185"/>
      <c r="BI260" s="185"/>
      <c r="BJ260" s="185"/>
      <c r="BK260" s="185"/>
      <c r="BL260" s="185"/>
      <c r="BM260" s="185"/>
      <c r="BN260" s="185"/>
      <c r="BO260" s="185"/>
      <c r="BP260" s="185"/>
      <c r="BQ260" s="185"/>
      <c r="BR260" s="185"/>
      <c r="BS260" s="185"/>
      <c r="BT260" s="185"/>
      <c r="BU260" s="185"/>
      <c r="BV260" s="185"/>
      <c r="BW260" s="185"/>
      <c r="BX260" s="185"/>
      <c r="BY260" s="185"/>
      <c r="BZ260" s="185"/>
      <c r="CA260" s="185"/>
      <c r="CB260" s="185"/>
      <c r="CC260" s="185"/>
      <c r="CD260" s="185"/>
      <c r="CE260" s="185"/>
      <c r="CF260" s="185"/>
      <c r="CG260" s="185"/>
      <c r="CH260" s="185"/>
    </row>
    <row r="261" spans="1:86" x14ac:dyDescent="0.3">
      <c r="A261" s="84">
        <f t="shared" si="29"/>
        <v>54</v>
      </c>
      <c r="B261" s="133">
        <f t="shared" si="29"/>
        <v>3.6011605708598628E-3</v>
      </c>
      <c r="C261" s="73">
        <f t="shared" si="29"/>
        <v>0.7918123568117329</v>
      </c>
      <c r="D261" s="43">
        <f t="shared" si="22"/>
        <v>2.8514434388700336E-3</v>
      </c>
      <c r="E261" s="133">
        <f t="shared" si="28"/>
        <v>1.0923217068706062E-2</v>
      </c>
      <c r="F261" s="73">
        <f t="shared" si="28"/>
        <v>0.7918123568117329</v>
      </c>
      <c r="G261" s="43">
        <f t="shared" si="23"/>
        <v>8.6491382511382966E-3</v>
      </c>
      <c r="H261" s="84"/>
      <c r="I261" s="133"/>
      <c r="J261" s="73"/>
      <c r="K261" s="43"/>
      <c r="L261" s="133"/>
      <c r="M261" s="73"/>
      <c r="N261" s="43"/>
      <c r="O261" s="84"/>
      <c r="P261" s="133"/>
      <c r="Q261" s="73"/>
      <c r="R261" s="43"/>
      <c r="S261" s="133"/>
      <c r="T261" s="73"/>
      <c r="U261" s="43"/>
      <c r="V261" s="185"/>
      <c r="W261" s="185"/>
      <c r="X261" s="185"/>
      <c r="Y261" s="185"/>
      <c r="Z261" s="185"/>
      <c r="AA261" s="185"/>
      <c r="AB261" s="185"/>
      <c r="AC261" s="185"/>
      <c r="AD261" s="185"/>
      <c r="AE261" s="185"/>
      <c r="AF261" s="185"/>
      <c r="AG261" s="185"/>
      <c r="AH261" s="185"/>
      <c r="AI261" s="185"/>
      <c r="AJ261" s="185"/>
      <c r="AK261" s="185"/>
      <c r="AL261" s="185"/>
      <c r="AM261" s="185"/>
      <c r="AN261" s="185"/>
      <c r="AO261" s="185"/>
      <c r="AP261" s="185"/>
      <c r="AQ261" s="185"/>
      <c r="AR261" s="185"/>
      <c r="AS261" s="185"/>
      <c r="AT261" s="185"/>
      <c r="AU261" s="185"/>
      <c r="AV261" s="185"/>
      <c r="AW261" s="185"/>
      <c r="AX261" s="185"/>
      <c r="AY261" s="185"/>
      <c r="AZ261" s="185"/>
      <c r="BA261" s="185"/>
      <c r="BB261" s="185"/>
      <c r="BC261" s="185"/>
      <c r="BD261" s="185"/>
      <c r="BE261" s="185"/>
      <c r="BF261" s="185"/>
      <c r="BG261" s="185"/>
      <c r="BH261" s="185"/>
      <c r="BI261" s="185"/>
      <c r="BJ261" s="185"/>
      <c r="BK261" s="185"/>
      <c r="BL261" s="185"/>
      <c r="BM261" s="185"/>
      <c r="BN261" s="185"/>
      <c r="BO261" s="185"/>
      <c r="BP261" s="185"/>
      <c r="BQ261" s="185"/>
      <c r="BR261" s="185"/>
      <c r="BS261" s="185"/>
      <c r="BT261" s="185"/>
      <c r="BU261" s="185"/>
      <c r="BV261" s="185"/>
      <c r="BW261" s="185"/>
      <c r="BX261" s="185"/>
      <c r="BY261" s="185"/>
      <c r="BZ261" s="185"/>
      <c r="CA261" s="185"/>
      <c r="CB261" s="185"/>
      <c r="CC261" s="185"/>
      <c r="CD261" s="185"/>
      <c r="CE261" s="185"/>
      <c r="CF261" s="185"/>
      <c r="CG261" s="185"/>
      <c r="CH261" s="185"/>
    </row>
    <row r="262" spans="1:86" x14ac:dyDescent="0.3">
      <c r="A262" s="84">
        <f t="shared" si="29"/>
        <v>55</v>
      </c>
      <c r="B262" s="133">
        <f t="shared" si="29"/>
        <v>2.7472080109658429E-3</v>
      </c>
      <c r="C262" s="73">
        <f t="shared" si="29"/>
        <v>0.79977026994551903</v>
      </c>
      <c r="D262" s="43">
        <f t="shared" si="22"/>
        <v>2.1971352925266446E-3</v>
      </c>
      <c r="E262" s="133">
        <f t="shared" si="28"/>
        <v>8.630045528171813E-3</v>
      </c>
      <c r="F262" s="73">
        <f t="shared" si="28"/>
        <v>0.79977026994551903</v>
      </c>
      <c r="G262" s="43">
        <f t="shared" si="23"/>
        <v>6.9020538417080904E-3</v>
      </c>
      <c r="H262" s="84"/>
      <c r="I262" s="133"/>
      <c r="J262" s="73"/>
      <c r="K262" s="43"/>
      <c r="L262" s="133"/>
      <c r="M262" s="73"/>
      <c r="N262" s="43"/>
      <c r="O262" s="84"/>
      <c r="P262" s="133"/>
      <c r="Q262" s="73"/>
      <c r="R262" s="43"/>
      <c r="S262" s="133"/>
      <c r="T262" s="73"/>
      <c r="U262" s="43"/>
      <c r="V262" s="185"/>
      <c r="W262" s="185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  <c r="AH262" s="185"/>
      <c r="AI262" s="185"/>
      <c r="AJ262" s="185"/>
      <c r="AK262" s="185"/>
      <c r="AL262" s="185"/>
      <c r="AM262" s="185"/>
      <c r="AN262" s="185"/>
      <c r="AO262" s="185"/>
      <c r="AP262" s="185"/>
      <c r="AQ262" s="185"/>
      <c r="AR262" s="185"/>
      <c r="AS262" s="185"/>
      <c r="AT262" s="185"/>
      <c r="AU262" s="185"/>
      <c r="AV262" s="185"/>
      <c r="AW262" s="185"/>
      <c r="AX262" s="185"/>
      <c r="AY262" s="185"/>
      <c r="AZ262" s="185"/>
      <c r="BA262" s="185"/>
      <c r="BB262" s="185"/>
      <c r="BC262" s="185"/>
      <c r="BD262" s="185"/>
      <c r="BE262" s="185"/>
      <c r="BF262" s="185"/>
      <c r="BG262" s="185"/>
      <c r="BH262" s="185"/>
      <c r="BI262" s="185"/>
      <c r="BJ262" s="185"/>
      <c r="BK262" s="185"/>
      <c r="BL262" s="185"/>
      <c r="BM262" s="185"/>
      <c r="BN262" s="185"/>
      <c r="BO262" s="185"/>
      <c r="BP262" s="185"/>
      <c r="BQ262" s="185"/>
      <c r="BR262" s="185"/>
      <c r="BS262" s="185"/>
      <c r="BT262" s="185"/>
      <c r="BU262" s="185"/>
      <c r="BV262" s="185"/>
      <c r="BW262" s="185"/>
      <c r="BX262" s="185"/>
      <c r="BY262" s="185"/>
      <c r="BZ262" s="185"/>
      <c r="CA262" s="185"/>
      <c r="CB262" s="185"/>
      <c r="CC262" s="185"/>
      <c r="CD262" s="185"/>
      <c r="CE262" s="185"/>
      <c r="CF262" s="185"/>
      <c r="CG262" s="185"/>
      <c r="CH262" s="185"/>
    </row>
    <row r="263" spans="1:86" x14ac:dyDescent="0.3">
      <c r="A263" s="84">
        <f t="shared" si="29"/>
        <v>56</v>
      </c>
      <c r="B263" s="133">
        <f t="shared" si="29"/>
        <v>2.5934678136994489E-3</v>
      </c>
      <c r="C263" s="73">
        <f t="shared" si="29"/>
        <v>0.80454501782579091</v>
      </c>
      <c r="D263" s="43">
        <f t="shared" si="22"/>
        <v>2.0865616084034381E-3</v>
      </c>
      <c r="E263" s="133">
        <f t="shared" si="28"/>
        <v>8.2550343927836941E-3</v>
      </c>
      <c r="F263" s="73">
        <f t="shared" si="28"/>
        <v>0.80454501782579091</v>
      </c>
      <c r="G263" s="43">
        <f t="shared" si="23"/>
        <v>6.6415467926946746E-3</v>
      </c>
      <c r="H263" s="84"/>
      <c r="I263" s="133"/>
      <c r="J263" s="73"/>
      <c r="K263" s="43"/>
      <c r="L263" s="133"/>
      <c r="M263" s="73"/>
      <c r="N263" s="43"/>
      <c r="O263" s="84"/>
      <c r="P263" s="133"/>
      <c r="Q263" s="73"/>
      <c r="R263" s="43"/>
      <c r="S263" s="133"/>
      <c r="T263" s="73"/>
      <c r="U263" s="43"/>
      <c r="V263" s="185"/>
      <c r="W263" s="185"/>
      <c r="X263" s="185"/>
      <c r="Y263" s="185"/>
      <c r="Z263" s="185"/>
      <c r="AA263" s="185"/>
      <c r="AB263" s="185"/>
      <c r="AC263" s="185"/>
      <c r="AD263" s="185"/>
      <c r="AE263" s="185"/>
      <c r="AF263" s="185"/>
      <c r="AG263" s="185"/>
      <c r="AH263" s="185"/>
      <c r="AI263" s="185"/>
      <c r="AJ263" s="185"/>
      <c r="AK263" s="185"/>
      <c r="AL263" s="185"/>
      <c r="AM263" s="185"/>
      <c r="AN263" s="185"/>
      <c r="AO263" s="185"/>
      <c r="AP263" s="185"/>
      <c r="AQ263" s="185"/>
      <c r="AR263" s="185"/>
      <c r="AS263" s="185"/>
      <c r="AT263" s="185"/>
      <c r="AU263" s="185"/>
      <c r="AV263" s="185"/>
      <c r="AW263" s="185"/>
      <c r="AX263" s="185"/>
      <c r="AY263" s="185"/>
      <c r="AZ263" s="185"/>
      <c r="BA263" s="185"/>
      <c r="BB263" s="185"/>
      <c r="BC263" s="185"/>
      <c r="BD263" s="185"/>
      <c r="BE263" s="185"/>
      <c r="BF263" s="185"/>
      <c r="BG263" s="185"/>
      <c r="BH263" s="185"/>
      <c r="BI263" s="185"/>
      <c r="BJ263" s="185"/>
      <c r="BK263" s="185"/>
      <c r="BL263" s="185"/>
      <c r="BM263" s="185"/>
      <c r="BN263" s="185"/>
      <c r="BO263" s="185"/>
      <c r="BP263" s="185"/>
      <c r="BQ263" s="185"/>
      <c r="BR263" s="185"/>
      <c r="BS263" s="185"/>
      <c r="BT263" s="185"/>
      <c r="BU263" s="185"/>
      <c r="BV263" s="185"/>
      <c r="BW263" s="185"/>
      <c r="BX263" s="185"/>
      <c r="BY263" s="185"/>
      <c r="BZ263" s="185"/>
      <c r="CA263" s="185"/>
      <c r="CB263" s="185"/>
      <c r="CC263" s="185"/>
      <c r="CD263" s="185"/>
      <c r="CE263" s="185"/>
      <c r="CF263" s="185"/>
      <c r="CG263" s="185"/>
      <c r="CH263" s="185"/>
    </row>
    <row r="264" spans="1:86" x14ac:dyDescent="0.3">
      <c r="A264" s="84">
        <f t="shared" si="29"/>
        <v>57</v>
      </c>
      <c r="B264" s="133">
        <f t="shared" si="29"/>
        <v>2.4411644407065728E-3</v>
      </c>
      <c r="C264" s="73">
        <f t="shared" si="29"/>
        <v>0.80852397439268409</v>
      </c>
      <c r="D264" s="43">
        <f t="shared" si="22"/>
        <v>1.9737399757461722E-3</v>
      </c>
      <c r="E264" s="133">
        <f t="shared" si="28"/>
        <v>8.3374123177987081E-3</v>
      </c>
      <c r="F264" s="73">
        <f t="shared" si="28"/>
        <v>0.80852397439268409</v>
      </c>
      <c r="G264" s="43">
        <f t="shared" si="23"/>
        <v>6.7409977433371317E-3</v>
      </c>
      <c r="H264" s="84"/>
      <c r="I264" s="133"/>
      <c r="J264" s="73"/>
      <c r="K264" s="43"/>
      <c r="L264" s="133"/>
      <c r="M264" s="73"/>
      <c r="N264" s="43"/>
      <c r="O264" s="84"/>
      <c r="P264" s="133"/>
      <c r="Q264" s="73"/>
      <c r="R264" s="43"/>
      <c r="S264" s="133"/>
      <c r="T264" s="73"/>
      <c r="U264" s="43"/>
      <c r="V264" s="185"/>
      <c r="W264" s="185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  <c r="AH264" s="185"/>
      <c r="AI264" s="185"/>
      <c r="AJ264" s="185"/>
      <c r="AK264" s="185"/>
      <c r="AL264" s="185"/>
      <c r="AM264" s="185"/>
      <c r="AN264" s="185"/>
      <c r="AO264" s="185"/>
      <c r="AP264" s="185"/>
      <c r="AQ264" s="185"/>
      <c r="AR264" s="185"/>
      <c r="AS264" s="185"/>
      <c r="AT264" s="185"/>
      <c r="AU264" s="185"/>
      <c r="AV264" s="185"/>
      <c r="AW264" s="185"/>
      <c r="AX264" s="185"/>
      <c r="AY264" s="185"/>
      <c r="AZ264" s="185"/>
      <c r="BA264" s="185"/>
      <c r="BB264" s="185"/>
      <c r="BC264" s="185"/>
      <c r="BD264" s="185"/>
      <c r="BE264" s="185"/>
      <c r="BF264" s="185"/>
      <c r="BG264" s="185"/>
      <c r="BH264" s="185"/>
      <c r="BI264" s="185"/>
      <c r="BJ264" s="185"/>
      <c r="BK264" s="185"/>
      <c r="BL264" s="185"/>
      <c r="BM264" s="185"/>
      <c r="BN264" s="185"/>
      <c r="BO264" s="185"/>
      <c r="BP264" s="185"/>
      <c r="BQ264" s="185"/>
      <c r="BR264" s="185"/>
      <c r="BS264" s="185"/>
      <c r="BT264" s="185"/>
      <c r="BU264" s="185"/>
      <c r="BV264" s="185"/>
      <c r="BW264" s="185"/>
      <c r="BX264" s="185"/>
      <c r="BY264" s="185"/>
      <c r="BZ264" s="185"/>
      <c r="CA264" s="185"/>
      <c r="CB264" s="185"/>
      <c r="CC264" s="185"/>
      <c r="CD264" s="185"/>
      <c r="CE264" s="185"/>
      <c r="CF264" s="185"/>
      <c r="CG264" s="185"/>
      <c r="CH264" s="185"/>
    </row>
    <row r="265" spans="1:86" x14ac:dyDescent="0.3">
      <c r="A265" s="84">
        <f t="shared" si="29"/>
        <v>58</v>
      </c>
      <c r="B265" s="133">
        <f t="shared" si="29"/>
        <v>2.4095543066891831E-3</v>
      </c>
      <c r="C265" s="73">
        <f t="shared" si="29"/>
        <v>0.81329872227295585</v>
      </c>
      <c r="D265" s="43">
        <f t="shared" si="22"/>
        <v>1.9596874388776108E-3</v>
      </c>
      <c r="E265" s="133">
        <f t="shared" si="28"/>
        <v>8.2435397985955519E-3</v>
      </c>
      <c r="F265" s="73">
        <f t="shared" si="28"/>
        <v>0.81329872227295585</v>
      </c>
      <c r="G265" s="43">
        <f t="shared" si="23"/>
        <v>6.7044603852040221E-3</v>
      </c>
      <c r="H265" s="84"/>
      <c r="I265" s="133"/>
      <c r="J265" s="73"/>
      <c r="K265" s="43"/>
      <c r="L265" s="133"/>
      <c r="M265" s="73"/>
      <c r="N265" s="43"/>
      <c r="O265" s="84"/>
      <c r="P265" s="133"/>
      <c r="Q265" s="73"/>
      <c r="R265" s="43"/>
      <c r="S265" s="133"/>
      <c r="T265" s="73"/>
      <c r="U265" s="43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185"/>
      <c r="AJ265" s="185"/>
      <c r="AK265" s="185"/>
      <c r="AL265" s="185"/>
      <c r="AM265" s="185"/>
      <c r="AN265" s="185"/>
      <c r="AO265" s="185"/>
      <c r="AP265" s="185"/>
      <c r="AQ265" s="185"/>
      <c r="AR265" s="185"/>
      <c r="AS265" s="185"/>
      <c r="AT265" s="185"/>
      <c r="AU265" s="185"/>
      <c r="AV265" s="185"/>
      <c r="AW265" s="185"/>
      <c r="AX265" s="185"/>
      <c r="AY265" s="185"/>
      <c r="AZ265" s="185"/>
      <c r="BA265" s="185"/>
      <c r="BB265" s="185"/>
      <c r="BC265" s="185"/>
      <c r="BD265" s="185"/>
      <c r="BE265" s="185"/>
      <c r="BF265" s="185"/>
      <c r="BG265" s="185"/>
      <c r="BH265" s="185"/>
      <c r="BI265" s="185"/>
      <c r="BJ265" s="185"/>
      <c r="BK265" s="185"/>
      <c r="BL265" s="185"/>
      <c r="BM265" s="185"/>
      <c r="BN265" s="185"/>
      <c r="BO265" s="185"/>
      <c r="BP265" s="185"/>
      <c r="BQ265" s="185"/>
      <c r="BR265" s="185"/>
      <c r="BS265" s="185"/>
      <c r="BT265" s="185"/>
      <c r="BU265" s="185"/>
      <c r="BV265" s="185"/>
      <c r="BW265" s="185"/>
      <c r="BX265" s="185"/>
      <c r="BY265" s="185"/>
      <c r="BZ265" s="185"/>
      <c r="CA265" s="185"/>
      <c r="CB265" s="185"/>
      <c r="CC265" s="185"/>
      <c r="CD265" s="185"/>
      <c r="CE265" s="185"/>
      <c r="CF265" s="185"/>
      <c r="CG265" s="185"/>
      <c r="CH265" s="185"/>
    </row>
    <row r="266" spans="1:86" x14ac:dyDescent="0.3">
      <c r="A266" s="84">
        <f t="shared" si="29"/>
        <v>59</v>
      </c>
      <c r="B266" s="133">
        <f t="shared" si="29"/>
        <v>2.0446009412156876E-3</v>
      </c>
      <c r="C266" s="73">
        <f t="shared" si="29"/>
        <v>0.81727767883984892</v>
      </c>
      <c r="D266" s="43">
        <f t="shared" si="22"/>
        <v>1.6710067113905275E-3</v>
      </c>
      <c r="E266" s="133">
        <f t="shared" si="28"/>
        <v>7.4389182054256401E-3</v>
      </c>
      <c r="F266" s="73">
        <f t="shared" si="28"/>
        <v>0.81727767883984892</v>
      </c>
      <c r="G266" s="43">
        <f t="shared" si="23"/>
        <v>6.0796618040097616E-3</v>
      </c>
      <c r="H266" s="84"/>
      <c r="I266" s="133"/>
      <c r="J266" s="73"/>
      <c r="K266" s="43"/>
      <c r="L266" s="133"/>
      <c r="M266" s="73"/>
      <c r="N266" s="43"/>
      <c r="O266" s="84"/>
      <c r="P266" s="133"/>
      <c r="Q266" s="73"/>
      <c r="R266" s="43"/>
      <c r="S266" s="133"/>
      <c r="T266" s="73"/>
      <c r="U266" s="43"/>
      <c r="V266" s="185"/>
      <c r="W266" s="185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  <c r="AH266" s="185"/>
      <c r="AI266" s="185"/>
      <c r="AJ266" s="185"/>
      <c r="AK266" s="185"/>
      <c r="AL266" s="185"/>
      <c r="AM266" s="185"/>
      <c r="AN266" s="185"/>
      <c r="AO266" s="185"/>
      <c r="AP266" s="185"/>
      <c r="AQ266" s="185"/>
      <c r="AR266" s="185"/>
      <c r="AS266" s="185"/>
      <c r="AT266" s="185"/>
      <c r="AU266" s="185"/>
      <c r="AV266" s="185"/>
      <c r="AW266" s="185"/>
      <c r="AX266" s="185"/>
      <c r="AY266" s="185"/>
      <c r="AZ266" s="185"/>
      <c r="BA266" s="185"/>
      <c r="BB266" s="185"/>
      <c r="BC266" s="185"/>
      <c r="BD266" s="185"/>
      <c r="BE266" s="185"/>
      <c r="BF266" s="185"/>
      <c r="BG266" s="185"/>
      <c r="BH266" s="185"/>
      <c r="BI266" s="185"/>
      <c r="BJ266" s="185"/>
      <c r="BK266" s="185"/>
      <c r="BL266" s="185"/>
      <c r="BM266" s="185"/>
      <c r="BN266" s="185"/>
      <c r="BO266" s="185"/>
      <c r="BP266" s="185"/>
      <c r="BQ266" s="185"/>
      <c r="BR266" s="185"/>
      <c r="BS266" s="185"/>
      <c r="BT266" s="185"/>
      <c r="BU266" s="185"/>
      <c r="BV266" s="185"/>
      <c r="BW266" s="185"/>
      <c r="BX266" s="185"/>
      <c r="BY266" s="185"/>
      <c r="BZ266" s="185"/>
      <c r="CA266" s="185"/>
      <c r="CB266" s="185"/>
      <c r="CC266" s="185"/>
      <c r="CD266" s="185"/>
      <c r="CE266" s="185"/>
      <c r="CF266" s="185"/>
      <c r="CG266" s="185"/>
      <c r="CH266" s="185"/>
    </row>
    <row r="267" spans="1:86" x14ac:dyDescent="0.3">
      <c r="A267" s="84">
        <f t="shared" si="29"/>
        <v>60</v>
      </c>
      <c r="B267" s="133">
        <f t="shared" si="29"/>
        <v>1.7146102997311224E-3</v>
      </c>
      <c r="C267" s="73">
        <f t="shared" si="29"/>
        <v>0.83478508773417859</v>
      </c>
      <c r="D267" s="43">
        <f t="shared" si="22"/>
        <v>1.4313311094909713E-3</v>
      </c>
      <c r="E267" s="133">
        <f t="shared" si="28"/>
        <v>6.1903179117387581E-3</v>
      </c>
      <c r="F267" s="73">
        <f t="shared" si="28"/>
        <v>0.83478508773417859</v>
      </c>
      <c r="G267" s="43">
        <f t="shared" si="23"/>
        <v>5.1675850810532966E-3</v>
      </c>
      <c r="H267" s="84"/>
      <c r="I267" s="133"/>
      <c r="J267" s="73"/>
      <c r="K267" s="43"/>
      <c r="L267" s="133"/>
      <c r="M267" s="73"/>
      <c r="N267" s="43"/>
      <c r="O267" s="84"/>
      <c r="P267" s="133"/>
      <c r="Q267" s="73"/>
      <c r="R267" s="43"/>
      <c r="S267" s="133"/>
      <c r="T267" s="73"/>
      <c r="U267" s="43"/>
      <c r="V267" s="185"/>
      <c r="W267" s="185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  <c r="AH267" s="185"/>
      <c r="AI267" s="185"/>
      <c r="AJ267" s="185"/>
      <c r="AK267" s="185"/>
      <c r="AL267" s="185"/>
      <c r="AM267" s="185"/>
      <c r="AN267" s="185"/>
      <c r="AO267" s="185"/>
      <c r="AP267" s="185"/>
      <c r="AQ267" s="185"/>
      <c r="AR267" s="185"/>
      <c r="AS267" s="185"/>
      <c r="AT267" s="185"/>
      <c r="AU267" s="185"/>
      <c r="AV267" s="185"/>
      <c r="AW267" s="185"/>
      <c r="AX267" s="185"/>
      <c r="AY267" s="185"/>
      <c r="AZ267" s="185"/>
      <c r="BA267" s="185"/>
      <c r="BB267" s="185"/>
      <c r="BC267" s="185"/>
      <c r="BD267" s="185"/>
      <c r="BE267" s="185"/>
      <c r="BF267" s="185"/>
      <c r="BG267" s="185"/>
      <c r="BH267" s="185"/>
      <c r="BI267" s="185"/>
      <c r="BJ267" s="185"/>
      <c r="BK267" s="185"/>
      <c r="BL267" s="185"/>
      <c r="BM267" s="185"/>
      <c r="BN267" s="185"/>
      <c r="BO267" s="185"/>
      <c r="BP267" s="185"/>
      <c r="BQ267" s="185"/>
      <c r="BR267" s="185"/>
      <c r="BS267" s="185"/>
      <c r="BT267" s="185"/>
      <c r="BU267" s="185"/>
      <c r="BV267" s="185"/>
      <c r="BW267" s="185"/>
      <c r="BX267" s="185"/>
      <c r="BY267" s="185"/>
      <c r="BZ267" s="185"/>
      <c r="CA267" s="185"/>
      <c r="CB267" s="185"/>
      <c r="CC267" s="185"/>
      <c r="CD267" s="185"/>
      <c r="CE267" s="185"/>
      <c r="CF267" s="185"/>
      <c r="CG267" s="185"/>
      <c r="CH267" s="185"/>
    </row>
    <row r="268" spans="1:86" x14ac:dyDescent="0.3">
      <c r="A268" s="84">
        <f t="shared" si="29"/>
        <v>61</v>
      </c>
      <c r="B268" s="133">
        <f t="shared" si="29"/>
        <v>1.5685331652568228E-3</v>
      </c>
      <c r="C268" s="73">
        <f t="shared" si="29"/>
        <v>0.85149670531512978</v>
      </c>
      <c r="D268" s="43">
        <f t="shared" si="22"/>
        <v>1.3356008223936965E-3</v>
      </c>
      <c r="E268" s="133">
        <f t="shared" si="28"/>
        <v>6.0475933672360007E-3</v>
      </c>
      <c r="F268" s="73">
        <f t="shared" si="28"/>
        <v>0.85149670531512978</v>
      </c>
      <c r="G268" s="43">
        <f t="shared" si="23"/>
        <v>5.1495058272870865E-3</v>
      </c>
      <c r="H268" s="84"/>
      <c r="I268" s="133"/>
      <c r="J268" s="73"/>
      <c r="K268" s="43"/>
      <c r="L268" s="133"/>
      <c r="M268" s="73"/>
      <c r="N268" s="43"/>
      <c r="O268" s="84"/>
      <c r="P268" s="133"/>
      <c r="Q268" s="73"/>
      <c r="R268" s="43"/>
      <c r="S268" s="133"/>
      <c r="T268" s="73"/>
      <c r="U268" s="43"/>
      <c r="V268" s="185"/>
      <c r="W268" s="185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  <c r="AH268" s="185"/>
      <c r="AI268" s="185"/>
      <c r="AJ268" s="185"/>
      <c r="AK268" s="185"/>
      <c r="AL268" s="185"/>
      <c r="AM268" s="185"/>
      <c r="AN268" s="185"/>
      <c r="AO268" s="185"/>
      <c r="AP268" s="185"/>
      <c r="AQ268" s="185"/>
      <c r="AR268" s="185"/>
      <c r="AS268" s="185"/>
      <c r="AT268" s="185"/>
      <c r="AU268" s="185"/>
      <c r="AV268" s="185"/>
      <c r="AW268" s="185"/>
      <c r="AX268" s="185"/>
      <c r="AY268" s="185"/>
      <c r="AZ268" s="185"/>
      <c r="BA268" s="185"/>
      <c r="BB268" s="185"/>
      <c r="BC268" s="185"/>
      <c r="BD268" s="185"/>
      <c r="BE268" s="185"/>
      <c r="BF268" s="185"/>
      <c r="BG268" s="185"/>
      <c r="BH268" s="185"/>
      <c r="BI268" s="185"/>
      <c r="BJ268" s="185"/>
      <c r="BK268" s="185"/>
      <c r="BL268" s="185"/>
      <c r="BM268" s="185"/>
      <c r="BN268" s="185"/>
      <c r="BO268" s="185"/>
      <c r="BP268" s="185"/>
      <c r="BQ268" s="185"/>
      <c r="BR268" s="185"/>
      <c r="BS268" s="185"/>
      <c r="BT268" s="185"/>
      <c r="BU268" s="185"/>
      <c r="BV268" s="185"/>
      <c r="BW268" s="185"/>
      <c r="BX268" s="185"/>
      <c r="BY268" s="185"/>
      <c r="BZ268" s="185"/>
      <c r="CA268" s="185"/>
      <c r="CB268" s="185"/>
      <c r="CC268" s="185"/>
      <c r="CD268" s="185"/>
      <c r="CE268" s="185"/>
      <c r="CF268" s="185"/>
      <c r="CG268" s="185"/>
      <c r="CH268" s="185"/>
    </row>
    <row r="269" spans="1:86" x14ac:dyDescent="0.3">
      <c r="A269" s="84">
        <f t="shared" si="29"/>
        <v>62</v>
      </c>
      <c r="B269" s="133">
        <f t="shared" si="29"/>
        <v>1.3918037796141456E-3</v>
      </c>
      <c r="C269" s="73">
        <f t="shared" si="29"/>
        <v>0.86025040976229472</v>
      </c>
      <c r="D269" s="43">
        <f t="shared" si="22"/>
        <v>1.1972997717217793E-3</v>
      </c>
      <c r="E269" s="133">
        <f t="shared" si="28"/>
        <v>5.7822598180597316E-3</v>
      </c>
      <c r="F269" s="73">
        <f t="shared" si="28"/>
        <v>0.86025040976229472</v>
      </c>
      <c r="G269" s="43">
        <f t="shared" si="23"/>
        <v>4.9741913778379356E-3</v>
      </c>
      <c r="H269" s="84"/>
      <c r="I269" s="133"/>
      <c r="J269" s="73"/>
      <c r="K269" s="43"/>
      <c r="L269" s="133"/>
      <c r="M269" s="73"/>
      <c r="N269" s="43"/>
      <c r="O269" s="84"/>
      <c r="P269" s="133"/>
      <c r="Q269" s="73"/>
      <c r="R269" s="43"/>
      <c r="S269" s="133"/>
      <c r="T269" s="73"/>
      <c r="U269" s="43"/>
      <c r="V269" s="185"/>
      <c r="W269" s="185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  <c r="AH269" s="185"/>
      <c r="AI269" s="185"/>
      <c r="AJ269" s="185"/>
      <c r="AK269" s="185"/>
      <c r="AL269" s="185"/>
      <c r="AM269" s="185"/>
      <c r="AN269" s="185"/>
      <c r="AO269" s="185"/>
      <c r="AP269" s="185"/>
      <c r="AQ269" s="185"/>
      <c r="AR269" s="185"/>
      <c r="AS269" s="185"/>
      <c r="AT269" s="185"/>
      <c r="AU269" s="185"/>
      <c r="AV269" s="185"/>
      <c r="AW269" s="185"/>
      <c r="AX269" s="185"/>
      <c r="AY269" s="185"/>
      <c r="AZ269" s="185"/>
      <c r="BA269" s="185"/>
      <c r="BB269" s="185"/>
      <c r="BC269" s="185"/>
      <c r="BD269" s="185"/>
      <c r="BE269" s="185"/>
      <c r="BF269" s="185"/>
      <c r="BG269" s="185"/>
      <c r="BH269" s="185"/>
      <c r="BI269" s="185"/>
      <c r="BJ269" s="185"/>
      <c r="BK269" s="185"/>
      <c r="BL269" s="185"/>
      <c r="BM269" s="185"/>
      <c r="BN269" s="185"/>
      <c r="BO269" s="185"/>
      <c r="BP269" s="185"/>
      <c r="BQ269" s="185"/>
      <c r="BR269" s="185"/>
      <c r="BS269" s="185"/>
      <c r="BT269" s="185"/>
      <c r="BU269" s="185"/>
      <c r="BV269" s="185"/>
      <c r="BW269" s="185"/>
      <c r="BX269" s="185"/>
      <c r="BY269" s="185"/>
      <c r="BZ269" s="185"/>
      <c r="CA269" s="185"/>
      <c r="CB269" s="185"/>
      <c r="CC269" s="185"/>
      <c r="CD269" s="185"/>
      <c r="CE269" s="185"/>
      <c r="CF269" s="185"/>
      <c r="CG269" s="185"/>
      <c r="CH269" s="185"/>
    </row>
    <row r="270" spans="1:86" x14ac:dyDescent="0.3">
      <c r="A270" s="84">
        <f t="shared" si="29"/>
        <v>63</v>
      </c>
      <c r="B270" s="133">
        <f t="shared" si="29"/>
        <v>1.2404582894702811E-3</v>
      </c>
      <c r="C270" s="73">
        <f t="shared" si="29"/>
        <v>0.86820832289608108</v>
      </c>
      <c r="D270" s="43">
        <f t="shared" si="22"/>
        <v>1.0769762111235343E-3</v>
      </c>
      <c r="E270" s="133">
        <f t="shared" si="28"/>
        <v>5.0676792126969289E-3</v>
      </c>
      <c r="F270" s="73">
        <f t="shared" si="28"/>
        <v>0.86820832289608108</v>
      </c>
      <c r="G270" s="43">
        <f t="shared" si="23"/>
        <v>4.3998012702309332E-3</v>
      </c>
      <c r="H270" s="84"/>
      <c r="I270" s="133"/>
      <c r="J270" s="73"/>
      <c r="K270" s="43"/>
      <c r="L270" s="133"/>
      <c r="M270" s="73"/>
      <c r="N270" s="43"/>
      <c r="O270" s="84"/>
      <c r="P270" s="133"/>
      <c r="Q270" s="73"/>
      <c r="R270" s="43"/>
      <c r="S270" s="133"/>
      <c r="T270" s="73"/>
      <c r="U270" s="43"/>
      <c r="V270" s="185"/>
      <c r="W270" s="185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  <c r="AH270" s="185"/>
      <c r="AI270" s="185"/>
      <c r="AJ270" s="185"/>
      <c r="AK270" s="185"/>
      <c r="AL270" s="185"/>
      <c r="AM270" s="185"/>
      <c r="AN270" s="185"/>
      <c r="AO270" s="185"/>
      <c r="AP270" s="185"/>
      <c r="AQ270" s="185"/>
      <c r="AR270" s="185"/>
      <c r="AS270" s="185"/>
      <c r="AT270" s="185"/>
      <c r="AU270" s="185"/>
      <c r="AV270" s="185"/>
      <c r="AW270" s="185"/>
      <c r="AX270" s="185"/>
      <c r="AY270" s="185"/>
      <c r="AZ270" s="185"/>
      <c r="BA270" s="185"/>
      <c r="BB270" s="185"/>
      <c r="BC270" s="185"/>
      <c r="BD270" s="185"/>
      <c r="BE270" s="185"/>
      <c r="BF270" s="185"/>
      <c r="BG270" s="185"/>
      <c r="BH270" s="185"/>
      <c r="BI270" s="185"/>
      <c r="BJ270" s="185"/>
      <c r="BK270" s="185"/>
      <c r="BL270" s="185"/>
      <c r="BM270" s="185"/>
      <c r="BN270" s="185"/>
      <c r="BO270" s="185"/>
      <c r="BP270" s="185"/>
      <c r="BQ270" s="185"/>
      <c r="BR270" s="185"/>
      <c r="BS270" s="185"/>
      <c r="BT270" s="185"/>
      <c r="BU270" s="185"/>
      <c r="BV270" s="185"/>
      <c r="BW270" s="185"/>
      <c r="BX270" s="185"/>
      <c r="BY270" s="185"/>
      <c r="BZ270" s="185"/>
      <c r="CA270" s="185"/>
      <c r="CB270" s="185"/>
      <c r="CC270" s="185"/>
      <c r="CD270" s="185"/>
      <c r="CE270" s="185"/>
      <c r="CF270" s="185"/>
      <c r="CG270" s="185"/>
      <c r="CH270" s="185"/>
    </row>
    <row r="271" spans="1:86" x14ac:dyDescent="0.3">
      <c r="A271" s="84">
        <f t="shared" si="29"/>
        <v>64</v>
      </c>
      <c r="B271" s="133">
        <f t="shared" si="29"/>
        <v>9.9476133869875441E-4</v>
      </c>
      <c r="C271" s="73">
        <f t="shared" si="29"/>
        <v>0.86900411420945978</v>
      </c>
      <c r="D271" s="43">
        <f t="shared" si="22"/>
        <v>8.6445169598572751E-4</v>
      </c>
      <c r="E271" s="133">
        <f t="shared" ref="E271:F286" si="30">E76</f>
        <v>4.7386464540613753E-3</v>
      </c>
      <c r="F271" s="73">
        <f t="shared" si="30"/>
        <v>0.86900411420945978</v>
      </c>
      <c r="G271" s="43">
        <f t="shared" si="23"/>
        <v>4.1179032643634027E-3</v>
      </c>
      <c r="H271" s="84"/>
      <c r="I271" s="133"/>
      <c r="J271" s="73"/>
      <c r="K271" s="43"/>
      <c r="L271" s="133"/>
      <c r="M271" s="73"/>
      <c r="N271" s="43"/>
      <c r="O271" s="84"/>
      <c r="P271" s="133"/>
      <c r="Q271" s="73"/>
      <c r="R271" s="43"/>
      <c r="S271" s="133"/>
      <c r="T271" s="73"/>
      <c r="U271" s="43"/>
      <c r="V271" s="185"/>
      <c r="W271" s="185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  <c r="AH271" s="185"/>
      <c r="AI271" s="185"/>
      <c r="AJ271" s="185"/>
      <c r="AK271" s="185"/>
      <c r="AL271" s="185"/>
      <c r="AM271" s="185"/>
      <c r="AN271" s="185"/>
      <c r="AO271" s="185"/>
      <c r="AP271" s="185"/>
      <c r="AQ271" s="185"/>
      <c r="AR271" s="185"/>
      <c r="AS271" s="185"/>
      <c r="AT271" s="185"/>
      <c r="AU271" s="185"/>
      <c r="AV271" s="185"/>
      <c r="AW271" s="185"/>
      <c r="AX271" s="185"/>
      <c r="AY271" s="185"/>
      <c r="AZ271" s="185"/>
      <c r="BA271" s="185"/>
      <c r="BB271" s="185"/>
      <c r="BC271" s="185"/>
      <c r="BD271" s="185"/>
      <c r="BE271" s="185"/>
      <c r="BF271" s="185"/>
      <c r="BG271" s="185"/>
      <c r="BH271" s="185"/>
      <c r="BI271" s="185"/>
      <c r="BJ271" s="185"/>
      <c r="BK271" s="185"/>
      <c r="BL271" s="185"/>
      <c r="BM271" s="185"/>
      <c r="BN271" s="185"/>
      <c r="BO271" s="185"/>
      <c r="BP271" s="185"/>
      <c r="BQ271" s="185"/>
      <c r="BR271" s="185"/>
      <c r="BS271" s="185"/>
      <c r="BT271" s="185"/>
      <c r="BU271" s="185"/>
      <c r="BV271" s="185"/>
      <c r="BW271" s="185"/>
      <c r="BX271" s="185"/>
      <c r="BY271" s="185"/>
      <c r="BZ271" s="185"/>
      <c r="CA271" s="185"/>
      <c r="CB271" s="185"/>
      <c r="CC271" s="185"/>
      <c r="CD271" s="185"/>
      <c r="CE271" s="185"/>
      <c r="CF271" s="185"/>
      <c r="CG271" s="185"/>
      <c r="CH271" s="185"/>
    </row>
    <row r="272" spans="1:86" x14ac:dyDescent="0.3">
      <c r="A272" s="84">
        <f t="shared" ref="A272:C287" si="31">A77</f>
        <v>65</v>
      </c>
      <c r="B272" s="133">
        <f t="shared" si="31"/>
        <v>8.8460481106239746E-4</v>
      </c>
      <c r="C272" s="73">
        <f t="shared" si="31"/>
        <v>0.88571573179041074</v>
      </c>
      <c r="D272" s="43">
        <f t="shared" si="22"/>
        <v>7.8350839757544938E-4</v>
      </c>
      <c r="E272" s="133">
        <f t="shared" si="30"/>
        <v>4.4129662853973637E-3</v>
      </c>
      <c r="F272" s="73">
        <f t="shared" si="30"/>
        <v>0.88571573179041074</v>
      </c>
      <c r="G272" s="43">
        <f t="shared" si="23"/>
        <v>3.9086336628371366E-3</v>
      </c>
      <c r="H272" s="84"/>
      <c r="I272" s="133"/>
      <c r="J272" s="73"/>
      <c r="K272" s="43"/>
      <c r="L272" s="133"/>
      <c r="M272" s="73"/>
      <c r="N272" s="43"/>
      <c r="O272" s="84"/>
      <c r="P272" s="133"/>
      <c r="Q272" s="73"/>
      <c r="R272" s="43"/>
      <c r="S272" s="133"/>
      <c r="T272" s="73"/>
      <c r="U272" s="43"/>
      <c r="V272" s="185"/>
      <c r="W272" s="185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  <c r="AH272" s="185"/>
      <c r="AI272" s="185"/>
      <c r="AJ272" s="185"/>
      <c r="AK272" s="185"/>
      <c r="AL272" s="185"/>
      <c r="AM272" s="185"/>
      <c r="AN272" s="185"/>
      <c r="AO272" s="185"/>
      <c r="AP272" s="185"/>
      <c r="AQ272" s="185"/>
      <c r="AR272" s="185"/>
      <c r="AS272" s="185"/>
      <c r="AT272" s="185"/>
      <c r="AU272" s="185"/>
      <c r="AV272" s="185"/>
      <c r="AW272" s="185"/>
      <c r="AX272" s="185"/>
      <c r="AY272" s="185"/>
      <c r="AZ272" s="185"/>
      <c r="BA272" s="185"/>
      <c r="BB272" s="185"/>
      <c r="BC272" s="185"/>
      <c r="BD272" s="185"/>
      <c r="BE272" s="185"/>
      <c r="BF272" s="185"/>
      <c r="BG272" s="185"/>
      <c r="BH272" s="185"/>
      <c r="BI272" s="185"/>
      <c r="BJ272" s="185"/>
      <c r="BK272" s="185"/>
      <c r="BL272" s="185"/>
      <c r="BM272" s="185"/>
      <c r="BN272" s="185"/>
      <c r="BO272" s="185"/>
      <c r="BP272" s="185"/>
      <c r="BQ272" s="185"/>
      <c r="BR272" s="185"/>
      <c r="BS272" s="185"/>
      <c r="BT272" s="185"/>
      <c r="BU272" s="185"/>
      <c r="BV272" s="185"/>
      <c r="BW272" s="185"/>
      <c r="BX272" s="185"/>
      <c r="BY272" s="185"/>
      <c r="BZ272" s="185"/>
      <c r="CA272" s="185"/>
      <c r="CB272" s="185"/>
      <c r="CC272" s="185"/>
      <c r="CD272" s="185"/>
      <c r="CE272" s="185"/>
      <c r="CF272" s="185"/>
      <c r="CG272" s="185"/>
      <c r="CH272" s="185"/>
    </row>
    <row r="273" spans="1:86" x14ac:dyDescent="0.3">
      <c r="A273" s="84">
        <f t="shared" si="31"/>
        <v>66</v>
      </c>
      <c r="B273" s="133">
        <f t="shared" si="31"/>
        <v>7.7253251772801685E-4</v>
      </c>
      <c r="C273" s="73">
        <f t="shared" si="31"/>
        <v>0.89446943623757569</v>
      </c>
      <c r="D273" s="43">
        <f t="shared" si="22"/>
        <v>6.9100672560737418E-4</v>
      </c>
      <c r="E273" s="133">
        <f t="shared" si="30"/>
        <v>3.955098283569723E-3</v>
      </c>
      <c r="F273" s="73">
        <f t="shared" si="30"/>
        <v>0.89446943623757569</v>
      </c>
      <c r="G273" s="43">
        <f t="shared" si="23"/>
        <v>3.5377145319688136E-3</v>
      </c>
      <c r="H273" s="84"/>
      <c r="I273" s="133"/>
      <c r="J273" s="73"/>
      <c r="K273" s="43"/>
      <c r="L273" s="133"/>
      <c r="M273" s="73"/>
      <c r="N273" s="43"/>
      <c r="O273" s="84"/>
      <c r="P273" s="133"/>
      <c r="Q273" s="73"/>
      <c r="R273" s="43"/>
      <c r="S273" s="133"/>
      <c r="T273" s="73"/>
      <c r="U273" s="43"/>
      <c r="V273" s="185"/>
      <c r="W273" s="185"/>
      <c r="X273" s="185"/>
      <c r="Y273" s="185"/>
      <c r="Z273" s="185"/>
      <c r="AA273" s="185"/>
      <c r="AB273" s="185"/>
      <c r="AC273" s="185"/>
      <c r="AD273" s="185"/>
      <c r="AE273" s="185"/>
      <c r="AF273" s="185"/>
      <c r="AG273" s="185"/>
      <c r="AH273" s="185"/>
      <c r="AI273" s="185"/>
      <c r="AJ273" s="185"/>
      <c r="AK273" s="185"/>
      <c r="AL273" s="185"/>
      <c r="AM273" s="185"/>
      <c r="AN273" s="185"/>
      <c r="AO273" s="185"/>
      <c r="AP273" s="185"/>
      <c r="AQ273" s="185"/>
      <c r="AR273" s="185"/>
      <c r="AS273" s="185"/>
      <c r="AT273" s="185"/>
      <c r="AU273" s="185"/>
      <c r="AV273" s="185"/>
      <c r="AW273" s="185"/>
      <c r="AX273" s="185"/>
      <c r="AY273" s="185"/>
      <c r="AZ273" s="185"/>
      <c r="BA273" s="185"/>
      <c r="BB273" s="185"/>
      <c r="BC273" s="185"/>
      <c r="BD273" s="185"/>
      <c r="BE273" s="185"/>
      <c r="BF273" s="185"/>
      <c r="BG273" s="185"/>
      <c r="BH273" s="185"/>
      <c r="BI273" s="185"/>
      <c r="BJ273" s="185"/>
      <c r="BK273" s="185"/>
      <c r="BL273" s="185"/>
      <c r="BM273" s="185"/>
      <c r="BN273" s="185"/>
      <c r="BO273" s="185"/>
      <c r="BP273" s="185"/>
      <c r="BQ273" s="185"/>
      <c r="BR273" s="185"/>
      <c r="BS273" s="185"/>
      <c r="BT273" s="185"/>
      <c r="BU273" s="185"/>
      <c r="BV273" s="185"/>
      <c r="BW273" s="185"/>
      <c r="BX273" s="185"/>
      <c r="BY273" s="185"/>
      <c r="BZ273" s="185"/>
      <c r="CA273" s="185"/>
      <c r="CB273" s="185"/>
      <c r="CC273" s="185"/>
      <c r="CD273" s="185"/>
      <c r="CE273" s="185"/>
      <c r="CF273" s="185"/>
      <c r="CG273" s="185"/>
      <c r="CH273" s="185"/>
    </row>
    <row r="274" spans="1:86" x14ac:dyDescent="0.3">
      <c r="A274" s="84">
        <f t="shared" si="31"/>
        <v>67</v>
      </c>
      <c r="B274" s="133">
        <f t="shared" si="31"/>
        <v>6.6572858006320112E-4</v>
      </c>
      <c r="C274" s="73">
        <f t="shared" si="31"/>
        <v>0.91038526250514817</v>
      </c>
      <c r="D274" s="43">
        <f t="shared" si="22"/>
        <v>6.0606948811801691E-4</v>
      </c>
      <c r="E274" s="133">
        <f t="shared" si="30"/>
        <v>3.479030507610858E-3</v>
      </c>
      <c r="F274" s="73">
        <f t="shared" si="30"/>
        <v>0.91038526250514817</v>
      </c>
      <c r="G274" s="43">
        <f t="shared" si="23"/>
        <v>3.1672581019347298E-3</v>
      </c>
      <c r="H274" s="84"/>
      <c r="I274" s="133"/>
      <c r="J274" s="73"/>
      <c r="K274" s="43"/>
      <c r="L274" s="133"/>
      <c r="M274" s="73"/>
      <c r="N274" s="43"/>
      <c r="O274" s="84"/>
      <c r="P274" s="133"/>
      <c r="Q274" s="73"/>
      <c r="R274" s="43"/>
      <c r="S274" s="133"/>
      <c r="T274" s="73"/>
      <c r="U274" s="43"/>
      <c r="V274" s="185"/>
      <c r="W274" s="185"/>
      <c r="X274" s="185"/>
      <c r="Y274" s="185"/>
      <c r="Z274" s="185"/>
      <c r="AA274" s="185"/>
      <c r="AB274" s="185"/>
      <c r="AC274" s="185"/>
      <c r="AD274" s="185"/>
      <c r="AE274" s="185"/>
      <c r="AF274" s="185"/>
      <c r="AG274" s="185"/>
      <c r="AH274" s="185"/>
      <c r="AI274" s="185"/>
      <c r="AJ274" s="185"/>
      <c r="AK274" s="185"/>
      <c r="AL274" s="185"/>
      <c r="AM274" s="185"/>
      <c r="AN274" s="185"/>
      <c r="AO274" s="185"/>
      <c r="AP274" s="185"/>
      <c r="AQ274" s="185"/>
      <c r="AR274" s="185"/>
      <c r="AS274" s="185"/>
      <c r="AT274" s="185"/>
      <c r="AU274" s="185"/>
      <c r="AV274" s="185"/>
      <c r="AW274" s="185"/>
      <c r="AX274" s="185"/>
      <c r="AY274" s="185"/>
      <c r="AZ274" s="185"/>
      <c r="BA274" s="185"/>
      <c r="BB274" s="185"/>
      <c r="BC274" s="185"/>
      <c r="BD274" s="185"/>
      <c r="BE274" s="185"/>
      <c r="BF274" s="185"/>
      <c r="BG274" s="185"/>
      <c r="BH274" s="185"/>
      <c r="BI274" s="185"/>
      <c r="BJ274" s="185"/>
      <c r="BK274" s="185"/>
      <c r="BL274" s="185"/>
      <c r="BM274" s="185"/>
      <c r="BN274" s="185"/>
      <c r="BO274" s="185"/>
      <c r="BP274" s="185"/>
      <c r="BQ274" s="185"/>
      <c r="BR274" s="185"/>
      <c r="BS274" s="185"/>
      <c r="BT274" s="185"/>
      <c r="BU274" s="185"/>
      <c r="BV274" s="185"/>
      <c r="BW274" s="185"/>
      <c r="BX274" s="185"/>
      <c r="BY274" s="185"/>
      <c r="BZ274" s="185"/>
      <c r="CA274" s="185"/>
      <c r="CB274" s="185"/>
      <c r="CC274" s="185"/>
      <c r="CD274" s="185"/>
      <c r="CE274" s="185"/>
      <c r="CF274" s="185"/>
      <c r="CG274" s="185"/>
      <c r="CH274" s="185"/>
    </row>
    <row r="275" spans="1:86" x14ac:dyDescent="0.3">
      <c r="A275" s="84">
        <f t="shared" si="31"/>
        <v>68</v>
      </c>
      <c r="B275" s="133">
        <f t="shared" si="31"/>
        <v>5.4359851681419654E-4</v>
      </c>
      <c r="C275" s="73">
        <f t="shared" si="31"/>
        <v>0.91595580169879853</v>
      </c>
      <c r="D275" s="43">
        <f t="shared" si="22"/>
        <v>4.9791221527082524E-4</v>
      </c>
      <c r="E275" s="133">
        <f t="shared" si="30"/>
        <v>3.114556083561868E-3</v>
      </c>
      <c r="F275" s="73">
        <f t="shared" si="30"/>
        <v>0.91595580169879853</v>
      </c>
      <c r="G275" s="43">
        <f t="shared" si="23"/>
        <v>2.8527957144547809E-3</v>
      </c>
      <c r="H275" s="84"/>
      <c r="I275" s="133"/>
      <c r="J275" s="73"/>
      <c r="K275" s="43"/>
      <c r="L275" s="133"/>
      <c r="M275" s="73"/>
      <c r="N275" s="43"/>
      <c r="O275" s="84"/>
      <c r="P275" s="133"/>
      <c r="Q275" s="73"/>
      <c r="R275" s="43"/>
      <c r="S275" s="133"/>
      <c r="T275" s="73"/>
      <c r="U275" s="43"/>
      <c r="V275" s="185"/>
      <c r="W275" s="185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  <c r="AH275" s="185"/>
      <c r="AI275" s="185"/>
      <c r="AJ275" s="185"/>
      <c r="AK275" s="185"/>
      <c r="AL275" s="185"/>
      <c r="AM275" s="185"/>
      <c r="AN275" s="185"/>
      <c r="AO275" s="185"/>
      <c r="AP275" s="185"/>
      <c r="AQ275" s="185"/>
      <c r="AR275" s="185"/>
      <c r="AS275" s="185"/>
      <c r="AT275" s="185"/>
      <c r="AU275" s="185"/>
      <c r="AV275" s="185"/>
      <c r="AW275" s="185"/>
      <c r="AX275" s="185"/>
      <c r="AY275" s="185"/>
      <c r="AZ275" s="185"/>
      <c r="BA275" s="185"/>
      <c r="BB275" s="185"/>
      <c r="BC275" s="185"/>
      <c r="BD275" s="185"/>
      <c r="BE275" s="185"/>
      <c r="BF275" s="185"/>
      <c r="BG275" s="185"/>
      <c r="BH275" s="185"/>
      <c r="BI275" s="185"/>
      <c r="BJ275" s="185"/>
      <c r="BK275" s="185"/>
      <c r="BL275" s="185"/>
      <c r="BM275" s="185"/>
      <c r="BN275" s="185"/>
      <c r="BO275" s="185"/>
      <c r="BP275" s="185"/>
      <c r="BQ275" s="185"/>
      <c r="BR275" s="185"/>
      <c r="BS275" s="185"/>
      <c r="BT275" s="185"/>
      <c r="BU275" s="185"/>
      <c r="BV275" s="185"/>
      <c r="BW275" s="185"/>
      <c r="BX275" s="185"/>
      <c r="BY275" s="185"/>
      <c r="BZ275" s="185"/>
      <c r="CA275" s="185"/>
      <c r="CB275" s="185"/>
      <c r="CC275" s="185"/>
      <c r="CD275" s="185"/>
      <c r="CE275" s="185"/>
      <c r="CF275" s="185"/>
      <c r="CG275" s="185"/>
      <c r="CH275" s="185"/>
    </row>
    <row r="276" spans="1:86" x14ac:dyDescent="0.3">
      <c r="A276" s="84">
        <f t="shared" si="31"/>
        <v>69</v>
      </c>
      <c r="B276" s="133">
        <f t="shared" si="31"/>
        <v>5.0624108570273641E-4</v>
      </c>
      <c r="C276" s="73">
        <f t="shared" si="31"/>
        <v>0.93585058453326408</v>
      </c>
      <c r="D276" s="43">
        <f t="shared" ref="D276:D291" si="32">B276*C276</f>
        <v>4.7376601596966009E-4</v>
      </c>
      <c r="E276" s="133">
        <f t="shared" si="30"/>
        <v>2.9071744467508136E-3</v>
      </c>
      <c r="F276" s="73">
        <f t="shared" si="30"/>
        <v>0.93585058453326408</v>
      </c>
      <c r="G276" s="43">
        <f t="shared" ref="G276:G290" si="33">E276*F276</f>
        <v>2.7206809053319176E-3</v>
      </c>
      <c r="H276" s="84"/>
      <c r="I276" s="133"/>
      <c r="J276" s="73"/>
      <c r="K276" s="43"/>
      <c r="L276" s="133"/>
      <c r="M276" s="73"/>
      <c r="N276" s="43"/>
      <c r="O276" s="84"/>
      <c r="P276" s="133"/>
      <c r="Q276" s="73"/>
      <c r="R276" s="43"/>
      <c r="S276" s="133"/>
      <c r="T276" s="73"/>
      <c r="U276" s="43"/>
      <c r="V276" s="185"/>
      <c r="W276" s="185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  <c r="AH276" s="185"/>
      <c r="AI276" s="185"/>
      <c r="AJ276" s="185"/>
      <c r="AK276" s="185"/>
      <c r="AL276" s="185"/>
      <c r="AM276" s="185"/>
      <c r="AN276" s="185"/>
      <c r="AO276" s="185"/>
      <c r="AP276" s="185"/>
      <c r="AQ276" s="185"/>
      <c r="AR276" s="185"/>
      <c r="AS276" s="185"/>
      <c r="AT276" s="185"/>
      <c r="AU276" s="185"/>
      <c r="AV276" s="185"/>
      <c r="AW276" s="185"/>
      <c r="AX276" s="185"/>
      <c r="AY276" s="185"/>
      <c r="AZ276" s="185"/>
      <c r="BA276" s="185"/>
      <c r="BB276" s="185"/>
      <c r="BC276" s="185"/>
      <c r="BD276" s="185"/>
      <c r="BE276" s="185"/>
      <c r="BF276" s="185"/>
      <c r="BG276" s="185"/>
      <c r="BH276" s="185"/>
      <c r="BI276" s="185"/>
      <c r="BJ276" s="185"/>
      <c r="BK276" s="185"/>
      <c r="BL276" s="185"/>
      <c r="BM276" s="185"/>
      <c r="BN276" s="185"/>
      <c r="BO276" s="185"/>
      <c r="BP276" s="185"/>
      <c r="BQ276" s="185"/>
      <c r="BR276" s="185"/>
      <c r="BS276" s="185"/>
      <c r="BT276" s="185"/>
      <c r="BU276" s="185"/>
      <c r="BV276" s="185"/>
      <c r="BW276" s="185"/>
      <c r="BX276" s="185"/>
      <c r="BY276" s="185"/>
      <c r="BZ276" s="185"/>
      <c r="CA276" s="185"/>
      <c r="CB276" s="185"/>
      <c r="CC276" s="185"/>
      <c r="CD276" s="185"/>
      <c r="CE276" s="185"/>
      <c r="CF276" s="185"/>
      <c r="CG276" s="185"/>
      <c r="CH276" s="185"/>
    </row>
    <row r="277" spans="1:86" x14ac:dyDescent="0.3">
      <c r="A277" s="84">
        <f t="shared" si="31"/>
        <v>70</v>
      </c>
      <c r="B277" s="133">
        <f t="shared" si="31"/>
        <v>4.2913151635728649E-4</v>
      </c>
      <c r="C277" s="73">
        <f t="shared" si="31"/>
        <v>0.94619587160718632</v>
      </c>
      <c r="D277" s="43">
        <f t="shared" si="32"/>
        <v>4.0604246915379623E-4</v>
      </c>
      <c r="E277" s="133">
        <f t="shared" si="30"/>
        <v>2.4809165789405623E-3</v>
      </c>
      <c r="F277" s="73">
        <f t="shared" si="30"/>
        <v>0.94619587160718632</v>
      </c>
      <c r="G277" s="43">
        <f t="shared" si="33"/>
        <v>2.3474330247953844E-3</v>
      </c>
      <c r="H277" s="84"/>
      <c r="I277" s="133"/>
      <c r="J277" s="73"/>
      <c r="K277" s="43"/>
      <c r="L277" s="133"/>
      <c r="M277" s="73"/>
      <c r="N277" s="43"/>
      <c r="O277" s="84"/>
      <c r="P277" s="133"/>
      <c r="Q277" s="73"/>
      <c r="R277" s="43"/>
      <c r="S277" s="133"/>
      <c r="T277" s="73"/>
      <c r="U277" s="43"/>
      <c r="V277" s="185"/>
      <c r="W277" s="185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  <c r="AH277" s="185"/>
      <c r="AI277" s="185"/>
      <c r="AJ277" s="185"/>
      <c r="AK277" s="185"/>
      <c r="AL277" s="185"/>
      <c r="AM277" s="185"/>
      <c r="AN277" s="185"/>
      <c r="AO277" s="185"/>
      <c r="AP277" s="185"/>
      <c r="AQ277" s="185"/>
      <c r="AR277" s="185"/>
      <c r="AS277" s="185"/>
      <c r="AT277" s="185"/>
      <c r="AU277" s="185"/>
      <c r="AV277" s="185"/>
      <c r="AW277" s="185"/>
      <c r="AX277" s="185"/>
      <c r="AY277" s="185"/>
      <c r="AZ277" s="185"/>
      <c r="BA277" s="185"/>
      <c r="BB277" s="185"/>
      <c r="BC277" s="185"/>
      <c r="BD277" s="185"/>
      <c r="BE277" s="185"/>
      <c r="BF277" s="185"/>
      <c r="BG277" s="185"/>
      <c r="BH277" s="185"/>
      <c r="BI277" s="185"/>
      <c r="BJ277" s="185"/>
      <c r="BK277" s="185"/>
      <c r="BL277" s="185"/>
      <c r="BM277" s="185"/>
      <c r="BN277" s="185"/>
      <c r="BO277" s="185"/>
      <c r="BP277" s="185"/>
      <c r="BQ277" s="185"/>
      <c r="BR277" s="185"/>
      <c r="BS277" s="185"/>
      <c r="BT277" s="185"/>
      <c r="BU277" s="185"/>
      <c r="BV277" s="185"/>
      <c r="BW277" s="185"/>
      <c r="BX277" s="185"/>
      <c r="BY277" s="185"/>
      <c r="BZ277" s="185"/>
      <c r="CA277" s="185"/>
      <c r="CB277" s="185"/>
      <c r="CC277" s="185"/>
      <c r="CD277" s="185"/>
      <c r="CE277" s="185"/>
      <c r="CF277" s="185"/>
      <c r="CG277" s="185"/>
      <c r="CH277" s="185"/>
    </row>
    <row r="278" spans="1:86" x14ac:dyDescent="0.3">
      <c r="A278" s="84">
        <f t="shared" si="31"/>
        <v>71</v>
      </c>
      <c r="B278" s="133">
        <f t="shared" si="31"/>
        <v>3.4483782564424803E-4</v>
      </c>
      <c r="C278" s="73">
        <f t="shared" si="31"/>
        <v>0.96370328050151632</v>
      </c>
      <c r="D278" s="43">
        <f t="shared" si="32"/>
        <v>3.3232134381437173E-4</v>
      </c>
      <c r="E278" s="133">
        <f t="shared" si="30"/>
        <v>2.1571521759745737E-3</v>
      </c>
      <c r="F278" s="73">
        <f t="shared" si="30"/>
        <v>0.96370328050151632</v>
      </c>
      <c r="G278" s="43">
        <f t="shared" si="33"/>
        <v>2.0788546285276811E-3</v>
      </c>
      <c r="H278" s="84"/>
      <c r="I278" s="133"/>
      <c r="J278" s="73"/>
      <c r="K278" s="43"/>
      <c r="L278" s="133"/>
      <c r="M278" s="73"/>
      <c r="N278" s="43"/>
      <c r="O278" s="84"/>
      <c r="P278" s="133"/>
      <c r="Q278" s="73"/>
      <c r="R278" s="43"/>
      <c r="S278" s="133"/>
      <c r="T278" s="73"/>
      <c r="U278" s="43"/>
      <c r="V278" s="185"/>
      <c r="W278" s="185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  <c r="AH278" s="185"/>
      <c r="AI278" s="185"/>
      <c r="AJ278" s="185"/>
      <c r="AK278" s="185"/>
      <c r="AL278" s="185"/>
      <c r="AM278" s="185"/>
      <c r="AN278" s="185"/>
      <c r="AO278" s="185"/>
      <c r="AP278" s="185"/>
      <c r="AQ278" s="185"/>
      <c r="AR278" s="185"/>
      <c r="AS278" s="185"/>
      <c r="AT278" s="185"/>
      <c r="AU278" s="185"/>
      <c r="AV278" s="185"/>
      <c r="AW278" s="185"/>
      <c r="AX278" s="185"/>
      <c r="AY278" s="185"/>
      <c r="AZ278" s="185"/>
      <c r="BA278" s="185"/>
      <c r="BB278" s="185"/>
      <c r="BC278" s="185"/>
      <c r="BD278" s="185"/>
      <c r="BE278" s="185"/>
      <c r="BF278" s="185"/>
      <c r="BG278" s="185"/>
      <c r="BH278" s="185"/>
      <c r="BI278" s="185"/>
      <c r="BJ278" s="185"/>
      <c r="BK278" s="185"/>
      <c r="BL278" s="185"/>
      <c r="BM278" s="185"/>
      <c r="BN278" s="185"/>
      <c r="BO278" s="185"/>
      <c r="BP278" s="185"/>
      <c r="BQ278" s="185"/>
      <c r="BR278" s="185"/>
      <c r="BS278" s="185"/>
      <c r="BT278" s="185"/>
      <c r="BU278" s="185"/>
      <c r="BV278" s="185"/>
      <c r="BW278" s="185"/>
      <c r="BX278" s="185"/>
      <c r="BY278" s="185"/>
      <c r="BZ278" s="185"/>
      <c r="CA278" s="185"/>
      <c r="CB278" s="185"/>
      <c r="CC278" s="185"/>
      <c r="CD278" s="185"/>
      <c r="CE278" s="185"/>
      <c r="CF278" s="185"/>
      <c r="CG278" s="185"/>
      <c r="CH278" s="185"/>
    </row>
    <row r="279" spans="1:86" x14ac:dyDescent="0.3">
      <c r="A279" s="84">
        <f t="shared" si="31"/>
        <v>72</v>
      </c>
      <c r="B279" s="133">
        <f t="shared" si="31"/>
        <v>2.6868613914780994E-4</v>
      </c>
      <c r="C279" s="73">
        <f t="shared" si="31"/>
        <v>0.96768223706840928</v>
      </c>
      <c r="D279" s="43">
        <f t="shared" si="32"/>
        <v>2.6000280419982664E-4</v>
      </c>
      <c r="E279" s="133">
        <f t="shared" si="30"/>
        <v>1.7438257266259821E-3</v>
      </c>
      <c r="F279" s="73">
        <f t="shared" si="30"/>
        <v>0.96768223706840928</v>
      </c>
      <c r="G279" s="43">
        <f t="shared" si="33"/>
        <v>1.6874691801988747E-3</v>
      </c>
      <c r="H279" s="84"/>
      <c r="I279" s="133"/>
      <c r="J279" s="73"/>
      <c r="K279" s="43"/>
      <c r="L279" s="133"/>
      <c r="M279" s="73"/>
      <c r="N279" s="43"/>
      <c r="O279" s="84"/>
      <c r="P279" s="133"/>
      <c r="Q279" s="73"/>
      <c r="R279" s="43"/>
      <c r="S279" s="133"/>
      <c r="T279" s="73"/>
      <c r="U279" s="43"/>
      <c r="V279" s="185"/>
      <c r="W279" s="185"/>
      <c r="X279" s="185"/>
      <c r="Y279" s="185"/>
      <c r="Z279" s="185"/>
      <c r="AA279" s="185"/>
      <c r="AB279" s="185"/>
      <c r="AC279" s="185"/>
      <c r="AD279" s="185"/>
      <c r="AE279" s="185"/>
      <c r="AF279" s="185"/>
      <c r="AG279" s="185"/>
      <c r="AH279" s="185"/>
      <c r="AI279" s="185"/>
      <c r="AJ279" s="185"/>
      <c r="AK279" s="185"/>
      <c r="AL279" s="185"/>
      <c r="AM279" s="185"/>
      <c r="AN279" s="185"/>
      <c r="AO279" s="185"/>
      <c r="AP279" s="185"/>
      <c r="AQ279" s="185"/>
      <c r="AR279" s="185"/>
      <c r="AS279" s="185"/>
      <c r="AT279" s="185"/>
      <c r="AU279" s="185"/>
      <c r="AV279" s="185"/>
      <c r="AW279" s="185"/>
      <c r="AX279" s="185"/>
      <c r="AY279" s="185"/>
      <c r="AZ279" s="185"/>
      <c r="BA279" s="185"/>
      <c r="BB279" s="185"/>
      <c r="BC279" s="185"/>
      <c r="BD279" s="185"/>
      <c r="BE279" s="185"/>
      <c r="BF279" s="185"/>
      <c r="BG279" s="185"/>
      <c r="BH279" s="185"/>
      <c r="BI279" s="185"/>
      <c r="BJ279" s="185"/>
      <c r="BK279" s="185"/>
      <c r="BL279" s="185"/>
      <c r="BM279" s="185"/>
      <c r="BN279" s="185"/>
      <c r="BO279" s="185"/>
      <c r="BP279" s="185"/>
      <c r="BQ279" s="185"/>
      <c r="BR279" s="185"/>
      <c r="BS279" s="185"/>
      <c r="BT279" s="185"/>
      <c r="BU279" s="185"/>
      <c r="BV279" s="185"/>
      <c r="BW279" s="185"/>
      <c r="BX279" s="185"/>
      <c r="BY279" s="185"/>
      <c r="BZ279" s="185"/>
      <c r="CA279" s="185"/>
      <c r="CB279" s="185"/>
      <c r="CC279" s="185"/>
      <c r="CD279" s="185"/>
      <c r="CE279" s="185"/>
      <c r="CF279" s="185"/>
      <c r="CG279" s="185"/>
      <c r="CH279" s="185"/>
    </row>
    <row r="280" spans="1:86" x14ac:dyDescent="0.3">
      <c r="A280" s="84">
        <f t="shared" si="31"/>
        <v>73</v>
      </c>
      <c r="B280" s="133">
        <f t="shared" si="31"/>
        <v>2.2414458666876125E-4</v>
      </c>
      <c r="C280" s="73">
        <f t="shared" si="31"/>
        <v>0.97245698494868105</v>
      </c>
      <c r="D280" s="43">
        <f t="shared" si="32"/>
        <v>2.1797096894447189E-4</v>
      </c>
      <c r="E280" s="133">
        <f t="shared" si="30"/>
        <v>1.4061720223493227E-3</v>
      </c>
      <c r="F280" s="73">
        <f t="shared" si="30"/>
        <v>0.97245698494868105</v>
      </c>
      <c r="G280" s="43">
        <f t="shared" si="33"/>
        <v>1.3674418051730117E-3</v>
      </c>
      <c r="H280" s="84"/>
      <c r="I280" s="133"/>
      <c r="J280" s="73"/>
      <c r="K280" s="43"/>
      <c r="L280" s="133"/>
      <c r="M280" s="73"/>
      <c r="N280" s="43"/>
      <c r="O280" s="84"/>
      <c r="P280" s="133"/>
      <c r="Q280" s="73"/>
      <c r="R280" s="43"/>
      <c r="S280" s="133"/>
      <c r="T280" s="73"/>
      <c r="U280" s="43"/>
      <c r="V280" s="185"/>
      <c r="W280" s="185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  <c r="AH280" s="185"/>
      <c r="AI280" s="185"/>
      <c r="AJ280" s="185"/>
      <c r="AK280" s="185"/>
      <c r="AL280" s="185"/>
      <c r="AM280" s="185"/>
      <c r="AN280" s="185"/>
      <c r="AO280" s="185"/>
      <c r="AP280" s="185"/>
      <c r="AQ280" s="185"/>
      <c r="AR280" s="185"/>
      <c r="AS280" s="185"/>
      <c r="AT280" s="185"/>
      <c r="AU280" s="185"/>
      <c r="AV280" s="185"/>
      <c r="AW280" s="185"/>
      <c r="AX280" s="185"/>
      <c r="AY280" s="185"/>
      <c r="AZ280" s="185"/>
      <c r="BA280" s="185"/>
      <c r="BB280" s="185"/>
      <c r="BC280" s="185"/>
      <c r="BD280" s="185"/>
      <c r="BE280" s="185"/>
      <c r="BF280" s="185"/>
      <c r="BG280" s="185"/>
      <c r="BH280" s="185"/>
      <c r="BI280" s="185"/>
      <c r="BJ280" s="185"/>
      <c r="BK280" s="185"/>
      <c r="BL280" s="185"/>
      <c r="BM280" s="185"/>
      <c r="BN280" s="185"/>
      <c r="BO280" s="185"/>
      <c r="BP280" s="185"/>
      <c r="BQ280" s="185"/>
      <c r="BR280" s="185"/>
      <c r="BS280" s="185"/>
      <c r="BT280" s="185"/>
      <c r="BU280" s="185"/>
      <c r="BV280" s="185"/>
      <c r="BW280" s="185"/>
      <c r="BX280" s="185"/>
      <c r="BY280" s="185"/>
      <c r="BZ280" s="185"/>
      <c r="CA280" s="185"/>
      <c r="CB280" s="185"/>
      <c r="CC280" s="185"/>
      <c r="CD280" s="185"/>
      <c r="CE280" s="185"/>
      <c r="CF280" s="185"/>
      <c r="CG280" s="185"/>
      <c r="CH280" s="185"/>
    </row>
    <row r="281" spans="1:86" x14ac:dyDescent="0.3">
      <c r="A281" s="84">
        <f t="shared" si="31"/>
        <v>74</v>
      </c>
      <c r="B281" s="133">
        <f t="shared" si="31"/>
        <v>1.5805067008694702E-4</v>
      </c>
      <c r="C281" s="73">
        <f t="shared" si="31"/>
        <v>0.98041489808246718</v>
      </c>
      <c r="D281" s="43">
        <f t="shared" si="32"/>
        <v>1.549552316051598E-4</v>
      </c>
      <c r="E281" s="133">
        <f t="shared" si="30"/>
        <v>1.1188071676457825E-3</v>
      </c>
      <c r="F281" s="73">
        <f t="shared" si="30"/>
        <v>0.98041489808246718</v>
      </c>
      <c r="G281" s="43">
        <f t="shared" si="33"/>
        <v>1.0968952152413736E-3</v>
      </c>
      <c r="H281" s="84"/>
      <c r="I281" s="133"/>
      <c r="J281" s="73"/>
      <c r="K281" s="43"/>
      <c r="L281" s="133"/>
      <c r="M281" s="73"/>
      <c r="N281" s="43"/>
      <c r="O281" s="84"/>
      <c r="P281" s="133"/>
      <c r="Q281" s="73"/>
      <c r="R281" s="43"/>
      <c r="S281" s="133"/>
      <c r="T281" s="73"/>
      <c r="U281" s="43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185"/>
      <c r="AJ281" s="185"/>
      <c r="AK281" s="185"/>
      <c r="AL281" s="185"/>
      <c r="AM281" s="185"/>
      <c r="AN281" s="185"/>
      <c r="AO281" s="185"/>
      <c r="AP281" s="185"/>
      <c r="AQ281" s="185"/>
      <c r="AR281" s="185"/>
      <c r="AS281" s="185"/>
      <c r="AT281" s="185"/>
      <c r="AU281" s="185"/>
      <c r="AV281" s="185"/>
      <c r="AW281" s="185"/>
      <c r="AX281" s="185"/>
      <c r="AY281" s="185"/>
      <c r="AZ281" s="185"/>
      <c r="BA281" s="185"/>
      <c r="BB281" s="185"/>
      <c r="BC281" s="185"/>
      <c r="BD281" s="185"/>
      <c r="BE281" s="185"/>
      <c r="BF281" s="185"/>
      <c r="BG281" s="185"/>
      <c r="BH281" s="185"/>
      <c r="BI281" s="185"/>
      <c r="BJ281" s="185"/>
      <c r="BK281" s="185"/>
      <c r="BL281" s="185"/>
      <c r="BM281" s="185"/>
      <c r="BN281" s="185"/>
      <c r="BO281" s="185"/>
      <c r="BP281" s="185"/>
      <c r="BQ281" s="185"/>
      <c r="BR281" s="185"/>
      <c r="BS281" s="185"/>
      <c r="BT281" s="185"/>
      <c r="BU281" s="185"/>
      <c r="BV281" s="185"/>
      <c r="BW281" s="185"/>
      <c r="BX281" s="185"/>
      <c r="BY281" s="185"/>
      <c r="BZ281" s="185"/>
      <c r="CA281" s="185"/>
      <c r="CB281" s="185"/>
      <c r="CC281" s="185"/>
      <c r="CD281" s="185"/>
      <c r="CE281" s="185"/>
      <c r="CF281" s="185"/>
      <c r="CG281" s="185"/>
      <c r="CH281" s="185"/>
    </row>
    <row r="282" spans="1:86" x14ac:dyDescent="0.3">
      <c r="A282" s="84">
        <f t="shared" si="31"/>
        <v>75</v>
      </c>
      <c r="B282" s="133">
        <f t="shared" si="31"/>
        <v>1.2404582894702811E-4</v>
      </c>
      <c r="C282" s="73">
        <f t="shared" si="31"/>
        <v>0.98041489808246718</v>
      </c>
      <c r="D282" s="43">
        <f t="shared" si="32"/>
        <v>1.2161637874465572E-4</v>
      </c>
      <c r="E282" s="133">
        <f t="shared" si="30"/>
        <v>9.0088881949559809E-4</v>
      </c>
      <c r="F282" s="73">
        <f t="shared" si="30"/>
        <v>0.98041489808246718</v>
      </c>
      <c r="G282" s="43">
        <f t="shared" si="33"/>
        <v>8.8324482014941099E-4</v>
      </c>
      <c r="H282" s="84"/>
      <c r="I282" s="133"/>
      <c r="J282" s="73"/>
      <c r="K282" s="43"/>
      <c r="L282" s="133"/>
      <c r="M282" s="73"/>
      <c r="N282" s="43"/>
      <c r="O282" s="84"/>
      <c r="P282" s="133"/>
      <c r="Q282" s="73"/>
      <c r="R282" s="43"/>
      <c r="S282" s="133"/>
      <c r="T282" s="73"/>
      <c r="U282" s="43"/>
      <c r="V282" s="185"/>
      <c r="W282" s="185"/>
      <c r="X282" s="185"/>
      <c r="Y282" s="185"/>
      <c r="Z282" s="185"/>
      <c r="AA282" s="185"/>
      <c r="AB282" s="185"/>
      <c r="AC282" s="185"/>
      <c r="AD282" s="185"/>
      <c r="AE282" s="185"/>
      <c r="AF282" s="185"/>
      <c r="AG282" s="185"/>
      <c r="AH282" s="185"/>
      <c r="AI282" s="185"/>
      <c r="AJ282" s="185"/>
      <c r="AK282" s="185"/>
      <c r="AL282" s="185"/>
      <c r="AM282" s="185"/>
      <c r="AN282" s="185"/>
      <c r="AO282" s="185"/>
      <c r="AP282" s="185"/>
      <c r="AQ282" s="185"/>
      <c r="AR282" s="185"/>
      <c r="AS282" s="185"/>
      <c r="AT282" s="185"/>
      <c r="AU282" s="185"/>
      <c r="AV282" s="185"/>
      <c r="AW282" s="185"/>
      <c r="AX282" s="185"/>
      <c r="AY282" s="185"/>
      <c r="AZ282" s="185"/>
      <c r="BA282" s="185"/>
      <c r="BB282" s="185"/>
      <c r="BC282" s="185"/>
      <c r="BD282" s="185"/>
      <c r="BE282" s="185"/>
      <c r="BF282" s="185"/>
      <c r="BG282" s="185"/>
      <c r="BH282" s="185"/>
      <c r="BI282" s="185"/>
      <c r="BJ282" s="185"/>
      <c r="BK282" s="185"/>
      <c r="BL282" s="185"/>
      <c r="BM282" s="185"/>
      <c r="BN282" s="185"/>
      <c r="BO282" s="185"/>
      <c r="BP282" s="185"/>
      <c r="BQ282" s="185"/>
      <c r="BR282" s="185"/>
      <c r="BS282" s="185"/>
      <c r="BT282" s="185"/>
      <c r="BU282" s="185"/>
      <c r="BV282" s="185"/>
      <c r="BW282" s="185"/>
      <c r="BX282" s="185"/>
      <c r="BY282" s="185"/>
      <c r="BZ282" s="185"/>
      <c r="CA282" s="185"/>
      <c r="CB282" s="185"/>
      <c r="CC282" s="185"/>
      <c r="CD282" s="185"/>
      <c r="CE282" s="185"/>
      <c r="CF282" s="185"/>
      <c r="CG282" s="185"/>
      <c r="CH282" s="185"/>
    </row>
    <row r="283" spans="1:86" x14ac:dyDescent="0.3">
      <c r="A283" s="84">
        <f t="shared" si="31"/>
        <v>76</v>
      </c>
      <c r="B283" s="133">
        <f t="shared" si="31"/>
        <v>1.0345134769327442E-4</v>
      </c>
      <c r="C283" s="73">
        <f t="shared" si="31"/>
        <v>0.98041489808246718</v>
      </c>
      <c r="D283" s="43">
        <f t="shared" si="32"/>
        <v>1.0142524250519552E-4</v>
      </c>
      <c r="E283" s="133">
        <f t="shared" si="30"/>
        <v>5.8191383077466855E-4</v>
      </c>
      <c r="F283" s="73">
        <f t="shared" si="30"/>
        <v>0.98041489808246718</v>
      </c>
      <c r="G283" s="43">
        <f t="shared" si="33"/>
        <v>5.7051698909172473E-4</v>
      </c>
      <c r="H283" s="84"/>
      <c r="I283" s="133"/>
      <c r="J283" s="73"/>
      <c r="K283" s="43"/>
      <c r="L283" s="133"/>
      <c r="M283" s="73"/>
      <c r="N283" s="43"/>
      <c r="O283" s="84"/>
      <c r="P283" s="133"/>
      <c r="Q283" s="73"/>
      <c r="R283" s="43"/>
      <c r="S283" s="133"/>
      <c r="T283" s="73"/>
      <c r="U283" s="43"/>
      <c r="V283" s="185"/>
      <c r="W283" s="185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  <c r="AH283" s="185"/>
      <c r="AI283" s="185"/>
      <c r="AJ283" s="185"/>
      <c r="AK283" s="185"/>
      <c r="AL283" s="185"/>
      <c r="AM283" s="185"/>
      <c r="AN283" s="185"/>
      <c r="AO283" s="185"/>
      <c r="AP283" s="185"/>
      <c r="AQ283" s="185"/>
      <c r="AR283" s="185"/>
      <c r="AS283" s="185"/>
      <c r="AT283" s="185"/>
      <c r="AU283" s="185"/>
      <c r="AV283" s="185"/>
      <c r="AW283" s="185"/>
      <c r="AX283" s="185"/>
      <c r="AY283" s="185"/>
      <c r="AZ283" s="185"/>
      <c r="BA283" s="185"/>
      <c r="BB283" s="185"/>
      <c r="BC283" s="185"/>
      <c r="BD283" s="185"/>
      <c r="BE283" s="185"/>
      <c r="BF283" s="185"/>
      <c r="BG283" s="185"/>
      <c r="BH283" s="185"/>
      <c r="BI283" s="185"/>
      <c r="BJ283" s="185"/>
      <c r="BK283" s="185"/>
      <c r="BL283" s="185"/>
      <c r="BM283" s="185"/>
      <c r="BN283" s="185"/>
      <c r="BO283" s="185"/>
      <c r="BP283" s="185"/>
      <c r="BQ283" s="185"/>
      <c r="BR283" s="185"/>
      <c r="BS283" s="185"/>
      <c r="BT283" s="185"/>
      <c r="BU283" s="185"/>
      <c r="BV283" s="185"/>
      <c r="BW283" s="185"/>
      <c r="BX283" s="185"/>
      <c r="BY283" s="185"/>
      <c r="BZ283" s="185"/>
      <c r="CA283" s="185"/>
      <c r="CB283" s="185"/>
      <c r="CC283" s="185"/>
      <c r="CD283" s="185"/>
      <c r="CE283" s="185"/>
      <c r="CF283" s="185"/>
      <c r="CG283" s="185"/>
      <c r="CH283" s="185"/>
    </row>
    <row r="284" spans="1:86" x14ac:dyDescent="0.3">
      <c r="A284" s="84">
        <f t="shared" si="31"/>
        <v>77</v>
      </c>
      <c r="B284" s="133">
        <f t="shared" si="31"/>
        <v>5.0288849573119507E-5</v>
      </c>
      <c r="C284" s="73">
        <f t="shared" si="31"/>
        <v>0.98041489808246718</v>
      </c>
      <c r="D284" s="43">
        <f t="shared" si="32"/>
        <v>4.9303937328914483E-5</v>
      </c>
      <c r="E284" s="133">
        <f t="shared" si="30"/>
        <v>4.2146845356519206E-4</v>
      </c>
      <c r="F284" s="73">
        <f t="shared" si="30"/>
        <v>0.98041489808246718</v>
      </c>
      <c r="G284" s="43">
        <f t="shared" si="33"/>
        <v>4.1321395094709283E-4</v>
      </c>
      <c r="H284" s="84"/>
      <c r="I284" s="133"/>
      <c r="J284" s="73"/>
      <c r="K284" s="43"/>
      <c r="L284" s="133"/>
      <c r="M284" s="73"/>
      <c r="N284" s="43"/>
      <c r="O284" s="84"/>
      <c r="P284" s="133"/>
      <c r="Q284" s="73"/>
      <c r="R284" s="43"/>
      <c r="S284" s="133"/>
      <c r="T284" s="73"/>
      <c r="U284" s="43"/>
      <c r="V284" s="185"/>
      <c r="W284" s="185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  <c r="AH284" s="185"/>
      <c r="AI284" s="185"/>
      <c r="AJ284" s="185"/>
      <c r="AK284" s="185"/>
      <c r="AL284" s="185"/>
      <c r="AM284" s="185"/>
      <c r="AN284" s="185"/>
      <c r="AO284" s="185"/>
      <c r="AP284" s="185"/>
      <c r="AQ284" s="185"/>
      <c r="AR284" s="185"/>
      <c r="AS284" s="185"/>
      <c r="AT284" s="185"/>
      <c r="AU284" s="185"/>
      <c r="AV284" s="185"/>
      <c r="AW284" s="185"/>
      <c r="AX284" s="185"/>
      <c r="AY284" s="185"/>
      <c r="AZ284" s="185"/>
      <c r="BA284" s="185"/>
      <c r="BB284" s="185"/>
      <c r="BC284" s="185"/>
      <c r="BD284" s="185"/>
      <c r="BE284" s="185"/>
      <c r="BF284" s="185"/>
      <c r="BG284" s="185"/>
      <c r="BH284" s="185"/>
      <c r="BI284" s="185"/>
      <c r="BJ284" s="185"/>
      <c r="BK284" s="185"/>
      <c r="BL284" s="185"/>
      <c r="BM284" s="185"/>
      <c r="BN284" s="185"/>
      <c r="BO284" s="185"/>
      <c r="BP284" s="185"/>
      <c r="BQ284" s="185"/>
      <c r="BR284" s="185"/>
      <c r="BS284" s="185"/>
      <c r="BT284" s="185"/>
      <c r="BU284" s="185"/>
      <c r="BV284" s="185"/>
      <c r="BW284" s="185"/>
      <c r="BX284" s="185"/>
      <c r="BY284" s="185"/>
      <c r="BZ284" s="185"/>
      <c r="CA284" s="185"/>
      <c r="CB284" s="185"/>
      <c r="CC284" s="185"/>
      <c r="CD284" s="185"/>
      <c r="CE284" s="185"/>
      <c r="CF284" s="185"/>
      <c r="CG284" s="185"/>
      <c r="CH284" s="185"/>
    </row>
    <row r="285" spans="1:86" x14ac:dyDescent="0.3">
      <c r="A285" s="84">
        <f t="shared" si="31"/>
        <v>78</v>
      </c>
      <c r="B285" s="133">
        <f t="shared" si="31"/>
        <v>4.502049390355461E-5</v>
      </c>
      <c r="C285" s="73">
        <f t="shared" si="31"/>
        <v>0.98041489808246718</v>
      </c>
      <c r="D285" s="43">
        <f t="shared" si="32"/>
        <v>4.4138762942075825E-5</v>
      </c>
      <c r="E285" s="133">
        <f t="shared" si="30"/>
        <v>3.6974277971855486E-4</v>
      </c>
      <c r="F285" s="73">
        <f t="shared" si="30"/>
        <v>0.98041489808246718</v>
      </c>
      <c r="G285" s="43">
        <f t="shared" si="33"/>
        <v>3.6250132969449506E-4</v>
      </c>
      <c r="H285" s="84"/>
      <c r="I285" s="133"/>
      <c r="J285" s="73"/>
      <c r="K285" s="43"/>
      <c r="L285" s="133"/>
      <c r="M285" s="73"/>
      <c r="N285" s="43"/>
      <c r="O285" s="84"/>
      <c r="P285" s="133"/>
      <c r="Q285" s="73"/>
      <c r="R285" s="43"/>
      <c r="S285" s="133"/>
      <c r="T285" s="73"/>
      <c r="U285" s="43"/>
      <c r="V285" s="185"/>
      <c r="W285" s="185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  <c r="AH285" s="185"/>
      <c r="AI285" s="185"/>
      <c r="AJ285" s="185"/>
      <c r="AK285" s="185"/>
      <c r="AL285" s="185"/>
      <c r="AM285" s="185"/>
      <c r="AN285" s="185"/>
      <c r="AO285" s="185"/>
      <c r="AP285" s="185"/>
      <c r="AQ285" s="185"/>
      <c r="AR285" s="185"/>
      <c r="AS285" s="185"/>
      <c r="AT285" s="185"/>
      <c r="AU285" s="185"/>
      <c r="AV285" s="185"/>
      <c r="AW285" s="185"/>
      <c r="AX285" s="185"/>
      <c r="AY285" s="185"/>
      <c r="AZ285" s="185"/>
      <c r="BA285" s="185"/>
      <c r="BB285" s="185"/>
      <c r="BC285" s="185"/>
      <c r="BD285" s="185"/>
      <c r="BE285" s="185"/>
      <c r="BF285" s="185"/>
      <c r="BG285" s="185"/>
      <c r="BH285" s="185"/>
      <c r="BI285" s="185"/>
      <c r="BJ285" s="185"/>
      <c r="BK285" s="185"/>
      <c r="BL285" s="185"/>
      <c r="BM285" s="185"/>
      <c r="BN285" s="185"/>
      <c r="BO285" s="185"/>
      <c r="BP285" s="185"/>
      <c r="BQ285" s="185"/>
      <c r="BR285" s="185"/>
      <c r="BS285" s="185"/>
      <c r="BT285" s="185"/>
      <c r="BU285" s="185"/>
      <c r="BV285" s="185"/>
      <c r="BW285" s="185"/>
      <c r="BX285" s="185"/>
      <c r="BY285" s="185"/>
      <c r="BZ285" s="185"/>
      <c r="CA285" s="185"/>
      <c r="CB285" s="185"/>
      <c r="CC285" s="185"/>
      <c r="CD285" s="185"/>
      <c r="CE285" s="185"/>
      <c r="CF285" s="185"/>
      <c r="CG285" s="185"/>
      <c r="CH285" s="185"/>
    </row>
    <row r="286" spans="1:86" x14ac:dyDescent="0.3">
      <c r="A286" s="84">
        <f t="shared" si="31"/>
        <v>79</v>
      </c>
      <c r="B286" s="133">
        <f t="shared" si="31"/>
        <v>3.0652251168377604E-5</v>
      </c>
      <c r="C286" s="73">
        <f t="shared" si="31"/>
        <v>0.98041489808246718</v>
      </c>
      <c r="D286" s="43">
        <f t="shared" si="32"/>
        <v>3.0051923705243114E-5</v>
      </c>
      <c r="E286" s="133">
        <f t="shared" si="30"/>
        <v>2.3611812228140874E-4</v>
      </c>
      <c r="F286" s="73">
        <f t="shared" si="30"/>
        <v>0.98041489808246718</v>
      </c>
      <c r="G286" s="43">
        <f t="shared" si="33"/>
        <v>2.3149372479195089E-4</v>
      </c>
      <c r="H286" s="84"/>
      <c r="I286" s="133"/>
      <c r="J286" s="73"/>
      <c r="K286" s="43"/>
      <c r="L286" s="133"/>
      <c r="M286" s="73"/>
      <c r="N286" s="43"/>
      <c r="O286" s="84"/>
      <c r="P286" s="133"/>
      <c r="Q286" s="73"/>
      <c r="R286" s="43"/>
      <c r="S286" s="133"/>
      <c r="T286" s="73"/>
      <c r="U286" s="43"/>
      <c r="V286" s="185"/>
      <c r="W286" s="185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  <c r="AH286" s="185"/>
      <c r="AI286" s="185"/>
      <c r="AJ286" s="185"/>
      <c r="AK286" s="185"/>
      <c r="AL286" s="185"/>
      <c r="AM286" s="185"/>
      <c r="AN286" s="185"/>
      <c r="AO286" s="185"/>
      <c r="AP286" s="185"/>
      <c r="AQ286" s="185"/>
      <c r="AR286" s="185"/>
      <c r="AS286" s="185"/>
      <c r="AT286" s="185"/>
      <c r="AU286" s="185"/>
      <c r="AV286" s="185"/>
      <c r="AW286" s="185"/>
      <c r="AX286" s="185"/>
      <c r="AY286" s="185"/>
      <c r="AZ286" s="185"/>
      <c r="BA286" s="185"/>
      <c r="BB286" s="185"/>
      <c r="BC286" s="185"/>
      <c r="BD286" s="185"/>
      <c r="BE286" s="185"/>
      <c r="BF286" s="185"/>
      <c r="BG286" s="185"/>
      <c r="BH286" s="185"/>
      <c r="BI286" s="185"/>
      <c r="BJ286" s="185"/>
      <c r="BK286" s="185"/>
      <c r="BL286" s="185"/>
      <c r="BM286" s="185"/>
      <c r="BN286" s="185"/>
      <c r="BO286" s="185"/>
      <c r="BP286" s="185"/>
      <c r="BQ286" s="185"/>
      <c r="BR286" s="185"/>
      <c r="BS286" s="185"/>
      <c r="BT286" s="185"/>
      <c r="BU286" s="185"/>
      <c r="BV286" s="185"/>
      <c r="BW286" s="185"/>
      <c r="BX286" s="185"/>
      <c r="BY286" s="185"/>
      <c r="BZ286" s="185"/>
      <c r="CA286" s="185"/>
      <c r="CB286" s="185"/>
      <c r="CC286" s="185"/>
      <c r="CD286" s="185"/>
      <c r="CE286" s="185"/>
      <c r="CF286" s="185"/>
      <c r="CG286" s="185"/>
      <c r="CH286" s="185"/>
    </row>
    <row r="287" spans="1:86" x14ac:dyDescent="0.3">
      <c r="A287" s="84">
        <f t="shared" si="31"/>
        <v>80</v>
      </c>
      <c r="B287" s="133">
        <f t="shared" si="31"/>
        <v>2.1073422678259604E-5</v>
      </c>
      <c r="C287" s="73">
        <f t="shared" si="31"/>
        <v>0.98041489808246718</v>
      </c>
      <c r="D287" s="43">
        <f t="shared" si="32"/>
        <v>2.0660697547354641E-5</v>
      </c>
      <c r="E287" s="133">
        <f t="shared" ref="E287:F290" si="34">E92</f>
        <v>1.7002420569959452E-4</v>
      </c>
      <c r="F287" s="73">
        <f t="shared" si="34"/>
        <v>0.98041489808246718</v>
      </c>
      <c r="G287" s="43">
        <f t="shared" si="33"/>
        <v>1.6669426430252041E-4</v>
      </c>
      <c r="H287" s="84"/>
      <c r="I287" s="133"/>
      <c r="J287" s="73"/>
      <c r="K287" s="43"/>
      <c r="L287" s="133"/>
      <c r="M287" s="73"/>
      <c r="N287" s="43"/>
      <c r="O287" s="84"/>
      <c r="P287" s="133"/>
      <c r="Q287" s="73"/>
      <c r="R287" s="43"/>
      <c r="S287" s="133"/>
      <c r="T287" s="73"/>
      <c r="U287" s="43"/>
      <c r="V287" s="185"/>
      <c r="W287" s="185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  <c r="AH287" s="185"/>
      <c r="AI287" s="185"/>
      <c r="AJ287" s="185"/>
      <c r="AK287" s="185"/>
      <c r="AL287" s="185"/>
      <c r="AM287" s="185"/>
      <c r="AN287" s="185"/>
      <c r="AO287" s="185"/>
      <c r="AP287" s="185"/>
      <c r="AQ287" s="185"/>
      <c r="AR287" s="185"/>
      <c r="AS287" s="185"/>
      <c r="AT287" s="185"/>
      <c r="AU287" s="185"/>
      <c r="AV287" s="185"/>
      <c r="AW287" s="185"/>
      <c r="AX287" s="185"/>
      <c r="AY287" s="185"/>
      <c r="AZ287" s="185"/>
      <c r="BA287" s="185"/>
      <c r="BB287" s="185"/>
      <c r="BC287" s="185"/>
      <c r="BD287" s="185"/>
      <c r="BE287" s="185"/>
      <c r="BF287" s="185"/>
      <c r="BG287" s="185"/>
      <c r="BH287" s="185"/>
      <c r="BI287" s="185"/>
      <c r="BJ287" s="185"/>
      <c r="BK287" s="185"/>
      <c r="BL287" s="185"/>
      <c r="BM287" s="185"/>
      <c r="BN287" s="185"/>
      <c r="BO287" s="185"/>
      <c r="BP287" s="185"/>
      <c r="BQ287" s="185"/>
      <c r="BR287" s="185"/>
      <c r="BS287" s="185"/>
      <c r="BT287" s="185"/>
      <c r="BU287" s="185"/>
      <c r="BV287" s="185"/>
      <c r="BW287" s="185"/>
      <c r="BX287" s="185"/>
      <c r="BY287" s="185"/>
      <c r="BZ287" s="185"/>
      <c r="CA287" s="185"/>
      <c r="CB287" s="185"/>
      <c r="CC287" s="185"/>
      <c r="CD287" s="185"/>
      <c r="CE287" s="185"/>
      <c r="CF287" s="185"/>
      <c r="CG287" s="185"/>
      <c r="CH287" s="185"/>
    </row>
    <row r="288" spans="1:86" x14ac:dyDescent="0.3">
      <c r="A288" s="84">
        <f t="shared" ref="A288:C291" si="35">A93</f>
        <v>81</v>
      </c>
      <c r="B288" s="133">
        <f t="shared" si="35"/>
        <v>9.5788284901180022E-6</v>
      </c>
      <c r="C288" s="73">
        <f t="shared" si="35"/>
        <v>0.98041489808246718</v>
      </c>
      <c r="D288" s="43">
        <f t="shared" si="32"/>
        <v>9.3912261578884748E-6</v>
      </c>
      <c r="E288" s="133">
        <f t="shared" si="34"/>
        <v>1.0871970336283931E-4</v>
      </c>
      <c r="F288" s="73">
        <f t="shared" si="34"/>
        <v>0.98041489808246718</v>
      </c>
      <c r="G288" s="43">
        <f t="shared" si="33"/>
        <v>1.0659041689203417E-4</v>
      </c>
      <c r="H288" s="84"/>
      <c r="I288" s="133"/>
      <c r="J288" s="73"/>
      <c r="K288" s="43"/>
      <c r="L288" s="133"/>
      <c r="M288" s="73"/>
      <c r="N288" s="43"/>
      <c r="O288" s="84"/>
      <c r="P288" s="133"/>
      <c r="Q288" s="73"/>
      <c r="R288" s="43"/>
      <c r="S288" s="133"/>
      <c r="T288" s="73"/>
      <c r="U288" s="43"/>
      <c r="V288" s="185"/>
      <c r="W288" s="185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  <c r="AH288" s="185"/>
      <c r="AI288" s="185"/>
      <c r="AJ288" s="185"/>
      <c r="AK288" s="185"/>
      <c r="AL288" s="185"/>
      <c r="AM288" s="185"/>
      <c r="AN288" s="185"/>
      <c r="AO288" s="185"/>
      <c r="AP288" s="185"/>
      <c r="AQ288" s="185"/>
      <c r="AR288" s="185"/>
      <c r="AS288" s="185"/>
      <c r="AT288" s="185"/>
      <c r="AU288" s="185"/>
      <c r="AV288" s="185"/>
      <c r="AW288" s="185"/>
      <c r="AX288" s="185"/>
      <c r="AY288" s="185"/>
      <c r="AZ288" s="185"/>
      <c r="BA288" s="185"/>
      <c r="BB288" s="185"/>
      <c r="BC288" s="185"/>
      <c r="BD288" s="185"/>
      <c r="BE288" s="185"/>
      <c r="BF288" s="185"/>
      <c r="BG288" s="185"/>
      <c r="BH288" s="185"/>
      <c r="BI288" s="185"/>
      <c r="BJ288" s="185"/>
      <c r="BK288" s="185"/>
      <c r="BL288" s="185"/>
      <c r="BM288" s="185"/>
      <c r="BN288" s="185"/>
      <c r="BO288" s="185"/>
      <c r="BP288" s="185"/>
      <c r="BQ288" s="185"/>
      <c r="BR288" s="185"/>
      <c r="BS288" s="185"/>
      <c r="BT288" s="185"/>
      <c r="BU288" s="185"/>
      <c r="BV288" s="185"/>
      <c r="BW288" s="185"/>
      <c r="BX288" s="185"/>
      <c r="BY288" s="185"/>
      <c r="BZ288" s="185"/>
      <c r="CA288" s="185"/>
      <c r="CB288" s="185"/>
      <c r="CC288" s="185"/>
      <c r="CD288" s="185"/>
      <c r="CE288" s="185"/>
      <c r="CF288" s="185"/>
      <c r="CG288" s="185"/>
      <c r="CH288" s="185"/>
    </row>
    <row r="289" spans="1:86" x14ac:dyDescent="0.3">
      <c r="A289" s="84">
        <f t="shared" si="35"/>
        <v>82</v>
      </c>
      <c r="B289" s="133">
        <f t="shared" si="35"/>
        <v>8.1420042166003009E-6</v>
      </c>
      <c r="C289" s="73">
        <f t="shared" si="35"/>
        <v>0.98041489808246718</v>
      </c>
      <c r="D289" s="43">
        <f t="shared" si="32"/>
        <v>7.9825422342052013E-6</v>
      </c>
      <c r="E289" s="133">
        <f t="shared" si="34"/>
        <v>5.2683556695649008E-5</v>
      </c>
      <c r="F289" s="73">
        <f t="shared" si="34"/>
        <v>0.98041489808246718</v>
      </c>
      <c r="G289" s="43">
        <f t="shared" si="33"/>
        <v>5.1651743868386604E-5</v>
      </c>
      <c r="H289" s="84"/>
      <c r="I289" s="133"/>
      <c r="J289" s="73"/>
      <c r="K289" s="43"/>
      <c r="L289" s="133"/>
      <c r="M289" s="73"/>
      <c r="N289" s="43"/>
      <c r="O289" s="84"/>
      <c r="P289" s="133"/>
      <c r="Q289" s="73"/>
      <c r="R289" s="43"/>
      <c r="S289" s="133"/>
      <c r="T289" s="73"/>
      <c r="U289" s="43"/>
      <c r="V289" s="185"/>
      <c r="W289" s="185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  <c r="AH289" s="185"/>
      <c r="AI289" s="185"/>
      <c r="AJ289" s="185"/>
      <c r="AK289" s="185"/>
      <c r="AL289" s="185"/>
      <c r="AM289" s="185"/>
      <c r="AN289" s="185"/>
      <c r="AO289" s="185"/>
      <c r="AP289" s="185"/>
      <c r="AQ289" s="185"/>
      <c r="AR289" s="185"/>
      <c r="AS289" s="185"/>
      <c r="AT289" s="185"/>
      <c r="AU289" s="185"/>
      <c r="AV289" s="185"/>
      <c r="AW289" s="185"/>
      <c r="AX289" s="185"/>
      <c r="AY289" s="185"/>
      <c r="AZ289" s="185"/>
      <c r="BA289" s="185"/>
      <c r="BB289" s="185"/>
      <c r="BC289" s="185"/>
      <c r="BD289" s="185"/>
      <c r="BE289" s="185"/>
      <c r="BF289" s="185"/>
      <c r="BG289" s="185"/>
      <c r="BH289" s="185"/>
      <c r="BI289" s="185"/>
      <c r="BJ289" s="185"/>
      <c r="BK289" s="185"/>
      <c r="BL289" s="185"/>
      <c r="BM289" s="185"/>
      <c r="BN289" s="185"/>
      <c r="BO289" s="185"/>
      <c r="BP289" s="185"/>
      <c r="BQ289" s="185"/>
      <c r="BR289" s="185"/>
      <c r="BS289" s="185"/>
      <c r="BT289" s="185"/>
      <c r="BU289" s="185"/>
      <c r="BV289" s="185"/>
      <c r="BW289" s="185"/>
      <c r="BX289" s="185"/>
      <c r="BY289" s="185"/>
      <c r="BZ289" s="185"/>
      <c r="CA289" s="185"/>
      <c r="CB289" s="185"/>
      <c r="CC289" s="185"/>
      <c r="CD289" s="185"/>
      <c r="CE289" s="185"/>
      <c r="CF289" s="185"/>
      <c r="CG289" s="185"/>
      <c r="CH289" s="185"/>
    </row>
    <row r="290" spans="1:86" x14ac:dyDescent="0.3">
      <c r="A290" s="84">
        <f t="shared" si="35"/>
        <v>83</v>
      </c>
      <c r="B290" s="133">
        <f t="shared" si="35"/>
        <v>7.1841213675885012E-6</v>
      </c>
      <c r="C290" s="73">
        <f t="shared" si="35"/>
        <v>0.98041489808246718</v>
      </c>
      <c r="D290" s="43">
        <f t="shared" si="32"/>
        <v>7.0434196184163548E-6</v>
      </c>
      <c r="E290" s="133">
        <f t="shared" si="34"/>
        <v>7.9983217892485315E-5</v>
      </c>
      <c r="F290" s="73">
        <f t="shared" si="34"/>
        <v>0.98041489808246718</v>
      </c>
      <c r="G290" s="43">
        <f t="shared" si="33"/>
        <v>7.8416738418368758E-5</v>
      </c>
      <c r="H290" s="84"/>
      <c r="I290" s="133"/>
      <c r="J290" s="73"/>
      <c r="K290" s="43"/>
      <c r="L290" s="133"/>
      <c r="M290" s="73"/>
      <c r="N290" s="43"/>
      <c r="O290" s="84"/>
      <c r="P290" s="133"/>
      <c r="Q290" s="73"/>
      <c r="R290" s="43"/>
      <c r="S290" s="133"/>
      <c r="T290" s="73"/>
      <c r="U290" s="43"/>
      <c r="V290" s="185"/>
      <c r="W290" s="185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  <c r="AH290" s="185"/>
      <c r="AI290" s="185"/>
      <c r="AJ290" s="185"/>
      <c r="AK290" s="185"/>
      <c r="AL290" s="185"/>
      <c r="AM290" s="185"/>
      <c r="AN290" s="185"/>
      <c r="AO290" s="185"/>
      <c r="AP290" s="185"/>
      <c r="AQ290" s="185"/>
      <c r="AR290" s="185"/>
      <c r="AS290" s="185"/>
      <c r="AT290" s="185"/>
      <c r="AU290" s="185"/>
      <c r="AV290" s="185"/>
      <c r="AW290" s="185"/>
      <c r="AX290" s="185"/>
      <c r="AY290" s="185"/>
      <c r="AZ290" s="185"/>
      <c r="BA290" s="185"/>
      <c r="BB290" s="185"/>
      <c r="BC290" s="185"/>
      <c r="BD290" s="185"/>
      <c r="BE290" s="185"/>
      <c r="BF290" s="185"/>
      <c r="BG290" s="185"/>
      <c r="BH290" s="185"/>
      <c r="BI290" s="185"/>
      <c r="BJ290" s="185"/>
      <c r="BK290" s="185"/>
      <c r="BL290" s="185"/>
      <c r="BM290" s="185"/>
      <c r="BN290" s="185"/>
      <c r="BO290" s="185"/>
      <c r="BP290" s="185"/>
      <c r="BQ290" s="185"/>
      <c r="BR290" s="185"/>
      <c r="BS290" s="185"/>
      <c r="BT290" s="185"/>
      <c r="BU290" s="185"/>
      <c r="BV290" s="185"/>
      <c r="BW290" s="185"/>
      <c r="BX290" s="185"/>
      <c r="BY290" s="185"/>
      <c r="BZ290" s="185"/>
      <c r="CA290" s="185"/>
      <c r="CB290" s="185"/>
      <c r="CC290" s="185"/>
      <c r="CD290" s="185"/>
      <c r="CE290" s="185"/>
      <c r="CF290" s="185"/>
      <c r="CG290" s="185"/>
      <c r="CH290" s="185"/>
    </row>
    <row r="291" spans="1:86" ht="13.5" thickBot="1" x14ac:dyDescent="0.35">
      <c r="A291" s="85" t="str">
        <f t="shared" si="35"/>
        <v>NNNN</v>
      </c>
      <c r="B291" s="137">
        <f t="shared" si="35"/>
        <v>0.18087989202744525</v>
      </c>
      <c r="C291" s="77">
        <f t="shared" si="35"/>
        <v>0.96052011524800174</v>
      </c>
      <c r="D291" s="141">
        <f t="shared" si="32"/>
        <v>0.17373877473624783</v>
      </c>
      <c r="E291" s="79"/>
      <c r="F291" s="77"/>
      <c r="G291" s="72"/>
      <c r="H291" s="85"/>
      <c r="I291" s="137"/>
      <c r="J291" s="77"/>
      <c r="K291" s="141"/>
      <c r="L291" s="79"/>
      <c r="M291" s="77"/>
      <c r="N291" s="72"/>
      <c r="O291" s="85"/>
      <c r="P291" s="137"/>
      <c r="Q291" s="77"/>
      <c r="R291" s="141"/>
      <c r="S291" s="79"/>
      <c r="T291" s="77"/>
      <c r="U291" s="72"/>
      <c r="V291" s="185"/>
      <c r="W291" s="185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  <c r="AH291" s="185"/>
      <c r="AI291" s="185"/>
      <c r="AJ291" s="185"/>
      <c r="AK291" s="185"/>
      <c r="AL291" s="185"/>
      <c r="AM291" s="185"/>
      <c r="AN291" s="185"/>
      <c r="AO291" s="185"/>
      <c r="AP291" s="185"/>
      <c r="AQ291" s="185"/>
      <c r="AR291" s="185"/>
      <c r="AS291" s="185"/>
      <c r="AT291" s="185"/>
      <c r="AU291" s="185"/>
      <c r="AV291" s="185"/>
      <c r="AW291" s="185"/>
      <c r="AX291" s="185"/>
      <c r="AY291" s="185"/>
      <c r="AZ291" s="185"/>
      <c r="BA291" s="185"/>
      <c r="BB291" s="185"/>
      <c r="BC291" s="185"/>
      <c r="BD291" s="185"/>
      <c r="BE291" s="185"/>
      <c r="BF291" s="185"/>
      <c r="BG291" s="185"/>
      <c r="BH291" s="185"/>
      <c r="BI291" s="185"/>
      <c r="BJ291" s="185"/>
      <c r="BK291" s="185"/>
      <c r="BL291" s="185"/>
      <c r="BM291" s="185"/>
      <c r="BN291" s="185"/>
      <c r="BO291" s="185"/>
      <c r="BP291" s="185"/>
      <c r="BQ291" s="185"/>
      <c r="BR291" s="185"/>
      <c r="BS291" s="185"/>
      <c r="BT291" s="185"/>
      <c r="BU291" s="185"/>
      <c r="BV291" s="185"/>
      <c r="BW291" s="185"/>
      <c r="BX291" s="185"/>
      <c r="BY291" s="185"/>
      <c r="BZ291" s="185"/>
      <c r="CA291" s="185"/>
      <c r="CB291" s="185"/>
      <c r="CC291" s="185"/>
      <c r="CD291" s="185"/>
      <c r="CE291" s="185"/>
      <c r="CF291" s="185"/>
      <c r="CG291" s="185"/>
      <c r="CH291" s="185"/>
    </row>
    <row r="292" spans="1:86" x14ac:dyDescent="0.3">
      <c r="A292" s="24"/>
      <c r="B292" s="25"/>
      <c r="C292" s="26"/>
      <c r="D292" s="26"/>
      <c r="E292" s="26"/>
      <c r="F292" s="26"/>
      <c r="G292" s="26"/>
      <c r="H292" s="185"/>
      <c r="I292" s="26"/>
      <c r="J292" s="26"/>
      <c r="K292" s="185"/>
      <c r="L292" s="26"/>
      <c r="M292" s="185"/>
      <c r="N292" s="185"/>
      <c r="O292" s="26"/>
      <c r="P292" s="26"/>
      <c r="Q292" s="185"/>
      <c r="R292" s="26"/>
      <c r="S292" s="185"/>
      <c r="T292" s="185"/>
      <c r="U292" s="185"/>
      <c r="V292" s="185"/>
      <c r="W292" s="185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  <c r="AH292" s="185"/>
      <c r="AI292" s="185"/>
      <c r="AJ292" s="185"/>
      <c r="AK292" s="185"/>
      <c r="AL292" s="185"/>
      <c r="AM292" s="185"/>
      <c r="AN292" s="185"/>
      <c r="AO292" s="185"/>
      <c r="AP292" s="185"/>
      <c r="AQ292" s="185"/>
      <c r="AR292" s="185"/>
      <c r="AS292" s="185"/>
      <c r="AT292" s="185"/>
      <c r="AU292" s="185"/>
      <c r="AV292" s="185"/>
      <c r="AW292" s="185"/>
      <c r="AX292" s="185"/>
      <c r="AY292" s="185"/>
      <c r="AZ292" s="185"/>
      <c r="BA292" s="185"/>
      <c r="BB292" s="185"/>
      <c r="BC292" s="185"/>
      <c r="BD292" s="185"/>
      <c r="BE292" s="185"/>
      <c r="BF292" s="185"/>
      <c r="BG292" s="185"/>
      <c r="BH292" s="185"/>
      <c r="BI292" s="185"/>
      <c r="BJ292" s="185"/>
      <c r="BK292" s="185"/>
      <c r="BL292" s="185"/>
      <c r="BM292" s="185"/>
      <c r="BN292" s="185"/>
      <c r="BO292" s="185"/>
      <c r="BP292" s="185"/>
      <c r="BQ292" s="185"/>
      <c r="BR292" s="185"/>
      <c r="BS292" s="185"/>
      <c r="BT292" s="185"/>
      <c r="BU292" s="185"/>
      <c r="BV292" s="185"/>
      <c r="BW292" s="185"/>
      <c r="BX292" s="185"/>
      <c r="BY292" s="185"/>
      <c r="BZ292" s="185"/>
      <c r="CA292" s="185"/>
      <c r="CB292" s="185"/>
      <c r="CC292" s="185"/>
      <c r="CD292" s="185"/>
      <c r="CE292" s="185"/>
      <c r="CF292" s="185"/>
      <c r="CG292" s="185"/>
      <c r="CH292" s="185"/>
    </row>
    <row r="293" spans="1:86" x14ac:dyDescent="0.3">
      <c r="A293" s="184"/>
      <c r="B293" s="25"/>
      <c r="C293" s="26"/>
      <c r="D293" s="26"/>
      <c r="E293" s="26"/>
      <c r="F293" s="26"/>
      <c r="G293" s="26"/>
      <c r="H293" s="185"/>
      <c r="I293" s="26"/>
      <c r="J293" s="26"/>
      <c r="K293" s="185"/>
      <c r="L293" s="26"/>
      <c r="M293" s="185"/>
      <c r="N293" s="185"/>
      <c r="O293" s="26"/>
      <c r="P293" s="26"/>
      <c r="Q293" s="185"/>
      <c r="R293" s="26"/>
      <c r="S293" s="185"/>
      <c r="T293" s="185"/>
      <c r="U293" s="185"/>
      <c r="V293" s="185"/>
      <c r="W293" s="185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  <c r="AH293" s="185"/>
      <c r="AI293" s="185"/>
      <c r="AJ293" s="185"/>
      <c r="AK293" s="185"/>
      <c r="AL293" s="185"/>
      <c r="AM293" s="185"/>
      <c r="AN293" s="185"/>
      <c r="AO293" s="185"/>
      <c r="AP293" s="185"/>
      <c r="AQ293" s="185"/>
      <c r="AR293" s="185"/>
      <c r="AS293" s="185"/>
      <c r="AT293" s="185"/>
      <c r="AU293" s="185"/>
      <c r="AV293" s="185"/>
      <c r="AW293" s="185"/>
      <c r="AX293" s="185"/>
      <c r="AY293" s="185"/>
      <c r="AZ293" s="185"/>
      <c r="BA293" s="185"/>
      <c r="BB293" s="185"/>
      <c r="BC293" s="185"/>
      <c r="BD293" s="185"/>
      <c r="BE293" s="185"/>
      <c r="BF293" s="185"/>
      <c r="BG293" s="185"/>
      <c r="BH293" s="185"/>
      <c r="BI293" s="185"/>
      <c r="BJ293" s="185"/>
      <c r="BK293" s="185"/>
      <c r="BL293" s="185"/>
      <c r="BM293" s="185"/>
      <c r="BN293" s="185"/>
      <c r="BO293" s="185"/>
      <c r="BP293" s="185"/>
      <c r="BQ293" s="185"/>
      <c r="BR293" s="185"/>
      <c r="BS293" s="185"/>
      <c r="BT293" s="185"/>
      <c r="BU293" s="185"/>
      <c r="BV293" s="185"/>
      <c r="BW293" s="185"/>
      <c r="BX293" s="185"/>
      <c r="BY293" s="185"/>
      <c r="BZ293" s="185"/>
      <c r="CA293" s="185"/>
      <c r="CB293" s="185"/>
      <c r="CC293" s="185"/>
      <c r="CD293" s="185"/>
      <c r="CE293" s="185"/>
      <c r="CF293" s="185"/>
      <c r="CG293" s="185"/>
      <c r="CH293" s="185"/>
    </row>
    <row r="294" spans="1:86" ht="15" x14ac:dyDescent="0.3">
      <c r="A294" s="131" t="s">
        <v>44</v>
      </c>
      <c r="B294" s="184"/>
      <c r="C294" s="184"/>
      <c r="D294" s="184"/>
      <c r="E294" s="26"/>
      <c r="F294" s="26"/>
      <c r="G294" s="26"/>
      <c r="H294" s="185"/>
      <c r="I294" s="23"/>
      <c r="J294" s="26"/>
      <c r="K294" s="26"/>
      <c r="L294" s="185"/>
      <c r="M294" s="185"/>
      <c r="N294" s="185"/>
      <c r="O294" s="26"/>
      <c r="P294" s="185"/>
      <c r="Q294" s="185"/>
      <c r="R294" s="185"/>
      <c r="S294" s="26"/>
      <c r="T294" s="26"/>
      <c r="U294" s="26"/>
      <c r="V294" s="185"/>
      <c r="W294" s="185"/>
      <c r="X294" s="185"/>
      <c r="Y294" s="185"/>
      <c r="Z294" s="185"/>
      <c r="AA294" s="185"/>
      <c r="AB294" s="185"/>
      <c r="AC294" s="185"/>
      <c r="AD294" s="185"/>
      <c r="AE294" s="185"/>
      <c r="AF294" s="185"/>
      <c r="AG294" s="185"/>
      <c r="AH294" s="185"/>
      <c r="AI294" s="185"/>
      <c r="AJ294" s="185"/>
      <c r="AK294" s="185"/>
      <c r="AL294" s="185"/>
      <c r="AM294" s="185"/>
      <c r="AN294" s="185"/>
      <c r="AO294" s="185"/>
      <c r="AP294" s="185"/>
      <c r="AQ294" s="185"/>
      <c r="AR294" s="185"/>
      <c r="AS294" s="185"/>
      <c r="AT294" s="185"/>
      <c r="AU294" s="185"/>
      <c r="AV294" s="185"/>
      <c r="AW294" s="185"/>
      <c r="AX294" s="185"/>
      <c r="AY294" s="185"/>
      <c r="AZ294" s="185"/>
      <c r="BA294" s="185"/>
      <c r="BB294" s="185"/>
      <c r="BC294" s="185"/>
      <c r="BD294" s="185"/>
      <c r="BE294" s="185"/>
      <c r="BF294" s="185"/>
      <c r="BG294" s="185"/>
      <c r="BH294" s="185"/>
      <c r="BI294" s="185"/>
      <c r="BJ294" s="185"/>
      <c r="BK294" s="185"/>
      <c r="BL294" s="185"/>
      <c r="BM294" s="185"/>
      <c r="BN294" s="185"/>
      <c r="BO294" s="185"/>
      <c r="BP294" s="185"/>
      <c r="BQ294" s="185"/>
      <c r="BR294" s="185"/>
      <c r="BS294" s="185"/>
      <c r="BT294" s="185"/>
      <c r="BU294" s="185"/>
      <c r="BV294" s="185"/>
      <c r="BW294" s="185"/>
      <c r="BX294" s="185"/>
      <c r="BY294" s="185"/>
      <c r="BZ294" s="185"/>
      <c r="CA294" s="185"/>
      <c r="CB294" s="185"/>
      <c r="CC294" s="185"/>
      <c r="CD294" s="185"/>
      <c r="CE294" s="185"/>
      <c r="CF294" s="185"/>
      <c r="CG294" s="185"/>
      <c r="CH294" s="185"/>
    </row>
    <row r="295" spans="1:86" x14ac:dyDescent="0.3">
      <c r="A295" s="18" t="s">
        <v>45</v>
      </c>
      <c r="B295" s="184"/>
      <c r="C295" s="184"/>
      <c r="D295" s="184"/>
      <c r="E295" s="26"/>
      <c r="F295" s="26"/>
      <c r="G295" s="26"/>
      <c r="H295" s="26"/>
      <c r="I295" s="26"/>
      <c r="J295" s="185"/>
      <c r="L295" s="26"/>
      <c r="M295" s="26"/>
      <c r="N295" s="26"/>
      <c r="O295" s="185"/>
      <c r="P295" s="26"/>
      <c r="Q295" s="26"/>
      <c r="R295" s="185"/>
      <c r="S295" s="26"/>
      <c r="T295" s="26"/>
      <c r="U295" s="185"/>
      <c r="V295" s="185"/>
      <c r="W295" s="26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  <c r="AH295" s="185"/>
      <c r="AI295" s="185"/>
      <c r="AJ295" s="185"/>
      <c r="AK295" s="185"/>
      <c r="AL295" s="185"/>
      <c r="AM295" s="185"/>
      <c r="AN295" s="185"/>
      <c r="AO295" s="185"/>
      <c r="AP295" s="185"/>
      <c r="AQ295" s="185"/>
      <c r="AR295" s="185"/>
      <c r="AS295" s="185"/>
      <c r="AT295" s="185"/>
      <c r="AU295" s="185"/>
      <c r="AV295" s="185"/>
      <c r="AW295" s="185"/>
      <c r="AX295" s="185"/>
      <c r="AY295" s="185"/>
      <c r="AZ295" s="185"/>
      <c r="BA295" s="185"/>
      <c r="BB295" s="185"/>
      <c r="BC295" s="185"/>
      <c r="BD295" s="185"/>
      <c r="BE295" s="185"/>
      <c r="BF295" s="185"/>
      <c r="BG295" s="185"/>
      <c r="BH295" s="185"/>
      <c r="BI295" s="185"/>
      <c r="BJ295" s="185"/>
      <c r="BK295" s="185"/>
      <c r="BL295" s="185"/>
      <c r="BM295" s="185"/>
      <c r="BN295" s="185"/>
      <c r="BO295" s="185"/>
      <c r="BP295" s="185"/>
      <c r="BQ295" s="185"/>
      <c r="BR295" s="185"/>
      <c r="BS295" s="185"/>
      <c r="BT295" s="185"/>
      <c r="BU295" s="185"/>
      <c r="BV295" s="185"/>
      <c r="BW295" s="185"/>
      <c r="BX295" s="185"/>
      <c r="BY295" s="185"/>
      <c r="BZ295" s="185"/>
      <c r="CA295" s="185"/>
      <c r="CB295" s="185"/>
      <c r="CC295" s="185"/>
      <c r="CD295" s="185"/>
      <c r="CE295" s="185"/>
      <c r="CF295" s="185"/>
      <c r="CG295" s="185"/>
      <c r="CH295" s="185"/>
    </row>
    <row r="296" spans="1:86" x14ac:dyDescent="0.3">
      <c r="A296" s="18" t="s">
        <v>46</v>
      </c>
      <c r="B296" s="184"/>
      <c r="C296" s="185"/>
      <c r="D296" s="184"/>
      <c r="E296" s="26"/>
      <c r="F296" s="26"/>
      <c r="G296" s="26"/>
      <c r="H296" s="26"/>
      <c r="I296" s="26"/>
      <c r="J296" s="185"/>
      <c r="L296" s="26"/>
      <c r="M296" s="26"/>
      <c r="N296" s="26"/>
      <c r="O296" s="185"/>
      <c r="P296" s="26"/>
      <c r="Q296" s="26"/>
      <c r="R296" s="185"/>
      <c r="S296" s="26"/>
      <c r="T296" s="26"/>
      <c r="U296" s="185"/>
      <c r="V296" s="185"/>
      <c r="W296" s="26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  <c r="AH296" s="185"/>
      <c r="AI296" s="185"/>
      <c r="AJ296" s="185"/>
      <c r="AK296" s="185"/>
      <c r="AL296" s="185"/>
      <c r="AM296" s="185"/>
      <c r="AN296" s="185"/>
      <c r="AO296" s="185"/>
      <c r="AP296" s="185"/>
      <c r="AQ296" s="185"/>
      <c r="AR296" s="185"/>
      <c r="AS296" s="185"/>
      <c r="AT296" s="185"/>
      <c r="AU296" s="185"/>
      <c r="AV296" s="185"/>
      <c r="AW296" s="185"/>
      <c r="AX296" s="185"/>
      <c r="AY296" s="185"/>
      <c r="AZ296" s="185"/>
      <c r="BA296" s="185"/>
      <c r="BB296" s="185"/>
      <c r="BC296" s="185"/>
      <c r="BD296" s="185"/>
      <c r="BE296" s="185"/>
      <c r="BF296" s="185"/>
      <c r="BG296" s="185"/>
      <c r="BH296" s="185"/>
      <c r="BI296" s="185"/>
      <c r="BJ296" s="185"/>
      <c r="BK296" s="185"/>
      <c r="BL296" s="185"/>
      <c r="BM296" s="185"/>
      <c r="BN296" s="185"/>
      <c r="BO296" s="185"/>
      <c r="BP296" s="185"/>
      <c r="BQ296" s="185"/>
      <c r="BR296" s="185"/>
      <c r="BS296" s="185"/>
      <c r="BT296" s="185"/>
      <c r="BU296" s="185"/>
      <c r="BV296" s="185"/>
      <c r="BW296" s="185"/>
      <c r="BX296" s="185"/>
      <c r="BY296" s="185"/>
      <c r="BZ296" s="185"/>
      <c r="CA296" s="185"/>
      <c r="CB296" s="185"/>
      <c r="CC296" s="185"/>
      <c r="CD296" s="185"/>
      <c r="CE296" s="185"/>
      <c r="CF296" s="185"/>
      <c r="CG296" s="185"/>
      <c r="CH296" s="185"/>
    </row>
    <row r="297" spans="1:86" x14ac:dyDescent="0.3">
      <c r="A297" s="184"/>
      <c r="B297" s="184"/>
      <c r="C297" s="184"/>
      <c r="D297" s="184"/>
      <c r="E297" s="26"/>
      <c r="F297" s="26"/>
      <c r="G297" s="26"/>
      <c r="H297" s="26"/>
      <c r="I297" s="26"/>
      <c r="J297" s="185"/>
      <c r="L297" s="26"/>
      <c r="M297" s="26"/>
      <c r="N297" s="26"/>
      <c r="O297" s="185"/>
      <c r="P297" s="26"/>
      <c r="Q297" s="26"/>
      <c r="R297" s="185"/>
      <c r="S297" s="26"/>
      <c r="T297" s="26"/>
      <c r="U297" s="185"/>
      <c r="V297" s="185"/>
      <c r="W297" s="26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185"/>
      <c r="AJ297" s="185"/>
      <c r="AK297" s="185"/>
      <c r="AL297" s="185"/>
      <c r="AM297" s="185"/>
      <c r="AN297" s="185"/>
      <c r="AO297" s="185"/>
      <c r="AP297" s="185"/>
      <c r="AQ297" s="185"/>
      <c r="AR297" s="185"/>
      <c r="AS297" s="185"/>
      <c r="AT297" s="185"/>
      <c r="AU297" s="185"/>
      <c r="AV297" s="185"/>
      <c r="AW297" s="185"/>
      <c r="AX297" s="185"/>
      <c r="AY297" s="185"/>
      <c r="AZ297" s="185"/>
      <c r="BA297" s="185"/>
      <c r="BB297" s="185"/>
      <c r="BC297" s="185"/>
      <c r="BD297" s="185"/>
      <c r="BE297" s="185"/>
      <c r="BF297" s="185"/>
      <c r="BG297" s="185"/>
      <c r="BH297" s="185"/>
      <c r="BI297" s="185"/>
      <c r="BJ297" s="185"/>
      <c r="BK297" s="185"/>
      <c r="BL297" s="185"/>
      <c r="BM297" s="185"/>
      <c r="BN297" s="185"/>
      <c r="BO297" s="185"/>
      <c r="BP297" s="185"/>
      <c r="BQ297" s="185"/>
      <c r="BR297" s="185"/>
      <c r="BS297" s="185"/>
      <c r="BT297" s="185"/>
      <c r="BU297" s="185"/>
      <c r="BV297" s="185"/>
      <c r="BW297" s="185"/>
      <c r="BX297" s="185"/>
      <c r="BY297" s="185"/>
      <c r="BZ297" s="185"/>
      <c r="CA297" s="185"/>
      <c r="CB297" s="185"/>
      <c r="CC297" s="185"/>
      <c r="CD297" s="185"/>
      <c r="CE297" s="185"/>
      <c r="CF297" s="185"/>
      <c r="CG297" s="185"/>
      <c r="CH297" s="185"/>
    </row>
    <row r="298" spans="1:86" x14ac:dyDescent="0.3">
      <c r="A298" s="184"/>
      <c r="B298" s="223" t="s">
        <v>47</v>
      </c>
      <c r="C298" s="223"/>
      <c r="D298" s="223"/>
      <c r="E298" s="26"/>
      <c r="F298" s="26"/>
      <c r="G298" s="26"/>
      <c r="H298" s="26"/>
      <c r="I298" s="26"/>
      <c r="J298" s="185"/>
      <c r="L298" s="26"/>
      <c r="M298" s="26"/>
      <c r="N298" s="26"/>
      <c r="O298" s="185"/>
      <c r="P298" s="26"/>
      <c r="Q298" s="26"/>
      <c r="R298" s="185"/>
      <c r="S298" s="26"/>
      <c r="T298" s="26"/>
      <c r="U298" s="185"/>
      <c r="V298" s="185"/>
      <c r="W298" s="26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  <c r="AH298" s="185"/>
      <c r="AI298" s="185"/>
      <c r="AJ298" s="185"/>
      <c r="AK298" s="185"/>
      <c r="AL298" s="185"/>
      <c r="AM298" s="185"/>
      <c r="AN298" s="185"/>
      <c r="AO298" s="185"/>
      <c r="AP298" s="185"/>
      <c r="AQ298" s="185"/>
      <c r="AR298" s="185"/>
      <c r="AS298" s="185"/>
      <c r="AT298" s="185"/>
      <c r="AU298" s="185"/>
      <c r="AV298" s="185"/>
      <c r="AW298" s="185"/>
      <c r="AX298" s="185"/>
      <c r="AY298" s="185"/>
      <c r="AZ298" s="185"/>
      <c r="BA298" s="185"/>
      <c r="BB298" s="185"/>
      <c r="BC298" s="185"/>
      <c r="BD298" s="185"/>
      <c r="BE298" s="185"/>
      <c r="BF298" s="185"/>
      <c r="BG298" s="185"/>
      <c r="BH298" s="185"/>
      <c r="BI298" s="185"/>
      <c r="BJ298" s="185"/>
      <c r="BK298" s="185"/>
      <c r="BL298" s="185"/>
      <c r="BM298" s="185"/>
      <c r="BN298" s="185"/>
      <c r="BO298" s="185"/>
      <c r="BP298" s="185"/>
      <c r="BQ298" s="185"/>
      <c r="BR298" s="185"/>
      <c r="BS298" s="185"/>
      <c r="BT298" s="185"/>
      <c r="BU298" s="185"/>
      <c r="BV298" s="185"/>
      <c r="BW298" s="185"/>
      <c r="BX298" s="185"/>
      <c r="BY298" s="185"/>
      <c r="BZ298" s="185"/>
      <c r="CA298" s="185"/>
      <c r="CB298" s="185"/>
      <c r="CC298" s="185"/>
      <c r="CD298" s="185"/>
      <c r="CE298" s="185"/>
      <c r="CF298" s="185"/>
      <c r="CG298" s="185"/>
      <c r="CH298" s="185"/>
    </row>
    <row r="299" spans="1:86" x14ac:dyDescent="0.3">
      <c r="A299" s="184"/>
      <c r="B299" s="185"/>
      <c r="C299" s="185"/>
      <c r="D299" s="185"/>
      <c r="E299" s="26"/>
      <c r="F299" s="26"/>
      <c r="G299" s="26"/>
      <c r="H299" s="26"/>
      <c r="I299" s="26"/>
      <c r="J299" s="185"/>
      <c r="L299" s="26"/>
      <c r="M299" s="26"/>
      <c r="N299" s="26"/>
      <c r="O299" s="185"/>
      <c r="P299" s="26"/>
      <c r="Q299" s="26"/>
      <c r="R299" s="185"/>
      <c r="S299" s="26"/>
      <c r="T299" s="26"/>
      <c r="U299" s="185"/>
      <c r="V299" s="185"/>
      <c r="W299" s="26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  <c r="AH299" s="185"/>
      <c r="AI299" s="185"/>
      <c r="AJ299" s="185"/>
      <c r="AK299" s="185"/>
      <c r="AL299" s="185"/>
      <c r="AM299" s="185"/>
      <c r="AN299" s="185"/>
      <c r="AO299" s="185"/>
      <c r="AP299" s="185"/>
      <c r="AQ299" s="185"/>
      <c r="AR299" s="185"/>
      <c r="AS299" s="185"/>
      <c r="AT299" s="185"/>
      <c r="AU299" s="185"/>
      <c r="AV299" s="185"/>
      <c r="AW299" s="185"/>
      <c r="AX299" s="185"/>
      <c r="AY299" s="185"/>
      <c r="AZ299" s="185"/>
      <c r="BA299" s="185"/>
      <c r="BB299" s="185"/>
      <c r="BC299" s="185"/>
      <c r="BD299" s="185"/>
      <c r="BE299" s="185"/>
      <c r="BF299" s="185"/>
      <c r="BG299" s="185"/>
      <c r="BH299" s="185"/>
      <c r="BI299" s="185"/>
      <c r="BJ299" s="185"/>
      <c r="BK299" s="185"/>
      <c r="BL299" s="185"/>
      <c r="BM299" s="185"/>
      <c r="BN299" s="185"/>
      <c r="BO299" s="185"/>
      <c r="BP299" s="185"/>
      <c r="BQ299" s="185"/>
      <c r="BR299" s="185"/>
      <c r="BS299" s="185"/>
      <c r="BT299" s="185"/>
      <c r="BU299" s="185"/>
      <c r="BV299" s="185"/>
      <c r="BW299" s="185"/>
      <c r="BX299" s="185"/>
      <c r="BY299" s="185"/>
      <c r="BZ299" s="185"/>
      <c r="CA299" s="185"/>
      <c r="CB299" s="185"/>
      <c r="CC299" s="185"/>
      <c r="CD299" s="185"/>
      <c r="CE299" s="185"/>
      <c r="CF299" s="185"/>
      <c r="CG299" s="185"/>
      <c r="CH299" s="185"/>
    </row>
    <row r="300" spans="1:86" ht="39" x14ac:dyDescent="0.3">
      <c r="A300" s="19" t="s">
        <v>36</v>
      </c>
      <c r="B300" s="22" t="s">
        <v>19</v>
      </c>
      <c r="C300" s="19" t="s">
        <v>48</v>
      </c>
      <c r="D300" s="185" t="s">
        <v>49</v>
      </c>
      <c r="E300" s="26"/>
      <c r="G300" s="26"/>
      <c r="H300" s="26"/>
      <c r="I300" s="26"/>
      <c r="J300" s="185"/>
      <c r="L300" s="26"/>
      <c r="M300" s="26"/>
      <c r="N300" s="26"/>
      <c r="O300" s="26"/>
      <c r="P300" s="185"/>
      <c r="Q300" s="26"/>
      <c r="R300" s="185"/>
      <c r="S300" s="185"/>
      <c r="T300" s="26"/>
      <c r="U300" s="185"/>
      <c r="V300" s="26"/>
      <c r="W300" s="185"/>
      <c r="X300" s="26"/>
      <c r="Y300" s="185"/>
      <c r="Z300" s="185"/>
      <c r="AA300" s="185"/>
      <c r="AB300" s="185"/>
      <c r="AC300" s="185"/>
      <c r="AD300" s="185"/>
      <c r="AE300" s="185"/>
      <c r="AF300" s="185"/>
      <c r="AG300" s="185"/>
      <c r="AH300" s="185"/>
      <c r="AI300" s="185"/>
      <c r="AJ300" s="185"/>
      <c r="AK300" s="185"/>
      <c r="AL300" s="185"/>
      <c r="AM300" s="185"/>
      <c r="AN300" s="185"/>
      <c r="AO300" s="185"/>
      <c r="AP300" s="185"/>
      <c r="AQ300" s="185"/>
      <c r="AR300" s="185"/>
      <c r="AS300" s="185"/>
      <c r="AT300" s="185"/>
      <c r="AU300" s="185"/>
      <c r="AV300" s="185"/>
      <c r="AW300" s="185"/>
      <c r="AX300" s="185"/>
      <c r="AY300" s="185"/>
      <c r="AZ300" s="185"/>
      <c r="BA300" s="185"/>
      <c r="BB300" s="185"/>
      <c r="BC300" s="185"/>
      <c r="BD300" s="185"/>
      <c r="BE300" s="185"/>
      <c r="BF300" s="185"/>
      <c r="BG300" s="185"/>
      <c r="BH300" s="185"/>
      <c r="BI300" s="185"/>
      <c r="BJ300" s="185"/>
      <c r="BK300" s="185"/>
      <c r="BL300" s="185"/>
      <c r="BM300" s="185"/>
      <c r="BN300" s="185"/>
      <c r="BO300" s="185"/>
      <c r="BP300" s="185"/>
      <c r="BQ300" s="185"/>
      <c r="BR300" s="185"/>
      <c r="BS300" s="185"/>
      <c r="BT300" s="185"/>
      <c r="BU300" s="185"/>
      <c r="BV300" s="185"/>
      <c r="BW300" s="185"/>
      <c r="BX300" s="185"/>
      <c r="BY300" s="185"/>
      <c r="BZ300" s="185"/>
      <c r="CA300" s="185"/>
      <c r="CB300" s="185"/>
      <c r="CC300" s="185"/>
      <c r="CD300" s="185"/>
      <c r="CE300" s="185"/>
      <c r="CF300" s="185"/>
      <c r="CG300" s="185"/>
      <c r="CH300" s="185"/>
    </row>
    <row r="301" spans="1:86" x14ac:dyDescent="0.3">
      <c r="A301" s="184"/>
      <c r="B301" s="185"/>
      <c r="C301" s="185"/>
      <c r="D301" s="185"/>
      <c r="E301" s="26"/>
      <c r="G301" s="26"/>
      <c r="H301" s="26"/>
      <c r="I301" s="26"/>
      <c r="J301" s="185"/>
      <c r="L301" s="26"/>
      <c r="M301" s="26"/>
      <c r="N301" s="26"/>
      <c r="O301" s="26"/>
      <c r="P301" s="185"/>
      <c r="Q301" s="26"/>
      <c r="R301" s="185"/>
      <c r="S301" s="185"/>
      <c r="T301" s="26"/>
      <c r="U301" s="185"/>
      <c r="V301" s="26"/>
      <c r="W301" s="26"/>
      <c r="X301" s="185"/>
      <c r="Y301" s="26"/>
      <c r="Z301" s="185"/>
      <c r="AA301" s="185"/>
      <c r="AB301" s="185"/>
      <c r="AC301" s="185"/>
      <c r="AD301" s="185"/>
      <c r="AE301" s="185"/>
      <c r="AF301" s="185"/>
      <c r="AG301" s="185"/>
      <c r="AH301" s="185"/>
      <c r="AI301" s="185"/>
      <c r="AJ301" s="185"/>
      <c r="AK301" s="185"/>
      <c r="AL301" s="185"/>
      <c r="AM301" s="185"/>
      <c r="AN301" s="185"/>
      <c r="AO301" s="185"/>
      <c r="AP301" s="185"/>
      <c r="AQ301" s="185"/>
      <c r="AR301" s="185"/>
      <c r="AS301" s="185"/>
      <c r="AT301" s="185"/>
      <c r="AU301" s="185"/>
      <c r="AV301" s="185"/>
      <c r="AW301" s="185"/>
      <c r="AX301" s="185"/>
      <c r="AY301" s="185"/>
      <c r="AZ301" s="185"/>
      <c r="BA301" s="185"/>
      <c r="BB301" s="185"/>
      <c r="BC301" s="185"/>
      <c r="BD301" s="185"/>
      <c r="BE301" s="185"/>
      <c r="BF301" s="185"/>
      <c r="BG301" s="185"/>
      <c r="BH301" s="185"/>
      <c r="BI301" s="185"/>
      <c r="BJ301" s="185"/>
      <c r="BK301" s="185"/>
      <c r="BL301" s="185"/>
      <c r="BM301" s="185"/>
      <c r="BN301" s="185"/>
      <c r="BO301" s="185"/>
      <c r="BP301" s="185"/>
      <c r="BQ301" s="185"/>
      <c r="BR301" s="185"/>
      <c r="BS301" s="185"/>
      <c r="BT301" s="185"/>
      <c r="BU301" s="185"/>
      <c r="BV301" s="185"/>
      <c r="BW301" s="185"/>
      <c r="BX301" s="185"/>
      <c r="BY301" s="185"/>
      <c r="BZ301" s="185"/>
      <c r="CA301" s="185"/>
      <c r="CB301" s="185"/>
      <c r="CC301" s="185"/>
      <c r="CD301" s="185"/>
      <c r="CE301" s="185"/>
      <c r="CF301" s="185"/>
      <c r="CG301" s="185"/>
      <c r="CH301" s="185"/>
    </row>
    <row r="302" spans="1:86" x14ac:dyDescent="0.3">
      <c r="A302" s="24">
        <f>A207</f>
        <v>0</v>
      </c>
      <c r="B302" s="86">
        <f>SUM(B207,E207,I207,L207,P207,S207)</f>
        <v>6.1309291751000267E-3</v>
      </c>
      <c r="C302" s="23">
        <f>SUM(D207,G207,K207,N207,R207,U207)/B302</f>
        <v>1.7933586903564194</v>
      </c>
      <c r="D302" s="23">
        <f>ABS(C302-1)*B302*$I$4</f>
        <v>4.8640259410253194E-3</v>
      </c>
      <c r="E302" s="26"/>
      <c r="G302" s="26"/>
      <c r="H302" s="26"/>
      <c r="I302" s="26"/>
      <c r="J302" s="185"/>
      <c r="L302" s="26"/>
      <c r="M302" s="26"/>
      <c r="N302" s="26"/>
      <c r="O302" s="26"/>
      <c r="P302" s="185"/>
      <c r="Q302" s="26"/>
      <c r="R302" s="185"/>
      <c r="S302" s="185"/>
      <c r="T302" s="26"/>
      <c r="U302" s="185"/>
      <c r="V302" s="26"/>
      <c r="W302" s="26"/>
      <c r="X302" s="185"/>
      <c r="Y302" s="26"/>
      <c r="Z302" s="185"/>
      <c r="AA302" s="185"/>
      <c r="AB302" s="185"/>
      <c r="AC302" s="185"/>
      <c r="AD302" s="185"/>
      <c r="AE302" s="185"/>
      <c r="AF302" s="185"/>
      <c r="AG302" s="185"/>
      <c r="AH302" s="185"/>
      <c r="AI302" s="185"/>
      <c r="AJ302" s="185"/>
      <c r="AK302" s="185"/>
      <c r="AL302" s="185"/>
      <c r="AM302" s="185"/>
      <c r="AN302" s="185"/>
      <c r="AO302" s="185"/>
      <c r="AP302" s="185"/>
      <c r="AQ302" s="185"/>
      <c r="AR302" s="185"/>
      <c r="AS302" s="185"/>
      <c r="AT302" s="185"/>
      <c r="AU302" s="185"/>
      <c r="AV302" s="185"/>
      <c r="AW302" s="185"/>
      <c r="AX302" s="185"/>
      <c r="AY302" s="185"/>
      <c r="AZ302" s="185"/>
      <c r="BA302" s="185"/>
      <c r="BB302" s="185"/>
      <c r="BC302" s="185"/>
      <c r="BD302" s="185"/>
      <c r="BE302" s="185"/>
      <c r="BF302" s="185"/>
      <c r="BG302" s="185"/>
      <c r="BH302" s="185"/>
      <c r="BI302" s="185"/>
      <c r="BJ302" s="185"/>
      <c r="BK302" s="185"/>
      <c r="BL302" s="185"/>
      <c r="BM302" s="185"/>
      <c r="BN302" s="185"/>
      <c r="BO302" s="185"/>
      <c r="BP302" s="185"/>
      <c r="BQ302" s="185"/>
      <c r="BR302" s="185"/>
      <c r="BS302" s="185"/>
      <c r="BT302" s="185"/>
      <c r="BU302" s="185"/>
      <c r="BV302" s="185"/>
      <c r="BW302" s="185"/>
      <c r="BX302" s="185"/>
      <c r="BY302" s="185"/>
      <c r="BZ302" s="185"/>
      <c r="CA302" s="185"/>
      <c r="CB302" s="185"/>
      <c r="CC302" s="185"/>
      <c r="CD302" s="185"/>
      <c r="CE302" s="185"/>
      <c r="CF302" s="185"/>
      <c r="CG302" s="185"/>
      <c r="CH302" s="185"/>
    </row>
    <row r="303" spans="1:86" x14ac:dyDescent="0.3">
      <c r="A303" s="24">
        <f t="shared" ref="A303:A366" si="36">A208</f>
        <v>1</v>
      </c>
      <c r="B303" s="86">
        <f t="shared" ref="B303:B366" si="37">SUM(B208,E208,I208,L208,P208,S208)</f>
        <v>8.3129863051489093E-3</v>
      </c>
      <c r="C303" s="23">
        <f t="shared" ref="C303:C366" si="38">SUM(D208,G208,K208,N208,R208,U208)/B303</f>
        <v>1.73039763581522</v>
      </c>
      <c r="D303" s="23">
        <f t="shared" ref="D303:D366" si="39">ABS(C303-1)*B303*$I$4</f>
        <v>6.0717855438450642E-3</v>
      </c>
      <c r="E303" s="26"/>
      <c r="G303" s="26"/>
      <c r="H303" s="26"/>
      <c r="I303" s="26"/>
      <c r="J303" s="185"/>
      <c r="L303" s="26"/>
      <c r="M303" s="26"/>
      <c r="N303" s="26"/>
      <c r="O303" s="26"/>
      <c r="P303" s="185"/>
      <c r="Q303" s="26"/>
      <c r="R303" s="185"/>
      <c r="S303" s="185"/>
      <c r="T303" s="26"/>
      <c r="U303" s="185"/>
      <c r="V303" s="26"/>
      <c r="W303" s="26"/>
      <c r="X303" s="185"/>
      <c r="Y303" s="26"/>
      <c r="Z303" s="185"/>
      <c r="AA303" s="185"/>
      <c r="AB303" s="185"/>
      <c r="AC303" s="185"/>
      <c r="AD303" s="185"/>
      <c r="AE303" s="185"/>
      <c r="AF303" s="185"/>
      <c r="AG303" s="185"/>
      <c r="AH303" s="185"/>
      <c r="AI303" s="185"/>
      <c r="AJ303" s="185"/>
      <c r="AK303" s="185"/>
      <c r="AL303" s="185"/>
      <c r="AM303" s="185"/>
      <c r="AN303" s="185"/>
      <c r="AO303" s="185"/>
      <c r="AP303" s="185"/>
      <c r="AQ303" s="185"/>
      <c r="AR303" s="185"/>
      <c r="AS303" s="185"/>
      <c r="AT303" s="185"/>
      <c r="AU303" s="185"/>
      <c r="AV303" s="185"/>
      <c r="AW303" s="185"/>
      <c r="AX303" s="185"/>
      <c r="AY303" s="185"/>
      <c r="AZ303" s="185"/>
      <c r="BA303" s="185"/>
      <c r="BB303" s="185"/>
      <c r="BC303" s="185"/>
      <c r="BD303" s="185"/>
      <c r="BE303" s="185"/>
      <c r="BF303" s="185"/>
      <c r="BG303" s="185"/>
      <c r="BH303" s="185"/>
      <c r="BI303" s="185"/>
      <c r="BJ303" s="185"/>
      <c r="BK303" s="185"/>
      <c r="BL303" s="185"/>
      <c r="BM303" s="185"/>
      <c r="BN303" s="185"/>
      <c r="BO303" s="185"/>
      <c r="BP303" s="185"/>
      <c r="BQ303" s="185"/>
      <c r="BR303" s="185"/>
      <c r="BS303" s="185"/>
      <c r="BT303" s="185"/>
      <c r="BU303" s="185"/>
      <c r="BV303" s="185"/>
      <c r="BW303" s="185"/>
      <c r="BX303" s="185"/>
      <c r="BY303" s="185"/>
      <c r="BZ303" s="185"/>
      <c r="CA303" s="185"/>
      <c r="CB303" s="185"/>
      <c r="CC303" s="185"/>
      <c r="CD303" s="185"/>
      <c r="CE303" s="185"/>
      <c r="CF303" s="185"/>
      <c r="CG303" s="185"/>
      <c r="CH303" s="185"/>
    </row>
    <row r="304" spans="1:86" x14ac:dyDescent="0.3">
      <c r="A304" s="24">
        <f t="shared" si="36"/>
        <v>2</v>
      </c>
      <c r="B304" s="86">
        <f t="shared" si="37"/>
        <v>8.9882937137022272E-3</v>
      </c>
      <c r="C304" s="23">
        <f t="shared" si="38"/>
        <v>1.6827637289926149</v>
      </c>
      <c r="D304" s="23">
        <f>ABS(C304-1)*B304*$I$4</f>
        <v>6.1368809332482122E-3</v>
      </c>
      <c r="E304" s="26"/>
      <c r="G304" s="26"/>
      <c r="H304" s="26"/>
      <c r="I304" s="26"/>
      <c r="J304" s="185"/>
      <c r="L304" s="26"/>
      <c r="M304" s="26"/>
      <c r="N304" s="26"/>
      <c r="O304" s="26"/>
      <c r="P304" s="185"/>
      <c r="Q304" s="26"/>
      <c r="R304" s="185"/>
      <c r="S304" s="185"/>
      <c r="T304" s="26"/>
      <c r="U304" s="185"/>
      <c r="V304" s="26"/>
      <c r="W304" s="26"/>
      <c r="X304" s="185"/>
      <c r="Y304" s="26"/>
      <c r="Z304" s="185"/>
      <c r="AA304" s="185"/>
      <c r="AB304" s="185"/>
      <c r="AC304" s="185"/>
      <c r="AD304" s="185"/>
      <c r="AE304" s="185"/>
      <c r="AF304" s="185"/>
      <c r="AG304" s="185"/>
      <c r="AH304" s="185"/>
      <c r="AI304" s="185"/>
      <c r="AJ304" s="185"/>
      <c r="AK304" s="185"/>
      <c r="AL304" s="185"/>
      <c r="AM304" s="185"/>
      <c r="AN304" s="185"/>
      <c r="AO304" s="185"/>
      <c r="AP304" s="185"/>
      <c r="AQ304" s="185"/>
      <c r="AR304" s="185"/>
      <c r="AS304" s="185"/>
      <c r="AT304" s="185"/>
      <c r="AU304" s="185"/>
      <c r="AV304" s="185"/>
      <c r="AW304" s="185"/>
      <c r="AX304" s="185"/>
      <c r="AY304" s="185"/>
      <c r="AZ304" s="185"/>
      <c r="BA304" s="185"/>
      <c r="BB304" s="185"/>
      <c r="BC304" s="185"/>
      <c r="BD304" s="185"/>
      <c r="BE304" s="185"/>
      <c r="BF304" s="185"/>
      <c r="BG304" s="185"/>
      <c r="BH304" s="185"/>
      <c r="BI304" s="185"/>
      <c r="BJ304" s="185"/>
      <c r="BK304" s="185"/>
      <c r="BL304" s="185"/>
      <c r="BM304" s="185"/>
      <c r="BN304" s="185"/>
      <c r="BO304" s="185"/>
      <c r="BP304" s="185"/>
      <c r="BQ304" s="185"/>
      <c r="BR304" s="185"/>
      <c r="BS304" s="185"/>
      <c r="BT304" s="185"/>
      <c r="BU304" s="185"/>
      <c r="BV304" s="185"/>
      <c r="BW304" s="185"/>
      <c r="BX304" s="185"/>
      <c r="BY304" s="185"/>
      <c r="BZ304" s="185"/>
      <c r="CA304" s="185"/>
      <c r="CB304" s="185"/>
      <c r="CC304" s="185"/>
      <c r="CD304" s="185"/>
      <c r="CE304" s="185"/>
      <c r="CF304" s="185"/>
      <c r="CG304" s="185"/>
      <c r="CH304" s="185"/>
    </row>
    <row r="305" spans="1:86" x14ac:dyDescent="0.3">
      <c r="A305" s="24">
        <f t="shared" si="36"/>
        <v>3</v>
      </c>
      <c r="B305" s="86">
        <f t="shared" si="37"/>
        <v>8.609929988342568E-3</v>
      </c>
      <c r="C305" s="23">
        <f t="shared" si="38"/>
        <v>1.6581214831613516</v>
      </c>
      <c r="D305" s="23">
        <f t="shared" si="39"/>
        <v>5.666379893843409E-3</v>
      </c>
      <c r="E305" s="26"/>
      <c r="G305" s="26"/>
      <c r="H305" s="26"/>
      <c r="I305" s="26"/>
      <c r="J305" s="185"/>
      <c r="L305" s="26"/>
      <c r="M305" s="26"/>
      <c r="N305" s="26"/>
      <c r="O305" s="26"/>
      <c r="P305" s="185"/>
      <c r="Q305" s="26"/>
      <c r="R305" s="185"/>
      <c r="S305" s="185"/>
      <c r="T305" s="26"/>
      <c r="U305" s="185"/>
      <c r="V305" s="26"/>
      <c r="W305" s="26"/>
      <c r="X305" s="185"/>
      <c r="Y305" s="26"/>
      <c r="Z305" s="185"/>
      <c r="AA305" s="185"/>
      <c r="AB305" s="185"/>
      <c r="AC305" s="185"/>
      <c r="AD305" s="185"/>
      <c r="AE305" s="185"/>
      <c r="AF305" s="185"/>
      <c r="AG305" s="185"/>
      <c r="AH305" s="185"/>
      <c r="AI305" s="185"/>
      <c r="AJ305" s="185"/>
      <c r="AK305" s="185"/>
      <c r="AL305" s="185"/>
      <c r="AM305" s="185"/>
      <c r="AN305" s="185"/>
      <c r="AO305" s="185"/>
      <c r="AP305" s="185"/>
      <c r="AQ305" s="185"/>
      <c r="AR305" s="185"/>
      <c r="AS305" s="185"/>
      <c r="AT305" s="185"/>
      <c r="AU305" s="185"/>
      <c r="AV305" s="185"/>
      <c r="AW305" s="185"/>
      <c r="AX305" s="185"/>
      <c r="AY305" s="185"/>
      <c r="AZ305" s="185"/>
      <c r="BA305" s="185"/>
      <c r="BB305" s="185"/>
      <c r="BC305" s="185"/>
      <c r="BD305" s="185"/>
      <c r="BE305" s="185"/>
      <c r="BF305" s="185"/>
      <c r="BG305" s="185"/>
      <c r="BH305" s="185"/>
      <c r="BI305" s="185"/>
      <c r="BJ305" s="185"/>
      <c r="BK305" s="185"/>
      <c r="BL305" s="185"/>
      <c r="BM305" s="185"/>
      <c r="BN305" s="185"/>
      <c r="BO305" s="185"/>
      <c r="BP305" s="185"/>
      <c r="BQ305" s="185"/>
      <c r="BR305" s="185"/>
      <c r="BS305" s="185"/>
      <c r="BT305" s="185"/>
      <c r="BU305" s="185"/>
      <c r="BV305" s="185"/>
      <c r="BW305" s="185"/>
      <c r="BX305" s="185"/>
      <c r="BY305" s="185"/>
      <c r="BZ305" s="185"/>
      <c r="CA305" s="185"/>
      <c r="CB305" s="185"/>
      <c r="CC305" s="185"/>
      <c r="CD305" s="185"/>
      <c r="CE305" s="185"/>
      <c r="CF305" s="185"/>
      <c r="CG305" s="185"/>
      <c r="CH305" s="185"/>
    </row>
    <row r="306" spans="1:86" x14ac:dyDescent="0.3">
      <c r="A306" s="24">
        <f t="shared" si="36"/>
        <v>4</v>
      </c>
      <c r="B306" s="86">
        <f t="shared" si="37"/>
        <v>7.5888268712959875E-3</v>
      </c>
      <c r="C306" s="23">
        <f t="shared" si="38"/>
        <v>1.6041329091202816</v>
      </c>
      <c r="D306" s="23">
        <f t="shared" si="39"/>
        <v>4.58466005456621E-3</v>
      </c>
      <c r="E306" s="26"/>
      <c r="G306" s="26"/>
      <c r="H306" s="26"/>
      <c r="I306" s="26"/>
      <c r="J306" s="185"/>
      <c r="L306" s="26"/>
      <c r="M306" s="26"/>
      <c r="N306" s="26"/>
      <c r="O306" s="26"/>
      <c r="P306" s="185"/>
      <c r="Q306" s="26"/>
      <c r="R306" s="185"/>
      <c r="S306" s="185"/>
      <c r="T306" s="26"/>
      <c r="U306" s="185"/>
      <c r="V306" s="26"/>
      <c r="W306" s="26"/>
      <c r="X306" s="185"/>
      <c r="Y306" s="26"/>
      <c r="Z306" s="185"/>
      <c r="AA306" s="185"/>
      <c r="AB306" s="185"/>
      <c r="AC306" s="185"/>
      <c r="AD306" s="185"/>
      <c r="AE306" s="185"/>
      <c r="AF306" s="185"/>
      <c r="AG306" s="185"/>
      <c r="AH306" s="185"/>
      <c r="AI306" s="185"/>
      <c r="AJ306" s="185"/>
      <c r="AK306" s="185"/>
      <c r="AL306" s="185"/>
      <c r="AM306" s="185"/>
      <c r="AN306" s="185"/>
      <c r="AO306" s="185"/>
      <c r="AP306" s="185"/>
      <c r="AQ306" s="185"/>
      <c r="AR306" s="185"/>
      <c r="AS306" s="185"/>
      <c r="AT306" s="185"/>
      <c r="AU306" s="185"/>
      <c r="AV306" s="185"/>
      <c r="AW306" s="185"/>
      <c r="AX306" s="185"/>
      <c r="AY306" s="185"/>
      <c r="AZ306" s="185"/>
      <c r="BA306" s="185"/>
      <c r="BB306" s="185"/>
      <c r="BC306" s="185"/>
      <c r="BD306" s="185"/>
      <c r="BE306" s="185"/>
      <c r="BF306" s="185"/>
      <c r="BG306" s="185"/>
      <c r="BH306" s="185"/>
      <c r="BI306" s="185"/>
      <c r="BJ306" s="185"/>
      <c r="BK306" s="185"/>
      <c r="BL306" s="185"/>
      <c r="BM306" s="185"/>
      <c r="BN306" s="185"/>
      <c r="BO306" s="185"/>
      <c r="BP306" s="185"/>
      <c r="BQ306" s="185"/>
      <c r="BR306" s="185"/>
      <c r="BS306" s="185"/>
      <c r="BT306" s="185"/>
      <c r="BU306" s="185"/>
      <c r="BV306" s="185"/>
      <c r="BW306" s="185"/>
      <c r="BX306" s="185"/>
      <c r="BY306" s="185"/>
      <c r="BZ306" s="185"/>
      <c r="CA306" s="185"/>
      <c r="CB306" s="185"/>
      <c r="CC306" s="185"/>
      <c r="CD306" s="185"/>
      <c r="CE306" s="185"/>
      <c r="CF306" s="185"/>
      <c r="CG306" s="185"/>
      <c r="CH306" s="185"/>
    </row>
    <row r="307" spans="1:86" x14ac:dyDescent="0.3">
      <c r="A307" s="24">
        <f t="shared" si="36"/>
        <v>5</v>
      </c>
      <c r="B307" s="86">
        <f t="shared" si="37"/>
        <v>8.7234391059504632E-3</v>
      </c>
      <c r="C307" s="23">
        <f t="shared" si="38"/>
        <v>1.3514349879851986</v>
      </c>
      <c r="D307" s="23">
        <f t="shared" si="39"/>
        <v>3.0657217173893124E-3</v>
      </c>
      <c r="E307" s="26"/>
      <c r="F307" s="26"/>
      <c r="G307" s="26"/>
      <c r="H307" s="26"/>
      <c r="I307" s="26"/>
      <c r="J307" s="185"/>
      <c r="L307" s="26"/>
      <c r="M307" s="26"/>
      <c r="N307" s="26"/>
      <c r="O307" s="26"/>
      <c r="P307" s="185"/>
      <c r="Q307" s="26"/>
      <c r="R307" s="185"/>
      <c r="S307" s="185"/>
      <c r="T307" s="26"/>
      <c r="U307" s="185"/>
      <c r="V307" s="26"/>
      <c r="W307" s="26"/>
      <c r="X307" s="185"/>
      <c r="Y307" s="26"/>
      <c r="Z307" s="185"/>
      <c r="AA307" s="185"/>
      <c r="AB307" s="185"/>
      <c r="AC307" s="185"/>
      <c r="AD307" s="185"/>
      <c r="AE307" s="185"/>
      <c r="AF307" s="185"/>
      <c r="AG307" s="185"/>
      <c r="AH307" s="185"/>
      <c r="AI307" s="185"/>
      <c r="AJ307" s="185"/>
      <c r="AK307" s="185"/>
      <c r="AL307" s="185"/>
      <c r="AM307" s="185"/>
      <c r="AN307" s="185"/>
      <c r="AO307" s="185"/>
      <c r="AP307" s="185"/>
      <c r="AQ307" s="185"/>
      <c r="AR307" s="185"/>
      <c r="AS307" s="185"/>
      <c r="AT307" s="185"/>
      <c r="AU307" s="185"/>
      <c r="AV307" s="185"/>
      <c r="AW307" s="185"/>
      <c r="AX307" s="185"/>
      <c r="AY307" s="185"/>
      <c r="AZ307" s="185"/>
      <c r="BA307" s="185"/>
      <c r="BB307" s="185"/>
      <c r="BC307" s="185"/>
      <c r="BD307" s="185"/>
      <c r="BE307" s="185"/>
      <c r="BF307" s="185"/>
      <c r="BG307" s="185"/>
      <c r="BH307" s="185"/>
      <c r="BI307" s="185"/>
      <c r="BJ307" s="185"/>
      <c r="BK307" s="185"/>
      <c r="BL307" s="185"/>
      <c r="BM307" s="185"/>
      <c r="BN307" s="185"/>
      <c r="BO307" s="185"/>
      <c r="BP307" s="185"/>
      <c r="BQ307" s="185"/>
      <c r="BR307" s="185"/>
      <c r="BS307" s="185"/>
      <c r="BT307" s="185"/>
      <c r="BU307" s="185"/>
      <c r="BV307" s="185"/>
      <c r="BW307" s="185"/>
      <c r="BX307" s="185"/>
      <c r="BY307" s="185"/>
      <c r="BZ307" s="185"/>
      <c r="CA307" s="185"/>
      <c r="CB307" s="185"/>
      <c r="CC307" s="185"/>
      <c r="CD307" s="185"/>
      <c r="CE307" s="185"/>
      <c r="CF307" s="185"/>
      <c r="CG307" s="185"/>
      <c r="CH307" s="185"/>
    </row>
    <row r="308" spans="1:86" x14ac:dyDescent="0.3">
      <c r="A308" s="24">
        <f t="shared" si="36"/>
        <v>6</v>
      </c>
      <c r="B308" s="86">
        <f t="shared" si="37"/>
        <v>1.0104227232800973E-2</v>
      </c>
      <c r="C308" s="23">
        <f t="shared" si="38"/>
        <v>1.3053204206744888</v>
      </c>
      <c r="D308" s="23">
        <f t="shared" si="39"/>
        <v>3.0850269093094193E-3</v>
      </c>
      <c r="E308" s="26"/>
      <c r="F308" s="26"/>
      <c r="G308" s="26"/>
      <c r="H308" s="26"/>
      <c r="I308" s="26"/>
      <c r="J308" s="185"/>
      <c r="L308" s="26"/>
      <c r="M308" s="26"/>
      <c r="N308" s="26"/>
      <c r="O308" s="26"/>
      <c r="P308" s="185"/>
      <c r="Q308" s="26"/>
      <c r="R308" s="185"/>
      <c r="S308" s="185"/>
      <c r="T308" s="26"/>
      <c r="U308" s="185"/>
      <c r="V308" s="26"/>
      <c r="W308" s="26"/>
      <c r="X308" s="185"/>
      <c r="Y308" s="26"/>
      <c r="Z308" s="185"/>
      <c r="AA308" s="185"/>
      <c r="AB308" s="185"/>
      <c r="AC308" s="185"/>
      <c r="AD308" s="185"/>
      <c r="AE308" s="185"/>
      <c r="AF308" s="185"/>
      <c r="AG308" s="185"/>
      <c r="AH308" s="185"/>
      <c r="AI308" s="185"/>
      <c r="AJ308" s="185"/>
      <c r="AK308" s="185"/>
      <c r="AL308" s="185"/>
      <c r="AM308" s="185"/>
      <c r="AN308" s="185"/>
      <c r="AO308" s="185"/>
      <c r="AP308" s="185"/>
      <c r="AQ308" s="185"/>
      <c r="AR308" s="185"/>
      <c r="AS308" s="185"/>
      <c r="AT308" s="185"/>
      <c r="AU308" s="185"/>
      <c r="AV308" s="185"/>
      <c r="AW308" s="185"/>
      <c r="AX308" s="185"/>
      <c r="AY308" s="185"/>
      <c r="AZ308" s="185"/>
      <c r="BA308" s="185"/>
      <c r="BB308" s="185"/>
      <c r="BC308" s="185"/>
      <c r="BD308" s="185"/>
      <c r="BE308" s="185"/>
      <c r="BF308" s="185"/>
      <c r="BG308" s="185"/>
      <c r="BH308" s="185"/>
      <c r="BI308" s="185"/>
      <c r="BJ308" s="185"/>
      <c r="BK308" s="185"/>
      <c r="BL308" s="185"/>
      <c r="BM308" s="185"/>
      <c r="BN308" s="185"/>
      <c r="BO308" s="185"/>
      <c r="BP308" s="185"/>
      <c r="BQ308" s="185"/>
      <c r="BR308" s="185"/>
      <c r="BS308" s="185"/>
      <c r="BT308" s="185"/>
      <c r="BU308" s="185"/>
      <c r="BV308" s="185"/>
      <c r="BW308" s="185"/>
      <c r="BX308" s="185"/>
      <c r="BY308" s="185"/>
      <c r="BZ308" s="185"/>
      <c r="CA308" s="185"/>
      <c r="CB308" s="185"/>
      <c r="CC308" s="185"/>
      <c r="CD308" s="185"/>
      <c r="CE308" s="185"/>
      <c r="CF308" s="185"/>
      <c r="CG308" s="185"/>
      <c r="CH308" s="185"/>
    </row>
    <row r="309" spans="1:86" x14ac:dyDescent="0.3">
      <c r="A309" s="24">
        <f t="shared" si="36"/>
        <v>7</v>
      </c>
      <c r="B309" s="86">
        <f t="shared" si="37"/>
        <v>1.0710567076225443E-2</v>
      </c>
      <c r="C309" s="23">
        <f t="shared" si="38"/>
        <v>1.2858141588662815</v>
      </c>
      <c r="D309" s="23">
        <f t="shared" si="39"/>
        <v>3.0612317198722627E-3</v>
      </c>
      <c r="E309" s="26"/>
      <c r="F309" s="26"/>
      <c r="G309" s="26"/>
      <c r="H309" s="26"/>
      <c r="I309" s="26"/>
      <c r="J309" s="185"/>
      <c r="L309" s="26"/>
      <c r="M309" s="26"/>
      <c r="N309" s="26"/>
      <c r="O309" s="26"/>
      <c r="P309" s="185"/>
      <c r="Q309" s="26"/>
      <c r="R309" s="185"/>
      <c r="S309" s="185"/>
      <c r="T309" s="26"/>
      <c r="U309" s="185"/>
      <c r="V309" s="26"/>
      <c r="W309" s="26"/>
      <c r="X309" s="185"/>
      <c r="Y309" s="26"/>
      <c r="Z309" s="185"/>
      <c r="AA309" s="185"/>
      <c r="AB309" s="185"/>
      <c r="AC309" s="185"/>
      <c r="AD309" s="185"/>
      <c r="AE309" s="185"/>
      <c r="AF309" s="185"/>
      <c r="AG309" s="185"/>
      <c r="AH309" s="185"/>
      <c r="AI309" s="185"/>
      <c r="AJ309" s="185"/>
      <c r="AK309" s="185"/>
      <c r="AL309" s="185"/>
      <c r="AM309" s="185"/>
      <c r="AN309" s="185"/>
      <c r="AO309" s="185"/>
      <c r="AP309" s="185"/>
      <c r="AQ309" s="185"/>
      <c r="AR309" s="185"/>
      <c r="AS309" s="185"/>
      <c r="AT309" s="185"/>
      <c r="AU309" s="185"/>
      <c r="AV309" s="185"/>
      <c r="AW309" s="185"/>
      <c r="AX309" s="185"/>
      <c r="AY309" s="185"/>
      <c r="AZ309" s="185"/>
      <c r="BA309" s="185"/>
      <c r="BB309" s="185"/>
      <c r="BC309" s="185"/>
      <c r="BD309" s="185"/>
      <c r="BE309" s="185"/>
      <c r="BF309" s="185"/>
      <c r="BG309" s="185"/>
      <c r="BH309" s="185"/>
      <c r="BI309" s="185"/>
      <c r="BJ309" s="185"/>
      <c r="BK309" s="185"/>
      <c r="BL309" s="185"/>
      <c r="BM309" s="185"/>
      <c r="BN309" s="185"/>
      <c r="BO309" s="185"/>
      <c r="BP309" s="185"/>
      <c r="BQ309" s="185"/>
      <c r="BR309" s="185"/>
      <c r="BS309" s="185"/>
      <c r="BT309" s="185"/>
      <c r="BU309" s="185"/>
      <c r="BV309" s="185"/>
      <c r="BW309" s="185"/>
      <c r="BX309" s="185"/>
      <c r="BY309" s="185"/>
      <c r="BZ309" s="185"/>
      <c r="CA309" s="185"/>
      <c r="CB309" s="185"/>
      <c r="CC309" s="185"/>
      <c r="CD309" s="185"/>
      <c r="CE309" s="185"/>
      <c r="CF309" s="185"/>
      <c r="CG309" s="185"/>
      <c r="CH309" s="185"/>
    </row>
    <row r="310" spans="1:86" x14ac:dyDescent="0.3">
      <c r="A310" s="24">
        <f t="shared" si="36"/>
        <v>8</v>
      </c>
      <c r="B310" s="86">
        <f t="shared" si="37"/>
        <v>1.1510399255150296E-2</v>
      </c>
      <c r="C310" s="23">
        <f t="shared" si="38"/>
        <v>1.2609377907556012</v>
      </c>
      <c r="D310" s="23">
        <f t="shared" si="39"/>
        <v>3.003498152353836E-3</v>
      </c>
      <c r="E310" s="26"/>
      <c r="F310" s="26"/>
      <c r="G310" s="26"/>
      <c r="H310" s="26"/>
      <c r="I310" s="26"/>
      <c r="J310" s="185"/>
      <c r="L310" s="26"/>
      <c r="M310" s="26"/>
      <c r="N310" s="26"/>
      <c r="O310" s="26"/>
      <c r="P310" s="185"/>
      <c r="Q310" s="26"/>
      <c r="R310" s="185"/>
      <c r="S310" s="185"/>
      <c r="T310" s="26"/>
      <c r="U310" s="185"/>
      <c r="V310" s="26"/>
      <c r="W310" s="26"/>
      <c r="X310" s="185"/>
      <c r="Y310" s="26"/>
      <c r="Z310" s="185"/>
      <c r="AA310" s="185"/>
      <c r="AB310" s="185"/>
      <c r="AC310" s="185"/>
      <c r="AD310" s="185"/>
      <c r="AE310" s="185"/>
      <c r="AF310" s="185"/>
      <c r="AG310" s="185"/>
      <c r="AH310" s="185"/>
      <c r="AI310" s="185"/>
      <c r="AJ310" s="185"/>
      <c r="AK310" s="185"/>
      <c r="AL310" s="185"/>
      <c r="AM310" s="185"/>
      <c r="AN310" s="185"/>
      <c r="AO310" s="185"/>
      <c r="AP310" s="185"/>
      <c r="AQ310" s="185"/>
      <c r="AR310" s="185"/>
      <c r="AS310" s="185"/>
      <c r="AT310" s="185"/>
      <c r="AU310" s="185"/>
      <c r="AV310" s="185"/>
      <c r="AW310" s="185"/>
      <c r="AX310" s="185"/>
      <c r="AY310" s="185"/>
      <c r="AZ310" s="185"/>
      <c r="BA310" s="185"/>
      <c r="BB310" s="185"/>
      <c r="BC310" s="185"/>
      <c r="BD310" s="185"/>
      <c r="BE310" s="185"/>
      <c r="BF310" s="185"/>
      <c r="BG310" s="185"/>
      <c r="BH310" s="185"/>
      <c r="BI310" s="185"/>
      <c r="BJ310" s="185"/>
      <c r="BK310" s="185"/>
      <c r="BL310" s="185"/>
      <c r="BM310" s="185"/>
      <c r="BN310" s="185"/>
      <c r="BO310" s="185"/>
      <c r="BP310" s="185"/>
      <c r="BQ310" s="185"/>
      <c r="BR310" s="185"/>
      <c r="BS310" s="185"/>
      <c r="BT310" s="185"/>
      <c r="BU310" s="185"/>
      <c r="BV310" s="185"/>
      <c r="BW310" s="185"/>
      <c r="BX310" s="185"/>
      <c r="BY310" s="185"/>
      <c r="BZ310" s="185"/>
      <c r="CA310" s="185"/>
      <c r="CB310" s="185"/>
      <c r="CC310" s="185"/>
      <c r="CD310" s="185"/>
      <c r="CE310" s="185"/>
      <c r="CF310" s="185"/>
      <c r="CG310" s="185"/>
      <c r="CH310" s="185"/>
    </row>
    <row r="311" spans="1:86" x14ac:dyDescent="0.3">
      <c r="A311" s="24">
        <f t="shared" si="36"/>
        <v>9</v>
      </c>
      <c r="B311" s="86">
        <f t="shared" si="37"/>
        <v>1.3492737811180218E-2</v>
      </c>
      <c r="C311" s="23">
        <f t="shared" si="38"/>
        <v>1.1807514805786896</v>
      </c>
      <c r="D311" s="23">
        <f t="shared" si="39"/>
        <v>2.4388323364308924E-3</v>
      </c>
      <c r="E311" s="26"/>
      <c r="F311" s="26"/>
      <c r="G311" s="26"/>
      <c r="H311" s="26"/>
      <c r="I311" s="26"/>
      <c r="J311" s="185"/>
      <c r="L311" s="26"/>
      <c r="M311" s="26"/>
      <c r="N311" s="26"/>
      <c r="O311" s="26"/>
      <c r="P311" s="185"/>
      <c r="Q311" s="26"/>
      <c r="R311" s="185"/>
      <c r="S311" s="185"/>
      <c r="T311" s="26"/>
      <c r="U311" s="185"/>
      <c r="V311" s="26"/>
      <c r="W311" s="26"/>
      <c r="X311" s="185"/>
      <c r="Y311" s="26"/>
      <c r="Z311" s="185"/>
      <c r="AA311" s="185"/>
      <c r="AB311" s="185"/>
      <c r="AC311" s="185"/>
      <c r="AD311" s="185"/>
      <c r="AE311" s="185"/>
      <c r="AF311" s="185"/>
      <c r="AG311" s="185"/>
      <c r="AH311" s="185"/>
      <c r="AI311" s="185"/>
      <c r="AJ311" s="185"/>
      <c r="AK311" s="185"/>
      <c r="AL311" s="185"/>
      <c r="AM311" s="185"/>
      <c r="AN311" s="185"/>
      <c r="AO311" s="185"/>
      <c r="AP311" s="185"/>
      <c r="AQ311" s="185"/>
      <c r="AR311" s="185"/>
      <c r="AS311" s="185"/>
      <c r="AT311" s="185"/>
      <c r="AU311" s="185"/>
      <c r="AV311" s="185"/>
      <c r="AW311" s="185"/>
      <c r="AX311" s="185"/>
      <c r="AY311" s="185"/>
      <c r="AZ311" s="185"/>
      <c r="BA311" s="185"/>
      <c r="BB311" s="185"/>
      <c r="BC311" s="185"/>
      <c r="BD311" s="185"/>
      <c r="BE311" s="185"/>
      <c r="BF311" s="185"/>
      <c r="BG311" s="185"/>
      <c r="BH311" s="185"/>
      <c r="BI311" s="185"/>
      <c r="BJ311" s="185"/>
      <c r="BK311" s="185"/>
      <c r="BL311" s="185"/>
      <c r="BM311" s="185"/>
      <c r="BN311" s="185"/>
      <c r="BO311" s="185"/>
      <c r="BP311" s="185"/>
      <c r="BQ311" s="185"/>
      <c r="BR311" s="185"/>
      <c r="BS311" s="185"/>
      <c r="BT311" s="185"/>
      <c r="BU311" s="185"/>
      <c r="BV311" s="185"/>
      <c r="BW311" s="185"/>
      <c r="BX311" s="185"/>
      <c r="BY311" s="185"/>
      <c r="BZ311" s="185"/>
      <c r="CA311" s="185"/>
      <c r="CB311" s="185"/>
      <c r="CC311" s="185"/>
      <c r="CD311" s="185"/>
      <c r="CE311" s="185"/>
      <c r="CF311" s="185"/>
      <c r="CG311" s="185"/>
      <c r="CH311" s="185"/>
    </row>
    <row r="312" spans="1:86" x14ac:dyDescent="0.3">
      <c r="A312" s="24">
        <f t="shared" si="36"/>
        <v>10</v>
      </c>
      <c r="B312" s="86">
        <f t="shared" si="37"/>
        <v>1.1440473807172434E-2</v>
      </c>
      <c r="C312" s="23">
        <f t="shared" si="38"/>
        <v>1.1631592148733105</v>
      </c>
      <c r="D312" s="23">
        <f t="shared" si="39"/>
        <v>1.8666187241569282E-3</v>
      </c>
      <c r="E312" s="26"/>
      <c r="F312" s="26"/>
      <c r="G312" s="26"/>
      <c r="H312" s="26"/>
      <c r="I312" s="26"/>
      <c r="J312" s="185"/>
      <c r="L312" s="26"/>
      <c r="M312" s="26"/>
      <c r="N312" s="26"/>
      <c r="O312" s="26"/>
      <c r="P312" s="185"/>
      <c r="Q312" s="26"/>
      <c r="R312" s="185"/>
      <c r="S312" s="185"/>
      <c r="T312" s="26"/>
      <c r="U312" s="185"/>
      <c r="V312" s="26"/>
      <c r="W312" s="26"/>
      <c r="X312" s="185"/>
      <c r="Y312" s="26"/>
      <c r="Z312" s="185"/>
      <c r="AA312" s="185"/>
      <c r="AB312" s="185"/>
      <c r="AC312" s="185"/>
      <c r="AD312" s="185"/>
      <c r="AE312" s="185"/>
      <c r="AF312" s="185"/>
      <c r="AG312" s="185"/>
      <c r="AH312" s="185"/>
      <c r="AI312" s="185"/>
      <c r="AJ312" s="185"/>
      <c r="AK312" s="185"/>
      <c r="AL312" s="185"/>
      <c r="AM312" s="185"/>
      <c r="AN312" s="185"/>
      <c r="AO312" s="185"/>
      <c r="AP312" s="185"/>
      <c r="AQ312" s="185"/>
      <c r="AR312" s="185"/>
      <c r="AS312" s="185"/>
      <c r="AT312" s="185"/>
      <c r="AU312" s="185"/>
      <c r="AV312" s="185"/>
      <c r="AW312" s="185"/>
      <c r="AX312" s="185"/>
      <c r="AY312" s="185"/>
      <c r="AZ312" s="185"/>
      <c r="BA312" s="185"/>
      <c r="BB312" s="185"/>
      <c r="BC312" s="185"/>
      <c r="BD312" s="185"/>
      <c r="BE312" s="185"/>
      <c r="BF312" s="185"/>
      <c r="BG312" s="185"/>
      <c r="BH312" s="185"/>
      <c r="BI312" s="185"/>
      <c r="BJ312" s="185"/>
      <c r="BK312" s="185"/>
      <c r="BL312" s="185"/>
      <c r="BM312" s="185"/>
      <c r="BN312" s="185"/>
      <c r="BO312" s="185"/>
      <c r="BP312" s="185"/>
      <c r="BQ312" s="185"/>
      <c r="BR312" s="185"/>
      <c r="BS312" s="185"/>
      <c r="BT312" s="185"/>
      <c r="BU312" s="185"/>
      <c r="BV312" s="185"/>
      <c r="BW312" s="185"/>
      <c r="BX312" s="185"/>
      <c r="BY312" s="185"/>
      <c r="BZ312" s="185"/>
      <c r="CA312" s="185"/>
      <c r="CB312" s="185"/>
      <c r="CC312" s="185"/>
      <c r="CD312" s="185"/>
      <c r="CE312" s="185"/>
      <c r="CF312" s="185"/>
      <c r="CG312" s="185"/>
      <c r="CH312" s="185"/>
    </row>
    <row r="313" spans="1:86" x14ac:dyDescent="0.3">
      <c r="A313" s="24">
        <f t="shared" si="36"/>
        <v>11</v>
      </c>
      <c r="B313" s="86">
        <f t="shared" si="37"/>
        <v>1.1663660510992185E-2</v>
      </c>
      <c r="C313" s="23">
        <f t="shared" si="38"/>
        <v>1.1528108232819108</v>
      </c>
      <c r="D313" s="23">
        <f t="shared" si="39"/>
        <v>1.7823335651654278E-3</v>
      </c>
      <c r="E313" s="26"/>
      <c r="F313" s="26"/>
      <c r="G313" s="26"/>
      <c r="H313" s="26"/>
      <c r="I313" s="26"/>
      <c r="J313" s="185"/>
      <c r="L313" s="26"/>
      <c r="M313" s="26"/>
      <c r="N313" s="26"/>
      <c r="O313" s="26"/>
      <c r="P313" s="185"/>
      <c r="Q313" s="26"/>
      <c r="R313" s="185"/>
      <c r="S313" s="185"/>
      <c r="T313" s="26"/>
      <c r="U313" s="185"/>
      <c r="V313" s="26"/>
      <c r="W313" s="26"/>
      <c r="X313" s="185"/>
      <c r="Y313" s="26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185"/>
      <c r="AJ313" s="185"/>
      <c r="AK313" s="185"/>
      <c r="AL313" s="185"/>
      <c r="AM313" s="185"/>
      <c r="AN313" s="185"/>
      <c r="AO313" s="185"/>
      <c r="AP313" s="185"/>
      <c r="AQ313" s="185"/>
      <c r="AR313" s="185"/>
      <c r="AS313" s="185"/>
      <c r="AT313" s="185"/>
      <c r="AU313" s="185"/>
      <c r="AV313" s="185"/>
      <c r="AW313" s="185"/>
      <c r="AX313" s="185"/>
      <c r="AY313" s="185"/>
      <c r="AZ313" s="185"/>
      <c r="BA313" s="185"/>
      <c r="BB313" s="185"/>
      <c r="BC313" s="185"/>
      <c r="BD313" s="185"/>
      <c r="BE313" s="185"/>
      <c r="BF313" s="185"/>
      <c r="BG313" s="185"/>
      <c r="BH313" s="185"/>
      <c r="BI313" s="185"/>
      <c r="BJ313" s="185"/>
      <c r="BK313" s="185"/>
      <c r="BL313" s="185"/>
      <c r="BM313" s="185"/>
      <c r="BN313" s="185"/>
      <c r="BO313" s="185"/>
      <c r="BP313" s="185"/>
      <c r="BQ313" s="185"/>
      <c r="BR313" s="185"/>
      <c r="BS313" s="185"/>
      <c r="BT313" s="185"/>
      <c r="BU313" s="185"/>
      <c r="BV313" s="185"/>
      <c r="BW313" s="185"/>
      <c r="BX313" s="185"/>
      <c r="BY313" s="185"/>
      <c r="BZ313" s="185"/>
      <c r="CA313" s="185"/>
      <c r="CB313" s="185"/>
      <c r="CC313" s="185"/>
      <c r="CD313" s="185"/>
      <c r="CE313" s="185"/>
      <c r="CF313" s="185"/>
      <c r="CG313" s="185"/>
      <c r="CH313" s="185"/>
    </row>
    <row r="314" spans="1:86" x14ac:dyDescent="0.3">
      <c r="A314" s="24">
        <f t="shared" si="36"/>
        <v>12</v>
      </c>
      <c r="B314" s="86">
        <f t="shared" si="37"/>
        <v>1.1261349714407228E-2</v>
      </c>
      <c r="C314" s="23">
        <f t="shared" si="38"/>
        <v>1.1300443617808318</v>
      </c>
      <c r="D314" s="23">
        <f t="shared" si="39"/>
        <v>1.4644750364008403E-3</v>
      </c>
      <c r="E314" s="26"/>
      <c r="F314" s="26"/>
      <c r="G314" s="26"/>
      <c r="H314" s="26"/>
      <c r="I314" s="26"/>
      <c r="J314" s="185"/>
      <c r="L314" s="26"/>
      <c r="M314" s="26"/>
      <c r="N314" s="26"/>
      <c r="O314" s="26"/>
      <c r="P314" s="185"/>
      <c r="Q314" s="26"/>
      <c r="R314" s="185"/>
      <c r="S314" s="185"/>
      <c r="T314" s="26"/>
      <c r="U314" s="185"/>
      <c r="V314" s="26"/>
      <c r="W314" s="26"/>
      <c r="X314" s="185"/>
      <c r="Y314" s="26"/>
      <c r="Z314" s="185"/>
      <c r="AA314" s="185"/>
      <c r="AB314" s="185"/>
      <c r="AC314" s="185"/>
      <c r="AD314" s="185"/>
      <c r="AE314" s="185"/>
      <c r="AF314" s="185"/>
      <c r="AG314" s="185"/>
      <c r="AH314" s="185"/>
      <c r="AI314" s="185"/>
      <c r="AJ314" s="185"/>
      <c r="AK314" s="185"/>
      <c r="AL314" s="185"/>
      <c r="AM314" s="185"/>
      <c r="AN314" s="185"/>
      <c r="AO314" s="185"/>
      <c r="AP314" s="185"/>
      <c r="AQ314" s="185"/>
      <c r="AR314" s="185"/>
      <c r="AS314" s="185"/>
      <c r="AT314" s="185"/>
      <c r="AU314" s="185"/>
      <c r="AV314" s="185"/>
      <c r="AW314" s="185"/>
      <c r="AX314" s="185"/>
      <c r="AY314" s="185"/>
      <c r="AZ314" s="185"/>
      <c r="BA314" s="185"/>
      <c r="BB314" s="185"/>
      <c r="BC314" s="185"/>
      <c r="BD314" s="185"/>
      <c r="BE314" s="185"/>
      <c r="BF314" s="185"/>
      <c r="BG314" s="185"/>
      <c r="BH314" s="185"/>
      <c r="BI314" s="185"/>
      <c r="BJ314" s="185"/>
      <c r="BK314" s="185"/>
      <c r="BL314" s="185"/>
      <c r="BM314" s="185"/>
      <c r="BN314" s="185"/>
      <c r="BO314" s="185"/>
      <c r="BP314" s="185"/>
      <c r="BQ314" s="185"/>
      <c r="BR314" s="185"/>
      <c r="BS314" s="185"/>
      <c r="BT314" s="185"/>
      <c r="BU314" s="185"/>
      <c r="BV314" s="185"/>
      <c r="BW314" s="185"/>
      <c r="BX314" s="185"/>
      <c r="BY314" s="185"/>
      <c r="BZ314" s="185"/>
      <c r="CA314" s="185"/>
      <c r="CB314" s="185"/>
      <c r="CC314" s="185"/>
      <c r="CD314" s="185"/>
      <c r="CE314" s="185"/>
      <c r="CF314" s="185"/>
      <c r="CG314" s="185"/>
      <c r="CH314" s="185"/>
    </row>
    <row r="315" spans="1:86" x14ac:dyDescent="0.3">
      <c r="A315" s="24">
        <f t="shared" si="36"/>
        <v>13</v>
      </c>
      <c r="B315" s="86">
        <f t="shared" si="37"/>
        <v>1.1827458478173201E-2</v>
      </c>
      <c r="C315" s="23">
        <f t="shared" si="38"/>
        <v>1.1186611310302921</v>
      </c>
      <c r="D315" s="23">
        <f t="shared" si="39"/>
        <v>1.4034596002338491E-3</v>
      </c>
      <c r="E315" s="26"/>
      <c r="F315" s="26"/>
      <c r="G315" s="26"/>
      <c r="H315" s="26"/>
      <c r="I315" s="26"/>
      <c r="J315" s="185"/>
      <c r="L315" s="26"/>
      <c r="M315" s="26"/>
      <c r="N315" s="26"/>
      <c r="O315" s="26"/>
      <c r="P315" s="185"/>
      <c r="Q315" s="26"/>
      <c r="R315" s="185"/>
      <c r="S315" s="185"/>
      <c r="T315" s="26"/>
      <c r="U315" s="185"/>
      <c r="V315" s="26"/>
      <c r="W315" s="26"/>
      <c r="X315" s="185"/>
      <c r="Y315" s="26"/>
      <c r="Z315" s="185"/>
      <c r="AA315" s="185"/>
      <c r="AB315" s="185"/>
      <c r="AC315" s="185"/>
      <c r="AD315" s="185"/>
      <c r="AE315" s="185"/>
      <c r="AF315" s="185"/>
      <c r="AG315" s="185"/>
      <c r="AH315" s="185"/>
      <c r="AI315" s="185"/>
      <c r="AJ315" s="185"/>
      <c r="AK315" s="185"/>
      <c r="AL315" s="185"/>
      <c r="AM315" s="185"/>
      <c r="AN315" s="185"/>
      <c r="AO315" s="185"/>
      <c r="AP315" s="185"/>
      <c r="AQ315" s="185"/>
      <c r="AR315" s="185"/>
      <c r="AS315" s="185"/>
      <c r="AT315" s="185"/>
      <c r="AU315" s="185"/>
      <c r="AV315" s="185"/>
      <c r="AW315" s="185"/>
      <c r="AX315" s="185"/>
      <c r="AY315" s="185"/>
      <c r="AZ315" s="185"/>
      <c r="BA315" s="185"/>
      <c r="BB315" s="185"/>
      <c r="BC315" s="185"/>
      <c r="BD315" s="185"/>
      <c r="BE315" s="185"/>
      <c r="BF315" s="185"/>
      <c r="BG315" s="185"/>
      <c r="BH315" s="185"/>
      <c r="BI315" s="185"/>
      <c r="BJ315" s="185"/>
      <c r="BK315" s="185"/>
      <c r="BL315" s="185"/>
      <c r="BM315" s="185"/>
      <c r="BN315" s="185"/>
      <c r="BO315" s="185"/>
      <c r="BP315" s="185"/>
      <c r="BQ315" s="185"/>
      <c r="BR315" s="185"/>
      <c r="BS315" s="185"/>
      <c r="BT315" s="185"/>
      <c r="BU315" s="185"/>
      <c r="BV315" s="185"/>
      <c r="BW315" s="185"/>
      <c r="BX315" s="185"/>
      <c r="BY315" s="185"/>
      <c r="BZ315" s="185"/>
      <c r="CA315" s="185"/>
      <c r="CB315" s="185"/>
      <c r="CC315" s="185"/>
      <c r="CD315" s="185"/>
      <c r="CE315" s="185"/>
      <c r="CF315" s="185"/>
      <c r="CG315" s="185"/>
      <c r="CH315" s="185"/>
    </row>
    <row r="316" spans="1:86" x14ac:dyDescent="0.3">
      <c r="A316" s="24">
        <f t="shared" si="36"/>
        <v>14</v>
      </c>
      <c r="B316" s="86">
        <f t="shared" si="37"/>
        <v>1.1828895302446719E-2</v>
      </c>
      <c r="C316" s="23">
        <f t="shared" si="38"/>
        <v>1.1186611310302923</v>
      </c>
      <c r="D316" s="23">
        <f t="shared" si="39"/>
        <v>1.4036300954272391E-3</v>
      </c>
      <c r="E316" s="26"/>
      <c r="F316" s="26"/>
      <c r="G316" s="26"/>
      <c r="H316" s="26"/>
      <c r="I316" s="26"/>
      <c r="J316" s="185"/>
      <c r="L316" s="26"/>
      <c r="M316" s="26"/>
      <c r="N316" s="26"/>
      <c r="O316" s="26"/>
      <c r="P316" s="185"/>
      <c r="Q316" s="26"/>
      <c r="R316" s="185"/>
      <c r="S316" s="185"/>
      <c r="T316" s="26"/>
      <c r="U316" s="185"/>
      <c r="V316" s="26"/>
      <c r="W316" s="26"/>
      <c r="X316" s="185"/>
      <c r="Y316" s="26"/>
      <c r="Z316" s="185"/>
      <c r="AA316" s="185"/>
      <c r="AB316" s="185"/>
      <c r="AC316" s="185"/>
      <c r="AD316" s="185"/>
      <c r="AE316" s="185"/>
      <c r="AF316" s="185"/>
      <c r="AG316" s="185"/>
      <c r="AH316" s="185"/>
      <c r="AI316" s="185"/>
      <c r="AJ316" s="185"/>
      <c r="AK316" s="185"/>
      <c r="AL316" s="185"/>
      <c r="AM316" s="185"/>
      <c r="AN316" s="185"/>
      <c r="AO316" s="185"/>
      <c r="AP316" s="185"/>
      <c r="AQ316" s="185"/>
      <c r="AR316" s="185"/>
      <c r="AS316" s="185"/>
      <c r="AT316" s="185"/>
      <c r="AU316" s="185"/>
      <c r="AV316" s="185"/>
      <c r="AW316" s="185"/>
      <c r="AX316" s="185"/>
      <c r="AY316" s="185"/>
      <c r="AZ316" s="185"/>
      <c r="BA316" s="185"/>
      <c r="BB316" s="185"/>
      <c r="BC316" s="185"/>
      <c r="BD316" s="185"/>
      <c r="BE316" s="185"/>
      <c r="BF316" s="185"/>
      <c r="BG316" s="185"/>
      <c r="BH316" s="185"/>
      <c r="BI316" s="185"/>
      <c r="BJ316" s="185"/>
      <c r="BK316" s="185"/>
      <c r="BL316" s="185"/>
      <c r="BM316" s="185"/>
      <c r="BN316" s="185"/>
      <c r="BO316" s="185"/>
      <c r="BP316" s="185"/>
      <c r="BQ316" s="185"/>
      <c r="BR316" s="185"/>
      <c r="BS316" s="185"/>
      <c r="BT316" s="185"/>
      <c r="BU316" s="185"/>
      <c r="BV316" s="185"/>
      <c r="BW316" s="185"/>
      <c r="BX316" s="185"/>
      <c r="BY316" s="185"/>
      <c r="BZ316" s="185"/>
      <c r="CA316" s="185"/>
      <c r="CB316" s="185"/>
      <c r="CC316" s="185"/>
      <c r="CD316" s="185"/>
      <c r="CE316" s="185"/>
      <c r="CF316" s="185"/>
      <c r="CG316" s="185"/>
      <c r="CH316" s="185"/>
    </row>
    <row r="317" spans="1:86" x14ac:dyDescent="0.3">
      <c r="A317" s="24">
        <f t="shared" si="36"/>
        <v>15</v>
      </c>
      <c r="B317" s="86">
        <f t="shared" si="37"/>
        <v>1.2409372308947871E-2</v>
      </c>
      <c r="C317" s="23">
        <f t="shared" si="38"/>
        <v>1.1134869352345924</v>
      </c>
      <c r="D317" s="23">
        <f t="shared" si="39"/>
        <v>1.4083016315275115E-3</v>
      </c>
      <c r="E317" s="26"/>
      <c r="F317" s="26"/>
      <c r="G317" s="26"/>
      <c r="H317" s="26"/>
      <c r="I317" s="26"/>
      <c r="J317" s="185"/>
      <c r="L317" s="26"/>
      <c r="M317" s="26"/>
      <c r="N317" s="26"/>
      <c r="O317" s="26"/>
      <c r="P317" s="185"/>
      <c r="Q317" s="26"/>
      <c r="R317" s="185"/>
      <c r="S317" s="185"/>
      <c r="T317" s="26"/>
      <c r="U317" s="185"/>
      <c r="V317" s="26"/>
      <c r="W317" s="26"/>
      <c r="X317" s="185"/>
      <c r="Y317" s="26"/>
      <c r="Z317" s="185"/>
      <c r="AA317" s="185"/>
      <c r="AB317" s="185"/>
      <c r="AC317" s="185"/>
      <c r="AD317" s="185"/>
      <c r="AE317" s="185"/>
      <c r="AF317" s="185"/>
      <c r="AG317" s="185"/>
      <c r="AH317" s="185"/>
      <c r="AI317" s="185"/>
      <c r="AJ317" s="185"/>
      <c r="AK317" s="185"/>
      <c r="AL317" s="185"/>
      <c r="AM317" s="185"/>
      <c r="AN317" s="185"/>
      <c r="AO317" s="185"/>
      <c r="AP317" s="185"/>
      <c r="AQ317" s="185"/>
      <c r="AR317" s="185"/>
      <c r="AS317" s="185"/>
      <c r="AT317" s="185"/>
      <c r="AU317" s="185"/>
      <c r="AV317" s="185"/>
      <c r="AW317" s="185"/>
      <c r="AX317" s="185"/>
      <c r="AY317" s="185"/>
      <c r="AZ317" s="185"/>
      <c r="BA317" s="185"/>
      <c r="BB317" s="185"/>
      <c r="BC317" s="185"/>
      <c r="BD317" s="185"/>
      <c r="BE317" s="185"/>
      <c r="BF317" s="185"/>
      <c r="BG317" s="185"/>
      <c r="BH317" s="185"/>
      <c r="BI317" s="185"/>
      <c r="BJ317" s="185"/>
      <c r="BK317" s="185"/>
      <c r="BL317" s="185"/>
      <c r="BM317" s="185"/>
      <c r="BN317" s="185"/>
      <c r="BO317" s="185"/>
      <c r="BP317" s="185"/>
      <c r="BQ317" s="185"/>
      <c r="BR317" s="185"/>
      <c r="BS317" s="185"/>
      <c r="BT317" s="185"/>
      <c r="BU317" s="185"/>
      <c r="BV317" s="185"/>
      <c r="BW317" s="185"/>
      <c r="BX317" s="185"/>
      <c r="BY317" s="185"/>
      <c r="BZ317" s="185"/>
      <c r="CA317" s="185"/>
      <c r="CB317" s="185"/>
      <c r="CC317" s="185"/>
      <c r="CD317" s="185"/>
      <c r="CE317" s="185"/>
      <c r="CF317" s="185"/>
      <c r="CG317" s="185"/>
      <c r="CH317" s="185"/>
    </row>
    <row r="318" spans="1:86" x14ac:dyDescent="0.3">
      <c r="A318" s="24">
        <f t="shared" si="36"/>
        <v>16</v>
      </c>
      <c r="B318" s="86">
        <f t="shared" si="37"/>
        <v>1.2332741681026927E-2</v>
      </c>
      <c r="C318" s="23">
        <f t="shared" si="38"/>
        <v>1.1083127394388925</v>
      </c>
      <c r="D318" s="23">
        <f t="shared" si="39"/>
        <v>1.3357930362642388E-3</v>
      </c>
      <c r="E318" s="26"/>
      <c r="F318" s="26"/>
      <c r="G318" s="26"/>
      <c r="H318" s="26"/>
      <c r="I318" s="26"/>
      <c r="J318" s="185"/>
      <c r="L318" s="26"/>
      <c r="M318" s="26"/>
      <c r="N318" s="26"/>
      <c r="O318" s="26"/>
      <c r="P318" s="185"/>
      <c r="Q318" s="26"/>
      <c r="R318" s="185"/>
      <c r="S318" s="185"/>
      <c r="T318" s="26"/>
      <c r="U318" s="185"/>
      <c r="V318" s="26"/>
      <c r="W318" s="26"/>
      <c r="X318" s="185"/>
      <c r="Y318" s="26"/>
      <c r="Z318" s="185"/>
      <c r="AA318" s="185"/>
      <c r="AB318" s="185"/>
      <c r="AC318" s="185"/>
      <c r="AD318" s="185"/>
      <c r="AE318" s="185"/>
      <c r="AF318" s="185"/>
      <c r="AG318" s="185"/>
      <c r="AH318" s="185"/>
      <c r="AI318" s="185"/>
      <c r="AJ318" s="185"/>
      <c r="AK318" s="185"/>
      <c r="AL318" s="185"/>
      <c r="AM318" s="185"/>
      <c r="AN318" s="185"/>
      <c r="AO318" s="185"/>
      <c r="AP318" s="185"/>
      <c r="AQ318" s="185"/>
      <c r="AR318" s="185"/>
      <c r="AS318" s="185"/>
      <c r="AT318" s="185"/>
      <c r="AU318" s="185"/>
      <c r="AV318" s="185"/>
      <c r="AW318" s="185"/>
      <c r="AX318" s="185"/>
      <c r="AY318" s="185"/>
      <c r="AZ318" s="185"/>
      <c r="BA318" s="185"/>
      <c r="BB318" s="185"/>
      <c r="BC318" s="185"/>
      <c r="BD318" s="185"/>
      <c r="BE318" s="185"/>
      <c r="BF318" s="185"/>
      <c r="BG318" s="185"/>
      <c r="BH318" s="185"/>
      <c r="BI318" s="185"/>
      <c r="BJ318" s="185"/>
      <c r="BK318" s="185"/>
      <c r="BL318" s="185"/>
      <c r="BM318" s="185"/>
      <c r="BN318" s="185"/>
      <c r="BO318" s="185"/>
      <c r="BP318" s="185"/>
      <c r="BQ318" s="185"/>
      <c r="BR318" s="185"/>
      <c r="BS318" s="185"/>
      <c r="BT318" s="185"/>
      <c r="BU318" s="185"/>
      <c r="BV318" s="185"/>
      <c r="BW318" s="185"/>
      <c r="BX318" s="185"/>
      <c r="BY318" s="185"/>
      <c r="BZ318" s="185"/>
      <c r="CA318" s="185"/>
      <c r="CB318" s="185"/>
      <c r="CC318" s="185"/>
      <c r="CD318" s="185"/>
      <c r="CE318" s="185"/>
      <c r="CF318" s="185"/>
      <c r="CG318" s="185"/>
      <c r="CH318" s="185"/>
    </row>
    <row r="319" spans="1:86" x14ac:dyDescent="0.3">
      <c r="A319" s="24">
        <f t="shared" si="36"/>
        <v>17</v>
      </c>
      <c r="B319" s="86">
        <f t="shared" si="37"/>
        <v>1.2261858350200053E-2</v>
      </c>
      <c r="C319" s="23">
        <f t="shared" si="38"/>
        <v>1.1021037044840529</v>
      </c>
      <c r="D319" s="23">
        <f t="shared" si="39"/>
        <v>1.251981161414143E-3</v>
      </c>
      <c r="E319" s="26"/>
      <c r="F319" s="26"/>
      <c r="G319" s="26"/>
      <c r="H319" s="26"/>
      <c r="I319" s="26"/>
      <c r="J319" s="185"/>
      <c r="L319" s="26"/>
      <c r="M319" s="26"/>
      <c r="N319" s="26"/>
      <c r="O319" s="26"/>
      <c r="P319" s="185"/>
      <c r="Q319" s="26"/>
      <c r="R319" s="185"/>
      <c r="S319" s="185"/>
      <c r="T319" s="26"/>
      <c r="U319" s="185"/>
      <c r="V319" s="26"/>
      <c r="W319" s="26"/>
      <c r="X319" s="185"/>
      <c r="Y319" s="26"/>
      <c r="Z319" s="185"/>
      <c r="AA319" s="185"/>
      <c r="AB319" s="185"/>
      <c r="AC319" s="185"/>
      <c r="AD319" s="185"/>
      <c r="AE319" s="185"/>
      <c r="AF319" s="185"/>
      <c r="AG319" s="185"/>
      <c r="AH319" s="185"/>
      <c r="AI319" s="185"/>
      <c r="AJ319" s="185"/>
      <c r="AK319" s="185"/>
      <c r="AL319" s="185"/>
      <c r="AM319" s="185"/>
      <c r="AN319" s="185"/>
      <c r="AO319" s="185"/>
      <c r="AP319" s="185"/>
      <c r="AQ319" s="185"/>
      <c r="AR319" s="185"/>
      <c r="AS319" s="185"/>
      <c r="AT319" s="185"/>
      <c r="AU319" s="185"/>
      <c r="AV319" s="185"/>
      <c r="AW319" s="185"/>
      <c r="AX319" s="185"/>
      <c r="AY319" s="185"/>
      <c r="AZ319" s="185"/>
      <c r="BA319" s="185"/>
      <c r="BB319" s="185"/>
      <c r="BC319" s="185"/>
      <c r="BD319" s="185"/>
      <c r="BE319" s="185"/>
      <c r="BF319" s="185"/>
      <c r="BG319" s="185"/>
      <c r="BH319" s="185"/>
      <c r="BI319" s="185"/>
      <c r="BJ319" s="185"/>
      <c r="BK319" s="185"/>
      <c r="BL319" s="185"/>
      <c r="BM319" s="185"/>
      <c r="BN319" s="185"/>
      <c r="BO319" s="185"/>
      <c r="BP319" s="185"/>
      <c r="BQ319" s="185"/>
      <c r="BR319" s="185"/>
      <c r="BS319" s="185"/>
      <c r="BT319" s="185"/>
      <c r="BU319" s="185"/>
      <c r="BV319" s="185"/>
      <c r="BW319" s="185"/>
      <c r="BX319" s="185"/>
      <c r="BY319" s="185"/>
      <c r="BZ319" s="185"/>
      <c r="CA319" s="185"/>
      <c r="CB319" s="185"/>
      <c r="CC319" s="185"/>
      <c r="CD319" s="185"/>
      <c r="CE319" s="185"/>
      <c r="CF319" s="185"/>
      <c r="CG319" s="185"/>
      <c r="CH319" s="185"/>
    </row>
    <row r="320" spans="1:86" x14ac:dyDescent="0.3">
      <c r="A320" s="24">
        <f t="shared" si="36"/>
        <v>18</v>
      </c>
      <c r="B320" s="86">
        <f t="shared" si="37"/>
        <v>1.2042024236351846E-2</v>
      </c>
      <c r="C320" s="23">
        <f t="shared" si="38"/>
        <v>1.101068865324913</v>
      </c>
      <c r="D320" s="23">
        <f t="shared" si="39"/>
        <v>1.2170737257831831E-3</v>
      </c>
      <c r="E320" s="26"/>
      <c r="F320" s="26"/>
      <c r="G320" s="26"/>
      <c r="H320" s="26"/>
      <c r="I320" s="26"/>
      <c r="J320" s="185"/>
      <c r="L320" s="26"/>
      <c r="M320" s="26"/>
      <c r="N320" s="26"/>
      <c r="O320" s="26"/>
      <c r="P320" s="185"/>
      <c r="Q320" s="26"/>
      <c r="R320" s="185"/>
      <c r="S320" s="185"/>
      <c r="T320" s="26"/>
      <c r="U320" s="185"/>
      <c r="V320" s="26"/>
      <c r="W320" s="26"/>
      <c r="X320" s="185"/>
      <c r="Y320" s="26"/>
      <c r="Z320" s="185"/>
      <c r="AA320" s="185"/>
      <c r="AB320" s="185"/>
      <c r="AC320" s="185"/>
      <c r="AD320" s="185"/>
      <c r="AE320" s="185"/>
      <c r="AF320" s="185"/>
      <c r="AG320" s="185"/>
      <c r="AH320" s="185"/>
      <c r="AI320" s="185"/>
      <c r="AJ320" s="185"/>
      <c r="AK320" s="185"/>
      <c r="AL320" s="185"/>
      <c r="AM320" s="185"/>
      <c r="AN320" s="185"/>
      <c r="AO320" s="185"/>
      <c r="AP320" s="185"/>
      <c r="AQ320" s="185"/>
      <c r="AR320" s="185"/>
      <c r="AS320" s="185"/>
      <c r="AT320" s="185"/>
      <c r="AU320" s="185"/>
      <c r="AV320" s="185"/>
      <c r="AW320" s="185"/>
      <c r="AX320" s="185"/>
      <c r="AY320" s="185"/>
      <c r="AZ320" s="185"/>
      <c r="BA320" s="185"/>
      <c r="BB320" s="185"/>
      <c r="BC320" s="185"/>
      <c r="BD320" s="185"/>
      <c r="BE320" s="185"/>
      <c r="BF320" s="185"/>
      <c r="BG320" s="185"/>
      <c r="BH320" s="185"/>
      <c r="BI320" s="185"/>
      <c r="BJ320" s="185"/>
      <c r="BK320" s="185"/>
      <c r="BL320" s="185"/>
      <c r="BM320" s="185"/>
      <c r="BN320" s="185"/>
      <c r="BO320" s="185"/>
      <c r="BP320" s="185"/>
      <c r="BQ320" s="185"/>
      <c r="BR320" s="185"/>
      <c r="BS320" s="185"/>
      <c r="BT320" s="185"/>
      <c r="BU320" s="185"/>
      <c r="BV320" s="185"/>
      <c r="BW320" s="185"/>
      <c r="BX320" s="185"/>
      <c r="BY320" s="185"/>
      <c r="BZ320" s="185"/>
      <c r="CA320" s="185"/>
      <c r="CB320" s="185"/>
      <c r="CC320" s="185"/>
      <c r="CD320" s="185"/>
      <c r="CE320" s="185"/>
      <c r="CF320" s="185"/>
      <c r="CG320" s="185"/>
      <c r="CH320" s="185"/>
    </row>
    <row r="321" spans="1:86" x14ac:dyDescent="0.3">
      <c r="A321" s="24">
        <f t="shared" si="36"/>
        <v>19</v>
      </c>
      <c r="B321" s="86">
        <f t="shared" si="37"/>
        <v>1.2281973890029302E-2</v>
      </c>
      <c r="C321" s="23">
        <f t="shared" si="38"/>
        <v>1.0958946695292133</v>
      </c>
      <c r="D321" s="23">
        <f t="shared" si="39"/>
        <v>1.1777758273507867E-3</v>
      </c>
      <c r="E321" s="26"/>
      <c r="F321" s="26"/>
      <c r="G321" s="26"/>
      <c r="H321" s="26"/>
      <c r="I321" s="26"/>
      <c r="J321" s="185"/>
      <c r="L321" s="26"/>
      <c r="M321" s="26"/>
      <c r="N321" s="26"/>
      <c r="O321" s="26"/>
      <c r="P321" s="185"/>
      <c r="Q321" s="26"/>
      <c r="R321" s="185"/>
      <c r="S321" s="185"/>
      <c r="T321" s="26"/>
      <c r="U321" s="185"/>
      <c r="V321" s="26"/>
      <c r="W321" s="26"/>
      <c r="X321" s="185"/>
      <c r="Y321" s="26"/>
      <c r="Z321" s="185"/>
      <c r="AA321" s="185"/>
      <c r="AB321" s="185"/>
      <c r="AC321" s="185"/>
      <c r="AD321" s="185"/>
      <c r="AE321" s="185"/>
      <c r="AF321" s="185"/>
      <c r="AG321" s="185"/>
      <c r="AH321" s="185"/>
      <c r="AI321" s="185"/>
      <c r="AJ321" s="185"/>
      <c r="AK321" s="185"/>
      <c r="AL321" s="185"/>
      <c r="AM321" s="185"/>
      <c r="AN321" s="185"/>
      <c r="AO321" s="185"/>
      <c r="AP321" s="185"/>
      <c r="AQ321" s="185"/>
      <c r="AR321" s="185"/>
      <c r="AS321" s="185"/>
      <c r="AT321" s="185"/>
      <c r="AU321" s="185"/>
      <c r="AV321" s="185"/>
      <c r="AW321" s="185"/>
      <c r="AX321" s="185"/>
      <c r="AY321" s="185"/>
      <c r="AZ321" s="185"/>
      <c r="BA321" s="185"/>
      <c r="BB321" s="185"/>
      <c r="BC321" s="185"/>
      <c r="BD321" s="185"/>
      <c r="BE321" s="185"/>
      <c r="BF321" s="185"/>
      <c r="BG321" s="185"/>
      <c r="BH321" s="185"/>
      <c r="BI321" s="185"/>
      <c r="BJ321" s="185"/>
      <c r="BK321" s="185"/>
      <c r="BL321" s="185"/>
      <c r="BM321" s="185"/>
      <c r="BN321" s="185"/>
      <c r="BO321" s="185"/>
      <c r="BP321" s="185"/>
      <c r="BQ321" s="185"/>
      <c r="BR321" s="185"/>
      <c r="BS321" s="185"/>
      <c r="BT321" s="185"/>
      <c r="BU321" s="185"/>
      <c r="BV321" s="185"/>
      <c r="BW321" s="185"/>
      <c r="BX321" s="185"/>
      <c r="BY321" s="185"/>
      <c r="BZ321" s="185"/>
      <c r="CA321" s="185"/>
      <c r="CB321" s="185"/>
      <c r="CC321" s="185"/>
      <c r="CD321" s="185"/>
      <c r="CE321" s="185"/>
      <c r="CF321" s="185"/>
      <c r="CG321" s="185"/>
      <c r="CH321" s="185"/>
    </row>
    <row r="322" spans="1:86" x14ac:dyDescent="0.3">
      <c r="A322" s="24">
        <f t="shared" si="36"/>
        <v>20</v>
      </c>
      <c r="B322" s="86">
        <f t="shared" si="37"/>
        <v>1.1936657122960548E-2</v>
      </c>
      <c r="C322" s="23">
        <f t="shared" si="38"/>
        <v>1.0907204737335134</v>
      </c>
      <c r="D322" s="23">
        <f t="shared" si="39"/>
        <v>1.0828991889894985E-3</v>
      </c>
      <c r="E322" s="26"/>
      <c r="F322" s="26"/>
      <c r="G322" s="26"/>
      <c r="H322" s="26"/>
      <c r="I322" s="26"/>
      <c r="J322" s="185"/>
      <c r="L322" s="26"/>
      <c r="M322" s="26"/>
      <c r="N322" s="26"/>
      <c r="O322" s="26"/>
      <c r="P322" s="185"/>
      <c r="Q322" s="26"/>
      <c r="R322" s="185"/>
      <c r="S322" s="185"/>
      <c r="T322" s="26"/>
      <c r="U322" s="185"/>
      <c r="V322" s="26"/>
      <c r="W322" s="26"/>
      <c r="X322" s="185"/>
      <c r="Y322" s="26"/>
      <c r="Z322" s="185"/>
      <c r="AA322" s="185"/>
      <c r="AB322" s="185"/>
      <c r="AC322" s="185"/>
      <c r="AD322" s="185"/>
      <c r="AE322" s="185"/>
      <c r="AF322" s="185"/>
      <c r="AG322" s="185"/>
      <c r="AH322" s="185"/>
      <c r="AI322" s="185"/>
      <c r="AJ322" s="185"/>
      <c r="AK322" s="185"/>
      <c r="AL322" s="185"/>
      <c r="AM322" s="185"/>
      <c r="AN322" s="185"/>
      <c r="AO322" s="185"/>
      <c r="AP322" s="185"/>
      <c r="AQ322" s="185"/>
      <c r="AR322" s="185"/>
      <c r="AS322" s="185"/>
      <c r="AT322" s="185"/>
      <c r="AU322" s="185"/>
      <c r="AV322" s="185"/>
      <c r="AW322" s="185"/>
      <c r="AX322" s="185"/>
      <c r="AY322" s="185"/>
      <c r="AZ322" s="185"/>
      <c r="BA322" s="185"/>
      <c r="BB322" s="185"/>
      <c r="BC322" s="185"/>
      <c r="BD322" s="185"/>
      <c r="BE322" s="185"/>
      <c r="BF322" s="185"/>
      <c r="BG322" s="185"/>
      <c r="BH322" s="185"/>
      <c r="BI322" s="185"/>
      <c r="BJ322" s="185"/>
      <c r="BK322" s="185"/>
      <c r="BL322" s="185"/>
      <c r="BM322" s="185"/>
      <c r="BN322" s="185"/>
      <c r="BO322" s="185"/>
      <c r="BP322" s="185"/>
      <c r="BQ322" s="185"/>
      <c r="BR322" s="185"/>
      <c r="BS322" s="185"/>
      <c r="BT322" s="185"/>
      <c r="BU322" s="185"/>
      <c r="BV322" s="185"/>
      <c r="BW322" s="185"/>
      <c r="BX322" s="185"/>
      <c r="BY322" s="185"/>
      <c r="BZ322" s="185"/>
      <c r="CA322" s="185"/>
      <c r="CB322" s="185"/>
      <c r="CC322" s="185"/>
      <c r="CD322" s="185"/>
      <c r="CE322" s="185"/>
      <c r="CF322" s="185"/>
      <c r="CG322" s="185"/>
      <c r="CH322" s="185"/>
    </row>
    <row r="323" spans="1:86" x14ac:dyDescent="0.3">
      <c r="A323" s="24">
        <f t="shared" si="36"/>
        <v>21</v>
      </c>
      <c r="B323" s="86">
        <f t="shared" si="37"/>
        <v>1.1564040694694957E-2</v>
      </c>
      <c r="C323" s="23">
        <f t="shared" si="38"/>
        <v>1.0855462779378136</v>
      </c>
      <c r="D323" s="23">
        <f t="shared" si="39"/>
        <v>9.892606393525614E-4</v>
      </c>
      <c r="E323" s="26"/>
      <c r="F323" s="26"/>
      <c r="G323" s="26"/>
      <c r="H323" s="26"/>
      <c r="I323" s="26"/>
      <c r="J323" s="185"/>
      <c r="L323" s="26"/>
      <c r="M323" s="26"/>
      <c r="N323" s="26"/>
      <c r="O323" s="26"/>
      <c r="P323" s="185"/>
      <c r="Q323" s="26"/>
      <c r="R323" s="185"/>
      <c r="S323" s="185"/>
      <c r="T323" s="26"/>
      <c r="U323" s="185"/>
      <c r="V323" s="26"/>
      <c r="W323" s="26"/>
      <c r="X323" s="185"/>
      <c r="Y323" s="26"/>
      <c r="Z323" s="185"/>
      <c r="AA323" s="185"/>
      <c r="AB323" s="185"/>
      <c r="AC323" s="185"/>
      <c r="AD323" s="185"/>
      <c r="AE323" s="185"/>
      <c r="AF323" s="185"/>
      <c r="AG323" s="185"/>
      <c r="AH323" s="185"/>
      <c r="AI323" s="185"/>
      <c r="AJ323" s="185"/>
      <c r="AK323" s="185"/>
      <c r="AL323" s="185"/>
      <c r="AM323" s="185"/>
      <c r="AN323" s="185"/>
      <c r="AO323" s="185"/>
      <c r="AP323" s="185"/>
      <c r="AQ323" s="185"/>
      <c r="AR323" s="185"/>
      <c r="AS323" s="185"/>
      <c r="AT323" s="185"/>
      <c r="AU323" s="185"/>
      <c r="AV323" s="185"/>
      <c r="AW323" s="185"/>
      <c r="AX323" s="185"/>
      <c r="AY323" s="185"/>
      <c r="AZ323" s="185"/>
      <c r="BA323" s="185"/>
      <c r="BB323" s="185"/>
      <c r="BC323" s="185"/>
      <c r="BD323" s="185"/>
      <c r="BE323" s="185"/>
      <c r="BF323" s="185"/>
      <c r="BG323" s="185"/>
      <c r="BH323" s="185"/>
      <c r="BI323" s="185"/>
      <c r="BJ323" s="185"/>
      <c r="BK323" s="185"/>
      <c r="BL323" s="185"/>
      <c r="BM323" s="185"/>
      <c r="BN323" s="185"/>
      <c r="BO323" s="185"/>
      <c r="BP323" s="185"/>
      <c r="BQ323" s="185"/>
      <c r="BR323" s="185"/>
      <c r="BS323" s="185"/>
      <c r="BT323" s="185"/>
      <c r="BU323" s="185"/>
      <c r="BV323" s="185"/>
      <c r="BW323" s="185"/>
      <c r="BX323" s="185"/>
      <c r="BY323" s="185"/>
      <c r="BZ323" s="185"/>
      <c r="CA323" s="185"/>
      <c r="CB323" s="185"/>
      <c r="CC323" s="185"/>
      <c r="CD323" s="185"/>
      <c r="CE323" s="185"/>
      <c r="CF323" s="185"/>
      <c r="CG323" s="185"/>
      <c r="CH323" s="185"/>
    </row>
    <row r="324" spans="1:86" x14ac:dyDescent="0.3">
      <c r="A324" s="24">
        <f t="shared" si="36"/>
        <v>22</v>
      </c>
      <c r="B324" s="86">
        <f t="shared" si="37"/>
        <v>1.1235007936059404E-2</v>
      </c>
      <c r="C324" s="23">
        <f t="shared" si="38"/>
        <v>1.0793372429829737</v>
      </c>
      <c r="D324" s="23">
        <f t="shared" si="39"/>
        <v>8.9135455453878307E-4</v>
      </c>
      <c r="E324" s="26"/>
      <c r="F324" s="26"/>
      <c r="G324" s="26"/>
      <c r="H324" s="26"/>
      <c r="I324" s="26"/>
      <c r="J324" s="185"/>
      <c r="L324" s="26"/>
      <c r="M324" s="26"/>
      <c r="N324" s="26"/>
      <c r="O324" s="26"/>
      <c r="P324" s="185"/>
      <c r="Q324" s="26"/>
      <c r="R324" s="185"/>
      <c r="S324" s="185"/>
      <c r="T324" s="26"/>
      <c r="U324" s="185"/>
      <c r="V324" s="26"/>
      <c r="W324" s="26"/>
      <c r="X324" s="185"/>
      <c r="Y324" s="26"/>
      <c r="Z324" s="185"/>
      <c r="AA324" s="185"/>
      <c r="AB324" s="185"/>
      <c r="AC324" s="185"/>
      <c r="AD324" s="185"/>
      <c r="AE324" s="185"/>
      <c r="AF324" s="185"/>
      <c r="AG324" s="185"/>
      <c r="AH324" s="185"/>
      <c r="AI324" s="185"/>
      <c r="AJ324" s="185"/>
      <c r="AK324" s="185"/>
      <c r="AL324" s="185"/>
      <c r="AM324" s="185"/>
      <c r="AN324" s="185"/>
      <c r="AO324" s="185"/>
      <c r="AP324" s="185"/>
      <c r="AQ324" s="185"/>
      <c r="AR324" s="185"/>
      <c r="AS324" s="185"/>
      <c r="AT324" s="185"/>
      <c r="AU324" s="185"/>
      <c r="AV324" s="185"/>
      <c r="AW324" s="185"/>
      <c r="AX324" s="185"/>
      <c r="AY324" s="185"/>
      <c r="AZ324" s="185"/>
      <c r="BA324" s="185"/>
      <c r="BB324" s="185"/>
      <c r="BC324" s="185"/>
      <c r="BD324" s="185"/>
      <c r="BE324" s="185"/>
      <c r="BF324" s="185"/>
      <c r="BG324" s="185"/>
      <c r="BH324" s="185"/>
      <c r="BI324" s="185"/>
      <c r="BJ324" s="185"/>
      <c r="BK324" s="185"/>
      <c r="BL324" s="185"/>
      <c r="BM324" s="185"/>
      <c r="BN324" s="185"/>
      <c r="BO324" s="185"/>
      <c r="BP324" s="185"/>
      <c r="BQ324" s="185"/>
      <c r="BR324" s="185"/>
      <c r="BS324" s="185"/>
      <c r="BT324" s="185"/>
      <c r="BU324" s="185"/>
      <c r="BV324" s="185"/>
      <c r="BW324" s="185"/>
      <c r="BX324" s="185"/>
      <c r="BY324" s="185"/>
      <c r="BZ324" s="185"/>
      <c r="CA324" s="185"/>
      <c r="CB324" s="185"/>
      <c r="CC324" s="185"/>
      <c r="CD324" s="185"/>
      <c r="CE324" s="185"/>
      <c r="CF324" s="185"/>
      <c r="CG324" s="185"/>
      <c r="CH324" s="185"/>
    </row>
    <row r="325" spans="1:86" x14ac:dyDescent="0.3">
      <c r="A325" s="24">
        <f t="shared" si="36"/>
        <v>23</v>
      </c>
      <c r="B325" s="86">
        <f t="shared" si="37"/>
        <v>1.1673239339482302E-2</v>
      </c>
      <c r="C325" s="23">
        <f t="shared" si="38"/>
        <v>1.0741630471872743</v>
      </c>
      <c r="D325" s="23">
        <f t="shared" si="39"/>
        <v>8.6572299996237254E-4</v>
      </c>
      <c r="E325" s="26"/>
      <c r="F325" s="26"/>
      <c r="G325" s="26"/>
      <c r="H325" s="26"/>
      <c r="I325" s="26"/>
      <c r="J325" s="185"/>
      <c r="L325" s="26"/>
      <c r="M325" s="26"/>
      <c r="N325" s="26"/>
      <c r="O325" s="26"/>
      <c r="P325" s="185"/>
      <c r="Q325" s="26"/>
      <c r="R325" s="185"/>
      <c r="S325" s="185"/>
      <c r="T325" s="26"/>
      <c r="U325" s="185"/>
      <c r="V325" s="26"/>
      <c r="W325" s="26"/>
      <c r="X325" s="185"/>
      <c r="Y325" s="26"/>
      <c r="Z325" s="185"/>
      <c r="AA325" s="185"/>
      <c r="AB325" s="185"/>
      <c r="AC325" s="185"/>
      <c r="AD325" s="185"/>
      <c r="AE325" s="185"/>
      <c r="AF325" s="185"/>
      <c r="AG325" s="185"/>
      <c r="AH325" s="185"/>
      <c r="AI325" s="185"/>
      <c r="AJ325" s="185"/>
      <c r="AK325" s="185"/>
      <c r="AL325" s="185"/>
      <c r="AM325" s="185"/>
      <c r="AN325" s="185"/>
      <c r="AO325" s="185"/>
      <c r="AP325" s="185"/>
      <c r="AQ325" s="185"/>
      <c r="AR325" s="185"/>
      <c r="AS325" s="185"/>
      <c r="AT325" s="185"/>
      <c r="AU325" s="185"/>
      <c r="AV325" s="185"/>
      <c r="AW325" s="185"/>
      <c r="AX325" s="185"/>
      <c r="AY325" s="185"/>
      <c r="AZ325" s="185"/>
      <c r="BA325" s="185"/>
      <c r="BB325" s="185"/>
      <c r="BC325" s="185"/>
      <c r="BD325" s="185"/>
      <c r="BE325" s="185"/>
      <c r="BF325" s="185"/>
      <c r="BG325" s="185"/>
      <c r="BH325" s="185"/>
      <c r="BI325" s="185"/>
      <c r="BJ325" s="185"/>
      <c r="BK325" s="185"/>
      <c r="BL325" s="185"/>
      <c r="BM325" s="185"/>
      <c r="BN325" s="185"/>
      <c r="BO325" s="185"/>
      <c r="BP325" s="185"/>
      <c r="BQ325" s="185"/>
      <c r="BR325" s="185"/>
      <c r="BS325" s="185"/>
      <c r="BT325" s="185"/>
      <c r="BU325" s="185"/>
      <c r="BV325" s="185"/>
      <c r="BW325" s="185"/>
      <c r="BX325" s="185"/>
      <c r="BY325" s="185"/>
      <c r="BZ325" s="185"/>
      <c r="CA325" s="185"/>
      <c r="CB325" s="185"/>
      <c r="CC325" s="185"/>
      <c r="CD325" s="185"/>
      <c r="CE325" s="185"/>
      <c r="CF325" s="185"/>
      <c r="CG325" s="185"/>
      <c r="CH325" s="185"/>
    </row>
    <row r="326" spans="1:86" x14ac:dyDescent="0.3">
      <c r="A326" s="24">
        <f t="shared" si="36"/>
        <v>24</v>
      </c>
      <c r="B326" s="86">
        <f t="shared" si="37"/>
        <v>1.0881070223349543E-2</v>
      </c>
      <c r="C326" s="23">
        <f t="shared" si="38"/>
        <v>1.0679540122324345</v>
      </c>
      <c r="D326" s="23">
        <f t="shared" si="39"/>
        <v>7.3941237905947332E-4</v>
      </c>
      <c r="E326" s="26"/>
      <c r="F326" s="26"/>
      <c r="G326" s="26"/>
      <c r="H326" s="26"/>
      <c r="I326" s="26"/>
      <c r="J326" s="185"/>
      <c r="L326" s="26"/>
      <c r="M326" s="26"/>
      <c r="N326" s="26"/>
      <c r="O326" s="26"/>
      <c r="P326" s="185"/>
      <c r="Q326" s="26"/>
      <c r="R326" s="185"/>
      <c r="S326" s="185"/>
      <c r="T326" s="26"/>
      <c r="U326" s="185"/>
      <c r="V326" s="26"/>
      <c r="W326" s="26"/>
      <c r="X326" s="185"/>
      <c r="Y326" s="26"/>
      <c r="Z326" s="185"/>
      <c r="AA326" s="185"/>
      <c r="AB326" s="185"/>
      <c r="AC326" s="185"/>
      <c r="AD326" s="185"/>
      <c r="AE326" s="185"/>
      <c r="AF326" s="185"/>
      <c r="AG326" s="185"/>
      <c r="AH326" s="185"/>
      <c r="AI326" s="185"/>
      <c r="AJ326" s="185"/>
      <c r="AK326" s="185"/>
      <c r="AL326" s="185"/>
      <c r="AM326" s="185"/>
      <c r="AN326" s="185"/>
      <c r="AO326" s="185"/>
      <c r="AP326" s="185"/>
      <c r="AQ326" s="185"/>
      <c r="AR326" s="185"/>
      <c r="AS326" s="185"/>
      <c r="AT326" s="185"/>
      <c r="AU326" s="185"/>
      <c r="AV326" s="185"/>
      <c r="AW326" s="185"/>
      <c r="AX326" s="185"/>
      <c r="AY326" s="185"/>
      <c r="AZ326" s="185"/>
      <c r="BA326" s="185"/>
      <c r="BB326" s="185"/>
      <c r="BC326" s="185"/>
      <c r="BD326" s="185"/>
      <c r="BE326" s="185"/>
      <c r="BF326" s="185"/>
      <c r="BG326" s="185"/>
      <c r="BH326" s="185"/>
      <c r="BI326" s="185"/>
      <c r="BJ326" s="185"/>
      <c r="BK326" s="185"/>
      <c r="BL326" s="185"/>
      <c r="BM326" s="185"/>
      <c r="BN326" s="185"/>
      <c r="BO326" s="185"/>
      <c r="BP326" s="185"/>
      <c r="BQ326" s="185"/>
      <c r="BR326" s="185"/>
      <c r="BS326" s="185"/>
      <c r="BT326" s="185"/>
      <c r="BU326" s="185"/>
      <c r="BV326" s="185"/>
      <c r="BW326" s="185"/>
      <c r="BX326" s="185"/>
      <c r="BY326" s="185"/>
      <c r="BZ326" s="185"/>
      <c r="CA326" s="185"/>
      <c r="CB326" s="185"/>
      <c r="CC326" s="185"/>
      <c r="CD326" s="185"/>
      <c r="CE326" s="185"/>
      <c r="CF326" s="185"/>
      <c r="CG326" s="185"/>
      <c r="CH326" s="185"/>
    </row>
    <row r="327" spans="1:86" x14ac:dyDescent="0.3">
      <c r="A327" s="24">
        <f t="shared" si="36"/>
        <v>25</v>
      </c>
      <c r="B327" s="86">
        <f t="shared" si="37"/>
        <v>1.1472562882614331E-2</v>
      </c>
      <c r="C327" s="23">
        <f t="shared" si="38"/>
        <v>1.0627798164367344</v>
      </c>
      <c r="D327" s="23">
        <f t="shared" si="39"/>
        <v>7.2024539182941971E-4</v>
      </c>
      <c r="E327" s="26"/>
      <c r="F327" s="26"/>
      <c r="G327" s="26"/>
      <c r="H327" s="26"/>
      <c r="I327" s="26"/>
      <c r="J327" s="185"/>
      <c r="L327" s="26"/>
      <c r="M327" s="26"/>
      <c r="N327" s="26"/>
      <c r="O327" s="26"/>
      <c r="P327" s="185"/>
      <c r="Q327" s="26"/>
      <c r="R327" s="185"/>
      <c r="S327" s="185"/>
      <c r="T327" s="26"/>
      <c r="U327" s="185"/>
      <c r="V327" s="26"/>
      <c r="W327" s="26"/>
      <c r="X327" s="185"/>
      <c r="Y327" s="26"/>
      <c r="Z327" s="185"/>
      <c r="AA327" s="185"/>
      <c r="AB327" s="185"/>
      <c r="AC327" s="185"/>
      <c r="AD327" s="185"/>
      <c r="AE327" s="185"/>
      <c r="AF327" s="185"/>
      <c r="AG327" s="185"/>
      <c r="AH327" s="185"/>
      <c r="AI327" s="185"/>
      <c r="AJ327" s="185"/>
      <c r="AK327" s="185"/>
      <c r="AL327" s="185"/>
      <c r="AM327" s="185"/>
      <c r="AN327" s="185"/>
      <c r="AO327" s="185"/>
      <c r="AP327" s="185"/>
      <c r="AQ327" s="185"/>
      <c r="AR327" s="185"/>
      <c r="AS327" s="185"/>
      <c r="AT327" s="185"/>
      <c r="AU327" s="185"/>
      <c r="AV327" s="185"/>
      <c r="AW327" s="185"/>
      <c r="AX327" s="185"/>
      <c r="AY327" s="185"/>
      <c r="AZ327" s="185"/>
      <c r="BA327" s="185"/>
      <c r="BB327" s="185"/>
      <c r="BC327" s="185"/>
      <c r="BD327" s="185"/>
      <c r="BE327" s="185"/>
      <c r="BF327" s="185"/>
      <c r="BG327" s="185"/>
      <c r="BH327" s="185"/>
      <c r="BI327" s="185"/>
      <c r="BJ327" s="185"/>
      <c r="BK327" s="185"/>
      <c r="BL327" s="185"/>
      <c r="BM327" s="185"/>
      <c r="BN327" s="185"/>
      <c r="BO327" s="185"/>
      <c r="BP327" s="185"/>
      <c r="BQ327" s="185"/>
      <c r="BR327" s="185"/>
      <c r="BS327" s="185"/>
      <c r="BT327" s="185"/>
      <c r="BU327" s="185"/>
      <c r="BV327" s="185"/>
      <c r="BW327" s="185"/>
      <c r="BX327" s="185"/>
      <c r="BY327" s="185"/>
      <c r="BZ327" s="185"/>
      <c r="CA327" s="185"/>
      <c r="CB327" s="185"/>
      <c r="CC327" s="185"/>
      <c r="CD327" s="185"/>
      <c r="CE327" s="185"/>
      <c r="CF327" s="185"/>
      <c r="CG327" s="185"/>
      <c r="CH327" s="185"/>
    </row>
    <row r="328" spans="1:86" x14ac:dyDescent="0.3">
      <c r="A328" s="24">
        <f t="shared" si="36"/>
        <v>26</v>
      </c>
      <c r="B328" s="86">
        <f t="shared" si="37"/>
        <v>1.1491241598170061E-2</v>
      </c>
      <c r="C328" s="23">
        <f t="shared" si="38"/>
        <v>1.0576056206410349</v>
      </c>
      <c r="D328" s="23">
        <f t="shared" si="39"/>
        <v>6.619601041986643E-4</v>
      </c>
      <c r="E328" s="26"/>
      <c r="F328" s="26"/>
      <c r="G328" s="26"/>
      <c r="H328" s="26"/>
      <c r="I328" s="26"/>
      <c r="J328" s="185"/>
      <c r="L328" s="26"/>
      <c r="M328" s="26"/>
      <c r="N328" s="26"/>
      <c r="O328" s="26"/>
      <c r="P328" s="185"/>
      <c r="Q328" s="26"/>
      <c r="R328" s="185"/>
      <c r="S328" s="185"/>
      <c r="T328" s="26"/>
      <c r="U328" s="185"/>
      <c r="V328" s="26"/>
      <c r="W328" s="26"/>
      <c r="X328" s="185"/>
      <c r="Y328" s="26"/>
      <c r="Z328" s="185"/>
      <c r="AA328" s="185"/>
      <c r="AB328" s="185"/>
      <c r="AC328" s="185"/>
      <c r="AD328" s="185"/>
      <c r="AE328" s="185"/>
      <c r="AF328" s="185"/>
      <c r="AG328" s="185"/>
      <c r="AH328" s="185"/>
      <c r="AI328" s="185"/>
      <c r="AJ328" s="185"/>
      <c r="AK328" s="185"/>
      <c r="AL328" s="185"/>
      <c r="AM328" s="185"/>
      <c r="AN328" s="185"/>
      <c r="AO328" s="185"/>
      <c r="AP328" s="185"/>
      <c r="AQ328" s="185"/>
      <c r="AR328" s="185"/>
      <c r="AS328" s="185"/>
      <c r="AT328" s="185"/>
      <c r="AU328" s="185"/>
      <c r="AV328" s="185"/>
      <c r="AW328" s="185"/>
      <c r="AX328" s="185"/>
      <c r="AY328" s="185"/>
      <c r="AZ328" s="185"/>
      <c r="BA328" s="185"/>
      <c r="BB328" s="185"/>
      <c r="BC328" s="185"/>
      <c r="BD328" s="185"/>
      <c r="BE328" s="185"/>
      <c r="BF328" s="185"/>
      <c r="BG328" s="185"/>
      <c r="BH328" s="185"/>
      <c r="BI328" s="185"/>
      <c r="BJ328" s="185"/>
      <c r="BK328" s="185"/>
      <c r="BL328" s="185"/>
      <c r="BM328" s="185"/>
      <c r="BN328" s="185"/>
      <c r="BO328" s="185"/>
      <c r="BP328" s="185"/>
      <c r="BQ328" s="185"/>
      <c r="BR328" s="185"/>
      <c r="BS328" s="185"/>
      <c r="BT328" s="185"/>
      <c r="BU328" s="185"/>
      <c r="BV328" s="185"/>
      <c r="BW328" s="185"/>
      <c r="BX328" s="185"/>
      <c r="BY328" s="185"/>
      <c r="BZ328" s="185"/>
      <c r="CA328" s="185"/>
      <c r="CB328" s="185"/>
      <c r="CC328" s="185"/>
      <c r="CD328" s="185"/>
      <c r="CE328" s="185"/>
      <c r="CF328" s="185"/>
      <c r="CG328" s="185"/>
      <c r="CH328" s="185"/>
    </row>
    <row r="329" spans="1:86" x14ac:dyDescent="0.3">
      <c r="A329" s="24">
        <f t="shared" si="36"/>
        <v>27</v>
      </c>
      <c r="B329" s="86">
        <f t="shared" si="37"/>
        <v>1.1828416361022213E-2</v>
      </c>
      <c r="C329" s="23">
        <f t="shared" si="38"/>
        <v>1.0513965856861951</v>
      </c>
      <c r="D329" s="23">
        <f t="shared" si="39"/>
        <v>6.079402150312702E-4</v>
      </c>
      <c r="E329" s="26"/>
      <c r="F329" s="26"/>
      <c r="G329" s="26"/>
      <c r="H329" s="26"/>
      <c r="I329" s="26"/>
      <c r="J329" s="185"/>
      <c r="L329" s="26"/>
      <c r="M329" s="26"/>
      <c r="N329" s="26"/>
      <c r="O329" s="26"/>
      <c r="P329" s="185"/>
      <c r="Q329" s="26"/>
      <c r="R329" s="185"/>
      <c r="S329" s="185"/>
      <c r="T329" s="26"/>
      <c r="U329" s="185"/>
      <c r="V329" s="26"/>
      <c r="W329" s="26"/>
      <c r="X329" s="185"/>
      <c r="Y329" s="26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185"/>
      <c r="AJ329" s="185"/>
      <c r="AK329" s="185"/>
      <c r="AL329" s="185"/>
      <c r="AM329" s="185"/>
      <c r="AN329" s="185"/>
      <c r="AO329" s="185"/>
      <c r="AP329" s="185"/>
      <c r="AQ329" s="185"/>
      <c r="AR329" s="185"/>
      <c r="AS329" s="185"/>
      <c r="AT329" s="185"/>
      <c r="AU329" s="185"/>
      <c r="AV329" s="185"/>
      <c r="AW329" s="185"/>
      <c r="AX329" s="185"/>
      <c r="AY329" s="185"/>
      <c r="AZ329" s="185"/>
      <c r="BA329" s="185"/>
      <c r="BB329" s="185"/>
      <c r="BC329" s="185"/>
      <c r="BD329" s="185"/>
      <c r="BE329" s="185"/>
      <c r="BF329" s="185"/>
      <c r="BG329" s="185"/>
      <c r="BH329" s="185"/>
      <c r="BI329" s="185"/>
      <c r="BJ329" s="185"/>
      <c r="BK329" s="185"/>
      <c r="BL329" s="185"/>
      <c r="BM329" s="185"/>
      <c r="BN329" s="185"/>
      <c r="BO329" s="185"/>
      <c r="BP329" s="185"/>
      <c r="BQ329" s="185"/>
      <c r="BR329" s="185"/>
      <c r="BS329" s="185"/>
      <c r="BT329" s="185"/>
      <c r="BU329" s="185"/>
      <c r="BV329" s="185"/>
      <c r="BW329" s="185"/>
      <c r="BX329" s="185"/>
      <c r="BY329" s="185"/>
      <c r="BZ329" s="185"/>
      <c r="CA329" s="185"/>
      <c r="CB329" s="185"/>
      <c r="CC329" s="185"/>
      <c r="CD329" s="185"/>
      <c r="CE329" s="185"/>
      <c r="CF329" s="185"/>
      <c r="CG329" s="185"/>
      <c r="CH329" s="185"/>
    </row>
    <row r="330" spans="1:86" x14ac:dyDescent="0.3">
      <c r="A330" s="24">
        <f t="shared" si="36"/>
        <v>28</v>
      </c>
      <c r="B330" s="86">
        <f t="shared" si="37"/>
        <v>1.1923246763074382E-2</v>
      </c>
      <c r="C330" s="23">
        <f t="shared" si="38"/>
        <v>1.0462223898904952</v>
      </c>
      <c r="D330" s="23">
        <f t="shared" si="39"/>
        <v>5.51120960643409E-4</v>
      </c>
      <c r="E330" s="26"/>
      <c r="F330" s="26"/>
      <c r="G330" s="26"/>
      <c r="H330" s="26"/>
      <c r="I330" s="26"/>
      <c r="J330" s="185"/>
      <c r="L330" s="26"/>
      <c r="M330" s="26"/>
      <c r="N330" s="26"/>
      <c r="O330" s="26"/>
      <c r="P330" s="185"/>
      <c r="Q330" s="26"/>
      <c r="R330" s="185"/>
      <c r="S330" s="185"/>
      <c r="T330" s="26"/>
      <c r="U330" s="185"/>
      <c r="V330" s="26"/>
      <c r="W330" s="26"/>
      <c r="X330" s="185"/>
      <c r="Y330" s="26"/>
      <c r="Z330" s="185"/>
      <c r="AA330" s="185"/>
      <c r="AB330" s="185"/>
      <c r="AC330" s="185"/>
      <c r="AD330" s="185"/>
      <c r="AE330" s="185"/>
      <c r="AF330" s="185"/>
      <c r="AG330" s="185"/>
      <c r="AH330" s="185"/>
      <c r="AI330" s="185"/>
      <c r="AJ330" s="185"/>
      <c r="AK330" s="185"/>
      <c r="AL330" s="185"/>
      <c r="AM330" s="185"/>
      <c r="AN330" s="185"/>
      <c r="AO330" s="185"/>
      <c r="AP330" s="185"/>
      <c r="AQ330" s="185"/>
      <c r="AR330" s="185"/>
      <c r="AS330" s="185"/>
      <c r="AT330" s="185"/>
      <c r="AU330" s="185"/>
      <c r="AV330" s="185"/>
      <c r="AW330" s="185"/>
      <c r="AX330" s="185"/>
      <c r="AY330" s="185"/>
      <c r="AZ330" s="185"/>
      <c r="BA330" s="185"/>
      <c r="BB330" s="185"/>
      <c r="BC330" s="185"/>
      <c r="BD330" s="185"/>
      <c r="BE330" s="185"/>
      <c r="BF330" s="185"/>
      <c r="BG330" s="185"/>
      <c r="BH330" s="185"/>
      <c r="BI330" s="185"/>
      <c r="BJ330" s="185"/>
      <c r="BK330" s="185"/>
      <c r="BL330" s="185"/>
      <c r="BM330" s="185"/>
      <c r="BN330" s="185"/>
      <c r="BO330" s="185"/>
      <c r="BP330" s="185"/>
      <c r="BQ330" s="185"/>
      <c r="BR330" s="185"/>
      <c r="BS330" s="185"/>
      <c r="BT330" s="185"/>
      <c r="BU330" s="185"/>
      <c r="BV330" s="185"/>
      <c r="BW330" s="185"/>
      <c r="BX330" s="185"/>
      <c r="BY330" s="185"/>
      <c r="BZ330" s="185"/>
      <c r="CA330" s="185"/>
      <c r="CB330" s="185"/>
      <c r="CC330" s="185"/>
      <c r="CD330" s="185"/>
      <c r="CE330" s="185"/>
      <c r="CF330" s="185"/>
      <c r="CG330" s="185"/>
      <c r="CH330" s="185"/>
    </row>
    <row r="331" spans="1:86" x14ac:dyDescent="0.3">
      <c r="A331" s="24">
        <f t="shared" si="36"/>
        <v>29</v>
      </c>
      <c r="B331" s="86">
        <f t="shared" si="37"/>
        <v>1.2602385703023749E-2</v>
      </c>
      <c r="C331" s="23">
        <f t="shared" si="38"/>
        <v>1.0400133549356554</v>
      </c>
      <c r="D331" s="23">
        <f t="shared" si="39"/>
        <v>5.0426373217111824E-4</v>
      </c>
      <c r="E331" s="26"/>
      <c r="F331" s="26"/>
      <c r="G331" s="26"/>
      <c r="H331" s="26"/>
      <c r="I331" s="26"/>
      <c r="J331" s="185"/>
      <c r="L331" s="26"/>
      <c r="M331" s="26"/>
      <c r="N331" s="26"/>
      <c r="O331" s="26"/>
      <c r="P331" s="185"/>
      <c r="Q331" s="26"/>
      <c r="R331" s="185"/>
      <c r="S331" s="185"/>
      <c r="T331" s="26"/>
      <c r="U331" s="185"/>
      <c r="V331" s="26"/>
      <c r="W331" s="26"/>
      <c r="X331" s="185"/>
      <c r="Y331" s="26"/>
      <c r="Z331" s="185"/>
      <c r="AA331" s="185"/>
      <c r="AB331" s="185"/>
      <c r="AC331" s="185"/>
      <c r="AD331" s="185"/>
      <c r="AE331" s="185"/>
      <c r="AF331" s="185"/>
      <c r="AG331" s="185"/>
      <c r="AH331" s="185"/>
      <c r="AI331" s="185"/>
      <c r="AJ331" s="185"/>
      <c r="AK331" s="185"/>
      <c r="AL331" s="185"/>
      <c r="AM331" s="185"/>
      <c r="AN331" s="185"/>
      <c r="AO331" s="185"/>
      <c r="AP331" s="185"/>
      <c r="AQ331" s="185"/>
      <c r="AR331" s="185"/>
      <c r="AS331" s="185"/>
      <c r="AT331" s="185"/>
      <c r="AU331" s="185"/>
      <c r="AV331" s="185"/>
      <c r="AW331" s="185"/>
      <c r="AX331" s="185"/>
      <c r="AY331" s="185"/>
      <c r="AZ331" s="185"/>
      <c r="BA331" s="185"/>
      <c r="BB331" s="185"/>
      <c r="BC331" s="185"/>
      <c r="BD331" s="185"/>
      <c r="BE331" s="185"/>
      <c r="BF331" s="185"/>
      <c r="BG331" s="185"/>
      <c r="BH331" s="185"/>
      <c r="BI331" s="185"/>
      <c r="BJ331" s="185"/>
      <c r="BK331" s="185"/>
      <c r="BL331" s="185"/>
      <c r="BM331" s="185"/>
      <c r="BN331" s="185"/>
      <c r="BO331" s="185"/>
      <c r="BP331" s="185"/>
      <c r="BQ331" s="185"/>
      <c r="BR331" s="185"/>
      <c r="BS331" s="185"/>
      <c r="BT331" s="185"/>
      <c r="BU331" s="185"/>
      <c r="BV331" s="185"/>
      <c r="BW331" s="185"/>
      <c r="BX331" s="185"/>
      <c r="BY331" s="185"/>
      <c r="BZ331" s="185"/>
      <c r="CA331" s="185"/>
      <c r="CB331" s="185"/>
      <c r="CC331" s="185"/>
      <c r="CD331" s="185"/>
      <c r="CE331" s="185"/>
      <c r="CF331" s="185"/>
      <c r="CG331" s="185"/>
      <c r="CH331" s="185"/>
    </row>
    <row r="332" spans="1:86" x14ac:dyDescent="0.3">
      <c r="A332" s="24">
        <f t="shared" si="36"/>
        <v>30</v>
      </c>
      <c r="B332" s="86">
        <f t="shared" si="37"/>
        <v>1.4136914027140651E-2</v>
      </c>
      <c r="C332" s="23">
        <f t="shared" si="38"/>
        <v>1.0348391591399559</v>
      </c>
      <c r="D332" s="23">
        <f t="shared" si="39"/>
        <v>4.9251819753942867E-4</v>
      </c>
      <c r="E332" s="26"/>
      <c r="F332" s="26"/>
      <c r="G332" s="26"/>
      <c r="H332" s="26"/>
      <c r="I332" s="26"/>
      <c r="J332" s="185"/>
      <c r="L332" s="26"/>
      <c r="M332" s="26"/>
      <c r="N332" s="26"/>
      <c r="O332" s="26"/>
      <c r="P332" s="185"/>
      <c r="Q332" s="26"/>
      <c r="R332" s="185"/>
      <c r="S332" s="185"/>
      <c r="T332" s="26"/>
      <c r="U332" s="185"/>
      <c r="V332" s="26"/>
      <c r="W332" s="26"/>
      <c r="X332" s="185"/>
      <c r="Y332" s="26"/>
      <c r="Z332" s="185"/>
      <c r="AA332" s="185"/>
      <c r="AB332" s="185"/>
      <c r="AC332" s="185"/>
      <c r="AD332" s="185"/>
      <c r="AE332" s="185"/>
      <c r="AF332" s="185"/>
      <c r="AG332" s="185"/>
      <c r="AH332" s="185"/>
      <c r="AI332" s="185"/>
      <c r="AJ332" s="185"/>
      <c r="AK332" s="185"/>
      <c r="AL332" s="185"/>
      <c r="AM332" s="185"/>
      <c r="AN332" s="185"/>
      <c r="AO332" s="185"/>
      <c r="AP332" s="185"/>
      <c r="AQ332" s="185"/>
      <c r="AR332" s="185"/>
      <c r="AS332" s="185"/>
      <c r="AT332" s="185"/>
      <c r="AU332" s="185"/>
      <c r="AV332" s="185"/>
      <c r="AW332" s="185"/>
      <c r="AX332" s="185"/>
      <c r="AY332" s="185"/>
      <c r="AZ332" s="185"/>
      <c r="BA332" s="185"/>
      <c r="BB332" s="185"/>
      <c r="BC332" s="185"/>
      <c r="BD332" s="185"/>
      <c r="BE332" s="185"/>
      <c r="BF332" s="185"/>
      <c r="BG332" s="185"/>
      <c r="BH332" s="185"/>
      <c r="BI332" s="185"/>
      <c r="BJ332" s="185"/>
      <c r="BK332" s="185"/>
      <c r="BL332" s="185"/>
      <c r="BM332" s="185"/>
      <c r="BN332" s="185"/>
      <c r="BO332" s="185"/>
      <c r="BP332" s="185"/>
      <c r="BQ332" s="185"/>
      <c r="BR332" s="185"/>
      <c r="BS332" s="185"/>
      <c r="BT332" s="185"/>
      <c r="BU332" s="185"/>
      <c r="BV332" s="185"/>
      <c r="BW332" s="185"/>
      <c r="BX332" s="185"/>
      <c r="BY332" s="185"/>
      <c r="BZ332" s="185"/>
      <c r="CA332" s="185"/>
      <c r="CB332" s="185"/>
      <c r="CC332" s="185"/>
      <c r="CD332" s="185"/>
      <c r="CE332" s="185"/>
      <c r="CF332" s="185"/>
      <c r="CG332" s="185"/>
      <c r="CH332" s="185"/>
    </row>
    <row r="333" spans="1:86" x14ac:dyDescent="0.3">
      <c r="A333" s="24">
        <f t="shared" si="36"/>
        <v>31</v>
      </c>
      <c r="B333" s="86">
        <f t="shared" si="37"/>
        <v>1.4404642283439451E-2</v>
      </c>
      <c r="C333" s="23">
        <f t="shared" si="38"/>
        <v>1.0296649633442561</v>
      </c>
      <c r="D333" s="23">
        <f t="shared" si="39"/>
        <v>4.273131853253522E-4</v>
      </c>
      <c r="E333" s="26"/>
      <c r="F333" s="26"/>
      <c r="G333" s="26"/>
      <c r="H333" s="26"/>
      <c r="I333" s="26"/>
      <c r="J333" s="185"/>
      <c r="L333" s="26"/>
      <c r="M333" s="26"/>
      <c r="N333" s="26"/>
      <c r="O333" s="26"/>
      <c r="P333" s="185"/>
      <c r="Q333" s="26"/>
      <c r="R333" s="185"/>
      <c r="S333" s="185"/>
      <c r="T333" s="26"/>
      <c r="U333" s="185"/>
      <c r="V333" s="26"/>
      <c r="W333" s="26"/>
      <c r="X333" s="185"/>
      <c r="Y333" s="26"/>
      <c r="Z333" s="185"/>
      <c r="AA333" s="185"/>
      <c r="AB333" s="185"/>
      <c r="AC333" s="185"/>
      <c r="AD333" s="185"/>
      <c r="AE333" s="185"/>
      <c r="AF333" s="185"/>
      <c r="AG333" s="185"/>
      <c r="AH333" s="185"/>
      <c r="AI333" s="185"/>
      <c r="AJ333" s="185"/>
      <c r="AK333" s="185"/>
      <c r="AL333" s="185"/>
      <c r="AM333" s="185"/>
      <c r="AN333" s="185"/>
      <c r="AO333" s="185"/>
      <c r="AP333" s="185"/>
      <c r="AQ333" s="185"/>
      <c r="AR333" s="185"/>
      <c r="AS333" s="185"/>
      <c r="AT333" s="185"/>
      <c r="AU333" s="185"/>
      <c r="AV333" s="185"/>
      <c r="AW333" s="185"/>
      <c r="AX333" s="185"/>
      <c r="AY333" s="185"/>
      <c r="AZ333" s="185"/>
      <c r="BA333" s="185"/>
      <c r="BB333" s="185"/>
      <c r="BC333" s="185"/>
      <c r="BD333" s="185"/>
      <c r="BE333" s="185"/>
      <c r="BF333" s="185"/>
      <c r="BG333" s="185"/>
      <c r="BH333" s="185"/>
      <c r="BI333" s="185"/>
      <c r="BJ333" s="185"/>
      <c r="BK333" s="185"/>
      <c r="BL333" s="185"/>
      <c r="BM333" s="185"/>
      <c r="BN333" s="185"/>
      <c r="BO333" s="185"/>
      <c r="BP333" s="185"/>
      <c r="BQ333" s="185"/>
      <c r="BR333" s="185"/>
      <c r="BS333" s="185"/>
      <c r="BT333" s="185"/>
      <c r="BU333" s="185"/>
      <c r="BV333" s="185"/>
      <c r="BW333" s="185"/>
      <c r="BX333" s="185"/>
      <c r="BY333" s="185"/>
      <c r="BZ333" s="185"/>
      <c r="CA333" s="185"/>
      <c r="CB333" s="185"/>
      <c r="CC333" s="185"/>
      <c r="CD333" s="185"/>
      <c r="CE333" s="185"/>
      <c r="CF333" s="185"/>
      <c r="CG333" s="185"/>
      <c r="CH333" s="185"/>
    </row>
    <row r="334" spans="1:86" x14ac:dyDescent="0.3">
      <c r="A334" s="24">
        <f t="shared" si="36"/>
        <v>32</v>
      </c>
      <c r="B334" s="86">
        <f t="shared" si="37"/>
        <v>1.329732970998181E-2</v>
      </c>
      <c r="C334" s="23">
        <f t="shared" si="38"/>
        <v>1.0234559283894162</v>
      </c>
      <c r="D334" s="23">
        <f t="shared" si="39"/>
        <v>3.1190121344779032E-4</v>
      </c>
      <c r="E334" s="26"/>
      <c r="F334" s="26"/>
      <c r="G334" s="26"/>
      <c r="H334" s="26"/>
      <c r="I334" s="26"/>
      <c r="J334" s="185"/>
      <c r="L334" s="26"/>
      <c r="M334" s="26"/>
      <c r="N334" s="26"/>
      <c r="O334" s="26"/>
      <c r="P334" s="185"/>
      <c r="Q334" s="26"/>
      <c r="R334" s="185"/>
      <c r="S334" s="185"/>
      <c r="T334" s="26"/>
      <c r="U334" s="185"/>
      <c r="V334" s="26"/>
      <c r="W334" s="26"/>
      <c r="X334" s="185"/>
      <c r="Y334" s="26"/>
      <c r="Z334" s="185"/>
      <c r="AA334" s="185"/>
      <c r="AB334" s="185"/>
      <c r="AC334" s="185"/>
      <c r="AD334" s="185"/>
      <c r="AE334" s="185"/>
      <c r="AF334" s="185"/>
      <c r="AG334" s="185"/>
      <c r="AH334" s="185"/>
      <c r="AI334" s="185"/>
      <c r="AJ334" s="185"/>
      <c r="AK334" s="185"/>
      <c r="AL334" s="185"/>
      <c r="AM334" s="185"/>
      <c r="AN334" s="185"/>
      <c r="AO334" s="185"/>
      <c r="AP334" s="185"/>
      <c r="AQ334" s="185"/>
      <c r="AR334" s="185"/>
      <c r="AS334" s="185"/>
      <c r="AT334" s="185"/>
      <c r="AU334" s="185"/>
      <c r="AV334" s="185"/>
      <c r="AW334" s="185"/>
      <c r="AX334" s="185"/>
      <c r="AY334" s="185"/>
      <c r="AZ334" s="185"/>
      <c r="BA334" s="185"/>
      <c r="BB334" s="185"/>
      <c r="BC334" s="185"/>
      <c r="BD334" s="185"/>
      <c r="BE334" s="185"/>
      <c r="BF334" s="185"/>
      <c r="BG334" s="185"/>
      <c r="BH334" s="185"/>
      <c r="BI334" s="185"/>
      <c r="BJ334" s="185"/>
      <c r="BK334" s="185"/>
      <c r="BL334" s="185"/>
      <c r="BM334" s="185"/>
      <c r="BN334" s="185"/>
      <c r="BO334" s="185"/>
      <c r="BP334" s="185"/>
      <c r="BQ334" s="185"/>
      <c r="BR334" s="185"/>
      <c r="BS334" s="185"/>
      <c r="BT334" s="185"/>
      <c r="BU334" s="185"/>
      <c r="BV334" s="185"/>
      <c r="BW334" s="185"/>
      <c r="BX334" s="185"/>
      <c r="BY334" s="185"/>
      <c r="BZ334" s="185"/>
      <c r="CA334" s="185"/>
      <c r="CB334" s="185"/>
      <c r="CC334" s="185"/>
      <c r="CD334" s="185"/>
      <c r="CE334" s="185"/>
      <c r="CF334" s="185"/>
      <c r="CG334" s="185"/>
      <c r="CH334" s="185"/>
    </row>
    <row r="335" spans="1:86" x14ac:dyDescent="0.3">
      <c r="A335" s="24">
        <f t="shared" si="36"/>
        <v>33</v>
      </c>
      <c r="B335" s="86">
        <f t="shared" si="37"/>
        <v>1.3235067324796044E-2</v>
      </c>
      <c r="C335" s="23">
        <f t="shared" si="38"/>
        <v>1.0068985018431771</v>
      </c>
      <c r="D335" s="23">
        <f t="shared" si="39"/>
        <v>9.1302136334678316E-5</v>
      </c>
      <c r="E335" s="26"/>
      <c r="F335" s="26"/>
      <c r="G335" s="26"/>
      <c r="H335" s="26"/>
      <c r="I335" s="26"/>
      <c r="J335" s="185"/>
      <c r="L335" s="26"/>
      <c r="M335" s="26"/>
      <c r="N335" s="26"/>
      <c r="O335" s="26"/>
      <c r="P335" s="185"/>
      <c r="Q335" s="26"/>
      <c r="R335" s="185"/>
      <c r="S335" s="185"/>
      <c r="T335" s="26"/>
      <c r="U335" s="185"/>
      <c r="V335" s="26"/>
      <c r="W335" s="26"/>
      <c r="X335" s="185"/>
      <c r="Y335" s="26"/>
      <c r="Z335" s="185"/>
      <c r="AA335" s="185"/>
      <c r="AB335" s="185"/>
      <c r="AC335" s="185"/>
      <c r="AD335" s="185"/>
      <c r="AE335" s="185"/>
      <c r="AF335" s="185"/>
      <c r="AG335" s="185"/>
      <c r="AH335" s="185"/>
      <c r="AI335" s="185"/>
      <c r="AJ335" s="185"/>
      <c r="AK335" s="185"/>
      <c r="AL335" s="185"/>
      <c r="AM335" s="185"/>
      <c r="AN335" s="185"/>
      <c r="AO335" s="185"/>
      <c r="AP335" s="185"/>
      <c r="AQ335" s="185"/>
      <c r="AR335" s="185"/>
      <c r="AS335" s="185"/>
      <c r="AT335" s="185"/>
      <c r="AU335" s="185"/>
      <c r="AV335" s="185"/>
      <c r="AW335" s="185"/>
      <c r="AX335" s="185"/>
      <c r="AY335" s="185"/>
      <c r="AZ335" s="185"/>
      <c r="BA335" s="185"/>
      <c r="BB335" s="185"/>
      <c r="BC335" s="185"/>
      <c r="BD335" s="185"/>
      <c r="BE335" s="185"/>
      <c r="BF335" s="185"/>
      <c r="BG335" s="185"/>
      <c r="BH335" s="185"/>
      <c r="BI335" s="185"/>
      <c r="BJ335" s="185"/>
      <c r="BK335" s="185"/>
      <c r="BL335" s="185"/>
      <c r="BM335" s="185"/>
      <c r="BN335" s="185"/>
      <c r="BO335" s="185"/>
      <c r="BP335" s="185"/>
      <c r="BQ335" s="185"/>
      <c r="BR335" s="185"/>
      <c r="BS335" s="185"/>
      <c r="BT335" s="185"/>
      <c r="BU335" s="185"/>
      <c r="BV335" s="185"/>
      <c r="BW335" s="185"/>
      <c r="BX335" s="185"/>
      <c r="BY335" s="185"/>
      <c r="BZ335" s="185"/>
      <c r="CA335" s="185"/>
      <c r="CB335" s="185"/>
      <c r="CC335" s="185"/>
      <c r="CD335" s="185"/>
      <c r="CE335" s="185"/>
      <c r="CF335" s="185"/>
      <c r="CG335" s="185"/>
      <c r="CH335" s="185"/>
    </row>
    <row r="336" spans="1:86" x14ac:dyDescent="0.3">
      <c r="A336" s="24">
        <f t="shared" si="36"/>
        <v>34</v>
      </c>
      <c r="B336" s="86">
        <f t="shared" si="37"/>
        <v>1.3000386026788152E-2</v>
      </c>
      <c r="C336" s="23">
        <f t="shared" si="38"/>
        <v>1.0017243060474772</v>
      </c>
      <c r="D336" s="23">
        <f t="shared" si="39"/>
        <v>2.241664424552887E-5</v>
      </c>
      <c r="E336" s="26"/>
      <c r="F336" s="26"/>
      <c r="G336" s="26"/>
      <c r="H336" s="26"/>
      <c r="I336" s="26"/>
      <c r="J336" s="185"/>
      <c r="L336" s="26"/>
      <c r="M336" s="26"/>
      <c r="N336" s="26"/>
      <c r="O336" s="26"/>
      <c r="P336" s="185"/>
      <c r="Q336" s="26"/>
      <c r="R336" s="185"/>
      <c r="S336" s="185"/>
      <c r="T336" s="26"/>
      <c r="U336" s="185"/>
      <c r="V336" s="26"/>
      <c r="W336" s="26"/>
      <c r="X336" s="185"/>
      <c r="Y336" s="26"/>
      <c r="Z336" s="185"/>
      <c r="AA336" s="185"/>
      <c r="AB336" s="185"/>
      <c r="AC336" s="185"/>
      <c r="AD336" s="185"/>
      <c r="AE336" s="185"/>
      <c r="AF336" s="185"/>
      <c r="AG336" s="185"/>
      <c r="AH336" s="185"/>
      <c r="AI336" s="185"/>
      <c r="AJ336" s="185"/>
      <c r="AK336" s="185"/>
      <c r="AL336" s="185"/>
      <c r="AM336" s="185"/>
      <c r="AN336" s="185"/>
      <c r="AO336" s="185"/>
      <c r="AP336" s="185"/>
      <c r="AQ336" s="185"/>
      <c r="AR336" s="185"/>
      <c r="AS336" s="185"/>
      <c r="AT336" s="185"/>
      <c r="AU336" s="185"/>
      <c r="AV336" s="185"/>
      <c r="AW336" s="185"/>
      <c r="AX336" s="185"/>
      <c r="AY336" s="185"/>
      <c r="AZ336" s="185"/>
      <c r="BA336" s="185"/>
      <c r="BB336" s="185"/>
      <c r="BC336" s="185"/>
      <c r="BD336" s="185"/>
      <c r="BE336" s="185"/>
      <c r="BF336" s="185"/>
      <c r="BG336" s="185"/>
      <c r="BH336" s="185"/>
      <c r="BI336" s="185"/>
      <c r="BJ336" s="185"/>
      <c r="BK336" s="185"/>
      <c r="BL336" s="185"/>
      <c r="BM336" s="185"/>
      <c r="BN336" s="185"/>
      <c r="BO336" s="185"/>
      <c r="BP336" s="185"/>
      <c r="BQ336" s="185"/>
      <c r="BR336" s="185"/>
      <c r="BS336" s="185"/>
      <c r="BT336" s="185"/>
      <c r="BU336" s="185"/>
      <c r="BV336" s="185"/>
      <c r="BW336" s="185"/>
      <c r="BX336" s="185"/>
      <c r="BY336" s="185"/>
      <c r="BZ336" s="185"/>
      <c r="CA336" s="185"/>
      <c r="CB336" s="185"/>
      <c r="CC336" s="185"/>
      <c r="CD336" s="185"/>
      <c r="CE336" s="185"/>
      <c r="CF336" s="185"/>
      <c r="CG336" s="185"/>
      <c r="CH336" s="185"/>
    </row>
    <row r="337" spans="1:86" x14ac:dyDescent="0.3">
      <c r="A337" s="24">
        <f t="shared" si="36"/>
        <v>35</v>
      </c>
      <c r="B337" s="86">
        <f t="shared" si="37"/>
        <v>1.3758550301780992E-2</v>
      </c>
      <c r="C337" s="23">
        <f t="shared" si="38"/>
        <v>0.99551527109263771</v>
      </c>
      <c r="D337" s="23">
        <f t="shared" si="39"/>
        <v>6.1703368261795368E-5</v>
      </c>
      <c r="E337" s="26"/>
      <c r="F337" s="26"/>
      <c r="G337" s="26"/>
      <c r="H337" s="26"/>
      <c r="I337" s="26"/>
      <c r="J337" s="185"/>
      <c r="L337" s="26"/>
      <c r="M337" s="26"/>
      <c r="N337" s="26"/>
      <c r="O337" s="26"/>
      <c r="P337" s="185"/>
      <c r="Q337" s="26"/>
      <c r="R337" s="185"/>
      <c r="S337" s="185"/>
      <c r="T337" s="26"/>
      <c r="U337" s="185"/>
      <c r="V337" s="26"/>
      <c r="W337" s="26"/>
      <c r="X337" s="185"/>
      <c r="Y337" s="26"/>
      <c r="Z337" s="185"/>
      <c r="AA337" s="185"/>
      <c r="AB337" s="185"/>
      <c r="AC337" s="185"/>
      <c r="AD337" s="185"/>
      <c r="AE337" s="185"/>
      <c r="AF337" s="185"/>
      <c r="AG337" s="185"/>
      <c r="AH337" s="185"/>
      <c r="AI337" s="185"/>
      <c r="AJ337" s="185"/>
      <c r="AK337" s="185"/>
      <c r="AL337" s="185"/>
      <c r="AM337" s="185"/>
      <c r="AN337" s="185"/>
      <c r="AO337" s="185"/>
      <c r="AP337" s="185"/>
      <c r="AQ337" s="185"/>
      <c r="AR337" s="185"/>
      <c r="AS337" s="185"/>
      <c r="AT337" s="185"/>
      <c r="AU337" s="185"/>
      <c r="AV337" s="185"/>
      <c r="AW337" s="185"/>
      <c r="AX337" s="185"/>
      <c r="AY337" s="185"/>
      <c r="AZ337" s="185"/>
      <c r="BA337" s="185"/>
      <c r="BB337" s="185"/>
      <c r="BC337" s="185"/>
      <c r="BD337" s="185"/>
      <c r="BE337" s="185"/>
      <c r="BF337" s="185"/>
      <c r="BG337" s="185"/>
      <c r="BH337" s="185"/>
      <c r="BI337" s="185"/>
      <c r="BJ337" s="185"/>
      <c r="BK337" s="185"/>
      <c r="BL337" s="185"/>
      <c r="BM337" s="185"/>
      <c r="BN337" s="185"/>
      <c r="BO337" s="185"/>
      <c r="BP337" s="185"/>
      <c r="BQ337" s="185"/>
      <c r="BR337" s="185"/>
      <c r="BS337" s="185"/>
      <c r="BT337" s="185"/>
      <c r="BU337" s="185"/>
      <c r="BV337" s="185"/>
      <c r="BW337" s="185"/>
      <c r="BX337" s="185"/>
      <c r="BY337" s="185"/>
      <c r="BZ337" s="185"/>
      <c r="CA337" s="185"/>
      <c r="CB337" s="185"/>
      <c r="CC337" s="185"/>
      <c r="CD337" s="185"/>
      <c r="CE337" s="185"/>
      <c r="CF337" s="185"/>
      <c r="CG337" s="185"/>
      <c r="CH337" s="185"/>
    </row>
    <row r="338" spans="1:86" x14ac:dyDescent="0.3">
      <c r="A338" s="24">
        <f t="shared" si="36"/>
        <v>36</v>
      </c>
      <c r="B338" s="86">
        <f t="shared" si="37"/>
        <v>1.4633576284353272E-2</v>
      </c>
      <c r="C338" s="23">
        <f t="shared" si="38"/>
        <v>0.94998234809047943</v>
      </c>
      <c r="D338" s="23">
        <f t="shared" si="39"/>
        <v>7.3193712478219737E-4</v>
      </c>
      <c r="E338" s="26"/>
      <c r="F338" s="26"/>
      <c r="G338" s="26"/>
      <c r="H338" s="26"/>
      <c r="I338" s="26"/>
      <c r="J338" s="185"/>
      <c r="L338" s="26"/>
      <c r="M338" s="26"/>
      <c r="N338" s="26"/>
      <c r="O338" s="26"/>
      <c r="P338" s="185"/>
      <c r="Q338" s="26"/>
      <c r="R338" s="185"/>
      <c r="S338" s="185"/>
      <c r="T338" s="26"/>
      <c r="U338" s="185"/>
      <c r="V338" s="26"/>
      <c r="W338" s="26"/>
      <c r="X338" s="185"/>
      <c r="Y338" s="26"/>
      <c r="Z338" s="185"/>
      <c r="AA338" s="185"/>
      <c r="AB338" s="185"/>
      <c r="AC338" s="185"/>
      <c r="AD338" s="185"/>
      <c r="AE338" s="185"/>
      <c r="AF338" s="185"/>
      <c r="AG338" s="185"/>
      <c r="AH338" s="185"/>
      <c r="AI338" s="185"/>
      <c r="AJ338" s="185"/>
      <c r="AK338" s="185"/>
      <c r="AL338" s="185"/>
      <c r="AM338" s="185"/>
      <c r="AN338" s="185"/>
      <c r="AO338" s="185"/>
      <c r="AP338" s="185"/>
      <c r="AQ338" s="185"/>
      <c r="AR338" s="185"/>
      <c r="AS338" s="185"/>
      <c r="AT338" s="185"/>
      <c r="AU338" s="185"/>
      <c r="AV338" s="185"/>
      <c r="AW338" s="185"/>
      <c r="AX338" s="185"/>
      <c r="AY338" s="185"/>
      <c r="AZ338" s="185"/>
      <c r="BA338" s="185"/>
      <c r="BB338" s="185"/>
      <c r="BC338" s="185"/>
      <c r="BD338" s="185"/>
      <c r="BE338" s="185"/>
      <c r="BF338" s="185"/>
      <c r="BG338" s="185"/>
      <c r="BH338" s="185"/>
      <c r="BI338" s="185"/>
      <c r="BJ338" s="185"/>
      <c r="BK338" s="185"/>
      <c r="BL338" s="185"/>
      <c r="BM338" s="185"/>
      <c r="BN338" s="185"/>
      <c r="BO338" s="185"/>
      <c r="BP338" s="185"/>
      <c r="BQ338" s="185"/>
      <c r="BR338" s="185"/>
      <c r="BS338" s="185"/>
      <c r="BT338" s="185"/>
      <c r="BU338" s="185"/>
      <c r="BV338" s="185"/>
      <c r="BW338" s="185"/>
      <c r="BX338" s="185"/>
      <c r="BY338" s="185"/>
      <c r="BZ338" s="185"/>
      <c r="CA338" s="185"/>
      <c r="CB338" s="185"/>
      <c r="CC338" s="185"/>
      <c r="CD338" s="185"/>
      <c r="CE338" s="185"/>
      <c r="CF338" s="185"/>
      <c r="CG338" s="185"/>
      <c r="CH338" s="185"/>
    </row>
    <row r="339" spans="1:86" x14ac:dyDescent="0.3">
      <c r="A339" s="24">
        <f t="shared" si="36"/>
        <v>37</v>
      </c>
      <c r="B339" s="86">
        <f t="shared" si="37"/>
        <v>1.5484176254275749E-2</v>
      </c>
      <c r="C339" s="23">
        <f t="shared" si="38"/>
        <v>0.94791266977219968</v>
      </c>
      <c r="D339" s="23">
        <f t="shared" si="39"/>
        <v>8.065294018619252E-4</v>
      </c>
      <c r="E339" s="26"/>
      <c r="F339" s="26"/>
      <c r="G339" s="26"/>
      <c r="H339" s="26"/>
      <c r="I339" s="26"/>
      <c r="J339" s="185"/>
      <c r="L339" s="26"/>
      <c r="M339" s="26"/>
      <c r="N339" s="26"/>
      <c r="O339" s="26"/>
      <c r="P339" s="185"/>
      <c r="Q339" s="26"/>
      <c r="R339" s="185"/>
      <c r="S339" s="185"/>
      <c r="T339" s="26"/>
      <c r="U339" s="185"/>
      <c r="V339" s="26"/>
      <c r="W339" s="26"/>
      <c r="X339" s="185"/>
      <c r="Y339" s="26"/>
      <c r="Z339" s="185"/>
      <c r="AA339" s="185"/>
      <c r="AB339" s="185"/>
      <c r="AC339" s="185"/>
      <c r="AD339" s="185"/>
      <c r="AE339" s="185"/>
      <c r="AF339" s="185"/>
      <c r="AG339" s="185"/>
      <c r="AH339" s="185"/>
      <c r="AI339" s="185"/>
      <c r="AJ339" s="185"/>
      <c r="AK339" s="185"/>
      <c r="AL339" s="185"/>
      <c r="AM339" s="185"/>
      <c r="AN339" s="185"/>
      <c r="AO339" s="185"/>
      <c r="AP339" s="185"/>
      <c r="AQ339" s="185"/>
      <c r="AR339" s="185"/>
      <c r="AS339" s="185"/>
      <c r="AT339" s="185"/>
      <c r="AU339" s="185"/>
      <c r="AV339" s="185"/>
      <c r="AW339" s="185"/>
      <c r="AX339" s="185"/>
      <c r="AY339" s="185"/>
      <c r="AZ339" s="185"/>
      <c r="BA339" s="185"/>
      <c r="BB339" s="185"/>
      <c r="BC339" s="185"/>
      <c r="BD339" s="185"/>
      <c r="BE339" s="185"/>
      <c r="BF339" s="185"/>
      <c r="BG339" s="185"/>
      <c r="BH339" s="185"/>
      <c r="BI339" s="185"/>
      <c r="BJ339" s="185"/>
      <c r="BK339" s="185"/>
      <c r="BL339" s="185"/>
      <c r="BM339" s="185"/>
      <c r="BN339" s="185"/>
      <c r="BO339" s="185"/>
      <c r="BP339" s="185"/>
      <c r="BQ339" s="185"/>
      <c r="BR339" s="185"/>
      <c r="BS339" s="185"/>
      <c r="BT339" s="185"/>
      <c r="BU339" s="185"/>
      <c r="BV339" s="185"/>
      <c r="BW339" s="185"/>
      <c r="BX339" s="185"/>
      <c r="BY339" s="185"/>
      <c r="BZ339" s="185"/>
      <c r="CA339" s="185"/>
      <c r="CB339" s="185"/>
      <c r="CC339" s="185"/>
      <c r="CD339" s="185"/>
      <c r="CE339" s="185"/>
      <c r="CF339" s="185"/>
      <c r="CG339" s="185"/>
      <c r="CH339" s="185"/>
    </row>
    <row r="340" spans="1:86" x14ac:dyDescent="0.3">
      <c r="A340" s="24">
        <f t="shared" si="36"/>
        <v>38</v>
      </c>
      <c r="B340" s="86">
        <f t="shared" si="37"/>
        <v>1.5111080884585654E-2</v>
      </c>
      <c r="C340" s="23">
        <f t="shared" si="38"/>
        <v>0.94584299145391981</v>
      </c>
      <c r="D340" s="23">
        <f t="shared" si="39"/>
        <v>8.1837093660701418E-4</v>
      </c>
      <c r="E340" s="26"/>
      <c r="F340" s="26"/>
      <c r="G340" s="26"/>
      <c r="H340" s="26"/>
      <c r="I340" s="26"/>
      <c r="J340" s="185"/>
      <c r="L340" s="26"/>
      <c r="M340" s="26"/>
      <c r="N340" s="26"/>
      <c r="O340" s="26"/>
      <c r="P340" s="185"/>
      <c r="Q340" s="26"/>
      <c r="R340" s="185"/>
      <c r="S340" s="185"/>
      <c r="T340" s="26"/>
      <c r="U340" s="185"/>
      <c r="V340" s="26"/>
      <c r="W340" s="26"/>
      <c r="X340" s="185"/>
      <c r="Y340" s="26"/>
      <c r="Z340" s="185"/>
      <c r="AA340" s="185"/>
      <c r="AB340" s="185"/>
      <c r="AC340" s="185"/>
      <c r="AD340" s="185"/>
      <c r="AE340" s="185"/>
      <c r="AF340" s="185"/>
      <c r="AG340" s="185"/>
      <c r="AH340" s="185"/>
      <c r="AI340" s="185"/>
      <c r="AJ340" s="185"/>
      <c r="AK340" s="185"/>
      <c r="AL340" s="185"/>
      <c r="AM340" s="185"/>
      <c r="AN340" s="185"/>
      <c r="AO340" s="185"/>
      <c r="AP340" s="185"/>
      <c r="AQ340" s="185"/>
      <c r="AR340" s="185"/>
      <c r="AS340" s="185"/>
      <c r="AT340" s="185"/>
      <c r="AU340" s="185"/>
      <c r="AV340" s="185"/>
      <c r="AW340" s="185"/>
      <c r="AX340" s="185"/>
      <c r="AY340" s="185"/>
      <c r="AZ340" s="185"/>
      <c r="BA340" s="185"/>
      <c r="BB340" s="185"/>
      <c r="BC340" s="185"/>
      <c r="BD340" s="185"/>
      <c r="BE340" s="185"/>
      <c r="BF340" s="185"/>
      <c r="BG340" s="185"/>
      <c r="BH340" s="185"/>
      <c r="BI340" s="185"/>
      <c r="BJ340" s="185"/>
      <c r="BK340" s="185"/>
      <c r="BL340" s="185"/>
      <c r="BM340" s="185"/>
      <c r="BN340" s="185"/>
      <c r="BO340" s="185"/>
      <c r="BP340" s="185"/>
      <c r="BQ340" s="185"/>
      <c r="BR340" s="185"/>
      <c r="BS340" s="185"/>
      <c r="BT340" s="185"/>
      <c r="BU340" s="185"/>
      <c r="BV340" s="185"/>
      <c r="BW340" s="185"/>
      <c r="BX340" s="185"/>
      <c r="BY340" s="185"/>
      <c r="BZ340" s="185"/>
      <c r="CA340" s="185"/>
      <c r="CB340" s="185"/>
      <c r="CC340" s="185"/>
      <c r="CD340" s="185"/>
      <c r="CE340" s="185"/>
      <c r="CF340" s="185"/>
      <c r="CG340" s="185"/>
      <c r="CH340" s="185"/>
    </row>
    <row r="341" spans="1:86" x14ac:dyDescent="0.3">
      <c r="A341" s="24">
        <f t="shared" si="36"/>
        <v>39</v>
      </c>
      <c r="B341" s="86">
        <f t="shared" si="37"/>
        <v>1.5290204977350862E-2</v>
      </c>
      <c r="C341" s="23">
        <f t="shared" si="38"/>
        <v>0.93963395649907988</v>
      </c>
      <c r="D341" s="23">
        <f t="shared" si="39"/>
        <v>9.2300917880074745E-4</v>
      </c>
      <c r="E341" s="26"/>
      <c r="F341" s="26"/>
      <c r="G341" s="26"/>
      <c r="H341" s="26"/>
      <c r="I341" s="26"/>
      <c r="J341" s="185"/>
      <c r="L341" s="26"/>
      <c r="M341" s="26"/>
      <c r="N341" s="26"/>
      <c r="O341" s="26"/>
      <c r="P341" s="185"/>
      <c r="Q341" s="26"/>
      <c r="R341" s="185"/>
      <c r="S341" s="185"/>
      <c r="T341" s="26"/>
      <c r="U341" s="185"/>
      <c r="V341" s="26"/>
      <c r="W341" s="26"/>
      <c r="X341" s="185"/>
      <c r="Y341" s="26"/>
      <c r="Z341" s="185"/>
      <c r="AA341" s="185"/>
      <c r="AB341" s="185"/>
      <c r="AC341" s="185"/>
      <c r="AD341" s="185"/>
      <c r="AE341" s="185"/>
      <c r="AF341" s="185"/>
      <c r="AG341" s="185"/>
      <c r="AH341" s="185"/>
      <c r="AI341" s="185"/>
      <c r="AJ341" s="185"/>
      <c r="AK341" s="185"/>
      <c r="AL341" s="185"/>
      <c r="AM341" s="185"/>
      <c r="AN341" s="185"/>
      <c r="AO341" s="185"/>
      <c r="AP341" s="185"/>
      <c r="AQ341" s="185"/>
      <c r="AR341" s="185"/>
      <c r="AS341" s="185"/>
      <c r="AT341" s="185"/>
      <c r="AU341" s="185"/>
      <c r="AV341" s="185"/>
      <c r="AW341" s="185"/>
      <c r="AX341" s="185"/>
      <c r="AY341" s="185"/>
      <c r="AZ341" s="185"/>
      <c r="BA341" s="185"/>
      <c r="BB341" s="185"/>
      <c r="BC341" s="185"/>
      <c r="BD341" s="185"/>
      <c r="BE341" s="185"/>
      <c r="BF341" s="185"/>
      <c r="BG341" s="185"/>
      <c r="BH341" s="185"/>
      <c r="BI341" s="185"/>
      <c r="BJ341" s="185"/>
      <c r="BK341" s="185"/>
      <c r="BL341" s="185"/>
      <c r="BM341" s="185"/>
      <c r="BN341" s="185"/>
      <c r="BO341" s="185"/>
      <c r="BP341" s="185"/>
      <c r="BQ341" s="185"/>
      <c r="BR341" s="185"/>
      <c r="BS341" s="185"/>
      <c r="BT341" s="185"/>
      <c r="BU341" s="185"/>
      <c r="BV341" s="185"/>
      <c r="BW341" s="185"/>
      <c r="BX341" s="185"/>
      <c r="BY341" s="185"/>
      <c r="BZ341" s="185"/>
      <c r="CA341" s="185"/>
      <c r="CB341" s="185"/>
      <c r="CC341" s="185"/>
      <c r="CD341" s="185"/>
      <c r="CE341" s="185"/>
      <c r="CF341" s="185"/>
      <c r="CG341" s="185"/>
      <c r="CH341" s="185"/>
    </row>
    <row r="342" spans="1:86" x14ac:dyDescent="0.3">
      <c r="A342" s="24">
        <f t="shared" si="36"/>
        <v>40</v>
      </c>
      <c r="B342" s="86">
        <f t="shared" si="37"/>
        <v>1.554595969803701E-2</v>
      </c>
      <c r="C342" s="23">
        <f t="shared" si="38"/>
        <v>0.93445976070338033</v>
      </c>
      <c r="D342" s="23">
        <f t="shared" si="39"/>
        <v>1.0188859187049508E-3</v>
      </c>
      <c r="E342" s="26"/>
      <c r="F342" s="26"/>
      <c r="G342" s="26"/>
      <c r="H342" s="26"/>
      <c r="I342" s="26"/>
      <c r="J342" s="185"/>
      <c r="L342" s="26"/>
      <c r="M342" s="26"/>
      <c r="N342" s="26"/>
      <c r="O342" s="26"/>
      <c r="P342" s="185"/>
      <c r="Q342" s="26"/>
      <c r="R342" s="26"/>
      <c r="S342" s="185"/>
      <c r="T342" s="185"/>
      <c r="U342" s="26"/>
      <c r="V342" s="185"/>
      <c r="W342" s="26"/>
      <c r="X342" s="26"/>
      <c r="Y342" s="185"/>
      <c r="Z342" s="26"/>
      <c r="AA342" s="185"/>
      <c r="AB342" s="185"/>
      <c r="AC342" s="185"/>
      <c r="AD342" s="185"/>
      <c r="AE342" s="185"/>
      <c r="AF342" s="185"/>
      <c r="AG342" s="185"/>
      <c r="AH342" s="185"/>
      <c r="AI342" s="185"/>
      <c r="AJ342" s="185"/>
      <c r="AK342" s="185"/>
      <c r="AL342" s="185"/>
      <c r="AM342" s="185"/>
      <c r="AN342" s="185"/>
      <c r="AO342" s="185"/>
      <c r="AP342" s="185"/>
      <c r="AQ342" s="185"/>
      <c r="AR342" s="185"/>
      <c r="AS342" s="185"/>
      <c r="AT342" s="185"/>
      <c r="AU342" s="185"/>
      <c r="AV342" s="185"/>
      <c r="AW342" s="185"/>
      <c r="AX342" s="185"/>
      <c r="AY342" s="185"/>
      <c r="AZ342" s="185"/>
      <c r="BA342" s="185"/>
      <c r="BB342" s="185"/>
      <c r="BC342" s="185"/>
      <c r="BD342" s="185"/>
      <c r="BE342" s="185"/>
      <c r="BF342" s="185"/>
      <c r="BG342" s="185"/>
      <c r="BH342" s="185"/>
      <c r="BI342" s="185"/>
      <c r="BJ342" s="185"/>
      <c r="BK342" s="185"/>
      <c r="BL342" s="185"/>
      <c r="BM342" s="185"/>
      <c r="BN342" s="185"/>
      <c r="BO342" s="185"/>
      <c r="BP342" s="185"/>
      <c r="BQ342" s="185"/>
      <c r="BR342" s="185"/>
      <c r="BS342" s="185"/>
      <c r="BT342" s="185"/>
      <c r="BU342" s="185"/>
      <c r="BV342" s="185"/>
      <c r="BW342" s="185"/>
      <c r="BX342" s="185"/>
      <c r="BY342" s="185"/>
      <c r="BZ342" s="185"/>
      <c r="CA342" s="185"/>
      <c r="CB342" s="185"/>
      <c r="CC342" s="185"/>
      <c r="CD342" s="185"/>
      <c r="CE342" s="185"/>
      <c r="CF342" s="185"/>
      <c r="CG342" s="185"/>
      <c r="CH342" s="185"/>
    </row>
    <row r="343" spans="1:86" x14ac:dyDescent="0.3">
      <c r="A343" s="24">
        <f t="shared" si="36"/>
        <v>41</v>
      </c>
      <c r="B343" s="86">
        <f t="shared" si="37"/>
        <v>1.5657074108522379E-2</v>
      </c>
      <c r="C343" s="23">
        <f t="shared" si="38"/>
        <v>0.89513587265606198</v>
      </c>
      <c r="D343" s="23">
        <f t="shared" si="39"/>
        <v>1.6418654131495655E-3</v>
      </c>
      <c r="E343" s="26"/>
      <c r="F343" s="26"/>
      <c r="G343" s="26"/>
      <c r="H343" s="26"/>
      <c r="I343" s="26"/>
      <c r="J343" s="185"/>
      <c r="L343" s="26"/>
      <c r="M343" s="26"/>
      <c r="N343" s="26"/>
      <c r="O343" s="26"/>
      <c r="P343" s="185"/>
      <c r="Q343" s="26"/>
      <c r="R343" s="26"/>
      <c r="S343" s="185"/>
      <c r="T343" s="185"/>
      <c r="U343" s="26"/>
      <c r="V343" s="185"/>
      <c r="W343" s="26"/>
      <c r="X343" s="26"/>
      <c r="Y343" s="185"/>
      <c r="Z343" s="26"/>
      <c r="AA343" s="185"/>
      <c r="AB343" s="185"/>
      <c r="AC343" s="185"/>
      <c r="AD343" s="185"/>
      <c r="AE343" s="185"/>
      <c r="AF343" s="185"/>
      <c r="AG343" s="185"/>
      <c r="AH343" s="185"/>
      <c r="AI343" s="185"/>
      <c r="AJ343" s="185"/>
      <c r="AK343" s="185"/>
      <c r="AL343" s="185"/>
      <c r="AM343" s="185"/>
      <c r="AN343" s="185"/>
      <c r="AO343" s="185"/>
      <c r="AP343" s="185"/>
      <c r="AQ343" s="185"/>
      <c r="AR343" s="185"/>
      <c r="AS343" s="185"/>
      <c r="AT343" s="185"/>
      <c r="AU343" s="185"/>
      <c r="AV343" s="185"/>
      <c r="AW343" s="185"/>
      <c r="AX343" s="185"/>
      <c r="AY343" s="185"/>
      <c r="AZ343" s="185"/>
      <c r="BA343" s="185"/>
      <c r="BB343" s="185"/>
      <c r="BC343" s="185"/>
      <c r="BD343" s="185"/>
      <c r="BE343" s="185"/>
      <c r="BF343" s="185"/>
      <c r="BG343" s="185"/>
      <c r="BH343" s="185"/>
      <c r="BI343" s="185"/>
      <c r="BJ343" s="185"/>
      <c r="BK343" s="185"/>
      <c r="BL343" s="185"/>
      <c r="BM343" s="185"/>
      <c r="BN343" s="185"/>
      <c r="BO343" s="185"/>
      <c r="BP343" s="185"/>
      <c r="BQ343" s="185"/>
      <c r="BR343" s="185"/>
      <c r="BS343" s="185"/>
      <c r="BT343" s="185"/>
      <c r="BU343" s="185"/>
      <c r="BV343" s="185"/>
      <c r="BW343" s="185"/>
      <c r="BX343" s="185"/>
      <c r="BY343" s="185"/>
      <c r="BZ343" s="185"/>
      <c r="CA343" s="185"/>
      <c r="CB343" s="185"/>
      <c r="CC343" s="185"/>
      <c r="CD343" s="185"/>
      <c r="CE343" s="185"/>
      <c r="CF343" s="185"/>
      <c r="CG343" s="185"/>
      <c r="CH343" s="185"/>
    </row>
    <row r="344" spans="1:86" x14ac:dyDescent="0.3">
      <c r="A344" s="24">
        <f t="shared" si="36"/>
        <v>42</v>
      </c>
      <c r="B344" s="86">
        <f t="shared" si="37"/>
        <v>1.5471723777238596E-2</v>
      </c>
      <c r="C344" s="23">
        <f t="shared" si="38"/>
        <v>0.87236941115498279</v>
      </c>
      <c r="D344" s="23">
        <f t="shared" si="39"/>
        <v>1.9746652161364161E-3</v>
      </c>
      <c r="E344" s="26"/>
      <c r="F344" s="26"/>
      <c r="G344" s="26"/>
      <c r="H344" s="26"/>
      <c r="I344" s="26"/>
      <c r="J344" s="185"/>
      <c r="L344" s="26"/>
      <c r="M344" s="26"/>
      <c r="N344" s="26"/>
      <c r="O344" s="26"/>
      <c r="P344" s="185"/>
      <c r="Q344" s="26"/>
      <c r="R344" s="26"/>
      <c r="S344" s="185"/>
      <c r="T344" s="185"/>
      <c r="U344" s="26"/>
      <c r="V344" s="185"/>
      <c r="W344" s="26"/>
      <c r="X344" s="26"/>
      <c r="Y344" s="185"/>
      <c r="Z344" s="26"/>
      <c r="AA344" s="185"/>
      <c r="AB344" s="185"/>
      <c r="AC344" s="185"/>
      <c r="AD344" s="185"/>
      <c r="AE344" s="185"/>
      <c r="AF344" s="185"/>
      <c r="AG344" s="185"/>
      <c r="AH344" s="185"/>
      <c r="AI344" s="185"/>
      <c r="AJ344" s="185"/>
      <c r="AK344" s="185"/>
      <c r="AL344" s="185"/>
      <c r="AM344" s="185"/>
      <c r="AN344" s="185"/>
      <c r="AO344" s="185"/>
      <c r="AP344" s="185"/>
      <c r="AQ344" s="185"/>
      <c r="AR344" s="185"/>
      <c r="AS344" s="185"/>
      <c r="AT344" s="185"/>
      <c r="AU344" s="185"/>
      <c r="AV344" s="185"/>
      <c r="AW344" s="185"/>
      <c r="AX344" s="185"/>
      <c r="AY344" s="185"/>
      <c r="AZ344" s="185"/>
      <c r="BA344" s="185"/>
      <c r="BB344" s="185"/>
      <c r="BC344" s="185"/>
      <c r="BD344" s="185"/>
      <c r="BE344" s="185"/>
      <c r="BF344" s="185"/>
      <c r="BG344" s="185"/>
      <c r="BH344" s="185"/>
      <c r="BI344" s="185"/>
      <c r="BJ344" s="185"/>
      <c r="BK344" s="185"/>
      <c r="BL344" s="185"/>
      <c r="BM344" s="185"/>
      <c r="BN344" s="185"/>
      <c r="BO344" s="185"/>
      <c r="BP344" s="185"/>
      <c r="BQ344" s="185"/>
      <c r="BR344" s="185"/>
      <c r="BS344" s="185"/>
      <c r="BT344" s="185"/>
      <c r="BU344" s="185"/>
      <c r="BV344" s="185"/>
      <c r="BW344" s="185"/>
      <c r="BX344" s="185"/>
      <c r="BY344" s="185"/>
      <c r="BZ344" s="185"/>
      <c r="CA344" s="185"/>
      <c r="CB344" s="185"/>
      <c r="CC344" s="185"/>
      <c r="CD344" s="185"/>
      <c r="CE344" s="185"/>
      <c r="CF344" s="185"/>
      <c r="CG344" s="185"/>
      <c r="CH344" s="185"/>
    </row>
    <row r="345" spans="1:86" x14ac:dyDescent="0.3">
      <c r="A345" s="24">
        <f t="shared" si="36"/>
        <v>43</v>
      </c>
      <c r="B345" s="86">
        <f t="shared" si="37"/>
        <v>1.5514349564019623E-2</v>
      </c>
      <c r="C345" s="23">
        <f t="shared" si="38"/>
        <v>0.87236941115498279</v>
      </c>
      <c r="D345" s="23">
        <f t="shared" si="39"/>
        <v>1.9801055704032604E-3</v>
      </c>
      <c r="E345" s="26"/>
      <c r="F345" s="26"/>
      <c r="G345" s="26"/>
      <c r="H345" s="26"/>
      <c r="I345" s="26"/>
      <c r="J345" s="185"/>
      <c r="L345" s="26"/>
      <c r="M345" s="26"/>
      <c r="N345" s="26"/>
      <c r="O345" s="26"/>
      <c r="P345" s="185"/>
      <c r="Q345" s="26"/>
      <c r="R345" s="26"/>
      <c r="S345" s="185"/>
      <c r="T345" s="185"/>
      <c r="U345" s="26"/>
      <c r="V345" s="185"/>
      <c r="W345" s="26"/>
      <c r="X345" s="26"/>
      <c r="Y345" s="185"/>
      <c r="Z345" s="26"/>
      <c r="AA345" s="185"/>
      <c r="AB345" s="185"/>
      <c r="AC345" s="185"/>
      <c r="AD345" s="185"/>
      <c r="AE345" s="185"/>
      <c r="AF345" s="185"/>
      <c r="AG345" s="185"/>
      <c r="AH345" s="185"/>
      <c r="AI345" s="185"/>
      <c r="AJ345" s="185"/>
      <c r="AK345" s="185"/>
      <c r="AL345" s="185"/>
      <c r="AM345" s="185"/>
      <c r="AN345" s="185"/>
      <c r="AO345" s="185"/>
      <c r="AP345" s="185"/>
      <c r="AQ345" s="185"/>
      <c r="AR345" s="185"/>
      <c r="AS345" s="185"/>
      <c r="AT345" s="185"/>
      <c r="AU345" s="185"/>
      <c r="AV345" s="185"/>
      <c r="AW345" s="185"/>
      <c r="AX345" s="185"/>
      <c r="AY345" s="185"/>
      <c r="AZ345" s="185"/>
      <c r="BA345" s="185"/>
      <c r="BB345" s="185"/>
      <c r="BC345" s="185"/>
      <c r="BD345" s="185"/>
      <c r="BE345" s="185"/>
      <c r="BF345" s="185"/>
      <c r="BG345" s="185"/>
      <c r="BH345" s="185"/>
      <c r="BI345" s="185"/>
      <c r="BJ345" s="185"/>
      <c r="BK345" s="185"/>
      <c r="BL345" s="185"/>
      <c r="BM345" s="185"/>
      <c r="BN345" s="185"/>
      <c r="BO345" s="185"/>
      <c r="BP345" s="185"/>
      <c r="BQ345" s="185"/>
      <c r="BR345" s="185"/>
      <c r="BS345" s="185"/>
      <c r="BT345" s="185"/>
      <c r="BU345" s="185"/>
      <c r="BV345" s="185"/>
      <c r="BW345" s="185"/>
      <c r="BX345" s="185"/>
      <c r="BY345" s="185"/>
      <c r="BZ345" s="185"/>
      <c r="CA345" s="185"/>
      <c r="CB345" s="185"/>
      <c r="CC345" s="185"/>
      <c r="CD345" s="185"/>
      <c r="CE345" s="185"/>
      <c r="CF345" s="185"/>
      <c r="CG345" s="185"/>
      <c r="CH345" s="185"/>
    </row>
    <row r="346" spans="1:86" x14ac:dyDescent="0.3">
      <c r="A346" s="24">
        <f>A251</f>
        <v>44</v>
      </c>
      <c r="B346" s="86">
        <f t="shared" si="37"/>
        <v>1.5610137848920801E-2</v>
      </c>
      <c r="C346" s="23">
        <f t="shared" si="38"/>
        <v>0.86098618040444319</v>
      </c>
      <c r="D346" s="23">
        <f t="shared" si="39"/>
        <v>2.1700248867916497E-3</v>
      </c>
      <c r="E346" s="26"/>
      <c r="F346" s="26"/>
      <c r="G346" s="26"/>
      <c r="H346" s="26"/>
      <c r="I346" s="26"/>
      <c r="J346" s="185"/>
      <c r="L346" s="26"/>
      <c r="M346" s="26"/>
      <c r="N346" s="26"/>
      <c r="O346" s="26"/>
      <c r="P346" s="185"/>
      <c r="Q346" s="26"/>
      <c r="R346" s="26"/>
      <c r="S346" s="185"/>
      <c r="T346" s="185"/>
      <c r="U346" s="26"/>
      <c r="V346" s="185"/>
      <c r="W346" s="26"/>
      <c r="X346" s="26"/>
      <c r="Y346" s="185"/>
      <c r="Z346" s="26"/>
      <c r="AA346" s="185"/>
      <c r="AB346" s="185"/>
      <c r="AC346" s="185"/>
      <c r="AD346" s="185"/>
      <c r="AE346" s="185"/>
      <c r="AF346" s="185"/>
      <c r="AG346" s="185"/>
      <c r="AH346" s="185"/>
      <c r="AI346" s="185"/>
      <c r="AJ346" s="185"/>
      <c r="AK346" s="185"/>
      <c r="AL346" s="185"/>
      <c r="AM346" s="185"/>
      <c r="AN346" s="185"/>
      <c r="AO346" s="185"/>
      <c r="AP346" s="185"/>
      <c r="AQ346" s="185"/>
      <c r="AR346" s="185"/>
      <c r="AS346" s="185"/>
      <c r="AT346" s="185"/>
      <c r="AU346" s="185"/>
      <c r="AV346" s="185"/>
      <c r="AW346" s="185"/>
      <c r="AX346" s="185"/>
      <c r="AY346" s="185"/>
      <c r="AZ346" s="185"/>
      <c r="BA346" s="185"/>
      <c r="BB346" s="185"/>
      <c r="BC346" s="185"/>
      <c r="BD346" s="185"/>
      <c r="BE346" s="185"/>
      <c r="BF346" s="185"/>
      <c r="BG346" s="185"/>
      <c r="BH346" s="185"/>
      <c r="BI346" s="185"/>
      <c r="BJ346" s="185"/>
      <c r="BK346" s="185"/>
      <c r="BL346" s="185"/>
      <c r="BM346" s="185"/>
      <c r="BN346" s="185"/>
      <c r="BO346" s="185"/>
      <c r="BP346" s="185"/>
      <c r="BQ346" s="185"/>
      <c r="BR346" s="185"/>
      <c r="BS346" s="185"/>
      <c r="BT346" s="185"/>
      <c r="BU346" s="185"/>
      <c r="BV346" s="185"/>
      <c r="BW346" s="185"/>
      <c r="BX346" s="185"/>
      <c r="BY346" s="185"/>
      <c r="BZ346" s="185"/>
      <c r="CA346" s="185"/>
      <c r="CB346" s="185"/>
      <c r="CC346" s="185"/>
      <c r="CD346" s="185"/>
      <c r="CE346" s="185"/>
      <c r="CF346" s="185"/>
      <c r="CG346" s="185"/>
      <c r="CH346" s="185"/>
    </row>
    <row r="347" spans="1:86" x14ac:dyDescent="0.3">
      <c r="A347" s="24">
        <f t="shared" si="36"/>
        <v>45</v>
      </c>
      <c r="B347" s="86">
        <f t="shared" si="37"/>
        <v>1.5369230312394334E-2</v>
      </c>
      <c r="C347" s="23">
        <f t="shared" si="38"/>
        <v>0.86098618040444319</v>
      </c>
      <c r="D347" s="23">
        <f t="shared" si="39"/>
        <v>2.1365354099697493E-3</v>
      </c>
      <c r="E347" s="26"/>
      <c r="F347" s="26"/>
      <c r="G347" s="26"/>
      <c r="H347" s="26"/>
      <c r="I347" s="26"/>
      <c r="J347" s="185"/>
      <c r="L347" s="26"/>
      <c r="M347" s="26"/>
      <c r="N347" s="26"/>
      <c r="O347" s="26"/>
      <c r="P347" s="185"/>
      <c r="Q347" s="26"/>
      <c r="R347" s="26"/>
      <c r="S347" s="185"/>
      <c r="T347" s="185"/>
      <c r="U347" s="26"/>
      <c r="V347" s="185"/>
      <c r="W347" s="26"/>
      <c r="X347" s="26"/>
      <c r="Y347" s="185"/>
      <c r="Z347" s="26"/>
      <c r="AA347" s="185"/>
      <c r="AB347" s="185"/>
      <c r="AC347" s="185"/>
      <c r="AD347" s="185"/>
      <c r="AE347" s="185"/>
      <c r="AF347" s="185"/>
      <c r="AG347" s="185"/>
      <c r="AH347" s="185"/>
      <c r="AI347" s="185"/>
      <c r="AJ347" s="185"/>
      <c r="AK347" s="185"/>
      <c r="AL347" s="185"/>
      <c r="AM347" s="185"/>
      <c r="AN347" s="185"/>
      <c r="AO347" s="185"/>
      <c r="AP347" s="185"/>
      <c r="AQ347" s="185"/>
      <c r="AR347" s="185"/>
      <c r="AS347" s="185"/>
      <c r="AT347" s="185"/>
      <c r="AU347" s="185"/>
      <c r="AV347" s="185"/>
      <c r="AW347" s="185"/>
      <c r="AX347" s="185"/>
      <c r="AY347" s="185"/>
      <c r="AZ347" s="185"/>
      <c r="BA347" s="185"/>
      <c r="BB347" s="185"/>
      <c r="BC347" s="185"/>
      <c r="BD347" s="185"/>
      <c r="BE347" s="185"/>
      <c r="BF347" s="185"/>
      <c r="BG347" s="185"/>
      <c r="BH347" s="185"/>
      <c r="BI347" s="185"/>
      <c r="BJ347" s="185"/>
      <c r="BK347" s="185"/>
      <c r="BL347" s="185"/>
      <c r="BM347" s="185"/>
      <c r="BN347" s="185"/>
      <c r="BO347" s="185"/>
      <c r="BP347" s="185"/>
      <c r="BQ347" s="185"/>
      <c r="BR347" s="185"/>
      <c r="BS347" s="185"/>
      <c r="BT347" s="185"/>
      <c r="BU347" s="185"/>
      <c r="BV347" s="185"/>
      <c r="BW347" s="185"/>
      <c r="BX347" s="185"/>
      <c r="BY347" s="185"/>
      <c r="BZ347" s="185"/>
      <c r="CA347" s="185"/>
      <c r="CB347" s="185"/>
      <c r="CC347" s="185"/>
      <c r="CD347" s="185"/>
      <c r="CE347" s="185"/>
      <c r="CF347" s="185"/>
      <c r="CG347" s="185"/>
      <c r="CH347" s="185"/>
    </row>
    <row r="348" spans="1:86" x14ac:dyDescent="0.3">
      <c r="A348" s="24">
        <f t="shared" si="36"/>
        <v>46</v>
      </c>
      <c r="B348" s="86">
        <f t="shared" si="37"/>
        <v>1.5403235153534253E-2</v>
      </c>
      <c r="C348" s="23">
        <f t="shared" si="38"/>
        <v>0.85581198460874353</v>
      </c>
      <c r="D348" s="23">
        <f t="shared" si="39"/>
        <v>2.2209619073929395E-3</v>
      </c>
      <c r="E348" s="26"/>
      <c r="F348" s="26"/>
      <c r="G348" s="26"/>
      <c r="H348" s="26"/>
      <c r="I348" s="26"/>
      <c r="J348" s="185"/>
      <c r="L348" s="26"/>
      <c r="M348" s="26"/>
      <c r="N348" s="26"/>
      <c r="O348" s="26"/>
      <c r="P348" s="185"/>
      <c r="Q348" s="26"/>
      <c r="R348" s="26"/>
      <c r="S348" s="185"/>
      <c r="T348" s="185"/>
      <c r="U348" s="26"/>
      <c r="V348" s="185"/>
      <c r="W348" s="26"/>
      <c r="X348" s="26"/>
      <c r="Y348" s="185"/>
      <c r="Z348" s="26"/>
      <c r="AA348" s="185"/>
      <c r="AB348" s="185"/>
      <c r="AC348" s="185"/>
      <c r="AD348" s="185"/>
      <c r="AE348" s="185"/>
      <c r="AF348" s="185"/>
      <c r="AG348" s="185"/>
      <c r="AH348" s="185"/>
      <c r="AI348" s="185"/>
      <c r="AJ348" s="185"/>
      <c r="AK348" s="185"/>
      <c r="AL348" s="185"/>
      <c r="AM348" s="185"/>
      <c r="AN348" s="185"/>
      <c r="AO348" s="185"/>
      <c r="AP348" s="185"/>
      <c r="AQ348" s="185"/>
      <c r="AR348" s="185"/>
      <c r="AS348" s="185"/>
      <c r="AT348" s="185"/>
      <c r="AU348" s="185"/>
      <c r="AV348" s="185"/>
      <c r="AW348" s="185"/>
      <c r="AX348" s="185"/>
      <c r="AY348" s="185"/>
      <c r="AZ348" s="185"/>
      <c r="BA348" s="185"/>
      <c r="BB348" s="185"/>
      <c r="BC348" s="185"/>
      <c r="BD348" s="185"/>
      <c r="BE348" s="185"/>
      <c r="BF348" s="185"/>
      <c r="BG348" s="185"/>
      <c r="BH348" s="185"/>
      <c r="BI348" s="185"/>
      <c r="BJ348" s="185"/>
      <c r="BK348" s="185"/>
      <c r="BL348" s="185"/>
      <c r="BM348" s="185"/>
      <c r="BN348" s="185"/>
      <c r="BO348" s="185"/>
      <c r="BP348" s="185"/>
      <c r="BQ348" s="185"/>
      <c r="BR348" s="185"/>
      <c r="BS348" s="185"/>
      <c r="BT348" s="185"/>
      <c r="BU348" s="185"/>
      <c r="BV348" s="185"/>
      <c r="BW348" s="185"/>
      <c r="BX348" s="185"/>
      <c r="BY348" s="185"/>
      <c r="BZ348" s="185"/>
      <c r="CA348" s="185"/>
      <c r="CB348" s="185"/>
      <c r="CC348" s="185"/>
      <c r="CD348" s="185"/>
      <c r="CE348" s="185"/>
      <c r="CF348" s="185"/>
      <c r="CG348" s="185"/>
      <c r="CH348" s="185"/>
    </row>
    <row r="349" spans="1:86" x14ac:dyDescent="0.3">
      <c r="A349" s="24">
        <f t="shared" si="36"/>
        <v>47</v>
      </c>
      <c r="B349" s="86">
        <f t="shared" si="37"/>
        <v>1.5642705865787202E-2</v>
      </c>
      <c r="C349" s="23">
        <f t="shared" si="38"/>
        <v>0.85063778881304375</v>
      </c>
      <c r="D349" s="23">
        <f t="shared" si="39"/>
        <v>2.3364291370611473E-3</v>
      </c>
      <c r="E349" s="26"/>
      <c r="F349" s="26"/>
      <c r="G349" s="26"/>
      <c r="H349" s="26"/>
      <c r="I349" s="26"/>
      <c r="J349" s="185"/>
      <c r="L349" s="26"/>
      <c r="M349" s="26"/>
      <c r="N349" s="26"/>
      <c r="O349" s="26"/>
      <c r="P349" s="185"/>
      <c r="Q349" s="26"/>
      <c r="R349" s="26"/>
      <c r="S349" s="185"/>
      <c r="T349" s="185"/>
      <c r="U349" s="26"/>
      <c r="V349" s="185"/>
      <c r="W349" s="26"/>
      <c r="X349" s="26"/>
      <c r="Y349" s="185"/>
      <c r="Z349" s="26"/>
      <c r="AA349" s="185"/>
      <c r="AB349" s="185"/>
      <c r="AC349" s="185"/>
      <c r="AD349" s="185"/>
      <c r="AE349" s="185"/>
      <c r="AF349" s="185"/>
      <c r="AG349" s="185"/>
      <c r="AH349" s="185"/>
      <c r="AI349" s="185"/>
      <c r="AJ349" s="185"/>
      <c r="AK349" s="185"/>
      <c r="AL349" s="185"/>
      <c r="AM349" s="185"/>
      <c r="AN349" s="185"/>
      <c r="AO349" s="185"/>
      <c r="AP349" s="185"/>
      <c r="AQ349" s="185"/>
      <c r="AR349" s="185"/>
      <c r="AS349" s="185"/>
      <c r="AT349" s="185"/>
      <c r="AU349" s="185"/>
      <c r="AV349" s="185"/>
      <c r="AW349" s="185"/>
      <c r="AX349" s="185"/>
      <c r="AY349" s="185"/>
      <c r="AZ349" s="185"/>
      <c r="BA349" s="185"/>
      <c r="BB349" s="185"/>
      <c r="BC349" s="185"/>
      <c r="BD349" s="185"/>
      <c r="BE349" s="185"/>
      <c r="BF349" s="185"/>
      <c r="BG349" s="185"/>
      <c r="BH349" s="185"/>
      <c r="BI349" s="185"/>
      <c r="BJ349" s="185"/>
      <c r="BK349" s="185"/>
      <c r="BL349" s="185"/>
      <c r="BM349" s="185"/>
      <c r="BN349" s="185"/>
      <c r="BO349" s="185"/>
      <c r="BP349" s="185"/>
      <c r="BQ349" s="185"/>
      <c r="BR349" s="185"/>
      <c r="BS349" s="185"/>
      <c r="BT349" s="185"/>
      <c r="BU349" s="185"/>
      <c r="BV349" s="185"/>
      <c r="BW349" s="185"/>
      <c r="BX349" s="185"/>
      <c r="BY349" s="185"/>
      <c r="BZ349" s="185"/>
      <c r="CA349" s="185"/>
      <c r="CB349" s="185"/>
      <c r="CC349" s="185"/>
      <c r="CD349" s="185"/>
      <c r="CE349" s="185"/>
      <c r="CF349" s="185"/>
      <c r="CG349" s="185"/>
      <c r="CH349" s="185"/>
    </row>
    <row r="350" spans="1:86" x14ac:dyDescent="0.3">
      <c r="A350" s="24">
        <f t="shared" si="36"/>
        <v>48</v>
      </c>
      <c r="B350" s="86">
        <f t="shared" si="37"/>
        <v>1.5354383128234651E-2</v>
      </c>
      <c r="C350" s="23">
        <f t="shared" si="38"/>
        <v>0.84132423638078402</v>
      </c>
      <c r="D350" s="23">
        <f t="shared" si="39"/>
        <v>2.4363684677746397E-3</v>
      </c>
      <c r="E350" s="26"/>
      <c r="F350" s="26"/>
      <c r="G350" s="26"/>
      <c r="H350" s="26"/>
      <c r="I350" s="26"/>
      <c r="J350" s="185"/>
      <c r="L350" s="26"/>
      <c r="M350" s="26"/>
      <c r="N350" s="26"/>
      <c r="O350" s="26"/>
      <c r="P350" s="185"/>
      <c r="Q350" s="26"/>
      <c r="R350" s="26"/>
      <c r="S350" s="185"/>
      <c r="T350" s="185"/>
      <c r="U350" s="26"/>
      <c r="V350" s="185"/>
      <c r="W350" s="26"/>
      <c r="X350" s="26"/>
      <c r="Y350" s="185"/>
      <c r="Z350" s="26"/>
      <c r="AA350" s="185"/>
      <c r="AB350" s="185"/>
      <c r="AC350" s="185"/>
      <c r="AD350" s="185"/>
      <c r="AE350" s="185"/>
      <c r="AF350" s="185"/>
      <c r="AG350" s="185"/>
      <c r="AH350" s="185"/>
      <c r="AI350" s="185"/>
      <c r="AJ350" s="185"/>
      <c r="AK350" s="185"/>
      <c r="AL350" s="185"/>
      <c r="AM350" s="185"/>
      <c r="AN350" s="185"/>
      <c r="AO350" s="185"/>
      <c r="AP350" s="185"/>
      <c r="AQ350" s="185"/>
      <c r="AR350" s="185"/>
      <c r="AS350" s="185"/>
      <c r="AT350" s="185"/>
      <c r="AU350" s="185"/>
      <c r="AV350" s="185"/>
      <c r="AW350" s="185"/>
      <c r="AX350" s="185"/>
      <c r="AY350" s="185"/>
      <c r="AZ350" s="185"/>
      <c r="BA350" s="185"/>
      <c r="BB350" s="185"/>
      <c r="BC350" s="185"/>
      <c r="BD350" s="185"/>
      <c r="BE350" s="185"/>
      <c r="BF350" s="185"/>
      <c r="BG350" s="185"/>
      <c r="BH350" s="185"/>
      <c r="BI350" s="185"/>
      <c r="BJ350" s="185"/>
      <c r="BK350" s="185"/>
      <c r="BL350" s="185"/>
      <c r="BM350" s="185"/>
      <c r="BN350" s="185"/>
      <c r="BO350" s="185"/>
      <c r="BP350" s="185"/>
      <c r="BQ350" s="185"/>
      <c r="BR350" s="185"/>
      <c r="BS350" s="185"/>
      <c r="BT350" s="185"/>
      <c r="BU350" s="185"/>
      <c r="BV350" s="185"/>
      <c r="BW350" s="185"/>
      <c r="BX350" s="185"/>
      <c r="BY350" s="185"/>
      <c r="BZ350" s="185"/>
      <c r="CA350" s="185"/>
      <c r="CB350" s="185"/>
      <c r="CC350" s="185"/>
      <c r="CD350" s="185"/>
      <c r="CE350" s="185"/>
      <c r="CF350" s="185"/>
      <c r="CG350" s="185"/>
      <c r="CH350" s="185"/>
    </row>
    <row r="351" spans="1:86" x14ac:dyDescent="0.3">
      <c r="A351" s="24">
        <f t="shared" si="36"/>
        <v>49</v>
      </c>
      <c r="B351" s="86">
        <f t="shared" si="37"/>
        <v>1.4164692629761994E-2</v>
      </c>
      <c r="C351" s="23">
        <f t="shared" si="38"/>
        <v>0.75679753902307334</v>
      </c>
      <c r="D351" s="23">
        <f t="shared" si="39"/>
        <v>3.4448881065398521E-3</v>
      </c>
      <c r="E351" s="26"/>
      <c r="F351" s="26"/>
      <c r="G351" s="26"/>
      <c r="H351" s="26"/>
      <c r="I351" s="26"/>
      <c r="J351" s="185"/>
      <c r="L351" s="26"/>
      <c r="M351" s="26"/>
      <c r="N351" s="26"/>
      <c r="O351" s="26"/>
      <c r="P351" s="185"/>
      <c r="Q351" s="26"/>
      <c r="R351" s="26"/>
      <c r="S351" s="185"/>
      <c r="T351" s="185"/>
      <c r="U351" s="26"/>
      <c r="V351" s="185"/>
      <c r="W351" s="26"/>
      <c r="X351" s="26"/>
      <c r="Y351" s="185"/>
      <c r="Z351" s="26"/>
      <c r="AA351" s="185"/>
      <c r="AB351" s="185"/>
      <c r="AC351" s="185"/>
      <c r="AD351" s="185"/>
      <c r="AE351" s="185"/>
      <c r="AF351" s="185"/>
      <c r="AG351" s="185"/>
      <c r="AH351" s="185"/>
      <c r="AI351" s="185"/>
      <c r="AJ351" s="185"/>
      <c r="AK351" s="185"/>
      <c r="AL351" s="185"/>
      <c r="AM351" s="185"/>
      <c r="AN351" s="185"/>
      <c r="AO351" s="185"/>
      <c r="AP351" s="185"/>
      <c r="AQ351" s="185"/>
      <c r="AR351" s="185"/>
      <c r="AS351" s="185"/>
      <c r="AT351" s="185"/>
      <c r="AU351" s="185"/>
      <c r="AV351" s="185"/>
      <c r="AW351" s="185"/>
      <c r="AX351" s="185"/>
      <c r="AY351" s="185"/>
      <c r="AZ351" s="185"/>
      <c r="BA351" s="185"/>
      <c r="BB351" s="185"/>
      <c r="BC351" s="185"/>
      <c r="BD351" s="185"/>
      <c r="BE351" s="185"/>
      <c r="BF351" s="185"/>
      <c r="BG351" s="185"/>
      <c r="BH351" s="185"/>
      <c r="BI351" s="185"/>
      <c r="BJ351" s="185"/>
      <c r="BK351" s="185"/>
      <c r="BL351" s="185"/>
      <c r="BM351" s="185"/>
      <c r="BN351" s="185"/>
      <c r="BO351" s="185"/>
      <c r="BP351" s="185"/>
      <c r="BQ351" s="185"/>
      <c r="BR351" s="185"/>
      <c r="BS351" s="185"/>
      <c r="BT351" s="185"/>
      <c r="BU351" s="185"/>
      <c r="BV351" s="185"/>
      <c r="BW351" s="185"/>
      <c r="BX351" s="185"/>
      <c r="BY351" s="185"/>
      <c r="BZ351" s="185"/>
      <c r="CA351" s="185"/>
      <c r="CB351" s="185"/>
      <c r="CC351" s="185"/>
      <c r="CD351" s="185"/>
      <c r="CE351" s="185"/>
      <c r="CF351" s="185"/>
      <c r="CG351" s="185"/>
      <c r="CH351" s="185"/>
    </row>
    <row r="352" spans="1:86" x14ac:dyDescent="0.3">
      <c r="A352" s="24">
        <f t="shared" si="36"/>
        <v>50</v>
      </c>
      <c r="B352" s="86">
        <f t="shared" si="37"/>
        <v>1.3893611783491655E-2</v>
      </c>
      <c r="C352" s="23">
        <f t="shared" si="38"/>
        <v>0.76157228690334522</v>
      </c>
      <c r="D352" s="23">
        <f t="shared" si="39"/>
        <v>3.3126220841906504E-3</v>
      </c>
      <c r="E352" s="26"/>
      <c r="F352" s="26"/>
      <c r="G352" s="26"/>
      <c r="H352" s="26"/>
      <c r="I352" s="26"/>
      <c r="J352" s="185"/>
      <c r="L352" s="26"/>
      <c r="M352" s="26"/>
      <c r="N352" s="26"/>
      <c r="O352" s="26"/>
      <c r="P352" s="185"/>
      <c r="Q352" s="26"/>
      <c r="R352" s="26"/>
      <c r="S352" s="185"/>
      <c r="T352" s="185"/>
      <c r="U352" s="26"/>
      <c r="V352" s="185"/>
      <c r="W352" s="26"/>
      <c r="X352" s="26"/>
      <c r="Y352" s="185"/>
      <c r="Z352" s="26"/>
      <c r="AA352" s="185"/>
      <c r="AB352" s="185"/>
      <c r="AC352" s="185"/>
      <c r="AD352" s="185"/>
      <c r="AE352" s="185"/>
      <c r="AF352" s="185"/>
      <c r="AG352" s="185"/>
      <c r="AH352" s="185"/>
      <c r="AI352" s="185"/>
      <c r="AJ352" s="185"/>
      <c r="AK352" s="185"/>
      <c r="AL352" s="185"/>
      <c r="AM352" s="185"/>
      <c r="AN352" s="185"/>
      <c r="AO352" s="185"/>
      <c r="AP352" s="185"/>
      <c r="AQ352" s="185"/>
      <c r="AR352" s="185"/>
      <c r="AS352" s="185"/>
      <c r="AT352" s="185"/>
      <c r="AU352" s="185"/>
      <c r="AV352" s="185"/>
      <c r="AW352" s="185"/>
      <c r="AX352" s="185"/>
      <c r="AY352" s="185"/>
      <c r="AZ352" s="185"/>
      <c r="BA352" s="185"/>
      <c r="BB352" s="185"/>
      <c r="BC352" s="185"/>
      <c r="BD352" s="185"/>
      <c r="BE352" s="185"/>
      <c r="BF352" s="185"/>
      <c r="BG352" s="185"/>
      <c r="BH352" s="185"/>
      <c r="BI352" s="185"/>
      <c r="BJ352" s="185"/>
      <c r="BK352" s="185"/>
      <c r="BL352" s="185"/>
      <c r="BM352" s="185"/>
      <c r="BN352" s="185"/>
      <c r="BO352" s="185"/>
      <c r="BP352" s="185"/>
      <c r="BQ352" s="185"/>
      <c r="BR352" s="185"/>
      <c r="BS352" s="185"/>
      <c r="BT352" s="185"/>
      <c r="BU352" s="185"/>
      <c r="BV352" s="185"/>
      <c r="BW352" s="185"/>
      <c r="BX352" s="185"/>
      <c r="BY352" s="185"/>
      <c r="BZ352" s="185"/>
      <c r="CA352" s="185"/>
      <c r="CB352" s="185"/>
      <c r="CC352" s="185"/>
      <c r="CD352" s="185"/>
      <c r="CE352" s="185"/>
      <c r="CF352" s="185"/>
      <c r="CG352" s="185"/>
      <c r="CH352" s="185"/>
    </row>
    <row r="353" spans="1:86" x14ac:dyDescent="0.3">
      <c r="A353" s="24">
        <f t="shared" si="36"/>
        <v>51</v>
      </c>
      <c r="B353" s="86">
        <f t="shared" si="37"/>
        <v>1.3820333745542252E-2</v>
      </c>
      <c r="C353" s="23">
        <f t="shared" si="38"/>
        <v>0.76555124347023829</v>
      </c>
      <c r="D353" s="23">
        <f t="shared" si="39"/>
        <v>3.2401600614686854E-3</v>
      </c>
      <c r="E353" s="26"/>
      <c r="F353" s="26"/>
      <c r="G353" s="26"/>
      <c r="H353" s="26"/>
      <c r="I353" s="26"/>
      <c r="J353" s="185"/>
      <c r="L353" s="26"/>
      <c r="M353" s="26"/>
      <c r="N353" s="26"/>
      <c r="O353" s="26"/>
      <c r="P353" s="185"/>
      <c r="Q353" s="26"/>
      <c r="R353" s="26"/>
      <c r="S353" s="185"/>
      <c r="T353" s="185"/>
      <c r="U353" s="26"/>
      <c r="V353" s="185"/>
      <c r="W353" s="26"/>
      <c r="X353" s="26"/>
      <c r="Y353" s="185"/>
      <c r="Z353" s="26"/>
      <c r="AA353" s="185"/>
      <c r="AB353" s="185"/>
      <c r="AC353" s="185"/>
      <c r="AD353" s="185"/>
      <c r="AE353" s="185"/>
      <c r="AF353" s="185"/>
      <c r="AG353" s="185"/>
      <c r="AH353" s="185"/>
      <c r="AI353" s="185"/>
      <c r="AJ353" s="185"/>
      <c r="AK353" s="185"/>
      <c r="AL353" s="185"/>
      <c r="AM353" s="185"/>
      <c r="AN353" s="185"/>
      <c r="AO353" s="185"/>
      <c r="AP353" s="185"/>
      <c r="AQ353" s="185"/>
      <c r="AR353" s="185"/>
      <c r="AS353" s="185"/>
      <c r="AT353" s="185"/>
      <c r="AU353" s="185"/>
      <c r="AV353" s="185"/>
      <c r="AW353" s="185"/>
      <c r="AX353" s="185"/>
      <c r="AY353" s="185"/>
      <c r="AZ353" s="185"/>
      <c r="BA353" s="185"/>
      <c r="BB353" s="185"/>
      <c r="BC353" s="185"/>
      <c r="BD353" s="185"/>
      <c r="BE353" s="185"/>
      <c r="BF353" s="185"/>
      <c r="BG353" s="185"/>
      <c r="BH353" s="185"/>
      <c r="BI353" s="185"/>
      <c r="BJ353" s="185"/>
      <c r="BK353" s="185"/>
      <c r="BL353" s="185"/>
      <c r="BM353" s="185"/>
      <c r="BN353" s="185"/>
      <c r="BO353" s="185"/>
      <c r="BP353" s="185"/>
      <c r="BQ353" s="185"/>
      <c r="BR353" s="185"/>
      <c r="BS353" s="185"/>
      <c r="BT353" s="185"/>
      <c r="BU353" s="185"/>
      <c r="BV353" s="185"/>
      <c r="BW353" s="185"/>
      <c r="BX353" s="185"/>
      <c r="BY353" s="185"/>
      <c r="BZ353" s="185"/>
      <c r="CA353" s="185"/>
      <c r="CB353" s="185"/>
      <c r="CC353" s="185"/>
      <c r="CD353" s="185"/>
      <c r="CE353" s="185"/>
      <c r="CF353" s="185"/>
      <c r="CG353" s="185"/>
      <c r="CH353" s="185"/>
    </row>
    <row r="354" spans="1:86" x14ac:dyDescent="0.3">
      <c r="A354" s="24">
        <f t="shared" si="36"/>
        <v>52</v>
      </c>
      <c r="B354" s="86">
        <f t="shared" si="37"/>
        <v>1.393623757027268E-2</v>
      </c>
      <c r="C354" s="23">
        <f t="shared" si="38"/>
        <v>0.77430494791740312</v>
      </c>
      <c r="D354" s="23">
        <f t="shared" si="39"/>
        <v>3.145339864258136E-3</v>
      </c>
      <c r="E354" s="26"/>
      <c r="F354" s="26"/>
      <c r="G354" s="26"/>
      <c r="H354" s="26"/>
      <c r="I354" s="26"/>
      <c r="J354" s="185"/>
      <c r="L354" s="26"/>
      <c r="M354" s="26"/>
      <c r="N354" s="26"/>
      <c r="O354" s="26"/>
      <c r="P354" s="185"/>
      <c r="Q354" s="26"/>
      <c r="R354" s="26"/>
      <c r="S354" s="185"/>
      <c r="T354" s="185"/>
      <c r="U354" s="26"/>
      <c r="V354" s="185"/>
      <c r="W354" s="26"/>
      <c r="X354" s="26"/>
      <c r="Y354" s="185"/>
      <c r="Z354" s="26"/>
      <c r="AA354" s="185"/>
      <c r="AB354" s="185"/>
      <c r="AC354" s="185"/>
      <c r="AD354" s="185"/>
      <c r="AE354" s="185"/>
      <c r="AF354" s="185"/>
      <c r="AG354" s="185"/>
      <c r="AH354" s="185"/>
      <c r="AI354" s="185"/>
      <c r="AJ354" s="185"/>
      <c r="AK354" s="185"/>
      <c r="AL354" s="185"/>
      <c r="AM354" s="185"/>
      <c r="AN354" s="185"/>
      <c r="AO354" s="185"/>
      <c r="AP354" s="185"/>
      <c r="AQ354" s="185"/>
      <c r="AR354" s="185"/>
      <c r="AS354" s="185"/>
      <c r="AT354" s="185"/>
      <c r="AU354" s="185"/>
      <c r="AV354" s="185"/>
      <c r="AW354" s="185"/>
      <c r="AX354" s="185"/>
      <c r="AY354" s="185"/>
      <c r="AZ354" s="185"/>
      <c r="BA354" s="185"/>
      <c r="BB354" s="185"/>
      <c r="BC354" s="185"/>
      <c r="BD354" s="185"/>
      <c r="BE354" s="185"/>
      <c r="BF354" s="185"/>
      <c r="BG354" s="185"/>
      <c r="BH354" s="185"/>
      <c r="BI354" s="185"/>
      <c r="BJ354" s="185"/>
      <c r="BK354" s="185"/>
      <c r="BL354" s="185"/>
      <c r="BM354" s="185"/>
      <c r="BN354" s="185"/>
      <c r="BO354" s="185"/>
      <c r="BP354" s="185"/>
      <c r="BQ354" s="185"/>
      <c r="BR354" s="185"/>
      <c r="BS354" s="185"/>
      <c r="BT354" s="185"/>
      <c r="BU354" s="185"/>
      <c r="BV354" s="185"/>
      <c r="BW354" s="185"/>
      <c r="BX354" s="185"/>
      <c r="BY354" s="185"/>
      <c r="BZ354" s="185"/>
      <c r="CA354" s="185"/>
      <c r="CB354" s="185"/>
      <c r="CC354" s="185"/>
      <c r="CD354" s="185"/>
      <c r="CE354" s="185"/>
      <c r="CF354" s="185"/>
      <c r="CG354" s="185"/>
      <c r="CH354" s="185"/>
    </row>
    <row r="355" spans="1:86" x14ac:dyDescent="0.3">
      <c r="A355" s="24">
        <f t="shared" si="36"/>
        <v>53</v>
      </c>
      <c r="B355" s="86">
        <f t="shared" si="37"/>
        <v>1.3958268875799951E-2</v>
      </c>
      <c r="C355" s="23">
        <f t="shared" si="38"/>
        <v>0.78305865236456818</v>
      </c>
      <c r="D355" s="23">
        <f t="shared" si="39"/>
        <v>3.0281256605737454E-3</v>
      </c>
      <c r="E355" s="26"/>
      <c r="F355" s="26"/>
      <c r="G355" s="26"/>
      <c r="H355" s="26"/>
      <c r="I355" s="26"/>
      <c r="J355" s="185"/>
      <c r="L355" s="26"/>
      <c r="M355" s="26"/>
      <c r="N355" s="26"/>
      <c r="O355" s="26"/>
      <c r="P355" s="185"/>
      <c r="Q355" s="26"/>
      <c r="R355" s="26"/>
      <c r="S355" s="185"/>
      <c r="T355" s="185"/>
      <c r="U355" s="26"/>
      <c r="V355" s="185"/>
      <c r="W355" s="26"/>
      <c r="X355" s="26"/>
      <c r="Y355" s="185"/>
      <c r="Z355" s="26"/>
      <c r="AA355" s="185"/>
      <c r="AB355" s="185"/>
      <c r="AC355" s="185"/>
      <c r="AD355" s="185"/>
      <c r="AE355" s="185"/>
      <c r="AF355" s="185"/>
      <c r="AG355" s="185"/>
      <c r="AH355" s="185"/>
      <c r="AI355" s="185"/>
      <c r="AJ355" s="185"/>
      <c r="AK355" s="185"/>
      <c r="AL355" s="185"/>
      <c r="AM355" s="185"/>
      <c r="AN355" s="185"/>
      <c r="AO355" s="185"/>
      <c r="AP355" s="185"/>
      <c r="AQ355" s="185"/>
      <c r="AR355" s="185"/>
      <c r="AS355" s="185"/>
      <c r="AT355" s="185"/>
      <c r="AU355" s="185"/>
      <c r="AV355" s="185"/>
      <c r="AW355" s="185"/>
      <c r="AX355" s="185"/>
      <c r="AY355" s="185"/>
      <c r="AZ355" s="185"/>
      <c r="BA355" s="185"/>
      <c r="BB355" s="185"/>
      <c r="BC355" s="185"/>
      <c r="BD355" s="185"/>
      <c r="BE355" s="185"/>
      <c r="BF355" s="185"/>
      <c r="BG355" s="185"/>
      <c r="BH355" s="185"/>
      <c r="BI355" s="185"/>
      <c r="BJ355" s="185"/>
      <c r="BK355" s="185"/>
      <c r="BL355" s="185"/>
      <c r="BM355" s="185"/>
      <c r="BN355" s="185"/>
      <c r="BO355" s="185"/>
      <c r="BP355" s="185"/>
      <c r="BQ355" s="185"/>
      <c r="BR355" s="185"/>
      <c r="BS355" s="185"/>
      <c r="BT355" s="185"/>
      <c r="BU355" s="185"/>
      <c r="BV355" s="185"/>
      <c r="BW355" s="185"/>
      <c r="BX355" s="185"/>
      <c r="BY355" s="185"/>
      <c r="BZ355" s="185"/>
      <c r="CA355" s="185"/>
      <c r="CB355" s="185"/>
      <c r="CC355" s="185"/>
      <c r="CD355" s="185"/>
      <c r="CE355" s="185"/>
      <c r="CF355" s="185"/>
      <c r="CG355" s="185"/>
      <c r="CH355" s="185"/>
    </row>
    <row r="356" spans="1:86" x14ac:dyDescent="0.3">
      <c r="A356" s="24">
        <f t="shared" si="36"/>
        <v>54</v>
      </c>
      <c r="B356" s="86">
        <f t="shared" si="37"/>
        <v>1.4524377639565926E-2</v>
      </c>
      <c r="C356" s="23">
        <f t="shared" si="38"/>
        <v>0.79181235681173301</v>
      </c>
      <c r="D356" s="23">
        <f t="shared" si="39"/>
        <v>3.0237959495575946E-3</v>
      </c>
      <c r="E356" s="26"/>
      <c r="F356" s="26"/>
      <c r="G356" s="26"/>
      <c r="H356" s="26"/>
      <c r="I356" s="26"/>
      <c r="J356" s="185"/>
      <c r="L356" s="26"/>
      <c r="M356" s="26"/>
      <c r="N356" s="26"/>
      <c r="O356" s="26"/>
      <c r="P356" s="185"/>
      <c r="Q356" s="26"/>
      <c r="R356" s="26"/>
      <c r="S356" s="185"/>
      <c r="T356" s="185"/>
      <c r="U356" s="26"/>
      <c r="V356" s="185"/>
      <c r="W356" s="26"/>
      <c r="X356" s="26"/>
      <c r="Y356" s="185"/>
      <c r="Z356" s="26"/>
      <c r="AA356" s="185"/>
      <c r="AB356" s="185"/>
      <c r="AC356" s="185"/>
      <c r="AD356" s="185"/>
      <c r="AE356" s="185"/>
      <c r="AF356" s="185"/>
      <c r="AG356" s="185"/>
      <c r="AH356" s="185"/>
      <c r="AI356" s="185"/>
      <c r="AJ356" s="185"/>
      <c r="AK356" s="185"/>
      <c r="AL356" s="185"/>
      <c r="AM356" s="185"/>
      <c r="AN356" s="185"/>
      <c r="AO356" s="185"/>
      <c r="AP356" s="185"/>
      <c r="AQ356" s="185"/>
      <c r="AR356" s="185"/>
      <c r="AS356" s="185"/>
      <c r="AT356" s="185"/>
      <c r="AU356" s="185"/>
      <c r="AV356" s="185"/>
      <c r="AW356" s="185"/>
      <c r="AX356" s="185"/>
      <c r="AY356" s="185"/>
      <c r="AZ356" s="185"/>
      <c r="BA356" s="185"/>
      <c r="BB356" s="185"/>
      <c r="BC356" s="185"/>
      <c r="BD356" s="185"/>
      <c r="BE356" s="185"/>
      <c r="BF356" s="185"/>
      <c r="BG356" s="185"/>
      <c r="BH356" s="185"/>
      <c r="BI356" s="185"/>
      <c r="BJ356" s="185"/>
      <c r="BK356" s="185"/>
      <c r="BL356" s="185"/>
      <c r="BM356" s="185"/>
      <c r="BN356" s="185"/>
      <c r="BO356" s="185"/>
      <c r="BP356" s="185"/>
      <c r="BQ356" s="185"/>
      <c r="BR356" s="185"/>
      <c r="BS356" s="185"/>
      <c r="BT356" s="185"/>
      <c r="BU356" s="185"/>
      <c r="BV356" s="185"/>
      <c r="BW356" s="185"/>
      <c r="BX356" s="185"/>
      <c r="BY356" s="185"/>
      <c r="BZ356" s="185"/>
      <c r="CA356" s="185"/>
      <c r="CB356" s="185"/>
      <c r="CC356" s="185"/>
      <c r="CD356" s="185"/>
      <c r="CE356" s="185"/>
      <c r="CF356" s="185"/>
      <c r="CG356" s="185"/>
      <c r="CH356" s="185"/>
    </row>
    <row r="357" spans="1:86" x14ac:dyDescent="0.3">
      <c r="A357" s="24">
        <f t="shared" si="36"/>
        <v>55</v>
      </c>
      <c r="B357" s="86">
        <f t="shared" si="37"/>
        <v>1.1377253539137655E-2</v>
      </c>
      <c r="C357" s="23">
        <f t="shared" si="38"/>
        <v>0.79977026994551914</v>
      </c>
      <c r="D357" s="23">
        <f t="shared" si="39"/>
        <v>2.2780644049029196E-3</v>
      </c>
      <c r="E357" s="26"/>
      <c r="F357" s="26"/>
      <c r="G357" s="26"/>
      <c r="H357" s="26"/>
      <c r="I357" s="26"/>
      <c r="J357" s="185"/>
      <c r="L357" s="26"/>
      <c r="M357" s="26"/>
      <c r="N357" s="26"/>
      <c r="O357" s="26"/>
      <c r="P357" s="185"/>
      <c r="Q357" s="26"/>
      <c r="R357" s="26"/>
      <c r="S357" s="185"/>
      <c r="T357" s="185"/>
      <c r="U357" s="26"/>
      <c r="V357" s="185"/>
      <c r="W357" s="26"/>
      <c r="X357" s="26"/>
      <c r="Y357" s="185"/>
      <c r="Z357" s="26"/>
      <c r="AA357" s="185"/>
      <c r="AB357" s="185"/>
      <c r="AC357" s="185"/>
      <c r="AD357" s="185"/>
      <c r="AE357" s="185"/>
      <c r="AF357" s="185"/>
      <c r="AG357" s="185"/>
      <c r="AH357" s="185"/>
      <c r="AI357" s="185"/>
      <c r="AJ357" s="185"/>
      <c r="AK357" s="185"/>
      <c r="AL357" s="185"/>
      <c r="AM357" s="185"/>
      <c r="AN357" s="185"/>
      <c r="AO357" s="185"/>
      <c r="AP357" s="185"/>
      <c r="AQ357" s="185"/>
      <c r="AR357" s="185"/>
      <c r="AS357" s="185"/>
      <c r="AT357" s="185"/>
      <c r="AU357" s="185"/>
      <c r="AV357" s="185"/>
      <c r="AW357" s="185"/>
      <c r="AX357" s="185"/>
      <c r="AY357" s="185"/>
      <c r="AZ357" s="185"/>
      <c r="BA357" s="185"/>
      <c r="BB357" s="185"/>
      <c r="BC357" s="185"/>
      <c r="BD357" s="185"/>
      <c r="BE357" s="185"/>
      <c r="BF357" s="185"/>
      <c r="BG357" s="185"/>
      <c r="BH357" s="185"/>
      <c r="BI357" s="185"/>
      <c r="BJ357" s="185"/>
      <c r="BK357" s="185"/>
      <c r="BL357" s="185"/>
      <c r="BM357" s="185"/>
      <c r="BN357" s="185"/>
      <c r="BO357" s="185"/>
      <c r="BP357" s="185"/>
      <c r="BQ357" s="185"/>
      <c r="BR357" s="185"/>
      <c r="BS357" s="185"/>
      <c r="BT357" s="185"/>
      <c r="BU357" s="185"/>
      <c r="BV357" s="185"/>
      <c r="BW357" s="185"/>
      <c r="BX357" s="185"/>
      <c r="BY357" s="185"/>
      <c r="BZ357" s="185"/>
      <c r="CA357" s="185"/>
      <c r="CB357" s="185"/>
      <c r="CC357" s="185"/>
      <c r="CD357" s="185"/>
      <c r="CE357" s="185"/>
      <c r="CF357" s="185"/>
      <c r="CG357" s="185"/>
      <c r="CH357" s="185"/>
    </row>
    <row r="358" spans="1:86" x14ac:dyDescent="0.3">
      <c r="A358" s="24">
        <f t="shared" si="36"/>
        <v>56</v>
      </c>
      <c r="B358" s="86">
        <f t="shared" si="37"/>
        <v>1.0848502206483143E-2</v>
      </c>
      <c r="C358" s="23">
        <f t="shared" si="38"/>
        <v>0.80454501782579102</v>
      </c>
      <c r="D358" s="23">
        <f t="shared" si="39"/>
        <v>2.1203938053850294E-3</v>
      </c>
      <c r="E358" s="26"/>
      <c r="F358" s="26"/>
      <c r="G358" s="26"/>
      <c r="H358" s="26"/>
      <c r="I358" s="26"/>
      <c r="J358" s="185"/>
      <c r="L358" s="26"/>
      <c r="M358" s="26"/>
      <c r="N358" s="26"/>
      <c r="O358" s="26"/>
      <c r="P358" s="185"/>
      <c r="Q358" s="26"/>
      <c r="R358" s="26"/>
      <c r="S358" s="185"/>
      <c r="T358" s="185"/>
      <c r="U358" s="26"/>
      <c r="V358" s="185"/>
      <c r="W358" s="26"/>
      <c r="X358" s="26"/>
      <c r="Y358" s="185"/>
      <c r="Z358" s="26"/>
      <c r="AA358" s="185"/>
      <c r="AB358" s="185"/>
      <c r="AC358" s="185"/>
      <c r="AD358" s="185"/>
      <c r="AE358" s="185"/>
      <c r="AF358" s="185"/>
      <c r="AG358" s="185"/>
      <c r="AH358" s="185"/>
      <c r="AI358" s="185"/>
      <c r="AJ358" s="185"/>
      <c r="AK358" s="185"/>
      <c r="AL358" s="185"/>
      <c r="AM358" s="185"/>
      <c r="AN358" s="185"/>
      <c r="AO358" s="185"/>
      <c r="AP358" s="185"/>
      <c r="AQ358" s="185"/>
      <c r="AR358" s="185"/>
      <c r="AS358" s="185"/>
      <c r="AT358" s="185"/>
      <c r="AU358" s="185"/>
      <c r="AV358" s="185"/>
      <c r="AW358" s="185"/>
      <c r="AX358" s="185"/>
      <c r="AY358" s="185"/>
      <c r="AZ358" s="185"/>
      <c r="BA358" s="185"/>
      <c r="BB358" s="185"/>
      <c r="BC358" s="185"/>
      <c r="BD358" s="185"/>
      <c r="BE358" s="185"/>
      <c r="BF358" s="185"/>
      <c r="BG358" s="185"/>
      <c r="BH358" s="185"/>
      <c r="BI358" s="185"/>
      <c r="BJ358" s="185"/>
      <c r="BK358" s="185"/>
      <c r="BL358" s="185"/>
      <c r="BM358" s="185"/>
      <c r="BN358" s="185"/>
      <c r="BO358" s="185"/>
      <c r="BP358" s="185"/>
      <c r="BQ358" s="185"/>
      <c r="BR358" s="185"/>
      <c r="BS358" s="185"/>
      <c r="BT358" s="185"/>
      <c r="BU358" s="185"/>
      <c r="BV358" s="185"/>
      <c r="BW358" s="185"/>
      <c r="BX358" s="185"/>
      <c r="BY358" s="185"/>
      <c r="BZ358" s="185"/>
      <c r="CA358" s="185"/>
      <c r="CB358" s="185"/>
      <c r="CC358" s="185"/>
      <c r="CD358" s="185"/>
      <c r="CE358" s="185"/>
      <c r="CF358" s="185"/>
      <c r="CG358" s="185"/>
      <c r="CH358" s="185"/>
    </row>
    <row r="359" spans="1:86" x14ac:dyDescent="0.3">
      <c r="A359" s="24">
        <f t="shared" si="36"/>
        <v>57</v>
      </c>
      <c r="B359" s="86">
        <f t="shared" si="37"/>
        <v>1.0778576758505281E-2</v>
      </c>
      <c r="C359" s="23">
        <f t="shared" si="38"/>
        <v>0.80852397439268409</v>
      </c>
      <c r="D359" s="23">
        <f t="shared" si="39"/>
        <v>2.0638390394219774E-3</v>
      </c>
      <c r="E359" s="26"/>
      <c r="F359" s="26"/>
      <c r="G359" s="26"/>
      <c r="H359" s="26"/>
      <c r="I359" s="26"/>
      <c r="J359" s="185"/>
      <c r="L359" s="26"/>
      <c r="M359" s="26"/>
      <c r="N359" s="26"/>
      <c r="O359" s="26"/>
      <c r="P359" s="185"/>
      <c r="Q359" s="26"/>
      <c r="R359" s="26"/>
      <c r="S359" s="185"/>
      <c r="T359" s="185"/>
      <c r="U359" s="26"/>
      <c r="V359" s="185"/>
      <c r="W359" s="26"/>
      <c r="X359" s="26"/>
      <c r="Y359" s="185"/>
      <c r="Z359" s="26"/>
      <c r="AA359" s="185"/>
      <c r="AB359" s="185"/>
      <c r="AC359" s="185"/>
      <c r="AD359" s="185"/>
      <c r="AE359" s="185"/>
      <c r="AF359" s="185"/>
      <c r="AG359" s="185"/>
      <c r="AH359" s="185"/>
      <c r="AI359" s="185"/>
      <c r="AJ359" s="185"/>
      <c r="AK359" s="185"/>
      <c r="AL359" s="185"/>
      <c r="AM359" s="185"/>
      <c r="AN359" s="185"/>
      <c r="AO359" s="185"/>
      <c r="AP359" s="185"/>
      <c r="AQ359" s="185"/>
      <c r="AR359" s="185"/>
      <c r="AS359" s="185"/>
      <c r="AT359" s="185"/>
      <c r="AU359" s="185"/>
      <c r="AV359" s="185"/>
      <c r="AW359" s="185"/>
      <c r="AX359" s="185"/>
      <c r="AY359" s="185"/>
      <c r="AZ359" s="185"/>
      <c r="BA359" s="185"/>
      <c r="BB359" s="185"/>
      <c r="BC359" s="185"/>
      <c r="BD359" s="185"/>
      <c r="BE359" s="185"/>
      <c r="BF359" s="185"/>
      <c r="BG359" s="185"/>
      <c r="BH359" s="185"/>
      <c r="BI359" s="185"/>
      <c r="BJ359" s="185"/>
      <c r="BK359" s="185"/>
      <c r="BL359" s="185"/>
      <c r="BM359" s="185"/>
      <c r="BN359" s="185"/>
      <c r="BO359" s="185"/>
      <c r="BP359" s="185"/>
      <c r="BQ359" s="185"/>
      <c r="BR359" s="185"/>
      <c r="BS359" s="185"/>
      <c r="BT359" s="185"/>
      <c r="BU359" s="185"/>
      <c r="BV359" s="185"/>
      <c r="BW359" s="185"/>
      <c r="BX359" s="185"/>
      <c r="BY359" s="185"/>
      <c r="BZ359" s="185"/>
      <c r="CA359" s="185"/>
      <c r="CB359" s="185"/>
      <c r="CC359" s="185"/>
      <c r="CD359" s="185"/>
      <c r="CE359" s="185"/>
      <c r="CF359" s="185"/>
      <c r="CG359" s="185"/>
      <c r="CH359" s="185"/>
    </row>
    <row r="360" spans="1:86" x14ac:dyDescent="0.3">
      <c r="A360" s="24">
        <f t="shared" si="36"/>
        <v>58</v>
      </c>
      <c r="B360" s="86">
        <f t="shared" si="37"/>
        <v>1.0653094105284734E-2</v>
      </c>
      <c r="C360" s="23">
        <f t="shared" si="38"/>
        <v>0.81329872227295597</v>
      </c>
      <c r="D360" s="23">
        <f t="shared" si="39"/>
        <v>1.9889462812031009E-3</v>
      </c>
      <c r="E360" s="26"/>
      <c r="F360" s="26"/>
      <c r="G360" s="26"/>
      <c r="H360" s="26"/>
      <c r="I360" s="26"/>
      <c r="J360" s="185"/>
      <c r="L360" s="26"/>
      <c r="M360" s="26"/>
      <c r="N360" s="26"/>
      <c r="O360" s="26"/>
      <c r="P360" s="185"/>
      <c r="Q360" s="26"/>
      <c r="R360" s="26"/>
      <c r="S360" s="185"/>
      <c r="T360" s="185"/>
      <c r="U360" s="26"/>
      <c r="V360" s="185"/>
      <c r="W360" s="26"/>
      <c r="X360" s="26"/>
      <c r="Y360" s="185"/>
      <c r="Z360" s="26"/>
      <c r="AA360" s="185"/>
      <c r="AB360" s="185"/>
      <c r="AC360" s="185"/>
      <c r="AD360" s="185"/>
      <c r="AE360" s="185"/>
      <c r="AF360" s="185"/>
      <c r="AG360" s="185"/>
      <c r="AH360" s="185"/>
      <c r="AI360" s="185"/>
      <c r="AJ360" s="185"/>
      <c r="AK360" s="185"/>
      <c r="AL360" s="185"/>
      <c r="AM360" s="185"/>
      <c r="AN360" s="185"/>
      <c r="AO360" s="185"/>
      <c r="AP360" s="185"/>
      <c r="AQ360" s="185"/>
      <c r="AR360" s="185"/>
      <c r="AS360" s="185"/>
      <c r="AT360" s="185"/>
      <c r="AU360" s="185"/>
      <c r="AV360" s="185"/>
      <c r="AW360" s="185"/>
      <c r="AX360" s="185"/>
      <c r="AY360" s="185"/>
      <c r="AZ360" s="185"/>
      <c r="BA360" s="185"/>
      <c r="BB360" s="185"/>
      <c r="BC360" s="185"/>
      <c r="BD360" s="185"/>
      <c r="BE360" s="185"/>
      <c r="BF360" s="185"/>
      <c r="BG360" s="185"/>
      <c r="BH360" s="185"/>
      <c r="BI360" s="185"/>
      <c r="BJ360" s="185"/>
      <c r="BK360" s="185"/>
      <c r="BL360" s="185"/>
      <c r="BM360" s="185"/>
      <c r="BN360" s="185"/>
      <c r="BO360" s="185"/>
      <c r="BP360" s="185"/>
      <c r="BQ360" s="185"/>
      <c r="BR360" s="185"/>
      <c r="BS360" s="185"/>
      <c r="BT360" s="185"/>
      <c r="BU360" s="185"/>
      <c r="BV360" s="185"/>
      <c r="BW360" s="185"/>
      <c r="BX360" s="185"/>
      <c r="BY360" s="185"/>
      <c r="BZ360" s="185"/>
      <c r="CA360" s="185"/>
      <c r="CB360" s="185"/>
      <c r="CC360" s="185"/>
      <c r="CD360" s="185"/>
      <c r="CE360" s="185"/>
      <c r="CF360" s="185"/>
      <c r="CG360" s="185"/>
      <c r="CH360" s="185"/>
    </row>
    <row r="361" spans="1:86" x14ac:dyDescent="0.3">
      <c r="A361" s="24">
        <f t="shared" si="36"/>
        <v>59</v>
      </c>
      <c r="B361" s="86">
        <f t="shared" si="37"/>
        <v>9.4835191466413268E-3</v>
      </c>
      <c r="C361" s="23">
        <f t="shared" si="38"/>
        <v>0.81727767883984892</v>
      </c>
      <c r="D361" s="23">
        <f t="shared" si="39"/>
        <v>1.7328506312410384E-3</v>
      </c>
      <c r="E361" s="26"/>
      <c r="F361" s="26"/>
      <c r="G361" s="26"/>
      <c r="H361" s="26"/>
      <c r="I361" s="26"/>
      <c r="J361" s="185"/>
      <c r="L361" s="26"/>
      <c r="M361" s="26"/>
      <c r="N361" s="26"/>
      <c r="O361" s="26"/>
      <c r="P361" s="185"/>
      <c r="Q361" s="26"/>
      <c r="R361" s="26"/>
      <c r="S361" s="185"/>
      <c r="T361" s="185"/>
      <c r="U361" s="26"/>
      <c r="V361" s="26"/>
      <c r="W361" s="185"/>
      <c r="X361" s="26"/>
      <c r="Y361" s="26"/>
      <c r="Z361" s="185"/>
      <c r="AA361" s="26"/>
      <c r="AB361" s="185"/>
      <c r="AC361" s="185"/>
      <c r="AD361" s="185"/>
      <c r="AE361" s="185"/>
      <c r="AF361" s="185"/>
      <c r="AG361" s="185"/>
      <c r="AH361" s="185"/>
      <c r="AI361" s="185"/>
      <c r="AJ361" s="185"/>
      <c r="AK361" s="185"/>
      <c r="AL361" s="185"/>
      <c r="AM361" s="185"/>
      <c r="AN361" s="185"/>
      <c r="AO361" s="185"/>
      <c r="AP361" s="185"/>
      <c r="AQ361" s="185"/>
      <c r="AR361" s="185"/>
      <c r="AS361" s="185"/>
      <c r="AT361" s="185"/>
      <c r="AU361" s="185"/>
      <c r="AV361" s="185"/>
      <c r="AW361" s="185"/>
      <c r="AX361" s="185"/>
      <c r="AY361" s="185"/>
      <c r="AZ361" s="185"/>
      <c r="BA361" s="185"/>
      <c r="BB361" s="185"/>
      <c r="BC361" s="185"/>
      <c r="BD361" s="185"/>
      <c r="BE361" s="185"/>
      <c r="BF361" s="185"/>
      <c r="BG361" s="185"/>
      <c r="BH361" s="185"/>
      <c r="BI361" s="185"/>
      <c r="BJ361" s="185"/>
      <c r="BK361" s="185"/>
      <c r="BL361" s="185"/>
      <c r="BM361" s="185"/>
      <c r="BN361" s="185"/>
      <c r="BO361" s="185"/>
      <c r="BP361" s="185"/>
      <c r="BQ361" s="185"/>
      <c r="BR361" s="185"/>
      <c r="BS361" s="185"/>
      <c r="BT361" s="185"/>
      <c r="BU361" s="185"/>
      <c r="BV361" s="185"/>
      <c r="BW361" s="185"/>
      <c r="BX361" s="185"/>
      <c r="BY361" s="185"/>
      <c r="BZ361" s="185"/>
      <c r="CA361" s="185"/>
      <c r="CB361" s="185"/>
      <c r="CC361" s="185"/>
      <c r="CD361" s="185"/>
      <c r="CE361" s="185"/>
      <c r="CF361" s="185"/>
      <c r="CG361" s="185"/>
      <c r="CH361" s="185"/>
    </row>
    <row r="362" spans="1:86" x14ac:dyDescent="0.3">
      <c r="A362" s="24">
        <f t="shared" si="36"/>
        <v>60</v>
      </c>
      <c r="B362" s="86">
        <f t="shared" si="37"/>
        <v>7.9049282114698801E-3</v>
      </c>
      <c r="C362" s="23">
        <f t="shared" si="38"/>
        <v>0.83478508773417859</v>
      </c>
      <c r="D362" s="23">
        <f t="shared" si="39"/>
        <v>1.3060120209256129E-3</v>
      </c>
      <c r="E362" s="26"/>
      <c r="F362" s="26"/>
      <c r="G362" s="26"/>
      <c r="H362" s="26"/>
      <c r="I362" s="26"/>
      <c r="J362" s="185"/>
      <c r="L362" s="26"/>
      <c r="M362" s="26"/>
      <c r="N362" s="26"/>
      <c r="O362" s="26"/>
      <c r="P362" s="185"/>
      <c r="Q362" s="26"/>
      <c r="R362" s="26"/>
      <c r="S362" s="185"/>
      <c r="T362" s="185"/>
      <c r="U362" s="26"/>
      <c r="V362" s="26"/>
      <c r="W362" s="185"/>
      <c r="X362" s="26"/>
      <c r="Y362" s="26"/>
      <c r="Z362" s="185"/>
      <c r="AA362" s="26"/>
      <c r="AB362" s="185"/>
      <c r="AC362" s="185"/>
      <c r="AD362" s="185"/>
      <c r="AE362" s="185"/>
      <c r="AF362" s="185"/>
      <c r="AG362" s="185"/>
      <c r="AH362" s="185"/>
      <c r="AI362" s="185"/>
      <c r="AJ362" s="185"/>
      <c r="AK362" s="185"/>
      <c r="AL362" s="185"/>
      <c r="AM362" s="185"/>
      <c r="AN362" s="185"/>
      <c r="AO362" s="185"/>
      <c r="AP362" s="185"/>
      <c r="AQ362" s="185"/>
      <c r="AR362" s="185"/>
      <c r="AS362" s="185"/>
      <c r="AT362" s="185"/>
      <c r="AU362" s="185"/>
      <c r="AV362" s="185"/>
      <c r="AW362" s="185"/>
      <c r="AX362" s="185"/>
      <c r="AY362" s="185"/>
      <c r="AZ362" s="185"/>
      <c r="BA362" s="185"/>
      <c r="BB362" s="185"/>
      <c r="BC362" s="185"/>
      <c r="BD362" s="185"/>
      <c r="BE362" s="185"/>
      <c r="BF362" s="185"/>
      <c r="BG362" s="185"/>
      <c r="BH362" s="185"/>
      <c r="BI362" s="185"/>
      <c r="BJ362" s="185"/>
      <c r="BK362" s="185"/>
      <c r="BL362" s="185"/>
      <c r="BM362" s="185"/>
      <c r="BN362" s="185"/>
      <c r="BO362" s="185"/>
      <c r="BP362" s="185"/>
      <c r="BQ362" s="185"/>
      <c r="BR362" s="185"/>
      <c r="BS362" s="185"/>
      <c r="BT362" s="185"/>
      <c r="BU362" s="185"/>
      <c r="BV362" s="185"/>
      <c r="BW362" s="185"/>
      <c r="BX362" s="185"/>
      <c r="BY362" s="185"/>
      <c r="BZ362" s="185"/>
      <c r="CA362" s="185"/>
      <c r="CB362" s="185"/>
      <c r="CC362" s="185"/>
      <c r="CD362" s="185"/>
      <c r="CE362" s="185"/>
      <c r="CF362" s="185"/>
      <c r="CG362" s="185"/>
      <c r="CH362" s="185"/>
    </row>
    <row r="363" spans="1:86" x14ac:dyDescent="0.3">
      <c r="A363" s="24">
        <f>A268</f>
        <v>61</v>
      </c>
      <c r="B363" s="86">
        <f t="shared" si="37"/>
        <v>7.6161265324928232E-3</v>
      </c>
      <c r="C363" s="23">
        <f t="shared" si="38"/>
        <v>0.85149670531512989</v>
      </c>
      <c r="D363" s="23">
        <f t="shared" si="39"/>
        <v>1.1310198828120397E-3</v>
      </c>
      <c r="E363" s="26"/>
      <c r="F363" s="26"/>
      <c r="G363" s="26"/>
      <c r="H363" s="26"/>
      <c r="I363" s="26"/>
      <c r="J363" s="185"/>
      <c r="L363" s="26"/>
      <c r="M363" s="26"/>
      <c r="N363" s="26"/>
      <c r="O363" s="26"/>
      <c r="P363" s="185"/>
      <c r="Q363" s="26"/>
      <c r="R363" s="26"/>
      <c r="S363" s="185"/>
      <c r="T363" s="185"/>
      <c r="U363" s="26"/>
      <c r="V363" s="26"/>
      <c r="W363" s="185"/>
      <c r="X363" s="26"/>
      <c r="Y363" s="26"/>
      <c r="Z363" s="185"/>
      <c r="AA363" s="26"/>
      <c r="AB363" s="185"/>
      <c r="AC363" s="185"/>
      <c r="AD363" s="185"/>
      <c r="AE363" s="185"/>
      <c r="AF363" s="185"/>
      <c r="AG363" s="185"/>
      <c r="AH363" s="185"/>
      <c r="AI363" s="185"/>
      <c r="AJ363" s="185"/>
      <c r="AK363" s="185"/>
      <c r="AL363" s="185"/>
      <c r="AM363" s="185"/>
      <c r="AN363" s="185"/>
      <c r="AO363" s="185"/>
      <c r="AP363" s="185"/>
      <c r="AQ363" s="185"/>
      <c r="AR363" s="185"/>
      <c r="AS363" s="185"/>
      <c r="AT363" s="185"/>
      <c r="AU363" s="185"/>
      <c r="AV363" s="185"/>
      <c r="AW363" s="185"/>
      <c r="AX363" s="185"/>
      <c r="AY363" s="185"/>
      <c r="AZ363" s="185"/>
      <c r="BA363" s="185"/>
      <c r="BB363" s="185"/>
      <c r="BC363" s="185"/>
      <c r="BD363" s="185"/>
      <c r="BE363" s="185"/>
      <c r="BF363" s="185"/>
      <c r="BG363" s="185"/>
      <c r="BH363" s="185"/>
      <c r="BI363" s="185"/>
      <c r="BJ363" s="185"/>
      <c r="BK363" s="185"/>
      <c r="BL363" s="185"/>
      <c r="BM363" s="185"/>
      <c r="BN363" s="185"/>
      <c r="BO363" s="185"/>
      <c r="BP363" s="185"/>
      <c r="BQ363" s="185"/>
      <c r="BR363" s="185"/>
      <c r="BS363" s="185"/>
      <c r="BT363" s="185"/>
      <c r="BU363" s="185"/>
      <c r="BV363" s="185"/>
      <c r="BW363" s="185"/>
      <c r="BX363" s="185"/>
      <c r="BY363" s="185"/>
      <c r="BZ363" s="185"/>
      <c r="CA363" s="185"/>
      <c r="CB363" s="185"/>
      <c r="CC363" s="185"/>
      <c r="CD363" s="185"/>
      <c r="CE363" s="185"/>
      <c r="CF363" s="185"/>
      <c r="CG363" s="185"/>
      <c r="CH363" s="185"/>
    </row>
    <row r="364" spans="1:86" x14ac:dyDescent="0.3">
      <c r="A364" s="24">
        <f t="shared" si="36"/>
        <v>62</v>
      </c>
      <c r="B364" s="86">
        <f t="shared" si="37"/>
        <v>7.174063597673877E-3</v>
      </c>
      <c r="C364" s="23">
        <f t="shared" si="38"/>
        <v>0.86025040976229472</v>
      </c>
      <c r="D364" s="23">
        <f t="shared" si="39"/>
        <v>1.0025724481141621E-3</v>
      </c>
      <c r="E364" s="26"/>
      <c r="F364" s="26"/>
      <c r="G364" s="26"/>
      <c r="H364" s="26"/>
      <c r="I364" s="26"/>
      <c r="J364" s="185"/>
      <c r="L364" s="26"/>
      <c r="M364" s="26"/>
      <c r="N364" s="26"/>
      <c r="O364" s="26"/>
      <c r="P364" s="185"/>
      <c r="Q364" s="26"/>
      <c r="R364" s="26"/>
      <c r="S364" s="185"/>
      <c r="T364" s="185"/>
      <c r="U364" s="26"/>
      <c r="V364" s="26"/>
      <c r="W364" s="185"/>
      <c r="X364" s="26"/>
      <c r="Y364" s="26"/>
      <c r="Z364" s="185"/>
      <c r="AA364" s="26"/>
      <c r="AB364" s="185"/>
      <c r="AC364" s="185"/>
      <c r="AD364" s="185"/>
      <c r="AE364" s="185"/>
      <c r="AF364" s="185"/>
      <c r="AG364" s="185"/>
      <c r="AH364" s="185"/>
      <c r="AI364" s="185"/>
      <c r="AJ364" s="185"/>
      <c r="AK364" s="185"/>
      <c r="AL364" s="185"/>
      <c r="AM364" s="185"/>
      <c r="AN364" s="185"/>
      <c r="AO364" s="185"/>
      <c r="AP364" s="185"/>
      <c r="AQ364" s="185"/>
      <c r="AR364" s="185"/>
      <c r="AS364" s="185"/>
      <c r="AT364" s="185"/>
      <c r="AU364" s="185"/>
      <c r="AV364" s="185"/>
      <c r="AW364" s="185"/>
      <c r="AX364" s="185"/>
      <c r="AY364" s="185"/>
      <c r="AZ364" s="185"/>
      <c r="BA364" s="185"/>
      <c r="BB364" s="185"/>
      <c r="BC364" s="185"/>
      <c r="BD364" s="185"/>
      <c r="BE364" s="185"/>
      <c r="BF364" s="185"/>
      <c r="BG364" s="185"/>
      <c r="BH364" s="185"/>
      <c r="BI364" s="185"/>
      <c r="BJ364" s="185"/>
      <c r="BK364" s="185"/>
      <c r="BL364" s="185"/>
      <c r="BM364" s="185"/>
      <c r="BN364" s="185"/>
      <c r="BO364" s="185"/>
      <c r="BP364" s="185"/>
      <c r="BQ364" s="185"/>
      <c r="BR364" s="185"/>
      <c r="BS364" s="185"/>
      <c r="BT364" s="185"/>
      <c r="BU364" s="185"/>
      <c r="BV364" s="185"/>
      <c r="BW364" s="185"/>
      <c r="BX364" s="185"/>
      <c r="BY364" s="185"/>
      <c r="BZ364" s="185"/>
      <c r="CA364" s="185"/>
      <c r="CB364" s="185"/>
      <c r="CC364" s="185"/>
      <c r="CD364" s="185"/>
      <c r="CE364" s="185"/>
      <c r="CF364" s="185"/>
      <c r="CG364" s="185"/>
      <c r="CH364" s="185"/>
    </row>
    <row r="365" spans="1:86" x14ac:dyDescent="0.3">
      <c r="A365" s="24">
        <f t="shared" si="36"/>
        <v>63</v>
      </c>
      <c r="B365" s="86">
        <f t="shared" si="37"/>
        <v>6.3081375021672098E-3</v>
      </c>
      <c r="C365" s="23">
        <f t="shared" si="38"/>
        <v>0.86820832289608108</v>
      </c>
      <c r="D365" s="23">
        <f t="shared" si="39"/>
        <v>8.3136002081274254E-4</v>
      </c>
      <c r="E365" s="26"/>
      <c r="F365" s="26"/>
      <c r="G365" s="26"/>
      <c r="H365" s="26"/>
      <c r="I365" s="26"/>
      <c r="J365" s="185"/>
      <c r="L365" s="26"/>
      <c r="M365" s="26"/>
      <c r="N365" s="26"/>
      <c r="O365" s="26"/>
      <c r="P365" s="185"/>
      <c r="Q365" s="26"/>
      <c r="R365" s="26"/>
      <c r="S365" s="185"/>
      <c r="T365" s="185"/>
      <c r="U365" s="26"/>
      <c r="V365" s="26"/>
      <c r="W365" s="185"/>
      <c r="X365" s="26"/>
      <c r="Y365" s="26"/>
      <c r="Z365" s="185"/>
      <c r="AA365" s="26"/>
      <c r="AB365" s="185"/>
      <c r="AC365" s="185"/>
      <c r="AD365" s="185"/>
      <c r="AE365" s="185"/>
      <c r="AF365" s="185"/>
      <c r="AG365" s="185"/>
      <c r="AH365" s="185"/>
      <c r="AI365" s="185"/>
      <c r="AJ365" s="185"/>
      <c r="AK365" s="185"/>
      <c r="AL365" s="185"/>
      <c r="AM365" s="185"/>
      <c r="AN365" s="185"/>
      <c r="AO365" s="185"/>
      <c r="AP365" s="185"/>
      <c r="AQ365" s="185"/>
      <c r="AR365" s="185"/>
      <c r="AS365" s="185"/>
      <c r="AT365" s="185"/>
      <c r="AU365" s="185"/>
      <c r="AV365" s="185"/>
      <c r="AW365" s="185"/>
      <c r="AX365" s="185"/>
      <c r="AY365" s="185"/>
      <c r="AZ365" s="185"/>
      <c r="BA365" s="185"/>
      <c r="BB365" s="185"/>
      <c r="BC365" s="185"/>
      <c r="BD365" s="185"/>
      <c r="BE365" s="185"/>
      <c r="BF365" s="185"/>
      <c r="BG365" s="185"/>
      <c r="BH365" s="185"/>
      <c r="BI365" s="185"/>
      <c r="BJ365" s="185"/>
      <c r="BK365" s="185"/>
      <c r="BL365" s="185"/>
      <c r="BM365" s="185"/>
      <c r="BN365" s="185"/>
      <c r="BO365" s="185"/>
      <c r="BP365" s="185"/>
      <c r="BQ365" s="185"/>
      <c r="BR365" s="185"/>
      <c r="BS365" s="185"/>
      <c r="BT365" s="185"/>
      <c r="BU365" s="185"/>
      <c r="BV365" s="185"/>
      <c r="BW365" s="185"/>
      <c r="BX365" s="185"/>
      <c r="BY365" s="185"/>
      <c r="BZ365" s="185"/>
      <c r="CA365" s="185"/>
      <c r="CB365" s="185"/>
      <c r="CC365" s="185"/>
      <c r="CD365" s="185"/>
      <c r="CE365" s="185"/>
      <c r="CF365" s="185"/>
      <c r="CG365" s="185"/>
      <c r="CH365" s="185"/>
    </row>
    <row r="366" spans="1:86" x14ac:dyDescent="0.3">
      <c r="A366" s="24">
        <f t="shared" si="36"/>
        <v>64</v>
      </c>
      <c r="B366" s="86">
        <f t="shared" si="37"/>
        <v>5.7334077927601295E-3</v>
      </c>
      <c r="C366" s="23">
        <f t="shared" si="38"/>
        <v>0.86900411420945978</v>
      </c>
      <c r="D366" s="23">
        <f t="shared" si="39"/>
        <v>7.5105283241099928E-4</v>
      </c>
      <c r="E366" s="26"/>
      <c r="F366" s="26"/>
      <c r="G366" s="26"/>
      <c r="H366" s="26"/>
      <c r="I366" s="26"/>
      <c r="J366" s="185"/>
      <c r="L366" s="26"/>
      <c r="M366" s="26"/>
      <c r="N366" s="26"/>
      <c r="O366" s="26"/>
      <c r="P366" s="185"/>
      <c r="Q366" s="26"/>
      <c r="R366" s="26"/>
      <c r="S366" s="185"/>
      <c r="T366" s="185"/>
      <c r="U366" s="26"/>
      <c r="V366" s="26"/>
      <c r="W366" s="185"/>
      <c r="X366" s="26"/>
      <c r="Y366" s="26"/>
      <c r="Z366" s="185"/>
      <c r="AA366" s="26"/>
      <c r="AB366" s="185"/>
      <c r="AC366" s="185"/>
      <c r="AD366" s="185"/>
      <c r="AE366" s="185"/>
      <c r="AF366" s="185"/>
      <c r="AG366" s="185"/>
      <c r="AH366" s="185"/>
      <c r="AI366" s="185"/>
      <c r="AJ366" s="185"/>
      <c r="AK366" s="185"/>
      <c r="AL366" s="185"/>
      <c r="AM366" s="185"/>
      <c r="AN366" s="185"/>
      <c r="AO366" s="185"/>
      <c r="AP366" s="185"/>
      <c r="AQ366" s="185"/>
      <c r="AR366" s="185"/>
      <c r="AS366" s="185"/>
      <c r="AT366" s="185"/>
      <c r="AU366" s="185"/>
      <c r="AV366" s="185"/>
      <c r="AW366" s="185"/>
      <c r="AX366" s="185"/>
      <c r="AY366" s="185"/>
      <c r="AZ366" s="185"/>
      <c r="BA366" s="185"/>
      <c r="BB366" s="185"/>
      <c r="BC366" s="185"/>
      <c r="BD366" s="185"/>
      <c r="BE366" s="185"/>
      <c r="BF366" s="185"/>
      <c r="BG366" s="185"/>
      <c r="BH366" s="185"/>
      <c r="BI366" s="185"/>
      <c r="BJ366" s="185"/>
      <c r="BK366" s="185"/>
      <c r="BL366" s="185"/>
      <c r="BM366" s="185"/>
      <c r="BN366" s="185"/>
      <c r="BO366" s="185"/>
      <c r="BP366" s="185"/>
      <c r="BQ366" s="185"/>
      <c r="BR366" s="185"/>
      <c r="BS366" s="185"/>
      <c r="BT366" s="185"/>
      <c r="BU366" s="185"/>
      <c r="BV366" s="185"/>
      <c r="BW366" s="185"/>
      <c r="BX366" s="185"/>
      <c r="BY366" s="185"/>
      <c r="BZ366" s="185"/>
      <c r="CA366" s="185"/>
      <c r="CB366" s="185"/>
      <c r="CC366" s="185"/>
      <c r="CD366" s="185"/>
      <c r="CE366" s="185"/>
      <c r="CF366" s="185"/>
      <c r="CG366" s="185"/>
      <c r="CH366" s="185"/>
    </row>
    <row r="367" spans="1:86" x14ac:dyDescent="0.3">
      <c r="A367" s="24">
        <f t="shared" ref="A367:A378" si="40">A272</f>
        <v>65</v>
      </c>
      <c r="B367" s="86">
        <f t="shared" ref="B367:B386" si="41">SUM(B272,E272,I272,L272,P272,S272)</f>
        <v>5.2975710964597612E-3</v>
      </c>
      <c r="C367" s="23">
        <f t="shared" ref="C367:C386" si="42">SUM(D272,G272,K272,N272,R272,U272)/B367</f>
        <v>0.88571573179041074</v>
      </c>
      <c r="D367" s="23">
        <f t="shared" ref="D367:D386" si="43">ABS(C367-1)*B367*$I$4</f>
        <v>6.0542903604717522E-4</v>
      </c>
      <c r="E367" s="26"/>
      <c r="F367" s="26"/>
      <c r="G367" s="26"/>
      <c r="H367" s="26"/>
      <c r="I367" s="26"/>
      <c r="J367" s="185"/>
      <c r="L367" s="26"/>
      <c r="M367" s="26"/>
      <c r="N367" s="26"/>
      <c r="O367" s="26"/>
      <c r="P367" s="185"/>
      <c r="Q367" s="26"/>
      <c r="R367" s="26"/>
      <c r="S367" s="185"/>
      <c r="T367" s="185"/>
      <c r="U367" s="26"/>
      <c r="V367" s="26"/>
      <c r="W367" s="185"/>
      <c r="X367" s="26"/>
      <c r="Y367" s="26"/>
      <c r="Z367" s="185"/>
      <c r="AA367" s="26"/>
      <c r="AB367" s="185"/>
      <c r="AC367" s="185"/>
      <c r="AD367" s="185"/>
      <c r="AE367" s="185"/>
      <c r="AF367" s="185"/>
      <c r="AG367" s="185"/>
      <c r="AH367" s="185"/>
      <c r="AI367" s="185"/>
      <c r="AJ367" s="185"/>
      <c r="AK367" s="185"/>
      <c r="AL367" s="185"/>
      <c r="AM367" s="185"/>
      <c r="AN367" s="185"/>
      <c r="AO367" s="185"/>
      <c r="AP367" s="185"/>
      <c r="AQ367" s="185"/>
      <c r="AR367" s="185"/>
      <c r="AS367" s="185"/>
      <c r="AT367" s="185"/>
      <c r="AU367" s="185"/>
      <c r="AV367" s="185"/>
      <c r="AW367" s="185"/>
      <c r="AX367" s="185"/>
      <c r="AY367" s="185"/>
      <c r="AZ367" s="185"/>
      <c r="BA367" s="185"/>
      <c r="BB367" s="185"/>
      <c r="BC367" s="185"/>
      <c r="BD367" s="185"/>
      <c r="BE367" s="185"/>
      <c r="BF367" s="185"/>
      <c r="BG367" s="185"/>
      <c r="BH367" s="185"/>
      <c r="BI367" s="185"/>
      <c r="BJ367" s="185"/>
      <c r="BK367" s="185"/>
      <c r="BL367" s="185"/>
      <c r="BM367" s="185"/>
      <c r="BN367" s="185"/>
      <c r="BO367" s="185"/>
      <c r="BP367" s="185"/>
      <c r="BQ367" s="185"/>
      <c r="BR367" s="185"/>
      <c r="BS367" s="185"/>
      <c r="BT367" s="185"/>
      <c r="BU367" s="185"/>
      <c r="BV367" s="185"/>
      <c r="BW367" s="185"/>
      <c r="BX367" s="185"/>
      <c r="BY367" s="185"/>
      <c r="BZ367" s="185"/>
      <c r="CA367" s="185"/>
      <c r="CB367" s="185"/>
      <c r="CC367" s="185"/>
      <c r="CD367" s="185"/>
      <c r="CE367" s="185"/>
      <c r="CF367" s="185"/>
      <c r="CG367" s="185"/>
      <c r="CH367" s="185"/>
    </row>
    <row r="368" spans="1:86" x14ac:dyDescent="0.3">
      <c r="A368" s="24">
        <f t="shared" si="40"/>
        <v>66</v>
      </c>
      <c r="B368" s="86">
        <f t="shared" si="41"/>
        <v>4.72763080129774E-3</v>
      </c>
      <c r="C368" s="23">
        <f t="shared" si="42"/>
        <v>0.89446943623757558</v>
      </c>
      <c r="D368" s="23">
        <f t="shared" si="43"/>
        <v>4.9890954372155277E-4</v>
      </c>
      <c r="E368" s="26"/>
      <c r="F368" s="26"/>
      <c r="G368" s="26"/>
      <c r="H368" s="26"/>
      <c r="I368" s="26"/>
      <c r="J368" s="185"/>
      <c r="L368" s="26"/>
      <c r="M368" s="26"/>
      <c r="N368" s="26"/>
      <c r="O368" s="26"/>
      <c r="P368" s="185"/>
      <c r="Q368" s="26"/>
      <c r="R368" s="26"/>
      <c r="S368" s="185"/>
      <c r="T368" s="185"/>
      <c r="U368" s="26"/>
      <c r="V368" s="26"/>
      <c r="W368" s="185"/>
      <c r="X368" s="26"/>
      <c r="Y368" s="26"/>
      <c r="Z368" s="185"/>
      <c r="AA368" s="26"/>
      <c r="AB368" s="185"/>
      <c r="AC368" s="185"/>
      <c r="AD368" s="185"/>
      <c r="AE368" s="185"/>
      <c r="AF368" s="185"/>
      <c r="AG368" s="185"/>
      <c r="AH368" s="185"/>
      <c r="AI368" s="185"/>
      <c r="AJ368" s="185"/>
      <c r="AK368" s="185"/>
      <c r="AL368" s="185"/>
      <c r="AM368" s="185"/>
      <c r="AN368" s="185"/>
      <c r="AO368" s="185"/>
      <c r="AP368" s="185"/>
      <c r="AQ368" s="185"/>
      <c r="AR368" s="185"/>
      <c r="AS368" s="185"/>
      <c r="AT368" s="185"/>
      <c r="AU368" s="185"/>
      <c r="AV368" s="185"/>
      <c r="AW368" s="185"/>
      <c r="AX368" s="185"/>
      <c r="AY368" s="185"/>
      <c r="AZ368" s="185"/>
      <c r="BA368" s="185"/>
      <c r="BB368" s="185"/>
      <c r="BC368" s="185"/>
      <c r="BD368" s="185"/>
      <c r="BE368" s="185"/>
      <c r="BF368" s="185"/>
      <c r="BG368" s="185"/>
      <c r="BH368" s="185"/>
      <c r="BI368" s="185"/>
      <c r="BJ368" s="185"/>
      <c r="BK368" s="185"/>
      <c r="BL368" s="185"/>
      <c r="BM368" s="185"/>
      <c r="BN368" s="185"/>
      <c r="BO368" s="185"/>
      <c r="BP368" s="185"/>
      <c r="BQ368" s="185"/>
      <c r="BR368" s="185"/>
      <c r="BS368" s="185"/>
      <c r="BT368" s="185"/>
      <c r="BU368" s="185"/>
      <c r="BV368" s="185"/>
      <c r="BW368" s="185"/>
      <c r="BX368" s="185"/>
      <c r="BY368" s="185"/>
      <c r="BZ368" s="185"/>
      <c r="CA368" s="185"/>
      <c r="CB368" s="185"/>
      <c r="CC368" s="185"/>
      <c r="CD368" s="185"/>
      <c r="CE368" s="185"/>
      <c r="CF368" s="185"/>
      <c r="CG368" s="185"/>
      <c r="CH368" s="185"/>
    </row>
    <row r="369" spans="1:86" x14ac:dyDescent="0.3">
      <c r="A369" s="24">
        <f t="shared" si="40"/>
        <v>67</v>
      </c>
      <c r="B369" s="86">
        <f t="shared" si="41"/>
        <v>4.1447590876740594E-3</v>
      </c>
      <c r="C369" s="23">
        <f t="shared" si="42"/>
        <v>0.91038526250514806</v>
      </c>
      <c r="D369" s="23">
        <f t="shared" si="43"/>
        <v>3.7143149762131284E-4</v>
      </c>
      <c r="E369" s="26"/>
      <c r="F369" s="26"/>
      <c r="G369" s="26"/>
      <c r="H369" s="26"/>
      <c r="I369" s="26"/>
      <c r="J369" s="185"/>
      <c r="L369" s="26"/>
      <c r="M369" s="26"/>
      <c r="N369" s="26"/>
      <c r="O369" s="26"/>
      <c r="P369" s="185"/>
      <c r="Q369" s="26"/>
      <c r="R369" s="26"/>
      <c r="S369" s="185"/>
      <c r="T369" s="185"/>
      <c r="U369" s="26"/>
      <c r="V369" s="26"/>
      <c r="W369" s="185"/>
      <c r="X369" s="26"/>
      <c r="Y369" s="26"/>
      <c r="Z369" s="185"/>
      <c r="AA369" s="26"/>
      <c r="AB369" s="185"/>
      <c r="AC369" s="185"/>
      <c r="AD369" s="185"/>
      <c r="AE369" s="185"/>
      <c r="AF369" s="185"/>
      <c r="AG369" s="185"/>
      <c r="AH369" s="185"/>
      <c r="AI369" s="185"/>
      <c r="AJ369" s="185"/>
      <c r="AK369" s="185"/>
      <c r="AL369" s="185"/>
      <c r="AM369" s="185"/>
      <c r="AN369" s="185"/>
      <c r="AO369" s="185"/>
      <c r="AP369" s="185"/>
      <c r="AQ369" s="185"/>
      <c r="AR369" s="185"/>
      <c r="AS369" s="185"/>
      <c r="AT369" s="185"/>
      <c r="AU369" s="185"/>
      <c r="AV369" s="185"/>
      <c r="AW369" s="185"/>
      <c r="AX369" s="185"/>
      <c r="AY369" s="185"/>
      <c r="AZ369" s="185"/>
      <c r="BA369" s="185"/>
      <c r="BB369" s="185"/>
      <c r="BC369" s="185"/>
      <c r="BD369" s="185"/>
      <c r="BE369" s="185"/>
      <c r="BF369" s="185"/>
      <c r="BG369" s="185"/>
      <c r="BH369" s="185"/>
      <c r="BI369" s="185"/>
      <c r="BJ369" s="185"/>
      <c r="BK369" s="185"/>
      <c r="BL369" s="185"/>
      <c r="BM369" s="185"/>
      <c r="BN369" s="185"/>
      <c r="BO369" s="185"/>
      <c r="BP369" s="185"/>
      <c r="BQ369" s="185"/>
      <c r="BR369" s="185"/>
      <c r="BS369" s="185"/>
      <c r="BT369" s="185"/>
      <c r="BU369" s="185"/>
      <c r="BV369" s="185"/>
      <c r="BW369" s="185"/>
      <c r="BX369" s="185"/>
      <c r="BY369" s="185"/>
      <c r="BZ369" s="185"/>
      <c r="CA369" s="185"/>
      <c r="CB369" s="185"/>
      <c r="CC369" s="185"/>
      <c r="CD369" s="185"/>
      <c r="CE369" s="185"/>
      <c r="CF369" s="185"/>
      <c r="CG369" s="185"/>
      <c r="CH369" s="185"/>
    </row>
    <row r="370" spans="1:86" x14ac:dyDescent="0.3">
      <c r="A370" s="24">
        <f t="shared" si="40"/>
        <v>68</v>
      </c>
      <c r="B370" s="86">
        <f t="shared" si="41"/>
        <v>3.6581546003760647E-3</v>
      </c>
      <c r="C370" s="23">
        <f t="shared" si="42"/>
        <v>0.91595580169879842</v>
      </c>
      <c r="D370" s="23">
        <f t="shared" si="43"/>
        <v>3.0744667065045879E-4</v>
      </c>
      <c r="E370" s="26"/>
      <c r="F370" s="26"/>
      <c r="G370" s="26"/>
      <c r="H370" s="26"/>
      <c r="I370" s="26"/>
      <c r="J370" s="185"/>
      <c r="L370" s="26"/>
      <c r="M370" s="26"/>
      <c r="N370" s="26"/>
      <c r="O370" s="26"/>
      <c r="P370" s="185"/>
      <c r="Q370" s="26"/>
      <c r="R370" s="26"/>
      <c r="S370" s="185"/>
      <c r="T370" s="185"/>
      <c r="U370" s="26"/>
      <c r="V370" s="26"/>
      <c r="W370" s="185"/>
      <c r="X370" s="26"/>
      <c r="Y370" s="26"/>
      <c r="Z370" s="185"/>
      <c r="AA370" s="26"/>
      <c r="AB370" s="185"/>
      <c r="AC370" s="185"/>
      <c r="AD370" s="185"/>
      <c r="AE370" s="185"/>
      <c r="AF370" s="185"/>
      <c r="AG370" s="185"/>
      <c r="AH370" s="185"/>
      <c r="AI370" s="185"/>
      <c r="AJ370" s="185"/>
      <c r="AK370" s="185"/>
      <c r="AL370" s="185"/>
      <c r="AM370" s="185"/>
      <c r="AN370" s="185"/>
      <c r="AO370" s="185"/>
      <c r="AP370" s="185"/>
      <c r="AQ370" s="185"/>
      <c r="AR370" s="185"/>
      <c r="AS370" s="185"/>
      <c r="AT370" s="185"/>
      <c r="AU370" s="185"/>
      <c r="AV370" s="185"/>
      <c r="AW370" s="185"/>
      <c r="AX370" s="185"/>
      <c r="AY370" s="185"/>
      <c r="AZ370" s="185"/>
      <c r="BA370" s="185"/>
      <c r="BB370" s="185"/>
      <c r="BC370" s="185"/>
      <c r="BD370" s="185"/>
      <c r="BE370" s="185"/>
      <c r="BF370" s="185"/>
      <c r="BG370" s="185"/>
      <c r="BH370" s="185"/>
      <c r="BI370" s="185"/>
      <c r="BJ370" s="185"/>
      <c r="BK370" s="185"/>
      <c r="BL370" s="185"/>
      <c r="BM370" s="185"/>
      <c r="BN370" s="185"/>
      <c r="BO370" s="185"/>
      <c r="BP370" s="185"/>
      <c r="BQ370" s="185"/>
      <c r="BR370" s="185"/>
      <c r="BS370" s="185"/>
      <c r="BT370" s="185"/>
      <c r="BU370" s="185"/>
      <c r="BV370" s="185"/>
      <c r="BW370" s="185"/>
      <c r="BX370" s="185"/>
      <c r="BY370" s="185"/>
      <c r="BZ370" s="185"/>
      <c r="CA370" s="185"/>
      <c r="CB370" s="185"/>
      <c r="CC370" s="185"/>
      <c r="CD370" s="185"/>
      <c r="CE370" s="185"/>
      <c r="CF370" s="185"/>
      <c r="CG370" s="185"/>
      <c r="CH370" s="185"/>
    </row>
    <row r="371" spans="1:86" x14ac:dyDescent="0.3">
      <c r="A371" s="24">
        <f t="shared" si="40"/>
        <v>69</v>
      </c>
      <c r="B371" s="86">
        <f t="shared" si="41"/>
        <v>3.4134155324535499E-3</v>
      </c>
      <c r="C371" s="23">
        <f t="shared" si="42"/>
        <v>0.93585058453326408</v>
      </c>
      <c r="D371" s="23">
        <f t="shared" si="43"/>
        <v>2.1896861115197237E-4</v>
      </c>
      <c r="E371" s="26"/>
      <c r="F371" s="26"/>
      <c r="G371" s="26"/>
      <c r="H371" s="26"/>
      <c r="I371" s="26"/>
      <c r="J371" s="185"/>
      <c r="L371" s="26"/>
      <c r="M371" s="26"/>
      <c r="N371" s="26"/>
      <c r="O371" s="26"/>
      <c r="P371" s="185"/>
      <c r="Q371" s="26"/>
      <c r="R371" s="26"/>
      <c r="S371" s="185"/>
      <c r="T371" s="185"/>
      <c r="U371" s="26"/>
      <c r="V371" s="26"/>
      <c r="W371" s="185"/>
      <c r="X371" s="26"/>
      <c r="Y371" s="26"/>
      <c r="Z371" s="185"/>
      <c r="AA371" s="26"/>
      <c r="AB371" s="185"/>
      <c r="AC371" s="185"/>
      <c r="AD371" s="185"/>
      <c r="AE371" s="185"/>
      <c r="AF371" s="185"/>
      <c r="AG371" s="185"/>
      <c r="AH371" s="185"/>
      <c r="AI371" s="185"/>
      <c r="AJ371" s="185"/>
      <c r="AK371" s="185"/>
      <c r="AL371" s="185"/>
      <c r="AM371" s="185"/>
      <c r="AN371" s="185"/>
      <c r="AO371" s="185"/>
      <c r="AP371" s="185"/>
      <c r="AQ371" s="185"/>
      <c r="AR371" s="185"/>
      <c r="AS371" s="185"/>
      <c r="AT371" s="185"/>
      <c r="AU371" s="185"/>
      <c r="AV371" s="185"/>
      <c r="AW371" s="185"/>
      <c r="AX371" s="185"/>
      <c r="AY371" s="185"/>
      <c r="AZ371" s="185"/>
      <c r="BA371" s="185"/>
      <c r="BB371" s="185"/>
      <c r="BC371" s="185"/>
      <c r="BD371" s="185"/>
      <c r="BE371" s="185"/>
      <c r="BF371" s="185"/>
      <c r="BG371" s="185"/>
      <c r="BH371" s="185"/>
      <c r="BI371" s="185"/>
      <c r="BJ371" s="185"/>
      <c r="BK371" s="185"/>
      <c r="BL371" s="185"/>
      <c r="BM371" s="185"/>
      <c r="BN371" s="185"/>
      <c r="BO371" s="185"/>
      <c r="BP371" s="185"/>
      <c r="BQ371" s="185"/>
      <c r="BR371" s="185"/>
      <c r="BS371" s="185"/>
      <c r="BT371" s="185"/>
      <c r="BU371" s="185"/>
      <c r="BV371" s="185"/>
      <c r="BW371" s="185"/>
      <c r="BX371" s="185"/>
      <c r="BY371" s="185"/>
      <c r="BZ371" s="185"/>
      <c r="CA371" s="185"/>
      <c r="CB371" s="185"/>
      <c r="CC371" s="185"/>
      <c r="CD371" s="185"/>
      <c r="CE371" s="185"/>
      <c r="CF371" s="185"/>
      <c r="CG371" s="185"/>
      <c r="CH371" s="185"/>
    </row>
    <row r="372" spans="1:86" x14ac:dyDescent="0.3">
      <c r="A372" s="24">
        <f t="shared" si="40"/>
        <v>70</v>
      </c>
      <c r="B372" s="86">
        <f t="shared" si="41"/>
        <v>2.9100480952978488E-3</v>
      </c>
      <c r="C372" s="23">
        <f t="shared" si="42"/>
        <v>0.94619587160718643</v>
      </c>
      <c r="D372" s="23">
        <f t="shared" si="43"/>
        <v>1.5657260134866802E-4</v>
      </c>
      <c r="E372" s="26"/>
      <c r="F372" s="26"/>
      <c r="G372" s="26"/>
      <c r="H372" s="26"/>
      <c r="I372" s="26"/>
      <c r="J372" s="185"/>
      <c r="L372" s="26"/>
      <c r="M372" s="26"/>
      <c r="N372" s="26"/>
      <c r="O372" s="26"/>
      <c r="P372" s="185"/>
      <c r="Q372" s="26"/>
      <c r="R372" s="26"/>
      <c r="S372" s="185"/>
      <c r="T372" s="185"/>
      <c r="U372" s="26"/>
      <c r="V372" s="26"/>
      <c r="W372" s="185"/>
      <c r="X372" s="26"/>
      <c r="Y372" s="26"/>
      <c r="Z372" s="185"/>
      <c r="AA372" s="26"/>
      <c r="AB372" s="185"/>
      <c r="AC372" s="185"/>
      <c r="AD372" s="185"/>
      <c r="AE372" s="185"/>
      <c r="AF372" s="185"/>
      <c r="AG372" s="185"/>
      <c r="AH372" s="185"/>
      <c r="AI372" s="185"/>
      <c r="AJ372" s="185"/>
      <c r="AK372" s="185"/>
      <c r="AL372" s="185"/>
      <c r="AM372" s="185"/>
      <c r="AN372" s="185"/>
      <c r="AO372" s="185"/>
      <c r="AP372" s="185"/>
      <c r="AQ372" s="185"/>
      <c r="AR372" s="185"/>
      <c r="AS372" s="185"/>
      <c r="AT372" s="185"/>
      <c r="AU372" s="185"/>
      <c r="AV372" s="185"/>
      <c r="AW372" s="185"/>
      <c r="AX372" s="185"/>
      <c r="AY372" s="185"/>
      <c r="AZ372" s="185"/>
      <c r="BA372" s="185"/>
      <c r="BB372" s="185"/>
      <c r="BC372" s="185"/>
      <c r="BD372" s="185"/>
      <c r="BE372" s="185"/>
      <c r="BF372" s="185"/>
      <c r="BG372" s="185"/>
      <c r="BH372" s="185"/>
      <c r="BI372" s="185"/>
      <c r="BJ372" s="185"/>
      <c r="BK372" s="185"/>
      <c r="BL372" s="185"/>
      <c r="BM372" s="185"/>
      <c r="BN372" s="185"/>
      <c r="BO372" s="185"/>
      <c r="BP372" s="185"/>
      <c r="BQ372" s="185"/>
      <c r="BR372" s="185"/>
      <c r="BS372" s="185"/>
      <c r="BT372" s="185"/>
      <c r="BU372" s="185"/>
      <c r="BV372" s="185"/>
      <c r="BW372" s="185"/>
      <c r="BX372" s="185"/>
      <c r="BY372" s="185"/>
      <c r="BZ372" s="185"/>
      <c r="CA372" s="185"/>
      <c r="CB372" s="185"/>
      <c r="CC372" s="185"/>
      <c r="CD372" s="185"/>
      <c r="CE372" s="185"/>
      <c r="CF372" s="185"/>
      <c r="CG372" s="185"/>
      <c r="CH372" s="185"/>
    </row>
    <row r="373" spans="1:86" x14ac:dyDescent="0.3">
      <c r="A373" s="24">
        <f t="shared" si="40"/>
        <v>71</v>
      </c>
      <c r="B373" s="86">
        <f t="shared" si="41"/>
        <v>2.5019900016188218E-3</v>
      </c>
      <c r="C373" s="23">
        <f t="shared" si="42"/>
        <v>0.96370328050151643</v>
      </c>
      <c r="D373" s="23">
        <f t="shared" si="43"/>
        <v>9.0814029276768809E-5</v>
      </c>
      <c r="E373" s="26"/>
      <c r="F373" s="26"/>
      <c r="G373" s="26"/>
      <c r="H373" s="26"/>
      <c r="I373" s="26"/>
      <c r="J373" s="185"/>
      <c r="L373" s="26"/>
      <c r="M373" s="26"/>
      <c r="N373" s="26"/>
      <c r="O373" s="26"/>
      <c r="P373" s="185"/>
      <c r="Q373" s="26"/>
      <c r="R373" s="26"/>
      <c r="S373" s="185"/>
      <c r="T373" s="185"/>
      <c r="U373" s="26"/>
      <c r="V373" s="26"/>
      <c r="W373" s="185"/>
      <c r="X373" s="26"/>
      <c r="Y373" s="26"/>
      <c r="Z373" s="185"/>
      <c r="AA373" s="26"/>
      <c r="AB373" s="185"/>
      <c r="AC373" s="185"/>
      <c r="AD373" s="185"/>
      <c r="AE373" s="185"/>
      <c r="AF373" s="185"/>
      <c r="AG373" s="185"/>
      <c r="AH373" s="185"/>
      <c r="AI373" s="185"/>
      <c r="AJ373" s="185"/>
      <c r="AK373" s="185"/>
      <c r="AL373" s="185"/>
      <c r="AM373" s="185"/>
      <c r="AN373" s="185"/>
      <c r="AO373" s="185"/>
      <c r="AP373" s="185"/>
      <c r="AQ373" s="185"/>
      <c r="AR373" s="185"/>
      <c r="AS373" s="185"/>
      <c r="AT373" s="185"/>
      <c r="AU373" s="185"/>
      <c r="AV373" s="185"/>
      <c r="AW373" s="185"/>
      <c r="AX373" s="185"/>
      <c r="AY373" s="185"/>
      <c r="AZ373" s="185"/>
      <c r="BA373" s="185"/>
      <c r="BB373" s="185"/>
      <c r="BC373" s="185"/>
      <c r="BD373" s="185"/>
      <c r="BE373" s="185"/>
      <c r="BF373" s="185"/>
      <c r="BG373" s="185"/>
      <c r="BH373" s="185"/>
      <c r="BI373" s="185"/>
      <c r="BJ373" s="185"/>
      <c r="BK373" s="185"/>
      <c r="BL373" s="185"/>
      <c r="BM373" s="185"/>
      <c r="BN373" s="185"/>
      <c r="BO373" s="185"/>
      <c r="BP373" s="185"/>
      <c r="BQ373" s="185"/>
      <c r="BR373" s="185"/>
      <c r="BS373" s="185"/>
      <c r="BT373" s="185"/>
      <c r="BU373" s="185"/>
      <c r="BV373" s="185"/>
      <c r="BW373" s="185"/>
      <c r="BX373" s="185"/>
      <c r="BY373" s="185"/>
      <c r="BZ373" s="185"/>
      <c r="CA373" s="185"/>
      <c r="CB373" s="185"/>
      <c r="CC373" s="185"/>
      <c r="CD373" s="185"/>
      <c r="CE373" s="185"/>
      <c r="CF373" s="185"/>
      <c r="CG373" s="185"/>
      <c r="CH373" s="185"/>
    </row>
    <row r="374" spans="1:86" x14ac:dyDescent="0.3">
      <c r="A374" s="24">
        <f t="shared" si="40"/>
        <v>72</v>
      </c>
      <c r="B374" s="86">
        <f t="shared" si="41"/>
        <v>2.0125118657737919E-3</v>
      </c>
      <c r="C374" s="23">
        <f t="shared" si="42"/>
        <v>0.96768223706840939</v>
      </c>
      <c r="D374" s="23">
        <f t="shared" si="43"/>
        <v>6.5039881375090504E-5</v>
      </c>
      <c r="E374" s="26"/>
      <c r="F374" s="26"/>
      <c r="G374" s="26"/>
      <c r="H374" s="26"/>
      <c r="I374" s="26"/>
      <c r="J374" s="185"/>
      <c r="L374" s="26"/>
      <c r="M374" s="26"/>
      <c r="N374" s="26"/>
      <c r="O374" s="26"/>
      <c r="P374" s="185"/>
      <c r="Q374" s="26"/>
      <c r="R374" s="26"/>
      <c r="S374" s="185"/>
      <c r="T374" s="185"/>
      <c r="U374" s="26"/>
      <c r="V374" s="26"/>
      <c r="W374" s="185"/>
      <c r="X374" s="26"/>
      <c r="Y374" s="26"/>
      <c r="Z374" s="185"/>
      <c r="AA374" s="26"/>
      <c r="AB374" s="185"/>
      <c r="AC374" s="185"/>
      <c r="AD374" s="185"/>
      <c r="AE374" s="185"/>
      <c r="AF374" s="185"/>
      <c r="AG374" s="185"/>
      <c r="AH374" s="185"/>
      <c r="AI374" s="185"/>
      <c r="AJ374" s="185"/>
      <c r="AK374" s="185"/>
      <c r="AL374" s="185"/>
      <c r="AM374" s="185"/>
      <c r="AN374" s="185"/>
      <c r="AO374" s="185"/>
      <c r="AP374" s="185"/>
      <c r="AQ374" s="185"/>
      <c r="AR374" s="185"/>
      <c r="AS374" s="185"/>
      <c r="AT374" s="185"/>
      <c r="AU374" s="185"/>
      <c r="AV374" s="185"/>
      <c r="AW374" s="185"/>
      <c r="AX374" s="185"/>
      <c r="AY374" s="185"/>
      <c r="AZ374" s="185"/>
      <c r="BA374" s="185"/>
      <c r="BB374" s="185"/>
      <c r="BC374" s="185"/>
      <c r="BD374" s="185"/>
      <c r="BE374" s="185"/>
      <c r="BF374" s="185"/>
      <c r="BG374" s="185"/>
      <c r="BH374" s="185"/>
      <c r="BI374" s="185"/>
      <c r="BJ374" s="185"/>
      <c r="BK374" s="185"/>
      <c r="BL374" s="185"/>
      <c r="BM374" s="185"/>
      <c r="BN374" s="185"/>
      <c r="BO374" s="185"/>
      <c r="BP374" s="185"/>
      <c r="BQ374" s="185"/>
      <c r="BR374" s="185"/>
      <c r="BS374" s="185"/>
      <c r="BT374" s="185"/>
      <c r="BU374" s="185"/>
      <c r="BV374" s="185"/>
      <c r="BW374" s="185"/>
      <c r="BX374" s="185"/>
      <c r="BY374" s="185"/>
      <c r="BZ374" s="185"/>
      <c r="CA374" s="185"/>
      <c r="CB374" s="185"/>
      <c r="CC374" s="185"/>
      <c r="CD374" s="185"/>
      <c r="CE374" s="185"/>
      <c r="CF374" s="185"/>
      <c r="CG374" s="185"/>
      <c r="CH374" s="185"/>
    </row>
    <row r="375" spans="1:86" x14ac:dyDescent="0.3">
      <c r="A375" s="24">
        <f t="shared" si="40"/>
        <v>73</v>
      </c>
      <c r="B375" s="86">
        <f t="shared" si="41"/>
        <v>1.6303166090180839E-3</v>
      </c>
      <c r="C375" s="23">
        <f t="shared" si="42"/>
        <v>0.97245698494868094</v>
      </c>
      <c r="D375" s="23">
        <f t="shared" si="43"/>
        <v>4.4903834900600546E-5</v>
      </c>
      <c r="E375" s="26"/>
      <c r="F375" s="26"/>
      <c r="G375" s="26"/>
      <c r="H375" s="26"/>
      <c r="I375" s="26"/>
      <c r="J375" s="185"/>
      <c r="L375" s="26"/>
      <c r="M375" s="26"/>
      <c r="N375" s="26"/>
      <c r="O375" s="26"/>
      <c r="P375" s="185"/>
      <c r="Q375" s="26"/>
      <c r="R375" s="26"/>
      <c r="S375" s="185"/>
      <c r="T375" s="185"/>
      <c r="U375" s="26"/>
      <c r="V375" s="26"/>
      <c r="W375" s="185"/>
      <c r="X375" s="26"/>
      <c r="Y375" s="26"/>
      <c r="Z375" s="185"/>
      <c r="AA375" s="26"/>
      <c r="AB375" s="185"/>
      <c r="AC375" s="185"/>
      <c r="AD375" s="185"/>
      <c r="AE375" s="185"/>
      <c r="AF375" s="185"/>
      <c r="AG375" s="185"/>
      <c r="AH375" s="185"/>
      <c r="AI375" s="185"/>
      <c r="AJ375" s="185"/>
      <c r="AK375" s="185"/>
      <c r="AL375" s="185"/>
      <c r="AM375" s="185"/>
      <c r="AN375" s="185"/>
      <c r="AO375" s="185"/>
      <c r="AP375" s="185"/>
      <c r="AQ375" s="185"/>
      <c r="AR375" s="185"/>
      <c r="AS375" s="185"/>
      <c r="AT375" s="185"/>
      <c r="AU375" s="185"/>
      <c r="AV375" s="185"/>
      <c r="AW375" s="185"/>
      <c r="AX375" s="185"/>
      <c r="AY375" s="185"/>
      <c r="AZ375" s="185"/>
      <c r="BA375" s="185"/>
      <c r="BB375" s="185"/>
      <c r="BC375" s="185"/>
      <c r="BD375" s="185"/>
      <c r="BE375" s="185"/>
      <c r="BF375" s="185"/>
      <c r="BG375" s="185"/>
      <c r="BH375" s="185"/>
      <c r="BI375" s="185"/>
      <c r="BJ375" s="185"/>
      <c r="BK375" s="185"/>
      <c r="BL375" s="185"/>
      <c r="BM375" s="185"/>
      <c r="BN375" s="185"/>
      <c r="BO375" s="185"/>
      <c r="BP375" s="185"/>
      <c r="BQ375" s="185"/>
      <c r="BR375" s="185"/>
      <c r="BS375" s="185"/>
      <c r="BT375" s="185"/>
      <c r="BU375" s="185"/>
      <c r="BV375" s="185"/>
      <c r="BW375" s="185"/>
      <c r="BX375" s="185"/>
      <c r="BY375" s="185"/>
      <c r="BZ375" s="185"/>
      <c r="CA375" s="185"/>
      <c r="CB375" s="185"/>
      <c r="CC375" s="185"/>
      <c r="CD375" s="185"/>
      <c r="CE375" s="185"/>
      <c r="CF375" s="185"/>
      <c r="CG375" s="185"/>
      <c r="CH375" s="185"/>
    </row>
    <row r="376" spans="1:86" x14ac:dyDescent="0.3">
      <c r="A376" s="24">
        <f t="shared" si="40"/>
        <v>74</v>
      </c>
      <c r="B376" s="86">
        <f t="shared" si="41"/>
        <v>1.2768578377327295E-3</v>
      </c>
      <c r="C376" s="23">
        <f t="shared" si="42"/>
        <v>0.98041489808246718</v>
      </c>
      <c r="D376" s="23">
        <f t="shared" si="43"/>
        <v>2.5007390886196091E-5</v>
      </c>
      <c r="E376" s="26"/>
      <c r="F376" s="26"/>
      <c r="G376" s="26"/>
      <c r="H376" s="26"/>
      <c r="I376" s="26"/>
      <c r="J376" s="185"/>
      <c r="L376" s="26"/>
      <c r="M376" s="26"/>
      <c r="N376" s="26"/>
      <c r="O376" s="26"/>
      <c r="P376" s="185"/>
      <c r="Q376" s="26"/>
      <c r="R376" s="26"/>
      <c r="S376" s="185"/>
      <c r="T376" s="185"/>
      <c r="U376" s="26"/>
      <c r="V376" s="26"/>
      <c r="W376" s="185"/>
      <c r="X376" s="26"/>
      <c r="Y376" s="26"/>
      <c r="Z376" s="185"/>
      <c r="AA376" s="26"/>
      <c r="AB376" s="185"/>
      <c r="AC376" s="185"/>
      <c r="AD376" s="185"/>
      <c r="AE376" s="185"/>
      <c r="AF376" s="185"/>
      <c r="AG376" s="185"/>
      <c r="AH376" s="185"/>
      <c r="AI376" s="185"/>
      <c r="AJ376" s="185"/>
      <c r="AK376" s="185"/>
      <c r="AL376" s="185"/>
      <c r="AM376" s="185"/>
      <c r="AN376" s="185"/>
      <c r="AO376" s="185"/>
      <c r="AP376" s="185"/>
      <c r="AQ376" s="185"/>
      <c r="AR376" s="185"/>
      <c r="AS376" s="185"/>
      <c r="AT376" s="185"/>
      <c r="AU376" s="185"/>
      <c r="AV376" s="185"/>
      <c r="AW376" s="185"/>
      <c r="AX376" s="185"/>
      <c r="AY376" s="185"/>
      <c r="AZ376" s="185"/>
      <c r="BA376" s="185"/>
      <c r="BB376" s="185"/>
      <c r="BC376" s="185"/>
      <c r="BD376" s="185"/>
      <c r="BE376" s="185"/>
      <c r="BF376" s="185"/>
      <c r="BG376" s="185"/>
      <c r="BH376" s="185"/>
      <c r="BI376" s="185"/>
      <c r="BJ376" s="185"/>
      <c r="BK376" s="185"/>
      <c r="BL376" s="185"/>
      <c r="BM376" s="185"/>
      <c r="BN376" s="185"/>
      <c r="BO376" s="185"/>
      <c r="BP376" s="185"/>
      <c r="BQ376" s="185"/>
      <c r="BR376" s="185"/>
      <c r="BS376" s="185"/>
      <c r="BT376" s="185"/>
      <c r="BU376" s="185"/>
      <c r="BV376" s="185"/>
      <c r="BW376" s="185"/>
      <c r="BX376" s="185"/>
      <c r="BY376" s="185"/>
      <c r="BZ376" s="185"/>
      <c r="CA376" s="185"/>
      <c r="CB376" s="185"/>
      <c r="CC376" s="185"/>
      <c r="CD376" s="185"/>
      <c r="CE376" s="185"/>
      <c r="CF376" s="185"/>
      <c r="CG376" s="185"/>
      <c r="CH376" s="185"/>
    </row>
    <row r="377" spans="1:86" x14ac:dyDescent="0.3">
      <c r="A377" s="24">
        <f t="shared" si="40"/>
        <v>75</v>
      </c>
      <c r="B377" s="86">
        <f t="shared" si="41"/>
        <v>1.0249346484426261E-3</v>
      </c>
      <c r="C377" s="23">
        <f t="shared" si="42"/>
        <v>0.98041489808246729</v>
      </c>
      <c r="D377" s="23">
        <f t="shared" si="43"/>
        <v>2.0073449548559391E-5</v>
      </c>
      <c r="E377" s="26"/>
      <c r="F377" s="26"/>
      <c r="G377" s="26"/>
      <c r="H377" s="26"/>
      <c r="I377" s="26"/>
      <c r="J377" s="185"/>
      <c r="L377" s="26"/>
      <c r="M377" s="26"/>
      <c r="N377" s="26"/>
      <c r="O377" s="26"/>
      <c r="P377" s="185"/>
      <c r="Q377" s="26"/>
      <c r="R377" s="26"/>
      <c r="S377" s="185"/>
      <c r="T377" s="185"/>
      <c r="U377" s="26"/>
      <c r="V377" s="26"/>
      <c r="W377" s="185"/>
      <c r="X377" s="26"/>
      <c r="Y377" s="26"/>
      <c r="Z377" s="185"/>
      <c r="AA377" s="26"/>
      <c r="AB377" s="185"/>
      <c r="AC377" s="185"/>
      <c r="AD377" s="185"/>
      <c r="AE377" s="185"/>
      <c r="AF377" s="185"/>
      <c r="AG377" s="185"/>
      <c r="AH377" s="185"/>
      <c r="AI377" s="185"/>
      <c r="AJ377" s="185"/>
      <c r="AK377" s="185"/>
      <c r="AL377" s="185"/>
      <c r="AM377" s="185"/>
      <c r="AN377" s="185"/>
      <c r="AO377" s="185"/>
      <c r="AP377" s="185"/>
      <c r="AQ377" s="185"/>
      <c r="AR377" s="185"/>
      <c r="AS377" s="185"/>
      <c r="AT377" s="185"/>
      <c r="AU377" s="185"/>
      <c r="AV377" s="185"/>
      <c r="AW377" s="185"/>
      <c r="AX377" s="185"/>
      <c r="AY377" s="185"/>
      <c r="AZ377" s="185"/>
      <c r="BA377" s="185"/>
      <c r="BB377" s="185"/>
      <c r="BC377" s="185"/>
      <c r="BD377" s="185"/>
      <c r="BE377" s="185"/>
      <c r="BF377" s="185"/>
      <c r="BG377" s="185"/>
      <c r="BH377" s="185"/>
      <c r="BI377" s="185"/>
      <c r="BJ377" s="185"/>
      <c r="BK377" s="185"/>
      <c r="BL377" s="185"/>
      <c r="BM377" s="185"/>
      <c r="BN377" s="185"/>
      <c r="BO377" s="185"/>
      <c r="BP377" s="185"/>
      <c r="BQ377" s="185"/>
      <c r="BR377" s="185"/>
      <c r="BS377" s="185"/>
      <c r="BT377" s="185"/>
      <c r="BU377" s="185"/>
      <c r="BV377" s="185"/>
      <c r="BW377" s="185"/>
      <c r="BX377" s="185"/>
      <c r="BY377" s="185"/>
      <c r="BZ377" s="185"/>
      <c r="CA377" s="185"/>
      <c r="CB377" s="185"/>
      <c r="CC377" s="185"/>
      <c r="CD377" s="185"/>
      <c r="CE377" s="185"/>
      <c r="CF377" s="185"/>
      <c r="CG377" s="185"/>
      <c r="CH377" s="185"/>
    </row>
    <row r="378" spans="1:86" x14ac:dyDescent="0.3">
      <c r="A378" s="24">
        <f t="shared" si="40"/>
        <v>76</v>
      </c>
      <c r="B378" s="86">
        <f t="shared" si="41"/>
        <v>6.8536517846794296E-4</v>
      </c>
      <c r="C378" s="23">
        <f t="shared" si="42"/>
        <v>0.98041489808246729</v>
      </c>
      <c r="D378" s="23">
        <f t="shared" si="43"/>
        <v>1.3422946871022657E-5</v>
      </c>
      <c r="E378" s="26"/>
      <c r="F378" s="26"/>
      <c r="G378" s="26"/>
      <c r="H378" s="26"/>
      <c r="I378" s="26"/>
      <c r="J378" s="185"/>
      <c r="L378" s="26"/>
      <c r="M378" s="26"/>
      <c r="N378" s="26"/>
      <c r="O378" s="26"/>
      <c r="P378" s="185"/>
      <c r="Q378" s="26"/>
      <c r="R378" s="26"/>
      <c r="S378" s="185"/>
      <c r="T378" s="185"/>
      <c r="U378" s="26"/>
      <c r="V378" s="26"/>
      <c r="W378" s="185"/>
      <c r="X378" s="26"/>
      <c r="Y378" s="26"/>
      <c r="Z378" s="185"/>
      <c r="AA378" s="26"/>
      <c r="AB378" s="185"/>
      <c r="AC378" s="185"/>
      <c r="AD378" s="185"/>
      <c r="AE378" s="185"/>
      <c r="AF378" s="185"/>
      <c r="AG378" s="185"/>
      <c r="AH378" s="185"/>
      <c r="AI378" s="185"/>
      <c r="AJ378" s="185"/>
      <c r="AK378" s="185"/>
      <c r="AL378" s="185"/>
      <c r="AM378" s="185"/>
      <c r="AN378" s="185"/>
      <c r="AO378" s="185"/>
      <c r="AP378" s="185"/>
      <c r="AQ378" s="185"/>
      <c r="AR378" s="185"/>
      <c r="AS378" s="185"/>
      <c r="AT378" s="185"/>
      <c r="AU378" s="185"/>
      <c r="AV378" s="185"/>
      <c r="AW378" s="185"/>
      <c r="AX378" s="185"/>
      <c r="AY378" s="185"/>
      <c r="AZ378" s="185"/>
      <c r="BA378" s="185"/>
      <c r="BB378" s="185"/>
      <c r="BC378" s="185"/>
      <c r="BD378" s="185"/>
      <c r="BE378" s="185"/>
      <c r="BF378" s="185"/>
      <c r="BG378" s="185"/>
      <c r="BH378" s="185"/>
      <c r="BI378" s="185"/>
      <c r="BJ378" s="185"/>
      <c r="BK378" s="185"/>
      <c r="BL378" s="185"/>
      <c r="BM378" s="185"/>
      <c r="BN378" s="185"/>
      <c r="BO378" s="185"/>
      <c r="BP378" s="185"/>
      <c r="BQ378" s="185"/>
      <c r="BR378" s="185"/>
      <c r="BS378" s="185"/>
      <c r="BT378" s="185"/>
      <c r="BU378" s="185"/>
      <c r="BV378" s="185"/>
      <c r="BW378" s="185"/>
      <c r="BX378" s="185"/>
      <c r="BY378" s="185"/>
      <c r="BZ378" s="185"/>
      <c r="CA378" s="185"/>
      <c r="CB378" s="185"/>
      <c r="CC378" s="185"/>
      <c r="CD378" s="185"/>
      <c r="CE378" s="185"/>
      <c r="CF378" s="185"/>
      <c r="CG378" s="185"/>
      <c r="CH378" s="185"/>
    </row>
    <row r="379" spans="1:86" x14ac:dyDescent="0.3">
      <c r="A379" s="24">
        <f>A284</f>
        <v>77</v>
      </c>
      <c r="B379" s="86">
        <f t="shared" si="41"/>
        <v>4.7175730313831155E-4</v>
      </c>
      <c r="C379" s="23">
        <f t="shared" si="42"/>
        <v>0.98041489808246718</v>
      </c>
      <c r="D379" s="23">
        <f t="shared" si="43"/>
        <v>9.2394148623042584E-6</v>
      </c>
      <c r="E379" s="26"/>
      <c r="F379" s="26"/>
      <c r="G379" s="26"/>
      <c r="H379" s="26"/>
      <c r="I379" s="26"/>
      <c r="J379" s="185"/>
      <c r="L379" s="26"/>
      <c r="M379" s="26"/>
      <c r="N379" s="26"/>
      <c r="O379" s="26"/>
      <c r="P379" s="185"/>
      <c r="Q379" s="26"/>
      <c r="R379" s="26"/>
      <c r="S379" s="185"/>
      <c r="T379" s="185"/>
      <c r="U379" s="26"/>
      <c r="V379" s="26"/>
      <c r="W379" s="185"/>
      <c r="X379" s="26"/>
      <c r="Y379" s="26"/>
      <c r="Z379" s="185"/>
      <c r="AA379" s="26"/>
      <c r="AB379" s="185"/>
      <c r="AC379" s="185"/>
      <c r="AD379" s="185"/>
      <c r="AE379" s="185"/>
      <c r="AF379" s="185"/>
      <c r="AG379" s="185"/>
      <c r="AH379" s="185"/>
      <c r="AI379" s="185"/>
      <c r="AJ379" s="185"/>
      <c r="AK379" s="185"/>
      <c r="AL379" s="185"/>
      <c r="AM379" s="185"/>
      <c r="AN379" s="185"/>
      <c r="AO379" s="185"/>
      <c r="AP379" s="185"/>
      <c r="AQ379" s="185"/>
      <c r="AR379" s="185"/>
      <c r="AS379" s="185"/>
      <c r="AT379" s="185"/>
      <c r="AU379" s="185"/>
      <c r="AV379" s="185"/>
      <c r="AW379" s="185"/>
      <c r="AX379" s="185"/>
      <c r="AY379" s="185"/>
      <c r="AZ379" s="185"/>
      <c r="BA379" s="185"/>
      <c r="BB379" s="185"/>
      <c r="BC379" s="185"/>
      <c r="BD379" s="185"/>
      <c r="BE379" s="185"/>
      <c r="BF379" s="185"/>
      <c r="BG379" s="185"/>
      <c r="BH379" s="185"/>
      <c r="BI379" s="185"/>
      <c r="BJ379" s="185"/>
      <c r="BK379" s="185"/>
      <c r="BL379" s="185"/>
      <c r="BM379" s="185"/>
      <c r="BN379" s="185"/>
      <c r="BO379" s="185"/>
      <c r="BP379" s="185"/>
      <c r="BQ379" s="185"/>
      <c r="BR379" s="185"/>
      <c r="BS379" s="185"/>
      <c r="BT379" s="185"/>
      <c r="BU379" s="185"/>
      <c r="BV379" s="185"/>
      <c r="BW379" s="185"/>
      <c r="BX379" s="185"/>
      <c r="BY379" s="185"/>
      <c r="BZ379" s="185"/>
      <c r="CA379" s="185"/>
      <c r="CB379" s="185"/>
      <c r="CC379" s="185"/>
      <c r="CD379" s="185"/>
      <c r="CE379" s="185"/>
      <c r="CF379" s="185"/>
      <c r="CG379" s="185"/>
      <c r="CH379" s="185"/>
    </row>
    <row r="380" spans="1:86" x14ac:dyDescent="0.3">
      <c r="A380" s="24">
        <f t="shared" ref="A380:A386" si="44">A285</f>
        <v>78</v>
      </c>
      <c r="B380" s="86">
        <f t="shared" si="41"/>
        <v>4.1476327362210947E-4</v>
      </c>
      <c r="C380" s="23">
        <f t="shared" si="42"/>
        <v>0.98041489808246718</v>
      </c>
      <c r="D380" s="23">
        <f t="shared" si="43"/>
        <v>8.1231809855385659E-6</v>
      </c>
      <c r="E380" s="26"/>
      <c r="F380" s="26"/>
      <c r="G380" s="26"/>
      <c r="H380" s="26"/>
      <c r="I380" s="26"/>
      <c r="J380" s="185"/>
      <c r="L380" s="26"/>
      <c r="M380" s="26"/>
      <c r="N380" s="26"/>
      <c r="O380" s="26"/>
      <c r="P380" s="185"/>
      <c r="Q380" s="26"/>
      <c r="R380" s="26"/>
      <c r="S380" s="185"/>
      <c r="T380" s="185"/>
      <c r="U380" s="26"/>
      <c r="V380" s="26"/>
      <c r="W380" s="185"/>
      <c r="X380" s="26"/>
      <c r="Y380" s="26"/>
      <c r="Z380" s="185"/>
      <c r="AA380" s="26"/>
      <c r="AB380" s="185"/>
      <c r="AC380" s="185"/>
      <c r="AD380" s="185"/>
      <c r="AE380" s="185"/>
      <c r="AF380" s="185"/>
      <c r="AG380" s="185"/>
      <c r="AH380" s="185"/>
      <c r="AI380" s="185"/>
      <c r="AJ380" s="185"/>
      <c r="AK380" s="185"/>
      <c r="AL380" s="185"/>
      <c r="AM380" s="185"/>
      <c r="AN380" s="185"/>
      <c r="AO380" s="185"/>
      <c r="AP380" s="185"/>
      <c r="AQ380" s="185"/>
      <c r="AR380" s="185"/>
      <c r="AS380" s="185"/>
      <c r="AT380" s="185"/>
      <c r="AU380" s="185"/>
      <c r="AV380" s="185"/>
      <c r="AW380" s="185"/>
      <c r="AX380" s="185"/>
      <c r="AY380" s="185"/>
      <c r="AZ380" s="185"/>
      <c r="BA380" s="185"/>
      <c r="BB380" s="185"/>
      <c r="BC380" s="185"/>
      <c r="BD380" s="185"/>
      <c r="BE380" s="185"/>
      <c r="BF380" s="185"/>
      <c r="BG380" s="185"/>
      <c r="BH380" s="185"/>
      <c r="BI380" s="185"/>
      <c r="BJ380" s="185"/>
      <c r="BK380" s="185"/>
      <c r="BL380" s="185"/>
      <c r="BM380" s="185"/>
      <c r="BN380" s="185"/>
      <c r="BO380" s="185"/>
      <c r="BP380" s="185"/>
      <c r="BQ380" s="185"/>
      <c r="BR380" s="185"/>
      <c r="BS380" s="185"/>
      <c r="BT380" s="185"/>
      <c r="BU380" s="185"/>
      <c r="BV380" s="185"/>
      <c r="BW380" s="185"/>
      <c r="BX380" s="185"/>
      <c r="BY380" s="185"/>
      <c r="BZ380" s="185"/>
      <c r="CA380" s="185"/>
      <c r="CB380" s="185"/>
      <c r="CC380" s="185"/>
      <c r="CD380" s="185"/>
      <c r="CE380" s="185"/>
      <c r="CF380" s="185"/>
      <c r="CG380" s="185"/>
      <c r="CH380" s="185"/>
    </row>
    <row r="381" spans="1:86" x14ac:dyDescent="0.3">
      <c r="A381" s="24">
        <f t="shared" si="44"/>
        <v>79</v>
      </c>
      <c r="B381" s="86">
        <f t="shared" si="41"/>
        <v>2.6677037344978634E-4</v>
      </c>
      <c r="C381" s="23">
        <f t="shared" si="42"/>
        <v>0.98041489808246729</v>
      </c>
      <c r="D381" s="23">
        <f t="shared" si="43"/>
        <v>5.2247249525923276E-6</v>
      </c>
      <c r="E381" s="26"/>
      <c r="F381" s="26"/>
      <c r="G381" s="26"/>
      <c r="H381" s="26"/>
      <c r="I381" s="26"/>
      <c r="J381" s="185"/>
      <c r="L381" s="26"/>
      <c r="M381" s="26"/>
      <c r="N381" s="26"/>
      <c r="O381" s="26"/>
      <c r="P381" s="185"/>
      <c r="Q381" s="26"/>
      <c r="R381" s="26"/>
      <c r="S381" s="185"/>
      <c r="T381" s="185"/>
      <c r="U381" s="26"/>
      <c r="V381" s="26"/>
      <c r="W381" s="185"/>
      <c r="X381" s="26"/>
      <c r="Y381" s="26"/>
      <c r="Z381" s="185"/>
      <c r="AA381" s="26"/>
      <c r="AB381" s="185"/>
      <c r="AC381" s="185"/>
      <c r="AD381" s="185"/>
      <c r="AE381" s="185"/>
      <c r="AF381" s="185"/>
      <c r="AG381" s="185"/>
      <c r="AH381" s="185"/>
      <c r="AI381" s="185"/>
      <c r="AJ381" s="185"/>
      <c r="AK381" s="185"/>
      <c r="AL381" s="185"/>
      <c r="AM381" s="185"/>
      <c r="AN381" s="185"/>
      <c r="AO381" s="185"/>
      <c r="AP381" s="185"/>
      <c r="AQ381" s="185"/>
      <c r="AR381" s="185"/>
      <c r="AS381" s="185"/>
      <c r="AT381" s="185"/>
      <c r="AU381" s="185"/>
      <c r="AV381" s="185"/>
      <c r="AW381" s="185"/>
      <c r="AX381" s="185"/>
      <c r="AY381" s="185"/>
      <c r="AZ381" s="185"/>
      <c r="BA381" s="185"/>
      <c r="BB381" s="185"/>
      <c r="BC381" s="185"/>
      <c r="BD381" s="185"/>
      <c r="BE381" s="185"/>
      <c r="BF381" s="185"/>
      <c r="BG381" s="185"/>
      <c r="BH381" s="185"/>
      <c r="BI381" s="185"/>
      <c r="BJ381" s="185"/>
      <c r="BK381" s="185"/>
      <c r="BL381" s="185"/>
      <c r="BM381" s="185"/>
      <c r="BN381" s="185"/>
      <c r="BO381" s="185"/>
      <c r="BP381" s="185"/>
      <c r="BQ381" s="185"/>
      <c r="BR381" s="185"/>
      <c r="BS381" s="185"/>
      <c r="BT381" s="185"/>
      <c r="BU381" s="185"/>
      <c r="BV381" s="185"/>
      <c r="BW381" s="185"/>
      <c r="BX381" s="185"/>
      <c r="BY381" s="185"/>
      <c r="BZ381" s="185"/>
      <c r="CA381" s="185"/>
      <c r="CB381" s="185"/>
      <c r="CC381" s="185"/>
      <c r="CD381" s="185"/>
      <c r="CE381" s="185"/>
      <c r="CF381" s="185"/>
      <c r="CG381" s="185"/>
      <c r="CH381" s="185"/>
    </row>
    <row r="382" spans="1:86" x14ac:dyDescent="0.3">
      <c r="A382" s="24">
        <f t="shared" si="44"/>
        <v>80</v>
      </c>
      <c r="B382" s="86">
        <f t="shared" si="41"/>
        <v>1.9109762837785413E-4</v>
      </c>
      <c r="C382" s="23">
        <f t="shared" si="42"/>
        <v>0.98041489808246707</v>
      </c>
      <c r="D382" s="23">
        <f t="shared" si="43"/>
        <v>3.7426665279791065E-6</v>
      </c>
      <c r="E382" s="26"/>
      <c r="F382" s="26"/>
      <c r="G382" s="26"/>
      <c r="H382" s="26"/>
      <c r="I382" s="26"/>
      <c r="J382" s="185"/>
      <c r="L382" s="26"/>
      <c r="M382" s="26"/>
      <c r="N382" s="26"/>
      <c r="O382" s="26"/>
      <c r="P382" s="185"/>
      <c r="Q382" s="26"/>
      <c r="R382" s="26"/>
      <c r="S382" s="185"/>
      <c r="T382" s="185"/>
      <c r="U382" s="26"/>
      <c r="V382" s="26"/>
      <c r="W382" s="185"/>
      <c r="X382" s="26"/>
      <c r="Y382" s="26"/>
      <c r="Z382" s="185"/>
      <c r="AA382" s="26"/>
      <c r="AB382" s="185"/>
      <c r="AC382" s="185"/>
      <c r="AD382" s="185"/>
      <c r="AE382" s="185"/>
      <c r="AF382" s="185"/>
      <c r="AG382" s="185"/>
      <c r="AH382" s="185"/>
      <c r="AI382" s="185"/>
      <c r="AJ382" s="185"/>
      <c r="AK382" s="185"/>
      <c r="AL382" s="185"/>
      <c r="AM382" s="185"/>
      <c r="AN382" s="185"/>
      <c r="AO382" s="185"/>
      <c r="AP382" s="185"/>
      <c r="AQ382" s="185"/>
      <c r="AR382" s="185"/>
      <c r="AS382" s="185"/>
      <c r="AT382" s="185"/>
      <c r="AU382" s="185"/>
      <c r="AV382" s="185"/>
      <c r="AW382" s="185"/>
      <c r="AX382" s="185"/>
      <c r="AY382" s="185"/>
      <c r="AZ382" s="185"/>
      <c r="BA382" s="185"/>
      <c r="BB382" s="185"/>
      <c r="BC382" s="185"/>
      <c r="BD382" s="185"/>
      <c r="BE382" s="185"/>
      <c r="BF382" s="185"/>
      <c r="BG382" s="185"/>
      <c r="BH382" s="185"/>
      <c r="BI382" s="185"/>
      <c r="BJ382" s="185"/>
      <c r="BK382" s="185"/>
      <c r="BL382" s="185"/>
      <c r="BM382" s="185"/>
      <c r="BN382" s="185"/>
      <c r="BO382" s="185"/>
      <c r="BP382" s="185"/>
      <c r="BQ382" s="185"/>
      <c r="BR382" s="185"/>
      <c r="BS382" s="185"/>
      <c r="BT382" s="185"/>
      <c r="BU382" s="185"/>
      <c r="BV382" s="185"/>
      <c r="BW382" s="185"/>
      <c r="BX382" s="185"/>
      <c r="BY382" s="185"/>
      <c r="BZ382" s="185"/>
      <c r="CA382" s="185"/>
      <c r="CB382" s="185"/>
      <c r="CC382" s="185"/>
      <c r="CD382" s="185"/>
      <c r="CE382" s="185"/>
      <c r="CF382" s="185"/>
      <c r="CG382" s="185"/>
      <c r="CH382" s="185"/>
    </row>
    <row r="383" spans="1:86" x14ac:dyDescent="0.3">
      <c r="A383" s="24">
        <f t="shared" si="44"/>
        <v>81</v>
      </c>
      <c r="B383" s="86">
        <f t="shared" si="41"/>
        <v>1.1829853185295732E-4</v>
      </c>
      <c r="C383" s="23">
        <f t="shared" si="42"/>
        <v>0.98041489808246707</v>
      </c>
      <c r="D383" s="23">
        <f t="shared" si="43"/>
        <v>2.3168888030346851E-6</v>
      </c>
      <c r="E383" s="26"/>
      <c r="F383" s="26"/>
      <c r="G383" s="26"/>
      <c r="H383" s="26"/>
      <c r="I383" s="26"/>
      <c r="J383" s="185"/>
      <c r="L383" s="26"/>
      <c r="M383" s="26"/>
      <c r="N383" s="26"/>
      <c r="O383" s="26"/>
      <c r="P383" s="185"/>
      <c r="Q383" s="26"/>
      <c r="R383" s="26"/>
      <c r="S383" s="185"/>
      <c r="T383" s="185"/>
      <c r="U383" s="26"/>
      <c r="V383" s="26"/>
      <c r="W383" s="185"/>
      <c r="X383" s="26"/>
      <c r="Y383" s="26"/>
      <c r="Z383" s="185"/>
      <c r="AA383" s="26"/>
      <c r="AB383" s="185"/>
      <c r="AC383" s="185"/>
      <c r="AD383" s="185"/>
      <c r="AE383" s="185"/>
      <c r="AF383" s="185"/>
      <c r="AG383" s="185"/>
      <c r="AH383" s="185"/>
      <c r="AI383" s="185"/>
      <c r="AJ383" s="185"/>
      <c r="AK383" s="185"/>
      <c r="AL383" s="185"/>
      <c r="AM383" s="185"/>
      <c r="AN383" s="185"/>
      <c r="AO383" s="185"/>
      <c r="AP383" s="185"/>
      <c r="AQ383" s="185"/>
      <c r="AR383" s="185"/>
      <c r="AS383" s="185"/>
      <c r="AT383" s="185"/>
      <c r="AU383" s="185"/>
      <c r="AV383" s="185"/>
      <c r="AW383" s="185"/>
      <c r="AX383" s="185"/>
      <c r="AY383" s="185"/>
      <c r="AZ383" s="185"/>
      <c r="BA383" s="185"/>
      <c r="BB383" s="185"/>
      <c r="BC383" s="185"/>
      <c r="BD383" s="185"/>
      <c r="BE383" s="185"/>
      <c r="BF383" s="185"/>
      <c r="BG383" s="185"/>
      <c r="BH383" s="185"/>
      <c r="BI383" s="185"/>
      <c r="BJ383" s="185"/>
      <c r="BK383" s="185"/>
      <c r="BL383" s="185"/>
      <c r="BM383" s="185"/>
      <c r="BN383" s="185"/>
      <c r="BO383" s="185"/>
      <c r="BP383" s="185"/>
      <c r="BQ383" s="185"/>
      <c r="BR383" s="185"/>
      <c r="BS383" s="185"/>
      <c r="BT383" s="185"/>
      <c r="BU383" s="185"/>
      <c r="BV383" s="185"/>
      <c r="BW383" s="185"/>
      <c r="BX383" s="185"/>
      <c r="BY383" s="185"/>
      <c r="BZ383" s="185"/>
      <c r="CA383" s="185"/>
      <c r="CB383" s="185"/>
      <c r="CC383" s="185"/>
      <c r="CD383" s="185"/>
      <c r="CE383" s="185"/>
      <c r="CF383" s="185"/>
      <c r="CG383" s="185"/>
      <c r="CH383" s="185"/>
    </row>
    <row r="384" spans="1:86" x14ac:dyDescent="0.3">
      <c r="A384" s="24">
        <f t="shared" si="44"/>
        <v>82</v>
      </c>
      <c r="B384" s="86">
        <f t="shared" si="41"/>
        <v>6.0825560912249307E-5</v>
      </c>
      <c r="C384" s="23">
        <f t="shared" si="42"/>
        <v>0.98041489808246718</v>
      </c>
      <c r="D384" s="23">
        <f t="shared" si="43"/>
        <v>1.1912748096575033E-6</v>
      </c>
      <c r="E384" s="26"/>
      <c r="F384" s="26"/>
      <c r="G384" s="26"/>
      <c r="H384" s="26"/>
      <c r="I384" s="26"/>
      <c r="J384" s="185"/>
      <c r="L384" s="26"/>
      <c r="M384" s="26"/>
      <c r="N384" s="26"/>
      <c r="O384" s="26"/>
      <c r="P384" s="185"/>
      <c r="Q384" s="26"/>
      <c r="R384" s="26"/>
      <c r="S384" s="185"/>
      <c r="T384" s="185"/>
      <c r="U384" s="26"/>
      <c r="V384" s="26"/>
      <c r="W384" s="185"/>
      <c r="X384" s="26"/>
      <c r="Y384" s="26"/>
      <c r="Z384" s="185"/>
      <c r="AA384" s="26"/>
      <c r="AB384" s="185"/>
      <c r="AC384" s="185"/>
      <c r="AD384" s="185"/>
      <c r="AE384" s="185"/>
      <c r="AF384" s="185"/>
      <c r="AG384" s="185"/>
      <c r="AH384" s="185"/>
      <c r="AI384" s="185"/>
      <c r="AJ384" s="185"/>
      <c r="AK384" s="185"/>
      <c r="AL384" s="185"/>
      <c r="AM384" s="185"/>
      <c r="AN384" s="185"/>
      <c r="AO384" s="185"/>
      <c r="AP384" s="185"/>
      <c r="AQ384" s="185"/>
      <c r="AR384" s="185"/>
      <c r="AS384" s="185"/>
      <c r="AT384" s="185"/>
      <c r="AU384" s="185"/>
      <c r="AV384" s="185"/>
      <c r="AW384" s="185"/>
      <c r="AX384" s="185"/>
      <c r="AY384" s="185"/>
      <c r="AZ384" s="185"/>
      <c r="BA384" s="185"/>
      <c r="BB384" s="185"/>
      <c r="BC384" s="185"/>
      <c r="BD384" s="185"/>
      <c r="BE384" s="185"/>
      <c r="BF384" s="185"/>
      <c r="BG384" s="185"/>
      <c r="BH384" s="185"/>
      <c r="BI384" s="185"/>
      <c r="BJ384" s="185"/>
      <c r="BK384" s="185"/>
      <c r="BL384" s="185"/>
      <c r="BM384" s="185"/>
      <c r="BN384" s="185"/>
      <c r="BO384" s="185"/>
      <c r="BP384" s="185"/>
      <c r="BQ384" s="185"/>
      <c r="BR384" s="185"/>
      <c r="BS384" s="185"/>
      <c r="BT384" s="185"/>
      <c r="BU384" s="185"/>
      <c r="BV384" s="185"/>
      <c r="BW384" s="185"/>
      <c r="BX384" s="185"/>
      <c r="BY384" s="185"/>
      <c r="BZ384" s="185"/>
      <c r="CA384" s="185"/>
      <c r="CB384" s="185"/>
      <c r="CC384" s="185"/>
      <c r="CD384" s="185"/>
      <c r="CE384" s="185"/>
      <c r="CF384" s="185"/>
      <c r="CG384" s="185"/>
      <c r="CH384" s="185"/>
    </row>
    <row r="385" spans="1:86" x14ac:dyDescent="0.3">
      <c r="A385" s="24">
        <f t="shared" si="44"/>
        <v>83</v>
      </c>
      <c r="B385" s="86">
        <f t="shared" si="41"/>
        <v>8.7167339260073811E-5</v>
      </c>
      <c r="C385" s="23">
        <f t="shared" si="42"/>
        <v>0.98041489808246729</v>
      </c>
      <c r="D385" s="23">
        <f t="shared" si="43"/>
        <v>1.7071812232886958E-6</v>
      </c>
      <c r="E385" s="26"/>
      <c r="F385" s="26"/>
      <c r="G385" s="26"/>
      <c r="H385" s="26"/>
      <c r="I385" s="26"/>
      <c r="J385" s="185"/>
      <c r="L385" s="26"/>
      <c r="M385" s="26"/>
      <c r="N385" s="26"/>
      <c r="O385" s="26"/>
      <c r="P385" s="185"/>
      <c r="Q385" s="26"/>
      <c r="R385" s="26"/>
      <c r="S385" s="185"/>
      <c r="T385" s="185"/>
      <c r="U385" s="26"/>
      <c r="V385" s="26"/>
      <c r="W385" s="185"/>
      <c r="X385" s="26"/>
      <c r="Y385" s="26"/>
      <c r="Z385" s="185"/>
      <c r="AA385" s="26"/>
      <c r="AB385" s="185"/>
      <c r="AC385" s="185"/>
      <c r="AD385" s="185"/>
      <c r="AE385" s="185"/>
      <c r="AF385" s="185"/>
      <c r="AG385" s="185"/>
      <c r="AH385" s="185"/>
      <c r="AI385" s="185"/>
      <c r="AJ385" s="185"/>
      <c r="AK385" s="185"/>
      <c r="AL385" s="185"/>
      <c r="AM385" s="185"/>
      <c r="AN385" s="185"/>
      <c r="AO385" s="185"/>
      <c r="AP385" s="185"/>
      <c r="AQ385" s="185"/>
      <c r="AR385" s="185"/>
      <c r="AS385" s="185"/>
      <c r="AT385" s="185"/>
      <c r="AU385" s="185"/>
      <c r="AV385" s="185"/>
      <c r="AW385" s="185"/>
      <c r="AX385" s="185"/>
      <c r="AY385" s="185"/>
      <c r="AZ385" s="185"/>
      <c r="BA385" s="185"/>
      <c r="BB385" s="185"/>
      <c r="BC385" s="185"/>
      <c r="BD385" s="185"/>
      <c r="BE385" s="185"/>
      <c r="BF385" s="185"/>
      <c r="BG385" s="185"/>
      <c r="BH385" s="185"/>
      <c r="BI385" s="185"/>
      <c r="BJ385" s="185"/>
      <c r="BK385" s="185"/>
      <c r="BL385" s="185"/>
      <c r="BM385" s="185"/>
      <c r="BN385" s="185"/>
      <c r="BO385" s="185"/>
      <c r="BP385" s="185"/>
      <c r="BQ385" s="185"/>
      <c r="BR385" s="185"/>
      <c r="BS385" s="185"/>
      <c r="BT385" s="185"/>
      <c r="BU385" s="185"/>
      <c r="BV385" s="185"/>
      <c r="BW385" s="185"/>
      <c r="BX385" s="185"/>
      <c r="BY385" s="185"/>
      <c r="BZ385" s="185"/>
      <c r="CA385" s="185"/>
      <c r="CB385" s="185"/>
      <c r="CC385" s="185"/>
      <c r="CD385" s="185"/>
      <c r="CE385" s="185"/>
      <c r="CF385" s="185"/>
      <c r="CG385" s="185"/>
      <c r="CH385" s="185"/>
    </row>
    <row r="386" spans="1:86" x14ac:dyDescent="0.3">
      <c r="A386" s="24" t="str">
        <f t="shared" si="44"/>
        <v>NNNN</v>
      </c>
      <c r="B386" s="86">
        <f t="shared" si="41"/>
        <v>0.18087989202744525</v>
      </c>
      <c r="C386" s="23">
        <f t="shared" si="42"/>
        <v>0.96052011524800174</v>
      </c>
      <c r="D386" s="23">
        <f t="shared" si="43"/>
        <v>7.1411172911974279E-3</v>
      </c>
      <c r="E386" s="26"/>
      <c r="F386" s="26"/>
      <c r="G386" s="26"/>
      <c r="H386" s="26"/>
      <c r="I386" s="26"/>
      <c r="J386" s="185"/>
      <c r="L386" s="26"/>
      <c r="M386" s="26"/>
      <c r="N386" s="26"/>
      <c r="O386" s="26"/>
      <c r="P386" s="185"/>
      <c r="Q386" s="26"/>
      <c r="R386" s="26"/>
      <c r="S386" s="185"/>
      <c r="T386" s="185"/>
      <c r="U386" s="26"/>
      <c r="V386" s="26"/>
      <c r="W386" s="185"/>
      <c r="X386" s="26"/>
      <c r="Y386" s="26"/>
      <c r="Z386" s="185"/>
      <c r="AA386" s="26"/>
      <c r="AB386" s="185"/>
      <c r="AC386" s="185"/>
      <c r="AD386" s="185"/>
      <c r="AE386" s="185"/>
      <c r="AF386" s="185"/>
      <c r="AG386" s="185"/>
      <c r="AH386" s="185"/>
      <c r="AI386" s="185"/>
      <c r="AJ386" s="185"/>
      <c r="AK386" s="185"/>
      <c r="AL386" s="185"/>
      <c r="AM386" s="185"/>
      <c r="AN386" s="185"/>
      <c r="AO386" s="185"/>
      <c r="AP386" s="185"/>
      <c r="AQ386" s="185"/>
      <c r="AR386" s="185"/>
      <c r="AS386" s="185"/>
      <c r="AT386" s="185"/>
      <c r="AU386" s="185"/>
      <c r="AV386" s="185"/>
      <c r="AW386" s="185"/>
      <c r="AX386" s="185"/>
      <c r="AY386" s="185"/>
      <c r="AZ386" s="185"/>
      <c r="BA386" s="185"/>
      <c r="BB386" s="185"/>
      <c r="BC386" s="185"/>
      <c r="BD386" s="185"/>
      <c r="BE386" s="185"/>
      <c r="BF386" s="185"/>
      <c r="BG386" s="185"/>
      <c r="BH386" s="185"/>
      <c r="BI386" s="185"/>
      <c r="BJ386" s="185"/>
      <c r="BK386" s="185"/>
      <c r="BL386" s="185"/>
      <c r="BM386" s="185"/>
      <c r="BN386" s="185"/>
      <c r="BO386" s="185"/>
      <c r="BP386" s="185"/>
      <c r="BQ386" s="185"/>
      <c r="BR386" s="185"/>
      <c r="BS386" s="185"/>
      <c r="BT386" s="185"/>
      <c r="BU386" s="185"/>
      <c r="BV386" s="185"/>
      <c r="BW386" s="185"/>
      <c r="BX386" s="185"/>
      <c r="BY386" s="185"/>
      <c r="BZ386" s="185"/>
      <c r="CA386" s="185"/>
      <c r="CB386" s="185"/>
      <c r="CC386" s="185"/>
      <c r="CD386" s="185"/>
      <c r="CE386" s="185"/>
      <c r="CF386" s="185"/>
      <c r="CG386" s="185"/>
      <c r="CH386" s="185"/>
    </row>
    <row r="387" spans="1:86" x14ac:dyDescent="0.3">
      <c r="A387" s="24"/>
      <c r="B387" s="26"/>
      <c r="C387" s="26"/>
      <c r="D387" s="185"/>
      <c r="E387" s="26"/>
      <c r="F387" s="26"/>
      <c r="G387" s="26"/>
      <c r="H387" s="26"/>
      <c r="I387" s="26"/>
      <c r="J387" s="185"/>
      <c r="L387" s="26"/>
      <c r="M387" s="26"/>
      <c r="N387" s="26"/>
      <c r="O387" s="26"/>
      <c r="P387" s="185"/>
      <c r="Q387" s="26"/>
      <c r="R387" s="26"/>
      <c r="S387" s="185"/>
      <c r="T387" s="185"/>
      <c r="U387" s="26"/>
      <c r="V387" s="26"/>
      <c r="W387" s="185"/>
      <c r="X387" s="185"/>
      <c r="Y387" s="26"/>
      <c r="Z387" s="185"/>
      <c r="AA387" s="26"/>
      <c r="AB387" s="26"/>
      <c r="AC387" s="185"/>
      <c r="AD387" s="26"/>
      <c r="AE387" s="26"/>
      <c r="AF387" s="185"/>
      <c r="AG387" s="26"/>
      <c r="AH387" s="185"/>
      <c r="AI387" s="185"/>
      <c r="AJ387" s="185"/>
      <c r="AK387" s="185"/>
      <c r="AL387" s="185"/>
      <c r="AM387" s="185"/>
      <c r="AN387" s="185"/>
      <c r="AO387" s="185"/>
      <c r="AP387" s="185"/>
      <c r="AQ387" s="185"/>
      <c r="AR387" s="185"/>
      <c r="AS387" s="185"/>
      <c r="AT387" s="185"/>
      <c r="AU387" s="185"/>
      <c r="AV387" s="185"/>
      <c r="AW387" s="185"/>
      <c r="AX387" s="185"/>
      <c r="AY387" s="185"/>
      <c r="AZ387" s="185"/>
      <c r="BA387" s="185"/>
      <c r="BB387" s="185"/>
      <c r="BC387" s="185"/>
      <c r="BD387" s="185"/>
      <c r="BE387" s="185"/>
      <c r="BF387" s="185"/>
      <c r="BG387" s="185"/>
      <c r="BH387" s="185"/>
      <c r="BI387" s="185"/>
      <c r="BJ387" s="185"/>
      <c r="BK387" s="185"/>
      <c r="BL387" s="185"/>
      <c r="BM387" s="185"/>
      <c r="BN387" s="185"/>
      <c r="BO387" s="185"/>
      <c r="BP387" s="185"/>
      <c r="BQ387" s="185"/>
      <c r="BR387" s="185"/>
      <c r="BS387" s="185"/>
      <c r="BT387" s="185"/>
      <c r="BU387" s="185"/>
      <c r="BV387" s="185"/>
      <c r="BW387" s="185"/>
      <c r="BX387" s="185"/>
      <c r="BY387" s="185"/>
      <c r="BZ387" s="185"/>
      <c r="CA387" s="185"/>
      <c r="CB387" s="185"/>
      <c r="CC387" s="185"/>
      <c r="CD387" s="185"/>
      <c r="CE387" s="185"/>
      <c r="CF387" s="185"/>
      <c r="CG387" s="185"/>
      <c r="CH387" s="185"/>
    </row>
    <row r="388" spans="1:86" x14ac:dyDescent="0.3">
      <c r="A388" s="24"/>
      <c r="B388" s="26"/>
      <c r="C388" s="26"/>
      <c r="D388" s="185"/>
      <c r="E388" s="26"/>
      <c r="F388" s="26"/>
      <c r="G388" s="26"/>
      <c r="H388" s="26"/>
      <c r="I388" s="26"/>
      <c r="J388" s="185"/>
      <c r="L388" s="26"/>
      <c r="M388" s="26"/>
      <c r="N388" s="26"/>
      <c r="O388" s="26"/>
      <c r="P388" s="185"/>
      <c r="Q388" s="26"/>
      <c r="R388" s="26"/>
      <c r="S388" s="185"/>
      <c r="T388" s="185"/>
      <c r="U388" s="26"/>
      <c r="V388" s="26"/>
      <c r="W388" s="185"/>
      <c r="X388" s="185"/>
      <c r="Y388" s="26"/>
      <c r="Z388" s="185"/>
      <c r="AA388" s="26"/>
      <c r="AB388" s="26"/>
      <c r="AC388" s="185"/>
      <c r="AD388" s="26"/>
      <c r="AE388" s="26"/>
      <c r="AF388" s="185"/>
      <c r="AG388" s="26"/>
      <c r="AH388" s="185"/>
      <c r="AI388" s="185"/>
      <c r="AJ388" s="185"/>
      <c r="AK388" s="185"/>
      <c r="AL388" s="185"/>
      <c r="AM388" s="185"/>
      <c r="AN388" s="185"/>
      <c r="AO388" s="185"/>
      <c r="AP388" s="185"/>
      <c r="AQ388" s="185"/>
      <c r="AR388" s="185"/>
      <c r="AS388" s="185"/>
      <c r="AT388" s="185"/>
      <c r="AU388" s="185"/>
      <c r="AV388" s="185"/>
      <c r="AW388" s="185"/>
      <c r="AX388" s="185"/>
      <c r="AY388" s="185"/>
      <c r="AZ388" s="185"/>
      <c r="BA388" s="185"/>
      <c r="BB388" s="185"/>
      <c r="BC388" s="185"/>
      <c r="BD388" s="185"/>
      <c r="BE388" s="185"/>
      <c r="BF388" s="185"/>
      <c r="BG388" s="185"/>
      <c r="BH388" s="185"/>
      <c r="BI388" s="185"/>
      <c r="BJ388" s="185"/>
      <c r="BK388" s="185"/>
      <c r="BL388" s="185"/>
      <c r="BM388" s="185"/>
      <c r="BN388" s="185"/>
      <c r="BO388" s="185"/>
      <c r="BP388" s="185"/>
      <c r="BQ388" s="185"/>
      <c r="BR388" s="185"/>
      <c r="BS388" s="185"/>
      <c r="BT388" s="185"/>
      <c r="BU388" s="185"/>
      <c r="BV388" s="185"/>
      <c r="BW388" s="185"/>
      <c r="BX388" s="185"/>
      <c r="BY388" s="185"/>
      <c r="BZ388" s="185"/>
      <c r="CA388" s="185"/>
      <c r="CB388" s="185"/>
      <c r="CC388" s="185"/>
      <c r="CD388" s="185"/>
      <c r="CE388" s="185"/>
      <c r="CF388" s="185"/>
      <c r="CG388" s="185"/>
      <c r="CH388" s="185"/>
    </row>
    <row r="389" spans="1:86" ht="14.5" x14ac:dyDescent="0.35">
      <c r="A389" s="184"/>
      <c r="B389" s="26"/>
      <c r="C389" s="27" t="s">
        <v>49</v>
      </c>
      <c r="D389" s="155">
        <f>SUM(D302:D386)</f>
        <v>0.13049823429655494</v>
      </c>
      <c r="E389" s="156"/>
      <c r="F389" s="26"/>
      <c r="G389" s="26"/>
      <c r="H389" s="26"/>
      <c r="I389" s="26"/>
      <c r="J389" s="185"/>
      <c r="L389" s="26"/>
      <c r="M389" s="26"/>
      <c r="N389" s="26"/>
      <c r="O389" s="26"/>
      <c r="P389" s="185"/>
      <c r="Q389" s="26"/>
      <c r="R389" s="26"/>
      <c r="S389" s="185"/>
      <c r="T389" s="185"/>
      <c r="U389" s="26"/>
      <c r="V389" s="26"/>
      <c r="W389" s="185"/>
      <c r="X389" s="185"/>
      <c r="Y389" s="26"/>
      <c r="Z389" s="185"/>
      <c r="AA389" s="26"/>
      <c r="AB389" s="26"/>
      <c r="AC389" s="185"/>
      <c r="AD389" s="26"/>
      <c r="AE389" s="26"/>
      <c r="AF389" s="185"/>
      <c r="AG389" s="26"/>
      <c r="AH389" s="185"/>
      <c r="AI389" s="185"/>
      <c r="AJ389" s="185"/>
      <c r="AK389" s="185"/>
      <c r="AL389" s="185"/>
      <c r="AM389" s="185"/>
      <c r="AN389" s="185"/>
      <c r="AO389" s="185"/>
      <c r="AP389" s="185"/>
      <c r="AQ389" s="185"/>
      <c r="AR389" s="185"/>
      <c r="AS389" s="185"/>
      <c r="AT389" s="185"/>
      <c r="AU389" s="185"/>
      <c r="AV389" s="185"/>
      <c r="AW389" s="185"/>
      <c r="AX389" s="185"/>
      <c r="AY389" s="185"/>
      <c r="AZ389" s="185"/>
      <c r="BA389" s="185"/>
      <c r="BB389" s="185"/>
      <c r="BC389" s="185"/>
      <c r="BD389" s="185"/>
      <c r="BE389" s="185"/>
      <c r="BF389" s="185"/>
      <c r="BG389" s="185"/>
      <c r="BH389" s="185"/>
      <c r="BI389" s="185"/>
      <c r="BJ389" s="185"/>
      <c r="BK389" s="185"/>
      <c r="BL389" s="185"/>
      <c r="BM389" s="185"/>
      <c r="BN389" s="185"/>
      <c r="BO389" s="185"/>
      <c r="BP389" s="185"/>
      <c r="BQ389" s="185"/>
      <c r="BR389" s="185"/>
      <c r="BS389" s="185"/>
      <c r="BT389" s="185"/>
      <c r="BU389" s="185"/>
      <c r="BV389" s="185"/>
      <c r="BW389" s="185"/>
      <c r="BX389" s="185"/>
      <c r="BY389" s="185"/>
      <c r="BZ389" s="185"/>
      <c r="CA389" s="185"/>
      <c r="CB389" s="185"/>
      <c r="CC389" s="185"/>
      <c r="CD389" s="185"/>
      <c r="CE389" s="185"/>
      <c r="CF389" s="185"/>
      <c r="CG389" s="185"/>
      <c r="CH389" s="185"/>
    </row>
    <row r="390" spans="1:86" x14ac:dyDescent="0.3">
      <c r="A390" s="184"/>
      <c r="B390" s="25"/>
      <c r="C390" s="26"/>
      <c r="D390" s="26"/>
      <c r="E390" s="26"/>
      <c r="F390" s="26"/>
      <c r="G390" s="26"/>
      <c r="H390" s="26"/>
      <c r="I390" s="26"/>
      <c r="J390" s="185"/>
      <c r="L390" s="26"/>
      <c r="M390" s="26"/>
      <c r="N390" s="26"/>
      <c r="O390" s="26"/>
      <c r="P390" s="185"/>
      <c r="Q390" s="26"/>
      <c r="R390" s="26"/>
      <c r="S390" s="185"/>
      <c r="T390" s="185"/>
      <c r="U390" s="26"/>
      <c r="V390" s="26"/>
      <c r="W390" s="185"/>
      <c r="X390" s="185"/>
      <c r="Y390" s="26"/>
      <c r="Z390" s="185"/>
      <c r="AA390" s="26"/>
      <c r="AB390" s="26"/>
      <c r="AC390" s="185"/>
      <c r="AD390" s="26"/>
      <c r="AE390" s="26"/>
      <c r="AF390" s="185"/>
      <c r="AG390" s="26"/>
      <c r="AH390" s="185"/>
      <c r="AI390" s="185"/>
      <c r="AJ390" s="185"/>
      <c r="AK390" s="185"/>
      <c r="AL390" s="185"/>
      <c r="AM390" s="185"/>
      <c r="AN390" s="185"/>
      <c r="AO390" s="185"/>
      <c r="AP390" s="185"/>
      <c r="AQ390" s="185"/>
      <c r="AR390" s="185"/>
      <c r="AS390" s="185"/>
      <c r="AT390" s="185"/>
      <c r="AU390" s="185"/>
      <c r="AV390" s="185"/>
      <c r="AW390" s="185"/>
      <c r="AX390" s="185"/>
      <c r="AY390" s="185"/>
      <c r="AZ390" s="185"/>
      <c r="BA390" s="185"/>
      <c r="BB390" s="185"/>
      <c r="BC390" s="185"/>
      <c r="BD390" s="185"/>
      <c r="BE390" s="185"/>
      <c r="BF390" s="185"/>
      <c r="BG390" s="185"/>
      <c r="BH390" s="185"/>
      <c r="BI390" s="185"/>
      <c r="BJ390" s="185"/>
      <c r="BK390" s="185"/>
      <c r="BL390" s="185"/>
      <c r="BM390" s="185"/>
      <c r="BN390" s="185"/>
      <c r="BO390" s="185"/>
      <c r="BP390" s="185"/>
      <c r="BQ390" s="185"/>
      <c r="BR390" s="185"/>
      <c r="BS390" s="185"/>
      <c r="BT390" s="185"/>
      <c r="BU390" s="185"/>
      <c r="BV390" s="185"/>
      <c r="BW390" s="185"/>
      <c r="BX390" s="185"/>
      <c r="BY390" s="185"/>
      <c r="BZ390" s="185"/>
      <c r="CA390" s="185"/>
      <c r="CB390" s="185"/>
      <c r="CC390" s="185"/>
      <c r="CD390" s="185"/>
      <c r="CE390" s="185"/>
      <c r="CF390" s="185"/>
      <c r="CG390" s="185"/>
      <c r="CH390" s="185"/>
    </row>
    <row r="391" spans="1:86" x14ac:dyDescent="0.3">
      <c r="A391" s="184"/>
      <c r="B391" s="25"/>
      <c r="C391" s="26"/>
      <c r="D391" s="26"/>
      <c r="E391" s="26"/>
      <c r="F391" s="26"/>
      <c r="G391" s="26"/>
      <c r="H391" s="26"/>
      <c r="I391" s="26"/>
      <c r="J391" s="185"/>
      <c r="L391" s="26"/>
      <c r="M391" s="26"/>
      <c r="N391" s="26"/>
      <c r="O391" s="26"/>
      <c r="P391" s="185"/>
      <c r="Q391" s="26"/>
      <c r="R391" s="26"/>
      <c r="S391" s="185"/>
      <c r="T391" s="185"/>
      <c r="U391" s="26"/>
      <c r="V391" s="26"/>
      <c r="W391" s="185"/>
      <c r="X391" s="185"/>
      <c r="Y391" s="26"/>
      <c r="Z391" s="185"/>
      <c r="AA391" s="26"/>
      <c r="AB391" s="26"/>
      <c r="AC391" s="185"/>
      <c r="AD391" s="26"/>
      <c r="AE391" s="26"/>
      <c r="AF391" s="185"/>
      <c r="AG391" s="26"/>
      <c r="AH391" s="185"/>
      <c r="AI391" s="185"/>
      <c r="AJ391" s="185"/>
      <c r="AK391" s="185"/>
      <c r="AL391" s="185"/>
      <c r="AM391" s="185"/>
      <c r="AN391" s="185"/>
      <c r="AO391" s="185"/>
      <c r="AP391" s="185"/>
      <c r="AQ391" s="185"/>
      <c r="AR391" s="185"/>
      <c r="AS391" s="185"/>
      <c r="AT391" s="185"/>
      <c r="AU391" s="185"/>
      <c r="AV391" s="185"/>
      <c r="AW391" s="185"/>
      <c r="AX391" s="185"/>
      <c r="AY391" s="185"/>
      <c r="AZ391" s="185"/>
      <c r="BA391" s="185"/>
      <c r="BB391" s="185"/>
      <c r="BC391" s="185"/>
      <c r="BD391" s="185"/>
      <c r="BE391" s="185"/>
      <c r="BF391" s="185"/>
      <c r="BG391" s="185"/>
      <c r="BH391" s="185"/>
      <c r="BI391" s="185"/>
      <c r="BJ391" s="185"/>
      <c r="BK391" s="185"/>
      <c r="BL391" s="185"/>
      <c r="BM391" s="185"/>
      <c r="BN391" s="185"/>
      <c r="BO391" s="185"/>
      <c r="BP391" s="185"/>
      <c r="BQ391" s="185"/>
      <c r="BR391" s="185"/>
      <c r="BS391" s="185"/>
      <c r="BT391" s="185"/>
      <c r="BU391" s="185"/>
      <c r="BV391" s="185"/>
      <c r="BW391" s="185"/>
      <c r="BX391" s="185"/>
      <c r="BY391" s="185"/>
      <c r="BZ391" s="185"/>
      <c r="CA391" s="185"/>
      <c r="CB391" s="185"/>
      <c r="CC391" s="185"/>
      <c r="CD391" s="185"/>
      <c r="CE391" s="185"/>
      <c r="CF391" s="185"/>
      <c r="CG391" s="185"/>
      <c r="CH391" s="185"/>
    </row>
    <row r="392" spans="1:86" ht="15" x14ac:dyDescent="0.3">
      <c r="A392" s="131" t="s">
        <v>50</v>
      </c>
      <c r="B392" s="184"/>
      <c r="C392" s="184"/>
      <c r="D392" s="184"/>
      <c r="E392" s="26"/>
      <c r="F392" s="26"/>
      <c r="G392" s="26"/>
      <c r="H392" s="26"/>
      <c r="I392" s="26"/>
      <c r="J392" s="185"/>
      <c r="L392" s="26"/>
      <c r="M392" s="26"/>
      <c r="N392" s="26"/>
      <c r="O392" s="26"/>
      <c r="P392" s="185"/>
      <c r="Q392" s="26"/>
      <c r="R392" s="26"/>
      <c r="S392" s="185"/>
      <c r="T392" s="185"/>
      <c r="U392" s="26"/>
      <c r="V392" s="26"/>
      <c r="W392" s="185"/>
      <c r="X392" s="185"/>
      <c r="Y392" s="26"/>
      <c r="Z392" s="185"/>
      <c r="AA392" s="26"/>
      <c r="AB392" s="26"/>
      <c r="AC392" s="185"/>
      <c r="AD392" s="26"/>
      <c r="AE392" s="26"/>
      <c r="AF392" s="185"/>
      <c r="AG392" s="26"/>
      <c r="AH392" s="185"/>
      <c r="AI392" s="185"/>
      <c r="AJ392" s="185"/>
      <c r="AK392" s="185"/>
      <c r="AL392" s="185"/>
      <c r="AM392" s="185"/>
      <c r="AN392" s="185"/>
      <c r="AO392" s="185"/>
      <c r="AP392" s="185"/>
      <c r="AQ392" s="185"/>
      <c r="AR392" s="185"/>
      <c r="AS392" s="185"/>
      <c r="AT392" s="185"/>
      <c r="AU392" s="185"/>
      <c r="AV392" s="185"/>
      <c r="AW392" s="185"/>
      <c r="AX392" s="185"/>
      <c r="AY392" s="185"/>
      <c r="AZ392" s="185"/>
      <c r="BA392" s="185"/>
      <c r="BB392" s="185"/>
      <c r="BC392" s="185"/>
      <c r="BD392" s="185"/>
      <c r="BE392" s="185"/>
      <c r="BF392" s="185"/>
      <c r="BG392" s="185"/>
      <c r="BH392" s="185"/>
      <c r="BI392" s="185"/>
      <c r="BJ392" s="185"/>
      <c r="BK392" s="185"/>
      <c r="BL392" s="185"/>
      <c r="BM392" s="185"/>
      <c r="BN392" s="185"/>
      <c r="BO392" s="185"/>
      <c r="BP392" s="185"/>
      <c r="BQ392" s="185"/>
      <c r="BR392" s="185"/>
      <c r="BS392" s="185"/>
      <c r="BT392" s="185"/>
      <c r="BU392" s="185"/>
      <c r="BV392" s="185"/>
      <c r="BW392" s="185"/>
      <c r="BX392" s="185"/>
      <c r="BY392" s="185"/>
      <c r="BZ392" s="185"/>
      <c r="CA392" s="185"/>
      <c r="CB392" s="185"/>
      <c r="CC392" s="185"/>
      <c r="CD392" s="185"/>
      <c r="CE392" s="185"/>
      <c r="CF392" s="185"/>
      <c r="CG392" s="185"/>
      <c r="CH392" s="185"/>
    </row>
    <row r="393" spans="1:86" x14ac:dyDescent="0.3">
      <c r="A393" s="18" t="s">
        <v>51</v>
      </c>
      <c r="B393" s="184"/>
      <c r="C393" s="184"/>
      <c r="D393" s="184"/>
      <c r="E393" s="26"/>
      <c r="F393" s="26"/>
      <c r="G393" s="26"/>
      <c r="H393" s="26"/>
      <c r="I393" s="26"/>
      <c r="J393" s="185"/>
      <c r="L393" s="26"/>
      <c r="M393" s="26"/>
      <c r="N393" s="26"/>
      <c r="O393" s="26"/>
      <c r="P393" s="185"/>
      <c r="Q393" s="26"/>
      <c r="R393" s="26"/>
      <c r="S393" s="185"/>
      <c r="T393" s="185"/>
      <c r="U393" s="26"/>
      <c r="V393" s="26"/>
      <c r="W393" s="185"/>
      <c r="X393" s="185"/>
      <c r="Y393" s="26"/>
      <c r="Z393" s="185"/>
      <c r="AA393" s="26"/>
      <c r="AB393" s="26"/>
      <c r="AC393" s="185"/>
      <c r="AD393" s="26"/>
      <c r="AE393" s="26"/>
      <c r="AF393" s="185"/>
      <c r="AG393" s="26"/>
      <c r="AH393" s="185"/>
      <c r="AI393" s="185"/>
      <c r="AJ393" s="185"/>
      <c r="AK393" s="185"/>
      <c r="AL393" s="185"/>
      <c r="AM393" s="185"/>
      <c r="AN393" s="185"/>
      <c r="AO393" s="185"/>
      <c r="AP393" s="185"/>
      <c r="AQ393" s="185"/>
      <c r="AR393" s="185"/>
      <c r="AS393" s="185"/>
      <c r="AT393" s="185"/>
      <c r="AU393" s="185"/>
      <c r="AV393" s="185"/>
      <c r="AW393" s="185"/>
      <c r="AX393" s="185"/>
      <c r="AY393" s="185"/>
      <c r="AZ393" s="185"/>
      <c r="BA393" s="185"/>
      <c r="BB393" s="185"/>
      <c r="BC393" s="185"/>
      <c r="BD393" s="185"/>
      <c r="BE393" s="185"/>
      <c r="BF393" s="185"/>
      <c r="BG393" s="185"/>
      <c r="BH393" s="185"/>
      <c r="BI393" s="185"/>
      <c r="BJ393" s="185"/>
      <c r="BK393" s="185"/>
      <c r="BL393" s="185"/>
      <c r="BM393" s="185"/>
      <c r="BN393" s="185"/>
      <c r="BO393" s="185"/>
      <c r="BP393" s="185"/>
      <c r="BQ393" s="185"/>
      <c r="BR393" s="185"/>
      <c r="BS393" s="185"/>
      <c r="BT393" s="185"/>
      <c r="BU393" s="185"/>
      <c r="BV393" s="185"/>
      <c r="BW393" s="185"/>
      <c r="BX393" s="185"/>
      <c r="BY393" s="185"/>
      <c r="BZ393" s="185"/>
      <c r="CA393" s="185"/>
      <c r="CB393" s="185"/>
      <c r="CC393" s="185"/>
      <c r="CD393" s="185"/>
      <c r="CE393" s="185"/>
      <c r="CF393" s="185"/>
      <c r="CG393" s="185"/>
      <c r="CH393" s="185"/>
    </row>
    <row r="394" spans="1:86" x14ac:dyDescent="0.3">
      <c r="A394" s="18" t="s">
        <v>52</v>
      </c>
      <c r="B394" s="184"/>
      <c r="C394" s="184"/>
      <c r="D394" s="184"/>
      <c r="E394" s="26"/>
      <c r="F394" s="26"/>
      <c r="G394" s="26"/>
      <c r="H394" s="26"/>
      <c r="I394" s="26"/>
      <c r="J394" s="185"/>
      <c r="L394" s="26"/>
      <c r="M394" s="26"/>
      <c r="N394" s="26"/>
      <c r="O394" s="26"/>
      <c r="P394" s="185"/>
      <c r="Q394" s="185"/>
      <c r="R394" s="26"/>
      <c r="S394" s="185"/>
      <c r="T394" s="26"/>
      <c r="U394" s="26"/>
      <c r="V394" s="185"/>
      <c r="W394" s="26"/>
      <c r="X394" s="26"/>
      <c r="Y394" s="185"/>
      <c r="Z394" s="185"/>
      <c r="AA394" s="26"/>
      <c r="AB394" s="26"/>
      <c r="AC394" s="185"/>
      <c r="AD394" s="185"/>
      <c r="AE394" s="26"/>
      <c r="AF394" s="185"/>
      <c r="AG394" s="26"/>
      <c r="AH394" s="26"/>
      <c r="AI394" s="185"/>
      <c r="AJ394" s="26"/>
      <c r="AK394" s="26"/>
      <c r="AL394" s="185"/>
      <c r="AM394" s="26"/>
      <c r="AN394" s="185"/>
      <c r="AO394" s="185"/>
      <c r="AP394" s="185"/>
      <c r="AQ394" s="185"/>
      <c r="AR394" s="185"/>
      <c r="AS394" s="185"/>
      <c r="AT394" s="185"/>
      <c r="AU394" s="185"/>
      <c r="AV394" s="185"/>
      <c r="AW394" s="185"/>
      <c r="AX394" s="185"/>
      <c r="AY394" s="185"/>
      <c r="AZ394" s="185"/>
      <c r="BA394" s="185"/>
      <c r="BB394" s="185"/>
      <c r="BC394" s="185"/>
      <c r="BD394" s="185"/>
      <c r="BE394" s="185"/>
      <c r="BF394" s="185"/>
      <c r="BG394" s="185"/>
      <c r="BH394" s="185"/>
      <c r="BI394" s="185"/>
      <c r="BJ394" s="185"/>
      <c r="BK394" s="185"/>
      <c r="BL394" s="185"/>
      <c r="BM394" s="185"/>
      <c r="BN394" s="185"/>
      <c r="BO394" s="185"/>
      <c r="BP394" s="185"/>
      <c r="BQ394" s="185"/>
      <c r="BR394" s="185"/>
      <c r="BS394" s="185"/>
      <c r="BT394" s="185"/>
      <c r="BU394" s="185"/>
      <c r="BV394" s="185"/>
      <c r="BW394" s="185"/>
      <c r="BX394" s="185"/>
      <c r="BY394" s="185"/>
      <c r="BZ394" s="185"/>
      <c r="CA394" s="185"/>
      <c r="CB394" s="185"/>
      <c r="CC394" s="185"/>
      <c r="CD394" s="185"/>
      <c r="CE394" s="185"/>
      <c r="CF394" s="185"/>
      <c r="CG394" s="185"/>
      <c r="CH394" s="185"/>
    </row>
    <row r="395" spans="1:86" x14ac:dyDescent="0.3">
      <c r="A395" s="184"/>
      <c r="B395" s="184"/>
      <c r="C395" s="184"/>
      <c r="D395" s="184"/>
      <c r="E395" s="26"/>
      <c r="F395" s="26"/>
      <c r="G395" s="26"/>
      <c r="H395" s="26"/>
      <c r="I395" s="26"/>
      <c r="J395" s="185"/>
      <c r="L395" s="26"/>
      <c r="M395" s="26"/>
      <c r="N395" s="26"/>
      <c r="O395" s="26"/>
      <c r="P395" s="185"/>
      <c r="Q395" s="185"/>
      <c r="R395" s="26"/>
      <c r="S395" s="185"/>
      <c r="T395" s="26"/>
      <c r="U395" s="26"/>
      <c r="V395" s="185"/>
      <c r="W395" s="26"/>
      <c r="X395" s="26"/>
      <c r="Y395" s="185"/>
      <c r="Z395" s="185"/>
      <c r="AA395" s="26"/>
      <c r="AB395" s="26"/>
      <c r="AC395" s="185"/>
      <c r="AD395" s="185"/>
      <c r="AE395" s="26"/>
      <c r="AF395" s="185"/>
      <c r="AG395" s="26"/>
      <c r="AH395" s="26"/>
      <c r="AI395" s="185"/>
      <c r="AJ395" s="26"/>
      <c r="AK395" s="26"/>
      <c r="AL395" s="185"/>
      <c r="AM395" s="26"/>
      <c r="AN395" s="185"/>
      <c r="AO395" s="185"/>
      <c r="AP395" s="185"/>
      <c r="AQ395" s="185"/>
      <c r="AR395" s="185"/>
      <c r="AS395" s="185"/>
      <c r="AT395" s="185"/>
      <c r="AU395" s="185"/>
      <c r="AV395" s="185"/>
      <c r="AW395" s="185"/>
      <c r="AX395" s="185"/>
      <c r="AY395" s="185"/>
      <c r="AZ395" s="185"/>
      <c r="BA395" s="185"/>
      <c r="BB395" s="185"/>
      <c r="BC395" s="185"/>
      <c r="BD395" s="185"/>
      <c r="BE395" s="185"/>
      <c r="BF395" s="185"/>
      <c r="BG395" s="185"/>
      <c r="BH395" s="185"/>
      <c r="BI395" s="185"/>
      <c r="BJ395" s="185"/>
      <c r="BK395" s="185"/>
      <c r="BL395" s="185"/>
      <c r="BM395" s="185"/>
      <c r="BN395" s="185"/>
      <c r="BO395" s="185"/>
      <c r="BP395" s="185"/>
      <c r="BQ395" s="185"/>
      <c r="BR395" s="185"/>
      <c r="BS395" s="185"/>
      <c r="BT395" s="185"/>
      <c r="BU395" s="185"/>
      <c r="BV395" s="185"/>
      <c r="BW395" s="185"/>
      <c r="BX395" s="185"/>
      <c r="BY395" s="185"/>
      <c r="BZ395" s="185"/>
      <c r="CA395" s="185"/>
      <c r="CB395" s="185"/>
      <c r="CC395" s="185"/>
      <c r="CD395" s="185"/>
      <c r="CE395" s="185"/>
      <c r="CF395" s="185"/>
      <c r="CG395" s="185"/>
      <c r="CH395" s="185"/>
    </row>
    <row r="396" spans="1:86" x14ac:dyDescent="0.3">
      <c r="A396" s="184"/>
      <c r="B396" s="223" t="s">
        <v>53</v>
      </c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185"/>
      <c r="S396" s="25"/>
      <c r="T396" s="26"/>
      <c r="U396" s="185"/>
      <c r="V396" s="25"/>
      <c r="W396" s="26"/>
      <c r="X396" s="185"/>
      <c r="Y396" s="25"/>
      <c r="Z396" s="25"/>
      <c r="AA396" s="26"/>
      <c r="AB396" s="26"/>
      <c r="AC396" s="26"/>
      <c r="AD396" s="185"/>
      <c r="AE396" s="185"/>
      <c r="AF396" s="25"/>
      <c r="AG396" s="26"/>
      <c r="AH396" s="185"/>
      <c r="AI396" s="25"/>
      <c r="AJ396" s="26"/>
      <c r="AK396" s="185"/>
      <c r="AL396" s="25"/>
      <c r="AM396" s="26"/>
      <c r="AN396" s="185"/>
      <c r="AO396" s="185"/>
      <c r="AP396" s="185"/>
      <c r="AQ396" s="185"/>
      <c r="AR396" s="185"/>
      <c r="AS396" s="185"/>
      <c r="AT396" s="185"/>
      <c r="AU396" s="185"/>
      <c r="AV396" s="185"/>
      <c r="AW396" s="185"/>
      <c r="AX396" s="185"/>
      <c r="AY396" s="185"/>
      <c r="AZ396" s="185"/>
      <c r="BA396" s="185"/>
      <c r="BB396" s="185"/>
      <c r="BC396" s="185"/>
      <c r="BD396" s="185"/>
      <c r="BE396" s="185"/>
      <c r="BF396" s="185"/>
      <c r="BG396" s="185"/>
      <c r="BH396" s="185"/>
      <c r="BI396" s="185"/>
      <c r="BJ396" s="185"/>
      <c r="BK396" s="185"/>
      <c r="BL396" s="185"/>
      <c r="BM396" s="185"/>
      <c r="BN396" s="185"/>
      <c r="BO396" s="185"/>
      <c r="BP396" s="185"/>
      <c r="BQ396" s="185"/>
      <c r="BR396" s="185"/>
      <c r="BS396" s="185"/>
      <c r="BT396" s="185"/>
      <c r="BU396" s="185"/>
      <c r="BV396" s="185"/>
      <c r="BW396" s="185"/>
      <c r="BX396" s="185"/>
      <c r="BY396" s="185"/>
      <c r="BZ396" s="185"/>
      <c r="CA396" s="185"/>
      <c r="CB396" s="185"/>
      <c r="CC396" s="185"/>
      <c r="CD396" s="185"/>
      <c r="CE396" s="185"/>
      <c r="CF396" s="185"/>
      <c r="CG396" s="185"/>
      <c r="CH396" s="185"/>
    </row>
    <row r="397" spans="1:86" ht="13.5" thickBot="1" x14ac:dyDescent="0.35">
      <c r="A397" s="184"/>
      <c r="B397" s="185"/>
      <c r="C397" s="185"/>
      <c r="D397" s="185"/>
      <c r="E397" s="26"/>
      <c r="F397" s="26"/>
      <c r="G397" s="26"/>
      <c r="H397" s="26"/>
      <c r="I397" s="26"/>
      <c r="J397" s="185"/>
      <c r="L397" s="26"/>
      <c r="M397" s="26"/>
      <c r="N397" s="26"/>
      <c r="O397" s="26"/>
      <c r="P397" s="185"/>
      <c r="Q397" s="185"/>
      <c r="R397" s="26"/>
      <c r="S397" s="185"/>
      <c r="T397" s="26"/>
      <c r="U397" s="26"/>
      <c r="V397" s="185"/>
      <c r="W397" s="26"/>
      <c r="X397" s="26"/>
      <c r="Y397" s="185"/>
      <c r="Z397" s="185"/>
      <c r="AA397" s="26"/>
      <c r="AB397" s="26"/>
      <c r="AC397" s="185"/>
      <c r="AD397" s="185"/>
      <c r="AE397" s="26"/>
      <c r="AF397" s="185"/>
      <c r="AG397" s="26"/>
      <c r="AH397" s="26"/>
      <c r="AI397" s="185"/>
      <c r="AJ397" s="26"/>
      <c r="AK397" s="26"/>
      <c r="AL397" s="185"/>
      <c r="AM397" s="26"/>
      <c r="AN397" s="185"/>
      <c r="AO397" s="185"/>
      <c r="AP397" s="185"/>
      <c r="AQ397" s="185"/>
      <c r="AR397" s="185"/>
      <c r="AS397" s="185"/>
      <c r="AT397" s="185"/>
      <c r="AU397" s="185"/>
      <c r="AV397" s="185"/>
      <c r="AW397" s="185"/>
      <c r="AX397" s="185"/>
      <c r="AY397" s="185"/>
      <c r="AZ397" s="185"/>
      <c r="BA397" s="185"/>
      <c r="BB397" s="185"/>
      <c r="BC397" s="185"/>
      <c r="BD397" s="185"/>
      <c r="BE397" s="185"/>
      <c r="BF397" s="185"/>
      <c r="BG397" s="185"/>
      <c r="BH397" s="185"/>
      <c r="BI397" s="185"/>
      <c r="BJ397" s="185"/>
      <c r="BK397" s="185"/>
      <c r="BL397" s="185"/>
      <c r="BM397" s="185"/>
      <c r="BN397" s="185"/>
      <c r="BO397" s="185"/>
      <c r="BP397" s="185"/>
      <c r="BQ397" s="185"/>
      <c r="BR397" s="185"/>
      <c r="BS397" s="185"/>
      <c r="BT397" s="185"/>
      <c r="BU397" s="185"/>
      <c r="BV397" s="185"/>
      <c r="BW397" s="185"/>
      <c r="BX397" s="185"/>
      <c r="BY397" s="185"/>
      <c r="BZ397" s="185"/>
      <c r="CA397" s="185"/>
      <c r="CB397" s="185"/>
      <c r="CC397" s="185"/>
      <c r="CD397" s="185"/>
      <c r="CE397" s="185"/>
      <c r="CF397" s="185"/>
      <c r="CG397" s="185"/>
      <c r="CH397" s="185"/>
    </row>
    <row r="398" spans="1:86" ht="41.5" customHeight="1" x14ac:dyDescent="0.3">
      <c r="A398" s="82" t="s">
        <v>36</v>
      </c>
      <c r="B398" s="36" t="s">
        <v>19</v>
      </c>
      <c r="C398" s="37" t="s">
        <v>142</v>
      </c>
      <c r="D398" s="74" t="s">
        <v>43</v>
      </c>
      <c r="E398" s="36" t="s">
        <v>19</v>
      </c>
      <c r="F398" s="37" t="s">
        <v>142</v>
      </c>
      <c r="G398" s="74" t="s">
        <v>43</v>
      </c>
      <c r="H398" s="82" t="s">
        <v>36</v>
      </c>
      <c r="I398" s="36" t="s">
        <v>19</v>
      </c>
      <c r="J398" s="37" t="s">
        <v>142</v>
      </c>
      <c r="K398" s="74" t="s">
        <v>43</v>
      </c>
      <c r="L398" s="36" t="s">
        <v>19</v>
      </c>
      <c r="M398" s="37" t="s">
        <v>142</v>
      </c>
      <c r="N398" s="74" t="s">
        <v>43</v>
      </c>
      <c r="O398" s="82" t="s">
        <v>36</v>
      </c>
      <c r="P398" s="36" t="s">
        <v>19</v>
      </c>
      <c r="Q398" s="37" t="s">
        <v>142</v>
      </c>
      <c r="R398" s="74" t="s">
        <v>43</v>
      </c>
      <c r="S398" s="36" t="s">
        <v>19</v>
      </c>
      <c r="T398" s="37" t="s">
        <v>142</v>
      </c>
      <c r="U398" s="74" t="s">
        <v>43</v>
      </c>
      <c r="V398" s="185"/>
      <c r="W398" s="185"/>
      <c r="X398" s="185"/>
      <c r="Y398" s="185"/>
      <c r="Z398" s="185"/>
      <c r="AA398" s="185"/>
      <c r="AB398" s="185"/>
      <c r="AC398" s="185"/>
      <c r="AD398" s="185"/>
      <c r="AE398" s="185"/>
      <c r="AF398" s="185"/>
      <c r="AG398" s="185"/>
      <c r="AH398" s="185"/>
      <c r="AI398" s="185"/>
      <c r="AJ398" s="185"/>
      <c r="AK398" s="185"/>
      <c r="AL398" s="185"/>
      <c r="AM398" s="185"/>
      <c r="AN398" s="185"/>
      <c r="AO398" s="185"/>
      <c r="AP398" s="185"/>
      <c r="AQ398" s="185"/>
      <c r="AR398" s="185"/>
      <c r="AS398" s="185"/>
      <c r="AT398" s="185"/>
      <c r="AU398" s="185"/>
      <c r="AV398" s="185"/>
      <c r="AW398" s="185"/>
      <c r="AX398" s="185"/>
      <c r="AY398" s="185"/>
      <c r="AZ398" s="185"/>
      <c r="BA398" s="185"/>
      <c r="BB398" s="185"/>
      <c r="BC398" s="185"/>
      <c r="BD398" s="185"/>
      <c r="BE398" s="185"/>
      <c r="BF398" s="185"/>
      <c r="BG398" s="185"/>
      <c r="BH398" s="185"/>
      <c r="BI398" s="185"/>
      <c r="BJ398" s="185"/>
      <c r="BK398" s="185"/>
      <c r="BL398" s="185"/>
      <c r="BM398" s="185"/>
      <c r="BN398" s="185"/>
      <c r="BO398" s="185"/>
      <c r="BP398" s="185"/>
      <c r="BQ398" s="185"/>
      <c r="BR398" s="185"/>
      <c r="BS398" s="185"/>
      <c r="BT398" s="185"/>
      <c r="BU398" s="185"/>
      <c r="BV398" s="185"/>
      <c r="BW398" s="185"/>
      <c r="BX398" s="185"/>
      <c r="BY398" s="185"/>
      <c r="BZ398" s="185"/>
      <c r="CA398" s="185"/>
      <c r="CB398" s="185"/>
      <c r="CC398" s="185"/>
      <c r="CD398" s="185"/>
      <c r="CE398" s="185"/>
      <c r="CF398" s="185"/>
      <c r="CG398" s="185"/>
      <c r="CH398" s="185"/>
    </row>
    <row r="399" spans="1:86" ht="12.75" hidden="1" customHeight="1" x14ac:dyDescent="0.3">
      <c r="A399" s="83"/>
      <c r="B399" s="75" t="s">
        <v>78</v>
      </c>
      <c r="C399" s="40" t="s">
        <v>78</v>
      </c>
      <c r="D399" s="43"/>
      <c r="E399" s="75" t="s">
        <v>79</v>
      </c>
      <c r="F399" s="40" t="s">
        <v>79</v>
      </c>
      <c r="G399" s="43"/>
      <c r="H399" s="83"/>
      <c r="I399" s="75" t="s">
        <v>73</v>
      </c>
      <c r="J399" s="40" t="s">
        <v>73</v>
      </c>
      <c r="K399" s="43"/>
      <c r="L399" s="75" t="s">
        <v>74</v>
      </c>
      <c r="M399" s="40" t="s">
        <v>74</v>
      </c>
      <c r="N399" s="43"/>
      <c r="O399" s="83"/>
      <c r="P399" s="75" t="s">
        <v>72</v>
      </c>
      <c r="Q399" s="40" t="s">
        <v>72</v>
      </c>
      <c r="R399" s="43"/>
      <c r="S399" s="75" t="s">
        <v>80</v>
      </c>
      <c r="T399" s="40" t="s">
        <v>80</v>
      </c>
      <c r="U399" s="43"/>
      <c r="V399" s="185"/>
      <c r="W399" s="185"/>
      <c r="X399" s="185"/>
      <c r="Y399" s="185"/>
      <c r="Z399" s="185"/>
      <c r="AA399" s="185"/>
      <c r="AB399" s="185"/>
      <c r="AC399" s="185"/>
      <c r="AD399" s="185"/>
      <c r="AE399" s="185"/>
      <c r="AF399" s="185"/>
      <c r="AG399" s="185"/>
      <c r="AH399" s="185"/>
      <c r="AI399" s="185"/>
      <c r="AJ399" s="185"/>
      <c r="AK399" s="185"/>
      <c r="AL399" s="185"/>
      <c r="AM399" s="185"/>
      <c r="AN399" s="185"/>
      <c r="AO399" s="185"/>
      <c r="AP399" s="185"/>
      <c r="AQ399" s="185"/>
      <c r="AR399" s="185"/>
      <c r="AS399" s="185"/>
      <c r="AT399" s="185"/>
      <c r="AU399" s="185"/>
      <c r="AV399" s="185"/>
      <c r="AW399" s="185"/>
      <c r="AX399" s="185"/>
      <c r="AY399" s="185"/>
      <c r="AZ399" s="185"/>
      <c r="BA399" s="185"/>
      <c r="BB399" s="185"/>
      <c r="BC399" s="185"/>
      <c r="BD399" s="185"/>
      <c r="BE399" s="185"/>
      <c r="BF399" s="185"/>
      <c r="BG399" s="185"/>
      <c r="BH399" s="185"/>
      <c r="BI399" s="185"/>
      <c r="BJ399" s="185"/>
      <c r="BK399" s="185"/>
      <c r="BL399" s="185"/>
      <c r="BM399" s="185"/>
      <c r="BN399" s="185"/>
      <c r="BO399" s="185"/>
      <c r="BP399" s="185"/>
      <c r="BQ399" s="185"/>
      <c r="BR399" s="185"/>
      <c r="BS399" s="185"/>
      <c r="BT399" s="185"/>
      <c r="BU399" s="185"/>
      <c r="BV399" s="185"/>
      <c r="BW399" s="185"/>
      <c r="BX399" s="185"/>
      <c r="BY399" s="185"/>
      <c r="BZ399" s="185"/>
      <c r="CA399" s="185"/>
      <c r="CB399" s="185"/>
      <c r="CC399" s="185"/>
      <c r="CD399" s="185"/>
      <c r="CE399" s="185"/>
      <c r="CF399" s="185"/>
      <c r="CG399" s="185"/>
      <c r="CH399" s="185"/>
    </row>
    <row r="400" spans="1:86" ht="13.5" thickBot="1" x14ac:dyDescent="0.35">
      <c r="A400" s="146"/>
      <c r="B400" s="224" t="s">
        <v>146</v>
      </c>
      <c r="C400" s="225"/>
      <c r="D400" s="125"/>
      <c r="E400" s="224" t="s">
        <v>147</v>
      </c>
      <c r="F400" s="225"/>
      <c r="G400" s="125"/>
      <c r="H400" s="146"/>
      <c r="I400" s="224" t="s">
        <v>365</v>
      </c>
      <c r="J400" s="225"/>
      <c r="K400" s="125"/>
      <c r="L400" s="224" t="s">
        <v>148</v>
      </c>
      <c r="M400" s="225"/>
      <c r="N400" s="125"/>
      <c r="O400" s="146"/>
      <c r="P400" s="224" t="s">
        <v>149</v>
      </c>
      <c r="Q400" s="225"/>
      <c r="R400" s="125"/>
      <c r="S400" s="224" t="s">
        <v>150</v>
      </c>
      <c r="T400" s="225"/>
      <c r="U400" s="125"/>
      <c r="V400" s="185"/>
      <c r="W400" s="185"/>
      <c r="X400" s="185"/>
      <c r="Y400" s="185"/>
      <c r="Z400" s="185"/>
      <c r="AA400" s="185"/>
      <c r="AB400" s="185"/>
      <c r="AC400" s="185"/>
      <c r="AD400" s="185"/>
      <c r="AE400" s="185"/>
      <c r="AF400" s="185"/>
      <c r="AG400" s="185"/>
      <c r="AH400" s="185"/>
      <c r="AI400" s="185"/>
      <c r="AJ400" s="185"/>
      <c r="AK400" s="185"/>
      <c r="AL400" s="185"/>
      <c r="AM400" s="185"/>
      <c r="AN400" s="185"/>
      <c r="AO400" s="185"/>
      <c r="AP400" s="185"/>
      <c r="AQ400" s="185"/>
      <c r="AR400" s="185"/>
      <c r="AS400" s="185"/>
      <c r="AT400" s="185"/>
      <c r="AU400" s="185"/>
      <c r="AV400" s="185"/>
      <c r="AW400" s="185"/>
      <c r="AX400" s="185"/>
      <c r="AY400" s="185"/>
      <c r="AZ400" s="185"/>
      <c r="BA400" s="185"/>
      <c r="BB400" s="185"/>
      <c r="BC400" s="185"/>
      <c r="BD400" s="185"/>
      <c r="BE400" s="185"/>
      <c r="BF400" s="185"/>
      <c r="BG400" s="185"/>
      <c r="BH400" s="185"/>
      <c r="BI400" s="185"/>
      <c r="BJ400" s="185"/>
      <c r="BK400" s="185"/>
      <c r="BL400" s="185"/>
      <c r="BM400" s="185"/>
      <c r="BN400" s="185"/>
      <c r="BO400" s="185"/>
      <c r="BP400" s="185"/>
      <c r="BQ400" s="185"/>
      <c r="BR400" s="185"/>
      <c r="BS400" s="185"/>
      <c r="BT400" s="185"/>
      <c r="BU400" s="185"/>
      <c r="BV400" s="185"/>
      <c r="BW400" s="185"/>
      <c r="BX400" s="185"/>
      <c r="BY400" s="185"/>
      <c r="BZ400" s="185"/>
      <c r="CA400" s="185"/>
      <c r="CB400" s="185"/>
      <c r="CC400" s="185"/>
      <c r="CD400" s="185"/>
      <c r="CE400" s="185"/>
      <c r="CF400" s="185"/>
      <c r="CG400" s="185"/>
      <c r="CH400" s="185"/>
    </row>
    <row r="401" spans="1:86" ht="12.75" hidden="1" customHeight="1" x14ac:dyDescent="0.3">
      <c r="A401" s="83"/>
      <c r="B401" s="76"/>
      <c r="C401" s="73"/>
      <c r="D401" s="67"/>
      <c r="E401" s="78"/>
      <c r="F401" s="73"/>
      <c r="G401" s="67"/>
      <c r="H401" s="83"/>
      <c r="I401" s="76"/>
      <c r="J401" s="73"/>
      <c r="K401" s="67"/>
      <c r="L401" s="78"/>
      <c r="M401" s="73"/>
      <c r="N401" s="67"/>
      <c r="O401" s="83"/>
      <c r="P401" s="76"/>
      <c r="Q401" s="73"/>
      <c r="R401" s="67"/>
      <c r="S401" s="78"/>
      <c r="T401" s="73"/>
      <c r="U401" s="67"/>
      <c r="V401" s="185"/>
      <c r="W401" s="185"/>
      <c r="X401" s="185"/>
      <c r="Y401" s="185"/>
      <c r="Z401" s="185"/>
      <c r="AA401" s="185"/>
      <c r="AB401" s="185"/>
      <c r="AC401" s="185"/>
      <c r="AD401" s="185"/>
      <c r="AE401" s="185"/>
      <c r="AF401" s="185"/>
      <c r="AG401" s="185"/>
      <c r="AH401" s="185"/>
      <c r="AI401" s="185"/>
      <c r="AJ401" s="185"/>
      <c r="AK401" s="185"/>
      <c r="AL401" s="185"/>
      <c r="AM401" s="185"/>
      <c r="AN401" s="185"/>
      <c r="AO401" s="185"/>
      <c r="AP401" s="185"/>
      <c r="AQ401" s="185"/>
      <c r="AR401" s="185"/>
      <c r="AS401" s="185"/>
      <c r="AT401" s="185"/>
      <c r="AU401" s="185"/>
      <c r="AV401" s="185"/>
      <c r="AW401" s="185"/>
      <c r="AX401" s="185"/>
      <c r="AY401" s="185"/>
      <c r="AZ401" s="185"/>
      <c r="BA401" s="185"/>
      <c r="BB401" s="185"/>
      <c r="BC401" s="185"/>
      <c r="BD401" s="185"/>
      <c r="BE401" s="185"/>
      <c r="BF401" s="185"/>
      <c r="BG401" s="185"/>
      <c r="BH401" s="185"/>
      <c r="BI401" s="185"/>
      <c r="BJ401" s="185"/>
      <c r="BK401" s="185"/>
      <c r="BL401" s="185"/>
      <c r="BM401" s="185"/>
      <c r="BN401" s="185"/>
      <c r="BO401" s="185"/>
      <c r="BP401" s="185"/>
      <c r="BQ401" s="185"/>
      <c r="BR401" s="185"/>
      <c r="BS401" s="185"/>
      <c r="BT401" s="185"/>
      <c r="BU401" s="185"/>
      <c r="BV401" s="185"/>
      <c r="BW401" s="185"/>
      <c r="BX401" s="185"/>
      <c r="BY401" s="185"/>
      <c r="BZ401" s="185"/>
      <c r="CA401" s="185"/>
      <c r="CB401" s="185"/>
      <c r="CC401" s="185"/>
      <c r="CD401" s="185"/>
      <c r="CE401" s="185"/>
      <c r="CF401" s="185"/>
      <c r="CG401" s="185"/>
      <c r="CH401" s="185"/>
    </row>
    <row r="402" spans="1:86" x14ac:dyDescent="0.3">
      <c r="A402" s="84">
        <f>A207</f>
        <v>0</v>
      </c>
      <c r="B402" s="133">
        <f>B207</f>
        <v>1.8611663756299278E-3</v>
      </c>
      <c r="C402" s="73">
        <f>C207/$C302</f>
        <v>1.0871427931866759</v>
      </c>
      <c r="D402" s="43">
        <f>B402*C402</f>
        <v>2.0233536121874417E-3</v>
      </c>
      <c r="E402" s="133">
        <f>E207</f>
        <v>4.6409424034621718E-4</v>
      </c>
      <c r="F402" s="73">
        <f>F207/$C302</f>
        <v>0.7599612837722145</v>
      </c>
      <c r="G402" s="43">
        <f>E402*F402</f>
        <v>3.5269365468480187E-4</v>
      </c>
      <c r="H402" s="84">
        <f t="shared" ref="H402:I410" si="45">H207</f>
        <v>0</v>
      </c>
      <c r="I402" s="133">
        <f t="shared" si="45"/>
        <v>3.6337285877262641E-3</v>
      </c>
      <c r="J402" s="73">
        <f t="shared" ref="J402:J410" si="46">J207/$C302</f>
        <v>0.98934855574607317</v>
      </c>
      <c r="K402" s="43">
        <f t="shared" ref="K402:K410" si="47">I402*J402</f>
        <v>3.5950241302401976E-3</v>
      </c>
      <c r="L402" s="133">
        <f t="shared" ref="L402:L410" si="48">L207</f>
        <v>5.5078263818178509E-5</v>
      </c>
      <c r="M402" s="73">
        <f t="shared" ref="M402:M410" si="49">M207/$C302</f>
        <v>0.7428420678049491</v>
      </c>
      <c r="N402" s="43">
        <f t="shared" ref="N402:N410" si="50">L402*M402</f>
        <v>4.0914451385802232E-5</v>
      </c>
      <c r="O402" s="84">
        <f t="shared" ref="O402:P410" si="51">O207</f>
        <v>0</v>
      </c>
      <c r="P402" s="133">
        <f t="shared" si="51"/>
        <v>1.1350911760789831E-4</v>
      </c>
      <c r="Q402" s="73">
        <f t="shared" ref="Q402:Q410" si="52">Q207/$C302</f>
        <v>1.0259341644879374</v>
      </c>
      <c r="R402" s="43">
        <f t="shared" ref="R402:R410" si="53">P402*Q402</f>
        <v>1.1645288173482218E-4</v>
      </c>
      <c r="S402" s="133">
        <f t="shared" ref="S402:S410" si="54">S207</f>
        <v>3.3525899715413007E-6</v>
      </c>
      <c r="T402" s="73">
        <f t="shared" ref="T402:T410" si="55">T207/$C302</f>
        <v>0.7428420678049491</v>
      </c>
      <c r="U402" s="43">
        <f t="shared" ref="U402:U410" si="56">S402*T402</f>
        <v>2.4904448669618752E-6</v>
      </c>
      <c r="V402" s="185"/>
      <c r="W402" s="185"/>
      <c r="X402" s="185"/>
      <c r="Y402" s="185"/>
      <c r="Z402" s="185"/>
      <c r="AA402" s="185"/>
      <c r="AB402" s="185"/>
      <c r="AC402" s="185"/>
      <c r="AD402" s="185"/>
      <c r="AE402" s="185"/>
      <c r="AF402" s="185"/>
      <c r="AG402" s="185"/>
      <c r="AH402" s="185"/>
      <c r="AI402" s="185"/>
      <c r="AJ402" s="185"/>
      <c r="AK402" s="185"/>
      <c r="AL402" s="185"/>
      <c r="AM402" s="185"/>
      <c r="AN402" s="185"/>
      <c r="AO402" s="185"/>
      <c r="AP402" s="185"/>
      <c r="AQ402" s="185"/>
      <c r="AR402" s="185"/>
      <c r="AS402" s="185"/>
      <c r="AT402" s="185"/>
      <c r="AU402" s="185"/>
      <c r="AV402" s="185"/>
      <c r="AW402" s="185"/>
      <c r="AX402" s="185"/>
      <c r="AY402" s="185"/>
      <c r="AZ402" s="185"/>
      <c r="BA402" s="185"/>
      <c r="BB402" s="185"/>
      <c r="BC402" s="185"/>
      <c r="BD402" s="185"/>
      <c r="BE402" s="185"/>
      <c r="BF402" s="185"/>
      <c r="BG402" s="185"/>
      <c r="BH402" s="185"/>
      <c r="BI402" s="185"/>
      <c r="BJ402" s="185"/>
      <c r="BK402" s="185"/>
      <c r="BL402" s="185"/>
      <c r="BM402" s="185"/>
      <c r="BN402" s="185"/>
      <c r="BO402" s="185"/>
      <c r="BP402" s="185"/>
      <c r="BQ402" s="185"/>
      <c r="BR402" s="185"/>
      <c r="BS402" s="185"/>
      <c r="BT402" s="185"/>
      <c r="BU402" s="185"/>
      <c r="BV402" s="185"/>
      <c r="BW402" s="185"/>
      <c r="BX402" s="185"/>
      <c r="BY402" s="185"/>
      <c r="BZ402" s="185"/>
      <c r="CA402" s="185"/>
      <c r="CB402" s="185"/>
      <c r="CC402" s="185"/>
      <c r="CD402" s="185"/>
      <c r="CE402" s="185"/>
      <c r="CF402" s="185"/>
      <c r="CG402" s="185"/>
      <c r="CH402" s="185"/>
    </row>
    <row r="403" spans="1:86" x14ac:dyDescent="0.3">
      <c r="A403" s="84">
        <f t="shared" ref="A403:B418" si="57">A208</f>
        <v>1</v>
      </c>
      <c r="B403" s="133">
        <f t="shared" si="57"/>
        <v>3.1998076571239185E-3</v>
      </c>
      <c r="C403" s="73">
        <f t="shared" ref="C403:C466" si="58">C208/$C303</f>
        <v>1.092012763701754</v>
      </c>
      <c r="D403" s="43">
        <f>B403*C403</f>
        <v>3.494230802969925E-3</v>
      </c>
      <c r="E403" s="133">
        <f t="shared" ref="E403:E466" si="59">E208</f>
        <v>1.0886338579019108E-3</v>
      </c>
      <c r="F403" s="73">
        <f t="shared" ref="F403:F466" si="60">F208/$C303</f>
        <v>0.76369129203019703</v>
      </c>
      <c r="G403" s="43">
        <f>E403*F403</f>
        <v>8.3138019748892826E-4</v>
      </c>
      <c r="H403" s="84">
        <f t="shared" si="45"/>
        <v>1</v>
      </c>
      <c r="I403" s="133">
        <f t="shared" si="45"/>
        <v>3.584876562426662E-3</v>
      </c>
      <c r="J403" s="73">
        <f t="shared" si="46"/>
        <v>0.99378044668608057</v>
      </c>
      <c r="K403" s="43">
        <f t="shared" si="47"/>
        <v>3.5625802315228292E-3</v>
      </c>
      <c r="L403" s="133">
        <f t="shared" si="48"/>
        <v>8.9562046382603318E-5</v>
      </c>
      <c r="M403" s="73">
        <f t="shared" si="49"/>
        <v>0.74648805228660031</v>
      </c>
      <c r="N403" s="43">
        <f t="shared" si="50"/>
        <v>6.6856997562951702E-5</v>
      </c>
      <c r="O403" s="84">
        <f t="shared" si="51"/>
        <v>1</v>
      </c>
      <c r="P403" s="133">
        <f t="shared" si="51"/>
        <v>3.4004841139918904E-4</v>
      </c>
      <c r="Q403" s="73">
        <f t="shared" si="52"/>
        <v>1.0305299445112976</v>
      </c>
      <c r="R403" s="43">
        <f t="shared" si="53"/>
        <v>3.5043007053036122E-4</v>
      </c>
      <c r="S403" s="133">
        <f t="shared" si="54"/>
        <v>1.0057769914623902E-5</v>
      </c>
      <c r="T403" s="73">
        <f t="shared" si="55"/>
        <v>0.74648805228660031</v>
      </c>
      <c r="U403" s="43">
        <f t="shared" si="56"/>
        <v>7.5080050739143628E-6</v>
      </c>
      <c r="V403" s="185"/>
      <c r="W403" s="185"/>
      <c r="X403" s="185"/>
      <c r="Y403" s="185"/>
      <c r="Z403" s="185"/>
      <c r="AA403" s="185"/>
      <c r="AB403" s="185"/>
      <c r="AC403" s="185"/>
      <c r="AD403" s="185"/>
      <c r="AE403" s="185"/>
      <c r="AF403" s="185"/>
      <c r="AG403" s="185"/>
      <c r="AH403" s="185"/>
      <c r="AI403" s="185"/>
      <c r="AJ403" s="185"/>
      <c r="AK403" s="185"/>
      <c r="AL403" s="185"/>
      <c r="AM403" s="185"/>
      <c r="AN403" s="185"/>
      <c r="AO403" s="185"/>
      <c r="AP403" s="185"/>
      <c r="AQ403" s="185"/>
      <c r="AR403" s="185"/>
      <c r="AS403" s="185"/>
      <c r="AT403" s="185"/>
      <c r="AU403" s="185"/>
      <c r="AV403" s="185"/>
      <c r="AW403" s="185"/>
      <c r="AX403" s="185"/>
      <c r="AY403" s="185"/>
      <c r="AZ403" s="185"/>
      <c r="BA403" s="185"/>
      <c r="BB403" s="185"/>
      <c r="BC403" s="185"/>
      <c r="BD403" s="185"/>
      <c r="BE403" s="185"/>
      <c r="BF403" s="185"/>
      <c r="BG403" s="185"/>
      <c r="BH403" s="185"/>
      <c r="BI403" s="185"/>
      <c r="BJ403" s="185"/>
      <c r="BK403" s="185"/>
      <c r="BL403" s="185"/>
      <c r="BM403" s="185"/>
      <c r="BN403" s="185"/>
      <c r="BO403" s="185"/>
      <c r="BP403" s="185"/>
      <c r="BQ403" s="185"/>
      <c r="BR403" s="185"/>
      <c r="BS403" s="185"/>
      <c r="BT403" s="185"/>
      <c r="BU403" s="185"/>
      <c r="BV403" s="185"/>
      <c r="BW403" s="185"/>
      <c r="BX403" s="185"/>
      <c r="BY403" s="185"/>
      <c r="BZ403" s="185"/>
      <c r="CA403" s="185"/>
      <c r="CB403" s="185"/>
      <c r="CC403" s="185"/>
      <c r="CD403" s="185"/>
      <c r="CE403" s="185"/>
      <c r="CF403" s="185"/>
      <c r="CG403" s="185"/>
      <c r="CH403" s="185"/>
    </row>
    <row r="404" spans="1:86" x14ac:dyDescent="0.3">
      <c r="A404" s="84">
        <f t="shared" si="57"/>
        <v>2</v>
      </c>
      <c r="B404" s="133">
        <f t="shared" si="57"/>
        <v>4.1059648322890815E-3</v>
      </c>
      <c r="C404" s="73">
        <f t="shared" si="58"/>
        <v>1.0995556801369359</v>
      </c>
      <c r="D404" s="43">
        <f>B404*C404</f>
        <v>4.5147369537859609E-3</v>
      </c>
      <c r="E404" s="133">
        <f t="shared" si="59"/>
        <v>1.8755346183651047E-3</v>
      </c>
      <c r="F404" s="73">
        <f t="shared" si="60"/>
        <v>0.78038935016430155</v>
      </c>
      <c r="G404" s="43">
        <f>E404*F404</f>
        <v>1.4636472420365954E-3</v>
      </c>
      <c r="H404" s="84">
        <f t="shared" si="45"/>
        <v>2</v>
      </c>
      <c r="I404" s="133">
        <f t="shared" si="45"/>
        <v>2.2706612935824723E-3</v>
      </c>
      <c r="J404" s="73">
        <f t="shared" si="46"/>
        <v>1.0006448379399524</v>
      </c>
      <c r="K404" s="43">
        <f t="shared" si="47"/>
        <v>2.2721255021333556E-3</v>
      </c>
      <c r="L404" s="133">
        <f t="shared" si="48"/>
        <v>8.573051498655612E-5</v>
      </c>
      <c r="M404" s="73">
        <f t="shared" si="49"/>
        <v>0.76280996275432289</v>
      </c>
      <c r="N404" s="43">
        <f t="shared" si="50"/>
        <v>6.5396090943803793E-5</v>
      </c>
      <c r="O404" s="84">
        <f t="shared" si="51"/>
        <v>2</v>
      </c>
      <c r="P404" s="133">
        <f t="shared" si="51"/>
        <v>6.4130256741340018E-4</v>
      </c>
      <c r="Q404" s="73">
        <f t="shared" si="52"/>
        <v>1.0376481774786959</v>
      </c>
      <c r="R404" s="43">
        <f t="shared" si="53"/>
        <v>6.6544644028892314E-4</v>
      </c>
      <c r="S404" s="133">
        <f t="shared" si="54"/>
        <v>9.0998870656121023E-6</v>
      </c>
      <c r="T404" s="73">
        <f t="shared" si="55"/>
        <v>0.76280996275432289</v>
      </c>
      <c r="U404" s="43">
        <f t="shared" si="56"/>
        <v>6.9414845135881123E-6</v>
      </c>
      <c r="V404" s="185"/>
      <c r="W404" s="185"/>
      <c r="X404" s="185"/>
      <c r="Y404" s="185"/>
      <c r="Z404" s="185"/>
      <c r="AA404" s="185"/>
      <c r="AB404" s="185"/>
      <c r="AC404" s="185"/>
      <c r="AD404" s="185"/>
      <c r="AE404" s="185"/>
      <c r="AF404" s="185"/>
      <c r="AG404" s="185"/>
      <c r="AH404" s="185"/>
      <c r="AI404" s="185"/>
      <c r="AJ404" s="185"/>
      <c r="AK404" s="185"/>
      <c r="AL404" s="185"/>
      <c r="AM404" s="185"/>
      <c r="AN404" s="185"/>
      <c r="AO404" s="185"/>
      <c r="AP404" s="185"/>
      <c r="AQ404" s="185"/>
      <c r="AR404" s="185"/>
      <c r="AS404" s="185"/>
      <c r="AT404" s="185"/>
      <c r="AU404" s="185"/>
      <c r="AV404" s="185"/>
      <c r="AW404" s="185"/>
      <c r="AX404" s="185"/>
      <c r="AY404" s="185"/>
      <c r="AZ404" s="185"/>
      <c r="BA404" s="185"/>
      <c r="BB404" s="185"/>
      <c r="BC404" s="185"/>
      <c r="BD404" s="185"/>
      <c r="BE404" s="185"/>
      <c r="BF404" s="185"/>
      <c r="BG404" s="185"/>
      <c r="BH404" s="185"/>
      <c r="BI404" s="185"/>
      <c r="BJ404" s="185"/>
      <c r="BK404" s="185"/>
      <c r="BL404" s="185"/>
      <c r="BM404" s="185"/>
      <c r="BN404" s="185"/>
      <c r="BO404" s="185"/>
      <c r="BP404" s="185"/>
      <c r="BQ404" s="185"/>
      <c r="BR404" s="185"/>
      <c r="BS404" s="185"/>
      <c r="BT404" s="185"/>
      <c r="BU404" s="185"/>
      <c r="BV404" s="185"/>
      <c r="BW404" s="185"/>
      <c r="BX404" s="185"/>
      <c r="BY404" s="185"/>
      <c r="BZ404" s="185"/>
      <c r="CA404" s="185"/>
      <c r="CB404" s="185"/>
      <c r="CC404" s="185"/>
      <c r="CD404" s="185"/>
      <c r="CE404" s="185"/>
      <c r="CF404" s="185"/>
      <c r="CG404" s="185"/>
      <c r="CH404" s="185"/>
    </row>
    <row r="405" spans="1:86" x14ac:dyDescent="0.3">
      <c r="A405" s="84">
        <f t="shared" si="57"/>
        <v>3</v>
      </c>
      <c r="B405" s="133">
        <f t="shared" si="57"/>
        <v>4.8737079357720394E-3</v>
      </c>
      <c r="C405" s="73">
        <f t="shared" si="58"/>
        <v>1.0734577482990852</v>
      </c>
      <c r="D405" s="43">
        <f>B405*C405</f>
        <v>5.2317195466012366E-3</v>
      </c>
      <c r="E405" s="133">
        <f t="shared" si="59"/>
        <v>1.3994668424062401E-3</v>
      </c>
      <c r="F405" s="73">
        <f t="shared" si="60"/>
        <v>0.78012917754293987</v>
      </c>
      <c r="G405" s="43">
        <f>E405*F405</f>
        <v>1.0917649167649951E-3</v>
      </c>
      <c r="H405" s="84">
        <f t="shared" si="45"/>
        <v>3</v>
      </c>
      <c r="I405" s="133">
        <f t="shared" si="45"/>
        <v>1.6470795588757903E-3</v>
      </c>
      <c r="J405" s="73">
        <f t="shared" si="46"/>
        <v>0.97689455294192351</v>
      </c>
      <c r="K405" s="43">
        <f t="shared" si="47"/>
        <v>1.6090230493277459E-3</v>
      </c>
      <c r="L405" s="133">
        <f t="shared" si="48"/>
        <v>7.3278037949402706E-5</v>
      </c>
      <c r="M405" s="73">
        <f t="shared" si="49"/>
        <v>0.7625556508937511</v>
      </c>
      <c r="N405" s="43">
        <f t="shared" si="50"/>
        <v>5.5878581924723777E-5</v>
      </c>
      <c r="O405" s="84">
        <f t="shared" si="51"/>
        <v>3</v>
      </c>
      <c r="P405" s="133">
        <f t="shared" si="51"/>
        <v>6.0490301915095183E-4</v>
      </c>
      <c r="Q405" s="73">
        <f t="shared" si="52"/>
        <v>1.0130196189648273</v>
      </c>
      <c r="R405" s="43">
        <f t="shared" si="53"/>
        <v>6.1277862597097082E-4</v>
      </c>
      <c r="S405" s="133">
        <f t="shared" si="54"/>
        <v>1.1494594188141602E-5</v>
      </c>
      <c r="T405" s="73">
        <f t="shared" si="55"/>
        <v>0.7625556508937511</v>
      </c>
      <c r="U405" s="43">
        <f t="shared" si="56"/>
        <v>8.7652677528978478E-6</v>
      </c>
      <c r="V405" s="185"/>
      <c r="W405" s="185"/>
      <c r="X405" s="185"/>
      <c r="Y405" s="185"/>
      <c r="Z405" s="185"/>
      <c r="AA405" s="185"/>
      <c r="AB405" s="185"/>
      <c r="AC405" s="185"/>
      <c r="AD405" s="185"/>
      <c r="AE405" s="185"/>
      <c r="AF405" s="185"/>
      <c r="AG405" s="185"/>
      <c r="AH405" s="185"/>
      <c r="AI405" s="185"/>
      <c r="AJ405" s="185"/>
      <c r="AK405" s="185"/>
      <c r="AL405" s="185"/>
      <c r="AM405" s="185"/>
      <c r="AN405" s="185"/>
      <c r="AO405" s="185"/>
      <c r="AP405" s="185"/>
      <c r="AQ405" s="185"/>
      <c r="AR405" s="185"/>
      <c r="AS405" s="185"/>
      <c r="AT405" s="185"/>
      <c r="AU405" s="185"/>
      <c r="AV405" s="185"/>
      <c r="AW405" s="185"/>
      <c r="AX405" s="185"/>
      <c r="AY405" s="185"/>
      <c r="AZ405" s="185"/>
      <c r="BA405" s="185"/>
      <c r="BB405" s="185"/>
      <c r="BC405" s="185"/>
      <c r="BD405" s="185"/>
      <c r="BE405" s="185"/>
      <c r="BF405" s="185"/>
      <c r="BG405" s="185"/>
      <c r="BH405" s="185"/>
      <c r="BI405" s="185"/>
      <c r="BJ405" s="185"/>
      <c r="BK405" s="185"/>
      <c r="BL405" s="185"/>
      <c r="BM405" s="185"/>
      <c r="BN405" s="185"/>
      <c r="BO405" s="185"/>
      <c r="BP405" s="185"/>
      <c r="BQ405" s="185"/>
      <c r="BR405" s="185"/>
      <c r="BS405" s="185"/>
      <c r="BT405" s="185"/>
      <c r="BU405" s="185"/>
      <c r="BV405" s="185"/>
      <c r="BW405" s="185"/>
      <c r="BX405" s="185"/>
      <c r="BY405" s="185"/>
      <c r="BZ405" s="185"/>
      <c r="CA405" s="185"/>
      <c r="CB405" s="185"/>
      <c r="CC405" s="185"/>
      <c r="CD405" s="185"/>
      <c r="CE405" s="185"/>
      <c r="CF405" s="185"/>
      <c r="CG405" s="185"/>
      <c r="CH405" s="185"/>
    </row>
    <row r="406" spans="1:86" x14ac:dyDescent="0.3">
      <c r="A406" s="84">
        <f t="shared" si="57"/>
        <v>4</v>
      </c>
      <c r="B406" s="133">
        <f t="shared" si="57"/>
        <v>4.3650721429467736E-3</v>
      </c>
      <c r="C406" s="73">
        <f t="shared" si="58"/>
        <v>1.0753952297084608</v>
      </c>
      <c r="D406" s="43">
        <f>B406*C406</f>
        <v>4.6941777598582491E-3</v>
      </c>
      <c r="E406" s="133">
        <f t="shared" si="59"/>
        <v>1.5283020855983271E-3</v>
      </c>
      <c r="F406" s="73">
        <f t="shared" si="60"/>
        <v>0.80638514525229499</v>
      </c>
      <c r="G406" s="43">
        <f>E406*F406</f>
        <v>1.2324000992845923E-3</v>
      </c>
      <c r="H406" s="84">
        <f t="shared" si="45"/>
        <v>4</v>
      </c>
      <c r="I406" s="133">
        <f t="shared" si="45"/>
        <v>1.1781959042845142E-3</v>
      </c>
      <c r="J406" s="73">
        <f t="shared" si="46"/>
        <v>0.97865774766313551</v>
      </c>
      <c r="K406" s="43">
        <f t="shared" si="47"/>
        <v>1.1530505499930139E-3</v>
      </c>
      <c r="L406" s="133">
        <f t="shared" si="48"/>
        <v>6.5136033732802407E-5</v>
      </c>
      <c r="M406" s="73">
        <f t="shared" si="49"/>
        <v>0.78822016533930972</v>
      </c>
      <c r="N406" s="43">
        <f t="shared" si="50"/>
        <v>5.1341535278416367E-5</v>
      </c>
      <c r="O406" s="84">
        <f t="shared" si="51"/>
        <v>4</v>
      </c>
      <c r="P406" s="133">
        <f t="shared" si="51"/>
        <v>4.4781023191301655E-4</v>
      </c>
      <c r="Q406" s="73">
        <f t="shared" si="52"/>
        <v>1.0148480157342268</v>
      </c>
      <c r="R406" s="43">
        <f t="shared" si="53"/>
        <v>4.5445932528240875E-4</v>
      </c>
      <c r="S406" s="133">
        <f t="shared" si="54"/>
        <v>4.3104728205531004E-6</v>
      </c>
      <c r="T406" s="73">
        <f t="shared" si="55"/>
        <v>0.78822016533930972</v>
      </c>
      <c r="U406" s="43">
        <f t="shared" si="56"/>
        <v>3.3976015993069654E-6</v>
      </c>
      <c r="V406" s="185"/>
      <c r="W406" s="185"/>
      <c r="X406" s="185"/>
      <c r="Y406" s="185"/>
      <c r="Z406" s="185"/>
      <c r="AA406" s="185"/>
      <c r="AB406" s="185"/>
      <c r="AC406" s="185"/>
      <c r="AD406" s="185"/>
      <c r="AE406" s="185"/>
      <c r="AF406" s="185"/>
      <c r="AG406" s="185"/>
      <c r="AH406" s="185"/>
      <c r="AI406" s="185"/>
      <c r="AJ406" s="185"/>
      <c r="AK406" s="185"/>
      <c r="AL406" s="185"/>
      <c r="AM406" s="185"/>
      <c r="AN406" s="185"/>
      <c r="AO406" s="185"/>
      <c r="AP406" s="185"/>
      <c r="AQ406" s="185"/>
      <c r="AR406" s="185"/>
      <c r="AS406" s="185"/>
      <c r="AT406" s="185"/>
      <c r="AU406" s="185"/>
      <c r="AV406" s="185"/>
      <c r="AW406" s="185"/>
      <c r="AX406" s="185"/>
      <c r="AY406" s="185"/>
      <c r="AZ406" s="185"/>
      <c r="BA406" s="185"/>
      <c r="BB406" s="185"/>
      <c r="BC406" s="185"/>
      <c r="BD406" s="185"/>
      <c r="BE406" s="185"/>
      <c r="BF406" s="185"/>
      <c r="BG406" s="185"/>
      <c r="BH406" s="185"/>
      <c r="BI406" s="185"/>
      <c r="BJ406" s="185"/>
      <c r="BK406" s="185"/>
      <c r="BL406" s="185"/>
      <c r="BM406" s="185"/>
      <c r="BN406" s="185"/>
      <c r="BO406" s="185"/>
      <c r="BP406" s="185"/>
      <c r="BQ406" s="185"/>
      <c r="BR406" s="185"/>
      <c r="BS406" s="185"/>
      <c r="BT406" s="185"/>
      <c r="BU406" s="185"/>
      <c r="BV406" s="185"/>
      <c r="BW406" s="185"/>
      <c r="BX406" s="185"/>
      <c r="BY406" s="185"/>
      <c r="BZ406" s="185"/>
      <c r="CA406" s="185"/>
      <c r="CB406" s="185"/>
      <c r="CC406" s="185"/>
      <c r="CD406" s="185"/>
      <c r="CE406" s="185"/>
      <c r="CF406" s="185"/>
      <c r="CG406" s="185"/>
      <c r="CH406" s="185"/>
    </row>
    <row r="407" spans="1:86" x14ac:dyDescent="0.3">
      <c r="A407" s="84">
        <f t="shared" si="57"/>
        <v>5</v>
      </c>
      <c r="B407" s="133">
        <f t="shared" si="57"/>
        <v>5.3521704188534336E-3</v>
      </c>
      <c r="C407" s="73">
        <f t="shared" si="58"/>
        <v>1.0391004757443059</v>
      </c>
      <c r="D407" s="43">
        <f t="shared" ref="D407:D470" si="61">B407*C407</f>
        <v>5.5614428284952036E-3</v>
      </c>
      <c r="E407" s="133">
        <f t="shared" si="59"/>
        <v>1.6576162702149201E-3</v>
      </c>
      <c r="F407" s="73">
        <f t="shared" si="60"/>
        <v>0.92270897072357305</v>
      </c>
      <c r="G407" s="43">
        <f t="shared" ref="G407:G470" si="62">E407*F407</f>
        <v>1.529497402544657E-3</v>
      </c>
      <c r="H407" s="84">
        <f t="shared" si="45"/>
        <v>5</v>
      </c>
      <c r="I407" s="133">
        <f t="shared" si="45"/>
        <v>1.222258515339057E-3</v>
      </c>
      <c r="J407" s="73">
        <f t="shared" si="46"/>
        <v>0.94562789855716811</v>
      </c>
      <c r="K407" s="43">
        <f t="shared" si="47"/>
        <v>1.1558017513536767E-3</v>
      </c>
      <c r="L407" s="133">
        <f t="shared" si="48"/>
        <v>5.8430853789719813E-5</v>
      </c>
      <c r="M407" s="73">
        <f t="shared" si="49"/>
        <v>0.90192363009892529</v>
      </c>
      <c r="N407" s="43">
        <f t="shared" si="50"/>
        <v>5.2700167759803641E-5</v>
      </c>
      <c r="O407" s="84">
        <f t="shared" si="51"/>
        <v>5</v>
      </c>
      <c r="P407" s="133">
        <f t="shared" si="51"/>
        <v>4.2577892638574516E-4</v>
      </c>
      <c r="Q407" s="73">
        <f t="shared" si="52"/>
        <v>0.9805967395294124</v>
      </c>
      <c r="R407" s="43">
        <f t="shared" si="53"/>
        <v>4.1751742697419543E-4</v>
      </c>
      <c r="S407" s="133">
        <f t="shared" si="54"/>
        <v>7.1841213675885012E-6</v>
      </c>
      <c r="T407" s="73">
        <f t="shared" si="55"/>
        <v>0.90192363009892529</v>
      </c>
      <c r="U407" s="43">
        <f t="shared" si="56"/>
        <v>6.479528822926677E-6</v>
      </c>
      <c r="V407" s="185"/>
      <c r="W407" s="185"/>
      <c r="X407" s="185"/>
      <c r="Y407" s="185"/>
      <c r="Z407" s="185"/>
      <c r="AA407" s="185"/>
      <c r="AB407" s="185"/>
      <c r="AC407" s="185"/>
      <c r="AD407" s="185"/>
      <c r="AE407" s="185"/>
      <c r="AF407" s="185"/>
      <c r="AG407" s="185"/>
      <c r="AH407" s="185"/>
      <c r="AI407" s="185"/>
      <c r="AJ407" s="185"/>
      <c r="AK407" s="185"/>
      <c r="AL407" s="185"/>
      <c r="AM407" s="185"/>
      <c r="AN407" s="185"/>
      <c r="AO407" s="185"/>
      <c r="AP407" s="185"/>
      <c r="AQ407" s="185"/>
      <c r="AR407" s="185"/>
      <c r="AS407" s="185"/>
      <c r="AT407" s="185"/>
      <c r="AU407" s="185"/>
      <c r="AV407" s="185"/>
      <c r="AW407" s="185"/>
      <c r="AX407" s="185"/>
      <c r="AY407" s="185"/>
      <c r="AZ407" s="185"/>
      <c r="BA407" s="185"/>
      <c r="BB407" s="185"/>
      <c r="BC407" s="185"/>
      <c r="BD407" s="185"/>
      <c r="BE407" s="185"/>
      <c r="BF407" s="185"/>
      <c r="BG407" s="185"/>
      <c r="BH407" s="185"/>
      <c r="BI407" s="185"/>
      <c r="BJ407" s="185"/>
      <c r="BK407" s="185"/>
      <c r="BL407" s="185"/>
      <c r="BM407" s="185"/>
      <c r="BN407" s="185"/>
      <c r="BO407" s="185"/>
      <c r="BP407" s="185"/>
      <c r="BQ407" s="185"/>
      <c r="BR407" s="185"/>
      <c r="BS407" s="185"/>
      <c r="BT407" s="185"/>
      <c r="BU407" s="185"/>
      <c r="BV407" s="185"/>
      <c r="BW407" s="185"/>
      <c r="BX407" s="185"/>
      <c r="BY407" s="185"/>
      <c r="BZ407" s="185"/>
      <c r="CA407" s="185"/>
      <c r="CB407" s="185"/>
      <c r="CC407" s="185"/>
      <c r="CD407" s="185"/>
      <c r="CE407" s="185"/>
      <c r="CF407" s="185"/>
      <c r="CG407" s="185"/>
      <c r="CH407" s="185"/>
    </row>
    <row r="408" spans="1:86" x14ac:dyDescent="0.3">
      <c r="A408" s="84">
        <f t="shared" si="57"/>
        <v>6</v>
      </c>
      <c r="B408" s="133">
        <f t="shared" si="57"/>
        <v>6.527492674590912E-3</v>
      </c>
      <c r="C408" s="73">
        <f t="shared" si="58"/>
        <v>1.0306212065439075</v>
      </c>
      <c r="D408" s="43">
        <f t="shared" si="61"/>
        <v>6.7273723759934036E-3</v>
      </c>
      <c r="E408" s="133">
        <f t="shared" si="59"/>
        <v>2.0101171586512628E-3</v>
      </c>
      <c r="F408" s="73">
        <f t="shared" si="60"/>
        <v>0.94341479675942297</v>
      </c>
      <c r="G408" s="43">
        <f t="shared" si="62"/>
        <v>1.8963742706916099E-3</v>
      </c>
      <c r="H408" s="84">
        <f t="shared" si="45"/>
        <v>6</v>
      </c>
      <c r="I408" s="133">
        <f t="shared" si="45"/>
        <v>1.1446700045691011E-3</v>
      </c>
      <c r="J408" s="73">
        <f t="shared" si="46"/>
        <v>0.93791138441590605</v>
      </c>
      <c r="K408" s="43">
        <f t="shared" si="47"/>
        <v>1.0735990286847672E-3</v>
      </c>
      <c r="L408" s="133">
        <f t="shared" si="48"/>
        <v>6.3699209459284716E-5</v>
      </c>
      <c r="M408" s="73">
        <f t="shared" si="49"/>
        <v>0.92216302775841286</v>
      </c>
      <c r="N408" s="43">
        <f t="shared" si="50"/>
        <v>5.8741055860791326E-5</v>
      </c>
      <c r="O408" s="84">
        <f t="shared" si="51"/>
        <v>6</v>
      </c>
      <c r="P408" s="133">
        <f t="shared" si="51"/>
        <v>3.5250088843634246E-4</v>
      </c>
      <c r="Q408" s="73">
        <f t="shared" si="52"/>
        <v>0.97259487260162869</v>
      </c>
      <c r="R408" s="43">
        <f t="shared" si="53"/>
        <v>3.428405566807054E-4</v>
      </c>
      <c r="S408" s="133">
        <f t="shared" si="54"/>
        <v>5.7472970940708008E-6</v>
      </c>
      <c r="T408" s="73">
        <f t="shared" si="55"/>
        <v>0.92216302775841286</v>
      </c>
      <c r="U408" s="43">
        <f t="shared" si="56"/>
        <v>5.2999448896954576E-6</v>
      </c>
      <c r="V408" s="185"/>
      <c r="W408" s="185"/>
      <c r="X408" s="185"/>
      <c r="Y408" s="185"/>
      <c r="Z408" s="185"/>
      <c r="AA408" s="185"/>
      <c r="AB408" s="185"/>
      <c r="AC408" s="185"/>
      <c r="AD408" s="185"/>
      <c r="AE408" s="185"/>
      <c r="AF408" s="185"/>
      <c r="AG408" s="185"/>
      <c r="AH408" s="185"/>
      <c r="AI408" s="185"/>
      <c r="AJ408" s="185"/>
      <c r="AK408" s="185"/>
      <c r="AL408" s="185"/>
      <c r="AM408" s="185"/>
      <c r="AN408" s="185"/>
      <c r="AO408" s="185"/>
      <c r="AP408" s="185"/>
      <c r="AQ408" s="185"/>
      <c r="AR408" s="185"/>
      <c r="AS408" s="185"/>
      <c r="AT408" s="185"/>
      <c r="AU408" s="185"/>
      <c r="AV408" s="185"/>
      <c r="AW408" s="185"/>
      <c r="AX408" s="185"/>
      <c r="AY408" s="185"/>
      <c r="AZ408" s="185"/>
      <c r="BA408" s="185"/>
      <c r="BB408" s="185"/>
      <c r="BC408" s="185"/>
      <c r="BD408" s="185"/>
      <c r="BE408" s="185"/>
      <c r="BF408" s="185"/>
      <c r="BG408" s="185"/>
      <c r="BH408" s="185"/>
      <c r="BI408" s="185"/>
      <c r="BJ408" s="185"/>
      <c r="BK408" s="185"/>
      <c r="BL408" s="185"/>
      <c r="BM408" s="185"/>
      <c r="BN408" s="185"/>
      <c r="BO408" s="185"/>
      <c r="BP408" s="185"/>
      <c r="BQ408" s="185"/>
      <c r="BR408" s="185"/>
      <c r="BS408" s="185"/>
      <c r="BT408" s="185"/>
      <c r="BU408" s="185"/>
      <c r="BV408" s="185"/>
      <c r="BW408" s="185"/>
      <c r="BX408" s="185"/>
      <c r="BY408" s="185"/>
      <c r="BZ408" s="185"/>
      <c r="CA408" s="185"/>
      <c r="CB408" s="185"/>
      <c r="CC408" s="185"/>
      <c r="CD408" s="185"/>
      <c r="CE408" s="185"/>
      <c r="CF408" s="185"/>
      <c r="CG408" s="185"/>
      <c r="CH408" s="185"/>
    </row>
    <row r="409" spans="1:86" x14ac:dyDescent="0.3">
      <c r="A409" s="84">
        <f t="shared" si="57"/>
        <v>7</v>
      </c>
      <c r="B409" s="133">
        <f t="shared" si="57"/>
        <v>7.2569204641133979E-3</v>
      </c>
      <c r="C409" s="73">
        <f t="shared" si="58"/>
        <v>1.0277454149259779</v>
      </c>
      <c r="D409" s="43">
        <f t="shared" si="61"/>
        <v>7.4582667334750444E-3</v>
      </c>
      <c r="E409" s="133">
        <f t="shared" si="59"/>
        <v>2.4507432691966906E-3</v>
      </c>
      <c r="F409" s="73">
        <f t="shared" si="60"/>
        <v>0.94243530217566185</v>
      </c>
      <c r="G409" s="43">
        <f t="shared" si="62"/>
        <v>2.3096669734603524E-3</v>
      </c>
      <c r="H409" s="84">
        <f t="shared" si="45"/>
        <v>7</v>
      </c>
      <c r="I409" s="133">
        <f t="shared" si="45"/>
        <v>7.8833758473671148E-4</v>
      </c>
      <c r="J409" s="73">
        <f t="shared" si="46"/>
        <v>0.93529428544633508</v>
      </c>
      <c r="K409" s="43">
        <f t="shared" si="47"/>
        <v>7.3732763800681217E-4</v>
      </c>
      <c r="L409" s="133">
        <f t="shared" si="48"/>
        <v>5.0767790997625408E-5</v>
      </c>
      <c r="M409" s="73">
        <f t="shared" si="49"/>
        <v>0.92120559769251087</v>
      </c>
      <c r="N409" s="43">
        <f t="shared" si="50"/>
        <v>4.6767573249495989E-5</v>
      </c>
      <c r="O409" s="84">
        <f t="shared" si="51"/>
        <v>7</v>
      </c>
      <c r="P409" s="133">
        <f t="shared" si="51"/>
        <v>1.5709278723793522E-4</v>
      </c>
      <c r="Q409" s="73">
        <f t="shared" si="52"/>
        <v>0.96988099463704769</v>
      </c>
      <c r="R409" s="43">
        <f t="shared" si="53"/>
        <v>1.5236130873663473E-4</v>
      </c>
      <c r="S409" s="133">
        <f t="shared" si="54"/>
        <v>6.7051799430826013E-6</v>
      </c>
      <c r="T409" s="73">
        <f t="shared" si="55"/>
        <v>0.92120559769251087</v>
      </c>
      <c r="U409" s="43">
        <f t="shared" si="56"/>
        <v>6.1768492971032435E-6</v>
      </c>
      <c r="V409" s="185"/>
      <c r="W409" s="185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  <c r="AI409" s="185"/>
      <c r="AJ409" s="185"/>
      <c r="AK409" s="185"/>
      <c r="AL409" s="185"/>
      <c r="AM409" s="185"/>
      <c r="AN409" s="185"/>
      <c r="AO409" s="185"/>
      <c r="AP409" s="185"/>
      <c r="AQ409" s="185"/>
      <c r="AR409" s="185"/>
      <c r="AS409" s="185"/>
      <c r="AT409" s="185"/>
      <c r="AU409" s="185"/>
      <c r="AV409" s="185"/>
      <c r="AW409" s="185"/>
      <c r="AX409" s="185"/>
      <c r="AY409" s="185"/>
      <c r="AZ409" s="185"/>
      <c r="BA409" s="185"/>
      <c r="BB409" s="185"/>
      <c r="BC409" s="185"/>
      <c r="BD409" s="185"/>
      <c r="BE409" s="185"/>
      <c r="BF409" s="185"/>
      <c r="BG409" s="185"/>
      <c r="BH409" s="185"/>
      <c r="BI409" s="185"/>
      <c r="BJ409" s="185"/>
      <c r="BK409" s="185"/>
      <c r="BL409" s="185"/>
      <c r="BM409" s="185"/>
      <c r="BN409" s="185"/>
      <c r="BO409" s="185"/>
      <c r="BP409" s="185"/>
      <c r="BQ409" s="185"/>
      <c r="BR409" s="185"/>
      <c r="BS409" s="185"/>
      <c r="BT409" s="185"/>
      <c r="BU409" s="185"/>
      <c r="BV409" s="185"/>
      <c r="BW409" s="185"/>
      <c r="BX409" s="185"/>
      <c r="BY409" s="185"/>
      <c r="BZ409" s="185"/>
      <c r="CA409" s="185"/>
      <c r="CB409" s="185"/>
      <c r="CC409" s="185"/>
      <c r="CD409" s="185"/>
      <c r="CE409" s="185"/>
      <c r="CF409" s="185"/>
      <c r="CG409" s="185"/>
      <c r="CH409" s="185"/>
    </row>
    <row r="410" spans="1:86" x14ac:dyDescent="0.3">
      <c r="A410" s="84">
        <f t="shared" si="57"/>
        <v>8</v>
      </c>
      <c r="B410" s="133">
        <f t="shared" si="57"/>
        <v>8.1769669405892323E-3</v>
      </c>
      <c r="C410" s="73">
        <f t="shared" si="58"/>
        <v>1.0225798621799751</v>
      </c>
      <c r="D410" s="43">
        <f t="shared" si="61"/>
        <v>8.3616017271579499E-3</v>
      </c>
      <c r="E410" s="133">
        <f t="shared" si="59"/>
        <v>2.6744089144409462E-3</v>
      </c>
      <c r="F410" s="73">
        <f t="shared" si="60"/>
        <v>0.94707637315866067</v>
      </c>
      <c r="G410" s="43">
        <f t="shared" si="62"/>
        <v>2.5328694950319222E-3</v>
      </c>
      <c r="H410" s="84">
        <f t="shared" si="45"/>
        <v>8</v>
      </c>
      <c r="I410" s="133">
        <f t="shared" si="45"/>
        <v>5.2204615271143103E-4</v>
      </c>
      <c r="J410" s="73">
        <f t="shared" si="46"/>
        <v>0.93059340145858627</v>
      </c>
      <c r="K410" s="43">
        <f t="shared" si="47"/>
        <v>4.8581270497009919E-4</v>
      </c>
      <c r="L410" s="133">
        <f t="shared" si="48"/>
        <v>4.9809908148613605E-5</v>
      </c>
      <c r="M410" s="73">
        <f t="shared" si="49"/>
        <v>0.92574212190691252</v>
      </c>
      <c r="N410" s="43">
        <f t="shared" si="50"/>
        <v>4.6111130061485974E-5</v>
      </c>
      <c r="O410" s="84">
        <f t="shared" si="51"/>
        <v>8</v>
      </c>
      <c r="P410" s="133">
        <f t="shared" si="51"/>
        <v>8.4293690713038415E-5</v>
      </c>
      <c r="Q410" s="73">
        <f t="shared" si="52"/>
        <v>0.96500627433921593</v>
      </c>
      <c r="R410" s="43">
        <f t="shared" si="53"/>
        <v>8.1343940425291362E-5</v>
      </c>
      <c r="S410" s="133">
        <f t="shared" si="54"/>
        <v>2.8736485470354004E-6</v>
      </c>
      <c r="T410" s="73">
        <f t="shared" si="55"/>
        <v>0.92574212190691252</v>
      </c>
      <c r="U410" s="43">
        <f t="shared" si="56"/>
        <v>2.6602575035472678E-6</v>
      </c>
      <c r="V410" s="185"/>
      <c r="W410" s="185"/>
      <c r="X410" s="185"/>
      <c r="Y410" s="185"/>
      <c r="Z410" s="185"/>
      <c r="AA410" s="185"/>
      <c r="AB410" s="185"/>
      <c r="AC410" s="185"/>
      <c r="AD410" s="185"/>
      <c r="AE410" s="185"/>
      <c r="AF410" s="185"/>
      <c r="AG410" s="185"/>
      <c r="AH410" s="185"/>
      <c r="AI410" s="185"/>
      <c r="AJ410" s="185"/>
      <c r="AK410" s="185"/>
      <c r="AL410" s="185"/>
      <c r="AM410" s="185"/>
      <c r="AN410" s="185"/>
      <c r="AO410" s="185"/>
      <c r="AP410" s="185"/>
      <c r="AQ410" s="185"/>
      <c r="AR410" s="185"/>
      <c r="AS410" s="185"/>
      <c r="AT410" s="185"/>
      <c r="AU410" s="185"/>
      <c r="AV410" s="185"/>
      <c r="AW410" s="185"/>
      <c r="AX410" s="185"/>
      <c r="AY410" s="185"/>
      <c r="AZ410" s="185"/>
      <c r="BA410" s="185"/>
      <c r="BB410" s="185"/>
      <c r="BC410" s="185"/>
      <c r="BD410" s="185"/>
      <c r="BE410" s="185"/>
      <c r="BF410" s="185"/>
      <c r="BG410" s="185"/>
      <c r="BH410" s="185"/>
      <c r="BI410" s="185"/>
      <c r="BJ410" s="185"/>
      <c r="BK410" s="185"/>
      <c r="BL410" s="185"/>
      <c r="BM410" s="185"/>
      <c r="BN410" s="185"/>
      <c r="BO410" s="185"/>
      <c r="BP410" s="185"/>
      <c r="BQ410" s="185"/>
      <c r="BR410" s="185"/>
      <c r="BS410" s="185"/>
      <c r="BT410" s="185"/>
      <c r="BU410" s="185"/>
      <c r="BV410" s="185"/>
      <c r="BW410" s="185"/>
      <c r="BX410" s="185"/>
      <c r="BY410" s="185"/>
      <c r="BZ410" s="185"/>
      <c r="CA410" s="185"/>
      <c r="CB410" s="185"/>
      <c r="CC410" s="185"/>
      <c r="CD410" s="185"/>
      <c r="CE410" s="185"/>
      <c r="CF410" s="185"/>
      <c r="CG410" s="185"/>
      <c r="CH410" s="185"/>
    </row>
    <row r="411" spans="1:86" x14ac:dyDescent="0.3">
      <c r="A411" s="84">
        <f t="shared" si="57"/>
        <v>9</v>
      </c>
      <c r="B411" s="133">
        <f t="shared" si="57"/>
        <v>9.495013740829469E-3</v>
      </c>
      <c r="C411" s="73">
        <f t="shared" si="58"/>
        <v>1</v>
      </c>
      <c r="D411" s="43">
        <f t="shared" si="61"/>
        <v>9.495013740829469E-3</v>
      </c>
      <c r="E411" s="133">
        <f t="shared" si="59"/>
        <v>3.997724070350748E-3</v>
      </c>
      <c r="F411" s="73">
        <f t="shared" si="60"/>
        <v>1</v>
      </c>
      <c r="G411" s="43">
        <f t="shared" si="62"/>
        <v>3.997724070350748E-3</v>
      </c>
      <c r="H411" s="84"/>
      <c r="I411" s="133"/>
      <c r="J411" s="73"/>
      <c r="K411" s="43"/>
      <c r="L411" s="133"/>
      <c r="M411" s="73"/>
      <c r="N411" s="43"/>
      <c r="O411" s="84"/>
      <c r="P411" s="133"/>
      <c r="Q411" s="73"/>
      <c r="R411" s="43"/>
      <c r="S411" s="133"/>
      <c r="T411" s="73"/>
      <c r="U411" s="43"/>
      <c r="V411" s="185"/>
      <c r="W411" s="185"/>
      <c r="X411" s="185"/>
      <c r="Y411" s="185"/>
      <c r="Z411" s="185"/>
      <c r="AA411" s="185"/>
      <c r="AB411" s="185"/>
      <c r="AC411" s="185"/>
      <c r="AD411" s="185"/>
      <c r="AE411" s="185"/>
      <c r="AF411" s="185"/>
      <c r="AG411" s="185"/>
      <c r="AH411" s="185"/>
      <c r="AI411" s="185"/>
      <c r="AJ411" s="185"/>
      <c r="AK411" s="185"/>
      <c r="AL411" s="185"/>
      <c r="AM411" s="185"/>
      <c r="AN411" s="185"/>
      <c r="AO411" s="185"/>
      <c r="AP411" s="185"/>
      <c r="AQ411" s="185"/>
      <c r="AR411" s="185"/>
      <c r="AS411" s="185"/>
      <c r="AT411" s="185"/>
      <c r="AU411" s="185"/>
      <c r="AV411" s="185"/>
      <c r="AW411" s="185"/>
      <c r="AX411" s="185"/>
      <c r="AY411" s="185"/>
      <c r="AZ411" s="185"/>
      <c r="BA411" s="185"/>
      <c r="BB411" s="185"/>
      <c r="BC411" s="185"/>
      <c r="BD411" s="185"/>
      <c r="BE411" s="185"/>
      <c r="BF411" s="185"/>
      <c r="BG411" s="185"/>
      <c r="BH411" s="185"/>
      <c r="BI411" s="185"/>
      <c r="BJ411" s="185"/>
      <c r="BK411" s="185"/>
      <c r="BL411" s="185"/>
      <c r="BM411" s="185"/>
      <c r="BN411" s="185"/>
      <c r="BO411" s="185"/>
      <c r="BP411" s="185"/>
      <c r="BQ411" s="185"/>
      <c r="BR411" s="185"/>
      <c r="BS411" s="185"/>
      <c r="BT411" s="185"/>
      <c r="BU411" s="185"/>
      <c r="BV411" s="185"/>
      <c r="BW411" s="185"/>
      <c r="BX411" s="185"/>
      <c r="BY411" s="185"/>
      <c r="BZ411" s="185"/>
      <c r="CA411" s="185"/>
      <c r="CB411" s="185"/>
      <c r="CC411" s="185"/>
      <c r="CD411" s="185"/>
      <c r="CE411" s="185"/>
      <c r="CF411" s="185"/>
      <c r="CG411" s="185"/>
      <c r="CH411" s="185"/>
    </row>
    <row r="412" spans="1:86" x14ac:dyDescent="0.3">
      <c r="A412" s="84">
        <f t="shared" si="57"/>
        <v>10</v>
      </c>
      <c r="B412" s="133">
        <f t="shared" si="57"/>
        <v>7.6917992775647551E-3</v>
      </c>
      <c r="C412" s="73">
        <f t="shared" si="58"/>
        <v>1</v>
      </c>
      <c r="D412" s="43">
        <f t="shared" si="61"/>
        <v>7.6917992775647551E-3</v>
      </c>
      <c r="E412" s="133">
        <f t="shared" si="59"/>
        <v>3.7486745296076798E-3</v>
      </c>
      <c r="F412" s="73">
        <f t="shared" si="60"/>
        <v>1</v>
      </c>
      <c r="G412" s="43">
        <f t="shared" si="62"/>
        <v>3.7486745296076798E-3</v>
      </c>
      <c r="H412" s="84"/>
      <c r="I412" s="133"/>
      <c r="J412" s="73"/>
      <c r="K412" s="43"/>
      <c r="L412" s="133"/>
      <c r="M412" s="73"/>
      <c r="N412" s="43"/>
      <c r="O412" s="84"/>
      <c r="P412" s="133"/>
      <c r="Q412" s="73"/>
      <c r="R412" s="43"/>
      <c r="S412" s="133"/>
      <c r="T412" s="73"/>
      <c r="U412" s="43"/>
      <c r="V412" s="185"/>
      <c r="W412" s="185"/>
      <c r="X412" s="185"/>
      <c r="Y412" s="185"/>
      <c r="Z412" s="185"/>
      <c r="AA412" s="185"/>
      <c r="AB412" s="185"/>
      <c r="AC412" s="185"/>
      <c r="AD412" s="185"/>
      <c r="AE412" s="185"/>
      <c r="AF412" s="185"/>
      <c r="AG412" s="185"/>
      <c r="AH412" s="185"/>
      <c r="AI412" s="185"/>
      <c r="AJ412" s="185"/>
      <c r="AK412" s="185"/>
      <c r="AL412" s="185"/>
      <c r="AM412" s="185"/>
      <c r="AN412" s="185"/>
      <c r="AO412" s="185"/>
      <c r="AP412" s="185"/>
      <c r="AQ412" s="185"/>
      <c r="AR412" s="185"/>
      <c r="AS412" s="185"/>
      <c r="AT412" s="185"/>
      <c r="AU412" s="185"/>
      <c r="AV412" s="185"/>
      <c r="AW412" s="185"/>
      <c r="AX412" s="185"/>
      <c r="AY412" s="185"/>
      <c r="AZ412" s="185"/>
      <c r="BA412" s="185"/>
      <c r="BB412" s="185"/>
      <c r="BC412" s="185"/>
      <c r="BD412" s="185"/>
      <c r="BE412" s="185"/>
      <c r="BF412" s="185"/>
      <c r="BG412" s="185"/>
      <c r="BH412" s="185"/>
      <c r="BI412" s="185"/>
      <c r="BJ412" s="185"/>
      <c r="BK412" s="185"/>
      <c r="BL412" s="185"/>
      <c r="BM412" s="185"/>
      <c r="BN412" s="185"/>
      <c r="BO412" s="185"/>
      <c r="BP412" s="185"/>
      <c r="BQ412" s="185"/>
      <c r="BR412" s="185"/>
      <c r="BS412" s="185"/>
      <c r="BT412" s="185"/>
      <c r="BU412" s="185"/>
      <c r="BV412" s="185"/>
      <c r="BW412" s="185"/>
      <c r="BX412" s="185"/>
      <c r="BY412" s="185"/>
      <c r="BZ412" s="185"/>
      <c r="CA412" s="185"/>
      <c r="CB412" s="185"/>
      <c r="CC412" s="185"/>
      <c r="CD412" s="185"/>
      <c r="CE412" s="185"/>
      <c r="CF412" s="185"/>
      <c r="CG412" s="185"/>
      <c r="CH412" s="185"/>
    </row>
    <row r="413" spans="1:86" x14ac:dyDescent="0.3">
      <c r="A413" s="84">
        <f t="shared" si="57"/>
        <v>11</v>
      </c>
      <c r="B413" s="133">
        <f t="shared" si="57"/>
        <v>7.3546245147126012E-3</v>
      </c>
      <c r="C413" s="73">
        <f t="shared" si="58"/>
        <v>1</v>
      </c>
      <c r="D413" s="43">
        <f t="shared" si="61"/>
        <v>7.3546245147126012E-3</v>
      </c>
      <c r="E413" s="133">
        <f t="shared" si="59"/>
        <v>4.3090359962795833E-3</v>
      </c>
      <c r="F413" s="73">
        <f t="shared" si="60"/>
        <v>1</v>
      </c>
      <c r="G413" s="43">
        <f t="shared" si="62"/>
        <v>4.3090359962795833E-3</v>
      </c>
      <c r="H413" s="84"/>
      <c r="I413" s="133"/>
      <c r="J413" s="73"/>
      <c r="K413" s="43"/>
      <c r="L413" s="133"/>
      <c r="M413" s="73"/>
      <c r="N413" s="43"/>
      <c r="O413" s="84"/>
      <c r="P413" s="133"/>
      <c r="Q413" s="73"/>
      <c r="R413" s="43"/>
      <c r="S413" s="133"/>
      <c r="T413" s="73"/>
      <c r="U413" s="43"/>
      <c r="V413" s="185"/>
      <c r="W413" s="185"/>
      <c r="X413" s="185"/>
      <c r="Y413" s="185"/>
      <c r="Z413" s="185"/>
      <c r="AA413" s="185"/>
      <c r="AB413" s="185"/>
      <c r="AC413" s="185"/>
      <c r="AD413" s="185"/>
      <c r="AE413" s="185"/>
      <c r="AF413" s="185"/>
      <c r="AG413" s="185"/>
      <c r="AH413" s="185"/>
      <c r="AI413" s="185"/>
      <c r="AJ413" s="185"/>
      <c r="AK413" s="185"/>
      <c r="AL413" s="185"/>
      <c r="AM413" s="185"/>
      <c r="AN413" s="185"/>
      <c r="AO413" s="185"/>
      <c r="AP413" s="185"/>
      <c r="AQ413" s="185"/>
      <c r="AR413" s="185"/>
      <c r="AS413" s="185"/>
      <c r="AT413" s="185"/>
      <c r="AU413" s="185"/>
      <c r="AV413" s="185"/>
      <c r="AW413" s="185"/>
      <c r="AX413" s="185"/>
      <c r="AY413" s="185"/>
      <c r="AZ413" s="185"/>
      <c r="BA413" s="185"/>
      <c r="BB413" s="185"/>
      <c r="BC413" s="185"/>
      <c r="BD413" s="185"/>
      <c r="BE413" s="185"/>
      <c r="BF413" s="185"/>
      <c r="BG413" s="185"/>
      <c r="BH413" s="185"/>
      <c r="BI413" s="185"/>
      <c r="BJ413" s="185"/>
      <c r="BK413" s="185"/>
      <c r="BL413" s="185"/>
      <c r="BM413" s="185"/>
      <c r="BN413" s="185"/>
      <c r="BO413" s="185"/>
      <c r="BP413" s="185"/>
      <c r="BQ413" s="185"/>
      <c r="BR413" s="185"/>
      <c r="BS413" s="185"/>
      <c r="BT413" s="185"/>
      <c r="BU413" s="185"/>
      <c r="BV413" s="185"/>
      <c r="BW413" s="185"/>
      <c r="BX413" s="185"/>
      <c r="BY413" s="185"/>
      <c r="BZ413" s="185"/>
      <c r="CA413" s="185"/>
      <c r="CB413" s="185"/>
      <c r="CC413" s="185"/>
      <c r="CD413" s="185"/>
      <c r="CE413" s="185"/>
      <c r="CF413" s="185"/>
      <c r="CG413" s="185"/>
      <c r="CH413" s="185"/>
    </row>
    <row r="414" spans="1:86" x14ac:dyDescent="0.3">
      <c r="A414" s="84">
        <f t="shared" si="57"/>
        <v>12</v>
      </c>
      <c r="B414" s="133">
        <f t="shared" si="57"/>
        <v>6.7061378259316131E-3</v>
      </c>
      <c r="C414" s="73">
        <f t="shared" si="58"/>
        <v>1</v>
      </c>
      <c r="D414" s="43">
        <f t="shared" si="61"/>
        <v>6.7061378259316131E-3</v>
      </c>
      <c r="E414" s="133">
        <f t="shared" si="59"/>
        <v>4.555211888475616E-3</v>
      </c>
      <c r="F414" s="73">
        <f t="shared" si="60"/>
        <v>1</v>
      </c>
      <c r="G414" s="43">
        <f t="shared" si="62"/>
        <v>4.555211888475616E-3</v>
      </c>
      <c r="H414" s="84"/>
      <c r="I414" s="133"/>
      <c r="J414" s="73"/>
      <c r="K414" s="43"/>
      <c r="L414" s="133"/>
      <c r="M414" s="73"/>
      <c r="N414" s="43"/>
      <c r="O414" s="84"/>
      <c r="P414" s="133"/>
      <c r="Q414" s="73"/>
      <c r="R414" s="43"/>
      <c r="S414" s="133"/>
      <c r="T414" s="73"/>
      <c r="U414" s="43"/>
      <c r="V414" s="185"/>
      <c r="W414" s="185"/>
      <c r="X414" s="185"/>
      <c r="Y414" s="185"/>
      <c r="Z414" s="185"/>
      <c r="AA414" s="185"/>
      <c r="AB414" s="185"/>
      <c r="AC414" s="185"/>
      <c r="AD414" s="185"/>
      <c r="AE414" s="185"/>
      <c r="AF414" s="185"/>
      <c r="AG414" s="185"/>
      <c r="AH414" s="185"/>
      <c r="AI414" s="185"/>
      <c r="AJ414" s="185"/>
      <c r="AK414" s="185"/>
      <c r="AL414" s="185"/>
      <c r="AM414" s="185"/>
      <c r="AN414" s="185"/>
      <c r="AO414" s="185"/>
      <c r="AP414" s="185"/>
      <c r="AQ414" s="185"/>
      <c r="AR414" s="185"/>
      <c r="AS414" s="185"/>
      <c r="AT414" s="185"/>
      <c r="AU414" s="185"/>
      <c r="AV414" s="185"/>
      <c r="AW414" s="185"/>
      <c r="AX414" s="185"/>
      <c r="AY414" s="185"/>
      <c r="AZ414" s="185"/>
      <c r="BA414" s="185"/>
      <c r="BB414" s="185"/>
      <c r="BC414" s="185"/>
      <c r="BD414" s="185"/>
      <c r="BE414" s="185"/>
      <c r="BF414" s="185"/>
      <c r="BG414" s="185"/>
      <c r="BH414" s="185"/>
      <c r="BI414" s="185"/>
      <c r="BJ414" s="185"/>
      <c r="BK414" s="185"/>
      <c r="BL414" s="185"/>
      <c r="BM414" s="185"/>
      <c r="BN414" s="185"/>
      <c r="BO414" s="185"/>
      <c r="BP414" s="185"/>
      <c r="BQ414" s="185"/>
      <c r="BR414" s="185"/>
      <c r="BS414" s="185"/>
      <c r="BT414" s="185"/>
      <c r="BU414" s="185"/>
      <c r="BV414" s="185"/>
      <c r="BW414" s="185"/>
      <c r="BX414" s="185"/>
      <c r="BY414" s="185"/>
      <c r="BZ414" s="185"/>
      <c r="CA414" s="185"/>
      <c r="CB414" s="185"/>
      <c r="CC414" s="185"/>
      <c r="CD414" s="185"/>
      <c r="CE414" s="185"/>
      <c r="CF414" s="185"/>
      <c r="CG414" s="185"/>
      <c r="CH414" s="185"/>
    </row>
    <row r="415" spans="1:86" x14ac:dyDescent="0.3">
      <c r="A415" s="84">
        <f t="shared" si="57"/>
        <v>13</v>
      </c>
      <c r="B415" s="133">
        <f t="shared" si="57"/>
        <v>6.3943469585782719E-3</v>
      </c>
      <c r="C415" s="73">
        <f t="shared" si="58"/>
        <v>1</v>
      </c>
      <c r="D415" s="43">
        <f t="shared" si="61"/>
        <v>6.3943469585782719E-3</v>
      </c>
      <c r="E415" s="133">
        <f t="shared" si="59"/>
        <v>5.4331115195949305E-3</v>
      </c>
      <c r="F415" s="73">
        <f t="shared" si="60"/>
        <v>1</v>
      </c>
      <c r="G415" s="43">
        <f t="shared" si="62"/>
        <v>5.4331115195949305E-3</v>
      </c>
      <c r="H415" s="84"/>
      <c r="I415" s="133"/>
      <c r="J415" s="73"/>
      <c r="K415" s="43"/>
      <c r="L415" s="133"/>
      <c r="M415" s="73"/>
      <c r="N415" s="43"/>
      <c r="O415" s="84"/>
      <c r="P415" s="133"/>
      <c r="Q415" s="73"/>
      <c r="R415" s="43"/>
      <c r="S415" s="133"/>
      <c r="T415" s="73"/>
      <c r="U415" s="43"/>
      <c r="V415" s="185"/>
      <c r="W415" s="185"/>
      <c r="X415" s="185"/>
      <c r="Y415" s="185"/>
      <c r="Z415" s="185"/>
      <c r="AA415" s="185"/>
      <c r="AB415" s="185"/>
      <c r="AC415" s="185"/>
      <c r="AD415" s="185"/>
      <c r="AE415" s="185"/>
      <c r="AF415" s="185"/>
      <c r="AG415" s="185"/>
      <c r="AH415" s="185"/>
      <c r="AI415" s="185"/>
      <c r="AJ415" s="185"/>
      <c r="AK415" s="185"/>
      <c r="AL415" s="185"/>
      <c r="AM415" s="185"/>
      <c r="AN415" s="185"/>
      <c r="AO415" s="185"/>
      <c r="AP415" s="185"/>
      <c r="AQ415" s="185"/>
      <c r="AR415" s="185"/>
      <c r="AS415" s="185"/>
      <c r="AT415" s="185"/>
      <c r="AU415" s="185"/>
      <c r="AV415" s="185"/>
      <c r="AW415" s="185"/>
      <c r="AX415" s="185"/>
      <c r="AY415" s="185"/>
      <c r="AZ415" s="185"/>
      <c r="BA415" s="185"/>
      <c r="BB415" s="185"/>
      <c r="BC415" s="185"/>
      <c r="BD415" s="185"/>
      <c r="BE415" s="185"/>
      <c r="BF415" s="185"/>
      <c r="BG415" s="185"/>
      <c r="BH415" s="185"/>
      <c r="BI415" s="185"/>
      <c r="BJ415" s="185"/>
      <c r="BK415" s="185"/>
      <c r="BL415" s="185"/>
      <c r="BM415" s="185"/>
      <c r="BN415" s="185"/>
      <c r="BO415" s="185"/>
      <c r="BP415" s="185"/>
      <c r="BQ415" s="185"/>
      <c r="BR415" s="185"/>
      <c r="BS415" s="185"/>
      <c r="BT415" s="185"/>
      <c r="BU415" s="185"/>
      <c r="BV415" s="185"/>
      <c r="BW415" s="185"/>
      <c r="BX415" s="185"/>
      <c r="BY415" s="185"/>
      <c r="BZ415" s="185"/>
      <c r="CA415" s="185"/>
      <c r="CB415" s="185"/>
      <c r="CC415" s="185"/>
      <c r="CD415" s="185"/>
      <c r="CE415" s="185"/>
      <c r="CF415" s="185"/>
      <c r="CG415" s="185"/>
      <c r="CH415" s="185"/>
    </row>
    <row r="416" spans="1:86" x14ac:dyDescent="0.3">
      <c r="A416" s="84">
        <f t="shared" si="57"/>
        <v>14</v>
      </c>
      <c r="B416" s="133">
        <f t="shared" si="57"/>
        <v>5.9925151034178215E-3</v>
      </c>
      <c r="C416" s="73">
        <f t="shared" si="58"/>
        <v>0.99999999999999978</v>
      </c>
      <c r="D416" s="43">
        <f t="shared" si="61"/>
        <v>5.9925151034178198E-3</v>
      </c>
      <c r="E416" s="133">
        <f t="shared" si="59"/>
        <v>5.8363801990288988E-3</v>
      </c>
      <c r="F416" s="73">
        <f t="shared" si="60"/>
        <v>0.99999999999999978</v>
      </c>
      <c r="G416" s="43">
        <f t="shared" si="62"/>
        <v>5.8363801990288979E-3</v>
      </c>
      <c r="H416" s="84"/>
      <c r="I416" s="133"/>
      <c r="J416" s="73"/>
      <c r="K416" s="43"/>
      <c r="L416" s="133"/>
      <c r="M416" s="73"/>
      <c r="N416" s="43"/>
      <c r="O416" s="84"/>
      <c r="P416" s="133"/>
      <c r="Q416" s="73"/>
      <c r="R416" s="43"/>
      <c r="S416" s="133"/>
      <c r="T416" s="73"/>
      <c r="U416" s="43"/>
      <c r="V416" s="185"/>
      <c r="W416" s="185"/>
      <c r="X416" s="185"/>
      <c r="Y416" s="185"/>
      <c r="Z416" s="185"/>
      <c r="AA416" s="185"/>
      <c r="AB416" s="185"/>
      <c r="AC416" s="185"/>
      <c r="AD416" s="185"/>
      <c r="AE416" s="185"/>
      <c r="AF416" s="185"/>
      <c r="AG416" s="185"/>
      <c r="AH416" s="185"/>
      <c r="AI416" s="185"/>
      <c r="AJ416" s="185"/>
      <c r="AK416" s="185"/>
      <c r="AL416" s="185"/>
      <c r="AM416" s="185"/>
      <c r="AN416" s="185"/>
      <c r="AO416" s="185"/>
      <c r="AP416" s="185"/>
      <c r="AQ416" s="185"/>
      <c r="AR416" s="185"/>
      <c r="AS416" s="185"/>
      <c r="AT416" s="185"/>
      <c r="AU416" s="185"/>
      <c r="AV416" s="185"/>
      <c r="AW416" s="185"/>
      <c r="AX416" s="185"/>
      <c r="AY416" s="185"/>
      <c r="AZ416" s="185"/>
      <c r="BA416" s="185"/>
      <c r="BB416" s="185"/>
      <c r="BC416" s="185"/>
      <c r="BD416" s="185"/>
      <c r="BE416" s="185"/>
      <c r="BF416" s="185"/>
      <c r="BG416" s="185"/>
      <c r="BH416" s="185"/>
      <c r="BI416" s="185"/>
      <c r="BJ416" s="185"/>
      <c r="BK416" s="185"/>
      <c r="BL416" s="185"/>
      <c r="BM416" s="185"/>
      <c r="BN416" s="185"/>
      <c r="BO416" s="185"/>
      <c r="BP416" s="185"/>
      <c r="BQ416" s="185"/>
      <c r="BR416" s="185"/>
      <c r="BS416" s="185"/>
      <c r="BT416" s="185"/>
      <c r="BU416" s="185"/>
      <c r="BV416" s="185"/>
      <c r="BW416" s="185"/>
      <c r="BX416" s="185"/>
      <c r="BY416" s="185"/>
      <c r="BZ416" s="185"/>
      <c r="CA416" s="185"/>
      <c r="CB416" s="185"/>
      <c r="CC416" s="185"/>
      <c r="CD416" s="185"/>
      <c r="CE416" s="185"/>
      <c r="CF416" s="185"/>
      <c r="CG416" s="185"/>
      <c r="CH416" s="185"/>
    </row>
    <row r="417" spans="1:86" x14ac:dyDescent="0.3">
      <c r="A417" s="84">
        <f t="shared" si="57"/>
        <v>15</v>
      </c>
      <c r="B417" s="133">
        <f t="shared" si="57"/>
        <v>5.7104186043838469E-3</v>
      </c>
      <c r="C417" s="73">
        <f t="shared" si="58"/>
        <v>1</v>
      </c>
      <c r="D417" s="43">
        <f t="shared" si="61"/>
        <v>5.7104186043838469E-3</v>
      </c>
      <c r="E417" s="133">
        <f t="shared" si="59"/>
        <v>6.698953704564024E-3</v>
      </c>
      <c r="F417" s="73">
        <f t="shared" si="60"/>
        <v>1</v>
      </c>
      <c r="G417" s="43">
        <f t="shared" si="62"/>
        <v>6.698953704564024E-3</v>
      </c>
      <c r="H417" s="84"/>
      <c r="I417" s="133"/>
      <c r="J417" s="73"/>
      <c r="K417" s="43"/>
      <c r="L417" s="133"/>
      <c r="M417" s="73"/>
      <c r="N417" s="43"/>
      <c r="O417" s="84"/>
      <c r="P417" s="133"/>
      <c r="Q417" s="73"/>
      <c r="R417" s="43"/>
      <c r="S417" s="133"/>
      <c r="T417" s="73"/>
      <c r="U417" s="43"/>
      <c r="V417" s="185"/>
      <c r="W417" s="185"/>
      <c r="X417" s="185"/>
      <c r="Y417" s="185"/>
      <c r="Z417" s="185"/>
      <c r="AA417" s="185"/>
      <c r="AB417" s="185"/>
      <c r="AC417" s="185"/>
      <c r="AD417" s="185"/>
      <c r="AE417" s="185"/>
      <c r="AF417" s="185"/>
      <c r="AG417" s="185"/>
      <c r="AH417" s="185"/>
      <c r="AI417" s="185"/>
      <c r="AJ417" s="185"/>
      <c r="AK417" s="185"/>
      <c r="AL417" s="185"/>
      <c r="AM417" s="185"/>
      <c r="AN417" s="185"/>
      <c r="AO417" s="185"/>
      <c r="AP417" s="185"/>
      <c r="AQ417" s="185"/>
      <c r="AR417" s="185"/>
      <c r="AS417" s="185"/>
      <c r="AT417" s="185"/>
      <c r="AU417" s="185"/>
      <c r="AV417" s="185"/>
      <c r="AW417" s="185"/>
      <c r="AX417" s="185"/>
      <c r="AY417" s="185"/>
      <c r="AZ417" s="185"/>
      <c r="BA417" s="185"/>
      <c r="BB417" s="185"/>
      <c r="BC417" s="185"/>
      <c r="BD417" s="185"/>
      <c r="BE417" s="185"/>
      <c r="BF417" s="185"/>
      <c r="BG417" s="185"/>
      <c r="BH417" s="185"/>
      <c r="BI417" s="185"/>
      <c r="BJ417" s="185"/>
      <c r="BK417" s="185"/>
      <c r="BL417" s="185"/>
      <c r="BM417" s="185"/>
      <c r="BN417" s="185"/>
      <c r="BO417" s="185"/>
      <c r="BP417" s="185"/>
      <c r="BQ417" s="185"/>
      <c r="BR417" s="185"/>
      <c r="BS417" s="185"/>
      <c r="BT417" s="185"/>
      <c r="BU417" s="185"/>
      <c r="BV417" s="185"/>
      <c r="BW417" s="185"/>
      <c r="BX417" s="185"/>
      <c r="BY417" s="185"/>
      <c r="BZ417" s="185"/>
      <c r="CA417" s="185"/>
      <c r="CB417" s="185"/>
      <c r="CC417" s="185"/>
      <c r="CD417" s="185"/>
      <c r="CE417" s="185"/>
      <c r="CF417" s="185"/>
      <c r="CG417" s="185"/>
      <c r="CH417" s="185"/>
    </row>
    <row r="418" spans="1:86" x14ac:dyDescent="0.3">
      <c r="A418" s="84">
        <f t="shared" si="57"/>
        <v>16</v>
      </c>
      <c r="B418" s="133">
        <f t="shared" si="57"/>
        <v>5.2602136653483005E-3</v>
      </c>
      <c r="C418" s="73">
        <f t="shared" si="58"/>
        <v>1.0000000000000002</v>
      </c>
      <c r="D418" s="43">
        <f t="shared" si="61"/>
        <v>5.2602136653483013E-3</v>
      </c>
      <c r="E418" s="133">
        <f t="shared" si="59"/>
        <v>7.0725280156786266E-3</v>
      </c>
      <c r="F418" s="73">
        <f t="shared" si="60"/>
        <v>1.0000000000000002</v>
      </c>
      <c r="G418" s="43">
        <f t="shared" si="62"/>
        <v>7.0725280156786283E-3</v>
      </c>
      <c r="H418" s="84"/>
      <c r="I418" s="133"/>
      <c r="J418" s="73"/>
      <c r="K418" s="43"/>
      <c r="L418" s="133"/>
      <c r="M418" s="73"/>
      <c r="N418" s="43"/>
      <c r="O418" s="84"/>
      <c r="P418" s="133"/>
      <c r="Q418" s="73"/>
      <c r="R418" s="43"/>
      <c r="S418" s="133"/>
      <c r="T418" s="73"/>
      <c r="U418" s="43"/>
      <c r="V418" s="185"/>
      <c r="W418" s="185"/>
      <c r="X418" s="185"/>
      <c r="Y418" s="185"/>
      <c r="Z418" s="185"/>
      <c r="AA418" s="185"/>
      <c r="AB418" s="185"/>
      <c r="AC418" s="185"/>
      <c r="AD418" s="185"/>
      <c r="AE418" s="185"/>
      <c r="AF418" s="185"/>
      <c r="AG418" s="185"/>
      <c r="AH418" s="185"/>
      <c r="AI418" s="185"/>
      <c r="AJ418" s="185"/>
      <c r="AK418" s="185"/>
      <c r="AL418" s="185"/>
      <c r="AM418" s="185"/>
      <c r="AN418" s="185"/>
      <c r="AO418" s="185"/>
      <c r="AP418" s="185"/>
      <c r="AQ418" s="185"/>
      <c r="AR418" s="185"/>
      <c r="AS418" s="185"/>
      <c r="AT418" s="185"/>
      <c r="AU418" s="185"/>
      <c r="AV418" s="185"/>
      <c r="AW418" s="185"/>
      <c r="AX418" s="185"/>
      <c r="AY418" s="185"/>
      <c r="AZ418" s="185"/>
      <c r="BA418" s="185"/>
      <c r="BB418" s="185"/>
      <c r="BC418" s="185"/>
      <c r="BD418" s="185"/>
      <c r="BE418" s="185"/>
      <c r="BF418" s="185"/>
      <c r="BG418" s="185"/>
      <c r="BH418" s="185"/>
      <c r="BI418" s="185"/>
      <c r="BJ418" s="185"/>
      <c r="BK418" s="185"/>
      <c r="BL418" s="185"/>
      <c r="BM418" s="185"/>
      <c r="BN418" s="185"/>
      <c r="BO418" s="185"/>
      <c r="BP418" s="185"/>
      <c r="BQ418" s="185"/>
      <c r="BR418" s="185"/>
      <c r="BS418" s="185"/>
      <c r="BT418" s="185"/>
      <c r="BU418" s="185"/>
      <c r="BV418" s="185"/>
      <c r="BW418" s="185"/>
      <c r="BX418" s="185"/>
      <c r="BY418" s="185"/>
      <c r="BZ418" s="185"/>
      <c r="CA418" s="185"/>
      <c r="CB418" s="185"/>
      <c r="CC418" s="185"/>
      <c r="CD418" s="185"/>
      <c r="CE418" s="185"/>
      <c r="CF418" s="185"/>
      <c r="CG418" s="185"/>
      <c r="CH418" s="185"/>
    </row>
    <row r="419" spans="1:86" x14ac:dyDescent="0.3">
      <c r="A419" s="84">
        <f t="shared" ref="A419:B434" si="63">A224</f>
        <v>17</v>
      </c>
      <c r="B419" s="133">
        <f t="shared" si="63"/>
        <v>4.8100087263127549E-3</v>
      </c>
      <c r="C419" s="73">
        <f t="shared" si="58"/>
        <v>1</v>
      </c>
      <c r="D419" s="43">
        <f t="shared" si="61"/>
        <v>4.8100087263127549E-3</v>
      </c>
      <c r="E419" s="133">
        <f t="shared" si="59"/>
        <v>7.4518496238872994E-3</v>
      </c>
      <c r="F419" s="73">
        <f t="shared" si="60"/>
        <v>1</v>
      </c>
      <c r="G419" s="43">
        <f t="shared" si="62"/>
        <v>7.4518496238872994E-3</v>
      </c>
      <c r="H419" s="84"/>
      <c r="I419" s="133"/>
      <c r="J419" s="73"/>
      <c r="K419" s="43"/>
      <c r="L419" s="133"/>
      <c r="M419" s="73"/>
      <c r="N419" s="43"/>
      <c r="O419" s="84"/>
      <c r="P419" s="133"/>
      <c r="Q419" s="73"/>
      <c r="R419" s="43"/>
      <c r="S419" s="133"/>
      <c r="T419" s="73"/>
      <c r="U419" s="43"/>
      <c r="V419" s="185"/>
      <c r="W419" s="185"/>
      <c r="X419" s="185"/>
      <c r="Y419" s="185"/>
      <c r="Z419" s="185"/>
      <c r="AA419" s="185"/>
      <c r="AB419" s="185"/>
      <c r="AC419" s="185"/>
      <c r="AD419" s="185"/>
      <c r="AE419" s="185"/>
      <c r="AF419" s="185"/>
      <c r="AG419" s="185"/>
      <c r="AH419" s="185"/>
      <c r="AI419" s="185"/>
      <c r="AJ419" s="185"/>
      <c r="AK419" s="185"/>
      <c r="AL419" s="185"/>
      <c r="AM419" s="185"/>
      <c r="AN419" s="185"/>
      <c r="AO419" s="185"/>
      <c r="AP419" s="185"/>
      <c r="AQ419" s="185"/>
      <c r="AR419" s="185"/>
      <c r="AS419" s="185"/>
      <c r="AT419" s="185"/>
      <c r="AU419" s="185"/>
      <c r="AV419" s="185"/>
      <c r="AW419" s="185"/>
      <c r="AX419" s="185"/>
      <c r="AY419" s="185"/>
      <c r="AZ419" s="185"/>
      <c r="BA419" s="185"/>
      <c r="BB419" s="185"/>
      <c r="BC419" s="185"/>
      <c r="BD419" s="185"/>
      <c r="BE419" s="185"/>
      <c r="BF419" s="185"/>
      <c r="BG419" s="185"/>
      <c r="BH419" s="185"/>
      <c r="BI419" s="185"/>
      <c r="BJ419" s="185"/>
      <c r="BK419" s="185"/>
      <c r="BL419" s="185"/>
      <c r="BM419" s="185"/>
      <c r="BN419" s="185"/>
      <c r="BO419" s="185"/>
      <c r="BP419" s="185"/>
      <c r="BQ419" s="185"/>
      <c r="BR419" s="185"/>
      <c r="BS419" s="185"/>
      <c r="BT419" s="185"/>
      <c r="BU419" s="185"/>
      <c r="BV419" s="185"/>
      <c r="BW419" s="185"/>
      <c r="BX419" s="185"/>
      <c r="BY419" s="185"/>
      <c r="BZ419" s="185"/>
      <c r="CA419" s="185"/>
      <c r="CB419" s="185"/>
      <c r="CC419" s="185"/>
      <c r="CD419" s="185"/>
      <c r="CE419" s="185"/>
      <c r="CF419" s="185"/>
      <c r="CG419" s="185"/>
      <c r="CH419" s="185"/>
    </row>
    <row r="420" spans="1:86" x14ac:dyDescent="0.3">
      <c r="A420" s="84">
        <f t="shared" si="63"/>
        <v>18</v>
      </c>
      <c r="B420" s="133">
        <f t="shared" si="63"/>
        <v>4.4182346410669279E-3</v>
      </c>
      <c r="C420" s="73">
        <f t="shared" si="58"/>
        <v>1</v>
      </c>
      <c r="D420" s="43">
        <f t="shared" si="61"/>
        <v>4.4182346410669279E-3</v>
      </c>
      <c r="E420" s="133">
        <f t="shared" si="59"/>
        <v>7.6237895952849175E-3</v>
      </c>
      <c r="F420" s="73">
        <f t="shared" si="60"/>
        <v>1</v>
      </c>
      <c r="G420" s="43">
        <f t="shared" si="62"/>
        <v>7.6237895952849175E-3</v>
      </c>
      <c r="H420" s="84"/>
      <c r="I420" s="133"/>
      <c r="J420" s="73"/>
      <c r="K420" s="43"/>
      <c r="L420" s="133"/>
      <c r="M420" s="73"/>
      <c r="N420" s="43"/>
      <c r="O420" s="84"/>
      <c r="P420" s="133"/>
      <c r="Q420" s="73"/>
      <c r="R420" s="43"/>
      <c r="S420" s="133"/>
      <c r="T420" s="73"/>
      <c r="U420" s="43"/>
      <c r="V420" s="185"/>
      <c r="W420" s="185"/>
      <c r="X420" s="185"/>
      <c r="Y420" s="185"/>
      <c r="Z420" s="185"/>
      <c r="AA420" s="185"/>
      <c r="AB420" s="185"/>
      <c r="AC420" s="185"/>
      <c r="AD420" s="185"/>
      <c r="AE420" s="185"/>
      <c r="AF420" s="185"/>
      <c r="AG420" s="185"/>
      <c r="AH420" s="185"/>
      <c r="AI420" s="185"/>
      <c r="AJ420" s="185"/>
      <c r="AK420" s="185"/>
      <c r="AL420" s="185"/>
      <c r="AM420" s="185"/>
      <c r="AN420" s="185"/>
      <c r="AO420" s="185"/>
      <c r="AP420" s="185"/>
      <c r="AQ420" s="185"/>
      <c r="AR420" s="185"/>
      <c r="AS420" s="185"/>
      <c r="AT420" s="185"/>
      <c r="AU420" s="185"/>
      <c r="AV420" s="185"/>
      <c r="AW420" s="185"/>
      <c r="AX420" s="185"/>
      <c r="AY420" s="185"/>
      <c r="AZ420" s="185"/>
      <c r="BA420" s="185"/>
      <c r="BB420" s="185"/>
      <c r="BC420" s="185"/>
      <c r="BD420" s="185"/>
      <c r="BE420" s="185"/>
      <c r="BF420" s="185"/>
      <c r="BG420" s="185"/>
      <c r="BH420" s="185"/>
      <c r="BI420" s="185"/>
      <c r="BJ420" s="185"/>
      <c r="BK420" s="185"/>
      <c r="BL420" s="185"/>
      <c r="BM420" s="185"/>
      <c r="BN420" s="185"/>
      <c r="BO420" s="185"/>
      <c r="BP420" s="185"/>
      <c r="BQ420" s="185"/>
      <c r="BR420" s="185"/>
      <c r="BS420" s="185"/>
      <c r="BT420" s="185"/>
      <c r="BU420" s="185"/>
      <c r="BV420" s="185"/>
      <c r="BW420" s="185"/>
      <c r="BX420" s="185"/>
      <c r="BY420" s="185"/>
      <c r="BZ420" s="185"/>
      <c r="CA420" s="185"/>
      <c r="CB420" s="185"/>
      <c r="CC420" s="185"/>
      <c r="CD420" s="185"/>
      <c r="CE420" s="185"/>
      <c r="CF420" s="185"/>
      <c r="CG420" s="185"/>
      <c r="CH420" s="185"/>
    </row>
    <row r="421" spans="1:86" x14ac:dyDescent="0.3">
      <c r="A421" s="84">
        <f t="shared" si="63"/>
        <v>19</v>
      </c>
      <c r="B421" s="133">
        <f t="shared" si="63"/>
        <v>4.4335607666511172E-3</v>
      </c>
      <c r="C421" s="73">
        <f t="shared" si="58"/>
        <v>1</v>
      </c>
      <c r="D421" s="43">
        <f t="shared" si="61"/>
        <v>4.4335607666511172E-3</v>
      </c>
      <c r="E421" s="133">
        <f t="shared" si="59"/>
        <v>7.8484131233781847E-3</v>
      </c>
      <c r="F421" s="73">
        <f t="shared" si="60"/>
        <v>1</v>
      </c>
      <c r="G421" s="43">
        <f t="shared" si="62"/>
        <v>7.8484131233781847E-3</v>
      </c>
      <c r="H421" s="84"/>
      <c r="I421" s="133"/>
      <c r="J421" s="73"/>
      <c r="K421" s="43"/>
      <c r="L421" s="133"/>
      <c r="M421" s="73"/>
      <c r="N421" s="43"/>
      <c r="O421" s="84"/>
      <c r="P421" s="133"/>
      <c r="Q421" s="73"/>
      <c r="R421" s="43"/>
      <c r="S421" s="133"/>
      <c r="T421" s="73"/>
      <c r="U421" s="43"/>
      <c r="V421" s="185"/>
      <c r="W421" s="185"/>
      <c r="X421" s="185"/>
      <c r="Y421" s="185"/>
      <c r="Z421" s="185"/>
      <c r="AA421" s="185"/>
      <c r="AB421" s="185"/>
      <c r="AC421" s="185"/>
      <c r="AD421" s="185"/>
      <c r="AE421" s="185"/>
      <c r="AF421" s="185"/>
      <c r="AG421" s="185"/>
      <c r="AH421" s="185"/>
      <c r="AI421" s="185"/>
      <c r="AJ421" s="185"/>
      <c r="AK421" s="185"/>
      <c r="AL421" s="185"/>
      <c r="AM421" s="185"/>
      <c r="AN421" s="185"/>
      <c r="AO421" s="185"/>
      <c r="AP421" s="185"/>
      <c r="AQ421" s="185"/>
      <c r="AR421" s="185"/>
      <c r="AS421" s="185"/>
      <c r="AT421" s="185"/>
      <c r="AU421" s="185"/>
      <c r="AV421" s="185"/>
      <c r="AW421" s="185"/>
      <c r="AX421" s="185"/>
      <c r="AY421" s="185"/>
      <c r="AZ421" s="185"/>
      <c r="BA421" s="185"/>
      <c r="BB421" s="185"/>
      <c r="BC421" s="185"/>
      <c r="BD421" s="185"/>
      <c r="BE421" s="185"/>
      <c r="BF421" s="185"/>
      <c r="BG421" s="185"/>
      <c r="BH421" s="185"/>
      <c r="BI421" s="185"/>
      <c r="BJ421" s="185"/>
      <c r="BK421" s="185"/>
      <c r="BL421" s="185"/>
      <c r="BM421" s="185"/>
      <c r="BN421" s="185"/>
      <c r="BO421" s="185"/>
      <c r="BP421" s="185"/>
      <c r="BQ421" s="185"/>
      <c r="BR421" s="185"/>
      <c r="BS421" s="185"/>
      <c r="BT421" s="185"/>
      <c r="BU421" s="185"/>
      <c r="BV421" s="185"/>
      <c r="BW421" s="185"/>
      <c r="BX421" s="185"/>
      <c r="BY421" s="185"/>
      <c r="BZ421" s="185"/>
      <c r="CA421" s="185"/>
      <c r="CB421" s="185"/>
      <c r="CC421" s="185"/>
      <c r="CD421" s="185"/>
      <c r="CE421" s="185"/>
      <c r="CF421" s="185"/>
      <c r="CG421" s="185"/>
      <c r="CH421" s="185"/>
    </row>
    <row r="422" spans="1:86" x14ac:dyDescent="0.3">
      <c r="A422" s="84">
        <f t="shared" si="63"/>
        <v>20</v>
      </c>
      <c r="B422" s="133">
        <f t="shared" si="63"/>
        <v>3.9263617980993685E-3</v>
      </c>
      <c r="C422" s="73">
        <f t="shared" si="58"/>
        <v>1</v>
      </c>
      <c r="D422" s="43">
        <f t="shared" si="61"/>
        <v>3.9263617980993685E-3</v>
      </c>
      <c r="E422" s="133">
        <f t="shared" si="59"/>
        <v>8.0102953248611785E-3</v>
      </c>
      <c r="F422" s="73">
        <f t="shared" si="60"/>
        <v>1</v>
      </c>
      <c r="G422" s="43">
        <f t="shared" si="62"/>
        <v>8.0102953248611785E-3</v>
      </c>
      <c r="H422" s="84"/>
      <c r="I422" s="133"/>
      <c r="J422" s="73"/>
      <c r="K422" s="43"/>
      <c r="L422" s="133"/>
      <c r="M422" s="73"/>
      <c r="N422" s="43"/>
      <c r="O422" s="84"/>
      <c r="P422" s="133"/>
      <c r="Q422" s="73"/>
      <c r="R422" s="43"/>
      <c r="S422" s="133"/>
      <c r="T422" s="73"/>
      <c r="U422" s="43"/>
      <c r="V422" s="185"/>
      <c r="W422" s="185"/>
      <c r="X422" s="185"/>
      <c r="Y422" s="185"/>
      <c r="Z422" s="185"/>
      <c r="AA422" s="185"/>
      <c r="AB422" s="185"/>
      <c r="AC422" s="185"/>
      <c r="AD422" s="185"/>
      <c r="AE422" s="185"/>
      <c r="AF422" s="185"/>
      <c r="AG422" s="185"/>
      <c r="AH422" s="185"/>
      <c r="AI422" s="185"/>
      <c r="AJ422" s="185"/>
      <c r="AK422" s="185"/>
      <c r="AL422" s="185"/>
      <c r="AM422" s="185"/>
      <c r="AN422" s="185"/>
      <c r="AO422" s="185"/>
      <c r="AP422" s="185"/>
      <c r="AQ422" s="185"/>
      <c r="AR422" s="185"/>
      <c r="AS422" s="185"/>
      <c r="AT422" s="185"/>
      <c r="AU422" s="185"/>
      <c r="AV422" s="185"/>
      <c r="AW422" s="185"/>
      <c r="AX422" s="185"/>
      <c r="AY422" s="185"/>
      <c r="AZ422" s="185"/>
      <c r="BA422" s="185"/>
      <c r="BB422" s="185"/>
      <c r="BC422" s="185"/>
      <c r="BD422" s="185"/>
      <c r="BE422" s="185"/>
      <c r="BF422" s="185"/>
      <c r="BG422" s="185"/>
      <c r="BH422" s="185"/>
      <c r="BI422" s="185"/>
      <c r="BJ422" s="185"/>
      <c r="BK422" s="185"/>
      <c r="BL422" s="185"/>
      <c r="BM422" s="185"/>
      <c r="BN422" s="185"/>
      <c r="BO422" s="185"/>
      <c r="BP422" s="185"/>
      <c r="BQ422" s="185"/>
      <c r="BR422" s="185"/>
      <c r="BS422" s="185"/>
      <c r="BT422" s="185"/>
      <c r="BU422" s="185"/>
      <c r="BV422" s="185"/>
      <c r="BW422" s="185"/>
      <c r="BX422" s="185"/>
      <c r="BY422" s="185"/>
      <c r="BZ422" s="185"/>
      <c r="CA422" s="185"/>
      <c r="CB422" s="185"/>
      <c r="CC422" s="185"/>
      <c r="CD422" s="185"/>
      <c r="CE422" s="185"/>
      <c r="CF422" s="185"/>
      <c r="CG422" s="185"/>
      <c r="CH422" s="185"/>
    </row>
    <row r="423" spans="1:86" x14ac:dyDescent="0.3">
      <c r="A423" s="84">
        <f t="shared" si="63"/>
        <v>21</v>
      </c>
      <c r="B423" s="133">
        <f t="shared" si="63"/>
        <v>3.7769320736535279E-3</v>
      </c>
      <c r="C423" s="73">
        <f t="shared" si="58"/>
        <v>1</v>
      </c>
      <c r="D423" s="43">
        <f t="shared" si="61"/>
        <v>3.7769320736535279E-3</v>
      </c>
      <c r="E423" s="133">
        <f t="shared" si="59"/>
        <v>7.7871086210414293E-3</v>
      </c>
      <c r="F423" s="73">
        <f t="shared" si="60"/>
        <v>1</v>
      </c>
      <c r="G423" s="43">
        <f t="shared" si="62"/>
        <v>7.7871086210414293E-3</v>
      </c>
      <c r="H423" s="84"/>
      <c r="I423" s="133"/>
      <c r="J423" s="73"/>
      <c r="K423" s="43"/>
      <c r="L423" s="133"/>
      <c r="M423" s="73"/>
      <c r="N423" s="43"/>
      <c r="O423" s="84"/>
      <c r="P423" s="133"/>
      <c r="Q423" s="73"/>
      <c r="R423" s="43"/>
      <c r="S423" s="133"/>
      <c r="T423" s="73"/>
      <c r="U423" s="43"/>
      <c r="V423" s="185"/>
      <c r="W423" s="185"/>
      <c r="X423" s="185"/>
      <c r="Y423" s="185"/>
      <c r="Z423" s="185"/>
      <c r="AA423" s="185"/>
      <c r="AB423" s="185"/>
      <c r="AC423" s="185"/>
      <c r="AD423" s="185"/>
      <c r="AE423" s="185"/>
      <c r="AF423" s="185"/>
      <c r="AG423" s="185"/>
      <c r="AH423" s="185"/>
      <c r="AI423" s="185"/>
      <c r="AJ423" s="185"/>
      <c r="AK423" s="185"/>
      <c r="AL423" s="185"/>
      <c r="AM423" s="185"/>
      <c r="AN423" s="185"/>
      <c r="AO423" s="185"/>
      <c r="AP423" s="185"/>
      <c r="AQ423" s="185"/>
      <c r="AR423" s="185"/>
      <c r="AS423" s="185"/>
      <c r="AT423" s="185"/>
      <c r="AU423" s="185"/>
      <c r="AV423" s="185"/>
      <c r="AW423" s="185"/>
      <c r="AX423" s="185"/>
      <c r="AY423" s="185"/>
      <c r="AZ423" s="185"/>
      <c r="BA423" s="185"/>
      <c r="BB423" s="185"/>
      <c r="BC423" s="185"/>
      <c r="BD423" s="185"/>
      <c r="BE423" s="185"/>
      <c r="BF423" s="185"/>
      <c r="BG423" s="185"/>
      <c r="BH423" s="185"/>
      <c r="BI423" s="185"/>
      <c r="BJ423" s="185"/>
      <c r="BK423" s="185"/>
      <c r="BL423" s="185"/>
      <c r="BM423" s="185"/>
      <c r="BN423" s="185"/>
      <c r="BO423" s="185"/>
      <c r="BP423" s="185"/>
      <c r="BQ423" s="185"/>
      <c r="BR423" s="185"/>
      <c r="BS423" s="185"/>
      <c r="BT423" s="185"/>
      <c r="BU423" s="185"/>
      <c r="BV423" s="185"/>
      <c r="BW423" s="185"/>
      <c r="BX423" s="185"/>
      <c r="BY423" s="185"/>
      <c r="BZ423" s="185"/>
      <c r="CA423" s="185"/>
      <c r="CB423" s="185"/>
      <c r="CC423" s="185"/>
      <c r="CD423" s="185"/>
      <c r="CE423" s="185"/>
      <c r="CF423" s="185"/>
      <c r="CG423" s="185"/>
      <c r="CH423" s="185"/>
    </row>
    <row r="424" spans="1:86" x14ac:dyDescent="0.3">
      <c r="A424" s="84">
        <f t="shared" si="63"/>
        <v>22</v>
      </c>
      <c r="B424" s="133">
        <f t="shared" si="63"/>
        <v>3.4689727376962342E-3</v>
      </c>
      <c r="C424" s="73">
        <f t="shared" si="58"/>
        <v>1</v>
      </c>
      <c r="D424" s="43">
        <f t="shared" si="61"/>
        <v>3.4689727376962342E-3</v>
      </c>
      <c r="E424" s="133">
        <f t="shared" si="59"/>
        <v>7.7660351983631698E-3</v>
      </c>
      <c r="F424" s="73">
        <f t="shared" si="60"/>
        <v>1</v>
      </c>
      <c r="G424" s="43">
        <f t="shared" si="62"/>
        <v>7.7660351983631698E-3</v>
      </c>
      <c r="H424" s="84"/>
      <c r="I424" s="133"/>
      <c r="J424" s="73"/>
      <c r="K424" s="43"/>
      <c r="L424" s="133"/>
      <c r="M424" s="73"/>
      <c r="N424" s="43"/>
      <c r="O424" s="84"/>
      <c r="P424" s="133"/>
      <c r="Q424" s="73"/>
      <c r="R424" s="43"/>
      <c r="S424" s="133"/>
      <c r="T424" s="73"/>
      <c r="U424" s="43"/>
      <c r="V424" s="185"/>
      <c r="W424" s="185"/>
      <c r="X424" s="185"/>
      <c r="Y424" s="185"/>
      <c r="Z424" s="185"/>
      <c r="AA424" s="185"/>
      <c r="AB424" s="185"/>
      <c r="AC424" s="185"/>
      <c r="AD424" s="185"/>
      <c r="AE424" s="185"/>
      <c r="AF424" s="185"/>
      <c r="AG424" s="185"/>
      <c r="AH424" s="185"/>
      <c r="AI424" s="185"/>
      <c r="AJ424" s="185"/>
      <c r="AK424" s="185"/>
      <c r="AL424" s="185"/>
      <c r="AM424" s="185"/>
      <c r="AN424" s="185"/>
      <c r="AO424" s="185"/>
      <c r="AP424" s="185"/>
      <c r="AQ424" s="185"/>
      <c r="AR424" s="185"/>
      <c r="AS424" s="185"/>
      <c r="AT424" s="185"/>
      <c r="AU424" s="185"/>
      <c r="AV424" s="185"/>
      <c r="AW424" s="185"/>
      <c r="AX424" s="185"/>
      <c r="AY424" s="185"/>
      <c r="AZ424" s="185"/>
      <c r="BA424" s="185"/>
      <c r="BB424" s="185"/>
      <c r="BC424" s="185"/>
      <c r="BD424" s="185"/>
      <c r="BE424" s="185"/>
      <c r="BF424" s="185"/>
      <c r="BG424" s="185"/>
      <c r="BH424" s="185"/>
      <c r="BI424" s="185"/>
      <c r="BJ424" s="185"/>
      <c r="BK424" s="185"/>
      <c r="BL424" s="185"/>
      <c r="BM424" s="185"/>
      <c r="BN424" s="185"/>
      <c r="BO424" s="185"/>
      <c r="BP424" s="185"/>
      <c r="BQ424" s="185"/>
      <c r="BR424" s="185"/>
      <c r="BS424" s="185"/>
      <c r="BT424" s="185"/>
      <c r="BU424" s="185"/>
      <c r="BV424" s="185"/>
      <c r="BW424" s="185"/>
      <c r="BX424" s="185"/>
      <c r="BY424" s="185"/>
      <c r="BZ424" s="185"/>
      <c r="CA424" s="185"/>
      <c r="CB424" s="185"/>
      <c r="CC424" s="185"/>
      <c r="CD424" s="185"/>
      <c r="CE424" s="185"/>
      <c r="CF424" s="185"/>
      <c r="CG424" s="185"/>
      <c r="CH424" s="185"/>
    </row>
    <row r="425" spans="1:86" x14ac:dyDescent="0.3">
      <c r="A425" s="84">
        <f t="shared" si="63"/>
        <v>23</v>
      </c>
      <c r="B425" s="133">
        <f t="shared" si="63"/>
        <v>3.4498150807159983E-3</v>
      </c>
      <c r="C425" s="73">
        <f t="shared" si="58"/>
        <v>1</v>
      </c>
      <c r="D425" s="43">
        <f t="shared" si="61"/>
        <v>3.4498150807159983E-3</v>
      </c>
      <c r="E425" s="133">
        <f t="shared" si="59"/>
        <v>8.2234242587663035E-3</v>
      </c>
      <c r="F425" s="73">
        <f t="shared" si="60"/>
        <v>1</v>
      </c>
      <c r="G425" s="43">
        <f t="shared" si="62"/>
        <v>8.2234242587663035E-3</v>
      </c>
      <c r="H425" s="84"/>
      <c r="I425" s="133"/>
      <c r="J425" s="73"/>
      <c r="K425" s="43"/>
      <c r="L425" s="133"/>
      <c r="M425" s="73"/>
      <c r="N425" s="43"/>
      <c r="O425" s="84"/>
      <c r="P425" s="133"/>
      <c r="Q425" s="73"/>
      <c r="R425" s="43"/>
      <c r="S425" s="133"/>
      <c r="T425" s="73"/>
      <c r="U425" s="43"/>
      <c r="V425" s="185"/>
      <c r="W425" s="185"/>
      <c r="X425" s="185"/>
      <c r="Y425" s="185"/>
      <c r="Z425" s="185"/>
      <c r="AA425" s="185"/>
      <c r="AB425" s="185"/>
      <c r="AC425" s="185"/>
      <c r="AD425" s="185"/>
      <c r="AE425" s="185"/>
      <c r="AF425" s="185"/>
      <c r="AG425" s="185"/>
      <c r="AH425" s="185"/>
      <c r="AI425" s="185"/>
      <c r="AJ425" s="185"/>
      <c r="AK425" s="185"/>
      <c r="AL425" s="185"/>
      <c r="AM425" s="185"/>
      <c r="AN425" s="185"/>
      <c r="AO425" s="185"/>
      <c r="AP425" s="185"/>
      <c r="AQ425" s="185"/>
      <c r="AR425" s="185"/>
      <c r="AS425" s="185"/>
      <c r="AT425" s="185"/>
      <c r="AU425" s="185"/>
      <c r="AV425" s="185"/>
      <c r="AW425" s="185"/>
      <c r="AX425" s="185"/>
      <c r="AY425" s="185"/>
      <c r="AZ425" s="185"/>
      <c r="BA425" s="185"/>
      <c r="BB425" s="185"/>
      <c r="BC425" s="185"/>
      <c r="BD425" s="185"/>
      <c r="BE425" s="185"/>
      <c r="BF425" s="185"/>
      <c r="BG425" s="185"/>
      <c r="BH425" s="185"/>
      <c r="BI425" s="185"/>
      <c r="BJ425" s="185"/>
      <c r="BK425" s="185"/>
      <c r="BL425" s="185"/>
      <c r="BM425" s="185"/>
      <c r="BN425" s="185"/>
      <c r="BO425" s="185"/>
      <c r="BP425" s="185"/>
      <c r="BQ425" s="185"/>
      <c r="BR425" s="185"/>
      <c r="BS425" s="185"/>
      <c r="BT425" s="185"/>
      <c r="BU425" s="185"/>
      <c r="BV425" s="185"/>
      <c r="BW425" s="185"/>
      <c r="BX425" s="185"/>
      <c r="BY425" s="185"/>
      <c r="BZ425" s="185"/>
      <c r="CA425" s="185"/>
      <c r="CB425" s="185"/>
      <c r="CC425" s="185"/>
      <c r="CD425" s="185"/>
      <c r="CE425" s="185"/>
      <c r="CF425" s="185"/>
      <c r="CG425" s="185"/>
      <c r="CH425" s="185"/>
    </row>
    <row r="426" spans="1:86" x14ac:dyDescent="0.3">
      <c r="A426" s="84">
        <f t="shared" si="63"/>
        <v>24</v>
      </c>
      <c r="B426" s="133">
        <f t="shared" si="63"/>
        <v>3.2462649753009906E-3</v>
      </c>
      <c r="C426" s="73">
        <f t="shared" si="58"/>
        <v>1</v>
      </c>
      <c r="D426" s="43">
        <f t="shared" si="61"/>
        <v>3.2462649753009906E-3</v>
      </c>
      <c r="E426" s="133">
        <f t="shared" si="59"/>
        <v>7.6348052480485528E-3</v>
      </c>
      <c r="F426" s="73">
        <f t="shared" si="60"/>
        <v>1</v>
      </c>
      <c r="G426" s="43">
        <f t="shared" si="62"/>
        <v>7.6348052480485528E-3</v>
      </c>
      <c r="H426" s="84"/>
      <c r="I426" s="133"/>
      <c r="J426" s="73"/>
      <c r="K426" s="43"/>
      <c r="L426" s="133"/>
      <c r="M426" s="73"/>
      <c r="N426" s="43"/>
      <c r="O426" s="84"/>
      <c r="P426" s="133"/>
      <c r="Q426" s="73"/>
      <c r="R426" s="43"/>
      <c r="S426" s="133"/>
      <c r="T426" s="73"/>
      <c r="U426" s="43"/>
      <c r="V426" s="185"/>
      <c r="W426" s="185"/>
      <c r="X426" s="185"/>
      <c r="Y426" s="185"/>
      <c r="Z426" s="185"/>
      <c r="AA426" s="185"/>
      <c r="AB426" s="185"/>
      <c r="AC426" s="185"/>
      <c r="AD426" s="185"/>
      <c r="AE426" s="185"/>
      <c r="AF426" s="185"/>
      <c r="AG426" s="185"/>
      <c r="AH426" s="185"/>
      <c r="AI426" s="185"/>
      <c r="AJ426" s="185"/>
      <c r="AK426" s="185"/>
      <c r="AL426" s="185"/>
      <c r="AM426" s="185"/>
      <c r="AN426" s="185"/>
      <c r="AO426" s="185"/>
      <c r="AP426" s="185"/>
      <c r="AQ426" s="185"/>
      <c r="AR426" s="185"/>
      <c r="AS426" s="185"/>
      <c r="AT426" s="185"/>
      <c r="AU426" s="185"/>
      <c r="AV426" s="185"/>
      <c r="AW426" s="185"/>
      <c r="AX426" s="185"/>
      <c r="AY426" s="185"/>
      <c r="AZ426" s="185"/>
      <c r="BA426" s="185"/>
      <c r="BB426" s="185"/>
      <c r="BC426" s="185"/>
      <c r="BD426" s="185"/>
      <c r="BE426" s="185"/>
      <c r="BF426" s="185"/>
      <c r="BG426" s="185"/>
      <c r="BH426" s="185"/>
      <c r="BI426" s="185"/>
      <c r="BJ426" s="185"/>
      <c r="BK426" s="185"/>
      <c r="BL426" s="185"/>
      <c r="BM426" s="185"/>
      <c r="BN426" s="185"/>
      <c r="BO426" s="185"/>
      <c r="BP426" s="185"/>
      <c r="BQ426" s="185"/>
      <c r="BR426" s="185"/>
      <c r="BS426" s="185"/>
      <c r="BT426" s="185"/>
      <c r="BU426" s="185"/>
      <c r="BV426" s="185"/>
      <c r="BW426" s="185"/>
      <c r="BX426" s="185"/>
      <c r="BY426" s="185"/>
      <c r="BZ426" s="185"/>
      <c r="CA426" s="185"/>
      <c r="CB426" s="185"/>
      <c r="CC426" s="185"/>
      <c r="CD426" s="185"/>
      <c r="CE426" s="185"/>
      <c r="CF426" s="185"/>
      <c r="CG426" s="185"/>
      <c r="CH426" s="185"/>
    </row>
    <row r="427" spans="1:86" x14ac:dyDescent="0.3">
      <c r="A427" s="84">
        <f t="shared" si="63"/>
        <v>25</v>
      </c>
      <c r="B427" s="133">
        <f t="shared" si="63"/>
        <v>3.2711699293752976E-3</v>
      </c>
      <c r="C427" s="73">
        <f t="shared" si="58"/>
        <v>1.0000000000000002</v>
      </c>
      <c r="D427" s="43">
        <f t="shared" si="61"/>
        <v>3.2711699293752985E-3</v>
      </c>
      <c r="E427" s="133">
        <f t="shared" si="59"/>
        <v>8.2013929532390329E-3</v>
      </c>
      <c r="F427" s="73">
        <f t="shared" si="60"/>
        <v>1.0000000000000002</v>
      </c>
      <c r="G427" s="43">
        <f t="shared" si="62"/>
        <v>8.2013929532390346E-3</v>
      </c>
      <c r="H427" s="84"/>
      <c r="I427" s="133"/>
      <c r="J427" s="73"/>
      <c r="K427" s="43"/>
      <c r="L427" s="133"/>
      <c r="M427" s="73"/>
      <c r="N427" s="43"/>
      <c r="O427" s="84"/>
      <c r="P427" s="133"/>
      <c r="Q427" s="73"/>
      <c r="R427" s="43"/>
      <c r="S427" s="133"/>
      <c r="T427" s="73"/>
      <c r="U427" s="43"/>
      <c r="V427" s="185"/>
      <c r="W427" s="185"/>
      <c r="X427" s="185"/>
      <c r="Y427" s="185"/>
      <c r="Z427" s="185"/>
      <c r="AA427" s="185"/>
      <c r="AB427" s="185"/>
      <c r="AC427" s="185"/>
      <c r="AD427" s="185"/>
      <c r="AE427" s="185"/>
      <c r="AF427" s="185"/>
      <c r="AG427" s="185"/>
      <c r="AH427" s="185"/>
      <c r="AI427" s="185"/>
      <c r="AJ427" s="185"/>
      <c r="AK427" s="185"/>
      <c r="AL427" s="185"/>
      <c r="AM427" s="185"/>
      <c r="AN427" s="185"/>
      <c r="AO427" s="185"/>
      <c r="AP427" s="185"/>
      <c r="AQ427" s="185"/>
      <c r="AR427" s="185"/>
      <c r="AS427" s="185"/>
      <c r="AT427" s="185"/>
      <c r="AU427" s="185"/>
      <c r="AV427" s="185"/>
      <c r="AW427" s="185"/>
      <c r="AX427" s="185"/>
      <c r="AY427" s="185"/>
      <c r="AZ427" s="185"/>
      <c r="BA427" s="185"/>
      <c r="BB427" s="185"/>
      <c r="BC427" s="185"/>
      <c r="BD427" s="185"/>
      <c r="BE427" s="185"/>
      <c r="BF427" s="185"/>
      <c r="BG427" s="185"/>
      <c r="BH427" s="185"/>
      <c r="BI427" s="185"/>
      <c r="BJ427" s="185"/>
      <c r="BK427" s="185"/>
      <c r="BL427" s="185"/>
      <c r="BM427" s="185"/>
      <c r="BN427" s="185"/>
      <c r="BO427" s="185"/>
      <c r="BP427" s="185"/>
      <c r="BQ427" s="185"/>
      <c r="BR427" s="185"/>
      <c r="BS427" s="185"/>
      <c r="BT427" s="185"/>
      <c r="BU427" s="185"/>
      <c r="BV427" s="185"/>
      <c r="BW427" s="185"/>
      <c r="BX427" s="185"/>
      <c r="BY427" s="185"/>
      <c r="BZ427" s="185"/>
      <c r="CA427" s="185"/>
      <c r="CB427" s="185"/>
      <c r="CC427" s="185"/>
      <c r="CD427" s="185"/>
      <c r="CE427" s="185"/>
      <c r="CF427" s="185"/>
      <c r="CG427" s="185"/>
      <c r="CH427" s="185"/>
    </row>
    <row r="428" spans="1:86" x14ac:dyDescent="0.3">
      <c r="A428" s="84">
        <f t="shared" si="63"/>
        <v>26</v>
      </c>
      <c r="B428" s="133">
        <f t="shared" si="63"/>
        <v>3.1835236486907176E-3</v>
      </c>
      <c r="C428" s="73">
        <f t="shared" si="58"/>
        <v>1</v>
      </c>
      <c r="D428" s="43">
        <f t="shared" si="61"/>
        <v>3.1835236486907176E-3</v>
      </c>
      <c r="E428" s="133">
        <f t="shared" si="59"/>
        <v>8.3077179494793433E-3</v>
      </c>
      <c r="F428" s="73">
        <f t="shared" si="60"/>
        <v>1</v>
      </c>
      <c r="G428" s="43">
        <f t="shared" si="62"/>
        <v>8.3077179494793433E-3</v>
      </c>
      <c r="H428" s="84"/>
      <c r="I428" s="133"/>
      <c r="J428" s="73"/>
      <c r="K428" s="43"/>
      <c r="L428" s="133"/>
      <c r="M428" s="73"/>
      <c r="N428" s="43"/>
      <c r="O428" s="84"/>
      <c r="P428" s="133"/>
      <c r="Q428" s="73"/>
      <c r="R428" s="43"/>
      <c r="S428" s="133"/>
      <c r="T428" s="73"/>
      <c r="U428" s="43"/>
      <c r="V428" s="185"/>
      <c r="W428" s="185"/>
      <c r="X428" s="185"/>
      <c r="Y428" s="185"/>
      <c r="Z428" s="185"/>
      <c r="AA428" s="185"/>
      <c r="AB428" s="185"/>
      <c r="AC428" s="185"/>
      <c r="AD428" s="185"/>
      <c r="AE428" s="185"/>
      <c r="AF428" s="185"/>
      <c r="AG428" s="185"/>
      <c r="AH428" s="185"/>
      <c r="AI428" s="185"/>
      <c r="AJ428" s="185"/>
      <c r="AK428" s="185"/>
      <c r="AL428" s="185"/>
      <c r="AM428" s="185"/>
      <c r="AN428" s="185"/>
      <c r="AO428" s="185"/>
      <c r="AP428" s="185"/>
      <c r="AQ428" s="185"/>
      <c r="AR428" s="185"/>
      <c r="AS428" s="185"/>
      <c r="AT428" s="185"/>
      <c r="AU428" s="185"/>
      <c r="AV428" s="185"/>
      <c r="AW428" s="185"/>
      <c r="AX428" s="185"/>
      <c r="AY428" s="185"/>
      <c r="AZ428" s="185"/>
      <c r="BA428" s="185"/>
      <c r="BB428" s="185"/>
      <c r="BC428" s="185"/>
      <c r="BD428" s="185"/>
      <c r="BE428" s="185"/>
      <c r="BF428" s="185"/>
      <c r="BG428" s="185"/>
      <c r="BH428" s="185"/>
      <c r="BI428" s="185"/>
      <c r="BJ428" s="185"/>
      <c r="BK428" s="185"/>
      <c r="BL428" s="185"/>
      <c r="BM428" s="185"/>
      <c r="BN428" s="185"/>
      <c r="BO428" s="185"/>
      <c r="BP428" s="185"/>
      <c r="BQ428" s="185"/>
      <c r="BR428" s="185"/>
      <c r="BS428" s="185"/>
      <c r="BT428" s="185"/>
      <c r="BU428" s="185"/>
      <c r="BV428" s="185"/>
      <c r="BW428" s="185"/>
      <c r="BX428" s="185"/>
      <c r="BY428" s="185"/>
      <c r="BZ428" s="185"/>
      <c r="CA428" s="185"/>
      <c r="CB428" s="185"/>
      <c r="CC428" s="185"/>
      <c r="CD428" s="185"/>
      <c r="CE428" s="185"/>
      <c r="CF428" s="185"/>
      <c r="CG428" s="185"/>
      <c r="CH428" s="185"/>
    </row>
    <row r="429" spans="1:86" x14ac:dyDescent="0.3">
      <c r="A429" s="84">
        <f t="shared" si="63"/>
        <v>27</v>
      </c>
      <c r="B429" s="133">
        <f t="shared" si="63"/>
        <v>3.2596753351871559E-3</v>
      </c>
      <c r="C429" s="73">
        <f t="shared" si="58"/>
        <v>1</v>
      </c>
      <c r="D429" s="43">
        <f t="shared" si="61"/>
        <v>3.2596753351871559E-3</v>
      </c>
      <c r="E429" s="133">
        <f t="shared" si="59"/>
        <v>8.5687410258350576E-3</v>
      </c>
      <c r="F429" s="73">
        <f t="shared" si="60"/>
        <v>1</v>
      </c>
      <c r="G429" s="43">
        <f t="shared" si="62"/>
        <v>8.5687410258350576E-3</v>
      </c>
      <c r="H429" s="84"/>
      <c r="I429" s="133"/>
      <c r="J429" s="73"/>
      <c r="K429" s="43"/>
      <c r="L429" s="133"/>
      <c r="M429" s="73"/>
      <c r="N429" s="43"/>
      <c r="O429" s="84"/>
      <c r="P429" s="133"/>
      <c r="Q429" s="73"/>
      <c r="R429" s="43"/>
      <c r="S429" s="133"/>
      <c r="T429" s="73"/>
      <c r="U429" s="43"/>
      <c r="V429" s="185"/>
      <c r="W429" s="185"/>
      <c r="X429" s="185"/>
      <c r="Y429" s="185"/>
      <c r="Z429" s="185"/>
      <c r="AA429" s="185"/>
      <c r="AB429" s="185"/>
      <c r="AC429" s="185"/>
      <c r="AD429" s="185"/>
      <c r="AE429" s="185"/>
      <c r="AF429" s="185"/>
      <c r="AG429" s="185"/>
      <c r="AH429" s="185"/>
      <c r="AI429" s="185"/>
      <c r="AJ429" s="185"/>
      <c r="AK429" s="185"/>
      <c r="AL429" s="185"/>
      <c r="AM429" s="185"/>
      <c r="AN429" s="185"/>
      <c r="AO429" s="185"/>
      <c r="AP429" s="185"/>
      <c r="AQ429" s="185"/>
      <c r="AR429" s="185"/>
      <c r="AS429" s="185"/>
      <c r="AT429" s="185"/>
      <c r="AU429" s="185"/>
      <c r="AV429" s="185"/>
      <c r="AW429" s="185"/>
      <c r="AX429" s="185"/>
      <c r="AY429" s="185"/>
      <c r="AZ429" s="185"/>
      <c r="BA429" s="185"/>
      <c r="BB429" s="185"/>
      <c r="BC429" s="185"/>
      <c r="BD429" s="185"/>
      <c r="BE429" s="185"/>
      <c r="BF429" s="185"/>
      <c r="BG429" s="185"/>
      <c r="BH429" s="185"/>
      <c r="BI429" s="185"/>
      <c r="BJ429" s="185"/>
      <c r="BK429" s="185"/>
      <c r="BL429" s="185"/>
      <c r="BM429" s="185"/>
      <c r="BN429" s="185"/>
      <c r="BO429" s="185"/>
      <c r="BP429" s="185"/>
      <c r="BQ429" s="185"/>
      <c r="BR429" s="185"/>
      <c r="BS429" s="185"/>
      <c r="BT429" s="185"/>
      <c r="BU429" s="185"/>
      <c r="BV429" s="185"/>
      <c r="BW429" s="185"/>
      <c r="BX429" s="185"/>
      <c r="BY429" s="185"/>
      <c r="BZ429" s="185"/>
      <c r="CA429" s="185"/>
      <c r="CB429" s="185"/>
      <c r="CC429" s="185"/>
      <c r="CD429" s="185"/>
      <c r="CE429" s="185"/>
      <c r="CF429" s="185"/>
      <c r="CG429" s="185"/>
      <c r="CH429" s="185"/>
    </row>
    <row r="430" spans="1:86" x14ac:dyDescent="0.3">
      <c r="A430" s="84">
        <f t="shared" si="63"/>
        <v>28</v>
      </c>
      <c r="B430" s="133">
        <f t="shared" si="63"/>
        <v>3.3602530343333947E-3</v>
      </c>
      <c r="C430" s="73">
        <f t="shared" si="58"/>
        <v>1</v>
      </c>
      <c r="D430" s="43">
        <f t="shared" si="61"/>
        <v>3.3602530343333947E-3</v>
      </c>
      <c r="E430" s="133">
        <f t="shared" si="59"/>
        <v>8.5629937287409873E-3</v>
      </c>
      <c r="F430" s="73">
        <f t="shared" si="60"/>
        <v>1</v>
      </c>
      <c r="G430" s="43">
        <f t="shared" si="62"/>
        <v>8.5629937287409873E-3</v>
      </c>
      <c r="H430" s="84"/>
      <c r="I430" s="133"/>
      <c r="J430" s="73"/>
      <c r="K430" s="43"/>
      <c r="L430" s="133"/>
      <c r="M430" s="73"/>
      <c r="N430" s="43"/>
      <c r="O430" s="84"/>
      <c r="P430" s="133"/>
      <c r="Q430" s="73"/>
      <c r="R430" s="43"/>
      <c r="S430" s="133"/>
      <c r="T430" s="73"/>
      <c r="U430" s="43"/>
      <c r="V430" s="185"/>
      <c r="W430" s="185"/>
      <c r="X430" s="185"/>
      <c r="Y430" s="185"/>
      <c r="Z430" s="185"/>
      <c r="AA430" s="185"/>
      <c r="AB430" s="185"/>
      <c r="AC430" s="185"/>
      <c r="AD430" s="185"/>
      <c r="AE430" s="185"/>
      <c r="AF430" s="185"/>
      <c r="AG430" s="185"/>
      <c r="AH430" s="185"/>
      <c r="AI430" s="185"/>
      <c r="AJ430" s="185"/>
      <c r="AK430" s="185"/>
      <c r="AL430" s="185"/>
      <c r="AM430" s="185"/>
      <c r="AN430" s="185"/>
      <c r="AO430" s="185"/>
      <c r="AP430" s="185"/>
      <c r="AQ430" s="185"/>
      <c r="AR430" s="185"/>
      <c r="AS430" s="185"/>
      <c r="AT430" s="185"/>
      <c r="AU430" s="185"/>
      <c r="AV430" s="185"/>
      <c r="AW430" s="185"/>
      <c r="AX430" s="185"/>
      <c r="AY430" s="185"/>
      <c r="AZ430" s="185"/>
      <c r="BA430" s="185"/>
      <c r="BB430" s="185"/>
      <c r="BC430" s="185"/>
      <c r="BD430" s="185"/>
      <c r="BE430" s="185"/>
      <c r="BF430" s="185"/>
      <c r="BG430" s="185"/>
      <c r="BH430" s="185"/>
      <c r="BI430" s="185"/>
      <c r="BJ430" s="185"/>
      <c r="BK430" s="185"/>
      <c r="BL430" s="185"/>
      <c r="BM430" s="185"/>
      <c r="BN430" s="185"/>
      <c r="BO430" s="185"/>
      <c r="BP430" s="185"/>
      <c r="BQ430" s="185"/>
      <c r="BR430" s="185"/>
      <c r="BS430" s="185"/>
      <c r="BT430" s="185"/>
      <c r="BU430" s="185"/>
      <c r="BV430" s="185"/>
      <c r="BW430" s="185"/>
      <c r="BX430" s="185"/>
      <c r="BY430" s="185"/>
      <c r="BZ430" s="185"/>
      <c r="CA430" s="185"/>
      <c r="CB430" s="185"/>
      <c r="CC430" s="185"/>
      <c r="CD430" s="185"/>
      <c r="CE430" s="185"/>
      <c r="CF430" s="185"/>
      <c r="CG430" s="185"/>
      <c r="CH430" s="185"/>
    </row>
    <row r="431" spans="1:86" x14ac:dyDescent="0.3">
      <c r="A431" s="84">
        <f t="shared" si="63"/>
        <v>29</v>
      </c>
      <c r="B431" s="133">
        <f t="shared" si="63"/>
        <v>3.5532664284092727E-3</v>
      </c>
      <c r="C431" s="73">
        <f t="shared" si="58"/>
        <v>1</v>
      </c>
      <c r="D431" s="43">
        <f t="shared" si="61"/>
        <v>3.5532664284092727E-3</v>
      </c>
      <c r="E431" s="133">
        <f t="shared" si="59"/>
        <v>9.0491192746144766E-3</v>
      </c>
      <c r="F431" s="73">
        <f t="shared" si="60"/>
        <v>1</v>
      </c>
      <c r="G431" s="43">
        <f t="shared" si="62"/>
        <v>9.0491192746144766E-3</v>
      </c>
      <c r="H431" s="84"/>
      <c r="I431" s="133"/>
      <c r="J431" s="73"/>
      <c r="K431" s="43"/>
      <c r="L431" s="133"/>
      <c r="M431" s="73"/>
      <c r="N431" s="43"/>
      <c r="O431" s="84"/>
      <c r="P431" s="133"/>
      <c r="Q431" s="73"/>
      <c r="R431" s="43"/>
      <c r="S431" s="133"/>
      <c r="T431" s="73"/>
      <c r="U431" s="43"/>
      <c r="V431" s="185"/>
      <c r="W431" s="185"/>
      <c r="X431" s="185"/>
      <c r="Y431" s="185"/>
      <c r="Z431" s="185"/>
      <c r="AA431" s="185"/>
      <c r="AB431" s="185"/>
      <c r="AC431" s="185"/>
      <c r="AD431" s="185"/>
      <c r="AE431" s="185"/>
      <c r="AF431" s="185"/>
      <c r="AG431" s="185"/>
      <c r="AH431" s="185"/>
      <c r="AI431" s="185"/>
      <c r="AJ431" s="185"/>
      <c r="AK431" s="185"/>
      <c r="AL431" s="185"/>
      <c r="AM431" s="185"/>
      <c r="AN431" s="185"/>
      <c r="AO431" s="185"/>
      <c r="AP431" s="185"/>
      <c r="AQ431" s="185"/>
      <c r="AR431" s="185"/>
      <c r="AS431" s="185"/>
      <c r="AT431" s="185"/>
      <c r="AU431" s="185"/>
      <c r="AV431" s="185"/>
      <c r="AW431" s="185"/>
      <c r="AX431" s="185"/>
      <c r="AY431" s="185"/>
      <c r="AZ431" s="185"/>
      <c r="BA431" s="185"/>
      <c r="BB431" s="185"/>
      <c r="BC431" s="185"/>
      <c r="BD431" s="185"/>
      <c r="BE431" s="185"/>
      <c r="BF431" s="185"/>
      <c r="BG431" s="185"/>
      <c r="BH431" s="185"/>
      <c r="BI431" s="185"/>
      <c r="BJ431" s="185"/>
      <c r="BK431" s="185"/>
      <c r="BL431" s="185"/>
      <c r="BM431" s="185"/>
      <c r="BN431" s="185"/>
      <c r="BO431" s="185"/>
      <c r="BP431" s="185"/>
      <c r="BQ431" s="185"/>
      <c r="BR431" s="185"/>
      <c r="BS431" s="185"/>
      <c r="BT431" s="185"/>
      <c r="BU431" s="185"/>
      <c r="BV431" s="185"/>
      <c r="BW431" s="185"/>
      <c r="BX431" s="185"/>
      <c r="BY431" s="185"/>
      <c r="BZ431" s="185"/>
      <c r="CA431" s="185"/>
      <c r="CB431" s="185"/>
      <c r="CC431" s="185"/>
      <c r="CD431" s="185"/>
      <c r="CE431" s="185"/>
      <c r="CF431" s="185"/>
      <c r="CG431" s="185"/>
      <c r="CH431" s="185"/>
    </row>
    <row r="432" spans="1:86" x14ac:dyDescent="0.3">
      <c r="A432" s="84">
        <f t="shared" si="63"/>
        <v>30</v>
      </c>
      <c r="B432" s="133">
        <f t="shared" si="63"/>
        <v>3.9958083046527241E-3</v>
      </c>
      <c r="C432" s="73">
        <f t="shared" si="58"/>
        <v>1</v>
      </c>
      <c r="D432" s="43">
        <f t="shared" si="61"/>
        <v>3.9958083046527241E-3</v>
      </c>
      <c r="E432" s="133">
        <f t="shared" si="59"/>
        <v>1.0141105722487928E-2</v>
      </c>
      <c r="F432" s="73">
        <f t="shared" si="60"/>
        <v>1</v>
      </c>
      <c r="G432" s="43">
        <f t="shared" si="62"/>
        <v>1.0141105722487928E-2</v>
      </c>
      <c r="H432" s="84"/>
      <c r="I432" s="133"/>
      <c r="J432" s="73"/>
      <c r="K432" s="43"/>
      <c r="L432" s="133"/>
      <c r="M432" s="73"/>
      <c r="N432" s="43"/>
      <c r="O432" s="84"/>
      <c r="P432" s="133"/>
      <c r="Q432" s="73"/>
      <c r="R432" s="43"/>
      <c r="S432" s="133"/>
      <c r="T432" s="73"/>
      <c r="U432" s="43"/>
      <c r="V432" s="185"/>
      <c r="W432" s="185"/>
      <c r="X432" s="185"/>
      <c r="Y432" s="185"/>
      <c r="Z432" s="185"/>
      <c r="AA432" s="185"/>
      <c r="AB432" s="185"/>
      <c r="AC432" s="185"/>
      <c r="AD432" s="185"/>
      <c r="AE432" s="185"/>
      <c r="AF432" s="185"/>
      <c r="AG432" s="185"/>
      <c r="AH432" s="185"/>
      <c r="AI432" s="185"/>
      <c r="AJ432" s="185"/>
      <c r="AK432" s="185"/>
      <c r="AL432" s="185"/>
      <c r="AM432" s="185"/>
      <c r="AN432" s="185"/>
      <c r="AO432" s="185"/>
      <c r="AP432" s="185"/>
      <c r="AQ432" s="185"/>
      <c r="AR432" s="185"/>
      <c r="AS432" s="185"/>
      <c r="AT432" s="185"/>
      <c r="AU432" s="185"/>
      <c r="AV432" s="185"/>
      <c r="AW432" s="185"/>
      <c r="AX432" s="185"/>
      <c r="AY432" s="185"/>
      <c r="AZ432" s="185"/>
      <c r="BA432" s="185"/>
      <c r="BB432" s="185"/>
      <c r="BC432" s="185"/>
      <c r="BD432" s="185"/>
      <c r="BE432" s="185"/>
      <c r="BF432" s="185"/>
      <c r="BG432" s="185"/>
      <c r="BH432" s="185"/>
      <c r="BI432" s="185"/>
      <c r="BJ432" s="185"/>
      <c r="BK432" s="185"/>
      <c r="BL432" s="185"/>
      <c r="BM432" s="185"/>
      <c r="BN432" s="185"/>
      <c r="BO432" s="185"/>
      <c r="BP432" s="185"/>
      <c r="BQ432" s="185"/>
      <c r="BR432" s="185"/>
      <c r="BS432" s="185"/>
      <c r="BT432" s="185"/>
      <c r="BU432" s="185"/>
      <c r="BV432" s="185"/>
      <c r="BW432" s="185"/>
      <c r="BX432" s="185"/>
      <c r="BY432" s="185"/>
      <c r="BZ432" s="185"/>
      <c r="CA432" s="185"/>
      <c r="CB432" s="185"/>
      <c r="CC432" s="185"/>
      <c r="CD432" s="185"/>
      <c r="CE432" s="185"/>
      <c r="CF432" s="185"/>
      <c r="CG432" s="185"/>
      <c r="CH432" s="185"/>
    </row>
    <row r="433" spans="1:86" x14ac:dyDescent="0.3">
      <c r="A433" s="84">
        <f t="shared" si="63"/>
        <v>31</v>
      </c>
      <c r="B433" s="133">
        <f t="shared" si="63"/>
        <v>4.0671705769041036E-3</v>
      </c>
      <c r="C433" s="73">
        <f t="shared" si="58"/>
        <v>1</v>
      </c>
      <c r="D433" s="43">
        <f t="shared" si="61"/>
        <v>4.0671705769041036E-3</v>
      </c>
      <c r="E433" s="133">
        <f t="shared" si="59"/>
        <v>1.0337471706535347E-2</v>
      </c>
      <c r="F433" s="73">
        <f t="shared" si="60"/>
        <v>1</v>
      </c>
      <c r="G433" s="43">
        <f t="shared" si="62"/>
        <v>1.0337471706535347E-2</v>
      </c>
      <c r="H433" s="84"/>
      <c r="I433" s="133"/>
      <c r="J433" s="73"/>
      <c r="K433" s="43"/>
      <c r="L433" s="133"/>
      <c r="M433" s="73"/>
      <c r="N433" s="43"/>
      <c r="O433" s="84"/>
      <c r="P433" s="133"/>
      <c r="Q433" s="73"/>
      <c r="R433" s="43"/>
      <c r="S433" s="133"/>
      <c r="T433" s="73"/>
      <c r="U433" s="43"/>
      <c r="V433" s="185"/>
      <c r="W433" s="185"/>
      <c r="X433" s="185"/>
      <c r="Y433" s="185"/>
      <c r="Z433" s="185"/>
      <c r="AA433" s="185"/>
      <c r="AB433" s="185"/>
      <c r="AC433" s="185"/>
      <c r="AD433" s="185"/>
      <c r="AE433" s="185"/>
      <c r="AF433" s="185"/>
      <c r="AG433" s="185"/>
      <c r="AH433" s="185"/>
      <c r="AI433" s="185"/>
      <c r="AJ433" s="185"/>
      <c r="AK433" s="185"/>
      <c r="AL433" s="185"/>
      <c r="AM433" s="185"/>
      <c r="AN433" s="185"/>
      <c r="AO433" s="185"/>
      <c r="AP433" s="185"/>
      <c r="AQ433" s="185"/>
      <c r="AR433" s="185"/>
      <c r="AS433" s="185"/>
      <c r="AT433" s="185"/>
      <c r="AU433" s="185"/>
      <c r="AV433" s="185"/>
      <c r="AW433" s="185"/>
      <c r="AX433" s="185"/>
      <c r="AY433" s="185"/>
      <c r="AZ433" s="185"/>
      <c r="BA433" s="185"/>
      <c r="BB433" s="185"/>
      <c r="BC433" s="185"/>
      <c r="BD433" s="185"/>
      <c r="BE433" s="185"/>
      <c r="BF433" s="185"/>
      <c r="BG433" s="185"/>
      <c r="BH433" s="185"/>
      <c r="BI433" s="185"/>
      <c r="BJ433" s="185"/>
      <c r="BK433" s="185"/>
      <c r="BL433" s="185"/>
      <c r="BM433" s="185"/>
      <c r="BN433" s="185"/>
      <c r="BO433" s="185"/>
      <c r="BP433" s="185"/>
      <c r="BQ433" s="185"/>
      <c r="BR433" s="185"/>
      <c r="BS433" s="185"/>
      <c r="BT433" s="185"/>
      <c r="BU433" s="185"/>
      <c r="BV433" s="185"/>
      <c r="BW433" s="185"/>
      <c r="BX433" s="185"/>
      <c r="BY433" s="185"/>
      <c r="BZ433" s="185"/>
      <c r="CA433" s="185"/>
      <c r="CB433" s="185"/>
      <c r="CC433" s="185"/>
      <c r="CD433" s="185"/>
      <c r="CE433" s="185"/>
      <c r="CF433" s="185"/>
      <c r="CG433" s="185"/>
      <c r="CH433" s="185"/>
    </row>
    <row r="434" spans="1:86" x14ac:dyDescent="0.3">
      <c r="A434" s="84">
        <f t="shared" si="63"/>
        <v>32</v>
      </c>
      <c r="B434" s="133">
        <f t="shared" si="63"/>
        <v>3.8693677685831666E-3</v>
      </c>
      <c r="C434" s="73">
        <f t="shared" si="58"/>
        <v>1</v>
      </c>
      <c r="D434" s="43">
        <f t="shared" si="61"/>
        <v>3.8693677685831666E-3</v>
      </c>
      <c r="E434" s="133">
        <f t="shared" si="59"/>
        <v>9.4279619413986434E-3</v>
      </c>
      <c r="F434" s="73">
        <f t="shared" si="60"/>
        <v>1</v>
      </c>
      <c r="G434" s="43">
        <f t="shared" si="62"/>
        <v>9.4279619413986434E-3</v>
      </c>
      <c r="H434" s="84"/>
      <c r="I434" s="133"/>
      <c r="J434" s="73"/>
      <c r="K434" s="43"/>
      <c r="L434" s="133"/>
      <c r="M434" s="73"/>
      <c r="N434" s="43"/>
      <c r="O434" s="84"/>
      <c r="P434" s="133"/>
      <c r="Q434" s="73"/>
      <c r="R434" s="43"/>
      <c r="S434" s="133"/>
      <c r="T434" s="73"/>
      <c r="U434" s="43"/>
      <c r="V434" s="185"/>
      <c r="W434" s="185"/>
      <c r="X434" s="185"/>
      <c r="Y434" s="185"/>
      <c r="Z434" s="185"/>
      <c r="AA434" s="185"/>
      <c r="AB434" s="185"/>
      <c r="AC434" s="185"/>
      <c r="AD434" s="185"/>
      <c r="AE434" s="185"/>
      <c r="AF434" s="185"/>
      <c r="AG434" s="185"/>
      <c r="AH434" s="185"/>
      <c r="AI434" s="185"/>
      <c r="AJ434" s="185"/>
      <c r="AK434" s="185"/>
      <c r="AL434" s="185"/>
      <c r="AM434" s="185"/>
      <c r="AN434" s="185"/>
      <c r="AO434" s="185"/>
      <c r="AP434" s="185"/>
      <c r="AQ434" s="185"/>
      <c r="AR434" s="185"/>
      <c r="AS434" s="185"/>
      <c r="AT434" s="185"/>
      <c r="AU434" s="185"/>
      <c r="AV434" s="185"/>
      <c r="AW434" s="185"/>
      <c r="AX434" s="185"/>
      <c r="AY434" s="185"/>
      <c r="AZ434" s="185"/>
      <c r="BA434" s="185"/>
      <c r="BB434" s="185"/>
      <c r="BC434" s="185"/>
      <c r="BD434" s="185"/>
      <c r="BE434" s="185"/>
      <c r="BF434" s="185"/>
      <c r="BG434" s="185"/>
      <c r="BH434" s="185"/>
      <c r="BI434" s="185"/>
      <c r="BJ434" s="185"/>
      <c r="BK434" s="185"/>
      <c r="BL434" s="185"/>
      <c r="BM434" s="185"/>
      <c r="BN434" s="185"/>
      <c r="BO434" s="185"/>
      <c r="BP434" s="185"/>
      <c r="BQ434" s="185"/>
      <c r="BR434" s="185"/>
      <c r="BS434" s="185"/>
      <c r="BT434" s="185"/>
      <c r="BU434" s="185"/>
      <c r="BV434" s="185"/>
      <c r="BW434" s="185"/>
      <c r="BX434" s="185"/>
      <c r="BY434" s="185"/>
      <c r="BZ434" s="185"/>
      <c r="CA434" s="185"/>
      <c r="CB434" s="185"/>
      <c r="CC434" s="185"/>
      <c r="CD434" s="185"/>
      <c r="CE434" s="185"/>
      <c r="CF434" s="185"/>
      <c r="CG434" s="185"/>
      <c r="CH434" s="185"/>
    </row>
    <row r="435" spans="1:86" x14ac:dyDescent="0.3">
      <c r="A435" s="84">
        <f t="shared" ref="A435:B450" si="64">A240</f>
        <v>33</v>
      </c>
      <c r="B435" s="133">
        <f t="shared" si="64"/>
        <v>3.8511679944519426E-3</v>
      </c>
      <c r="C435" s="73">
        <f t="shared" si="58"/>
        <v>1</v>
      </c>
      <c r="D435" s="43">
        <f t="shared" si="61"/>
        <v>3.8511679944519426E-3</v>
      </c>
      <c r="E435" s="133">
        <f t="shared" si="59"/>
        <v>9.3838993303441004E-3</v>
      </c>
      <c r="F435" s="73">
        <f t="shared" si="60"/>
        <v>1</v>
      </c>
      <c r="G435" s="43">
        <f t="shared" si="62"/>
        <v>9.3838993303441004E-3</v>
      </c>
      <c r="H435" s="84"/>
      <c r="I435" s="133"/>
      <c r="J435" s="73"/>
      <c r="K435" s="43"/>
      <c r="L435" s="133"/>
      <c r="M435" s="73"/>
      <c r="N435" s="43"/>
      <c r="O435" s="84"/>
      <c r="P435" s="133"/>
      <c r="Q435" s="73"/>
      <c r="R435" s="43"/>
      <c r="S435" s="133"/>
      <c r="T435" s="73"/>
      <c r="U435" s="43"/>
      <c r="V435" s="185"/>
      <c r="W435" s="185"/>
      <c r="X435" s="185"/>
      <c r="Y435" s="185"/>
      <c r="Z435" s="185"/>
      <c r="AA435" s="185"/>
      <c r="AB435" s="185"/>
      <c r="AC435" s="185"/>
      <c r="AD435" s="185"/>
      <c r="AE435" s="185"/>
      <c r="AF435" s="185"/>
      <c r="AG435" s="185"/>
      <c r="AH435" s="185"/>
      <c r="AI435" s="185"/>
      <c r="AJ435" s="185"/>
      <c r="AK435" s="185"/>
      <c r="AL435" s="185"/>
      <c r="AM435" s="185"/>
      <c r="AN435" s="185"/>
      <c r="AO435" s="185"/>
      <c r="AP435" s="185"/>
      <c r="AQ435" s="185"/>
      <c r="AR435" s="185"/>
      <c r="AS435" s="185"/>
      <c r="AT435" s="185"/>
      <c r="AU435" s="185"/>
      <c r="AV435" s="185"/>
      <c r="AW435" s="185"/>
      <c r="AX435" s="185"/>
      <c r="AY435" s="185"/>
      <c r="AZ435" s="185"/>
      <c r="BA435" s="185"/>
      <c r="BB435" s="185"/>
      <c r="BC435" s="185"/>
      <c r="BD435" s="185"/>
      <c r="BE435" s="185"/>
      <c r="BF435" s="185"/>
      <c r="BG435" s="185"/>
      <c r="BH435" s="185"/>
      <c r="BI435" s="185"/>
      <c r="BJ435" s="185"/>
      <c r="BK435" s="185"/>
      <c r="BL435" s="185"/>
      <c r="BM435" s="185"/>
      <c r="BN435" s="185"/>
      <c r="BO435" s="185"/>
      <c r="BP435" s="185"/>
      <c r="BQ435" s="185"/>
      <c r="BR435" s="185"/>
      <c r="BS435" s="185"/>
      <c r="BT435" s="185"/>
      <c r="BU435" s="185"/>
      <c r="BV435" s="185"/>
      <c r="BW435" s="185"/>
      <c r="BX435" s="185"/>
      <c r="BY435" s="185"/>
      <c r="BZ435" s="185"/>
      <c r="CA435" s="185"/>
      <c r="CB435" s="185"/>
      <c r="CC435" s="185"/>
      <c r="CD435" s="185"/>
      <c r="CE435" s="185"/>
      <c r="CF435" s="185"/>
      <c r="CG435" s="185"/>
      <c r="CH435" s="185"/>
    </row>
    <row r="436" spans="1:86" x14ac:dyDescent="0.3">
      <c r="A436" s="84">
        <f t="shared" si="64"/>
        <v>34</v>
      </c>
      <c r="B436" s="133">
        <f t="shared" si="64"/>
        <v>3.7965686720582699E-3</v>
      </c>
      <c r="C436" s="73">
        <f t="shared" si="58"/>
        <v>1</v>
      </c>
      <c r="D436" s="43">
        <f t="shared" si="61"/>
        <v>3.7965686720582699E-3</v>
      </c>
      <c r="E436" s="133">
        <f t="shared" si="59"/>
        <v>9.2038173547298822E-3</v>
      </c>
      <c r="F436" s="73">
        <f t="shared" si="60"/>
        <v>1</v>
      </c>
      <c r="G436" s="43">
        <f t="shared" si="62"/>
        <v>9.2038173547298822E-3</v>
      </c>
      <c r="H436" s="84"/>
      <c r="I436" s="133"/>
      <c r="J436" s="73"/>
      <c r="K436" s="43"/>
      <c r="L436" s="133"/>
      <c r="M436" s="73"/>
      <c r="N436" s="43"/>
      <c r="O436" s="84"/>
      <c r="P436" s="133"/>
      <c r="Q436" s="73"/>
      <c r="R436" s="43"/>
      <c r="S436" s="133"/>
      <c r="T436" s="73"/>
      <c r="U436" s="43"/>
      <c r="V436" s="185"/>
      <c r="W436" s="185"/>
      <c r="X436" s="185"/>
      <c r="Y436" s="185"/>
      <c r="Z436" s="185"/>
      <c r="AA436" s="185"/>
      <c r="AB436" s="185"/>
      <c r="AC436" s="185"/>
      <c r="AD436" s="185"/>
      <c r="AE436" s="185"/>
      <c r="AF436" s="185"/>
      <c r="AG436" s="185"/>
      <c r="AH436" s="185"/>
      <c r="AI436" s="185"/>
      <c r="AJ436" s="185"/>
      <c r="AK436" s="185"/>
      <c r="AL436" s="185"/>
      <c r="AM436" s="185"/>
      <c r="AN436" s="185"/>
      <c r="AO436" s="185"/>
      <c r="AP436" s="185"/>
      <c r="AQ436" s="185"/>
      <c r="AR436" s="185"/>
      <c r="AS436" s="185"/>
      <c r="AT436" s="185"/>
      <c r="AU436" s="185"/>
      <c r="AV436" s="185"/>
      <c r="AW436" s="185"/>
      <c r="AX436" s="185"/>
      <c r="AY436" s="185"/>
      <c r="AZ436" s="185"/>
      <c r="BA436" s="185"/>
      <c r="BB436" s="185"/>
      <c r="BC436" s="185"/>
      <c r="BD436" s="185"/>
      <c r="BE436" s="185"/>
      <c r="BF436" s="185"/>
      <c r="BG436" s="185"/>
      <c r="BH436" s="185"/>
      <c r="BI436" s="185"/>
      <c r="BJ436" s="185"/>
      <c r="BK436" s="185"/>
      <c r="BL436" s="185"/>
      <c r="BM436" s="185"/>
      <c r="BN436" s="185"/>
      <c r="BO436" s="185"/>
      <c r="BP436" s="185"/>
      <c r="BQ436" s="185"/>
      <c r="BR436" s="185"/>
      <c r="BS436" s="185"/>
      <c r="BT436" s="185"/>
      <c r="BU436" s="185"/>
      <c r="BV436" s="185"/>
      <c r="BW436" s="185"/>
      <c r="BX436" s="185"/>
      <c r="BY436" s="185"/>
      <c r="BZ436" s="185"/>
      <c r="CA436" s="185"/>
      <c r="CB436" s="185"/>
      <c r="CC436" s="185"/>
      <c r="CD436" s="185"/>
      <c r="CE436" s="185"/>
      <c r="CF436" s="185"/>
      <c r="CG436" s="185"/>
      <c r="CH436" s="185"/>
    </row>
    <row r="437" spans="1:86" x14ac:dyDescent="0.3">
      <c r="A437" s="84">
        <f t="shared" si="64"/>
        <v>35</v>
      </c>
      <c r="B437" s="133">
        <f t="shared" si="64"/>
        <v>4.0269394972456077E-3</v>
      </c>
      <c r="C437" s="73">
        <f t="shared" si="58"/>
        <v>0.99999999999999989</v>
      </c>
      <c r="D437" s="43">
        <f t="shared" si="61"/>
        <v>4.0269394972456069E-3</v>
      </c>
      <c r="E437" s="133">
        <f t="shared" si="59"/>
        <v>9.7316108045353844E-3</v>
      </c>
      <c r="F437" s="73">
        <f t="shared" si="60"/>
        <v>0.99999999999999989</v>
      </c>
      <c r="G437" s="43">
        <f t="shared" si="62"/>
        <v>9.7316108045353827E-3</v>
      </c>
      <c r="H437" s="84"/>
      <c r="I437" s="133"/>
      <c r="J437" s="73"/>
      <c r="K437" s="43"/>
      <c r="L437" s="133"/>
      <c r="M437" s="73"/>
      <c r="N437" s="43"/>
      <c r="O437" s="84"/>
      <c r="P437" s="133"/>
      <c r="Q437" s="73"/>
      <c r="R437" s="43"/>
      <c r="S437" s="133"/>
      <c r="T437" s="73"/>
      <c r="U437" s="43"/>
      <c r="V437" s="185"/>
      <c r="W437" s="185"/>
      <c r="X437" s="185"/>
      <c r="Y437" s="185"/>
      <c r="Z437" s="185"/>
      <c r="AA437" s="185"/>
      <c r="AB437" s="185"/>
      <c r="AC437" s="185"/>
      <c r="AD437" s="185"/>
      <c r="AE437" s="185"/>
      <c r="AF437" s="185"/>
      <c r="AG437" s="185"/>
      <c r="AH437" s="185"/>
      <c r="AI437" s="185"/>
      <c r="AJ437" s="185"/>
      <c r="AK437" s="185"/>
      <c r="AL437" s="185"/>
      <c r="AM437" s="185"/>
      <c r="AN437" s="185"/>
      <c r="AO437" s="185"/>
      <c r="AP437" s="185"/>
      <c r="AQ437" s="185"/>
      <c r="AR437" s="185"/>
      <c r="AS437" s="185"/>
      <c r="AT437" s="185"/>
      <c r="AU437" s="185"/>
      <c r="AV437" s="185"/>
      <c r="AW437" s="185"/>
      <c r="AX437" s="185"/>
      <c r="AY437" s="185"/>
      <c r="AZ437" s="185"/>
      <c r="BA437" s="185"/>
      <c r="BB437" s="185"/>
      <c r="BC437" s="185"/>
      <c r="BD437" s="185"/>
      <c r="BE437" s="185"/>
      <c r="BF437" s="185"/>
      <c r="BG437" s="185"/>
      <c r="BH437" s="185"/>
      <c r="BI437" s="185"/>
      <c r="BJ437" s="185"/>
      <c r="BK437" s="185"/>
      <c r="BL437" s="185"/>
      <c r="BM437" s="185"/>
      <c r="BN437" s="185"/>
      <c r="BO437" s="185"/>
      <c r="BP437" s="185"/>
      <c r="BQ437" s="185"/>
      <c r="BR437" s="185"/>
      <c r="BS437" s="185"/>
      <c r="BT437" s="185"/>
      <c r="BU437" s="185"/>
      <c r="BV437" s="185"/>
      <c r="BW437" s="185"/>
      <c r="BX437" s="185"/>
      <c r="BY437" s="185"/>
      <c r="BZ437" s="185"/>
      <c r="CA437" s="185"/>
      <c r="CB437" s="185"/>
      <c r="CC437" s="185"/>
      <c r="CD437" s="185"/>
      <c r="CE437" s="185"/>
      <c r="CF437" s="185"/>
      <c r="CG437" s="185"/>
      <c r="CH437" s="185"/>
    </row>
    <row r="438" spans="1:86" x14ac:dyDescent="0.3">
      <c r="A438" s="84">
        <f t="shared" si="64"/>
        <v>36</v>
      </c>
      <c r="B438" s="133">
        <f t="shared" si="64"/>
        <v>4.3267568289863017E-3</v>
      </c>
      <c r="C438" s="73">
        <f t="shared" si="58"/>
        <v>1.0000000000000002</v>
      </c>
      <c r="D438" s="43">
        <f t="shared" si="61"/>
        <v>4.3267568289863025E-3</v>
      </c>
      <c r="E438" s="133">
        <f t="shared" si="59"/>
        <v>1.030681945536697E-2</v>
      </c>
      <c r="F438" s="73">
        <f t="shared" si="60"/>
        <v>1.0000000000000002</v>
      </c>
      <c r="G438" s="43">
        <f t="shared" si="62"/>
        <v>1.0306819455366972E-2</v>
      </c>
      <c r="H438" s="84"/>
      <c r="I438" s="133"/>
      <c r="J438" s="73"/>
      <c r="K438" s="43"/>
      <c r="L438" s="133"/>
      <c r="M438" s="73"/>
      <c r="N438" s="43"/>
      <c r="O438" s="84"/>
      <c r="P438" s="133"/>
      <c r="Q438" s="73"/>
      <c r="R438" s="43"/>
      <c r="S438" s="133"/>
      <c r="T438" s="73"/>
      <c r="U438" s="43"/>
      <c r="V438" s="185"/>
      <c r="W438" s="185"/>
      <c r="X438" s="185"/>
      <c r="Y438" s="185"/>
      <c r="Z438" s="185"/>
      <c r="AA438" s="185"/>
      <c r="AB438" s="185"/>
      <c r="AC438" s="185"/>
      <c r="AD438" s="185"/>
      <c r="AE438" s="185"/>
      <c r="AF438" s="185"/>
      <c r="AG438" s="185"/>
      <c r="AH438" s="185"/>
      <c r="AI438" s="185"/>
      <c r="AJ438" s="185"/>
      <c r="AK438" s="185"/>
      <c r="AL438" s="185"/>
      <c r="AM438" s="185"/>
      <c r="AN438" s="185"/>
      <c r="AO438" s="185"/>
      <c r="AP438" s="185"/>
      <c r="AQ438" s="185"/>
      <c r="AR438" s="185"/>
      <c r="AS438" s="185"/>
      <c r="AT438" s="185"/>
      <c r="AU438" s="185"/>
      <c r="AV438" s="185"/>
      <c r="AW438" s="185"/>
      <c r="AX438" s="185"/>
      <c r="AY438" s="185"/>
      <c r="AZ438" s="185"/>
      <c r="BA438" s="185"/>
      <c r="BB438" s="185"/>
      <c r="BC438" s="185"/>
      <c r="BD438" s="185"/>
      <c r="BE438" s="185"/>
      <c r="BF438" s="185"/>
      <c r="BG438" s="185"/>
      <c r="BH438" s="185"/>
      <c r="BI438" s="185"/>
      <c r="BJ438" s="185"/>
      <c r="BK438" s="185"/>
      <c r="BL438" s="185"/>
      <c r="BM438" s="185"/>
      <c r="BN438" s="185"/>
      <c r="BO438" s="185"/>
      <c r="BP438" s="185"/>
      <c r="BQ438" s="185"/>
      <c r="BR438" s="185"/>
      <c r="BS438" s="185"/>
      <c r="BT438" s="185"/>
      <c r="BU438" s="185"/>
      <c r="BV438" s="185"/>
      <c r="BW438" s="185"/>
      <c r="BX438" s="185"/>
      <c r="BY438" s="185"/>
      <c r="BZ438" s="185"/>
      <c r="CA438" s="185"/>
      <c r="CB438" s="185"/>
      <c r="CC438" s="185"/>
      <c r="CD438" s="185"/>
      <c r="CE438" s="185"/>
      <c r="CF438" s="185"/>
      <c r="CG438" s="185"/>
      <c r="CH438" s="185"/>
    </row>
    <row r="439" spans="1:86" x14ac:dyDescent="0.3">
      <c r="A439" s="84">
        <f t="shared" si="64"/>
        <v>37</v>
      </c>
      <c r="B439" s="133">
        <f t="shared" si="64"/>
        <v>4.5576065955981451E-3</v>
      </c>
      <c r="C439" s="73">
        <f t="shared" si="58"/>
        <v>0.99999999999999989</v>
      </c>
      <c r="D439" s="43">
        <f t="shared" si="61"/>
        <v>4.5576065955981442E-3</v>
      </c>
      <c r="E439" s="133">
        <f t="shared" si="59"/>
        <v>1.0926569658677604E-2</v>
      </c>
      <c r="F439" s="73">
        <f t="shared" si="60"/>
        <v>0.99999999999999989</v>
      </c>
      <c r="G439" s="43">
        <f t="shared" si="62"/>
        <v>1.0926569658677603E-2</v>
      </c>
      <c r="H439" s="84"/>
      <c r="I439" s="133"/>
      <c r="J439" s="73"/>
      <c r="K439" s="43"/>
      <c r="L439" s="133"/>
      <c r="M439" s="73"/>
      <c r="N439" s="43"/>
      <c r="O439" s="84"/>
      <c r="P439" s="133"/>
      <c r="Q439" s="73"/>
      <c r="R439" s="43"/>
      <c r="S439" s="133"/>
      <c r="T439" s="73"/>
      <c r="U439" s="43"/>
      <c r="V439" s="185"/>
      <c r="W439" s="185"/>
      <c r="X439" s="185"/>
      <c r="Y439" s="185"/>
      <c r="Z439" s="185"/>
      <c r="AA439" s="185"/>
      <c r="AB439" s="185"/>
      <c r="AC439" s="185"/>
      <c r="AD439" s="185"/>
      <c r="AE439" s="185"/>
      <c r="AF439" s="185"/>
      <c r="AG439" s="185"/>
      <c r="AH439" s="185"/>
      <c r="AI439" s="185"/>
      <c r="AJ439" s="185"/>
      <c r="AK439" s="185"/>
      <c r="AL439" s="185"/>
      <c r="AM439" s="185"/>
      <c r="AN439" s="185"/>
      <c r="AO439" s="185"/>
      <c r="AP439" s="185"/>
      <c r="AQ439" s="185"/>
      <c r="AR439" s="185"/>
      <c r="AS439" s="185"/>
      <c r="AT439" s="185"/>
      <c r="AU439" s="185"/>
      <c r="AV439" s="185"/>
      <c r="AW439" s="185"/>
      <c r="AX439" s="185"/>
      <c r="AY439" s="185"/>
      <c r="AZ439" s="185"/>
      <c r="BA439" s="185"/>
      <c r="BB439" s="185"/>
      <c r="BC439" s="185"/>
      <c r="BD439" s="185"/>
      <c r="BE439" s="185"/>
      <c r="BF439" s="185"/>
      <c r="BG439" s="185"/>
      <c r="BH439" s="185"/>
      <c r="BI439" s="185"/>
      <c r="BJ439" s="185"/>
      <c r="BK439" s="185"/>
      <c r="BL439" s="185"/>
      <c r="BM439" s="185"/>
      <c r="BN439" s="185"/>
      <c r="BO439" s="185"/>
      <c r="BP439" s="185"/>
      <c r="BQ439" s="185"/>
      <c r="BR439" s="185"/>
      <c r="BS439" s="185"/>
      <c r="BT439" s="185"/>
      <c r="BU439" s="185"/>
      <c r="BV439" s="185"/>
      <c r="BW439" s="185"/>
      <c r="BX439" s="185"/>
      <c r="BY439" s="185"/>
      <c r="BZ439" s="185"/>
      <c r="CA439" s="185"/>
      <c r="CB439" s="185"/>
      <c r="CC439" s="185"/>
      <c r="CD439" s="185"/>
      <c r="CE439" s="185"/>
      <c r="CF439" s="185"/>
      <c r="CG439" s="185"/>
      <c r="CH439" s="185"/>
    </row>
    <row r="440" spans="1:86" x14ac:dyDescent="0.3">
      <c r="A440" s="84">
        <f t="shared" si="64"/>
        <v>38</v>
      </c>
      <c r="B440" s="133">
        <f t="shared" si="64"/>
        <v>4.4843285576487424E-3</v>
      </c>
      <c r="C440" s="73">
        <f t="shared" si="58"/>
        <v>0.99999999999999989</v>
      </c>
      <c r="D440" s="43">
        <f t="shared" si="61"/>
        <v>4.4843285576487415E-3</v>
      </c>
      <c r="E440" s="133">
        <f t="shared" si="59"/>
        <v>1.0626752326936911E-2</v>
      </c>
      <c r="F440" s="73">
        <f t="shared" si="60"/>
        <v>0.99999999999999989</v>
      </c>
      <c r="G440" s="43">
        <f t="shared" si="62"/>
        <v>1.062675232693691E-2</v>
      </c>
      <c r="H440" s="84"/>
      <c r="I440" s="133"/>
      <c r="J440" s="73"/>
      <c r="K440" s="43"/>
      <c r="L440" s="133"/>
      <c r="M440" s="73"/>
      <c r="N440" s="43"/>
      <c r="O440" s="84"/>
      <c r="P440" s="133"/>
      <c r="Q440" s="73"/>
      <c r="R440" s="43"/>
      <c r="S440" s="133"/>
      <c r="T440" s="73"/>
      <c r="U440" s="43"/>
      <c r="V440" s="185"/>
      <c r="W440" s="185"/>
      <c r="X440" s="185"/>
      <c r="Y440" s="185"/>
      <c r="Z440" s="185"/>
      <c r="AA440" s="185"/>
      <c r="AB440" s="185"/>
      <c r="AC440" s="185"/>
      <c r="AD440" s="185"/>
      <c r="AE440" s="185"/>
      <c r="AF440" s="185"/>
      <c r="AG440" s="185"/>
      <c r="AH440" s="185"/>
      <c r="AI440" s="185"/>
      <c r="AJ440" s="185"/>
      <c r="AK440" s="185"/>
      <c r="AL440" s="185"/>
      <c r="AM440" s="185"/>
      <c r="AN440" s="185"/>
      <c r="AO440" s="185"/>
      <c r="AP440" s="185"/>
      <c r="AQ440" s="185"/>
      <c r="AR440" s="185"/>
      <c r="AS440" s="185"/>
      <c r="AT440" s="185"/>
      <c r="AU440" s="185"/>
      <c r="AV440" s="185"/>
      <c r="AW440" s="185"/>
      <c r="AX440" s="185"/>
      <c r="AY440" s="185"/>
      <c r="AZ440" s="185"/>
      <c r="BA440" s="185"/>
      <c r="BB440" s="185"/>
      <c r="BC440" s="185"/>
      <c r="BD440" s="185"/>
      <c r="BE440" s="185"/>
      <c r="BF440" s="185"/>
      <c r="BG440" s="185"/>
      <c r="BH440" s="185"/>
      <c r="BI440" s="185"/>
      <c r="BJ440" s="185"/>
      <c r="BK440" s="185"/>
      <c r="BL440" s="185"/>
      <c r="BM440" s="185"/>
      <c r="BN440" s="185"/>
      <c r="BO440" s="185"/>
      <c r="BP440" s="185"/>
      <c r="BQ440" s="185"/>
      <c r="BR440" s="185"/>
      <c r="BS440" s="185"/>
      <c r="BT440" s="185"/>
      <c r="BU440" s="185"/>
      <c r="BV440" s="185"/>
      <c r="BW440" s="185"/>
      <c r="BX440" s="185"/>
      <c r="BY440" s="185"/>
      <c r="BZ440" s="185"/>
      <c r="CA440" s="185"/>
      <c r="CB440" s="185"/>
      <c r="CC440" s="185"/>
      <c r="CD440" s="185"/>
      <c r="CE440" s="185"/>
      <c r="CF440" s="185"/>
      <c r="CG440" s="185"/>
      <c r="CH440" s="185"/>
    </row>
    <row r="441" spans="1:86" x14ac:dyDescent="0.3">
      <c r="A441" s="84">
        <f t="shared" si="64"/>
        <v>39</v>
      </c>
      <c r="B441" s="133">
        <f t="shared" si="64"/>
        <v>4.4637340763949889E-3</v>
      </c>
      <c r="C441" s="73">
        <f t="shared" si="58"/>
        <v>1</v>
      </c>
      <c r="D441" s="43">
        <f t="shared" si="61"/>
        <v>4.4637340763949889E-3</v>
      </c>
      <c r="E441" s="133">
        <f t="shared" si="59"/>
        <v>1.0826470900955872E-2</v>
      </c>
      <c r="F441" s="73">
        <f t="shared" si="60"/>
        <v>1</v>
      </c>
      <c r="G441" s="43">
        <f t="shared" si="62"/>
        <v>1.0826470900955872E-2</v>
      </c>
      <c r="H441" s="84"/>
      <c r="I441" s="133"/>
      <c r="J441" s="73"/>
      <c r="K441" s="43"/>
      <c r="L441" s="133"/>
      <c r="M441" s="73"/>
      <c r="N441" s="43"/>
      <c r="O441" s="84"/>
      <c r="P441" s="133"/>
      <c r="Q441" s="73"/>
      <c r="R441" s="43"/>
      <c r="S441" s="133"/>
      <c r="T441" s="73"/>
      <c r="U441" s="43"/>
      <c r="V441" s="185"/>
      <c r="W441" s="185"/>
      <c r="X441" s="185"/>
      <c r="Y441" s="185"/>
      <c r="Z441" s="185"/>
      <c r="AA441" s="185"/>
      <c r="AB441" s="185"/>
      <c r="AC441" s="185"/>
      <c r="AD441" s="185"/>
      <c r="AE441" s="185"/>
      <c r="AF441" s="185"/>
      <c r="AG441" s="185"/>
      <c r="AH441" s="185"/>
      <c r="AI441" s="185"/>
      <c r="AJ441" s="185"/>
      <c r="AK441" s="185"/>
      <c r="AL441" s="185"/>
      <c r="AM441" s="185"/>
      <c r="AN441" s="185"/>
      <c r="AO441" s="185"/>
      <c r="AP441" s="185"/>
      <c r="AQ441" s="185"/>
      <c r="AR441" s="185"/>
      <c r="AS441" s="185"/>
      <c r="AT441" s="185"/>
      <c r="AU441" s="185"/>
      <c r="AV441" s="185"/>
      <c r="AW441" s="185"/>
      <c r="AX441" s="185"/>
      <c r="AY441" s="185"/>
      <c r="AZ441" s="185"/>
      <c r="BA441" s="185"/>
      <c r="BB441" s="185"/>
      <c r="BC441" s="185"/>
      <c r="BD441" s="185"/>
      <c r="BE441" s="185"/>
      <c r="BF441" s="185"/>
      <c r="BG441" s="185"/>
      <c r="BH441" s="185"/>
      <c r="BI441" s="185"/>
      <c r="BJ441" s="185"/>
      <c r="BK441" s="185"/>
      <c r="BL441" s="185"/>
      <c r="BM441" s="185"/>
      <c r="BN441" s="185"/>
      <c r="BO441" s="185"/>
      <c r="BP441" s="185"/>
      <c r="BQ441" s="185"/>
      <c r="BR441" s="185"/>
      <c r="BS441" s="185"/>
      <c r="BT441" s="185"/>
      <c r="BU441" s="185"/>
      <c r="BV441" s="185"/>
      <c r="BW441" s="185"/>
      <c r="BX441" s="185"/>
      <c r="BY441" s="185"/>
      <c r="BZ441" s="185"/>
      <c r="CA441" s="185"/>
      <c r="CB441" s="185"/>
      <c r="CC441" s="185"/>
      <c r="CD441" s="185"/>
      <c r="CE441" s="185"/>
      <c r="CF441" s="185"/>
      <c r="CG441" s="185"/>
      <c r="CH441" s="185"/>
    </row>
    <row r="442" spans="1:86" x14ac:dyDescent="0.3">
      <c r="A442" s="84">
        <f t="shared" si="64"/>
        <v>40</v>
      </c>
      <c r="B442" s="133">
        <f t="shared" si="64"/>
        <v>4.5623960098432042E-3</v>
      </c>
      <c r="C442" s="73">
        <f t="shared" si="58"/>
        <v>0.99999999999999989</v>
      </c>
      <c r="D442" s="43">
        <f t="shared" si="61"/>
        <v>4.5623960098432033E-3</v>
      </c>
      <c r="E442" s="133">
        <f t="shared" si="59"/>
        <v>1.0983563688193806E-2</v>
      </c>
      <c r="F442" s="73">
        <f t="shared" si="60"/>
        <v>0.99999999999999989</v>
      </c>
      <c r="G442" s="43">
        <f t="shared" si="62"/>
        <v>1.0983563688193804E-2</v>
      </c>
      <c r="H442" s="84"/>
      <c r="I442" s="133"/>
      <c r="J442" s="73"/>
      <c r="K442" s="43"/>
      <c r="L442" s="133"/>
      <c r="M442" s="73"/>
      <c r="N442" s="43"/>
      <c r="O442" s="84"/>
      <c r="P442" s="133"/>
      <c r="Q442" s="73"/>
      <c r="R442" s="43"/>
      <c r="S442" s="133"/>
      <c r="T442" s="73"/>
      <c r="U442" s="43"/>
      <c r="V442" s="185"/>
      <c r="W442" s="185"/>
      <c r="X442" s="185"/>
      <c r="Y442" s="185"/>
      <c r="Z442" s="185"/>
      <c r="AA442" s="185"/>
      <c r="AB442" s="185"/>
      <c r="AC442" s="185"/>
      <c r="AD442" s="185"/>
      <c r="AE442" s="185"/>
      <c r="AF442" s="185"/>
      <c r="AG442" s="185"/>
      <c r="AH442" s="185"/>
      <c r="AI442" s="185"/>
      <c r="AJ442" s="185"/>
      <c r="AK442" s="185"/>
      <c r="AL442" s="185"/>
      <c r="AM442" s="185"/>
      <c r="AN442" s="185"/>
      <c r="AO442" s="185"/>
      <c r="AP442" s="185"/>
      <c r="AQ442" s="185"/>
      <c r="AR442" s="185"/>
      <c r="AS442" s="185"/>
      <c r="AT442" s="185"/>
      <c r="AU442" s="185"/>
      <c r="AV442" s="185"/>
      <c r="AW442" s="185"/>
      <c r="AX442" s="185"/>
      <c r="AY442" s="185"/>
      <c r="AZ442" s="185"/>
      <c r="BA442" s="185"/>
      <c r="BB442" s="185"/>
      <c r="BC442" s="185"/>
      <c r="BD442" s="185"/>
      <c r="BE442" s="185"/>
      <c r="BF442" s="185"/>
      <c r="BG442" s="185"/>
      <c r="BH442" s="185"/>
      <c r="BI442" s="185"/>
      <c r="BJ442" s="185"/>
      <c r="BK442" s="185"/>
      <c r="BL442" s="185"/>
      <c r="BM442" s="185"/>
      <c r="BN442" s="185"/>
      <c r="BO442" s="185"/>
      <c r="BP442" s="185"/>
      <c r="BQ442" s="185"/>
      <c r="BR442" s="185"/>
      <c r="BS442" s="185"/>
      <c r="BT442" s="185"/>
      <c r="BU442" s="185"/>
      <c r="BV442" s="185"/>
      <c r="BW442" s="185"/>
      <c r="BX442" s="185"/>
      <c r="BY442" s="185"/>
      <c r="BZ442" s="185"/>
      <c r="CA442" s="185"/>
      <c r="CB442" s="185"/>
      <c r="CC442" s="185"/>
      <c r="CD442" s="185"/>
      <c r="CE442" s="185"/>
      <c r="CF442" s="185"/>
      <c r="CG442" s="185"/>
      <c r="CH442" s="185"/>
    </row>
    <row r="443" spans="1:86" x14ac:dyDescent="0.3">
      <c r="A443" s="84">
        <f t="shared" si="64"/>
        <v>41</v>
      </c>
      <c r="B443" s="133">
        <f t="shared" si="64"/>
        <v>4.4852864404977544E-3</v>
      </c>
      <c r="C443" s="73">
        <f t="shared" si="58"/>
        <v>0.99999999999999989</v>
      </c>
      <c r="D443" s="43">
        <f t="shared" si="61"/>
        <v>4.4852864404977535E-3</v>
      </c>
      <c r="E443" s="133">
        <f t="shared" si="59"/>
        <v>1.1171787668024626E-2</v>
      </c>
      <c r="F443" s="73">
        <f t="shared" si="60"/>
        <v>0.99999999999999989</v>
      </c>
      <c r="G443" s="43">
        <f t="shared" si="62"/>
        <v>1.1171787668024624E-2</v>
      </c>
      <c r="H443" s="84"/>
      <c r="I443" s="133"/>
      <c r="J443" s="73"/>
      <c r="K443" s="43"/>
      <c r="L443" s="133"/>
      <c r="M443" s="73"/>
      <c r="N443" s="43"/>
      <c r="O443" s="84"/>
      <c r="P443" s="133"/>
      <c r="Q443" s="73"/>
      <c r="R443" s="43"/>
      <c r="S443" s="133"/>
      <c r="T443" s="73"/>
      <c r="U443" s="43"/>
      <c r="V443" s="185"/>
      <c r="W443" s="185"/>
      <c r="X443" s="185"/>
      <c r="Y443" s="185"/>
      <c r="Z443" s="185"/>
      <c r="AA443" s="185"/>
      <c r="AB443" s="185"/>
      <c r="AC443" s="185"/>
      <c r="AD443" s="185"/>
      <c r="AE443" s="185"/>
      <c r="AF443" s="185"/>
      <c r="AG443" s="185"/>
      <c r="AH443" s="185"/>
      <c r="AI443" s="185"/>
      <c r="AJ443" s="185"/>
      <c r="AK443" s="185"/>
      <c r="AL443" s="185"/>
      <c r="AM443" s="185"/>
      <c r="AN443" s="185"/>
      <c r="AO443" s="185"/>
      <c r="AP443" s="185"/>
      <c r="AQ443" s="185"/>
      <c r="AR443" s="185"/>
      <c r="AS443" s="185"/>
      <c r="AT443" s="185"/>
      <c r="AU443" s="185"/>
      <c r="AV443" s="185"/>
      <c r="AW443" s="185"/>
      <c r="AX443" s="185"/>
      <c r="AY443" s="185"/>
      <c r="AZ443" s="185"/>
      <c r="BA443" s="185"/>
      <c r="BB443" s="185"/>
      <c r="BC443" s="185"/>
      <c r="BD443" s="185"/>
      <c r="BE443" s="185"/>
      <c r="BF443" s="185"/>
      <c r="BG443" s="185"/>
      <c r="BH443" s="185"/>
      <c r="BI443" s="185"/>
      <c r="BJ443" s="185"/>
      <c r="BK443" s="185"/>
      <c r="BL443" s="185"/>
      <c r="BM443" s="185"/>
      <c r="BN443" s="185"/>
      <c r="BO443" s="185"/>
      <c r="BP443" s="185"/>
      <c r="BQ443" s="185"/>
      <c r="BR443" s="185"/>
      <c r="BS443" s="185"/>
      <c r="BT443" s="185"/>
      <c r="BU443" s="185"/>
      <c r="BV443" s="185"/>
      <c r="BW443" s="185"/>
      <c r="BX443" s="185"/>
      <c r="BY443" s="185"/>
      <c r="BZ443" s="185"/>
      <c r="CA443" s="185"/>
      <c r="CB443" s="185"/>
      <c r="CC443" s="185"/>
      <c r="CD443" s="185"/>
      <c r="CE443" s="185"/>
      <c r="CF443" s="185"/>
      <c r="CG443" s="185"/>
      <c r="CH443" s="185"/>
    </row>
    <row r="444" spans="1:86" x14ac:dyDescent="0.3">
      <c r="A444" s="84">
        <f t="shared" si="64"/>
        <v>42</v>
      </c>
      <c r="B444" s="133">
        <f t="shared" si="64"/>
        <v>4.4316450009530932E-3</v>
      </c>
      <c r="C444" s="73">
        <f t="shared" si="58"/>
        <v>1</v>
      </c>
      <c r="D444" s="43">
        <f t="shared" si="61"/>
        <v>4.4316450009530932E-3</v>
      </c>
      <c r="E444" s="133">
        <f t="shared" si="59"/>
        <v>1.1040078776285503E-2</v>
      </c>
      <c r="F444" s="73">
        <f t="shared" si="60"/>
        <v>1</v>
      </c>
      <c r="G444" s="43">
        <f t="shared" si="62"/>
        <v>1.1040078776285503E-2</v>
      </c>
      <c r="H444" s="84"/>
      <c r="I444" s="133"/>
      <c r="J444" s="73"/>
      <c r="K444" s="43"/>
      <c r="L444" s="133"/>
      <c r="M444" s="73"/>
      <c r="N444" s="43"/>
      <c r="O444" s="84"/>
      <c r="P444" s="133"/>
      <c r="Q444" s="73"/>
      <c r="R444" s="43"/>
      <c r="S444" s="133"/>
      <c r="T444" s="73"/>
      <c r="U444" s="43"/>
      <c r="V444" s="185"/>
      <c r="W444" s="185"/>
      <c r="X444" s="185"/>
      <c r="Y444" s="185"/>
      <c r="Z444" s="185"/>
      <c r="AA444" s="185"/>
      <c r="AB444" s="185"/>
      <c r="AC444" s="185"/>
      <c r="AD444" s="185"/>
      <c r="AE444" s="185"/>
      <c r="AF444" s="185"/>
      <c r="AG444" s="185"/>
      <c r="AH444" s="185"/>
      <c r="AI444" s="185"/>
      <c r="AJ444" s="185"/>
      <c r="AK444" s="185"/>
      <c r="AL444" s="185"/>
      <c r="AM444" s="185"/>
      <c r="AN444" s="185"/>
      <c r="AO444" s="185"/>
      <c r="AP444" s="185"/>
      <c r="AQ444" s="185"/>
      <c r="AR444" s="185"/>
      <c r="AS444" s="185"/>
      <c r="AT444" s="185"/>
      <c r="AU444" s="185"/>
      <c r="AV444" s="185"/>
      <c r="AW444" s="185"/>
      <c r="AX444" s="185"/>
      <c r="AY444" s="185"/>
      <c r="AZ444" s="185"/>
      <c r="BA444" s="185"/>
      <c r="BB444" s="185"/>
      <c r="BC444" s="185"/>
      <c r="BD444" s="185"/>
      <c r="BE444" s="185"/>
      <c r="BF444" s="185"/>
      <c r="BG444" s="185"/>
      <c r="BH444" s="185"/>
      <c r="BI444" s="185"/>
      <c r="BJ444" s="185"/>
      <c r="BK444" s="185"/>
      <c r="BL444" s="185"/>
      <c r="BM444" s="185"/>
      <c r="BN444" s="185"/>
      <c r="BO444" s="185"/>
      <c r="BP444" s="185"/>
      <c r="BQ444" s="185"/>
      <c r="BR444" s="185"/>
      <c r="BS444" s="185"/>
      <c r="BT444" s="185"/>
      <c r="BU444" s="185"/>
      <c r="BV444" s="185"/>
      <c r="BW444" s="185"/>
      <c r="BX444" s="185"/>
      <c r="BY444" s="185"/>
      <c r="BZ444" s="185"/>
      <c r="CA444" s="185"/>
      <c r="CB444" s="185"/>
      <c r="CC444" s="185"/>
      <c r="CD444" s="185"/>
      <c r="CE444" s="185"/>
      <c r="CF444" s="185"/>
      <c r="CG444" s="185"/>
      <c r="CH444" s="185"/>
    </row>
    <row r="445" spans="1:86" x14ac:dyDescent="0.3">
      <c r="A445" s="84">
        <f t="shared" si="64"/>
        <v>43</v>
      </c>
      <c r="B445" s="133">
        <f t="shared" si="64"/>
        <v>4.4287713524060581E-3</v>
      </c>
      <c r="C445" s="73">
        <f t="shared" si="58"/>
        <v>1</v>
      </c>
      <c r="D445" s="43">
        <f t="shared" si="61"/>
        <v>4.4287713524060581E-3</v>
      </c>
      <c r="E445" s="133">
        <f t="shared" si="59"/>
        <v>1.1085578211613564E-2</v>
      </c>
      <c r="F445" s="73">
        <f t="shared" si="60"/>
        <v>1</v>
      </c>
      <c r="G445" s="43">
        <f t="shared" si="62"/>
        <v>1.1085578211613564E-2</v>
      </c>
      <c r="H445" s="84"/>
      <c r="I445" s="133"/>
      <c r="J445" s="73"/>
      <c r="K445" s="43"/>
      <c r="L445" s="133"/>
      <c r="M445" s="73"/>
      <c r="N445" s="43"/>
      <c r="O445" s="84"/>
      <c r="P445" s="133"/>
      <c r="Q445" s="73"/>
      <c r="R445" s="43"/>
      <c r="S445" s="133"/>
      <c r="T445" s="73"/>
      <c r="U445" s="43"/>
      <c r="V445" s="185"/>
      <c r="W445" s="185"/>
      <c r="X445" s="185"/>
      <c r="Y445" s="185"/>
      <c r="Z445" s="185"/>
      <c r="AA445" s="185"/>
      <c r="AB445" s="185"/>
      <c r="AC445" s="185"/>
      <c r="AD445" s="185"/>
      <c r="AE445" s="185"/>
      <c r="AF445" s="185"/>
      <c r="AG445" s="185"/>
      <c r="AH445" s="185"/>
      <c r="AI445" s="185"/>
      <c r="AJ445" s="185"/>
      <c r="AK445" s="185"/>
      <c r="AL445" s="185"/>
      <c r="AM445" s="185"/>
      <c r="AN445" s="185"/>
      <c r="AO445" s="185"/>
      <c r="AP445" s="185"/>
      <c r="AQ445" s="185"/>
      <c r="AR445" s="185"/>
      <c r="AS445" s="185"/>
      <c r="AT445" s="185"/>
      <c r="AU445" s="185"/>
      <c r="AV445" s="185"/>
      <c r="AW445" s="185"/>
      <c r="AX445" s="185"/>
      <c r="AY445" s="185"/>
      <c r="AZ445" s="185"/>
      <c r="BA445" s="185"/>
      <c r="BB445" s="185"/>
      <c r="BC445" s="185"/>
      <c r="BD445" s="185"/>
      <c r="BE445" s="185"/>
      <c r="BF445" s="185"/>
      <c r="BG445" s="185"/>
      <c r="BH445" s="185"/>
      <c r="BI445" s="185"/>
      <c r="BJ445" s="185"/>
      <c r="BK445" s="185"/>
      <c r="BL445" s="185"/>
      <c r="BM445" s="185"/>
      <c r="BN445" s="185"/>
      <c r="BO445" s="185"/>
      <c r="BP445" s="185"/>
      <c r="BQ445" s="185"/>
      <c r="BR445" s="185"/>
      <c r="BS445" s="185"/>
      <c r="BT445" s="185"/>
      <c r="BU445" s="185"/>
      <c r="BV445" s="185"/>
      <c r="BW445" s="185"/>
      <c r="BX445" s="185"/>
      <c r="BY445" s="185"/>
      <c r="BZ445" s="185"/>
      <c r="CA445" s="185"/>
      <c r="CB445" s="185"/>
      <c r="CC445" s="185"/>
      <c r="CD445" s="185"/>
      <c r="CE445" s="185"/>
      <c r="CF445" s="185"/>
      <c r="CG445" s="185"/>
      <c r="CH445" s="185"/>
    </row>
    <row r="446" spans="1:86" x14ac:dyDescent="0.3">
      <c r="A446" s="84">
        <f t="shared" si="64"/>
        <v>44</v>
      </c>
      <c r="B446" s="133">
        <f t="shared" si="64"/>
        <v>4.3420829545704901E-3</v>
      </c>
      <c r="C446" s="73">
        <f t="shared" si="58"/>
        <v>1</v>
      </c>
      <c r="D446" s="43">
        <f t="shared" si="61"/>
        <v>4.3420829545704901E-3</v>
      </c>
      <c r="E446" s="133">
        <f t="shared" si="59"/>
        <v>1.126805489435031E-2</v>
      </c>
      <c r="F446" s="73">
        <f t="shared" si="60"/>
        <v>1</v>
      </c>
      <c r="G446" s="43">
        <f t="shared" si="62"/>
        <v>1.126805489435031E-2</v>
      </c>
      <c r="H446" s="84"/>
      <c r="I446" s="133"/>
      <c r="J446" s="73"/>
      <c r="K446" s="43"/>
      <c r="L446" s="133"/>
      <c r="M446" s="73"/>
      <c r="N446" s="43"/>
      <c r="O446" s="84"/>
      <c r="P446" s="133"/>
      <c r="Q446" s="73"/>
      <c r="R446" s="43"/>
      <c r="S446" s="133"/>
      <c r="T446" s="73"/>
      <c r="U446" s="43"/>
      <c r="V446" s="185"/>
      <c r="W446" s="185"/>
      <c r="X446" s="185"/>
      <c r="Y446" s="185"/>
      <c r="Z446" s="185"/>
      <c r="AA446" s="185"/>
      <c r="AB446" s="185"/>
      <c r="AC446" s="185"/>
      <c r="AD446" s="185"/>
      <c r="AE446" s="185"/>
      <c r="AF446" s="185"/>
      <c r="AG446" s="185"/>
      <c r="AH446" s="185"/>
      <c r="AI446" s="185"/>
      <c r="AJ446" s="185"/>
      <c r="AK446" s="185"/>
      <c r="AL446" s="185"/>
      <c r="AM446" s="185"/>
      <c r="AN446" s="185"/>
      <c r="AO446" s="185"/>
      <c r="AP446" s="185"/>
      <c r="AQ446" s="185"/>
      <c r="AR446" s="185"/>
      <c r="AS446" s="185"/>
      <c r="AT446" s="185"/>
      <c r="AU446" s="185"/>
      <c r="AV446" s="185"/>
      <c r="AW446" s="185"/>
      <c r="AX446" s="185"/>
      <c r="AY446" s="185"/>
      <c r="AZ446" s="185"/>
      <c r="BA446" s="185"/>
      <c r="BB446" s="185"/>
      <c r="BC446" s="185"/>
      <c r="BD446" s="185"/>
      <c r="BE446" s="185"/>
      <c r="BF446" s="185"/>
      <c r="BG446" s="185"/>
      <c r="BH446" s="185"/>
      <c r="BI446" s="185"/>
      <c r="BJ446" s="185"/>
      <c r="BK446" s="185"/>
      <c r="BL446" s="185"/>
      <c r="BM446" s="185"/>
      <c r="BN446" s="185"/>
      <c r="BO446" s="185"/>
      <c r="BP446" s="185"/>
      <c r="BQ446" s="185"/>
      <c r="BR446" s="185"/>
      <c r="BS446" s="185"/>
      <c r="BT446" s="185"/>
      <c r="BU446" s="185"/>
      <c r="BV446" s="185"/>
      <c r="BW446" s="185"/>
      <c r="BX446" s="185"/>
      <c r="BY446" s="185"/>
      <c r="BZ446" s="185"/>
      <c r="CA446" s="185"/>
      <c r="CB446" s="185"/>
      <c r="CC446" s="185"/>
      <c r="CD446" s="185"/>
      <c r="CE446" s="185"/>
      <c r="CF446" s="185"/>
      <c r="CG446" s="185"/>
      <c r="CH446" s="185"/>
    </row>
    <row r="447" spans="1:86" x14ac:dyDescent="0.3">
      <c r="A447" s="84">
        <f t="shared" si="64"/>
        <v>45</v>
      </c>
      <c r="B447" s="133">
        <f t="shared" si="64"/>
        <v>4.29658351924243E-3</v>
      </c>
      <c r="C447" s="73">
        <f t="shared" si="58"/>
        <v>1</v>
      </c>
      <c r="D447" s="43">
        <f t="shared" si="61"/>
        <v>4.29658351924243E-3</v>
      </c>
      <c r="E447" s="133">
        <f t="shared" si="59"/>
        <v>1.1072646793151904E-2</v>
      </c>
      <c r="F447" s="73">
        <f t="shared" si="60"/>
        <v>1</v>
      </c>
      <c r="G447" s="43">
        <f t="shared" si="62"/>
        <v>1.1072646793151904E-2</v>
      </c>
      <c r="H447" s="84"/>
      <c r="I447" s="133"/>
      <c r="J447" s="73"/>
      <c r="K447" s="43"/>
      <c r="L447" s="133"/>
      <c r="M447" s="73"/>
      <c r="N447" s="43"/>
      <c r="O447" s="84"/>
      <c r="P447" s="133"/>
      <c r="Q447" s="73"/>
      <c r="R447" s="43"/>
      <c r="S447" s="133"/>
      <c r="T447" s="73"/>
      <c r="U447" s="43"/>
      <c r="V447" s="185"/>
      <c r="W447" s="185"/>
      <c r="X447" s="185"/>
      <c r="Y447" s="185"/>
      <c r="Z447" s="185"/>
      <c r="AA447" s="185"/>
      <c r="AB447" s="185"/>
      <c r="AC447" s="185"/>
      <c r="AD447" s="185"/>
      <c r="AE447" s="185"/>
      <c r="AF447" s="185"/>
      <c r="AG447" s="185"/>
      <c r="AH447" s="185"/>
      <c r="AI447" s="185"/>
      <c r="AJ447" s="185"/>
      <c r="AK447" s="185"/>
      <c r="AL447" s="185"/>
      <c r="AM447" s="185"/>
      <c r="AN447" s="185"/>
      <c r="AO447" s="185"/>
      <c r="AP447" s="185"/>
      <c r="AQ447" s="185"/>
      <c r="AR447" s="185"/>
      <c r="AS447" s="185"/>
      <c r="AT447" s="185"/>
      <c r="AU447" s="185"/>
      <c r="AV447" s="185"/>
      <c r="AW447" s="185"/>
      <c r="AX447" s="185"/>
      <c r="AY447" s="185"/>
      <c r="AZ447" s="185"/>
      <c r="BA447" s="185"/>
      <c r="BB447" s="185"/>
      <c r="BC447" s="185"/>
      <c r="BD447" s="185"/>
      <c r="BE447" s="185"/>
      <c r="BF447" s="185"/>
      <c r="BG447" s="185"/>
      <c r="BH447" s="185"/>
      <c r="BI447" s="185"/>
      <c r="BJ447" s="185"/>
      <c r="BK447" s="185"/>
      <c r="BL447" s="185"/>
      <c r="BM447" s="185"/>
      <c r="BN447" s="185"/>
      <c r="BO447" s="185"/>
      <c r="BP447" s="185"/>
      <c r="BQ447" s="185"/>
      <c r="BR447" s="185"/>
      <c r="BS447" s="185"/>
      <c r="BT447" s="185"/>
      <c r="BU447" s="185"/>
      <c r="BV447" s="185"/>
      <c r="BW447" s="185"/>
      <c r="BX447" s="185"/>
      <c r="BY447" s="185"/>
      <c r="BZ447" s="185"/>
      <c r="CA447" s="185"/>
      <c r="CB447" s="185"/>
      <c r="CC447" s="185"/>
      <c r="CD447" s="185"/>
      <c r="CE447" s="185"/>
      <c r="CF447" s="185"/>
      <c r="CG447" s="185"/>
      <c r="CH447" s="185"/>
    </row>
    <row r="448" spans="1:86" x14ac:dyDescent="0.3">
      <c r="A448" s="84">
        <f t="shared" si="64"/>
        <v>46</v>
      </c>
      <c r="B448" s="133">
        <f t="shared" si="64"/>
        <v>4.2558734981594281E-3</v>
      </c>
      <c r="C448" s="73">
        <f t="shared" si="58"/>
        <v>1</v>
      </c>
      <c r="D448" s="43">
        <f t="shared" si="61"/>
        <v>4.2558734981594281E-3</v>
      </c>
      <c r="E448" s="133">
        <f t="shared" si="59"/>
        <v>1.1147361655374824E-2</v>
      </c>
      <c r="F448" s="73">
        <f t="shared" si="60"/>
        <v>1</v>
      </c>
      <c r="G448" s="43">
        <f t="shared" si="62"/>
        <v>1.1147361655374824E-2</v>
      </c>
      <c r="H448" s="84"/>
      <c r="I448" s="133"/>
      <c r="J448" s="73"/>
      <c r="K448" s="43"/>
      <c r="L448" s="133"/>
      <c r="M448" s="73"/>
      <c r="N448" s="43"/>
      <c r="O448" s="84"/>
      <c r="P448" s="133"/>
      <c r="Q448" s="73"/>
      <c r="R448" s="43"/>
      <c r="S448" s="133"/>
      <c r="T448" s="73"/>
      <c r="U448" s="43"/>
      <c r="V448" s="185"/>
      <c r="W448" s="185"/>
      <c r="X448" s="185"/>
      <c r="Y448" s="185"/>
      <c r="Z448" s="185"/>
      <c r="AA448" s="185"/>
      <c r="AB448" s="185"/>
      <c r="AC448" s="185"/>
      <c r="AD448" s="185"/>
      <c r="AE448" s="185"/>
      <c r="AF448" s="185"/>
      <c r="AG448" s="185"/>
      <c r="AH448" s="185"/>
      <c r="AI448" s="185"/>
      <c r="AJ448" s="185"/>
      <c r="AK448" s="185"/>
      <c r="AL448" s="185"/>
      <c r="AM448" s="185"/>
      <c r="AN448" s="185"/>
      <c r="AO448" s="185"/>
      <c r="AP448" s="185"/>
      <c r="AQ448" s="185"/>
      <c r="AR448" s="185"/>
      <c r="AS448" s="185"/>
      <c r="AT448" s="185"/>
      <c r="AU448" s="185"/>
      <c r="AV448" s="185"/>
      <c r="AW448" s="185"/>
      <c r="AX448" s="185"/>
      <c r="AY448" s="185"/>
      <c r="AZ448" s="185"/>
      <c r="BA448" s="185"/>
      <c r="BB448" s="185"/>
      <c r="BC448" s="185"/>
      <c r="BD448" s="185"/>
      <c r="BE448" s="185"/>
      <c r="BF448" s="185"/>
      <c r="BG448" s="185"/>
      <c r="BH448" s="185"/>
      <c r="BI448" s="185"/>
      <c r="BJ448" s="185"/>
      <c r="BK448" s="185"/>
      <c r="BL448" s="185"/>
      <c r="BM448" s="185"/>
      <c r="BN448" s="185"/>
      <c r="BO448" s="185"/>
      <c r="BP448" s="185"/>
      <c r="BQ448" s="185"/>
      <c r="BR448" s="185"/>
      <c r="BS448" s="185"/>
      <c r="BT448" s="185"/>
      <c r="BU448" s="185"/>
      <c r="BV448" s="185"/>
      <c r="BW448" s="185"/>
      <c r="BX448" s="185"/>
      <c r="BY448" s="185"/>
      <c r="BZ448" s="185"/>
      <c r="CA448" s="185"/>
      <c r="CB448" s="185"/>
      <c r="CC448" s="185"/>
      <c r="CD448" s="185"/>
      <c r="CE448" s="185"/>
      <c r="CF448" s="185"/>
      <c r="CG448" s="185"/>
      <c r="CH448" s="185"/>
    </row>
    <row r="449" spans="1:86" x14ac:dyDescent="0.3">
      <c r="A449" s="84">
        <f t="shared" si="64"/>
        <v>47</v>
      </c>
      <c r="B449" s="133">
        <f t="shared" si="64"/>
        <v>4.1720587488708952E-3</v>
      </c>
      <c r="C449" s="73">
        <f t="shared" si="58"/>
        <v>0.99999999999999989</v>
      </c>
      <c r="D449" s="43">
        <f t="shared" si="61"/>
        <v>4.1720587488708943E-3</v>
      </c>
      <c r="E449" s="133">
        <f t="shared" si="59"/>
        <v>1.1470647116916307E-2</v>
      </c>
      <c r="F449" s="73">
        <f t="shared" si="60"/>
        <v>0.99999999999999989</v>
      </c>
      <c r="G449" s="43">
        <f t="shared" si="62"/>
        <v>1.1470647116916305E-2</v>
      </c>
      <c r="H449" s="84"/>
      <c r="I449" s="133"/>
      <c r="J449" s="73"/>
      <c r="K449" s="43"/>
      <c r="L449" s="133"/>
      <c r="M449" s="73"/>
      <c r="N449" s="43"/>
      <c r="O449" s="84"/>
      <c r="P449" s="133"/>
      <c r="Q449" s="73"/>
      <c r="R449" s="43"/>
      <c r="S449" s="133"/>
      <c r="T449" s="73"/>
      <c r="U449" s="43"/>
      <c r="V449" s="185"/>
      <c r="W449" s="185"/>
      <c r="X449" s="185"/>
      <c r="Y449" s="185"/>
      <c r="Z449" s="185"/>
      <c r="AA449" s="185"/>
      <c r="AB449" s="185"/>
      <c r="AC449" s="185"/>
      <c r="AD449" s="185"/>
      <c r="AE449" s="185"/>
      <c r="AF449" s="185"/>
      <c r="AG449" s="185"/>
      <c r="AH449" s="185"/>
      <c r="AI449" s="185"/>
      <c r="AJ449" s="185"/>
      <c r="AK449" s="185"/>
      <c r="AL449" s="185"/>
      <c r="AM449" s="185"/>
      <c r="AN449" s="185"/>
      <c r="AO449" s="185"/>
      <c r="AP449" s="185"/>
      <c r="AQ449" s="185"/>
      <c r="AR449" s="185"/>
      <c r="AS449" s="185"/>
      <c r="AT449" s="185"/>
      <c r="AU449" s="185"/>
      <c r="AV449" s="185"/>
      <c r="AW449" s="185"/>
      <c r="AX449" s="185"/>
      <c r="AY449" s="185"/>
      <c r="AZ449" s="185"/>
      <c r="BA449" s="185"/>
      <c r="BB449" s="185"/>
      <c r="BC449" s="185"/>
      <c r="BD449" s="185"/>
      <c r="BE449" s="185"/>
      <c r="BF449" s="185"/>
      <c r="BG449" s="185"/>
      <c r="BH449" s="185"/>
      <c r="BI449" s="185"/>
      <c r="BJ449" s="185"/>
      <c r="BK449" s="185"/>
      <c r="BL449" s="185"/>
      <c r="BM449" s="185"/>
      <c r="BN449" s="185"/>
      <c r="BO449" s="185"/>
      <c r="BP449" s="185"/>
      <c r="BQ449" s="185"/>
      <c r="BR449" s="185"/>
      <c r="BS449" s="185"/>
      <c r="BT449" s="185"/>
      <c r="BU449" s="185"/>
      <c r="BV449" s="185"/>
      <c r="BW449" s="185"/>
      <c r="BX449" s="185"/>
      <c r="BY449" s="185"/>
      <c r="BZ449" s="185"/>
      <c r="CA449" s="185"/>
      <c r="CB449" s="185"/>
      <c r="CC449" s="185"/>
      <c r="CD449" s="185"/>
      <c r="CE449" s="185"/>
      <c r="CF449" s="185"/>
      <c r="CG449" s="185"/>
      <c r="CH449" s="185"/>
    </row>
    <row r="450" spans="1:86" x14ac:dyDescent="0.3">
      <c r="A450" s="84">
        <f t="shared" si="64"/>
        <v>48</v>
      </c>
      <c r="B450" s="133">
        <f t="shared" si="64"/>
        <v>4.0743546982716919E-3</v>
      </c>
      <c r="C450" s="73">
        <f t="shared" si="58"/>
        <v>1</v>
      </c>
      <c r="D450" s="43">
        <f t="shared" si="61"/>
        <v>4.0743546982716919E-3</v>
      </c>
      <c r="E450" s="133">
        <f t="shared" si="59"/>
        <v>1.1280028429962959E-2</v>
      </c>
      <c r="F450" s="73">
        <f t="shared" si="60"/>
        <v>1</v>
      </c>
      <c r="G450" s="43">
        <f t="shared" si="62"/>
        <v>1.1280028429962959E-2</v>
      </c>
      <c r="H450" s="84"/>
      <c r="I450" s="133"/>
      <c r="J450" s="73"/>
      <c r="K450" s="43"/>
      <c r="L450" s="133"/>
      <c r="M450" s="73"/>
      <c r="N450" s="43"/>
      <c r="O450" s="84"/>
      <c r="P450" s="133"/>
      <c r="Q450" s="73"/>
      <c r="R450" s="43"/>
      <c r="S450" s="133"/>
      <c r="T450" s="73"/>
      <c r="U450" s="43"/>
      <c r="V450" s="185"/>
      <c r="W450" s="185"/>
      <c r="X450" s="185"/>
      <c r="Y450" s="185"/>
      <c r="Z450" s="185"/>
      <c r="AA450" s="185"/>
      <c r="AB450" s="185"/>
      <c r="AC450" s="185"/>
      <c r="AD450" s="185"/>
      <c r="AE450" s="185"/>
      <c r="AF450" s="185"/>
      <c r="AG450" s="185"/>
      <c r="AH450" s="185"/>
      <c r="AI450" s="185"/>
      <c r="AJ450" s="185"/>
      <c r="AK450" s="185"/>
      <c r="AL450" s="185"/>
      <c r="AM450" s="185"/>
      <c r="AN450" s="185"/>
      <c r="AO450" s="185"/>
      <c r="AP450" s="185"/>
      <c r="AQ450" s="185"/>
      <c r="AR450" s="185"/>
      <c r="AS450" s="185"/>
      <c r="AT450" s="185"/>
      <c r="AU450" s="185"/>
      <c r="AV450" s="185"/>
      <c r="AW450" s="185"/>
      <c r="AX450" s="185"/>
      <c r="AY450" s="185"/>
      <c r="AZ450" s="185"/>
      <c r="BA450" s="185"/>
      <c r="BB450" s="185"/>
      <c r="BC450" s="185"/>
      <c r="BD450" s="185"/>
      <c r="BE450" s="185"/>
      <c r="BF450" s="185"/>
      <c r="BG450" s="185"/>
      <c r="BH450" s="185"/>
      <c r="BI450" s="185"/>
      <c r="BJ450" s="185"/>
      <c r="BK450" s="185"/>
      <c r="BL450" s="185"/>
      <c r="BM450" s="185"/>
      <c r="BN450" s="185"/>
      <c r="BO450" s="185"/>
      <c r="BP450" s="185"/>
      <c r="BQ450" s="185"/>
      <c r="BR450" s="185"/>
      <c r="BS450" s="185"/>
      <c r="BT450" s="185"/>
      <c r="BU450" s="185"/>
      <c r="BV450" s="185"/>
      <c r="BW450" s="185"/>
      <c r="BX450" s="185"/>
      <c r="BY450" s="185"/>
      <c r="BZ450" s="185"/>
      <c r="CA450" s="185"/>
      <c r="CB450" s="185"/>
      <c r="CC450" s="185"/>
      <c r="CD450" s="185"/>
      <c r="CE450" s="185"/>
      <c r="CF450" s="185"/>
      <c r="CG450" s="185"/>
      <c r="CH450" s="185"/>
    </row>
    <row r="451" spans="1:86" x14ac:dyDescent="0.3">
      <c r="A451" s="84">
        <f t="shared" ref="A451:B466" si="65">A256</f>
        <v>49</v>
      </c>
      <c r="B451" s="133">
        <f t="shared" si="65"/>
        <v>3.8626625886400839E-3</v>
      </c>
      <c r="C451" s="73">
        <f t="shared" si="58"/>
        <v>1</v>
      </c>
      <c r="D451" s="43">
        <f t="shared" si="61"/>
        <v>3.8626625886400839E-3</v>
      </c>
      <c r="E451" s="133">
        <f t="shared" si="59"/>
        <v>1.030203004112191E-2</v>
      </c>
      <c r="F451" s="73">
        <f t="shared" si="60"/>
        <v>1</v>
      </c>
      <c r="G451" s="43">
        <f t="shared" si="62"/>
        <v>1.030203004112191E-2</v>
      </c>
      <c r="H451" s="84"/>
      <c r="I451" s="133"/>
      <c r="J451" s="73"/>
      <c r="K451" s="43"/>
      <c r="L451" s="133"/>
      <c r="M451" s="73"/>
      <c r="N451" s="43"/>
      <c r="O451" s="84"/>
      <c r="P451" s="133"/>
      <c r="Q451" s="73"/>
      <c r="R451" s="43"/>
      <c r="S451" s="133"/>
      <c r="T451" s="73"/>
      <c r="U451" s="43"/>
      <c r="V451" s="185"/>
      <c r="W451" s="185"/>
      <c r="X451" s="185"/>
      <c r="Y451" s="185"/>
      <c r="Z451" s="185"/>
      <c r="AA451" s="185"/>
      <c r="AB451" s="185"/>
      <c r="AC451" s="185"/>
      <c r="AD451" s="185"/>
      <c r="AE451" s="185"/>
      <c r="AF451" s="185"/>
      <c r="AG451" s="185"/>
      <c r="AH451" s="185"/>
      <c r="AI451" s="185"/>
      <c r="AJ451" s="185"/>
      <c r="AK451" s="185"/>
      <c r="AL451" s="185"/>
      <c r="AM451" s="185"/>
      <c r="AN451" s="185"/>
      <c r="AO451" s="185"/>
      <c r="AP451" s="185"/>
      <c r="AQ451" s="185"/>
      <c r="AR451" s="185"/>
      <c r="AS451" s="185"/>
      <c r="AT451" s="185"/>
      <c r="AU451" s="185"/>
      <c r="AV451" s="185"/>
      <c r="AW451" s="185"/>
      <c r="AX451" s="185"/>
      <c r="AY451" s="185"/>
      <c r="AZ451" s="185"/>
      <c r="BA451" s="185"/>
      <c r="BB451" s="185"/>
      <c r="BC451" s="185"/>
      <c r="BD451" s="185"/>
      <c r="BE451" s="185"/>
      <c r="BF451" s="185"/>
      <c r="BG451" s="185"/>
      <c r="BH451" s="185"/>
      <c r="BI451" s="185"/>
      <c r="BJ451" s="185"/>
      <c r="BK451" s="185"/>
      <c r="BL451" s="185"/>
      <c r="BM451" s="185"/>
      <c r="BN451" s="185"/>
      <c r="BO451" s="185"/>
      <c r="BP451" s="185"/>
      <c r="BQ451" s="185"/>
      <c r="BR451" s="185"/>
      <c r="BS451" s="185"/>
      <c r="BT451" s="185"/>
      <c r="BU451" s="185"/>
      <c r="BV451" s="185"/>
      <c r="BW451" s="185"/>
      <c r="BX451" s="185"/>
      <c r="BY451" s="185"/>
      <c r="BZ451" s="185"/>
      <c r="CA451" s="185"/>
      <c r="CB451" s="185"/>
      <c r="CC451" s="185"/>
      <c r="CD451" s="185"/>
      <c r="CE451" s="185"/>
      <c r="CF451" s="185"/>
      <c r="CG451" s="185"/>
      <c r="CH451" s="185"/>
    </row>
    <row r="452" spans="1:86" x14ac:dyDescent="0.3">
      <c r="A452" s="84">
        <f t="shared" si="65"/>
        <v>50</v>
      </c>
      <c r="B452" s="133">
        <f t="shared" si="65"/>
        <v>3.7458008810606447E-3</v>
      </c>
      <c r="C452" s="73">
        <f t="shared" si="58"/>
        <v>1</v>
      </c>
      <c r="D452" s="43">
        <f t="shared" si="61"/>
        <v>3.7458008810606447E-3</v>
      </c>
      <c r="E452" s="133">
        <f t="shared" si="59"/>
        <v>1.014781090243101E-2</v>
      </c>
      <c r="F452" s="73">
        <f t="shared" si="60"/>
        <v>1</v>
      </c>
      <c r="G452" s="43">
        <f t="shared" si="62"/>
        <v>1.014781090243101E-2</v>
      </c>
      <c r="H452" s="84"/>
      <c r="I452" s="133"/>
      <c r="J452" s="73"/>
      <c r="K452" s="43"/>
      <c r="L452" s="133"/>
      <c r="M452" s="73"/>
      <c r="N452" s="43"/>
      <c r="O452" s="84"/>
      <c r="P452" s="133"/>
      <c r="Q452" s="73"/>
      <c r="R452" s="43"/>
      <c r="S452" s="133"/>
      <c r="T452" s="73"/>
      <c r="U452" s="43"/>
      <c r="V452" s="185"/>
      <c r="W452" s="185"/>
      <c r="X452" s="185"/>
      <c r="Y452" s="185"/>
      <c r="Z452" s="185"/>
      <c r="AA452" s="185"/>
      <c r="AB452" s="185"/>
      <c r="AC452" s="185"/>
      <c r="AD452" s="185"/>
      <c r="AE452" s="185"/>
      <c r="AF452" s="185"/>
      <c r="AG452" s="185"/>
      <c r="AH452" s="185"/>
      <c r="AI452" s="185"/>
      <c r="AJ452" s="185"/>
      <c r="AK452" s="185"/>
      <c r="AL452" s="185"/>
      <c r="AM452" s="185"/>
      <c r="AN452" s="185"/>
      <c r="AO452" s="185"/>
      <c r="AP452" s="185"/>
      <c r="AQ452" s="185"/>
      <c r="AR452" s="185"/>
      <c r="AS452" s="185"/>
      <c r="AT452" s="185"/>
      <c r="AU452" s="185"/>
      <c r="AV452" s="185"/>
      <c r="AW452" s="185"/>
      <c r="AX452" s="185"/>
      <c r="AY452" s="185"/>
      <c r="AZ452" s="185"/>
      <c r="BA452" s="185"/>
      <c r="BB452" s="185"/>
      <c r="BC452" s="185"/>
      <c r="BD452" s="185"/>
      <c r="BE452" s="185"/>
      <c r="BF452" s="185"/>
      <c r="BG452" s="185"/>
      <c r="BH452" s="185"/>
      <c r="BI452" s="185"/>
      <c r="BJ452" s="185"/>
      <c r="BK452" s="185"/>
      <c r="BL452" s="185"/>
      <c r="BM452" s="185"/>
      <c r="BN452" s="185"/>
      <c r="BO452" s="185"/>
      <c r="BP452" s="185"/>
      <c r="BQ452" s="185"/>
      <c r="BR452" s="185"/>
      <c r="BS452" s="185"/>
      <c r="BT452" s="185"/>
      <c r="BU452" s="185"/>
      <c r="BV452" s="185"/>
      <c r="BW452" s="185"/>
      <c r="BX452" s="185"/>
      <c r="BY452" s="185"/>
      <c r="BZ452" s="185"/>
      <c r="CA452" s="185"/>
      <c r="CB452" s="185"/>
      <c r="CC452" s="185"/>
      <c r="CD452" s="185"/>
      <c r="CE452" s="185"/>
      <c r="CF452" s="185"/>
      <c r="CG452" s="185"/>
      <c r="CH452" s="185"/>
    </row>
    <row r="453" spans="1:86" x14ac:dyDescent="0.3">
      <c r="A453" s="84">
        <f t="shared" si="65"/>
        <v>51</v>
      </c>
      <c r="B453" s="133">
        <f t="shared" si="65"/>
        <v>3.5767345582100618E-3</v>
      </c>
      <c r="C453" s="73">
        <f t="shared" si="58"/>
        <v>1</v>
      </c>
      <c r="D453" s="43">
        <f t="shared" si="61"/>
        <v>3.5767345582100618E-3</v>
      </c>
      <c r="E453" s="133">
        <f t="shared" si="59"/>
        <v>1.024359918733219E-2</v>
      </c>
      <c r="F453" s="73">
        <f t="shared" si="60"/>
        <v>1</v>
      </c>
      <c r="G453" s="43">
        <f t="shared" si="62"/>
        <v>1.024359918733219E-2</v>
      </c>
      <c r="H453" s="84"/>
      <c r="I453" s="133"/>
      <c r="J453" s="73"/>
      <c r="K453" s="43"/>
      <c r="L453" s="133"/>
      <c r="M453" s="73"/>
      <c r="N453" s="43"/>
      <c r="O453" s="84"/>
      <c r="P453" s="133"/>
      <c r="Q453" s="73"/>
      <c r="R453" s="43"/>
      <c r="S453" s="133"/>
      <c r="T453" s="73"/>
      <c r="U453" s="43"/>
      <c r="V453" s="185"/>
      <c r="W453" s="185"/>
      <c r="X453" s="185"/>
      <c r="Y453" s="185"/>
      <c r="Z453" s="185"/>
      <c r="AA453" s="185"/>
      <c r="AB453" s="185"/>
      <c r="AC453" s="185"/>
      <c r="AD453" s="185"/>
      <c r="AE453" s="185"/>
      <c r="AF453" s="185"/>
      <c r="AG453" s="185"/>
      <c r="AH453" s="185"/>
      <c r="AI453" s="185"/>
      <c r="AJ453" s="185"/>
      <c r="AK453" s="185"/>
      <c r="AL453" s="185"/>
      <c r="AM453" s="185"/>
      <c r="AN453" s="185"/>
      <c r="AO453" s="185"/>
      <c r="AP453" s="185"/>
      <c r="AQ453" s="185"/>
      <c r="AR453" s="185"/>
      <c r="AS453" s="185"/>
      <c r="AT453" s="185"/>
      <c r="AU453" s="185"/>
      <c r="AV453" s="185"/>
      <c r="AW453" s="185"/>
      <c r="AX453" s="185"/>
      <c r="AY453" s="185"/>
      <c r="AZ453" s="185"/>
      <c r="BA453" s="185"/>
      <c r="BB453" s="185"/>
      <c r="BC453" s="185"/>
      <c r="BD453" s="185"/>
      <c r="BE453" s="185"/>
      <c r="BF453" s="185"/>
      <c r="BG453" s="185"/>
      <c r="BH453" s="185"/>
      <c r="BI453" s="185"/>
      <c r="BJ453" s="185"/>
      <c r="BK453" s="185"/>
      <c r="BL453" s="185"/>
      <c r="BM453" s="185"/>
      <c r="BN453" s="185"/>
      <c r="BO453" s="185"/>
      <c r="BP453" s="185"/>
      <c r="BQ453" s="185"/>
      <c r="BR453" s="185"/>
      <c r="BS453" s="185"/>
      <c r="BT453" s="185"/>
      <c r="BU453" s="185"/>
      <c r="BV453" s="185"/>
      <c r="BW453" s="185"/>
      <c r="BX453" s="185"/>
      <c r="BY453" s="185"/>
      <c r="BZ453" s="185"/>
      <c r="CA453" s="185"/>
      <c r="CB453" s="185"/>
      <c r="CC453" s="185"/>
      <c r="CD453" s="185"/>
      <c r="CE453" s="185"/>
      <c r="CF453" s="185"/>
      <c r="CG453" s="185"/>
      <c r="CH453" s="185"/>
    </row>
    <row r="454" spans="1:86" x14ac:dyDescent="0.3">
      <c r="A454" s="84">
        <f t="shared" si="65"/>
        <v>52</v>
      </c>
      <c r="B454" s="133">
        <f t="shared" si="65"/>
        <v>3.5719451439650027E-3</v>
      </c>
      <c r="C454" s="73">
        <f t="shared" si="58"/>
        <v>1</v>
      </c>
      <c r="D454" s="43">
        <f t="shared" si="61"/>
        <v>3.5719451439650027E-3</v>
      </c>
      <c r="E454" s="133">
        <f t="shared" si="59"/>
        <v>1.0364292426307677E-2</v>
      </c>
      <c r="F454" s="73">
        <f t="shared" si="60"/>
        <v>1</v>
      </c>
      <c r="G454" s="43">
        <f t="shared" si="62"/>
        <v>1.0364292426307677E-2</v>
      </c>
      <c r="H454" s="84"/>
      <c r="I454" s="133"/>
      <c r="J454" s="73"/>
      <c r="K454" s="43"/>
      <c r="L454" s="133"/>
      <c r="M454" s="73"/>
      <c r="N454" s="43"/>
      <c r="O454" s="84"/>
      <c r="P454" s="133"/>
      <c r="Q454" s="73"/>
      <c r="R454" s="43"/>
      <c r="S454" s="133"/>
      <c r="T454" s="73"/>
      <c r="U454" s="43"/>
      <c r="V454" s="185"/>
      <c r="W454" s="185"/>
      <c r="X454" s="185"/>
      <c r="Y454" s="185"/>
      <c r="Z454" s="185"/>
      <c r="AA454" s="185"/>
      <c r="AB454" s="185"/>
      <c r="AC454" s="185"/>
      <c r="AD454" s="185"/>
      <c r="AE454" s="185"/>
      <c r="AF454" s="185"/>
      <c r="AG454" s="185"/>
      <c r="AH454" s="185"/>
      <c r="AI454" s="185"/>
      <c r="AJ454" s="185"/>
      <c r="AK454" s="185"/>
      <c r="AL454" s="185"/>
      <c r="AM454" s="185"/>
      <c r="AN454" s="185"/>
      <c r="AO454" s="185"/>
      <c r="AP454" s="185"/>
      <c r="AQ454" s="185"/>
      <c r="AR454" s="185"/>
      <c r="AS454" s="185"/>
      <c r="AT454" s="185"/>
      <c r="AU454" s="185"/>
      <c r="AV454" s="185"/>
      <c r="AW454" s="185"/>
      <c r="AX454" s="185"/>
      <c r="AY454" s="185"/>
      <c r="AZ454" s="185"/>
      <c r="BA454" s="185"/>
      <c r="BB454" s="185"/>
      <c r="BC454" s="185"/>
      <c r="BD454" s="185"/>
      <c r="BE454" s="185"/>
      <c r="BF454" s="185"/>
      <c r="BG454" s="185"/>
      <c r="BH454" s="185"/>
      <c r="BI454" s="185"/>
      <c r="BJ454" s="185"/>
      <c r="BK454" s="185"/>
      <c r="BL454" s="185"/>
      <c r="BM454" s="185"/>
      <c r="BN454" s="185"/>
      <c r="BO454" s="185"/>
      <c r="BP454" s="185"/>
      <c r="BQ454" s="185"/>
      <c r="BR454" s="185"/>
      <c r="BS454" s="185"/>
      <c r="BT454" s="185"/>
      <c r="BU454" s="185"/>
      <c r="BV454" s="185"/>
      <c r="BW454" s="185"/>
      <c r="BX454" s="185"/>
      <c r="BY454" s="185"/>
      <c r="BZ454" s="185"/>
      <c r="CA454" s="185"/>
      <c r="CB454" s="185"/>
      <c r="CC454" s="185"/>
      <c r="CD454" s="185"/>
      <c r="CE454" s="185"/>
      <c r="CF454" s="185"/>
      <c r="CG454" s="185"/>
      <c r="CH454" s="185"/>
    </row>
    <row r="455" spans="1:86" x14ac:dyDescent="0.3">
      <c r="A455" s="84">
        <f t="shared" si="65"/>
        <v>53</v>
      </c>
      <c r="B455" s="133">
        <f t="shared" si="65"/>
        <v>3.5092038173547297E-3</v>
      </c>
      <c r="C455" s="73">
        <f t="shared" si="58"/>
        <v>1</v>
      </c>
      <c r="D455" s="43">
        <f t="shared" si="61"/>
        <v>3.5092038173547297E-3</v>
      </c>
      <c r="E455" s="133">
        <f t="shared" si="59"/>
        <v>1.0449065058445221E-2</v>
      </c>
      <c r="F455" s="73">
        <f t="shared" si="60"/>
        <v>1</v>
      </c>
      <c r="G455" s="43">
        <f t="shared" si="62"/>
        <v>1.0449065058445221E-2</v>
      </c>
      <c r="H455" s="84"/>
      <c r="I455" s="133"/>
      <c r="J455" s="73"/>
      <c r="K455" s="43"/>
      <c r="L455" s="133"/>
      <c r="M455" s="73"/>
      <c r="N455" s="43"/>
      <c r="O455" s="84"/>
      <c r="P455" s="133"/>
      <c r="Q455" s="73"/>
      <c r="R455" s="43"/>
      <c r="S455" s="133"/>
      <c r="T455" s="73"/>
      <c r="U455" s="43"/>
      <c r="V455" s="185"/>
      <c r="W455" s="185"/>
      <c r="X455" s="185"/>
      <c r="Y455" s="185"/>
      <c r="Z455" s="185"/>
      <c r="AA455" s="185"/>
      <c r="AB455" s="185"/>
      <c r="AC455" s="185"/>
      <c r="AD455" s="185"/>
      <c r="AE455" s="185"/>
      <c r="AF455" s="185"/>
      <c r="AG455" s="185"/>
      <c r="AH455" s="185"/>
      <c r="AI455" s="185"/>
      <c r="AJ455" s="185"/>
      <c r="AK455" s="185"/>
      <c r="AL455" s="185"/>
      <c r="AM455" s="185"/>
      <c r="AN455" s="185"/>
      <c r="AO455" s="185"/>
      <c r="AP455" s="185"/>
      <c r="AQ455" s="185"/>
      <c r="AR455" s="185"/>
      <c r="AS455" s="185"/>
      <c r="AT455" s="185"/>
      <c r="AU455" s="185"/>
      <c r="AV455" s="185"/>
      <c r="AW455" s="185"/>
      <c r="AX455" s="185"/>
      <c r="AY455" s="185"/>
      <c r="AZ455" s="185"/>
      <c r="BA455" s="185"/>
      <c r="BB455" s="185"/>
      <c r="BC455" s="185"/>
      <c r="BD455" s="185"/>
      <c r="BE455" s="185"/>
      <c r="BF455" s="185"/>
      <c r="BG455" s="185"/>
      <c r="BH455" s="185"/>
      <c r="BI455" s="185"/>
      <c r="BJ455" s="185"/>
      <c r="BK455" s="185"/>
      <c r="BL455" s="185"/>
      <c r="BM455" s="185"/>
      <c r="BN455" s="185"/>
      <c r="BO455" s="185"/>
      <c r="BP455" s="185"/>
      <c r="BQ455" s="185"/>
      <c r="BR455" s="185"/>
      <c r="BS455" s="185"/>
      <c r="BT455" s="185"/>
      <c r="BU455" s="185"/>
      <c r="BV455" s="185"/>
      <c r="BW455" s="185"/>
      <c r="BX455" s="185"/>
      <c r="BY455" s="185"/>
      <c r="BZ455" s="185"/>
      <c r="CA455" s="185"/>
      <c r="CB455" s="185"/>
      <c r="CC455" s="185"/>
      <c r="CD455" s="185"/>
      <c r="CE455" s="185"/>
      <c r="CF455" s="185"/>
      <c r="CG455" s="185"/>
      <c r="CH455" s="185"/>
    </row>
    <row r="456" spans="1:86" x14ac:dyDescent="0.3">
      <c r="A456" s="84">
        <f t="shared" si="65"/>
        <v>54</v>
      </c>
      <c r="B456" s="133">
        <f t="shared" si="65"/>
        <v>3.6011605708598628E-3</v>
      </c>
      <c r="C456" s="73">
        <f t="shared" si="58"/>
        <v>0.99999999999999989</v>
      </c>
      <c r="D456" s="43">
        <f t="shared" si="61"/>
        <v>3.6011605708598624E-3</v>
      </c>
      <c r="E456" s="133">
        <f t="shared" si="59"/>
        <v>1.0923217068706062E-2</v>
      </c>
      <c r="F456" s="73">
        <f t="shared" si="60"/>
        <v>0.99999999999999989</v>
      </c>
      <c r="G456" s="43">
        <f t="shared" si="62"/>
        <v>1.0923217068706061E-2</v>
      </c>
      <c r="H456" s="84"/>
      <c r="I456" s="133"/>
      <c r="J456" s="73"/>
      <c r="K456" s="43"/>
      <c r="L456" s="133"/>
      <c r="M456" s="73"/>
      <c r="N456" s="43"/>
      <c r="O456" s="84"/>
      <c r="P456" s="133"/>
      <c r="Q456" s="73"/>
      <c r="R456" s="43"/>
      <c r="S456" s="133"/>
      <c r="T456" s="73"/>
      <c r="U456" s="43"/>
      <c r="V456" s="185"/>
      <c r="W456" s="185"/>
      <c r="X456" s="185"/>
      <c r="Y456" s="185"/>
      <c r="Z456" s="185"/>
      <c r="AA456" s="185"/>
      <c r="AB456" s="185"/>
      <c r="AC456" s="185"/>
      <c r="AD456" s="185"/>
      <c r="AE456" s="185"/>
      <c r="AF456" s="185"/>
      <c r="AG456" s="185"/>
      <c r="AH456" s="185"/>
      <c r="AI456" s="185"/>
      <c r="AJ456" s="185"/>
      <c r="AK456" s="185"/>
      <c r="AL456" s="185"/>
      <c r="AM456" s="185"/>
      <c r="AN456" s="185"/>
      <c r="AO456" s="185"/>
      <c r="AP456" s="185"/>
      <c r="AQ456" s="185"/>
      <c r="AR456" s="185"/>
      <c r="AS456" s="185"/>
      <c r="AT456" s="185"/>
      <c r="AU456" s="185"/>
      <c r="AV456" s="185"/>
      <c r="AW456" s="185"/>
      <c r="AX456" s="185"/>
      <c r="AY456" s="185"/>
      <c r="AZ456" s="185"/>
      <c r="BA456" s="185"/>
      <c r="BB456" s="185"/>
      <c r="BC456" s="185"/>
      <c r="BD456" s="185"/>
      <c r="BE456" s="185"/>
      <c r="BF456" s="185"/>
      <c r="BG456" s="185"/>
      <c r="BH456" s="185"/>
      <c r="BI456" s="185"/>
      <c r="BJ456" s="185"/>
      <c r="BK456" s="185"/>
      <c r="BL456" s="185"/>
      <c r="BM456" s="185"/>
      <c r="BN456" s="185"/>
      <c r="BO456" s="185"/>
      <c r="BP456" s="185"/>
      <c r="BQ456" s="185"/>
      <c r="BR456" s="185"/>
      <c r="BS456" s="185"/>
      <c r="BT456" s="185"/>
      <c r="BU456" s="185"/>
      <c r="BV456" s="185"/>
      <c r="BW456" s="185"/>
      <c r="BX456" s="185"/>
      <c r="BY456" s="185"/>
      <c r="BZ456" s="185"/>
      <c r="CA456" s="185"/>
      <c r="CB456" s="185"/>
      <c r="CC456" s="185"/>
      <c r="CD456" s="185"/>
      <c r="CE456" s="185"/>
      <c r="CF456" s="185"/>
      <c r="CG456" s="185"/>
      <c r="CH456" s="185"/>
    </row>
    <row r="457" spans="1:86" x14ac:dyDescent="0.3">
      <c r="A457" s="84">
        <f t="shared" si="65"/>
        <v>55</v>
      </c>
      <c r="B457" s="133">
        <f t="shared" si="65"/>
        <v>2.7472080109658429E-3</v>
      </c>
      <c r="C457" s="73">
        <f t="shared" si="58"/>
        <v>0.99999999999999989</v>
      </c>
      <c r="D457" s="43">
        <f t="shared" si="61"/>
        <v>2.7472080109658425E-3</v>
      </c>
      <c r="E457" s="133">
        <f t="shared" si="59"/>
        <v>8.630045528171813E-3</v>
      </c>
      <c r="F457" s="73">
        <f t="shared" si="60"/>
        <v>0.99999999999999989</v>
      </c>
      <c r="G457" s="43">
        <f t="shared" si="62"/>
        <v>8.6300455281718112E-3</v>
      </c>
      <c r="H457" s="84"/>
      <c r="I457" s="133"/>
      <c r="J457" s="73"/>
      <c r="K457" s="43"/>
      <c r="L457" s="133"/>
      <c r="M457" s="73"/>
      <c r="N457" s="43"/>
      <c r="O457" s="84"/>
      <c r="P457" s="133"/>
      <c r="Q457" s="73"/>
      <c r="R457" s="43"/>
      <c r="S457" s="133"/>
      <c r="T457" s="73"/>
      <c r="U457" s="43"/>
      <c r="V457" s="185"/>
      <c r="W457" s="185"/>
      <c r="X457" s="185"/>
      <c r="Y457" s="185"/>
      <c r="Z457" s="185"/>
      <c r="AA457" s="185"/>
      <c r="AB457" s="185"/>
      <c r="AC457" s="185"/>
      <c r="AD457" s="185"/>
      <c r="AE457" s="185"/>
      <c r="AF457" s="185"/>
      <c r="AG457" s="185"/>
      <c r="AH457" s="185"/>
      <c r="AI457" s="185"/>
      <c r="AJ457" s="185"/>
      <c r="AK457" s="185"/>
      <c r="AL457" s="185"/>
      <c r="AM457" s="185"/>
      <c r="AN457" s="185"/>
      <c r="AO457" s="185"/>
      <c r="AP457" s="185"/>
      <c r="AQ457" s="185"/>
      <c r="AR457" s="185"/>
      <c r="AS457" s="185"/>
      <c r="AT457" s="185"/>
      <c r="AU457" s="185"/>
      <c r="AV457" s="185"/>
      <c r="AW457" s="185"/>
      <c r="AX457" s="185"/>
      <c r="AY457" s="185"/>
      <c r="AZ457" s="185"/>
      <c r="BA457" s="185"/>
      <c r="BB457" s="185"/>
      <c r="BC457" s="185"/>
      <c r="BD457" s="185"/>
      <c r="BE457" s="185"/>
      <c r="BF457" s="185"/>
      <c r="BG457" s="185"/>
      <c r="BH457" s="185"/>
      <c r="BI457" s="185"/>
      <c r="BJ457" s="185"/>
      <c r="BK457" s="185"/>
      <c r="BL457" s="185"/>
      <c r="BM457" s="185"/>
      <c r="BN457" s="185"/>
      <c r="BO457" s="185"/>
      <c r="BP457" s="185"/>
      <c r="BQ457" s="185"/>
      <c r="BR457" s="185"/>
      <c r="BS457" s="185"/>
      <c r="BT457" s="185"/>
      <c r="BU457" s="185"/>
      <c r="BV457" s="185"/>
      <c r="BW457" s="185"/>
      <c r="BX457" s="185"/>
      <c r="BY457" s="185"/>
      <c r="BZ457" s="185"/>
      <c r="CA457" s="185"/>
      <c r="CB457" s="185"/>
      <c r="CC457" s="185"/>
      <c r="CD457" s="185"/>
      <c r="CE457" s="185"/>
      <c r="CF457" s="185"/>
      <c r="CG457" s="185"/>
      <c r="CH457" s="185"/>
    </row>
    <row r="458" spans="1:86" x14ac:dyDescent="0.3">
      <c r="A458" s="84">
        <f t="shared" si="65"/>
        <v>56</v>
      </c>
      <c r="B458" s="133">
        <f t="shared" si="65"/>
        <v>2.5934678136994489E-3</v>
      </c>
      <c r="C458" s="73">
        <f t="shared" si="58"/>
        <v>0.99999999999999989</v>
      </c>
      <c r="D458" s="43">
        <f t="shared" si="61"/>
        <v>2.5934678136994484E-3</v>
      </c>
      <c r="E458" s="133">
        <f t="shared" si="59"/>
        <v>8.2550343927836941E-3</v>
      </c>
      <c r="F458" s="73">
        <f t="shared" si="60"/>
        <v>0.99999999999999989</v>
      </c>
      <c r="G458" s="43">
        <f t="shared" si="62"/>
        <v>8.2550343927836924E-3</v>
      </c>
      <c r="H458" s="84"/>
      <c r="I458" s="133"/>
      <c r="J458" s="73"/>
      <c r="K458" s="43"/>
      <c r="L458" s="133"/>
      <c r="M458" s="73"/>
      <c r="N458" s="43"/>
      <c r="O458" s="84"/>
      <c r="P458" s="133"/>
      <c r="Q458" s="73"/>
      <c r="R458" s="43"/>
      <c r="S458" s="133"/>
      <c r="T458" s="73"/>
      <c r="U458" s="43"/>
      <c r="V458" s="185"/>
      <c r="W458" s="185"/>
      <c r="X458" s="185"/>
      <c r="Y458" s="185"/>
      <c r="Z458" s="185"/>
      <c r="AA458" s="185"/>
      <c r="AB458" s="185"/>
      <c r="AC458" s="185"/>
      <c r="AD458" s="185"/>
      <c r="AE458" s="185"/>
      <c r="AF458" s="185"/>
      <c r="AG458" s="185"/>
      <c r="AH458" s="185"/>
      <c r="AI458" s="185"/>
      <c r="AJ458" s="185"/>
      <c r="AK458" s="185"/>
      <c r="AL458" s="185"/>
      <c r="AM458" s="185"/>
      <c r="AN458" s="185"/>
      <c r="AO458" s="185"/>
      <c r="AP458" s="185"/>
      <c r="AQ458" s="185"/>
      <c r="AR458" s="185"/>
      <c r="AS458" s="185"/>
      <c r="AT458" s="185"/>
      <c r="AU458" s="185"/>
      <c r="AV458" s="185"/>
      <c r="AW458" s="185"/>
      <c r="AX458" s="185"/>
      <c r="AY458" s="185"/>
      <c r="AZ458" s="185"/>
      <c r="BA458" s="185"/>
      <c r="BB458" s="185"/>
      <c r="BC458" s="185"/>
      <c r="BD458" s="185"/>
      <c r="BE458" s="185"/>
      <c r="BF458" s="185"/>
      <c r="BG458" s="185"/>
      <c r="BH458" s="185"/>
      <c r="BI458" s="185"/>
      <c r="BJ458" s="185"/>
      <c r="BK458" s="185"/>
      <c r="BL458" s="185"/>
      <c r="BM458" s="185"/>
      <c r="BN458" s="185"/>
      <c r="BO458" s="185"/>
      <c r="BP458" s="185"/>
      <c r="BQ458" s="185"/>
      <c r="BR458" s="185"/>
      <c r="BS458" s="185"/>
      <c r="BT458" s="185"/>
      <c r="BU458" s="185"/>
      <c r="BV458" s="185"/>
      <c r="BW458" s="185"/>
      <c r="BX458" s="185"/>
      <c r="BY458" s="185"/>
      <c r="BZ458" s="185"/>
      <c r="CA458" s="185"/>
      <c r="CB458" s="185"/>
      <c r="CC458" s="185"/>
      <c r="CD458" s="185"/>
      <c r="CE458" s="185"/>
      <c r="CF458" s="185"/>
      <c r="CG458" s="185"/>
      <c r="CH458" s="185"/>
    </row>
    <row r="459" spans="1:86" x14ac:dyDescent="0.3">
      <c r="A459" s="84">
        <f t="shared" si="65"/>
        <v>57</v>
      </c>
      <c r="B459" s="133">
        <f t="shared" si="65"/>
        <v>2.4411644407065728E-3</v>
      </c>
      <c r="C459" s="73">
        <f t="shared" si="58"/>
        <v>1</v>
      </c>
      <c r="D459" s="43">
        <f t="shared" si="61"/>
        <v>2.4411644407065728E-3</v>
      </c>
      <c r="E459" s="133">
        <f t="shared" si="59"/>
        <v>8.3374123177987081E-3</v>
      </c>
      <c r="F459" s="73">
        <f t="shared" si="60"/>
        <v>1</v>
      </c>
      <c r="G459" s="43">
        <f t="shared" si="62"/>
        <v>8.3374123177987081E-3</v>
      </c>
      <c r="H459" s="84"/>
      <c r="I459" s="133"/>
      <c r="J459" s="73"/>
      <c r="K459" s="43"/>
      <c r="L459" s="133"/>
      <c r="M459" s="73"/>
      <c r="N459" s="43"/>
      <c r="O459" s="84"/>
      <c r="P459" s="133"/>
      <c r="Q459" s="73"/>
      <c r="R459" s="43"/>
      <c r="S459" s="133"/>
      <c r="T459" s="73"/>
      <c r="U459" s="43"/>
      <c r="V459" s="185"/>
      <c r="W459" s="185"/>
      <c r="X459" s="185"/>
      <c r="Y459" s="185"/>
      <c r="Z459" s="185"/>
      <c r="AA459" s="185"/>
      <c r="AB459" s="185"/>
      <c r="AC459" s="185"/>
      <c r="AD459" s="185"/>
      <c r="AE459" s="185"/>
      <c r="AF459" s="185"/>
      <c r="AG459" s="185"/>
      <c r="AH459" s="185"/>
      <c r="AI459" s="185"/>
      <c r="AJ459" s="185"/>
      <c r="AK459" s="185"/>
      <c r="AL459" s="185"/>
      <c r="AM459" s="185"/>
      <c r="AN459" s="185"/>
      <c r="AO459" s="185"/>
      <c r="AP459" s="185"/>
      <c r="AQ459" s="185"/>
      <c r="AR459" s="185"/>
      <c r="AS459" s="185"/>
      <c r="AT459" s="185"/>
      <c r="AU459" s="185"/>
      <c r="AV459" s="185"/>
      <c r="AW459" s="185"/>
      <c r="AX459" s="185"/>
      <c r="AY459" s="185"/>
      <c r="AZ459" s="185"/>
      <c r="BA459" s="185"/>
      <c r="BB459" s="185"/>
      <c r="BC459" s="185"/>
      <c r="BD459" s="185"/>
      <c r="BE459" s="185"/>
      <c r="BF459" s="185"/>
      <c r="BG459" s="185"/>
      <c r="BH459" s="185"/>
      <c r="BI459" s="185"/>
      <c r="BJ459" s="185"/>
      <c r="BK459" s="185"/>
      <c r="BL459" s="185"/>
      <c r="BM459" s="185"/>
      <c r="BN459" s="185"/>
      <c r="BO459" s="185"/>
      <c r="BP459" s="185"/>
      <c r="BQ459" s="185"/>
      <c r="BR459" s="185"/>
      <c r="BS459" s="185"/>
      <c r="BT459" s="185"/>
      <c r="BU459" s="185"/>
      <c r="BV459" s="185"/>
      <c r="BW459" s="185"/>
      <c r="BX459" s="185"/>
      <c r="BY459" s="185"/>
      <c r="BZ459" s="185"/>
      <c r="CA459" s="185"/>
      <c r="CB459" s="185"/>
      <c r="CC459" s="185"/>
      <c r="CD459" s="185"/>
      <c r="CE459" s="185"/>
      <c r="CF459" s="185"/>
      <c r="CG459" s="185"/>
      <c r="CH459" s="185"/>
    </row>
    <row r="460" spans="1:86" x14ac:dyDescent="0.3">
      <c r="A460" s="84">
        <f t="shared" si="65"/>
        <v>58</v>
      </c>
      <c r="B460" s="133">
        <f t="shared" si="65"/>
        <v>2.4095543066891831E-3</v>
      </c>
      <c r="C460" s="73">
        <f t="shared" si="58"/>
        <v>0.99999999999999989</v>
      </c>
      <c r="D460" s="43">
        <f t="shared" si="61"/>
        <v>2.4095543066891827E-3</v>
      </c>
      <c r="E460" s="133">
        <f t="shared" si="59"/>
        <v>8.2435397985955519E-3</v>
      </c>
      <c r="F460" s="73">
        <f t="shared" si="60"/>
        <v>0.99999999999999989</v>
      </c>
      <c r="G460" s="43">
        <f t="shared" si="62"/>
        <v>8.2435397985955502E-3</v>
      </c>
      <c r="H460" s="84"/>
      <c r="I460" s="133"/>
      <c r="J460" s="73"/>
      <c r="K460" s="43"/>
      <c r="L460" s="133"/>
      <c r="M460" s="73"/>
      <c r="N460" s="43"/>
      <c r="O460" s="84"/>
      <c r="P460" s="133"/>
      <c r="Q460" s="73"/>
      <c r="R460" s="43"/>
      <c r="S460" s="133"/>
      <c r="T460" s="73"/>
      <c r="U460" s="43"/>
      <c r="V460" s="185"/>
      <c r="W460" s="185"/>
      <c r="X460" s="185"/>
      <c r="Y460" s="185"/>
      <c r="Z460" s="185"/>
      <c r="AA460" s="185"/>
      <c r="AB460" s="185"/>
      <c r="AC460" s="185"/>
      <c r="AD460" s="185"/>
      <c r="AE460" s="185"/>
      <c r="AF460" s="185"/>
      <c r="AG460" s="185"/>
      <c r="AH460" s="185"/>
      <c r="AI460" s="185"/>
      <c r="AJ460" s="185"/>
      <c r="AK460" s="185"/>
      <c r="AL460" s="185"/>
      <c r="AM460" s="185"/>
      <c r="AN460" s="185"/>
      <c r="AO460" s="185"/>
      <c r="AP460" s="185"/>
      <c r="AQ460" s="185"/>
      <c r="AR460" s="185"/>
      <c r="AS460" s="185"/>
      <c r="AT460" s="185"/>
      <c r="AU460" s="185"/>
      <c r="AV460" s="185"/>
      <c r="AW460" s="185"/>
      <c r="AX460" s="185"/>
      <c r="AY460" s="185"/>
      <c r="AZ460" s="185"/>
      <c r="BA460" s="185"/>
      <c r="BB460" s="185"/>
      <c r="BC460" s="185"/>
      <c r="BD460" s="185"/>
      <c r="BE460" s="185"/>
      <c r="BF460" s="185"/>
      <c r="BG460" s="185"/>
      <c r="BH460" s="185"/>
      <c r="BI460" s="185"/>
      <c r="BJ460" s="185"/>
      <c r="BK460" s="185"/>
      <c r="BL460" s="185"/>
      <c r="BM460" s="185"/>
      <c r="BN460" s="185"/>
      <c r="BO460" s="185"/>
      <c r="BP460" s="185"/>
      <c r="BQ460" s="185"/>
      <c r="BR460" s="185"/>
      <c r="BS460" s="185"/>
      <c r="BT460" s="185"/>
      <c r="BU460" s="185"/>
      <c r="BV460" s="185"/>
      <c r="BW460" s="185"/>
      <c r="BX460" s="185"/>
      <c r="BY460" s="185"/>
      <c r="BZ460" s="185"/>
      <c r="CA460" s="185"/>
      <c r="CB460" s="185"/>
      <c r="CC460" s="185"/>
      <c r="CD460" s="185"/>
      <c r="CE460" s="185"/>
      <c r="CF460" s="185"/>
      <c r="CG460" s="185"/>
      <c r="CH460" s="185"/>
    </row>
    <row r="461" spans="1:86" x14ac:dyDescent="0.3">
      <c r="A461" s="84">
        <f t="shared" si="65"/>
        <v>59</v>
      </c>
      <c r="B461" s="133">
        <f t="shared" si="65"/>
        <v>2.0446009412156876E-3</v>
      </c>
      <c r="C461" s="73">
        <f t="shared" si="58"/>
        <v>1</v>
      </c>
      <c r="D461" s="43">
        <f t="shared" si="61"/>
        <v>2.0446009412156876E-3</v>
      </c>
      <c r="E461" s="133">
        <f t="shared" si="59"/>
        <v>7.4389182054256401E-3</v>
      </c>
      <c r="F461" s="73">
        <f t="shared" si="60"/>
        <v>1</v>
      </c>
      <c r="G461" s="43">
        <f t="shared" si="62"/>
        <v>7.4389182054256401E-3</v>
      </c>
      <c r="H461" s="84"/>
      <c r="I461" s="133"/>
      <c r="J461" s="73"/>
      <c r="K461" s="43"/>
      <c r="L461" s="133"/>
      <c r="M461" s="73"/>
      <c r="N461" s="43"/>
      <c r="O461" s="84"/>
      <c r="P461" s="133"/>
      <c r="Q461" s="73"/>
      <c r="R461" s="43"/>
      <c r="S461" s="133"/>
      <c r="T461" s="73"/>
      <c r="U461" s="43"/>
      <c r="V461" s="185"/>
      <c r="W461" s="185"/>
      <c r="X461" s="185"/>
      <c r="Y461" s="185"/>
      <c r="Z461" s="185"/>
      <c r="AA461" s="185"/>
      <c r="AB461" s="185"/>
      <c r="AC461" s="185"/>
      <c r="AD461" s="185"/>
      <c r="AE461" s="185"/>
      <c r="AF461" s="185"/>
      <c r="AG461" s="185"/>
      <c r="AH461" s="185"/>
      <c r="AI461" s="185"/>
      <c r="AJ461" s="185"/>
      <c r="AK461" s="185"/>
      <c r="AL461" s="185"/>
      <c r="AM461" s="185"/>
      <c r="AN461" s="185"/>
      <c r="AO461" s="185"/>
      <c r="AP461" s="185"/>
      <c r="AQ461" s="185"/>
      <c r="AR461" s="185"/>
      <c r="AS461" s="185"/>
      <c r="AT461" s="185"/>
      <c r="AU461" s="185"/>
      <c r="AV461" s="185"/>
      <c r="AW461" s="185"/>
      <c r="AX461" s="185"/>
      <c r="AY461" s="185"/>
      <c r="AZ461" s="185"/>
      <c r="BA461" s="185"/>
      <c r="BB461" s="185"/>
      <c r="BC461" s="185"/>
      <c r="BD461" s="185"/>
      <c r="BE461" s="185"/>
      <c r="BF461" s="185"/>
      <c r="BG461" s="185"/>
      <c r="BH461" s="185"/>
      <c r="BI461" s="185"/>
      <c r="BJ461" s="185"/>
      <c r="BK461" s="185"/>
      <c r="BL461" s="185"/>
      <c r="BM461" s="185"/>
      <c r="BN461" s="185"/>
      <c r="BO461" s="185"/>
      <c r="BP461" s="185"/>
      <c r="BQ461" s="185"/>
      <c r="BR461" s="185"/>
      <c r="BS461" s="185"/>
      <c r="BT461" s="185"/>
      <c r="BU461" s="185"/>
      <c r="BV461" s="185"/>
      <c r="BW461" s="185"/>
      <c r="BX461" s="185"/>
      <c r="BY461" s="185"/>
      <c r="BZ461" s="185"/>
      <c r="CA461" s="185"/>
      <c r="CB461" s="185"/>
      <c r="CC461" s="185"/>
      <c r="CD461" s="185"/>
      <c r="CE461" s="185"/>
      <c r="CF461" s="185"/>
      <c r="CG461" s="185"/>
      <c r="CH461" s="185"/>
    </row>
    <row r="462" spans="1:86" x14ac:dyDescent="0.3">
      <c r="A462" s="84">
        <f t="shared" si="65"/>
        <v>60</v>
      </c>
      <c r="B462" s="133">
        <f t="shared" si="65"/>
        <v>1.7146102997311224E-3</v>
      </c>
      <c r="C462" s="73">
        <f t="shared" si="58"/>
        <v>1</v>
      </c>
      <c r="D462" s="43">
        <f t="shared" si="61"/>
        <v>1.7146102997311224E-3</v>
      </c>
      <c r="E462" s="133">
        <f t="shared" si="59"/>
        <v>6.1903179117387581E-3</v>
      </c>
      <c r="F462" s="73">
        <f t="shared" si="60"/>
        <v>1</v>
      </c>
      <c r="G462" s="43">
        <f t="shared" si="62"/>
        <v>6.1903179117387581E-3</v>
      </c>
      <c r="H462" s="84"/>
      <c r="I462" s="133"/>
      <c r="J462" s="73"/>
      <c r="K462" s="43"/>
      <c r="L462" s="133"/>
      <c r="M462" s="73"/>
      <c r="N462" s="43"/>
      <c r="O462" s="84"/>
      <c r="P462" s="133"/>
      <c r="Q462" s="73"/>
      <c r="R462" s="43"/>
      <c r="S462" s="133"/>
      <c r="T462" s="73"/>
      <c r="U462" s="43"/>
      <c r="V462" s="185"/>
      <c r="W462" s="185"/>
      <c r="X462" s="185"/>
      <c r="Y462" s="185"/>
      <c r="Z462" s="185"/>
      <c r="AA462" s="185"/>
      <c r="AB462" s="185"/>
      <c r="AC462" s="185"/>
      <c r="AD462" s="185"/>
      <c r="AE462" s="185"/>
      <c r="AF462" s="185"/>
      <c r="AG462" s="185"/>
      <c r="AH462" s="185"/>
      <c r="AI462" s="185"/>
      <c r="AJ462" s="185"/>
      <c r="AK462" s="185"/>
      <c r="AL462" s="185"/>
      <c r="AM462" s="185"/>
      <c r="AN462" s="185"/>
      <c r="AO462" s="185"/>
      <c r="AP462" s="185"/>
      <c r="AQ462" s="185"/>
      <c r="AR462" s="185"/>
      <c r="AS462" s="185"/>
      <c r="AT462" s="185"/>
      <c r="AU462" s="185"/>
      <c r="AV462" s="185"/>
      <c r="AW462" s="185"/>
      <c r="AX462" s="185"/>
      <c r="AY462" s="185"/>
      <c r="AZ462" s="185"/>
      <c r="BA462" s="185"/>
      <c r="BB462" s="185"/>
      <c r="BC462" s="185"/>
      <c r="BD462" s="185"/>
      <c r="BE462" s="185"/>
      <c r="BF462" s="185"/>
      <c r="BG462" s="185"/>
      <c r="BH462" s="185"/>
      <c r="BI462" s="185"/>
      <c r="BJ462" s="185"/>
      <c r="BK462" s="185"/>
      <c r="BL462" s="185"/>
      <c r="BM462" s="185"/>
      <c r="BN462" s="185"/>
      <c r="BO462" s="185"/>
      <c r="BP462" s="185"/>
      <c r="BQ462" s="185"/>
      <c r="BR462" s="185"/>
      <c r="BS462" s="185"/>
      <c r="BT462" s="185"/>
      <c r="BU462" s="185"/>
      <c r="BV462" s="185"/>
      <c r="BW462" s="185"/>
      <c r="BX462" s="185"/>
      <c r="BY462" s="185"/>
      <c r="BZ462" s="185"/>
      <c r="CA462" s="185"/>
      <c r="CB462" s="185"/>
      <c r="CC462" s="185"/>
      <c r="CD462" s="185"/>
      <c r="CE462" s="185"/>
      <c r="CF462" s="185"/>
      <c r="CG462" s="185"/>
      <c r="CH462" s="185"/>
    </row>
    <row r="463" spans="1:86" x14ac:dyDescent="0.3">
      <c r="A463" s="84">
        <f t="shared" si="65"/>
        <v>61</v>
      </c>
      <c r="B463" s="133">
        <f t="shared" si="65"/>
        <v>1.5685331652568228E-3</v>
      </c>
      <c r="C463" s="73">
        <f t="shared" si="58"/>
        <v>0.99999999999999989</v>
      </c>
      <c r="D463" s="43">
        <f t="shared" si="61"/>
        <v>1.5685331652568225E-3</v>
      </c>
      <c r="E463" s="133">
        <f t="shared" si="59"/>
        <v>6.0475933672360007E-3</v>
      </c>
      <c r="F463" s="73">
        <f t="shared" si="60"/>
        <v>0.99999999999999989</v>
      </c>
      <c r="G463" s="43">
        <f t="shared" si="62"/>
        <v>6.0475933672359998E-3</v>
      </c>
      <c r="H463" s="84"/>
      <c r="I463" s="133"/>
      <c r="J463" s="73"/>
      <c r="K463" s="43"/>
      <c r="L463" s="133"/>
      <c r="M463" s="73"/>
      <c r="N463" s="43"/>
      <c r="O463" s="84"/>
      <c r="P463" s="133"/>
      <c r="Q463" s="73"/>
      <c r="R463" s="43"/>
      <c r="S463" s="133"/>
      <c r="T463" s="73"/>
      <c r="U463" s="43"/>
      <c r="V463" s="185"/>
      <c r="W463" s="185"/>
      <c r="X463" s="185"/>
      <c r="Y463" s="185"/>
      <c r="Z463" s="185"/>
      <c r="AA463" s="185"/>
      <c r="AB463" s="185"/>
      <c r="AC463" s="185"/>
      <c r="AD463" s="185"/>
      <c r="AE463" s="185"/>
      <c r="AF463" s="185"/>
      <c r="AG463" s="185"/>
      <c r="AH463" s="185"/>
      <c r="AI463" s="185"/>
      <c r="AJ463" s="185"/>
      <c r="AK463" s="185"/>
      <c r="AL463" s="185"/>
      <c r="AM463" s="185"/>
      <c r="AN463" s="185"/>
      <c r="AO463" s="185"/>
      <c r="AP463" s="185"/>
      <c r="AQ463" s="185"/>
      <c r="AR463" s="185"/>
      <c r="AS463" s="185"/>
      <c r="AT463" s="185"/>
      <c r="AU463" s="185"/>
      <c r="AV463" s="185"/>
      <c r="AW463" s="185"/>
      <c r="AX463" s="185"/>
      <c r="AY463" s="185"/>
      <c r="AZ463" s="185"/>
      <c r="BA463" s="185"/>
      <c r="BB463" s="185"/>
      <c r="BC463" s="185"/>
      <c r="BD463" s="185"/>
      <c r="BE463" s="185"/>
      <c r="BF463" s="185"/>
      <c r="BG463" s="185"/>
      <c r="BH463" s="185"/>
      <c r="BI463" s="185"/>
      <c r="BJ463" s="185"/>
      <c r="BK463" s="185"/>
      <c r="BL463" s="185"/>
      <c r="BM463" s="185"/>
      <c r="BN463" s="185"/>
      <c r="BO463" s="185"/>
      <c r="BP463" s="185"/>
      <c r="BQ463" s="185"/>
      <c r="BR463" s="185"/>
      <c r="BS463" s="185"/>
      <c r="BT463" s="185"/>
      <c r="BU463" s="185"/>
      <c r="BV463" s="185"/>
      <c r="BW463" s="185"/>
      <c r="BX463" s="185"/>
      <c r="BY463" s="185"/>
      <c r="BZ463" s="185"/>
      <c r="CA463" s="185"/>
      <c r="CB463" s="185"/>
      <c r="CC463" s="185"/>
      <c r="CD463" s="185"/>
      <c r="CE463" s="185"/>
      <c r="CF463" s="185"/>
      <c r="CG463" s="185"/>
      <c r="CH463" s="185"/>
    </row>
    <row r="464" spans="1:86" x14ac:dyDescent="0.3">
      <c r="A464" s="84">
        <f t="shared" si="65"/>
        <v>62</v>
      </c>
      <c r="B464" s="133">
        <f t="shared" si="65"/>
        <v>1.3918037796141456E-3</v>
      </c>
      <c r="C464" s="73">
        <f t="shared" si="58"/>
        <v>1</v>
      </c>
      <c r="D464" s="43">
        <f t="shared" si="61"/>
        <v>1.3918037796141456E-3</v>
      </c>
      <c r="E464" s="133">
        <f t="shared" si="59"/>
        <v>5.7822598180597316E-3</v>
      </c>
      <c r="F464" s="73">
        <f t="shared" si="60"/>
        <v>1</v>
      </c>
      <c r="G464" s="43">
        <f t="shared" si="62"/>
        <v>5.7822598180597316E-3</v>
      </c>
      <c r="H464" s="84"/>
      <c r="I464" s="133"/>
      <c r="J464" s="73"/>
      <c r="K464" s="43"/>
      <c r="L464" s="133"/>
      <c r="M464" s="73"/>
      <c r="N464" s="43"/>
      <c r="O464" s="84"/>
      <c r="P464" s="133"/>
      <c r="Q464" s="73"/>
      <c r="R464" s="43"/>
      <c r="S464" s="133"/>
      <c r="T464" s="73"/>
      <c r="U464" s="43"/>
      <c r="V464" s="185"/>
      <c r="W464" s="185"/>
      <c r="X464" s="185"/>
      <c r="Y464" s="185"/>
      <c r="Z464" s="185"/>
      <c r="AA464" s="185"/>
      <c r="AB464" s="185"/>
      <c r="AC464" s="185"/>
      <c r="AD464" s="185"/>
      <c r="AE464" s="185"/>
      <c r="AF464" s="185"/>
      <c r="AG464" s="185"/>
      <c r="AH464" s="185"/>
      <c r="AI464" s="185"/>
      <c r="AJ464" s="185"/>
      <c r="AK464" s="185"/>
      <c r="AL464" s="185"/>
      <c r="AM464" s="185"/>
      <c r="AN464" s="185"/>
      <c r="AO464" s="185"/>
      <c r="AP464" s="185"/>
      <c r="AQ464" s="185"/>
      <c r="AR464" s="185"/>
      <c r="AS464" s="185"/>
      <c r="AT464" s="185"/>
      <c r="AU464" s="185"/>
      <c r="AV464" s="185"/>
      <c r="AW464" s="185"/>
      <c r="AX464" s="185"/>
      <c r="AY464" s="185"/>
      <c r="AZ464" s="185"/>
      <c r="BA464" s="185"/>
      <c r="BB464" s="185"/>
      <c r="BC464" s="185"/>
      <c r="BD464" s="185"/>
      <c r="BE464" s="185"/>
      <c r="BF464" s="185"/>
      <c r="BG464" s="185"/>
      <c r="BH464" s="185"/>
      <c r="BI464" s="185"/>
      <c r="BJ464" s="185"/>
      <c r="BK464" s="185"/>
      <c r="BL464" s="185"/>
      <c r="BM464" s="185"/>
      <c r="BN464" s="185"/>
      <c r="BO464" s="185"/>
      <c r="BP464" s="185"/>
      <c r="BQ464" s="185"/>
      <c r="BR464" s="185"/>
      <c r="BS464" s="185"/>
      <c r="BT464" s="185"/>
      <c r="BU464" s="185"/>
      <c r="BV464" s="185"/>
      <c r="BW464" s="185"/>
      <c r="BX464" s="185"/>
      <c r="BY464" s="185"/>
      <c r="BZ464" s="185"/>
      <c r="CA464" s="185"/>
      <c r="CB464" s="185"/>
      <c r="CC464" s="185"/>
      <c r="CD464" s="185"/>
      <c r="CE464" s="185"/>
      <c r="CF464" s="185"/>
      <c r="CG464" s="185"/>
      <c r="CH464" s="185"/>
    </row>
    <row r="465" spans="1:86" x14ac:dyDescent="0.3">
      <c r="A465" s="84">
        <f t="shared" si="65"/>
        <v>63</v>
      </c>
      <c r="B465" s="133">
        <f t="shared" si="65"/>
        <v>1.2404582894702811E-3</v>
      </c>
      <c r="C465" s="73">
        <f t="shared" si="58"/>
        <v>1</v>
      </c>
      <c r="D465" s="43">
        <f t="shared" si="61"/>
        <v>1.2404582894702811E-3</v>
      </c>
      <c r="E465" s="133">
        <f t="shared" si="59"/>
        <v>5.0676792126969289E-3</v>
      </c>
      <c r="F465" s="73">
        <f t="shared" si="60"/>
        <v>1</v>
      </c>
      <c r="G465" s="43">
        <f t="shared" si="62"/>
        <v>5.0676792126969289E-3</v>
      </c>
      <c r="H465" s="84"/>
      <c r="I465" s="133"/>
      <c r="J465" s="73"/>
      <c r="K465" s="43"/>
      <c r="L465" s="133"/>
      <c r="M465" s="73"/>
      <c r="N465" s="43"/>
      <c r="O465" s="84"/>
      <c r="P465" s="133"/>
      <c r="Q465" s="73"/>
      <c r="R465" s="43"/>
      <c r="S465" s="133"/>
      <c r="T465" s="73"/>
      <c r="U465" s="43"/>
      <c r="V465" s="185"/>
      <c r="W465" s="185"/>
      <c r="X465" s="185"/>
      <c r="Y465" s="185"/>
      <c r="Z465" s="185"/>
      <c r="AA465" s="185"/>
      <c r="AB465" s="185"/>
      <c r="AC465" s="185"/>
      <c r="AD465" s="185"/>
      <c r="AE465" s="185"/>
      <c r="AF465" s="185"/>
      <c r="AG465" s="185"/>
      <c r="AH465" s="185"/>
      <c r="AI465" s="185"/>
      <c r="AJ465" s="185"/>
      <c r="AK465" s="185"/>
      <c r="AL465" s="185"/>
      <c r="AM465" s="185"/>
      <c r="AN465" s="185"/>
      <c r="AO465" s="185"/>
      <c r="AP465" s="185"/>
      <c r="AQ465" s="185"/>
      <c r="AR465" s="185"/>
      <c r="AS465" s="185"/>
      <c r="AT465" s="185"/>
      <c r="AU465" s="185"/>
      <c r="AV465" s="185"/>
      <c r="AW465" s="185"/>
      <c r="AX465" s="185"/>
      <c r="AY465" s="185"/>
      <c r="AZ465" s="185"/>
      <c r="BA465" s="185"/>
      <c r="BB465" s="185"/>
      <c r="BC465" s="185"/>
      <c r="BD465" s="185"/>
      <c r="BE465" s="185"/>
      <c r="BF465" s="185"/>
      <c r="BG465" s="185"/>
      <c r="BH465" s="185"/>
      <c r="BI465" s="185"/>
      <c r="BJ465" s="185"/>
      <c r="BK465" s="185"/>
      <c r="BL465" s="185"/>
      <c r="BM465" s="185"/>
      <c r="BN465" s="185"/>
      <c r="BO465" s="185"/>
      <c r="BP465" s="185"/>
      <c r="BQ465" s="185"/>
      <c r="BR465" s="185"/>
      <c r="BS465" s="185"/>
      <c r="BT465" s="185"/>
      <c r="BU465" s="185"/>
      <c r="BV465" s="185"/>
      <c r="BW465" s="185"/>
      <c r="BX465" s="185"/>
      <c r="BY465" s="185"/>
      <c r="BZ465" s="185"/>
      <c r="CA465" s="185"/>
      <c r="CB465" s="185"/>
      <c r="CC465" s="185"/>
      <c r="CD465" s="185"/>
      <c r="CE465" s="185"/>
      <c r="CF465" s="185"/>
      <c r="CG465" s="185"/>
      <c r="CH465" s="185"/>
    </row>
    <row r="466" spans="1:86" x14ac:dyDescent="0.3">
      <c r="A466" s="84">
        <f t="shared" si="65"/>
        <v>64</v>
      </c>
      <c r="B466" s="133">
        <f t="shared" si="65"/>
        <v>9.9476133869875441E-4</v>
      </c>
      <c r="C466" s="73">
        <f t="shared" si="58"/>
        <v>1</v>
      </c>
      <c r="D466" s="43">
        <f t="shared" si="61"/>
        <v>9.9476133869875441E-4</v>
      </c>
      <c r="E466" s="133">
        <f t="shared" si="59"/>
        <v>4.7386464540613753E-3</v>
      </c>
      <c r="F466" s="73">
        <f t="shared" si="60"/>
        <v>1</v>
      </c>
      <c r="G466" s="43">
        <f t="shared" si="62"/>
        <v>4.7386464540613753E-3</v>
      </c>
      <c r="H466" s="84"/>
      <c r="I466" s="133"/>
      <c r="J466" s="73"/>
      <c r="K466" s="43"/>
      <c r="L466" s="133"/>
      <c r="M466" s="73"/>
      <c r="N466" s="43"/>
      <c r="O466" s="84"/>
      <c r="P466" s="133"/>
      <c r="Q466" s="73"/>
      <c r="R466" s="43"/>
      <c r="S466" s="133"/>
      <c r="T466" s="73"/>
      <c r="U466" s="43"/>
      <c r="V466" s="185"/>
      <c r="W466" s="185"/>
      <c r="X466" s="185"/>
      <c r="Y466" s="185"/>
      <c r="Z466" s="185"/>
      <c r="AA466" s="185"/>
      <c r="AB466" s="185"/>
      <c r="AC466" s="185"/>
      <c r="AD466" s="185"/>
      <c r="AE466" s="185"/>
      <c r="AF466" s="185"/>
      <c r="AG466" s="185"/>
      <c r="AH466" s="185"/>
      <c r="AI466" s="185"/>
      <c r="AJ466" s="185"/>
      <c r="AK466" s="185"/>
      <c r="AL466" s="185"/>
      <c r="AM466" s="185"/>
      <c r="AN466" s="185"/>
      <c r="AO466" s="185"/>
      <c r="AP466" s="185"/>
      <c r="AQ466" s="185"/>
      <c r="AR466" s="185"/>
      <c r="AS466" s="185"/>
      <c r="AT466" s="185"/>
      <c r="AU466" s="185"/>
      <c r="AV466" s="185"/>
      <c r="AW466" s="185"/>
      <c r="AX466" s="185"/>
      <c r="AY466" s="185"/>
      <c r="AZ466" s="185"/>
      <c r="BA466" s="185"/>
      <c r="BB466" s="185"/>
      <c r="BC466" s="185"/>
      <c r="BD466" s="185"/>
      <c r="BE466" s="185"/>
      <c r="BF466" s="185"/>
      <c r="BG466" s="185"/>
      <c r="BH466" s="185"/>
      <c r="BI466" s="185"/>
      <c r="BJ466" s="185"/>
      <c r="BK466" s="185"/>
      <c r="BL466" s="185"/>
      <c r="BM466" s="185"/>
      <c r="BN466" s="185"/>
      <c r="BO466" s="185"/>
      <c r="BP466" s="185"/>
      <c r="BQ466" s="185"/>
      <c r="BR466" s="185"/>
      <c r="BS466" s="185"/>
      <c r="BT466" s="185"/>
      <c r="BU466" s="185"/>
      <c r="BV466" s="185"/>
      <c r="BW466" s="185"/>
      <c r="BX466" s="185"/>
      <c r="BY466" s="185"/>
      <c r="BZ466" s="185"/>
      <c r="CA466" s="185"/>
      <c r="CB466" s="185"/>
      <c r="CC466" s="185"/>
      <c r="CD466" s="185"/>
      <c r="CE466" s="185"/>
      <c r="CF466" s="185"/>
      <c r="CG466" s="185"/>
      <c r="CH466" s="185"/>
    </row>
    <row r="467" spans="1:86" x14ac:dyDescent="0.3">
      <c r="A467" s="84">
        <f t="shared" ref="A467:B482" si="66">A272</f>
        <v>65</v>
      </c>
      <c r="B467" s="133">
        <f t="shared" si="66"/>
        <v>8.8460481106239746E-4</v>
      </c>
      <c r="C467" s="73">
        <f t="shared" ref="C467:C486" si="67">C272/$C367</f>
        <v>1</v>
      </c>
      <c r="D467" s="43">
        <f t="shared" si="61"/>
        <v>8.8460481106239746E-4</v>
      </c>
      <c r="E467" s="133">
        <f t="shared" ref="E467:E485" si="68">E272</f>
        <v>4.4129662853973637E-3</v>
      </c>
      <c r="F467" s="73">
        <f t="shared" ref="F467:F485" si="69">F272/$C367</f>
        <v>1</v>
      </c>
      <c r="G467" s="43">
        <f t="shared" si="62"/>
        <v>4.4129662853973637E-3</v>
      </c>
      <c r="H467" s="84"/>
      <c r="I467" s="133"/>
      <c r="J467" s="73"/>
      <c r="K467" s="43"/>
      <c r="L467" s="133"/>
      <c r="M467" s="73"/>
      <c r="N467" s="43"/>
      <c r="O467" s="84"/>
      <c r="P467" s="133"/>
      <c r="Q467" s="73"/>
      <c r="R467" s="43"/>
      <c r="S467" s="133"/>
      <c r="T467" s="73"/>
      <c r="U467" s="43"/>
      <c r="V467" s="185"/>
      <c r="W467" s="185"/>
      <c r="X467" s="185"/>
      <c r="Y467" s="185"/>
      <c r="Z467" s="185"/>
      <c r="AA467" s="185"/>
      <c r="AB467" s="185"/>
      <c r="AC467" s="185"/>
      <c r="AD467" s="185"/>
      <c r="AE467" s="185"/>
      <c r="AF467" s="185"/>
      <c r="AG467" s="185"/>
      <c r="AH467" s="185"/>
      <c r="AI467" s="185"/>
      <c r="AJ467" s="185"/>
      <c r="AK467" s="185"/>
      <c r="AL467" s="185"/>
      <c r="AM467" s="185"/>
      <c r="AN467" s="185"/>
      <c r="AO467" s="185"/>
      <c r="AP467" s="185"/>
      <c r="AQ467" s="185"/>
      <c r="AR467" s="185"/>
      <c r="AS467" s="185"/>
      <c r="AT467" s="185"/>
      <c r="AU467" s="185"/>
      <c r="AV467" s="185"/>
      <c r="AW467" s="185"/>
      <c r="AX467" s="185"/>
      <c r="AY467" s="185"/>
      <c r="AZ467" s="185"/>
      <c r="BA467" s="185"/>
      <c r="BB467" s="185"/>
      <c r="BC467" s="185"/>
      <c r="BD467" s="185"/>
      <c r="BE467" s="185"/>
      <c r="BF467" s="185"/>
      <c r="BG467" s="185"/>
      <c r="BH467" s="185"/>
      <c r="BI467" s="185"/>
      <c r="BJ467" s="185"/>
      <c r="BK467" s="185"/>
      <c r="BL467" s="185"/>
      <c r="BM467" s="185"/>
      <c r="BN467" s="185"/>
      <c r="BO467" s="185"/>
      <c r="BP467" s="185"/>
      <c r="BQ467" s="185"/>
      <c r="BR467" s="185"/>
      <c r="BS467" s="185"/>
      <c r="BT467" s="185"/>
      <c r="BU467" s="185"/>
      <c r="BV467" s="185"/>
      <c r="BW467" s="185"/>
      <c r="BX467" s="185"/>
      <c r="BY467" s="185"/>
      <c r="BZ467" s="185"/>
      <c r="CA467" s="185"/>
      <c r="CB467" s="185"/>
      <c r="CC467" s="185"/>
      <c r="CD467" s="185"/>
      <c r="CE467" s="185"/>
      <c r="CF467" s="185"/>
      <c r="CG467" s="185"/>
      <c r="CH467" s="185"/>
    </row>
    <row r="468" spans="1:86" x14ac:dyDescent="0.3">
      <c r="A468" s="84">
        <f t="shared" si="66"/>
        <v>66</v>
      </c>
      <c r="B468" s="133">
        <f t="shared" si="66"/>
        <v>7.7253251772801685E-4</v>
      </c>
      <c r="C468" s="73">
        <f t="shared" si="67"/>
        <v>1.0000000000000002</v>
      </c>
      <c r="D468" s="43">
        <f t="shared" si="61"/>
        <v>7.7253251772801707E-4</v>
      </c>
      <c r="E468" s="133">
        <f t="shared" si="68"/>
        <v>3.955098283569723E-3</v>
      </c>
      <c r="F468" s="73">
        <f t="shared" si="69"/>
        <v>1.0000000000000002</v>
      </c>
      <c r="G468" s="43">
        <f t="shared" si="62"/>
        <v>3.9550982835697239E-3</v>
      </c>
      <c r="H468" s="84"/>
      <c r="I468" s="133"/>
      <c r="J468" s="73"/>
      <c r="K468" s="43"/>
      <c r="L468" s="133"/>
      <c r="M468" s="73"/>
      <c r="N468" s="43"/>
      <c r="O468" s="84"/>
      <c r="P468" s="133"/>
      <c r="Q468" s="73"/>
      <c r="R468" s="43"/>
      <c r="S468" s="133"/>
      <c r="T468" s="73"/>
      <c r="U468" s="43"/>
      <c r="V468" s="185"/>
      <c r="W468" s="185"/>
      <c r="X468" s="185"/>
      <c r="Y468" s="185"/>
      <c r="Z468" s="185"/>
      <c r="AA468" s="185"/>
      <c r="AB468" s="185"/>
      <c r="AC468" s="185"/>
      <c r="AD468" s="185"/>
      <c r="AE468" s="185"/>
      <c r="AF468" s="185"/>
      <c r="AG468" s="185"/>
      <c r="AH468" s="185"/>
      <c r="AI468" s="185"/>
      <c r="AJ468" s="185"/>
      <c r="AK468" s="185"/>
      <c r="AL468" s="185"/>
      <c r="AM468" s="185"/>
      <c r="AN468" s="185"/>
      <c r="AO468" s="185"/>
      <c r="AP468" s="185"/>
      <c r="AQ468" s="185"/>
      <c r="AR468" s="185"/>
      <c r="AS468" s="185"/>
      <c r="AT468" s="185"/>
      <c r="AU468" s="185"/>
      <c r="AV468" s="185"/>
      <c r="AW468" s="185"/>
      <c r="AX468" s="185"/>
      <c r="AY468" s="185"/>
      <c r="AZ468" s="185"/>
      <c r="BA468" s="185"/>
      <c r="BB468" s="185"/>
      <c r="BC468" s="185"/>
      <c r="BD468" s="185"/>
      <c r="BE468" s="185"/>
      <c r="BF468" s="185"/>
      <c r="BG468" s="185"/>
      <c r="BH468" s="185"/>
      <c r="BI468" s="185"/>
      <c r="BJ468" s="185"/>
      <c r="BK468" s="185"/>
      <c r="BL468" s="185"/>
      <c r="BM468" s="185"/>
      <c r="BN468" s="185"/>
      <c r="BO468" s="185"/>
      <c r="BP468" s="185"/>
      <c r="BQ468" s="185"/>
      <c r="BR468" s="185"/>
      <c r="BS468" s="185"/>
      <c r="BT468" s="185"/>
      <c r="BU468" s="185"/>
      <c r="BV468" s="185"/>
      <c r="BW468" s="185"/>
      <c r="BX468" s="185"/>
      <c r="BY468" s="185"/>
      <c r="BZ468" s="185"/>
      <c r="CA468" s="185"/>
      <c r="CB468" s="185"/>
      <c r="CC468" s="185"/>
      <c r="CD468" s="185"/>
      <c r="CE468" s="185"/>
      <c r="CF468" s="185"/>
      <c r="CG468" s="185"/>
      <c r="CH468" s="185"/>
    </row>
    <row r="469" spans="1:86" x14ac:dyDescent="0.3">
      <c r="A469" s="84">
        <f t="shared" si="66"/>
        <v>67</v>
      </c>
      <c r="B469" s="133">
        <f t="shared" si="66"/>
        <v>6.6572858006320112E-4</v>
      </c>
      <c r="C469" s="73">
        <f t="shared" si="67"/>
        <v>1.0000000000000002</v>
      </c>
      <c r="D469" s="43">
        <f t="shared" si="61"/>
        <v>6.6572858006320123E-4</v>
      </c>
      <c r="E469" s="133">
        <f t="shared" si="68"/>
        <v>3.479030507610858E-3</v>
      </c>
      <c r="F469" s="73">
        <f t="shared" si="69"/>
        <v>1.0000000000000002</v>
      </c>
      <c r="G469" s="43">
        <f t="shared" si="62"/>
        <v>3.4790305076108589E-3</v>
      </c>
      <c r="H469" s="84"/>
      <c r="I469" s="133"/>
      <c r="J469" s="73"/>
      <c r="K469" s="43"/>
      <c r="L469" s="133"/>
      <c r="M469" s="73"/>
      <c r="N469" s="43"/>
      <c r="O469" s="84"/>
      <c r="P469" s="133"/>
      <c r="Q469" s="73"/>
      <c r="R469" s="43"/>
      <c r="S469" s="133"/>
      <c r="T469" s="73"/>
      <c r="U469" s="43"/>
      <c r="V469" s="185"/>
      <c r="W469" s="185"/>
      <c r="X469" s="185"/>
      <c r="Y469" s="185"/>
      <c r="Z469" s="185"/>
      <c r="AA469" s="185"/>
      <c r="AB469" s="185"/>
      <c r="AC469" s="185"/>
      <c r="AD469" s="185"/>
      <c r="AE469" s="185"/>
      <c r="AF469" s="185"/>
      <c r="AG469" s="185"/>
      <c r="AH469" s="185"/>
      <c r="AI469" s="185"/>
      <c r="AJ469" s="185"/>
      <c r="AK469" s="185"/>
      <c r="AL469" s="185"/>
      <c r="AM469" s="185"/>
      <c r="AN469" s="185"/>
      <c r="AO469" s="185"/>
      <c r="AP469" s="185"/>
      <c r="AQ469" s="185"/>
      <c r="AR469" s="185"/>
      <c r="AS469" s="185"/>
      <c r="AT469" s="185"/>
      <c r="AU469" s="185"/>
      <c r="AV469" s="185"/>
      <c r="AW469" s="185"/>
      <c r="AX469" s="185"/>
      <c r="AY469" s="185"/>
      <c r="AZ469" s="185"/>
      <c r="BA469" s="185"/>
      <c r="BB469" s="185"/>
      <c r="BC469" s="185"/>
      <c r="BD469" s="185"/>
      <c r="BE469" s="185"/>
      <c r="BF469" s="185"/>
      <c r="BG469" s="185"/>
      <c r="BH469" s="185"/>
      <c r="BI469" s="185"/>
      <c r="BJ469" s="185"/>
      <c r="BK469" s="185"/>
      <c r="BL469" s="185"/>
      <c r="BM469" s="185"/>
      <c r="BN469" s="185"/>
      <c r="BO469" s="185"/>
      <c r="BP469" s="185"/>
      <c r="BQ469" s="185"/>
      <c r="BR469" s="185"/>
      <c r="BS469" s="185"/>
      <c r="BT469" s="185"/>
      <c r="BU469" s="185"/>
      <c r="BV469" s="185"/>
      <c r="BW469" s="185"/>
      <c r="BX469" s="185"/>
      <c r="BY469" s="185"/>
      <c r="BZ469" s="185"/>
      <c r="CA469" s="185"/>
      <c r="CB469" s="185"/>
      <c r="CC469" s="185"/>
      <c r="CD469" s="185"/>
      <c r="CE469" s="185"/>
      <c r="CF469" s="185"/>
      <c r="CG469" s="185"/>
      <c r="CH469" s="185"/>
    </row>
    <row r="470" spans="1:86" x14ac:dyDescent="0.3">
      <c r="A470" s="84">
        <f t="shared" si="66"/>
        <v>68</v>
      </c>
      <c r="B470" s="133">
        <f t="shared" si="66"/>
        <v>5.4359851681419654E-4</v>
      </c>
      <c r="C470" s="73">
        <f t="shared" si="67"/>
        <v>1.0000000000000002</v>
      </c>
      <c r="D470" s="43">
        <f t="shared" si="61"/>
        <v>5.4359851681419664E-4</v>
      </c>
      <c r="E470" s="133">
        <f t="shared" si="68"/>
        <v>3.114556083561868E-3</v>
      </c>
      <c r="F470" s="73">
        <f t="shared" si="69"/>
        <v>1.0000000000000002</v>
      </c>
      <c r="G470" s="43">
        <f t="shared" si="62"/>
        <v>3.1145560835618689E-3</v>
      </c>
      <c r="H470" s="84"/>
      <c r="I470" s="133"/>
      <c r="J470" s="73"/>
      <c r="K470" s="43"/>
      <c r="L470" s="133"/>
      <c r="M470" s="73"/>
      <c r="N470" s="43"/>
      <c r="O470" s="84"/>
      <c r="P470" s="133"/>
      <c r="Q470" s="73"/>
      <c r="R470" s="43"/>
      <c r="S470" s="133"/>
      <c r="T470" s="73"/>
      <c r="U470" s="43"/>
      <c r="V470" s="185"/>
      <c r="W470" s="185"/>
      <c r="X470" s="185"/>
      <c r="Y470" s="185"/>
      <c r="Z470" s="185"/>
      <c r="AA470" s="185"/>
      <c r="AB470" s="185"/>
      <c r="AC470" s="185"/>
      <c r="AD470" s="185"/>
      <c r="AE470" s="185"/>
      <c r="AF470" s="185"/>
      <c r="AG470" s="185"/>
      <c r="AH470" s="185"/>
      <c r="AI470" s="185"/>
      <c r="AJ470" s="185"/>
      <c r="AK470" s="185"/>
      <c r="AL470" s="185"/>
      <c r="AM470" s="185"/>
      <c r="AN470" s="185"/>
      <c r="AO470" s="185"/>
      <c r="AP470" s="185"/>
      <c r="AQ470" s="185"/>
      <c r="AR470" s="185"/>
      <c r="AS470" s="185"/>
      <c r="AT470" s="185"/>
      <c r="AU470" s="185"/>
      <c r="AV470" s="185"/>
      <c r="AW470" s="185"/>
      <c r="AX470" s="185"/>
      <c r="AY470" s="185"/>
      <c r="AZ470" s="185"/>
      <c r="BA470" s="185"/>
      <c r="BB470" s="185"/>
      <c r="BC470" s="185"/>
      <c r="BD470" s="185"/>
      <c r="BE470" s="185"/>
      <c r="BF470" s="185"/>
      <c r="BG470" s="185"/>
      <c r="BH470" s="185"/>
      <c r="BI470" s="185"/>
      <c r="BJ470" s="185"/>
      <c r="BK470" s="185"/>
      <c r="BL470" s="185"/>
      <c r="BM470" s="185"/>
      <c r="BN470" s="185"/>
      <c r="BO470" s="185"/>
      <c r="BP470" s="185"/>
      <c r="BQ470" s="185"/>
      <c r="BR470" s="185"/>
      <c r="BS470" s="185"/>
      <c r="BT470" s="185"/>
      <c r="BU470" s="185"/>
      <c r="BV470" s="185"/>
      <c r="BW470" s="185"/>
      <c r="BX470" s="185"/>
      <c r="BY470" s="185"/>
      <c r="BZ470" s="185"/>
      <c r="CA470" s="185"/>
      <c r="CB470" s="185"/>
      <c r="CC470" s="185"/>
      <c r="CD470" s="185"/>
      <c r="CE470" s="185"/>
      <c r="CF470" s="185"/>
      <c r="CG470" s="185"/>
      <c r="CH470" s="185"/>
    </row>
    <row r="471" spans="1:86" x14ac:dyDescent="0.3">
      <c r="A471" s="84">
        <f t="shared" si="66"/>
        <v>69</v>
      </c>
      <c r="B471" s="133">
        <f t="shared" si="66"/>
        <v>5.0624108570273641E-4</v>
      </c>
      <c r="C471" s="73">
        <f t="shared" si="67"/>
        <v>1</v>
      </c>
      <c r="D471" s="43">
        <f t="shared" ref="D471:D486" si="70">B471*C471</f>
        <v>5.0624108570273641E-4</v>
      </c>
      <c r="E471" s="133">
        <f t="shared" si="68"/>
        <v>2.9071744467508136E-3</v>
      </c>
      <c r="F471" s="73">
        <f t="shared" si="69"/>
        <v>1</v>
      </c>
      <c r="G471" s="43">
        <f t="shared" ref="G471:G485" si="71">E471*F471</f>
        <v>2.9071744467508136E-3</v>
      </c>
      <c r="H471" s="84"/>
      <c r="I471" s="133"/>
      <c r="J471" s="73"/>
      <c r="K471" s="43"/>
      <c r="L471" s="133"/>
      <c r="M471" s="73"/>
      <c r="N471" s="43"/>
      <c r="O471" s="84"/>
      <c r="P471" s="133"/>
      <c r="Q471" s="73"/>
      <c r="R471" s="43"/>
      <c r="S471" s="133"/>
      <c r="T471" s="73"/>
      <c r="U471" s="43"/>
      <c r="V471" s="185"/>
      <c r="W471" s="185"/>
      <c r="X471" s="185"/>
      <c r="Y471" s="185"/>
      <c r="Z471" s="185"/>
      <c r="AA471" s="185"/>
      <c r="AB471" s="185"/>
      <c r="AC471" s="185"/>
      <c r="AD471" s="185"/>
      <c r="AE471" s="185"/>
      <c r="AF471" s="185"/>
      <c r="AG471" s="185"/>
      <c r="AH471" s="185"/>
      <c r="AI471" s="185"/>
      <c r="AJ471" s="185"/>
      <c r="AK471" s="185"/>
      <c r="AL471" s="185"/>
      <c r="AM471" s="185"/>
      <c r="AN471" s="185"/>
      <c r="AO471" s="185"/>
      <c r="AP471" s="185"/>
      <c r="AQ471" s="185"/>
      <c r="AR471" s="185"/>
      <c r="AS471" s="185"/>
      <c r="AT471" s="185"/>
      <c r="AU471" s="185"/>
      <c r="AV471" s="185"/>
      <c r="AW471" s="185"/>
      <c r="AX471" s="185"/>
      <c r="AY471" s="185"/>
      <c r="AZ471" s="185"/>
      <c r="BA471" s="185"/>
      <c r="BB471" s="185"/>
      <c r="BC471" s="185"/>
      <c r="BD471" s="185"/>
      <c r="BE471" s="185"/>
      <c r="BF471" s="185"/>
      <c r="BG471" s="185"/>
      <c r="BH471" s="185"/>
      <c r="BI471" s="185"/>
      <c r="BJ471" s="185"/>
      <c r="BK471" s="185"/>
      <c r="BL471" s="185"/>
      <c r="BM471" s="185"/>
      <c r="BN471" s="185"/>
      <c r="BO471" s="185"/>
      <c r="BP471" s="185"/>
      <c r="BQ471" s="185"/>
      <c r="BR471" s="185"/>
      <c r="BS471" s="185"/>
      <c r="BT471" s="185"/>
      <c r="BU471" s="185"/>
      <c r="BV471" s="185"/>
      <c r="BW471" s="185"/>
      <c r="BX471" s="185"/>
      <c r="BY471" s="185"/>
      <c r="BZ471" s="185"/>
      <c r="CA471" s="185"/>
      <c r="CB471" s="185"/>
      <c r="CC471" s="185"/>
      <c r="CD471" s="185"/>
      <c r="CE471" s="185"/>
      <c r="CF471" s="185"/>
      <c r="CG471" s="185"/>
      <c r="CH471" s="185"/>
    </row>
    <row r="472" spans="1:86" x14ac:dyDescent="0.3">
      <c r="A472" s="84">
        <f t="shared" si="66"/>
        <v>70</v>
      </c>
      <c r="B472" s="133">
        <f t="shared" si="66"/>
        <v>4.2913151635728649E-4</v>
      </c>
      <c r="C472" s="73">
        <f t="shared" si="67"/>
        <v>0.99999999999999989</v>
      </c>
      <c r="D472" s="43">
        <f t="shared" si="70"/>
        <v>4.2913151635728643E-4</v>
      </c>
      <c r="E472" s="133">
        <f t="shared" si="68"/>
        <v>2.4809165789405623E-3</v>
      </c>
      <c r="F472" s="73">
        <f t="shared" si="69"/>
        <v>0.99999999999999989</v>
      </c>
      <c r="G472" s="43">
        <f t="shared" si="71"/>
        <v>2.4809165789405618E-3</v>
      </c>
      <c r="H472" s="84"/>
      <c r="I472" s="133"/>
      <c r="J472" s="73"/>
      <c r="K472" s="43"/>
      <c r="L472" s="133"/>
      <c r="M472" s="73"/>
      <c r="N472" s="43"/>
      <c r="O472" s="84"/>
      <c r="P472" s="133"/>
      <c r="Q472" s="73"/>
      <c r="R472" s="43"/>
      <c r="S472" s="133"/>
      <c r="T472" s="73"/>
      <c r="U472" s="43"/>
      <c r="V472" s="185"/>
      <c r="W472" s="185"/>
      <c r="X472" s="185"/>
      <c r="Y472" s="185"/>
      <c r="Z472" s="185"/>
      <c r="AA472" s="185"/>
      <c r="AB472" s="185"/>
      <c r="AC472" s="185"/>
      <c r="AD472" s="185"/>
      <c r="AE472" s="185"/>
      <c r="AF472" s="185"/>
      <c r="AG472" s="185"/>
      <c r="AH472" s="185"/>
      <c r="AI472" s="185"/>
      <c r="AJ472" s="185"/>
      <c r="AK472" s="185"/>
      <c r="AL472" s="185"/>
      <c r="AM472" s="185"/>
      <c r="AN472" s="185"/>
      <c r="AO472" s="185"/>
      <c r="AP472" s="185"/>
      <c r="AQ472" s="185"/>
      <c r="AR472" s="185"/>
      <c r="AS472" s="185"/>
      <c r="AT472" s="185"/>
      <c r="AU472" s="185"/>
      <c r="AV472" s="185"/>
      <c r="AW472" s="185"/>
      <c r="AX472" s="185"/>
      <c r="AY472" s="185"/>
      <c r="AZ472" s="185"/>
      <c r="BA472" s="185"/>
      <c r="BB472" s="185"/>
      <c r="BC472" s="185"/>
      <c r="BD472" s="185"/>
      <c r="BE472" s="185"/>
      <c r="BF472" s="185"/>
      <c r="BG472" s="185"/>
      <c r="BH472" s="185"/>
      <c r="BI472" s="185"/>
      <c r="BJ472" s="185"/>
      <c r="BK472" s="185"/>
      <c r="BL472" s="185"/>
      <c r="BM472" s="185"/>
      <c r="BN472" s="185"/>
      <c r="BO472" s="185"/>
      <c r="BP472" s="185"/>
      <c r="BQ472" s="185"/>
      <c r="BR472" s="185"/>
      <c r="BS472" s="185"/>
      <c r="BT472" s="185"/>
      <c r="BU472" s="185"/>
      <c r="BV472" s="185"/>
      <c r="BW472" s="185"/>
      <c r="BX472" s="185"/>
      <c r="BY472" s="185"/>
      <c r="BZ472" s="185"/>
      <c r="CA472" s="185"/>
      <c r="CB472" s="185"/>
      <c r="CC472" s="185"/>
      <c r="CD472" s="185"/>
      <c r="CE472" s="185"/>
      <c r="CF472" s="185"/>
      <c r="CG472" s="185"/>
      <c r="CH472" s="185"/>
    </row>
    <row r="473" spans="1:86" x14ac:dyDescent="0.3">
      <c r="A473" s="84">
        <f t="shared" si="66"/>
        <v>71</v>
      </c>
      <c r="B473" s="133">
        <f t="shared" si="66"/>
        <v>3.4483782564424803E-4</v>
      </c>
      <c r="C473" s="73">
        <f t="shared" si="67"/>
        <v>0.99999999999999989</v>
      </c>
      <c r="D473" s="43">
        <f t="shared" si="70"/>
        <v>3.4483782564424798E-4</v>
      </c>
      <c r="E473" s="133">
        <f t="shared" si="68"/>
        <v>2.1571521759745737E-3</v>
      </c>
      <c r="F473" s="73">
        <f t="shared" si="69"/>
        <v>0.99999999999999989</v>
      </c>
      <c r="G473" s="43">
        <f t="shared" si="71"/>
        <v>2.1571521759745733E-3</v>
      </c>
      <c r="H473" s="84"/>
      <c r="I473" s="133"/>
      <c r="J473" s="73"/>
      <c r="K473" s="43"/>
      <c r="L473" s="133"/>
      <c r="M473" s="73"/>
      <c r="N473" s="43"/>
      <c r="O473" s="84"/>
      <c r="P473" s="133"/>
      <c r="Q473" s="73"/>
      <c r="R473" s="43"/>
      <c r="S473" s="133"/>
      <c r="T473" s="73"/>
      <c r="U473" s="43"/>
      <c r="V473" s="185"/>
      <c r="W473" s="185"/>
      <c r="X473" s="185"/>
      <c r="Y473" s="185"/>
      <c r="Z473" s="185"/>
      <c r="AA473" s="185"/>
      <c r="AB473" s="185"/>
      <c r="AC473" s="185"/>
      <c r="AD473" s="185"/>
      <c r="AE473" s="185"/>
      <c r="AF473" s="185"/>
      <c r="AG473" s="185"/>
      <c r="AH473" s="185"/>
      <c r="AI473" s="185"/>
      <c r="AJ473" s="185"/>
      <c r="AK473" s="185"/>
      <c r="AL473" s="185"/>
      <c r="AM473" s="185"/>
      <c r="AN473" s="185"/>
      <c r="AO473" s="185"/>
      <c r="AP473" s="185"/>
      <c r="AQ473" s="185"/>
      <c r="AR473" s="185"/>
      <c r="AS473" s="185"/>
      <c r="AT473" s="185"/>
      <c r="AU473" s="185"/>
      <c r="AV473" s="185"/>
      <c r="AW473" s="185"/>
      <c r="AX473" s="185"/>
      <c r="AY473" s="185"/>
      <c r="AZ473" s="185"/>
      <c r="BA473" s="185"/>
      <c r="BB473" s="185"/>
      <c r="BC473" s="185"/>
      <c r="BD473" s="185"/>
      <c r="BE473" s="185"/>
      <c r="BF473" s="185"/>
      <c r="BG473" s="185"/>
      <c r="BH473" s="185"/>
      <c r="BI473" s="185"/>
      <c r="BJ473" s="185"/>
      <c r="BK473" s="185"/>
      <c r="BL473" s="185"/>
      <c r="BM473" s="185"/>
      <c r="BN473" s="185"/>
      <c r="BO473" s="185"/>
      <c r="BP473" s="185"/>
      <c r="BQ473" s="185"/>
      <c r="BR473" s="185"/>
      <c r="BS473" s="185"/>
      <c r="BT473" s="185"/>
      <c r="BU473" s="185"/>
      <c r="BV473" s="185"/>
      <c r="BW473" s="185"/>
      <c r="BX473" s="185"/>
      <c r="BY473" s="185"/>
      <c r="BZ473" s="185"/>
      <c r="CA473" s="185"/>
      <c r="CB473" s="185"/>
      <c r="CC473" s="185"/>
      <c r="CD473" s="185"/>
      <c r="CE473" s="185"/>
      <c r="CF473" s="185"/>
      <c r="CG473" s="185"/>
      <c r="CH473" s="185"/>
    </row>
    <row r="474" spans="1:86" x14ac:dyDescent="0.3">
      <c r="A474" s="84">
        <f t="shared" si="66"/>
        <v>72</v>
      </c>
      <c r="B474" s="133">
        <f t="shared" si="66"/>
        <v>2.6868613914780994E-4</v>
      </c>
      <c r="C474" s="73">
        <f t="shared" si="67"/>
        <v>0.99999999999999989</v>
      </c>
      <c r="D474" s="43">
        <f t="shared" si="70"/>
        <v>2.6868613914780989E-4</v>
      </c>
      <c r="E474" s="133">
        <f t="shared" si="68"/>
        <v>1.7438257266259821E-3</v>
      </c>
      <c r="F474" s="73">
        <f t="shared" si="69"/>
        <v>0.99999999999999989</v>
      </c>
      <c r="G474" s="43">
        <f t="shared" si="71"/>
        <v>1.7438257266259819E-3</v>
      </c>
      <c r="H474" s="84"/>
      <c r="I474" s="133"/>
      <c r="J474" s="73"/>
      <c r="K474" s="43"/>
      <c r="L474" s="133"/>
      <c r="M474" s="73"/>
      <c r="N474" s="43"/>
      <c r="O474" s="84"/>
      <c r="P474" s="133"/>
      <c r="Q474" s="73"/>
      <c r="R474" s="43"/>
      <c r="S474" s="133"/>
      <c r="T474" s="73"/>
      <c r="U474" s="43"/>
      <c r="V474" s="185"/>
      <c r="W474" s="185"/>
      <c r="X474" s="185"/>
      <c r="Y474" s="185"/>
      <c r="Z474" s="185"/>
      <c r="AA474" s="185"/>
      <c r="AB474" s="185"/>
      <c r="AC474" s="185"/>
      <c r="AD474" s="185"/>
      <c r="AE474" s="185"/>
      <c r="AF474" s="185"/>
      <c r="AG474" s="185"/>
      <c r="AH474" s="185"/>
      <c r="AI474" s="185"/>
      <c r="AJ474" s="185"/>
      <c r="AK474" s="185"/>
      <c r="AL474" s="185"/>
      <c r="AM474" s="185"/>
      <c r="AN474" s="185"/>
      <c r="AO474" s="185"/>
      <c r="AP474" s="185"/>
      <c r="AQ474" s="185"/>
      <c r="AR474" s="185"/>
      <c r="AS474" s="185"/>
      <c r="AT474" s="185"/>
      <c r="AU474" s="185"/>
      <c r="AV474" s="185"/>
      <c r="AW474" s="185"/>
      <c r="AX474" s="185"/>
      <c r="AY474" s="185"/>
      <c r="AZ474" s="185"/>
      <c r="BA474" s="185"/>
      <c r="BB474" s="185"/>
      <c r="BC474" s="185"/>
      <c r="BD474" s="185"/>
      <c r="BE474" s="185"/>
      <c r="BF474" s="185"/>
      <c r="BG474" s="185"/>
      <c r="BH474" s="185"/>
      <c r="BI474" s="185"/>
      <c r="BJ474" s="185"/>
      <c r="BK474" s="185"/>
      <c r="BL474" s="185"/>
      <c r="BM474" s="185"/>
      <c r="BN474" s="185"/>
      <c r="BO474" s="185"/>
      <c r="BP474" s="185"/>
      <c r="BQ474" s="185"/>
      <c r="BR474" s="185"/>
      <c r="BS474" s="185"/>
      <c r="BT474" s="185"/>
      <c r="BU474" s="185"/>
      <c r="BV474" s="185"/>
      <c r="BW474" s="185"/>
      <c r="BX474" s="185"/>
      <c r="BY474" s="185"/>
      <c r="BZ474" s="185"/>
      <c r="CA474" s="185"/>
      <c r="CB474" s="185"/>
      <c r="CC474" s="185"/>
      <c r="CD474" s="185"/>
      <c r="CE474" s="185"/>
      <c r="CF474" s="185"/>
      <c r="CG474" s="185"/>
      <c r="CH474" s="185"/>
    </row>
    <row r="475" spans="1:86" x14ac:dyDescent="0.3">
      <c r="A475" s="84">
        <f t="shared" si="66"/>
        <v>73</v>
      </c>
      <c r="B475" s="133">
        <f t="shared" si="66"/>
        <v>2.2414458666876125E-4</v>
      </c>
      <c r="C475" s="73">
        <f t="shared" si="67"/>
        <v>1.0000000000000002</v>
      </c>
      <c r="D475" s="43">
        <f t="shared" si="70"/>
        <v>2.241445866687613E-4</v>
      </c>
      <c r="E475" s="133">
        <f t="shared" si="68"/>
        <v>1.4061720223493227E-3</v>
      </c>
      <c r="F475" s="73">
        <f t="shared" si="69"/>
        <v>1.0000000000000002</v>
      </c>
      <c r="G475" s="43">
        <f t="shared" si="71"/>
        <v>1.4061720223493229E-3</v>
      </c>
      <c r="H475" s="84"/>
      <c r="I475" s="133"/>
      <c r="J475" s="73"/>
      <c r="K475" s="43"/>
      <c r="L475" s="133"/>
      <c r="M475" s="73"/>
      <c r="N475" s="43"/>
      <c r="O475" s="84"/>
      <c r="P475" s="133"/>
      <c r="Q475" s="73"/>
      <c r="R475" s="43"/>
      <c r="S475" s="133"/>
      <c r="T475" s="73"/>
      <c r="U475" s="43"/>
      <c r="V475" s="185"/>
      <c r="W475" s="185"/>
      <c r="X475" s="185"/>
      <c r="Y475" s="185"/>
      <c r="Z475" s="185"/>
      <c r="AA475" s="185"/>
      <c r="AB475" s="185"/>
      <c r="AC475" s="185"/>
      <c r="AD475" s="185"/>
      <c r="AE475" s="185"/>
      <c r="AF475" s="185"/>
      <c r="AG475" s="185"/>
      <c r="AH475" s="185"/>
      <c r="AI475" s="185"/>
      <c r="AJ475" s="185"/>
      <c r="AK475" s="185"/>
      <c r="AL475" s="185"/>
      <c r="AM475" s="185"/>
      <c r="AN475" s="185"/>
      <c r="AO475" s="185"/>
      <c r="AP475" s="185"/>
      <c r="AQ475" s="185"/>
      <c r="AR475" s="185"/>
      <c r="AS475" s="185"/>
      <c r="AT475" s="185"/>
      <c r="AU475" s="185"/>
      <c r="AV475" s="185"/>
      <c r="AW475" s="185"/>
      <c r="AX475" s="185"/>
      <c r="AY475" s="185"/>
      <c r="AZ475" s="185"/>
      <c r="BA475" s="185"/>
      <c r="BB475" s="185"/>
      <c r="BC475" s="185"/>
      <c r="BD475" s="185"/>
      <c r="BE475" s="185"/>
      <c r="BF475" s="185"/>
      <c r="BG475" s="185"/>
      <c r="BH475" s="185"/>
      <c r="BI475" s="185"/>
      <c r="BJ475" s="185"/>
      <c r="BK475" s="185"/>
      <c r="BL475" s="185"/>
      <c r="BM475" s="185"/>
      <c r="BN475" s="185"/>
      <c r="BO475" s="185"/>
      <c r="BP475" s="185"/>
      <c r="BQ475" s="185"/>
      <c r="BR475" s="185"/>
      <c r="BS475" s="185"/>
      <c r="BT475" s="185"/>
      <c r="BU475" s="185"/>
      <c r="BV475" s="185"/>
      <c r="BW475" s="185"/>
      <c r="BX475" s="185"/>
      <c r="BY475" s="185"/>
      <c r="BZ475" s="185"/>
      <c r="CA475" s="185"/>
      <c r="CB475" s="185"/>
      <c r="CC475" s="185"/>
      <c r="CD475" s="185"/>
      <c r="CE475" s="185"/>
      <c r="CF475" s="185"/>
      <c r="CG475" s="185"/>
      <c r="CH475" s="185"/>
    </row>
    <row r="476" spans="1:86" x14ac:dyDescent="0.3">
      <c r="A476" s="84">
        <f t="shared" si="66"/>
        <v>74</v>
      </c>
      <c r="B476" s="133">
        <f t="shared" si="66"/>
        <v>1.5805067008694702E-4</v>
      </c>
      <c r="C476" s="73">
        <f t="shared" si="67"/>
        <v>1</v>
      </c>
      <c r="D476" s="43">
        <f t="shared" si="70"/>
        <v>1.5805067008694702E-4</v>
      </c>
      <c r="E476" s="133">
        <f t="shared" si="68"/>
        <v>1.1188071676457825E-3</v>
      </c>
      <c r="F476" s="73">
        <f t="shared" si="69"/>
        <v>1</v>
      </c>
      <c r="G476" s="43">
        <f t="shared" si="71"/>
        <v>1.1188071676457825E-3</v>
      </c>
      <c r="H476" s="84"/>
      <c r="I476" s="133"/>
      <c r="J476" s="73"/>
      <c r="K476" s="43"/>
      <c r="L476" s="133"/>
      <c r="M476" s="73"/>
      <c r="N476" s="43"/>
      <c r="O476" s="84"/>
      <c r="P476" s="133"/>
      <c r="Q476" s="73"/>
      <c r="R476" s="43"/>
      <c r="S476" s="133"/>
      <c r="T476" s="73"/>
      <c r="U476" s="43"/>
      <c r="V476" s="185"/>
      <c r="W476" s="185"/>
      <c r="X476" s="185"/>
      <c r="Y476" s="185"/>
      <c r="Z476" s="185"/>
      <c r="AA476" s="185"/>
      <c r="AB476" s="185"/>
      <c r="AC476" s="185"/>
      <c r="AD476" s="185"/>
      <c r="AE476" s="185"/>
      <c r="AF476" s="185"/>
      <c r="AG476" s="185"/>
      <c r="AH476" s="185"/>
      <c r="AI476" s="185"/>
      <c r="AJ476" s="185"/>
      <c r="AK476" s="185"/>
      <c r="AL476" s="185"/>
      <c r="AM476" s="185"/>
      <c r="AN476" s="185"/>
      <c r="AO476" s="185"/>
      <c r="AP476" s="185"/>
      <c r="AQ476" s="185"/>
      <c r="AR476" s="185"/>
      <c r="AS476" s="185"/>
      <c r="AT476" s="185"/>
      <c r="AU476" s="185"/>
      <c r="AV476" s="185"/>
      <c r="AW476" s="185"/>
      <c r="AX476" s="185"/>
      <c r="AY476" s="185"/>
      <c r="AZ476" s="185"/>
      <c r="BA476" s="185"/>
      <c r="BB476" s="185"/>
      <c r="BC476" s="185"/>
      <c r="BD476" s="185"/>
      <c r="BE476" s="185"/>
      <c r="BF476" s="185"/>
      <c r="BG476" s="185"/>
      <c r="BH476" s="185"/>
      <c r="BI476" s="185"/>
      <c r="BJ476" s="185"/>
      <c r="BK476" s="185"/>
      <c r="BL476" s="185"/>
      <c r="BM476" s="185"/>
      <c r="BN476" s="185"/>
      <c r="BO476" s="185"/>
      <c r="BP476" s="185"/>
      <c r="BQ476" s="185"/>
      <c r="BR476" s="185"/>
      <c r="BS476" s="185"/>
      <c r="BT476" s="185"/>
      <c r="BU476" s="185"/>
      <c r="BV476" s="185"/>
      <c r="BW476" s="185"/>
      <c r="BX476" s="185"/>
      <c r="BY476" s="185"/>
      <c r="BZ476" s="185"/>
      <c r="CA476" s="185"/>
      <c r="CB476" s="185"/>
      <c r="CC476" s="185"/>
      <c r="CD476" s="185"/>
      <c r="CE476" s="185"/>
      <c r="CF476" s="185"/>
      <c r="CG476" s="185"/>
      <c r="CH476" s="185"/>
    </row>
    <row r="477" spans="1:86" x14ac:dyDescent="0.3">
      <c r="A477" s="84">
        <f t="shared" si="66"/>
        <v>75</v>
      </c>
      <c r="B477" s="133">
        <f t="shared" si="66"/>
        <v>1.2404582894702811E-4</v>
      </c>
      <c r="C477" s="73">
        <f t="shared" si="67"/>
        <v>0.99999999999999989</v>
      </c>
      <c r="D477" s="43">
        <f t="shared" si="70"/>
        <v>1.2404582894702808E-4</v>
      </c>
      <c r="E477" s="133">
        <f t="shared" si="68"/>
        <v>9.0088881949559809E-4</v>
      </c>
      <c r="F477" s="73">
        <f t="shared" si="69"/>
        <v>0.99999999999999989</v>
      </c>
      <c r="G477" s="43">
        <f t="shared" si="71"/>
        <v>9.0088881949559798E-4</v>
      </c>
      <c r="H477" s="84"/>
      <c r="I477" s="133"/>
      <c r="J477" s="73"/>
      <c r="K477" s="43"/>
      <c r="L477" s="133"/>
      <c r="M477" s="73"/>
      <c r="N477" s="43"/>
      <c r="O477" s="84"/>
      <c r="P477" s="133"/>
      <c r="Q477" s="73"/>
      <c r="R477" s="43"/>
      <c r="S477" s="133"/>
      <c r="T477" s="73"/>
      <c r="U477" s="43"/>
      <c r="V477" s="185"/>
      <c r="W477" s="185"/>
      <c r="X477" s="185"/>
      <c r="Y477" s="185"/>
      <c r="Z477" s="185"/>
      <c r="AA477" s="185"/>
      <c r="AB477" s="185"/>
      <c r="AC477" s="185"/>
      <c r="AD477" s="185"/>
      <c r="AE477" s="185"/>
      <c r="AF477" s="185"/>
      <c r="AG477" s="185"/>
      <c r="AH477" s="185"/>
      <c r="AI477" s="185"/>
      <c r="AJ477" s="185"/>
      <c r="AK477" s="185"/>
      <c r="AL477" s="185"/>
      <c r="AM477" s="185"/>
      <c r="AN477" s="185"/>
      <c r="AO477" s="185"/>
      <c r="AP477" s="185"/>
      <c r="AQ477" s="185"/>
      <c r="AR477" s="185"/>
      <c r="AS477" s="185"/>
      <c r="AT477" s="185"/>
      <c r="AU477" s="185"/>
      <c r="AV477" s="185"/>
      <c r="AW477" s="185"/>
      <c r="AX477" s="185"/>
      <c r="AY477" s="185"/>
      <c r="AZ477" s="185"/>
      <c r="BA477" s="185"/>
      <c r="BB477" s="185"/>
      <c r="BC477" s="185"/>
      <c r="BD477" s="185"/>
      <c r="BE477" s="185"/>
      <c r="BF477" s="185"/>
      <c r="BG477" s="185"/>
      <c r="BH477" s="185"/>
      <c r="BI477" s="185"/>
      <c r="BJ477" s="185"/>
      <c r="BK477" s="185"/>
      <c r="BL477" s="185"/>
      <c r="BM477" s="185"/>
      <c r="BN477" s="185"/>
      <c r="BO477" s="185"/>
      <c r="BP477" s="185"/>
      <c r="BQ477" s="185"/>
      <c r="BR477" s="185"/>
      <c r="BS477" s="185"/>
      <c r="BT477" s="185"/>
      <c r="BU477" s="185"/>
      <c r="BV477" s="185"/>
      <c r="BW477" s="185"/>
      <c r="BX477" s="185"/>
      <c r="BY477" s="185"/>
      <c r="BZ477" s="185"/>
      <c r="CA477" s="185"/>
      <c r="CB477" s="185"/>
      <c r="CC477" s="185"/>
      <c r="CD477" s="185"/>
      <c r="CE477" s="185"/>
      <c r="CF477" s="185"/>
      <c r="CG477" s="185"/>
      <c r="CH477" s="185"/>
    </row>
    <row r="478" spans="1:86" x14ac:dyDescent="0.3">
      <c r="A478" s="84">
        <f t="shared" si="66"/>
        <v>76</v>
      </c>
      <c r="B478" s="133">
        <f t="shared" si="66"/>
        <v>1.0345134769327442E-4</v>
      </c>
      <c r="C478" s="73">
        <f t="shared" si="67"/>
        <v>0.99999999999999989</v>
      </c>
      <c r="D478" s="43">
        <f t="shared" si="70"/>
        <v>1.0345134769327441E-4</v>
      </c>
      <c r="E478" s="133">
        <f t="shared" si="68"/>
        <v>5.8191383077466855E-4</v>
      </c>
      <c r="F478" s="73">
        <f t="shared" si="69"/>
        <v>0.99999999999999989</v>
      </c>
      <c r="G478" s="43">
        <f t="shared" si="71"/>
        <v>5.8191383077466844E-4</v>
      </c>
      <c r="H478" s="84"/>
      <c r="I478" s="133"/>
      <c r="J478" s="73"/>
      <c r="K478" s="43"/>
      <c r="L478" s="133"/>
      <c r="M478" s="73"/>
      <c r="N478" s="43"/>
      <c r="O478" s="84"/>
      <c r="P478" s="133"/>
      <c r="Q478" s="73"/>
      <c r="R478" s="43"/>
      <c r="S478" s="133"/>
      <c r="T478" s="73"/>
      <c r="U478" s="43"/>
      <c r="V478" s="185"/>
      <c r="W478" s="185"/>
      <c r="X478" s="185"/>
      <c r="Y478" s="185"/>
      <c r="Z478" s="185"/>
      <c r="AA478" s="185"/>
      <c r="AB478" s="185"/>
      <c r="AC478" s="185"/>
      <c r="AD478" s="185"/>
      <c r="AE478" s="185"/>
      <c r="AF478" s="185"/>
      <c r="AG478" s="185"/>
      <c r="AH478" s="185"/>
      <c r="AI478" s="185"/>
      <c r="AJ478" s="185"/>
      <c r="AK478" s="185"/>
      <c r="AL478" s="185"/>
      <c r="AM478" s="185"/>
      <c r="AN478" s="185"/>
      <c r="AO478" s="185"/>
      <c r="AP478" s="185"/>
      <c r="AQ478" s="185"/>
      <c r="AR478" s="185"/>
      <c r="AS478" s="185"/>
      <c r="AT478" s="185"/>
      <c r="AU478" s="185"/>
      <c r="AV478" s="185"/>
      <c r="AW478" s="185"/>
      <c r="AX478" s="185"/>
      <c r="AY478" s="185"/>
      <c r="AZ478" s="185"/>
      <c r="BA478" s="185"/>
      <c r="BB478" s="185"/>
      <c r="BC478" s="185"/>
      <c r="BD478" s="185"/>
      <c r="BE478" s="185"/>
      <c r="BF478" s="185"/>
      <c r="BG478" s="185"/>
      <c r="BH478" s="185"/>
      <c r="BI478" s="185"/>
      <c r="BJ478" s="185"/>
      <c r="BK478" s="185"/>
      <c r="BL478" s="185"/>
      <c r="BM478" s="185"/>
      <c r="BN478" s="185"/>
      <c r="BO478" s="185"/>
      <c r="BP478" s="185"/>
      <c r="BQ478" s="185"/>
      <c r="BR478" s="185"/>
      <c r="BS478" s="185"/>
      <c r="BT478" s="185"/>
      <c r="BU478" s="185"/>
      <c r="BV478" s="185"/>
      <c r="BW478" s="185"/>
      <c r="BX478" s="185"/>
      <c r="BY478" s="185"/>
      <c r="BZ478" s="185"/>
      <c r="CA478" s="185"/>
      <c r="CB478" s="185"/>
      <c r="CC478" s="185"/>
      <c r="CD478" s="185"/>
      <c r="CE478" s="185"/>
      <c r="CF478" s="185"/>
      <c r="CG478" s="185"/>
      <c r="CH478" s="185"/>
    </row>
    <row r="479" spans="1:86" x14ac:dyDescent="0.3">
      <c r="A479" s="84">
        <f t="shared" si="66"/>
        <v>77</v>
      </c>
      <c r="B479" s="133">
        <f t="shared" si="66"/>
        <v>5.0288849573119507E-5</v>
      </c>
      <c r="C479" s="73">
        <f t="shared" si="67"/>
        <v>1</v>
      </c>
      <c r="D479" s="43">
        <f t="shared" si="70"/>
        <v>5.0288849573119507E-5</v>
      </c>
      <c r="E479" s="133">
        <f t="shared" si="68"/>
        <v>4.2146845356519206E-4</v>
      </c>
      <c r="F479" s="73">
        <f t="shared" si="69"/>
        <v>1</v>
      </c>
      <c r="G479" s="43">
        <f t="shared" si="71"/>
        <v>4.2146845356519206E-4</v>
      </c>
      <c r="H479" s="84"/>
      <c r="I479" s="133"/>
      <c r="J479" s="73"/>
      <c r="K479" s="43"/>
      <c r="L479" s="133"/>
      <c r="M479" s="73"/>
      <c r="N479" s="43"/>
      <c r="O479" s="84"/>
      <c r="P479" s="133"/>
      <c r="Q479" s="73"/>
      <c r="R479" s="43"/>
      <c r="S479" s="133"/>
      <c r="T479" s="73"/>
      <c r="U479" s="43"/>
      <c r="V479" s="185"/>
      <c r="W479" s="185"/>
      <c r="X479" s="185"/>
      <c r="Y479" s="185"/>
      <c r="Z479" s="185"/>
      <c r="AA479" s="185"/>
      <c r="AB479" s="185"/>
      <c r="AC479" s="185"/>
      <c r="AD479" s="185"/>
      <c r="AE479" s="185"/>
      <c r="AF479" s="185"/>
      <c r="AG479" s="185"/>
      <c r="AH479" s="185"/>
      <c r="AI479" s="185"/>
      <c r="AJ479" s="185"/>
      <c r="AK479" s="185"/>
      <c r="AL479" s="185"/>
      <c r="AM479" s="185"/>
      <c r="AN479" s="185"/>
      <c r="AO479" s="185"/>
      <c r="AP479" s="185"/>
      <c r="AQ479" s="185"/>
      <c r="AR479" s="185"/>
      <c r="AS479" s="185"/>
      <c r="AT479" s="185"/>
      <c r="AU479" s="185"/>
      <c r="AV479" s="185"/>
      <c r="AW479" s="185"/>
      <c r="AX479" s="185"/>
      <c r="AY479" s="185"/>
      <c r="AZ479" s="185"/>
      <c r="BA479" s="185"/>
      <c r="BB479" s="185"/>
      <c r="BC479" s="185"/>
      <c r="BD479" s="185"/>
      <c r="BE479" s="185"/>
      <c r="BF479" s="185"/>
      <c r="BG479" s="185"/>
      <c r="BH479" s="185"/>
      <c r="BI479" s="185"/>
      <c r="BJ479" s="185"/>
      <c r="BK479" s="185"/>
      <c r="BL479" s="185"/>
      <c r="BM479" s="185"/>
      <c r="BN479" s="185"/>
      <c r="BO479" s="185"/>
      <c r="BP479" s="185"/>
      <c r="BQ479" s="185"/>
      <c r="BR479" s="185"/>
      <c r="BS479" s="185"/>
      <c r="BT479" s="185"/>
      <c r="BU479" s="185"/>
      <c r="BV479" s="185"/>
      <c r="BW479" s="185"/>
      <c r="BX479" s="185"/>
      <c r="BY479" s="185"/>
      <c r="BZ479" s="185"/>
      <c r="CA479" s="185"/>
      <c r="CB479" s="185"/>
      <c r="CC479" s="185"/>
      <c r="CD479" s="185"/>
      <c r="CE479" s="185"/>
      <c r="CF479" s="185"/>
      <c r="CG479" s="185"/>
      <c r="CH479" s="185"/>
    </row>
    <row r="480" spans="1:86" x14ac:dyDescent="0.3">
      <c r="A480" s="84">
        <f t="shared" si="66"/>
        <v>78</v>
      </c>
      <c r="B480" s="133">
        <f t="shared" si="66"/>
        <v>4.502049390355461E-5</v>
      </c>
      <c r="C480" s="73">
        <f t="shared" si="67"/>
        <v>1</v>
      </c>
      <c r="D480" s="43">
        <f t="shared" si="70"/>
        <v>4.502049390355461E-5</v>
      </c>
      <c r="E480" s="133">
        <f t="shared" si="68"/>
        <v>3.6974277971855486E-4</v>
      </c>
      <c r="F480" s="73">
        <f t="shared" si="69"/>
        <v>1</v>
      </c>
      <c r="G480" s="43">
        <f t="shared" si="71"/>
        <v>3.6974277971855486E-4</v>
      </c>
      <c r="H480" s="84"/>
      <c r="I480" s="133"/>
      <c r="J480" s="73"/>
      <c r="K480" s="43"/>
      <c r="L480" s="133"/>
      <c r="M480" s="73"/>
      <c r="N480" s="43"/>
      <c r="O480" s="84"/>
      <c r="P480" s="133"/>
      <c r="Q480" s="73"/>
      <c r="R480" s="43"/>
      <c r="S480" s="133"/>
      <c r="T480" s="73"/>
      <c r="U480" s="43"/>
      <c r="V480" s="185"/>
      <c r="W480" s="185"/>
      <c r="X480" s="185"/>
      <c r="Y480" s="185"/>
      <c r="Z480" s="185"/>
      <c r="AA480" s="185"/>
      <c r="AB480" s="185"/>
      <c r="AC480" s="185"/>
      <c r="AD480" s="185"/>
      <c r="AE480" s="185"/>
      <c r="AF480" s="185"/>
      <c r="AG480" s="185"/>
      <c r="AH480" s="185"/>
      <c r="AI480" s="185"/>
      <c r="AJ480" s="185"/>
      <c r="AK480" s="185"/>
      <c r="AL480" s="185"/>
      <c r="AM480" s="185"/>
      <c r="AN480" s="185"/>
      <c r="AO480" s="185"/>
      <c r="AP480" s="185"/>
      <c r="AQ480" s="185"/>
      <c r="AR480" s="185"/>
      <c r="AS480" s="185"/>
      <c r="AT480" s="185"/>
      <c r="AU480" s="185"/>
      <c r="AV480" s="185"/>
      <c r="AW480" s="185"/>
      <c r="AX480" s="185"/>
      <c r="AY480" s="185"/>
      <c r="AZ480" s="185"/>
      <c r="BA480" s="185"/>
      <c r="BB480" s="185"/>
      <c r="BC480" s="185"/>
      <c r="BD480" s="185"/>
      <c r="BE480" s="185"/>
      <c r="BF480" s="185"/>
      <c r="BG480" s="185"/>
      <c r="BH480" s="185"/>
      <c r="BI480" s="185"/>
      <c r="BJ480" s="185"/>
      <c r="BK480" s="185"/>
      <c r="BL480" s="185"/>
      <c r="BM480" s="185"/>
      <c r="BN480" s="185"/>
      <c r="BO480" s="185"/>
      <c r="BP480" s="185"/>
      <c r="BQ480" s="185"/>
      <c r="BR480" s="185"/>
      <c r="BS480" s="185"/>
      <c r="BT480" s="185"/>
      <c r="BU480" s="185"/>
      <c r="BV480" s="185"/>
      <c r="BW480" s="185"/>
      <c r="BX480" s="185"/>
      <c r="BY480" s="185"/>
      <c r="BZ480" s="185"/>
      <c r="CA480" s="185"/>
      <c r="CB480" s="185"/>
      <c r="CC480" s="185"/>
      <c r="CD480" s="185"/>
      <c r="CE480" s="185"/>
      <c r="CF480" s="185"/>
      <c r="CG480" s="185"/>
      <c r="CH480" s="185"/>
    </row>
    <row r="481" spans="1:86" x14ac:dyDescent="0.3">
      <c r="A481" s="84">
        <f t="shared" si="66"/>
        <v>79</v>
      </c>
      <c r="B481" s="133">
        <f t="shared" si="66"/>
        <v>3.0652251168377604E-5</v>
      </c>
      <c r="C481" s="73">
        <f t="shared" si="67"/>
        <v>0.99999999999999989</v>
      </c>
      <c r="D481" s="43">
        <f t="shared" si="70"/>
        <v>3.0652251168377597E-5</v>
      </c>
      <c r="E481" s="133">
        <f t="shared" si="68"/>
        <v>2.3611812228140874E-4</v>
      </c>
      <c r="F481" s="73">
        <f t="shared" si="69"/>
        <v>0.99999999999999989</v>
      </c>
      <c r="G481" s="43">
        <f t="shared" si="71"/>
        <v>2.3611812228140872E-4</v>
      </c>
      <c r="H481" s="84"/>
      <c r="I481" s="133"/>
      <c r="J481" s="73"/>
      <c r="K481" s="43"/>
      <c r="L481" s="133"/>
      <c r="M481" s="73"/>
      <c r="N481" s="43"/>
      <c r="O481" s="84"/>
      <c r="P481" s="133"/>
      <c r="Q481" s="73"/>
      <c r="R481" s="43"/>
      <c r="S481" s="133"/>
      <c r="T481" s="73"/>
      <c r="U481" s="43"/>
      <c r="V481" s="185"/>
      <c r="W481" s="185"/>
      <c r="X481" s="185"/>
      <c r="Y481" s="185"/>
      <c r="Z481" s="185"/>
      <c r="AA481" s="185"/>
      <c r="AB481" s="185"/>
      <c r="AC481" s="185"/>
      <c r="AD481" s="185"/>
      <c r="AE481" s="185"/>
      <c r="AF481" s="185"/>
      <c r="AG481" s="185"/>
      <c r="AH481" s="185"/>
      <c r="AI481" s="185"/>
      <c r="AJ481" s="185"/>
      <c r="AK481" s="185"/>
      <c r="AL481" s="185"/>
      <c r="AM481" s="185"/>
      <c r="AN481" s="185"/>
      <c r="AO481" s="185"/>
      <c r="AP481" s="185"/>
      <c r="AQ481" s="185"/>
      <c r="AR481" s="185"/>
      <c r="AS481" s="185"/>
      <c r="AT481" s="185"/>
      <c r="AU481" s="185"/>
      <c r="AV481" s="185"/>
      <c r="AW481" s="185"/>
      <c r="AX481" s="185"/>
      <c r="AY481" s="185"/>
      <c r="AZ481" s="185"/>
      <c r="BA481" s="185"/>
      <c r="BB481" s="185"/>
      <c r="BC481" s="185"/>
      <c r="BD481" s="185"/>
      <c r="BE481" s="185"/>
      <c r="BF481" s="185"/>
      <c r="BG481" s="185"/>
      <c r="BH481" s="185"/>
      <c r="BI481" s="185"/>
      <c r="BJ481" s="185"/>
      <c r="BK481" s="185"/>
      <c r="BL481" s="185"/>
      <c r="BM481" s="185"/>
      <c r="BN481" s="185"/>
      <c r="BO481" s="185"/>
      <c r="BP481" s="185"/>
      <c r="BQ481" s="185"/>
      <c r="BR481" s="185"/>
      <c r="BS481" s="185"/>
      <c r="BT481" s="185"/>
      <c r="BU481" s="185"/>
      <c r="BV481" s="185"/>
      <c r="BW481" s="185"/>
      <c r="BX481" s="185"/>
      <c r="BY481" s="185"/>
      <c r="BZ481" s="185"/>
      <c r="CA481" s="185"/>
      <c r="CB481" s="185"/>
      <c r="CC481" s="185"/>
      <c r="CD481" s="185"/>
      <c r="CE481" s="185"/>
      <c r="CF481" s="185"/>
      <c r="CG481" s="185"/>
      <c r="CH481" s="185"/>
    </row>
    <row r="482" spans="1:86" x14ac:dyDescent="0.3">
      <c r="A482" s="84">
        <f t="shared" si="66"/>
        <v>80</v>
      </c>
      <c r="B482" s="133">
        <f t="shared" si="66"/>
        <v>2.1073422678259604E-5</v>
      </c>
      <c r="C482" s="73">
        <f t="shared" si="67"/>
        <v>1.0000000000000002</v>
      </c>
      <c r="D482" s="43">
        <f t="shared" si="70"/>
        <v>2.1073422678259607E-5</v>
      </c>
      <c r="E482" s="133">
        <f t="shared" si="68"/>
        <v>1.7002420569959452E-4</v>
      </c>
      <c r="F482" s="73">
        <f t="shared" si="69"/>
        <v>1.0000000000000002</v>
      </c>
      <c r="G482" s="43">
        <f t="shared" si="71"/>
        <v>1.7002420569959455E-4</v>
      </c>
      <c r="H482" s="84"/>
      <c r="I482" s="133"/>
      <c r="J482" s="73"/>
      <c r="K482" s="43"/>
      <c r="L482" s="133"/>
      <c r="M482" s="73"/>
      <c r="N482" s="43"/>
      <c r="O482" s="84"/>
      <c r="P482" s="133"/>
      <c r="Q482" s="73"/>
      <c r="R482" s="43"/>
      <c r="S482" s="133"/>
      <c r="T482" s="73"/>
      <c r="U482" s="43"/>
      <c r="V482" s="185"/>
      <c r="W482" s="185"/>
      <c r="X482" s="185"/>
      <c r="Y482" s="185"/>
      <c r="Z482" s="185"/>
      <c r="AA482" s="185"/>
      <c r="AB482" s="185"/>
      <c r="AC482" s="185"/>
      <c r="AD482" s="185"/>
      <c r="AE482" s="185"/>
      <c r="AF482" s="185"/>
      <c r="AG482" s="185"/>
      <c r="AH482" s="185"/>
      <c r="AI482" s="185"/>
      <c r="AJ482" s="185"/>
      <c r="AK482" s="185"/>
      <c r="AL482" s="185"/>
      <c r="AM482" s="185"/>
      <c r="AN482" s="185"/>
      <c r="AO482" s="185"/>
      <c r="AP482" s="185"/>
      <c r="AQ482" s="185"/>
      <c r="AR482" s="185"/>
      <c r="AS482" s="185"/>
      <c r="AT482" s="185"/>
      <c r="AU482" s="185"/>
      <c r="AV482" s="185"/>
      <c r="AW482" s="185"/>
      <c r="AX482" s="185"/>
      <c r="AY482" s="185"/>
      <c r="AZ482" s="185"/>
      <c r="BA482" s="185"/>
      <c r="BB482" s="185"/>
      <c r="BC482" s="185"/>
      <c r="BD482" s="185"/>
      <c r="BE482" s="185"/>
      <c r="BF482" s="185"/>
      <c r="BG482" s="185"/>
      <c r="BH482" s="185"/>
      <c r="BI482" s="185"/>
      <c r="BJ482" s="185"/>
      <c r="BK482" s="185"/>
      <c r="BL482" s="185"/>
      <c r="BM482" s="185"/>
      <c r="BN482" s="185"/>
      <c r="BO482" s="185"/>
      <c r="BP482" s="185"/>
      <c r="BQ482" s="185"/>
      <c r="BR482" s="185"/>
      <c r="BS482" s="185"/>
      <c r="BT482" s="185"/>
      <c r="BU482" s="185"/>
      <c r="BV482" s="185"/>
      <c r="BW482" s="185"/>
      <c r="BX482" s="185"/>
      <c r="BY482" s="185"/>
      <c r="BZ482" s="185"/>
      <c r="CA482" s="185"/>
      <c r="CB482" s="185"/>
      <c r="CC482" s="185"/>
      <c r="CD482" s="185"/>
      <c r="CE482" s="185"/>
      <c r="CF482" s="185"/>
      <c r="CG482" s="185"/>
      <c r="CH482" s="185"/>
    </row>
    <row r="483" spans="1:86" x14ac:dyDescent="0.3">
      <c r="A483" s="84">
        <f t="shared" ref="A483:B486" si="72">A288</f>
        <v>81</v>
      </c>
      <c r="B483" s="133">
        <f t="shared" si="72"/>
        <v>9.5788284901180022E-6</v>
      </c>
      <c r="C483" s="73">
        <f t="shared" si="67"/>
        <v>1.0000000000000002</v>
      </c>
      <c r="D483" s="43">
        <f t="shared" si="70"/>
        <v>9.5788284901180039E-6</v>
      </c>
      <c r="E483" s="133">
        <f t="shared" si="68"/>
        <v>1.0871970336283931E-4</v>
      </c>
      <c r="F483" s="73">
        <f t="shared" si="69"/>
        <v>1.0000000000000002</v>
      </c>
      <c r="G483" s="43">
        <f t="shared" si="71"/>
        <v>1.0871970336283934E-4</v>
      </c>
      <c r="H483" s="84"/>
      <c r="I483" s="133"/>
      <c r="J483" s="73"/>
      <c r="K483" s="43"/>
      <c r="L483" s="133"/>
      <c r="M483" s="73"/>
      <c r="N483" s="43"/>
      <c r="O483" s="84"/>
      <c r="P483" s="133"/>
      <c r="Q483" s="73"/>
      <c r="R483" s="43"/>
      <c r="S483" s="133"/>
      <c r="T483" s="73"/>
      <c r="U483" s="43"/>
      <c r="V483" s="185"/>
      <c r="W483" s="185"/>
      <c r="X483" s="185"/>
      <c r="Y483" s="185"/>
      <c r="Z483" s="185"/>
      <c r="AA483" s="185"/>
      <c r="AB483" s="185"/>
      <c r="AC483" s="185"/>
      <c r="AD483" s="185"/>
      <c r="AE483" s="185"/>
      <c r="AF483" s="185"/>
      <c r="AG483" s="185"/>
      <c r="AH483" s="185"/>
      <c r="AI483" s="185"/>
      <c r="AJ483" s="185"/>
      <c r="AK483" s="185"/>
      <c r="AL483" s="185"/>
      <c r="AM483" s="185"/>
      <c r="AN483" s="185"/>
      <c r="AO483" s="185"/>
      <c r="AP483" s="185"/>
      <c r="AQ483" s="185"/>
      <c r="AR483" s="185"/>
      <c r="AS483" s="185"/>
      <c r="AT483" s="185"/>
      <c r="AU483" s="185"/>
      <c r="AV483" s="185"/>
      <c r="AW483" s="185"/>
      <c r="AX483" s="185"/>
      <c r="AY483" s="185"/>
      <c r="AZ483" s="185"/>
      <c r="BA483" s="185"/>
      <c r="BB483" s="185"/>
      <c r="BC483" s="185"/>
      <c r="BD483" s="185"/>
      <c r="BE483" s="185"/>
      <c r="BF483" s="185"/>
      <c r="BG483" s="185"/>
      <c r="BH483" s="185"/>
      <c r="BI483" s="185"/>
      <c r="BJ483" s="185"/>
      <c r="BK483" s="185"/>
      <c r="BL483" s="185"/>
      <c r="BM483" s="185"/>
      <c r="BN483" s="185"/>
      <c r="BO483" s="185"/>
      <c r="BP483" s="185"/>
      <c r="BQ483" s="185"/>
      <c r="BR483" s="185"/>
      <c r="BS483" s="185"/>
      <c r="BT483" s="185"/>
      <c r="BU483" s="185"/>
      <c r="BV483" s="185"/>
      <c r="BW483" s="185"/>
      <c r="BX483" s="185"/>
      <c r="BY483" s="185"/>
      <c r="BZ483" s="185"/>
      <c r="CA483" s="185"/>
      <c r="CB483" s="185"/>
      <c r="CC483" s="185"/>
      <c r="CD483" s="185"/>
      <c r="CE483" s="185"/>
      <c r="CF483" s="185"/>
      <c r="CG483" s="185"/>
      <c r="CH483" s="185"/>
    </row>
    <row r="484" spans="1:86" x14ac:dyDescent="0.3">
      <c r="A484" s="84">
        <f t="shared" si="72"/>
        <v>82</v>
      </c>
      <c r="B484" s="133">
        <f t="shared" si="72"/>
        <v>8.1420042166003009E-6</v>
      </c>
      <c r="C484" s="73">
        <f t="shared" si="67"/>
        <v>1</v>
      </c>
      <c r="D484" s="43">
        <f t="shared" si="70"/>
        <v>8.1420042166003009E-6</v>
      </c>
      <c r="E484" s="133">
        <f t="shared" si="68"/>
        <v>5.2683556695649008E-5</v>
      </c>
      <c r="F484" s="73">
        <f t="shared" si="69"/>
        <v>1</v>
      </c>
      <c r="G484" s="43">
        <f t="shared" si="71"/>
        <v>5.2683556695649008E-5</v>
      </c>
      <c r="H484" s="84"/>
      <c r="I484" s="133"/>
      <c r="J484" s="73"/>
      <c r="K484" s="43"/>
      <c r="L484" s="133"/>
      <c r="M484" s="73"/>
      <c r="N484" s="43"/>
      <c r="O484" s="84"/>
      <c r="P484" s="133"/>
      <c r="Q484" s="73"/>
      <c r="R484" s="43"/>
      <c r="S484" s="133"/>
      <c r="T484" s="73"/>
      <c r="U484" s="43"/>
      <c r="V484" s="185"/>
      <c r="W484" s="185"/>
      <c r="X484" s="185"/>
      <c r="Y484" s="185"/>
      <c r="Z484" s="185"/>
      <c r="AA484" s="185"/>
      <c r="AB484" s="185"/>
      <c r="AC484" s="185"/>
      <c r="AD484" s="185"/>
      <c r="AE484" s="185"/>
      <c r="AF484" s="185"/>
      <c r="AG484" s="185"/>
      <c r="AH484" s="185"/>
      <c r="AI484" s="185"/>
      <c r="AJ484" s="185"/>
      <c r="AK484" s="185"/>
      <c r="AL484" s="185"/>
      <c r="AM484" s="185"/>
      <c r="AN484" s="185"/>
      <c r="AO484" s="185"/>
      <c r="AP484" s="185"/>
      <c r="AQ484" s="185"/>
      <c r="AR484" s="185"/>
      <c r="AS484" s="185"/>
      <c r="AT484" s="185"/>
      <c r="AU484" s="185"/>
      <c r="AV484" s="185"/>
      <c r="AW484" s="185"/>
      <c r="AX484" s="185"/>
      <c r="AY484" s="185"/>
      <c r="AZ484" s="185"/>
      <c r="BA484" s="185"/>
      <c r="BB484" s="185"/>
      <c r="BC484" s="185"/>
      <c r="BD484" s="185"/>
      <c r="BE484" s="185"/>
      <c r="BF484" s="185"/>
      <c r="BG484" s="185"/>
      <c r="BH484" s="185"/>
      <c r="BI484" s="185"/>
      <c r="BJ484" s="185"/>
      <c r="BK484" s="185"/>
      <c r="BL484" s="185"/>
      <c r="BM484" s="185"/>
      <c r="BN484" s="185"/>
      <c r="BO484" s="185"/>
      <c r="BP484" s="185"/>
      <c r="BQ484" s="185"/>
      <c r="BR484" s="185"/>
      <c r="BS484" s="185"/>
      <c r="BT484" s="185"/>
      <c r="BU484" s="185"/>
      <c r="BV484" s="185"/>
      <c r="BW484" s="185"/>
      <c r="BX484" s="185"/>
      <c r="BY484" s="185"/>
      <c r="BZ484" s="185"/>
      <c r="CA484" s="185"/>
      <c r="CB484" s="185"/>
      <c r="CC484" s="185"/>
      <c r="CD484" s="185"/>
      <c r="CE484" s="185"/>
      <c r="CF484" s="185"/>
      <c r="CG484" s="185"/>
      <c r="CH484" s="185"/>
    </row>
    <row r="485" spans="1:86" x14ac:dyDescent="0.3">
      <c r="A485" s="84">
        <f t="shared" si="72"/>
        <v>83</v>
      </c>
      <c r="B485" s="133">
        <f t="shared" si="72"/>
        <v>7.1841213675885012E-6</v>
      </c>
      <c r="C485" s="73">
        <f t="shared" si="67"/>
        <v>0.99999999999999989</v>
      </c>
      <c r="D485" s="43">
        <f t="shared" si="70"/>
        <v>7.1841213675885004E-6</v>
      </c>
      <c r="E485" s="133">
        <f t="shared" si="68"/>
        <v>7.9983217892485315E-5</v>
      </c>
      <c r="F485" s="73">
        <f t="shared" si="69"/>
        <v>0.99999999999999989</v>
      </c>
      <c r="G485" s="43">
        <f t="shared" si="71"/>
        <v>7.9983217892485301E-5</v>
      </c>
      <c r="H485" s="84"/>
      <c r="I485" s="133"/>
      <c r="J485" s="73"/>
      <c r="K485" s="43"/>
      <c r="L485" s="133"/>
      <c r="M485" s="73"/>
      <c r="N485" s="43"/>
      <c r="O485" s="84"/>
      <c r="P485" s="133"/>
      <c r="Q485" s="73"/>
      <c r="R485" s="43"/>
      <c r="S485" s="133"/>
      <c r="T485" s="73"/>
      <c r="U485" s="43"/>
      <c r="V485" s="185"/>
      <c r="W485" s="185"/>
      <c r="X485" s="185"/>
      <c r="Y485" s="185"/>
      <c r="Z485" s="185"/>
      <c r="AA485" s="185"/>
      <c r="AB485" s="185"/>
      <c r="AC485" s="185"/>
      <c r="AD485" s="185"/>
      <c r="AE485" s="185"/>
      <c r="AF485" s="185"/>
      <c r="AG485" s="185"/>
      <c r="AH485" s="185"/>
      <c r="AI485" s="185"/>
      <c r="AJ485" s="185"/>
      <c r="AK485" s="185"/>
      <c r="AL485" s="185"/>
      <c r="AM485" s="185"/>
      <c r="AN485" s="185"/>
      <c r="AO485" s="185"/>
      <c r="AP485" s="185"/>
      <c r="AQ485" s="185"/>
      <c r="AR485" s="185"/>
      <c r="AS485" s="185"/>
      <c r="AT485" s="185"/>
      <c r="AU485" s="185"/>
      <c r="AV485" s="185"/>
      <c r="AW485" s="185"/>
      <c r="AX485" s="185"/>
      <c r="AY485" s="185"/>
      <c r="AZ485" s="185"/>
      <c r="BA485" s="185"/>
      <c r="BB485" s="185"/>
      <c r="BC485" s="185"/>
      <c r="BD485" s="185"/>
      <c r="BE485" s="185"/>
      <c r="BF485" s="185"/>
      <c r="BG485" s="185"/>
      <c r="BH485" s="185"/>
      <c r="BI485" s="185"/>
      <c r="BJ485" s="185"/>
      <c r="BK485" s="185"/>
      <c r="BL485" s="185"/>
      <c r="BM485" s="185"/>
      <c r="BN485" s="185"/>
      <c r="BO485" s="185"/>
      <c r="BP485" s="185"/>
      <c r="BQ485" s="185"/>
      <c r="BR485" s="185"/>
      <c r="BS485" s="185"/>
      <c r="BT485" s="185"/>
      <c r="BU485" s="185"/>
      <c r="BV485" s="185"/>
      <c r="BW485" s="185"/>
      <c r="BX485" s="185"/>
      <c r="BY485" s="185"/>
      <c r="BZ485" s="185"/>
      <c r="CA485" s="185"/>
      <c r="CB485" s="185"/>
      <c r="CC485" s="185"/>
      <c r="CD485" s="185"/>
      <c r="CE485" s="185"/>
      <c r="CF485" s="185"/>
      <c r="CG485" s="185"/>
      <c r="CH485" s="185"/>
    </row>
    <row r="486" spans="1:86" ht="13.5" thickBot="1" x14ac:dyDescent="0.35">
      <c r="A486" s="85" t="str">
        <f t="shared" si="72"/>
        <v>NNNN</v>
      </c>
      <c r="B486" s="137">
        <f t="shared" si="72"/>
        <v>0.18087989202744525</v>
      </c>
      <c r="C486" s="77">
        <f t="shared" si="67"/>
        <v>1</v>
      </c>
      <c r="D486" s="141">
        <f t="shared" si="70"/>
        <v>0.18087989202744525</v>
      </c>
      <c r="E486" s="79"/>
      <c r="F486" s="77"/>
      <c r="G486" s="72"/>
      <c r="H486" s="85"/>
      <c r="I486" s="137"/>
      <c r="J486" s="77"/>
      <c r="K486" s="141"/>
      <c r="L486" s="79"/>
      <c r="M486" s="77"/>
      <c r="N486" s="72"/>
      <c r="O486" s="85"/>
      <c r="P486" s="137"/>
      <c r="Q486" s="77"/>
      <c r="R486" s="141"/>
      <c r="S486" s="79"/>
      <c r="T486" s="77"/>
      <c r="U486" s="72"/>
      <c r="V486" s="185"/>
      <c r="W486" s="185"/>
      <c r="X486" s="185"/>
      <c r="Y486" s="185"/>
      <c r="Z486" s="185"/>
      <c r="AA486" s="185"/>
      <c r="AB486" s="185"/>
      <c r="AC486" s="185"/>
      <c r="AD486" s="185"/>
      <c r="AE486" s="185"/>
      <c r="AF486" s="185"/>
      <c r="AG486" s="185"/>
      <c r="AH486" s="185"/>
      <c r="AI486" s="185"/>
      <c r="AJ486" s="185"/>
      <c r="AK486" s="185"/>
      <c r="AL486" s="185"/>
      <c r="AM486" s="185"/>
      <c r="AN486" s="185"/>
      <c r="AO486" s="185"/>
      <c r="AP486" s="185"/>
      <c r="AQ486" s="185"/>
      <c r="AR486" s="185"/>
      <c r="AS486" s="185"/>
      <c r="AT486" s="185"/>
      <c r="AU486" s="185"/>
      <c r="AV486" s="185"/>
      <c r="AW486" s="185"/>
      <c r="AX486" s="185"/>
      <c r="AY486" s="185"/>
      <c r="AZ486" s="185"/>
      <c r="BA486" s="185"/>
      <c r="BB486" s="185"/>
      <c r="BC486" s="185"/>
      <c r="BD486" s="185"/>
      <c r="BE486" s="185"/>
      <c r="BF486" s="185"/>
      <c r="BG486" s="185"/>
      <c r="BH486" s="185"/>
      <c r="BI486" s="185"/>
      <c r="BJ486" s="185"/>
      <c r="BK486" s="185"/>
      <c r="BL486" s="185"/>
      <c r="BM486" s="185"/>
      <c r="BN486" s="185"/>
      <c r="BO486" s="185"/>
      <c r="BP486" s="185"/>
      <c r="BQ486" s="185"/>
      <c r="BR486" s="185"/>
      <c r="BS486" s="185"/>
      <c r="BT486" s="185"/>
      <c r="BU486" s="185"/>
      <c r="BV486" s="185"/>
      <c r="BW486" s="185"/>
      <c r="BX486" s="185"/>
      <c r="BY486" s="185"/>
      <c r="BZ486" s="185"/>
      <c r="CA486" s="185"/>
      <c r="CB486" s="185"/>
      <c r="CC486" s="185"/>
      <c r="CD486" s="185"/>
      <c r="CE486" s="185"/>
      <c r="CF486" s="185"/>
      <c r="CG486" s="185"/>
      <c r="CH486" s="185"/>
    </row>
    <row r="487" spans="1:86" x14ac:dyDescent="0.3">
      <c r="C487" s="106"/>
      <c r="D487" s="106"/>
      <c r="E487" s="106"/>
      <c r="F487" s="106"/>
      <c r="G487" s="26"/>
      <c r="H487" s="26"/>
      <c r="AA487" s="26"/>
    </row>
    <row r="488" spans="1:86" x14ac:dyDescent="0.3">
      <c r="C488" s="106"/>
      <c r="D488" s="106"/>
      <c r="E488" s="106"/>
      <c r="F488" s="106"/>
      <c r="G488" s="26"/>
      <c r="H488" s="26"/>
      <c r="AA488" s="26"/>
    </row>
    <row r="489" spans="1:86" ht="15" x14ac:dyDescent="0.3">
      <c r="A489" s="131" t="s">
        <v>54</v>
      </c>
      <c r="C489" s="103"/>
      <c r="D489" s="103"/>
      <c r="E489" s="103"/>
      <c r="AA489" s="26"/>
    </row>
    <row r="490" spans="1:86" x14ac:dyDescent="0.3">
      <c r="A490" s="18" t="s">
        <v>57</v>
      </c>
      <c r="C490" s="103"/>
      <c r="D490" s="103"/>
      <c r="E490" s="103"/>
      <c r="F490" s="26"/>
      <c r="G490" s="26"/>
      <c r="H490" s="26"/>
      <c r="AA490" s="26"/>
    </row>
    <row r="491" spans="1:86" x14ac:dyDescent="0.3">
      <c r="A491" s="18" t="s">
        <v>137</v>
      </c>
      <c r="C491" s="103"/>
      <c r="D491" s="103"/>
      <c r="E491" s="103"/>
      <c r="F491" s="26"/>
      <c r="G491" s="26"/>
      <c r="H491" s="26"/>
      <c r="AA491" s="26"/>
    </row>
    <row r="492" spans="1:86" x14ac:dyDescent="0.3">
      <c r="C492" s="103"/>
      <c r="D492" s="103"/>
      <c r="E492" s="103"/>
      <c r="F492" s="26"/>
      <c r="G492" s="26"/>
      <c r="H492" s="26"/>
      <c r="AA492" s="26"/>
    </row>
    <row r="493" spans="1:86" x14ac:dyDescent="0.3">
      <c r="B493" s="223" t="s">
        <v>58</v>
      </c>
      <c r="C493" s="223"/>
      <c r="D493" s="223"/>
      <c r="E493" s="223"/>
      <c r="F493" s="223"/>
      <c r="G493" s="223"/>
      <c r="H493" s="223"/>
      <c r="AA493" s="26"/>
    </row>
    <row r="494" spans="1:86" x14ac:dyDescent="0.3">
      <c r="C494" s="106"/>
      <c r="D494" s="106"/>
      <c r="E494" s="106"/>
      <c r="F494" s="106"/>
      <c r="G494" s="26"/>
      <c r="H494" s="26"/>
      <c r="AA494" s="26"/>
    </row>
    <row r="495" spans="1:86" ht="39" x14ac:dyDescent="0.3">
      <c r="A495" s="19" t="s">
        <v>36</v>
      </c>
      <c r="B495" s="22" t="s">
        <v>19</v>
      </c>
      <c r="C495" s="19" t="s">
        <v>59</v>
      </c>
      <c r="D495" s="149" t="s">
        <v>49</v>
      </c>
      <c r="E495" s="26"/>
      <c r="F495" s="22" t="s">
        <v>19</v>
      </c>
      <c r="G495" s="19" t="s">
        <v>59</v>
      </c>
      <c r="H495" s="149" t="s">
        <v>49</v>
      </c>
      <c r="I495" s="26"/>
      <c r="L495" s="26"/>
      <c r="M495" s="26"/>
      <c r="N495" s="26"/>
      <c r="O495" s="26"/>
      <c r="R495" s="26"/>
      <c r="T495" s="26"/>
      <c r="U495" s="26"/>
      <c r="W495" s="26"/>
      <c r="X495" s="26"/>
      <c r="AA495" s="26"/>
      <c r="AB495" s="26"/>
      <c r="AE495" s="26"/>
      <c r="AG495" s="26"/>
      <c r="AH495" s="26"/>
      <c r="AJ495" s="26"/>
      <c r="AK495" s="26"/>
      <c r="AM495" s="26"/>
    </row>
    <row r="496" spans="1:86" x14ac:dyDescent="0.3">
      <c r="B496" s="22"/>
      <c r="C496" s="106"/>
      <c r="D496" s="106"/>
      <c r="E496" s="106"/>
      <c r="F496" s="106"/>
      <c r="G496" s="106"/>
      <c r="H496" s="106"/>
      <c r="AA496" s="26"/>
    </row>
    <row r="497" spans="1:36" s="103" customFormat="1" x14ac:dyDescent="0.3">
      <c r="B497" s="223" t="s">
        <v>60</v>
      </c>
      <c r="C497" s="223"/>
      <c r="D497" s="223"/>
      <c r="F497" s="223" t="s">
        <v>61</v>
      </c>
      <c r="G497" s="223"/>
      <c r="H497" s="223"/>
      <c r="K497" s="17"/>
      <c r="T497" s="105"/>
      <c r="W497" s="105"/>
      <c r="AA497" s="27"/>
      <c r="AG497" s="105"/>
      <c r="AJ497" s="105"/>
    </row>
    <row r="498" spans="1:36" x14ac:dyDescent="0.3">
      <c r="C498" s="106"/>
      <c r="D498" s="106"/>
      <c r="E498" s="106"/>
      <c r="F498" s="106"/>
      <c r="G498" s="106"/>
      <c r="H498" s="106"/>
      <c r="AA498" s="26"/>
    </row>
    <row r="499" spans="1:36" x14ac:dyDescent="0.3">
      <c r="A499" s="24">
        <f>A402</f>
        <v>0</v>
      </c>
      <c r="B499" s="86">
        <f t="shared" ref="B499:B530" si="73">SUM(B402,I402,P402)</f>
        <v>5.6084040809640905E-3</v>
      </c>
      <c r="C499" s="23">
        <f t="shared" ref="C499:C530" si="74">SUM(D402,K402,R402)/B499</f>
        <v>1.0225423384929564</v>
      </c>
      <c r="D499" s="23">
        <f>ABS(C499-1)*B499*$I$4</f>
        <v>1.2642654319837055E-4</v>
      </c>
      <c r="E499" s="23"/>
      <c r="F499" s="86">
        <f t="shared" ref="F499:F530" si="75">SUM(E402,L402,S402)</f>
        <v>5.2252509413593703E-4</v>
      </c>
      <c r="G499" s="23">
        <f t="shared" ref="G499:G530" si="76">SUM(G402,N402,U402)/F499</f>
        <v>0.75804694431483</v>
      </c>
      <c r="H499" s="23">
        <f>ABS(G499-1)*F499*$I$4</f>
        <v>1.2642654319837106E-4</v>
      </c>
      <c r="AA499" s="26"/>
    </row>
    <row r="500" spans="1:36" x14ac:dyDescent="0.3">
      <c r="A500" s="24">
        <f t="shared" ref="A500:A563" si="77">A403</f>
        <v>1</v>
      </c>
      <c r="B500" s="86">
        <f t="shared" si="73"/>
        <v>7.1247326309497689E-3</v>
      </c>
      <c r="C500" s="23">
        <f t="shared" si="74"/>
        <v>1.039651800103506</v>
      </c>
      <c r="D500" s="23">
        <f t="shared" ref="D500:D563" si="78">ABS(C500-1)*B500*$I$4</f>
        <v>2.8250847407334661E-4</v>
      </c>
      <c r="E500" s="23"/>
      <c r="F500" s="86">
        <f t="shared" si="75"/>
        <v>1.1882536741991381E-3</v>
      </c>
      <c r="G500" s="23">
        <f t="shared" si="76"/>
        <v>0.76224902122541349</v>
      </c>
      <c r="H500" s="23">
        <f t="shared" ref="H500:H563" si="79">ABS(G500-1)*F500*$I$4</f>
        <v>2.8250847407334373E-4</v>
      </c>
      <c r="AA500" s="26"/>
    </row>
    <row r="501" spans="1:36" x14ac:dyDescent="0.3">
      <c r="A501" s="24">
        <f t="shared" si="77"/>
        <v>2</v>
      </c>
      <c r="B501" s="86">
        <f t="shared" si="73"/>
        <v>7.0179286932849543E-3</v>
      </c>
      <c r="C501" s="23">
        <f t="shared" si="74"/>
        <v>1.061895784626441</v>
      </c>
      <c r="D501" s="23">
        <f t="shared" si="78"/>
        <v>4.3438020292328581E-4</v>
      </c>
      <c r="E501" s="23"/>
      <c r="F501" s="86">
        <f t="shared" si="75"/>
        <v>1.9703650204172729E-3</v>
      </c>
      <c r="G501" s="23">
        <f t="shared" si="76"/>
        <v>0.77954328339055934</v>
      </c>
      <c r="H501" s="23">
        <f t="shared" si="79"/>
        <v>4.3438020292328549E-4</v>
      </c>
      <c r="AA501" s="26"/>
    </row>
    <row r="502" spans="1:36" x14ac:dyDescent="0.3">
      <c r="A502" s="24">
        <f t="shared" si="77"/>
        <v>3</v>
      </c>
      <c r="B502" s="86">
        <f t="shared" si="73"/>
        <v>7.1256905137987818E-3</v>
      </c>
      <c r="C502" s="23">
        <f t="shared" si="74"/>
        <v>1.046006868733119</v>
      </c>
      <c r="D502" s="23">
        <f t="shared" si="78"/>
        <v>3.2783070810117176E-4</v>
      </c>
      <c r="E502" s="23"/>
      <c r="F502" s="86">
        <f t="shared" si="75"/>
        <v>1.4842394745437843E-3</v>
      </c>
      <c r="G502" s="23">
        <f t="shared" si="76"/>
        <v>0.77912546208088551</v>
      </c>
      <c r="H502" s="23">
        <f t="shared" si="79"/>
        <v>3.2783070810116764E-4</v>
      </c>
      <c r="AA502" s="26"/>
    </row>
    <row r="503" spans="1:36" x14ac:dyDescent="0.3">
      <c r="A503" s="24">
        <f t="shared" si="77"/>
        <v>4</v>
      </c>
      <c r="B503" s="86">
        <f t="shared" si="73"/>
        <v>5.9910782791443044E-3</v>
      </c>
      <c r="C503" s="23">
        <f t="shared" si="74"/>
        <v>1.0518453175734053</v>
      </c>
      <c r="D503" s="23">
        <f t="shared" si="78"/>
        <v>3.1060935598936683E-4</v>
      </c>
      <c r="E503" s="23"/>
      <c r="F503" s="86">
        <f t="shared" si="75"/>
        <v>1.5977485921516827E-3</v>
      </c>
      <c r="G503" s="23">
        <f t="shared" si="76"/>
        <v>0.80559560026207211</v>
      </c>
      <c r="H503" s="23">
        <f t="shared" si="79"/>
        <v>3.1060935598936726E-4</v>
      </c>
      <c r="AA503" s="26"/>
    </row>
    <row r="504" spans="1:36" x14ac:dyDescent="0.3">
      <c r="A504" s="24">
        <f t="shared" si="77"/>
        <v>5</v>
      </c>
      <c r="B504" s="86">
        <f t="shared" si="73"/>
        <v>7.0002078605782359E-3</v>
      </c>
      <c r="C504" s="23">
        <f t="shared" si="74"/>
        <v>1.0192214501233003</v>
      </c>
      <c r="D504" s="23">
        <f t="shared" si="78"/>
        <v>1.3455414624483956E-4</v>
      </c>
      <c r="E504" s="106"/>
      <c r="F504" s="86">
        <f t="shared" si="75"/>
        <v>1.7232312453722284E-3</v>
      </c>
      <c r="G504" s="23">
        <f t="shared" si="76"/>
        <v>0.92191753335126148</v>
      </c>
      <c r="H504" s="23">
        <f t="shared" si="79"/>
        <v>1.3455414624484119E-4</v>
      </c>
      <c r="AA504" s="26"/>
    </row>
    <row r="505" spans="1:36" x14ac:dyDescent="0.3">
      <c r="A505" s="24">
        <f t="shared" si="77"/>
        <v>6</v>
      </c>
      <c r="B505" s="86">
        <f t="shared" si="73"/>
        <v>8.0246635675963549E-3</v>
      </c>
      <c r="C505" s="23">
        <f t="shared" si="74"/>
        <v>1.0148477743345705</v>
      </c>
      <c r="D505" s="23">
        <f t="shared" si="78"/>
        <v>1.1914839376252025E-4</v>
      </c>
      <c r="E505" s="106"/>
      <c r="F505" s="86">
        <f t="shared" si="75"/>
        <v>2.0795636652046179E-3</v>
      </c>
      <c r="G505" s="23">
        <f t="shared" si="76"/>
        <v>0.9427050992686018</v>
      </c>
      <c r="H505" s="23">
        <f t="shared" si="79"/>
        <v>1.1914839376252118E-4</v>
      </c>
      <c r="AA505" s="26"/>
    </row>
    <row r="506" spans="1:36" x14ac:dyDescent="0.3">
      <c r="A506" s="24">
        <f t="shared" si="77"/>
        <v>7</v>
      </c>
      <c r="B506" s="86">
        <f t="shared" si="73"/>
        <v>8.2023508360880449E-3</v>
      </c>
      <c r="C506" s="23">
        <f t="shared" si="74"/>
        <v>1.0177515991500663</v>
      </c>
      <c r="D506" s="23">
        <f t="shared" si="78"/>
        <v>1.4560484413044615E-4</v>
      </c>
      <c r="F506" s="86">
        <f t="shared" si="75"/>
        <v>2.5082162401373984E-3</v>
      </c>
      <c r="G506" s="23">
        <f t="shared" si="76"/>
        <v>0.94194884723237793</v>
      </c>
      <c r="H506" s="23">
        <f t="shared" si="79"/>
        <v>1.4560484413044677E-4</v>
      </c>
      <c r="AA506" s="26"/>
    </row>
    <row r="507" spans="1:36" x14ac:dyDescent="0.3">
      <c r="A507" s="24">
        <f t="shared" si="77"/>
        <v>8</v>
      </c>
      <c r="B507" s="86">
        <f t="shared" si="73"/>
        <v>8.7833067840137006E-3</v>
      </c>
      <c r="C507" s="23">
        <f t="shared" si="74"/>
        <v>1.0165600032102229</v>
      </c>
      <c r="D507" s="23">
        <f t="shared" si="78"/>
        <v>1.4545158853963933E-4</v>
      </c>
      <c r="F507" s="86">
        <f t="shared" si="75"/>
        <v>2.7270924711365954E-3</v>
      </c>
      <c r="G507" s="23">
        <f t="shared" si="76"/>
        <v>0.94666422569858122</v>
      </c>
      <c r="H507" s="23">
        <f t="shared" si="79"/>
        <v>1.4545158853963988E-4</v>
      </c>
      <c r="AA507" s="26"/>
    </row>
    <row r="508" spans="1:36" x14ac:dyDescent="0.3">
      <c r="A508" s="24">
        <f t="shared" si="77"/>
        <v>9</v>
      </c>
      <c r="B508" s="86">
        <f t="shared" si="73"/>
        <v>9.495013740829469E-3</v>
      </c>
      <c r="C508" s="23">
        <f t="shared" si="74"/>
        <v>1</v>
      </c>
      <c r="D508" s="23">
        <f t="shared" si="78"/>
        <v>0</v>
      </c>
      <c r="F508" s="86">
        <f t="shared" si="75"/>
        <v>3.997724070350748E-3</v>
      </c>
      <c r="G508" s="23">
        <f t="shared" si="76"/>
        <v>1</v>
      </c>
      <c r="H508" s="23">
        <f t="shared" si="79"/>
        <v>0</v>
      </c>
      <c r="AA508" s="26"/>
    </row>
    <row r="509" spans="1:36" x14ac:dyDescent="0.3">
      <c r="A509" s="24">
        <f t="shared" si="77"/>
        <v>10</v>
      </c>
      <c r="B509" s="86">
        <f t="shared" si="73"/>
        <v>7.6917992775647551E-3</v>
      </c>
      <c r="C509" s="23">
        <f t="shared" si="74"/>
        <v>1</v>
      </c>
      <c r="D509" s="23">
        <f t="shared" si="78"/>
        <v>0</v>
      </c>
      <c r="F509" s="86">
        <f t="shared" si="75"/>
        <v>3.7486745296076798E-3</v>
      </c>
      <c r="G509" s="23">
        <f t="shared" si="76"/>
        <v>1</v>
      </c>
      <c r="H509" s="23">
        <f t="shared" si="79"/>
        <v>0</v>
      </c>
      <c r="AA509" s="26"/>
    </row>
    <row r="510" spans="1:36" x14ac:dyDescent="0.3">
      <c r="A510" s="24">
        <f t="shared" si="77"/>
        <v>11</v>
      </c>
      <c r="B510" s="86">
        <f t="shared" si="73"/>
        <v>7.3546245147126012E-3</v>
      </c>
      <c r="C510" s="23">
        <f t="shared" si="74"/>
        <v>1</v>
      </c>
      <c r="D510" s="23">
        <f t="shared" si="78"/>
        <v>0</v>
      </c>
      <c r="F510" s="86">
        <f t="shared" si="75"/>
        <v>4.3090359962795833E-3</v>
      </c>
      <c r="G510" s="23">
        <f t="shared" si="76"/>
        <v>1</v>
      </c>
      <c r="H510" s="23">
        <f t="shared" si="79"/>
        <v>0</v>
      </c>
      <c r="AA510" s="26"/>
    </row>
    <row r="511" spans="1:36" x14ac:dyDescent="0.3">
      <c r="A511" s="24">
        <f t="shared" si="77"/>
        <v>12</v>
      </c>
      <c r="B511" s="86">
        <f t="shared" si="73"/>
        <v>6.7061378259316131E-3</v>
      </c>
      <c r="C511" s="23">
        <f t="shared" si="74"/>
        <v>1</v>
      </c>
      <c r="D511" s="23">
        <f t="shared" si="78"/>
        <v>0</v>
      </c>
      <c r="F511" s="86">
        <f t="shared" si="75"/>
        <v>4.555211888475616E-3</v>
      </c>
      <c r="G511" s="23">
        <f t="shared" si="76"/>
        <v>1</v>
      </c>
      <c r="H511" s="23">
        <f t="shared" si="79"/>
        <v>0</v>
      </c>
      <c r="AA511" s="26"/>
    </row>
    <row r="512" spans="1:36" x14ac:dyDescent="0.3">
      <c r="A512" s="24">
        <f t="shared" si="77"/>
        <v>13</v>
      </c>
      <c r="B512" s="86">
        <f t="shared" si="73"/>
        <v>6.3943469585782719E-3</v>
      </c>
      <c r="C512" s="23">
        <f t="shared" si="74"/>
        <v>1</v>
      </c>
      <c r="D512" s="23">
        <f t="shared" si="78"/>
        <v>0</v>
      </c>
      <c r="F512" s="86">
        <f t="shared" si="75"/>
        <v>5.4331115195949305E-3</v>
      </c>
      <c r="G512" s="23">
        <f t="shared" si="76"/>
        <v>1</v>
      </c>
      <c r="H512" s="23">
        <f t="shared" si="79"/>
        <v>0</v>
      </c>
      <c r="AA512" s="26"/>
    </row>
    <row r="513" spans="1:27" x14ac:dyDescent="0.3">
      <c r="A513" s="24">
        <f t="shared" si="77"/>
        <v>14</v>
      </c>
      <c r="B513" s="86">
        <f t="shared" si="73"/>
        <v>5.9925151034178215E-3</v>
      </c>
      <c r="C513" s="23">
        <f t="shared" si="74"/>
        <v>0.99999999999999967</v>
      </c>
      <c r="D513" s="23">
        <f t="shared" si="78"/>
        <v>1.9959084729685402E-18</v>
      </c>
      <c r="F513" s="86">
        <f t="shared" si="75"/>
        <v>5.8363801990288988E-3</v>
      </c>
      <c r="G513" s="23">
        <f t="shared" si="76"/>
        <v>0.99999999999999989</v>
      </c>
      <c r="H513" s="23">
        <f t="shared" si="79"/>
        <v>6.4796836774282371E-19</v>
      </c>
      <c r="AA513" s="26"/>
    </row>
    <row r="514" spans="1:27" x14ac:dyDescent="0.3">
      <c r="A514" s="24">
        <f t="shared" si="77"/>
        <v>15</v>
      </c>
      <c r="B514" s="86">
        <f t="shared" si="73"/>
        <v>5.7104186043838469E-3</v>
      </c>
      <c r="C514" s="23">
        <f t="shared" si="74"/>
        <v>1</v>
      </c>
      <c r="D514" s="23">
        <f t="shared" si="78"/>
        <v>0</v>
      </c>
      <c r="F514" s="86">
        <f t="shared" si="75"/>
        <v>6.698953704564024E-3</v>
      </c>
      <c r="G514" s="23">
        <f t="shared" si="76"/>
        <v>1</v>
      </c>
      <c r="H514" s="23">
        <f t="shared" si="79"/>
        <v>0</v>
      </c>
      <c r="AA514" s="26"/>
    </row>
    <row r="515" spans="1:27" x14ac:dyDescent="0.3">
      <c r="A515" s="24">
        <f t="shared" si="77"/>
        <v>16</v>
      </c>
      <c r="B515" s="86">
        <f t="shared" si="73"/>
        <v>5.2602136653483005E-3</v>
      </c>
      <c r="C515" s="23">
        <f t="shared" si="74"/>
        <v>1.0000000000000002</v>
      </c>
      <c r="D515" s="23">
        <f t="shared" si="78"/>
        <v>1.1680020651435142E-18</v>
      </c>
      <c r="F515" s="86">
        <f t="shared" si="75"/>
        <v>7.0725280156786266E-3</v>
      </c>
      <c r="G515" s="23">
        <f t="shared" si="76"/>
        <v>1.0000000000000002</v>
      </c>
      <c r="H515" s="23">
        <f t="shared" si="79"/>
        <v>1.5704166890625763E-18</v>
      </c>
      <c r="AA515" s="26"/>
    </row>
    <row r="516" spans="1:27" x14ac:dyDescent="0.3">
      <c r="A516" s="24">
        <f t="shared" si="77"/>
        <v>17</v>
      </c>
      <c r="B516" s="86">
        <f t="shared" si="73"/>
        <v>4.8100087263127549E-3</v>
      </c>
      <c r="C516" s="23">
        <f t="shared" si="74"/>
        <v>1</v>
      </c>
      <c r="D516" s="23">
        <f t="shared" si="78"/>
        <v>0</v>
      </c>
      <c r="F516" s="86">
        <f t="shared" si="75"/>
        <v>7.4518496238872994E-3</v>
      </c>
      <c r="G516" s="23">
        <f t="shared" si="76"/>
        <v>1</v>
      </c>
      <c r="H516" s="23">
        <f t="shared" si="79"/>
        <v>0</v>
      </c>
      <c r="AA516" s="26"/>
    </row>
    <row r="517" spans="1:27" x14ac:dyDescent="0.3">
      <c r="A517" s="24">
        <f t="shared" si="77"/>
        <v>18</v>
      </c>
      <c r="B517" s="86">
        <f t="shared" si="73"/>
        <v>4.4182346410669279E-3</v>
      </c>
      <c r="C517" s="23">
        <f t="shared" si="74"/>
        <v>1</v>
      </c>
      <c r="D517" s="23">
        <f t="shared" si="78"/>
        <v>0</v>
      </c>
      <c r="F517" s="86">
        <f t="shared" si="75"/>
        <v>7.6237895952849175E-3</v>
      </c>
      <c r="G517" s="23">
        <f t="shared" si="76"/>
        <v>1</v>
      </c>
      <c r="H517" s="23">
        <f t="shared" si="79"/>
        <v>0</v>
      </c>
      <c r="AA517" s="26"/>
    </row>
    <row r="518" spans="1:27" x14ac:dyDescent="0.3">
      <c r="A518" s="24">
        <f t="shared" si="77"/>
        <v>19</v>
      </c>
      <c r="B518" s="86">
        <f t="shared" si="73"/>
        <v>4.4335607666511172E-3</v>
      </c>
      <c r="C518" s="23">
        <f t="shared" si="74"/>
        <v>1</v>
      </c>
      <c r="D518" s="23">
        <f t="shared" si="78"/>
        <v>0</v>
      </c>
      <c r="F518" s="86">
        <f t="shared" si="75"/>
        <v>7.8484131233781847E-3</v>
      </c>
      <c r="G518" s="23">
        <f t="shared" si="76"/>
        <v>1</v>
      </c>
      <c r="H518" s="23">
        <f t="shared" si="79"/>
        <v>0</v>
      </c>
      <c r="AA518" s="26"/>
    </row>
    <row r="519" spans="1:27" x14ac:dyDescent="0.3">
      <c r="A519" s="24">
        <f t="shared" si="77"/>
        <v>20</v>
      </c>
      <c r="B519" s="86">
        <f t="shared" si="73"/>
        <v>3.9263617980993685E-3</v>
      </c>
      <c r="C519" s="23">
        <f t="shared" si="74"/>
        <v>1</v>
      </c>
      <c r="D519" s="23">
        <f t="shared" si="78"/>
        <v>0</v>
      </c>
      <c r="F519" s="86">
        <f t="shared" si="75"/>
        <v>8.0102953248611785E-3</v>
      </c>
      <c r="G519" s="23">
        <f t="shared" si="76"/>
        <v>1</v>
      </c>
      <c r="H519" s="23">
        <f t="shared" si="79"/>
        <v>0</v>
      </c>
      <c r="AA519" s="26"/>
    </row>
    <row r="520" spans="1:27" x14ac:dyDescent="0.3">
      <c r="A520" s="24">
        <f t="shared" si="77"/>
        <v>21</v>
      </c>
      <c r="B520" s="86">
        <f t="shared" si="73"/>
        <v>3.7769320736535279E-3</v>
      </c>
      <c r="C520" s="23">
        <f t="shared" si="74"/>
        <v>1</v>
      </c>
      <c r="D520" s="23">
        <f t="shared" si="78"/>
        <v>0</v>
      </c>
      <c r="F520" s="86">
        <f t="shared" si="75"/>
        <v>7.7871086210414293E-3</v>
      </c>
      <c r="G520" s="23">
        <f t="shared" si="76"/>
        <v>1</v>
      </c>
      <c r="H520" s="23">
        <f t="shared" si="79"/>
        <v>0</v>
      </c>
      <c r="AA520" s="26"/>
    </row>
    <row r="521" spans="1:27" x14ac:dyDescent="0.3">
      <c r="A521" s="24">
        <f t="shared" si="77"/>
        <v>22</v>
      </c>
      <c r="B521" s="86">
        <f t="shared" si="73"/>
        <v>3.4689727376962342E-3</v>
      </c>
      <c r="C521" s="23">
        <f t="shared" si="74"/>
        <v>1</v>
      </c>
      <c r="D521" s="23">
        <f t="shared" si="78"/>
        <v>0</v>
      </c>
      <c r="F521" s="86">
        <f t="shared" si="75"/>
        <v>7.7660351983631698E-3</v>
      </c>
      <c r="G521" s="23">
        <f t="shared" si="76"/>
        <v>1</v>
      </c>
      <c r="H521" s="23">
        <f t="shared" si="79"/>
        <v>0</v>
      </c>
      <c r="AA521" s="26"/>
    </row>
    <row r="522" spans="1:27" x14ac:dyDescent="0.3">
      <c r="A522" s="24">
        <f t="shared" si="77"/>
        <v>23</v>
      </c>
      <c r="B522" s="86">
        <f t="shared" si="73"/>
        <v>3.4498150807159983E-3</v>
      </c>
      <c r="C522" s="23">
        <f t="shared" si="74"/>
        <v>1</v>
      </c>
      <c r="D522" s="23">
        <f t="shared" si="78"/>
        <v>0</v>
      </c>
      <c r="F522" s="86">
        <f t="shared" si="75"/>
        <v>8.2234242587663035E-3</v>
      </c>
      <c r="G522" s="23">
        <f t="shared" si="76"/>
        <v>1</v>
      </c>
      <c r="H522" s="23">
        <f t="shared" si="79"/>
        <v>0</v>
      </c>
      <c r="AA522" s="26"/>
    </row>
    <row r="523" spans="1:27" x14ac:dyDescent="0.3">
      <c r="A523" s="24">
        <f t="shared" si="77"/>
        <v>24</v>
      </c>
      <c r="B523" s="86">
        <f t="shared" si="73"/>
        <v>3.2462649753009906E-3</v>
      </c>
      <c r="C523" s="23">
        <f t="shared" si="74"/>
        <v>1</v>
      </c>
      <c r="D523" s="23">
        <f t="shared" si="78"/>
        <v>0</v>
      </c>
      <c r="F523" s="86">
        <f t="shared" si="75"/>
        <v>7.6348052480485528E-3</v>
      </c>
      <c r="G523" s="23">
        <f t="shared" si="76"/>
        <v>1</v>
      </c>
      <c r="H523" s="23">
        <f t="shared" si="79"/>
        <v>0</v>
      </c>
      <c r="AA523" s="26"/>
    </row>
    <row r="524" spans="1:27" x14ac:dyDescent="0.3">
      <c r="A524" s="24">
        <f t="shared" si="77"/>
        <v>25</v>
      </c>
      <c r="B524" s="86">
        <f t="shared" si="73"/>
        <v>3.2711699293752976E-3</v>
      </c>
      <c r="C524" s="23">
        <f t="shared" si="74"/>
        <v>1.0000000000000002</v>
      </c>
      <c r="D524" s="23">
        <f t="shared" si="78"/>
        <v>7.2634563461078053E-19</v>
      </c>
      <c r="F524" s="86">
        <f t="shared" si="75"/>
        <v>8.2013929532390329E-3</v>
      </c>
      <c r="G524" s="23">
        <f t="shared" si="76"/>
        <v>1.0000000000000002</v>
      </c>
      <c r="H524" s="23">
        <f t="shared" si="79"/>
        <v>1.8210750581368968E-18</v>
      </c>
      <c r="AA524" s="26"/>
    </row>
    <row r="525" spans="1:27" x14ac:dyDescent="0.3">
      <c r="A525" s="24">
        <f t="shared" si="77"/>
        <v>26</v>
      </c>
      <c r="B525" s="86">
        <f t="shared" si="73"/>
        <v>3.1835236486907176E-3</v>
      </c>
      <c r="C525" s="23">
        <f t="shared" si="74"/>
        <v>1</v>
      </c>
      <c r="D525" s="23">
        <f t="shared" si="78"/>
        <v>0</v>
      </c>
      <c r="F525" s="86">
        <f t="shared" si="75"/>
        <v>8.3077179494793433E-3</v>
      </c>
      <c r="G525" s="23">
        <f t="shared" si="76"/>
        <v>1</v>
      </c>
      <c r="H525" s="23">
        <f t="shared" si="79"/>
        <v>0</v>
      </c>
      <c r="AA525" s="26"/>
    </row>
    <row r="526" spans="1:27" x14ac:dyDescent="0.3">
      <c r="A526" s="24">
        <f t="shared" si="77"/>
        <v>27</v>
      </c>
      <c r="B526" s="86">
        <f t="shared" si="73"/>
        <v>3.2596753351871559E-3</v>
      </c>
      <c r="C526" s="23">
        <f t="shared" si="74"/>
        <v>1</v>
      </c>
      <c r="D526" s="23">
        <f t="shared" si="78"/>
        <v>0</v>
      </c>
      <c r="F526" s="86">
        <f t="shared" si="75"/>
        <v>8.5687410258350576E-3</v>
      </c>
      <c r="G526" s="23">
        <f t="shared" si="76"/>
        <v>1</v>
      </c>
      <c r="H526" s="23">
        <f t="shared" si="79"/>
        <v>0</v>
      </c>
      <c r="AA526" s="26"/>
    </row>
    <row r="527" spans="1:27" x14ac:dyDescent="0.3">
      <c r="A527" s="24">
        <f t="shared" si="77"/>
        <v>28</v>
      </c>
      <c r="B527" s="86">
        <f t="shared" si="73"/>
        <v>3.3602530343333947E-3</v>
      </c>
      <c r="C527" s="23">
        <f t="shared" si="74"/>
        <v>1</v>
      </c>
      <c r="D527" s="23">
        <f t="shared" si="78"/>
        <v>0</v>
      </c>
      <c r="F527" s="86">
        <f t="shared" si="75"/>
        <v>8.5629937287409873E-3</v>
      </c>
      <c r="G527" s="23">
        <f t="shared" si="76"/>
        <v>1</v>
      </c>
      <c r="H527" s="23">
        <f t="shared" si="79"/>
        <v>0</v>
      </c>
      <c r="AA527" s="26"/>
    </row>
    <row r="528" spans="1:27" x14ac:dyDescent="0.3">
      <c r="A528" s="24">
        <f t="shared" si="77"/>
        <v>29</v>
      </c>
      <c r="B528" s="86">
        <f t="shared" si="73"/>
        <v>3.5532664284092727E-3</v>
      </c>
      <c r="C528" s="23">
        <f t="shared" si="74"/>
        <v>1</v>
      </c>
      <c r="D528" s="23">
        <f t="shared" si="78"/>
        <v>0</v>
      </c>
      <c r="F528" s="86">
        <f t="shared" si="75"/>
        <v>9.0491192746144766E-3</v>
      </c>
      <c r="G528" s="23">
        <f t="shared" si="76"/>
        <v>1</v>
      </c>
      <c r="H528" s="23">
        <f t="shared" si="79"/>
        <v>0</v>
      </c>
      <c r="AA528" s="26"/>
    </row>
    <row r="529" spans="1:27" x14ac:dyDescent="0.3">
      <c r="A529" s="24">
        <f t="shared" si="77"/>
        <v>30</v>
      </c>
      <c r="B529" s="86">
        <f t="shared" si="73"/>
        <v>3.9958083046527241E-3</v>
      </c>
      <c r="C529" s="23">
        <f t="shared" si="74"/>
        <v>1</v>
      </c>
      <c r="D529" s="23">
        <f t="shared" si="78"/>
        <v>0</v>
      </c>
      <c r="F529" s="86">
        <f t="shared" si="75"/>
        <v>1.0141105722487928E-2</v>
      </c>
      <c r="G529" s="23">
        <f t="shared" si="76"/>
        <v>1</v>
      </c>
      <c r="H529" s="23">
        <f t="shared" si="79"/>
        <v>0</v>
      </c>
      <c r="AA529" s="26"/>
    </row>
    <row r="530" spans="1:27" x14ac:dyDescent="0.3">
      <c r="A530" s="24">
        <f t="shared" si="77"/>
        <v>31</v>
      </c>
      <c r="B530" s="86">
        <f t="shared" si="73"/>
        <v>4.0671705769041036E-3</v>
      </c>
      <c r="C530" s="23">
        <f t="shared" si="74"/>
        <v>1</v>
      </c>
      <c r="D530" s="23">
        <f t="shared" si="78"/>
        <v>0</v>
      </c>
      <c r="F530" s="86">
        <f t="shared" si="75"/>
        <v>1.0337471706535347E-2</v>
      </c>
      <c r="G530" s="23">
        <f t="shared" si="76"/>
        <v>1</v>
      </c>
      <c r="H530" s="23">
        <f t="shared" si="79"/>
        <v>0</v>
      </c>
      <c r="AA530" s="26"/>
    </row>
    <row r="531" spans="1:27" x14ac:dyDescent="0.3">
      <c r="A531" s="24">
        <f t="shared" si="77"/>
        <v>32</v>
      </c>
      <c r="B531" s="86">
        <f t="shared" ref="B531:B562" si="80">SUM(B434,I434,P434)</f>
        <v>3.8693677685831666E-3</v>
      </c>
      <c r="C531" s="23">
        <f t="shared" ref="C531:C562" si="81">SUM(D434,K434,R434)/B531</f>
        <v>1</v>
      </c>
      <c r="D531" s="23">
        <f t="shared" si="78"/>
        <v>0</v>
      </c>
      <c r="F531" s="86">
        <f t="shared" ref="F531:F562" si="82">SUM(E434,L434,S434)</f>
        <v>9.4279619413986434E-3</v>
      </c>
      <c r="G531" s="23">
        <f t="shared" ref="G531:G562" si="83">SUM(G434,N434,U434)/F531</f>
        <v>1</v>
      </c>
      <c r="H531" s="23">
        <f t="shared" si="79"/>
        <v>0</v>
      </c>
      <c r="AA531" s="26"/>
    </row>
    <row r="532" spans="1:27" x14ac:dyDescent="0.3">
      <c r="A532" s="24">
        <f t="shared" si="77"/>
        <v>33</v>
      </c>
      <c r="B532" s="86">
        <f t="shared" si="80"/>
        <v>3.8511679944519426E-3</v>
      </c>
      <c r="C532" s="23">
        <f t="shared" si="81"/>
        <v>1</v>
      </c>
      <c r="D532" s="23">
        <f t="shared" si="78"/>
        <v>0</v>
      </c>
      <c r="F532" s="86">
        <f t="shared" si="82"/>
        <v>9.3838993303441004E-3</v>
      </c>
      <c r="G532" s="23">
        <f t="shared" si="83"/>
        <v>1</v>
      </c>
      <c r="H532" s="23">
        <f t="shared" si="79"/>
        <v>0</v>
      </c>
      <c r="AA532" s="26"/>
    </row>
    <row r="533" spans="1:27" x14ac:dyDescent="0.3">
      <c r="A533" s="24">
        <f t="shared" si="77"/>
        <v>34</v>
      </c>
      <c r="B533" s="86">
        <f t="shared" si="80"/>
        <v>3.7965686720582699E-3</v>
      </c>
      <c r="C533" s="23">
        <f t="shared" si="81"/>
        <v>1</v>
      </c>
      <c r="D533" s="23">
        <f t="shared" si="78"/>
        <v>0</v>
      </c>
      <c r="F533" s="86">
        <f t="shared" si="82"/>
        <v>9.2038173547298822E-3</v>
      </c>
      <c r="G533" s="23">
        <f t="shared" si="83"/>
        <v>1</v>
      </c>
      <c r="H533" s="23">
        <f t="shared" si="79"/>
        <v>0</v>
      </c>
      <c r="AA533" s="26"/>
    </row>
    <row r="534" spans="1:27" x14ac:dyDescent="0.3">
      <c r="A534" s="24">
        <f t="shared" si="77"/>
        <v>35</v>
      </c>
      <c r="B534" s="86">
        <f t="shared" si="80"/>
        <v>4.0269394972456077E-3</v>
      </c>
      <c r="C534" s="23">
        <f t="shared" si="81"/>
        <v>0.99999999999999978</v>
      </c>
      <c r="D534" s="23">
        <f t="shared" si="78"/>
        <v>8.9416018972290517E-19</v>
      </c>
      <c r="F534" s="86">
        <f t="shared" si="82"/>
        <v>9.7316108045353844E-3</v>
      </c>
      <c r="G534" s="23">
        <f t="shared" si="83"/>
        <v>0.99999999999999978</v>
      </c>
      <c r="H534" s="23">
        <f t="shared" si="79"/>
        <v>2.1608516763772255E-18</v>
      </c>
      <c r="AA534" s="26"/>
    </row>
    <row r="535" spans="1:27" x14ac:dyDescent="0.3">
      <c r="A535" s="24">
        <f t="shared" si="77"/>
        <v>36</v>
      </c>
      <c r="B535" s="86">
        <f t="shared" si="80"/>
        <v>4.3267568289863017E-3</v>
      </c>
      <c r="C535" s="23">
        <f t="shared" si="81"/>
        <v>1.0000000000000002</v>
      </c>
      <c r="D535" s="23">
        <f t="shared" si="78"/>
        <v>9.607330106989446E-19</v>
      </c>
      <c r="F535" s="86">
        <f t="shared" si="82"/>
        <v>1.030681945536697E-2</v>
      </c>
      <c r="G535" s="23">
        <f t="shared" si="83"/>
        <v>1.0000000000000002</v>
      </c>
      <c r="H535" s="23">
        <f t="shared" si="79"/>
        <v>2.2885736540005852E-18</v>
      </c>
      <c r="AA535" s="26"/>
    </row>
    <row r="536" spans="1:27" x14ac:dyDescent="0.3">
      <c r="A536" s="24">
        <f t="shared" si="77"/>
        <v>37</v>
      </c>
      <c r="B536" s="86">
        <f t="shared" si="80"/>
        <v>4.5576065955981451E-3</v>
      </c>
      <c r="C536" s="23">
        <f t="shared" si="81"/>
        <v>0.99999999999999978</v>
      </c>
      <c r="D536" s="23">
        <f t="shared" si="78"/>
        <v>1.0119919559233071E-18</v>
      </c>
      <c r="F536" s="86">
        <f t="shared" si="82"/>
        <v>1.0926569658677604E-2</v>
      </c>
      <c r="G536" s="23">
        <f t="shared" si="83"/>
        <v>0.99999999999999989</v>
      </c>
      <c r="H536" s="23">
        <f t="shared" si="79"/>
        <v>1.2130929215234514E-18</v>
      </c>
      <c r="AA536" s="26"/>
    </row>
    <row r="537" spans="1:27" x14ac:dyDescent="0.3">
      <c r="A537" s="24">
        <f t="shared" si="77"/>
        <v>38</v>
      </c>
      <c r="B537" s="86">
        <f t="shared" si="80"/>
        <v>4.4843285576487424E-3</v>
      </c>
      <c r="C537" s="23">
        <f t="shared" si="81"/>
        <v>0.99999999999999978</v>
      </c>
      <c r="D537" s="23">
        <f t="shared" si="78"/>
        <v>9.9572096293715049E-19</v>
      </c>
      <c r="F537" s="86">
        <f t="shared" si="82"/>
        <v>1.0626752326936911E-2</v>
      </c>
      <c r="G537" s="23">
        <f t="shared" si="83"/>
        <v>0.99999999999999989</v>
      </c>
      <c r="H537" s="23">
        <f t="shared" si="79"/>
        <v>1.1798065110354318E-18</v>
      </c>
      <c r="AA537" s="26"/>
    </row>
    <row r="538" spans="1:27" x14ac:dyDescent="0.3">
      <c r="A538" s="24">
        <f t="shared" si="77"/>
        <v>39</v>
      </c>
      <c r="B538" s="86">
        <f t="shared" si="80"/>
        <v>4.4637340763949889E-3</v>
      </c>
      <c r="C538" s="23">
        <f t="shared" si="81"/>
        <v>1</v>
      </c>
      <c r="D538" s="23">
        <f t="shared" si="78"/>
        <v>0</v>
      </c>
      <c r="F538" s="86">
        <f t="shared" si="82"/>
        <v>1.0826470900955872E-2</v>
      </c>
      <c r="G538" s="23">
        <f t="shared" si="83"/>
        <v>1</v>
      </c>
      <c r="H538" s="23">
        <f t="shared" si="79"/>
        <v>0</v>
      </c>
      <c r="AA538" s="26"/>
    </row>
    <row r="539" spans="1:27" x14ac:dyDescent="0.3">
      <c r="A539" s="24">
        <f t="shared" si="77"/>
        <v>40</v>
      </c>
      <c r="B539" s="86">
        <f t="shared" si="80"/>
        <v>4.5623960098432042E-3</v>
      </c>
      <c r="C539" s="23">
        <f t="shared" si="81"/>
        <v>0.99999999999999978</v>
      </c>
      <c r="D539" s="23">
        <f t="shared" si="78"/>
        <v>1.0130554195171735E-18</v>
      </c>
      <c r="F539" s="86">
        <f t="shared" si="82"/>
        <v>1.0983563688193806E-2</v>
      </c>
      <c r="G539" s="23">
        <f t="shared" si="83"/>
        <v>0.99999999999999989</v>
      </c>
      <c r="H539" s="23">
        <f t="shared" si="79"/>
        <v>1.2194205299069567E-18</v>
      </c>
      <c r="AA539" s="26"/>
    </row>
    <row r="540" spans="1:27" x14ac:dyDescent="0.3">
      <c r="A540" s="24">
        <f t="shared" si="77"/>
        <v>41</v>
      </c>
      <c r="B540" s="86">
        <f t="shared" si="80"/>
        <v>4.4852864404977544E-3</v>
      </c>
      <c r="C540" s="23">
        <f t="shared" si="81"/>
        <v>0.99999999999999978</v>
      </c>
      <c r="D540" s="23">
        <f t="shared" si="78"/>
        <v>9.9593365565592382E-19</v>
      </c>
      <c r="F540" s="86">
        <f t="shared" si="82"/>
        <v>1.1171787668024626E-2</v>
      </c>
      <c r="G540" s="23">
        <f t="shared" si="83"/>
        <v>0.99999999999999989</v>
      </c>
      <c r="H540" s="23">
        <f t="shared" si="79"/>
        <v>1.2403175895264324E-18</v>
      </c>
      <c r="AA540" s="26"/>
    </row>
    <row r="541" spans="1:27" x14ac:dyDescent="0.3">
      <c r="A541" s="24">
        <f t="shared" si="77"/>
        <v>42</v>
      </c>
      <c r="B541" s="86">
        <f t="shared" si="80"/>
        <v>4.4316450009530932E-3</v>
      </c>
      <c r="C541" s="23">
        <f t="shared" si="81"/>
        <v>1</v>
      </c>
      <c r="D541" s="23">
        <f t="shared" si="78"/>
        <v>0</v>
      </c>
      <c r="F541" s="86">
        <f t="shared" si="82"/>
        <v>1.1040078776285503E-2</v>
      </c>
      <c r="G541" s="23">
        <f t="shared" si="83"/>
        <v>1</v>
      </c>
      <c r="H541" s="23">
        <f t="shared" si="79"/>
        <v>0</v>
      </c>
      <c r="AA541" s="26"/>
    </row>
    <row r="542" spans="1:27" x14ac:dyDescent="0.3">
      <c r="A542" s="24">
        <f t="shared" si="77"/>
        <v>43</v>
      </c>
      <c r="B542" s="86">
        <f t="shared" si="80"/>
        <v>4.4287713524060581E-3</v>
      </c>
      <c r="C542" s="23">
        <f t="shared" si="81"/>
        <v>1</v>
      </c>
      <c r="D542" s="23">
        <f t="shared" si="78"/>
        <v>0</v>
      </c>
      <c r="F542" s="86">
        <f t="shared" si="82"/>
        <v>1.1085578211613564E-2</v>
      </c>
      <c r="G542" s="23">
        <f t="shared" si="83"/>
        <v>1</v>
      </c>
      <c r="H542" s="23">
        <f t="shared" si="79"/>
        <v>0</v>
      </c>
      <c r="AA542" s="26"/>
    </row>
    <row r="543" spans="1:27" x14ac:dyDescent="0.3">
      <c r="A543" s="24">
        <f t="shared" si="77"/>
        <v>44</v>
      </c>
      <c r="B543" s="86">
        <f t="shared" si="80"/>
        <v>4.3420829545704901E-3</v>
      </c>
      <c r="C543" s="23">
        <f t="shared" si="81"/>
        <v>1</v>
      </c>
      <c r="D543" s="23">
        <f t="shared" si="78"/>
        <v>0</v>
      </c>
      <c r="F543" s="86">
        <f t="shared" si="82"/>
        <v>1.126805489435031E-2</v>
      </c>
      <c r="G543" s="23">
        <f t="shared" si="83"/>
        <v>1</v>
      </c>
      <c r="H543" s="23">
        <f t="shared" si="79"/>
        <v>0</v>
      </c>
      <c r="AA543" s="26"/>
    </row>
    <row r="544" spans="1:27" x14ac:dyDescent="0.3">
      <c r="A544" s="24">
        <f t="shared" si="77"/>
        <v>45</v>
      </c>
      <c r="B544" s="86">
        <f t="shared" si="80"/>
        <v>4.29658351924243E-3</v>
      </c>
      <c r="C544" s="23">
        <f t="shared" si="81"/>
        <v>1</v>
      </c>
      <c r="D544" s="23">
        <f t="shared" si="78"/>
        <v>0</v>
      </c>
      <c r="F544" s="86">
        <f t="shared" si="82"/>
        <v>1.1072646793151904E-2</v>
      </c>
      <c r="G544" s="23">
        <f t="shared" si="83"/>
        <v>1</v>
      </c>
      <c r="H544" s="23">
        <f t="shared" si="79"/>
        <v>0</v>
      </c>
      <c r="AA544" s="26"/>
    </row>
    <row r="545" spans="1:27" x14ac:dyDescent="0.3">
      <c r="A545" s="24">
        <f t="shared" si="77"/>
        <v>46</v>
      </c>
      <c r="B545" s="86">
        <f t="shared" si="80"/>
        <v>4.2558734981594281E-3</v>
      </c>
      <c r="C545" s="23">
        <f t="shared" si="81"/>
        <v>1</v>
      </c>
      <c r="D545" s="23">
        <f t="shared" si="78"/>
        <v>0</v>
      </c>
      <c r="F545" s="86">
        <f t="shared" si="82"/>
        <v>1.1147361655374824E-2</v>
      </c>
      <c r="G545" s="23">
        <f t="shared" si="83"/>
        <v>1</v>
      </c>
      <c r="H545" s="23">
        <f t="shared" si="79"/>
        <v>0</v>
      </c>
      <c r="AA545" s="26"/>
    </row>
    <row r="546" spans="1:27" x14ac:dyDescent="0.3">
      <c r="A546" s="24">
        <f t="shared" si="77"/>
        <v>47</v>
      </c>
      <c r="B546" s="86">
        <f t="shared" si="80"/>
        <v>4.1720587488708952E-3</v>
      </c>
      <c r="C546" s="23">
        <f t="shared" si="81"/>
        <v>0.99999999999999978</v>
      </c>
      <c r="D546" s="23">
        <f t="shared" si="78"/>
        <v>9.2638313661705833E-19</v>
      </c>
      <c r="F546" s="86">
        <f t="shared" si="82"/>
        <v>1.1470647116916307E-2</v>
      </c>
      <c r="G546" s="23">
        <f t="shared" si="83"/>
        <v>0.99999999999999989</v>
      </c>
      <c r="H546" s="23">
        <f t="shared" si="79"/>
        <v>1.2734976536550654E-18</v>
      </c>
      <c r="AA546" s="26"/>
    </row>
    <row r="547" spans="1:27" x14ac:dyDescent="0.3">
      <c r="A547" s="24">
        <f t="shared" si="77"/>
        <v>48</v>
      </c>
      <c r="B547" s="86">
        <f t="shared" si="80"/>
        <v>4.0743546982716919E-3</v>
      </c>
      <c r="C547" s="23">
        <f t="shared" si="81"/>
        <v>1</v>
      </c>
      <c r="D547" s="23">
        <f t="shared" si="78"/>
        <v>0</v>
      </c>
      <c r="F547" s="86">
        <f t="shared" si="82"/>
        <v>1.1280028429962959E-2</v>
      </c>
      <c r="G547" s="23">
        <f t="shared" si="83"/>
        <v>1</v>
      </c>
      <c r="H547" s="23">
        <f t="shared" si="79"/>
        <v>0</v>
      </c>
      <c r="AA547" s="26"/>
    </row>
    <row r="548" spans="1:27" x14ac:dyDescent="0.3">
      <c r="A548" s="24">
        <f t="shared" si="77"/>
        <v>49</v>
      </c>
      <c r="B548" s="86">
        <f t="shared" si="80"/>
        <v>3.8626625886400839E-3</v>
      </c>
      <c r="C548" s="23">
        <f t="shared" si="81"/>
        <v>1</v>
      </c>
      <c r="D548" s="23">
        <f t="shared" si="78"/>
        <v>0</v>
      </c>
      <c r="F548" s="86">
        <f t="shared" si="82"/>
        <v>1.030203004112191E-2</v>
      </c>
      <c r="G548" s="23">
        <f t="shared" si="83"/>
        <v>1</v>
      </c>
      <c r="H548" s="23">
        <f t="shared" si="79"/>
        <v>0</v>
      </c>
      <c r="AA548" s="26"/>
    </row>
    <row r="549" spans="1:27" x14ac:dyDescent="0.3">
      <c r="A549" s="24">
        <f t="shared" si="77"/>
        <v>50</v>
      </c>
      <c r="B549" s="86">
        <f t="shared" si="80"/>
        <v>3.7458008810606447E-3</v>
      </c>
      <c r="C549" s="23">
        <f t="shared" si="81"/>
        <v>1</v>
      </c>
      <c r="D549" s="23">
        <f t="shared" si="78"/>
        <v>0</v>
      </c>
      <c r="F549" s="86">
        <f t="shared" si="82"/>
        <v>1.014781090243101E-2</v>
      </c>
      <c r="G549" s="23">
        <f t="shared" si="83"/>
        <v>1</v>
      </c>
      <c r="H549" s="23">
        <f t="shared" si="79"/>
        <v>0</v>
      </c>
      <c r="AA549" s="26"/>
    </row>
    <row r="550" spans="1:27" x14ac:dyDescent="0.3">
      <c r="A550" s="24">
        <f t="shared" si="77"/>
        <v>51</v>
      </c>
      <c r="B550" s="86">
        <f t="shared" si="80"/>
        <v>3.5767345582100618E-3</v>
      </c>
      <c r="C550" s="23">
        <f t="shared" si="81"/>
        <v>1</v>
      </c>
      <c r="D550" s="23">
        <f t="shared" si="78"/>
        <v>0</v>
      </c>
      <c r="F550" s="86">
        <f t="shared" si="82"/>
        <v>1.024359918733219E-2</v>
      </c>
      <c r="G550" s="23">
        <f t="shared" si="83"/>
        <v>1</v>
      </c>
      <c r="H550" s="23">
        <f t="shared" si="79"/>
        <v>0</v>
      </c>
      <c r="AA550" s="26"/>
    </row>
    <row r="551" spans="1:27" x14ac:dyDescent="0.3">
      <c r="A551" s="24">
        <f t="shared" si="77"/>
        <v>52</v>
      </c>
      <c r="B551" s="86">
        <f t="shared" si="80"/>
        <v>3.5719451439650027E-3</v>
      </c>
      <c r="C551" s="23">
        <f t="shared" si="81"/>
        <v>1</v>
      </c>
      <c r="D551" s="23">
        <f t="shared" si="78"/>
        <v>0</v>
      </c>
      <c r="F551" s="86">
        <f t="shared" si="82"/>
        <v>1.0364292426307677E-2</v>
      </c>
      <c r="G551" s="23">
        <f t="shared" si="83"/>
        <v>1</v>
      </c>
      <c r="H551" s="23">
        <f t="shared" si="79"/>
        <v>0</v>
      </c>
      <c r="AA551" s="26"/>
    </row>
    <row r="552" spans="1:27" x14ac:dyDescent="0.3">
      <c r="A552" s="24">
        <f t="shared" si="77"/>
        <v>53</v>
      </c>
      <c r="B552" s="86">
        <f t="shared" si="80"/>
        <v>3.5092038173547297E-3</v>
      </c>
      <c r="C552" s="23">
        <f t="shared" si="81"/>
        <v>1</v>
      </c>
      <c r="D552" s="23">
        <f t="shared" si="78"/>
        <v>0</v>
      </c>
      <c r="F552" s="86">
        <f t="shared" si="82"/>
        <v>1.0449065058445221E-2</v>
      </c>
      <c r="G552" s="23">
        <f t="shared" si="83"/>
        <v>1</v>
      </c>
      <c r="H552" s="23">
        <f t="shared" si="79"/>
        <v>0</v>
      </c>
      <c r="AA552" s="26"/>
    </row>
    <row r="553" spans="1:27" x14ac:dyDescent="0.3">
      <c r="A553" s="24">
        <f t="shared" si="77"/>
        <v>54</v>
      </c>
      <c r="B553" s="86">
        <f t="shared" si="80"/>
        <v>3.6011605708598628E-3</v>
      </c>
      <c r="C553" s="23">
        <f t="shared" si="81"/>
        <v>0.99999999999999989</v>
      </c>
      <c r="D553" s="23">
        <f t="shared" si="78"/>
        <v>3.9980913811408922E-19</v>
      </c>
      <c r="F553" s="86">
        <f t="shared" si="82"/>
        <v>1.0923217068706062E-2</v>
      </c>
      <c r="G553" s="23">
        <f t="shared" si="83"/>
        <v>0.99999999999999989</v>
      </c>
      <c r="H553" s="23">
        <f t="shared" si="79"/>
        <v>1.2127207092655981E-18</v>
      </c>
      <c r="AA553" s="26"/>
    </row>
    <row r="554" spans="1:27" x14ac:dyDescent="0.3">
      <c r="A554" s="24">
        <f t="shared" si="77"/>
        <v>55</v>
      </c>
      <c r="B554" s="86">
        <f t="shared" si="80"/>
        <v>2.7472080109658429E-3</v>
      </c>
      <c r="C554" s="23">
        <f t="shared" si="81"/>
        <v>0.99999999999999989</v>
      </c>
      <c r="D554" s="23">
        <f t="shared" si="78"/>
        <v>3.0500135872089584E-19</v>
      </c>
      <c r="F554" s="86">
        <f t="shared" si="82"/>
        <v>8.630045528171813E-3</v>
      </c>
      <c r="G554" s="23">
        <f t="shared" si="83"/>
        <v>0.99999999999999978</v>
      </c>
      <c r="H554" s="23">
        <f t="shared" si="79"/>
        <v>1.9162550497879434E-18</v>
      </c>
      <c r="AA554" s="26"/>
    </row>
    <row r="555" spans="1:27" x14ac:dyDescent="0.3">
      <c r="A555" s="24">
        <f t="shared" si="77"/>
        <v>56</v>
      </c>
      <c r="B555" s="86">
        <f t="shared" si="80"/>
        <v>2.5934678136994489E-3</v>
      </c>
      <c r="C555" s="23">
        <f t="shared" si="81"/>
        <v>0.99999999999999978</v>
      </c>
      <c r="D555" s="23">
        <f t="shared" si="78"/>
        <v>5.7586553607867882E-19</v>
      </c>
      <c r="F555" s="86">
        <f t="shared" si="82"/>
        <v>8.2550343927836941E-3</v>
      </c>
      <c r="G555" s="23">
        <f t="shared" si="83"/>
        <v>0.99999999999999978</v>
      </c>
      <c r="H555" s="23">
        <f t="shared" si="79"/>
        <v>1.8329858503882011E-18</v>
      </c>
      <c r="AA555" s="26"/>
    </row>
    <row r="556" spans="1:27" x14ac:dyDescent="0.3">
      <c r="A556" s="24">
        <f t="shared" si="77"/>
        <v>57</v>
      </c>
      <c r="B556" s="86">
        <f t="shared" si="80"/>
        <v>2.4411644407065728E-3</v>
      </c>
      <c r="C556" s="23">
        <f t="shared" si="81"/>
        <v>1</v>
      </c>
      <c r="D556" s="23">
        <f t="shared" si="78"/>
        <v>0</v>
      </c>
      <c r="F556" s="86">
        <f t="shared" si="82"/>
        <v>8.3374123177987081E-3</v>
      </c>
      <c r="G556" s="23">
        <f t="shared" si="83"/>
        <v>1</v>
      </c>
      <c r="H556" s="23">
        <f t="shared" si="79"/>
        <v>0</v>
      </c>
      <c r="AA556" s="26"/>
    </row>
    <row r="557" spans="1:27" x14ac:dyDescent="0.3">
      <c r="A557" s="24">
        <f t="shared" si="77"/>
        <v>58</v>
      </c>
      <c r="B557" s="86">
        <f t="shared" si="80"/>
        <v>2.4095543066891831E-3</v>
      </c>
      <c r="C557" s="23">
        <f t="shared" si="81"/>
        <v>0.99999999999999978</v>
      </c>
      <c r="D557" s="23">
        <f t="shared" si="78"/>
        <v>5.3502853407420739E-19</v>
      </c>
      <c r="F557" s="86">
        <f t="shared" si="82"/>
        <v>8.2435397985955519E-3</v>
      </c>
      <c r="G557" s="23">
        <f t="shared" si="83"/>
        <v>0.99999999999999978</v>
      </c>
      <c r="H557" s="23">
        <f t="shared" si="79"/>
        <v>1.8304335377629215E-18</v>
      </c>
      <c r="AA557" s="26"/>
    </row>
    <row r="558" spans="1:27" x14ac:dyDescent="0.3">
      <c r="A558" s="24">
        <f t="shared" si="77"/>
        <v>59</v>
      </c>
      <c r="B558" s="86">
        <f t="shared" si="80"/>
        <v>2.0446009412156876E-3</v>
      </c>
      <c r="C558" s="23">
        <f t="shared" si="81"/>
        <v>1</v>
      </c>
      <c r="D558" s="23">
        <f t="shared" si="78"/>
        <v>0</v>
      </c>
      <c r="F558" s="86">
        <f t="shared" si="82"/>
        <v>7.4389182054256401E-3</v>
      </c>
      <c r="G558" s="23">
        <f t="shared" si="83"/>
        <v>1</v>
      </c>
      <c r="H558" s="23">
        <f t="shared" si="79"/>
        <v>0</v>
      </c>
      <c r="AA558" s="26"/>
    </row>
    <row r="559" spans="1:27" x14ac:dyDescent="0.3">
      <c r="A559" s="24">
        <f t="shared" si="77"/>
        <v>60</v>
      </c>
      <c r="B559" s="86">
        <f t="shared" si="80"/>
        <v>1.7146102997311224E-3</v>
      </c>
      <c r="C559" s="23">
        <f t="shared" si="81"/>
        <v>1</v>
      </c>
      <c r="D559" s="23">
        <f t="shared" si="78"/>
        <v>0</v>
      </c>
      <c r="F559" s="86">
        <f t="shared" si="82"/>
        <v>6.1903179117387581E-3</v>
      </c>
      <c r="G559" s="23">
        <f t="shared" si="83"/>
        <v>1</v>
      </c>
      <c r="H559" s="23">
        <f t="shared" si="79"/>
        <v>0</v>
      </c>
      <c r="AA559" s="26"/>
    </row>
    <row r="560" spans="1:27" x14ac:dyDescent="0.3">
      <c r="A560" s="24">
        <f t="shared" si="77"/>
        <v>61</v>
      </c>
      <c r="B560" s="86">
        <f t="shared" si="80"/>
        <v>1.5685331652568228E-3</v>
      </c>
      <c r="C560" s="23">
        <f t="shared" si="81"/>
        <v>0.99999999999999989</v>
      </c>
      <c r="D560" s="23">
        <f t="shared" si="78"/>
        <v>1.7414216349563003E-19</v>
      </c>
      <c r="F560" s="86">
        <f t="shared" si="82"/>
        <v>6.0475933672360007E-3</v>
      </c>
      <c r="G560" s="23">
        <f t="shared" si="83"/>
        <v>0.99999999999999989</v>
      </c>
      <c r="H560" s="23">
        <f t="shared" si="79"/>
        <v>6.7141773998757878E-19</v>
      </c>
      <c r="AA560" s="26"/>
    </row>
    <row r="561" spans="1:27" x14ac:dyDescent="0.3">
      <c r="A561" s="24">
        <f t="shared" si="77"/>
        <v>62</v>
      </c>
      <c r="B561" s="86">
        <f t="shared" si="80"/>
        <v>1.3918037796141456E-3</v>
      </c>
      <c r="C561" s="23">
        <f t="shared" si="81"/>
        <v>1</v>
      </c>
      <c r="D561" s="23">
        <f t="shared" si="78"/>
        <v>0</v>
      </c>
      <c r="F561" s="86">
        <f t="shared" si="82"/>
        <v>5.7822598180597316E-3</v>
      </c>
      <c r="G561" s="23">
        <f t="shared" si="83"/>
        <v>1</v>
      </c>
      <c r="H561" s="23">
        <f t="shared" si="79"/>
        <v>0</v>
      </c>
      <c r="AA561" s="26"/>
    </row>
    <row r="562" spans="1:27" x14ac:dyDescent="0.3">
      <c r="A562" s="24">
        <f t="shared" si="77"/>
        <v>63</v>
      </c>
      <c r="B562" s="86">
        <f t="shared" si="80"/>
        <v>1.2404582894702811E-3</v>
      </c>
      <c r="C562" s="23">
        <f t="shared" si="81"/>
        <v>1</v>
      </c>
      <c r="D562" s="23">
        <f t="shared" si="78"/>
        <v>0</v>
      </c>
      <c r="F562" s="86">
        <f t="shared" si="82"/>
        <v>5.0676792126969289E-3</v>
      </c>
      <c r="G562" s="23">
        <f t="shared" si="83"/>
        <v>1</v>
      </c>
      <c r="H562" s="23">
        <f t="shared" si="79"/>
        <v>0</v>
      </c>
      <c r="AA562" s="26"/>
    </row>
    <row r="563" spans="1:27" x14ac:dyDescent="0.3">
      <c r="A563" s="24">
        <f t="shared" si="77"/>
        <v>64</v>
      </c>
      <c r="B563" s="86">
        <f t="shared" ref="B563:B583" si="84">SUM(B466,I466,P466)</f>
        <v>9.9476133869875441E-4</v>
      </c>
      <c r="C563" s="23">
        <f t="shared" ref="C563:C583" si="85">SUM(D466,K466,R466)/B563</f>
        <v>1</v>
      </c>
      <c r="D563" s="23">
        <f t="shared" si="78"/>
        <v>0</v>
      </c>
      <c r="F563" s="86">
        <f t="shared" ref="F563:F582" si="86">SUM(E466,L466,S466)</f>
        <v>4.7386464540613753E-3</v>
      </c>
      <c r="G563" s="23">
        <f t="shared" ref="G563:G582" si="87">SUM(G466,N466,U466)/F563</f>
        <v>1</v>
      </c>
      <c r="H563" s="23">
        <f t="shared" si="79"/>
        <v>0</v>
      </c>
      <c r="AA563" s="26"/>
    </row>
    <row r="564" spans="1:27" x14ac:dyDescent="0.3">
      <c r="A564" s="24">
        <f t="shared" ref="A564:A583" si="88">A467</f>
        <v>65</v>
      </c>
      <c r="B564" s="86">
        <f t="shared" si="84"/>
        <v>8.8460481106239746E-4</v>
      </c>
      <c r="C564" s="23">
        <f t="shared" si="85"/>
        <v>1</v>
      </c>
      <c r="D564" s="23">
        <f t="shared" ref="D564:D583" si="89">ABS(C564-1)*B564*$I$4</f>
        <v>0</v>
      </c>
      <c r="F564" s="86">
        <f t="shared" si="86"/>
        <v>4.4129662853973637E-3</v>
      </c>
      <c r="G564" s="23">
        <f t="shared" si="87"/>
        <v>1</v>
      </c>
      <c r="H564" s="23">
        <f t="shared" ref="H564:H583" si="90">ABS(G564-1)*F564*$I$4</f>
        <v>0</v>
      </c>
      <c r="AA564" s="26"/>
    </row>
    <row r="565" spans="1:27" x14ac:dyDescent="0.3">
      <c r="A565" s="24">
        <f t="shared" si="88"/>
        <v>66</v>
      </c>
      <c r="B565" s="86">
        <f t="shared" si="84"/>
        <v>7.7253251772801685E-4</v>
      </c>
      <c r="C565" s="23">
        <f t="shared" si="85"/>
        <v>1.0000000000000002</v>
      </c>
      <c r="D565" s="23">
        <f t="shared" si="89"/>
        <v>1.7153667769065725E-19</v>
      </c>
      <c r="F565" s="86">
        <f t="shared" si="86"/>
        <v>3.955098283569723E-3</v>
      </c>
      <c r="G565" s="23">
        <f t="shared" si="87"/>
        <v>1.0000000000000002</v>
      </c>
      <c r="H565" s="23">
        <f t="shared" si="90"/>
        <v>8.782082358149086E-19</v>
      </c>
      <c r="AA565" s="26"/>
    </row>
    <row r="566" spans="1:27" x14ac:dyDescent="0.3">
      <c r="A566" s="24">
        <f t="shared" si="88"/>
        <v>67</v>
      </c>
      <c r="B566" s="86">
        <f t="shared" si="84"/>
        <v>6.6572858006320112E-4</v>
      </c>
      <c r="C566" s="23">
        <f t="shared" si="85"/>
        <v>1.0000000000000002</v>
      </c>
      <c r="D566" s="23">
        <f t="shared" si="89"/>
        <v>1.4782143954743557E-19</v>
      </c>
      <c r="F566" s="86">
        <f t="shared" si="86"/>
        <v>3.479030507610858E-3</v>
      </c>
      <c r="G566" s="23">
        <f t="shared" si="87"/>
        <v>1.0000000000000002</v>
      </c>
      <c r="H566" s="23">
        <f t="shared" si="90"/>
        <v>7.7249995458458409E-19</v>
      </c>
      <c r="AA566" s="26"/>
    </row>
    <row r="567" spans="1:27" x14ac:dyDescent="0.3">
      <c r="A567" s="24">
        <f t="shared" si="88"/>
        <v>68</v>
      </c>
      <c r="B567" s="86">
        <f t="shared" si="84"/>
        <v>5.4359851681419654E-4</v>
      </c>
      <c r="C567" s="23">
        <f t="shared" si="85"/>
        <v>1.0000000000000002</v>
      </c>
      <c r="D567" s="23">
        <f t="shared" si="89"/>
        <v>1.2070311790384126E-19</v>
      </c>
      <c r="F567" s="86">
        <f t="shared" si="86"/>
        <v>3.114556083561868E-3</v>
      </c>
      <c r="G567" s="23">
        <f t="shared" si="87"/>
        <v>1.0000000000000002</v>
      </c>
      <c r="H567" s="23">
        <f t="shared" si="90"/>
        <v>6.9157037509134778E-19</v>
      </c>
      <c r="AA567" s="26"/>
    </row>
    <row r="568" spans="1:27" x14ac:dyDescent="0.3">
      <c r="A568" s="24">
        <f t="shared" si="88"/>
        <v>69</v>
      </c>
      <c r="B568" s="86">
        <f t="shared" si="84"/>
        <v>5.0624108570273641E-4</v>
      </c>
      <c r="C568" s="23">
        <f t="shared" si="85"/>
        <v>1</v>
      </c>
      <c r="D568" s="23">
        <f t="shared" si="89"/>
        <v>0</v>
      </c>
      <c r="F568" s="86">
        <f t="shared" si="86"/>
        <v>2.9071744467508136E-3</v>
      </c>
      <c r="G568" s="23">
        <f t="shared" si="87"/>
        <v>1</v>
      </c>
      <c r="H568" s="23">
        <f t="shared" si="90"/>
        <v>0</v>
      </c>
      <c r="AA568" s="26"/>
    </row>
    <row r="569" spans="1:27" x14ac:dyDescent="0.3">
      <c r="A569" s="24">
        <f t="shared" si="88"/>
        <v>70</v>
      </c>
      <c r="B569" s="86">
        <f t="shared" si="84"/>
        <v>4.2913151635728649E-4</v>
      </c>
      <c r="C569" s="23">
        <f t="shared" si="85"/>
        <v>0.99999999999999989</v>
      </c>
      <c r="D569" s="23">
        <f t="shared" si="89"/>
        <v>4.7643169005216644E-20</v>
      </c>
      <c r="F569" s="86">
        <f t="shared" si="86"/>
        <v>2.4809165789405623E-3</v>
      </c>
      <c r="G569" s="23">
        <f t="shared" si="87"/>
        <v>0.99999999999999978</v>
      </c>
      <c r="H569" s="23">
        <f t="shared" si="90"/>
        <v>5.508741416228174E-19</v>
      </c>
      <c r="AA569" s="26"/>
    </row>
    <row r="570" spans="1:27" x14ac:dyDescent="0.3">
      <c r="A570" s="24">
        <f t="shared" si="88"/>
        <v>71</v>
      </c>
      <c r="B570" s="86">
        <f t="shared" si="84"/>
        <v>3.4483782564424803E-4</v>
      </c>
      <c r="C570" s="23">
        <f t="shared" si="85"/>
        <v>0.99999999999999989</v>
      </c>
      <c r="D570" s="23">
        <f t="shared" si="89"/>
        <v>3.8284689379191942E-20</v>
      </c>
      <c r="F570" s="86">
        <f t="shared" si="86"/>
        <v>2.1571521759745737E-3</v>
      </c>
      <c r="G570" s="23">
        <f t="shared" si="87"/>
        <v>0.99999999999999978</v>
      </c>
      <c r="H570" s="23">
        <f t="shared" si="90"/>
        <v>4.7898400267744584E-19</v>
      </c>
      <c r="AA570" s="26"/>
    </row>
    <row r="571" spans="1:27" x14ac:dyDescent="0.3">
      <c r="A571" s="24">
        <f t="shared" si="88"/>
        <v>72</v>
      </c>
      <c r="B571" s="86">
        <f t="shared" si="84"/>
        <v>2.6868613914780994E-4</v>
      </c>
      <c r="C571" s="23">
        <f t="shared" si="85"/>
        <v>0.99999999999999978</v>
      </c>
      <c r="D571" s="23">
        <f t="shared" si="89"/>
        <v>5.9660307615907447E-20</v>
      </c>
      <c r="F571" s="86">
        <f t="shared" si="86"/>
        <v>1.7438257266259821E-3</v>
      </c>
      <c r="G571" s="23">
        <f t="shared" si="87"/>
        <v>0.99999999999999989</v>
      </c>
      <c r="H571" s="23">
        <f t="shared" si="90"/>
        <v>1.9360354726338592E-19</v>
      </c>
      <c r="AA571" s="26"/>
    </row>
    <row r="572" spans="1:27" x14ac:dyDescent="0.3">
      <c r="A572" s="24">
        <f t="shared" si="88"/>
        <v>73</v>
      </c>
      <c r="B572" s="86">
        <f t="shared" si="84"/>
        <v>2.2414458666876125E-4</v>
      </c>
      <c r="C572" s="23">
        <f t="shared" si="85"/>
        <v>1.0000000000000002</v>
      </c>
      <c r="D572" s="23">
        <f t="shared" si="89"/>
        <v>4.977009619294953E-20</v>
      </c>
      <c r="F572" s="86">
        <f t="shared" si="86"/>
        <v>1.4061720223493227E-3</v>
      </c>
      <c r="G572" s="23">
        <f t="shared" si="87"/>
        <v>1.0000000000000002</v>
      </c>
      <c r="H572" s="23">
        <f t="shared" si="90"/>
        <v>3.1223291115918766E-19</v>
      </c>
      <c r="AA572" s="26"/>
    </row>
    <row r="573" spans="1:27" x14ac:dyDescent="0.3">
      <c r="A573" s="24">
        <f t="shared" si="88"/>
        <v>74</v>
      </c>
      <c r="B573" s="86">
        <f t="shared" si="84"/>
        <v>1.5805067008694702E-4</v>
      </c>
      <c r="C573" s="23">
        <f t="shared" si="85"/>
        <v>1</v>
      </c>
      <c r="D573" s="23">
        <f t="shared" si="89"/>
        <v>0</v>
      </c>
      <c r="F573" s="86">
        <f t="shared" si="86"/>
        <v>1.1188071676457825E-3</v>
      </c>
      <c r="G573" s="23">
        <f t="shared" si="87"/>
        <v>1</v>
      </c>
      <c r="H573" s="23">
        <f t="shared" si="90"/>
        <v>0</v>
      </c>
      <c r="AA573" s="26"/>
    </row>
    <row r="574" spans="1:27" x14ac:dyDescent="0.3">
      <c r="A574" s="24">
        <f t="shared" si="88"/>
        <v>75</v>
      </c>
      <c r="B574" s="86">
        <f t="shared" si="84"/>
        <v>1.2404582894702811E-4</v>
      </c>
      <c r="C574" s="23">
        <f t="shared" si="85"/>
        <v>0.99999999999999978</v>
      </c>
      <c r="D574" s="23">
        <f t="shared" si="89"/>
        <v>2.7543707081140869E-20</v>
      </c>
      <c r="F574" s="86">
        <f t="shared" si="86"/>
        <v>9.0088881949559809E-4</v>
      </c>
      <c r="G574" s="23">
        <f t="shared" si="87"/>
        <v>0.99999999999999989</v>
      </c>
      <c r="H574" s="23">
        <f t="shared" si="90"/>
        <v>1.0001875100313896E-19</v>
      </c>
      <c r="AA574" s="26"/>
    </row>
    <row r="575" spans="1:27" x14ac:dyDescent="0.3">
      <c r="A575" s="24">
        <f t="shared" si="88"/>
        <v>76</v>
      </c>
      <c r="B575" s="86">
        <f t="shared" si="84"/>
        <v>1.0345134769327442E-4</v>
      </c>
      <c r="C575" s="23">
        <f t="shared" si="85"/>
        <v>0.99999999999999989</v>
      </c>
      <c r="D575" s="23">
        <f t="shared" si="89"/>
        <v>1.1485406813757584E-20</v>
      </c>
      <c r="F575" s="86">
        <f t="shared" si="86"/>
        <v>5.8191383077466855E-4</v>
      </c>
      <c r="G575" s="23">
        <f t="shared" si="87"/>
        <v>0.99999999999999978</v>
      </c>
      <c r="H575" s="23">
        <f t="shared" si="90"/>
        <v>1.292108266547728E-19</v>
      </c>
      <c r="AA575" s="26"/>
    </row>
    <row r="576" spans="1:27" x14ac:dyDescent="0.3">
      <c r="A576" s="24">
        <f t="shared" si="88"/>
        <v>77</v>
      </c>
      <c r="B576" s="86">
        <f t="shared" si="84"/>
        <v>5.0288849573119507E-5</v>
      </c>
      <c r="C576" s="23">
        <f t="shared" si="85"/>
        <v>1</v>
      </c>
      <c r="D576" s="23">
        <f t="shared" si="89"/>
        <v>0</v>
      </c>
      <c r="F576" s="86">
        <f t="shared" si="86"/>
        <v>4.2146845356519206E-4</v>
      </c>
      <c r="G576" s="23">
        <f t="shared" si="87"/>
        <v>1</v>
      </c>
      <c r="H576" s="23">
        <f t="shared" si="90"/>
        <v>0</v>
      </c>
      <c r="AA576" s="26"/>
    </row>
    <row r="577" spans="1:39" x14ac:dyDescent="0.3">
      <c r="A577" s="24">
        <f t="shared" si="88"/>
        <v>78</v>
      </c>
      <c r="B577" s="86">
        <f t="shared" si="84"/>
        <v>4.502049390355461E-5</v>
      </c>
      <c r="C577" s="23">
        <f t="shared" si="85"/>
        <v>1</v>
      </c>
      <c r="D577" s="23">
        <f t="shared" si="89"/>
        <v>0</v>
      </c>
      <c r="F577" s="86">
        <f t="shared" si="86"/>
        <v>3.6974277971855486E-4</v>
      </c>
      <c r="G577" s="23">
        <f t="shared" si="87"/>
        <v>1</v>
      </c>
      <c r="H577" s="23">
        <f t="shared" si="90"/>
        <v>0</v>
      </c>
      <c r="AA577" s="26"/>
    </row>
    <row r="578" spans="1:39" x14ac:dyDescent="0.3">
      <c r="A578" s="24">
        <f t="shared" si="88"/>
        <v>79</v>
      </c>
      <c r="B578" s="86">
        <f t="shared" si="84"/>
        <v>3.0652251168377604E-5</v>
      </c>
      <c r="C578" s="23">
        <f t="shared" si="85"/>
        <v>0.99999999999999978</v>
      </c>
      <c r="D578" s="23">
        <f t="shared" si="89"/>
        <v>6.8061670007452344E-21</v>
      </c>
      <c r="F578" s="86">
        <f t="shared" si="86"/>
        <v>2.3611812228140874E-4</v>
      </c>
      <c r="G578" s="23">
        <f t="shared" si="87"/>
        <v>0.99999999999999989</v>
      </c>
      <c r="H578" s="23">
        <f t="shared" si="90"/>
        <v>2.6214377588807818E-20</v>
      </c>
      <c r="AA578" s="26"/>
    </row>
    <row r="579" spans="1:39" x14ac:dyDescent="0.3">
      <c r="A579" s="24">
        <f t="shared" si="88"/>
        <v>80</v>
      </c>
      <c r="B579" s="86">
        <f t="shared" si="84"/>
        <v>2.1073422678259604E-5</v>
      </c>
      <c r="C579" s="23">
        <f t="shared" si="85"/>
        <v>1.0000000000000002</v>
      </c>
      <c r="D579" s="23">
        <f t="shared" si="89"/>
        <v>4.6792398130123489E-21</v>
      </c>
      <c r="F579" s="86">
        <f t="shared" si="86"/>
        <v>1.7002420569959452E-4</v>
      </c>
      <c r="G579" s="23">
        <f t="shared" si="87"/>
        <v>1.0000000000000002</v>
      </c>
      <c r="H579" s="23">
        <f t="shared" si="90"/>
        <v>3.7752957582258722E-20</v>
      </c>
      <c r="AA579" s="26"/>
    </row>
    <row r="580" spans="1:39" x14ac:dyDescent="0.3">
      <c r="A580" s="24">
        <f t="shared" si="88"/>
        <v>81</v>
      </c>
      <c r="B580" s="86">
        <f t="shared" si="84"/>
        <v>9.5788284901180022E-6</v>
      </c>
      <c r="C580" s="23">
        <f t="shared" si="85"/>
        <v>1.0000000000000002</v>
      </c>
      <c r="D580" s="23">
        <f t="shared" si="89"/>
        <v>2.126927187732886E-21</v>
      </c>
      <c r="F580" s="86">
        <f t="shared" si="86"/>
        <v>1.0871970336283931E-4</v>
      </c>
      <c r="G580" s="23">
        <f t="shared" si="87"/>
        <v>1.0000000000000002</v>
      </c>
      <c r="H580" s="23">
        <f t="shared" si="90"/>
        <v>2.4140623580768253E-20</v>
      </c>
      <c r="AA580" s="26"/>
    </row>
    <row r="581" spans="1:39" x14ac:dyDescent="0.3">
      <c r="A581" s="24">
        <f t="shared" si="88"/>
        <v>82</v>
      </c>
      <c r="B581" s="86">
        <f t="shared" si="84"/>
        <v>8.1420042166003009E-6</v>
      </c>
      <c r="C581" s="23">
        <f t="shared" si="85"/>
        <v>1</v>
      </c>
      <c r="D581" s="23">
        <f t="shared" si="89"/>
        <v>0</v>
      </c>
      <c r="F581" s="86">
        <f t="shared" si="86"/>
        <v>5.2683556695649008E-5</v>
      </c>
      <c r="G581" s="23">
        <f t="shared" si="87"/>
        <v>1</v>
      </c>
      <c r="H581" s="23">
        <f t="shared" si="90"/>
        <v>0</v>
      </c>
      <c r="AA581" s="26"/>
    </row>
    <row r="582" spans="1:39" x14ac:dyDescent="0.3">
      <c r="A582" s="24">
        <f t="shared" si="88"/>
        <v>83</v>
      </c>
      <c r="B582" s="86">
        <f t="shared" si="84"/>
        <v>7.1841213675885012E-6</v>
      </c>
      <c r="C582" s="23">
        <f t="shared" si="85"/>
        <v>0.99999999999999989</v>
      </c>
      <c r="D582" s="23">
        <f t="shared" si="89"/>
        <v>7.9759769539983219E-22</v>
      </c>
      <c r="F582" s="86">
        <f t="shared" si="86"/>
        <v>7.9983217892485315E-5</v>
      </c>
      <c r="G582" s="23">
        <f t="shared" si="87"/>
        <v>0.99999999999999978</v>
      </c>
      <c r="H582" s="23">
        <f t="shared" si="90"/>
        <v>1.7759842017569597E-20</v>
      </c>
      <c r="AA582" s="26"/>
    </row>
    <row r="583" spans="1:39" x14ac:dyDescent="0.3">
      <c r="A583" s="24" t="str">
        <f t="shared" si="88"/>
        <v>NNNN</v>
      </c>
      <c r="B583" s="86">
        <f t="shared" si="84"/>
        <v>0.18087989202744525</v>
      </c>
      <c r="C583" s="23">
        <f t="shared" si="85"/>
        <v>1</v>
      </c>
      <c r="D583" s="23">
        <f t="shared" si="89"/>
        <v>0</v>
      </c>
      <c r="F583" s="26"/>
      <c r="G583" s="26"/>
      <c r="H583" s="23">
        <f t="shared" si="90"/>
        <v>0</v>
      </c>
      <c r="AA583" s="26"/>
    </row>
    <row r="584" spans="1:39" x14ac:dyDescent="0.3">
      <c r="A584" s="24"/>
      <c r="D584" s="144"/>
      <c r="F584" s="26"/>
      <c r="G584" s="26"/>
      <c r="H584" s="144"/>
      <c r="AA584" s="26"/>
    </row>
    <row r="585" spans="1:39" x14ac:dyDescent="0.3">
      <c r="B585" s="86"/>
      <c r="C585" s="103" t="s">
        <v>112</v>
      </c>
      <c r="D585" s="23">
        <f>SUM(D499:D583)</f>
        <v>2.0265142569629991E-3</v>
      </c>
      <c r="F585" s="86"/>
      <c r="G585" s="103" t="s">
        <v>113</v>
      </c>
      <c r="H585" s="23">
        <f>SUM(H499:H583)</f>
        <v>2.02651425696301E-3</v>
      </c>
      <c r="AA585" s="26"/>
    </row>
    <row r="586" spans="1:39" x14ac:dyDescent="0.3">
      <c r="C586" s="106"/>
      <c r="D586" s="106"/>
      <c r="E586" s="106"/>
      <c r="F586" s="106"/>
      <c r="G586" s="26"/>
      <c r="H586" s="26"/>
      <c r="AA586" s="26"/>
    </row>
    <row r="587" spans="1:39" x14ac:dyDescent="0.3">
      <c r="C587" s="106"/>
      <c r="D587" s="106"/>
      <c r="E587" s="106"/>
      <c r="F587" s="106"/>
      <c r="AA587" s="26"/>
    </row>
    <row r="588" spans="1:39" ht="14.5" x14ac:dyDescent="0.35">
      <c r="F588" s="26"/>
      <c r="G588" s="27" t="s">
        <v>49</v>
      </c>
      <c r="H588" s="158">
        <f>H585+D585</f>
        <v>4.0530285139260096E-3</v>
      </c>
      <c r="I588" s="160"/>
      <c r="AA588" s="26"/>
    </row>
    <row r="589" spans="1:39" x14ac:dyDescent="0.3">
      <c r="F589" s="26"/>
      <c r="G589" s="26"/>
      <c r="H589" s="26"/>
      <c r="AA589" s="26"/>
    </row>
    <row r="590" spans="1:39" ht="15" x14ac:dyDescent="0.3">
      <c r="A590" s="131" t="s">
        <v>55</v>
      </c>
      <c r="C590" s="103"/>
      <c r="D590" s="103"/>
      <c r="E590" s="103"/>
      <c r="AA590" s="26"/>
    </row>
    <row r="591" spans="1:39" x14ac:dyDescent="0.3">
      <c r="A591" s="18" t="s">
        <v>138</v>
      </c>
      <c r="B591" s="103"/>
      <c r="C591" s="103"/>
      <c r="D591" s="103"/>
      <c r="E591" s="26"/>
      <c r="F591" s="26"/>
      <c r="G591" s="26"/>
      <c r="H591" s="26"/>
      <c r="I591" s="26"/>
      <c r="L591" s="26"/>
      <c r="M591" s="26"/>
      <c r="N591" s="26"/>
      <c r="O591" s="26"/>
      <c r="R591" s="26"/>
      <c r="T591" s="26"/>
      <c r="U591" s="26"/>
      <c r="W591" s="26"/>
      <c r="X591" s="26"/>
      <c r="AA591" s="26"/>
      <c r="AB591" s="26"/>
      <c r="AE591" s="26"/>
      <c r="AG591" s="26"/>
      <c r="AH591" s="26"/>
      <c r="AJ591" s="26"/>
      <c r="AK591" s="26"/>
      <c r="AM591" s="26"/>
    </row>
    <row r="592" spans="1:39" x14ac:dyDescent="0.3">
      <c r="A592" s="18" t="s">
        <v>52</v>
      </c>
      <c r="B592" s="103"/>
      <c r="C592" s="103"/>
      <c r="D592" s="103"/>
      <c r="E592" s="26"/>
      <c r="F592" s="26"/>
      <c r="G592" s="26"/>
      <c r="H592" s="26"/>
      <c r="I592" s="26"/>
      <c r="L592" s="26"/>
      <c r="M592" s="26"/>
      <c r="N592" s="26"/>
      <c r="O592" s="26"/>
      <c r="R592" s="26"/>
      <c r="T592" s="26"/>
      <c r="U592" s="26"/>
      <c r="W592" s="26"/>
      <c r="X592" s="26"/>
      <c r="AA592" s="26"/>
      <c r="AB592" s="26"/>
      <c r="AE592" s="26"/>
      <c r="AG592" s="26"/>
      <c r="AH592" s="26"/>
      <c r="AJ592" s="26"/>
      <c r="AK592" s="26"/>
      <c r="AM592" s="26"/>
    </row>
    <row r="593" spans="1:39" x14ac:dyDescent="0.3">
      <c r="B593" s="103"/>
      <c r="C593" s="103"/>
      <c r="D593" s="103"/>
      <c r="E593" s="26"/>
      <c r="F593" s="26"/>
      <c r="G593" s="26"/>
      <c r="H593" s="26"/>
      <c r="I593" s="26"/>
      <c r="L593" s="26"/>
      <c r="M593" s="26"/>
      <c r="N593" s="26"/>
      <c r="O593" s="26"/>
      <c r="R593" s="26"/>
      <c r="T593" s="26"/>
      <c r="U593" s="26"/>
      <c r="W593" s="26"/>
      <c r="X593" s="26"/>
      <c r="AA593" s="26"/>
      <c r="AB593" s="26"/>
      <c r="AE593" s="26"/>
      <c r="AG593" s="26"/>
      <c r="AH593" s="26"/>
      <c r="AJ593" s="26"/>
      <c r="AK593" s="26"/>
      <c r="AM593" s="26"/>
    </row>
    <row r="594" spans="1:39" ht="13.5" thickBot="1" x14ac:dyDescent="0.35">
      <c r="C594" s="106"/>
      <c r="D594" s="106"/>
      <c r="E594" s="26"/>
      <c r="F594" s="26"/>
      <c r="G594" s="26"/>
      <c r="H594" s="26"/>
      <c r="I594" s="26"/>
      <c r="L594" s="26"/>
      <c r="M594" s="26"/>
      <c r="N594" s="26"/>
      <c r="O594" s="26"/>
      <c r="R594" s="26"/>
      <c r="T594" s="26"/>
      <c r="U594" s="26"/>
      <c r="W594" s="26"/>
      <c r="X594" s="26"/>
      <c r="AA594" s="26"/>
      <c r="AB594" s="26"/>
      <c r="AE594" s="26"/>
      <c r="AG594" s="26"/>
      <c r="AH594" s="26"/>
      <c r="AJ594" s="26"/>
      <c r="AK594" s="26"/>
      <c r="AM594" s="26"/>
    </row>
    <row r="595" spans="1:39" ht="41.5" customHeight="1" x14ac:dyDescent="0.3">
      <c r="A595" s="82" t="s">
        <v>36</v>
      </c>
      <c r="B595" s="36" t="s">
        <v>19</v>
      </c>
      <c r="C595" s="37" t="s">
        <v>142</v>
      </c>
      <c r="D595" s="74" t="s">
        <v>43</v>
      </c>
      <c r="E595" s="36" t="s">
        <v>19</v>
      </c>
      <c r="F595" s="37" t="s">
        <v>142</v>
      </c>
      <c r="G595" s="74" t="s">
        <v>43</v>
      </c>
      <c r="H595" s="82" t="s">
        <v>36</v>
      </c>
      <c r="I595" s="36" t="s">
        <v>19</v>
      </c>
      <c r="J595" s="37" t="s">
        <v>142</v>
      </c>
      <c r="K595" s="74" t="s">
        <v>43</v>
      </c>
      <c r="L595" s="36" t="s">
        <v>19</v>
      </c>
      <c r="M595" s="37" t="s">
        <v>142</v>
      </c>
      <c r="N595" s="74" t="s">
        <v>43</v>
      </c>
      <c r="O595" s="82" t="s">
        <v>36</v>
      </c>
      <c r="P595" s="36" t="s">
        <v>19</v>
      </c>
      <c r="Q595" s="37" t="s">
        <v>142</v>
      </c>
      <c r="R595" s="74" t="s">
        <v>43</v>
      </c>
      <c r="S595" s="36" t="s">
        <v>19</v>
      </c>
      <c r="T595" s="37" t="s">
        <v>142</v>
      </c>
      <c r="U595" s="74" t="s">
        <v>43</v>
      </c>
      <c r="W595" s="106"/>
      <c r="AA595" s="106"/>
      <c r="AG595" s="106"/>
      <c r="AJ595" s="106"/>
    </row>
    <row r="596" spans="1:39" hidden="1" x14ac:dyDescent="0.3">
      <c r="A596" s="83"/>
      <c r="B596" s="75" t="s">
        <v>78</v>
      </c>
      <c r="C596" s="40" t="s">
        <v>78</v>
      </c>
      <c r="D596" s="43"/>
      <c r="E596" s="75" t="s">
        <v>79</v>
      </c>
      <c r="F596" s="40" t="s">
        <v>79</v>
      </c>
      <c r="G596" s="43"/>
      <c r="H596" s="83"/>
      <c r="I596" s="75" t="s">
        <v>73</v>
      </c>
      <c r="J596" s="40" t="s">
        <v>73</v>
      </c>
      <c r="K596" s="43"/>
      <c r="L596" s="75" t="s">
        <v>74</v>
      </c>
      <c r="M596" s="40" t="s">
        <v>74</v>
      </c>
      <c r="N596" s="43"/>
      <c r="O596" s="83"/>
      <c r="P596" s="75" t="s">
        <v>72</v>
      </c>
      <c r="Q596" s="40" t="s">
        <v>72</v>
      </c>
      <c r="R596" s="43"/>
      <c r="S596" s="75" t="s">
        <v>80</v>
      </c>
      <c r="T596" s="40" t="s">
        <v>80</v>
      </c>
      <c r="U596" s="43"/>
      <c r="W596" s="106"/>
      <c r="AA596" s="106"/>
      <c r="AG596" s="106"/>
      <c r="AJ596" s="106"/>
    </row>
    <row r="597" spans="1:39" ht="13.5" thickBot="1" x14ac:dyDescent="0.35">
      <c r="A597" s="146"/>
      <c r="B597" s="224" t="s">
        <v>146</v>
      </c>
      <c r="C597" s="225"/>
      <c r="D597" s="125"/>
      <c r="E597" s="224" t="s">
        <v>147</v>
      </c>
      <c r="F597" s="225"/>
      <c r="G597" s="125"/>
      <c r="H597" s="146"/>
      <c r="I597" s="224" t="s">
        <v>365</v>
      </c>
      <c r="J597" s="225"/>
      <c r="K597" s="125"/>
      <c r="L597" s="224" t="s">
        <v>148</v>
      </c>
      <c r="M597" s="225"/>
      <c r="N597" s="125"/>
      <c r="O597" s="146"/>
      <c r="P597" s="224" t="s">
        <v>149</v>
      </c>
      <c r="Q597" s="225"/>
      <c r="R597" s="125"/>
      <c r="S597" s="224" t="s">
        <v>150</v>
      </c>
      <c r="T597" s="225"/>
      <c r="U597" s="125"/>
      <c r="W597" s="106"/>
      <c r="AA597" s="106"/>
      <c r="AG597" s="106"/>
      <c r="AJ597" s="106"/>
    </row>
    <row r="598" spans="1:39" ht="13.5" hidden="1" thickBot="1" x14ac:dyDescent="0.35">
      <c r="A598" s="87"/>
      <c r="B598" s="76"/>
      <c r="C598" s="73"/>
      <c r="D598" s="67"/>
      <c r="E598" s="78"/>
      <c r="F598" s="73"/>
      <c r="G598" s="67"/>
      <c r="H598" s="87"/>
      <c r="I598" s="76"/>
      <c r="J598" s="73"/>
      <c r="K598" s="67"/>
      <c r="L598" s="78"/>
      <c r="M598" s="73"/>
      <c r="N598" s="67"/>
      <c r="O598" s="87"/>
      <c r="P598" s="76"/>
      <c r="Q598" s="73"/>
      <c r="R598" s="67"/>
      <c r="S598" s="78"/>
      <c r="T598" s="73"/>
      <c r="U598" s="67"/>
      <c r="W598" s="106"/>
      <c r="AA598" s="106"/>
      <c r="AG598" s="106"/>
      <c r="AJ598" s="106"/>
    </row>
    <row r="599" spans="1:39" x14ac:dyDescent="0.3">
      <c r="A599" s="84">
        <f t="shared" ref="A599:B618" si="91">A402</f>
        <v>0</v>
      </c>
      <c r="B599" s="142">
        <f t="shared" si="91"/>
        <v>1.8611663756299278E-3</v>
      </c>
      <c r="C599" s="58">
        <f t="shared" ref="C599:C630" si="92">C402/$C499</f>
        <v>1.0631763128643934</v>
      </c>
      <c r="D599" s="143">
        <f>B599*C599</f>
        <v>1.9787480048694133E-3</v>
      </c>
      <c r="E599" s="142">
        <f t="shared" ref="E599:E630" si="93">E402</f>
        <v>4.6409424034621718E-4</v>
      </c>
      <c r="F599" s="58">
        <f t="shared" ref="F599:F630" si="94">F402/$G499</f>
        <v>1.0025253573960577</v>
      </c>
      <c r="G599" s="143">
        <f>E599*F599</f>
        <v>4.6526624416854328E-4</v>
      </c>
      <c r="H599" s="147">
        <f t="shared" ref="H599:I607" si="95">H402</f>
        <v>0</v>
      </c>
      <c r="I599" s="142">
        <f t="shared" si="95"/>
        <v>3.6337285877262641E-3</v>
      </c>
      <c r="J599" s="58">
        <f t="shared" ref="J599:J607" si="96">J402/$C499</f>
        <v>0.96753798693968518</v>
      </c>
      <c r="K599" s="143">
        <f t="shared" ref="K599:K607" si="97">I599*J599</f>
        <v>3.5157704428538548E-3</v>
      </c>
      <c r="L599" s="142">
        <f t="shared" ref="L599:L607" si="98">L402</f>
        <v>5.5078263818178509E-5</v>
      </c>
      <c r="M599" s="58">
        <f t="shared" ref="M599:M607" si="99">M402/$G499</f>
        <v>0.97994203838704996</v>
      </c>
      <c r="N599" s="143">
        <f t="shared" ref="N599:N607" si="100">L599*M599</f>
        <v>5.3973506116805549E-5</v>
      </c>
      <c r="O599" s="84">
        <f>H599</f>
        <v>0</v>
      </c>
      <c r="P599" s="142">
        <f t="shared" ref="P599:P607" si="101">P402</f>
        <v>1.1350911760789831E-4</v>
      </c>
      <c r="Q599" s="58">
        <f t="shared" ref="Q599:Q607" si="102">Q402/$C499</f>
        <v>1.0033170518885115</v>
      </c>
      <c r="R599" s="143">
        <f t="shared" ref="R599:R607" si="103">P599*Q599</f>
        <v>1.1388563324082287E-4</v>
      </c>
      <c r="S599" s="142">
        <f t="shared" ref="S599:S607" si="104">S402</f>
        <v>3.3525899715413007E-6</v>
      </c>
      <c r="T599" s="58">
        <f t="shared" ref="T599:T607" si="105">T402/$G499</f>
        <v>0.97994203838704996</v>
      </c>
      <c r="U599" s="143">
        <f t="shared" ref="U599:U607" si="106">S599*T599</f>
        <v>3.2853438505881642E-6</v>
      </c>
      <c r="W599" s="106"/>
      <c r="AA599" s="106"/>
      <c r="AG599" s="106"/>
      <c r="AJ599" s="106"/>
    </row>
    <row r="600" spans="1:39" x14ac:dyDescent="0.3">
      <c r="A600" s="84">
        <f t="shared" si="91"/>
        <v>1</v>
      </c>
      <c r="B600" s="133">
        <f t="shared" si="91"/>
        <v>3.1998076571239185E-3</v>
      </c>
      <c r="C600" s="73">
        <f t="shared" si="92"/>
        <v>1.0503639426133202</v>
      </c>
      <c r="D600" s="43">
        <f>B600*C600</f>
        <v>3.36096258634097E-3</v>
      </c>
      <c r="E600" s="133">
        <f t="shared" si="93"/>
        <v>1.0886338579019108E-3</v>
      </c>
      <c r="F600" s="73">
        <f t="shared" si="94"/>
        <v>1.0018921254926179</v>
      </c>
      <c r="G600" s="43">
        <f>E600*F600</f>
        <v>1.090693689776574E-3</v>
      </c>
      <c r="H600" s="84">
        <f t="shared" si="95"/>
        <v>1</v>
      </c>
      <c r="I600" s="133">
        <f t="shared" si="95"/>
        <v>3.584876562426662E-3</v>
      </c>
      <c r="J600" s="73">
        <f t="shared" si="96"/>
        <v>0.95587815707830392</v>
      </c>
      <c r="K600" s="43">
        <f t="shared" si="97"/>
        <v>3.4267052018456031E-3</v>
      </c>
      <c r="L600" s="133">
        <f t="shared" si="98"/>
        <v>8.9562046382603318E-5</v>
      </c>
      <c r="M600" s="73">
        <f t="shared" si="99"/>
        <v>0.97932307093884441</v>
      </c>
      <c r="N600" s="43">
        <f t="shared" si="100"/>
        <v>8.7710178302978297E-5</v>
      </c>
      <c r="O600" s="84">
        <f>H600</f>
        <v>1</v>
      </c>
      <c r="P600" s="133">
        <f t="shared" si="101"/>
        <v>3.4004841139918904E-4</v>
      </c>
      <c r="Q600" s="73">
        <f t="shared" si="102"/>
        <v>0.99122604742154996</v>
      </c>
      <c r="R600" s="43">
        <f t="shared" si="103"/>
        <v>3.3706484276319531E-4</v>
      </c>
      <c r="S600" s="133">
        <f t="shared" si="104"/>
        <v>1.0057769914623902E-5</v>
      </c>
      <c r="T600" s="73">
        <f t="shared" si="105"/>
        <v>0.97932307093884441</v>
      </c>
      <c r="U600" s="43">
        <f t="shared" si="106"/>
        <v>9.8498061195857986E-6</v>
      </c>
      <c r="W600" s="106"/>
      <c r="AA600" s="106"/>
      <c r="AG600" s="106"/>
      <c r="AJ600" s="106"/>
    </row>
    <row r="601" spans="1:39" x14ac:dyDescent="0.3">
      <c r="A601" s="84">
        <f t="shared" si="91"/>
        <v>2</v>
      </c>
      <c r="B601" s="133">
        <f t="shared" si="91"/>
        <v>4.1059648322890815E-3</v>
      </c>
      <c r="C601" s="73">
        <f t="shared" si="92"/>
        <v>1.0354647754098987</v>
      </c>
      <c r="D601" s="43">
        <f>B601*C601</f>
        <v>4.2515819529071559E-3</v>
      </c>
      <c r="E601" s="133">
        <f t="shared" si="93"/>
        <v>1.8755346183651047E-3</v>
      </c>
      <c r="F601" s="73">
        <f t="shared" si="94"/>
        <v>1.0010853364935199</v>
      </c>
      <c r="G601" s="43">
        <f>E601*F601</f>
        <v>1.8775702045312763E-3</v>
      </c>
      <c r="H601" s="84">
        <f t="shared" si="95"/>
        <v>2</v>
      </c>
      <c r="I601" s="133">
        <f t="shared" si="95"/>
        <v>2.2706612935824723E-3</v>
      </c>
      <c r="J601" s="73">
        <f t="shared" si="96"/>
        <v>0.94231924867463734</v>
      </c>
      <c r="K601" s="43">
        <f t="shared" si="97"/>
        <v>2.1396878441632154E-3</v>
      </c>
      <c r="L601" s="133">
        <f t="shared" si="98"/>
        <v>8.573051498655612E-5</v>
      </c>
      <c r="M601" s="73">
        <f t="shared" si="99"/>
        <v>0.97853445601704592</v>
      </c>
      <c r="N601" s="43">
        <f t="shared" si="100"/>
        <v>8.3890262846430898E-5</v>
      </c>
      <c r="O601" s="84">
        <f t="shared" ref="O601:O607" si="107">H601</f>
        <v>2</v>
      </c>
      <c r="P601" s="133">
        <f t="shared" si="101"/>
        <v>6.4130256741340018E-4</v>
      </c>
      <c r="Q601" s="73">
        <f t="shared" si="102"/>
        <v>0.97716573744920265</v>
      </c>
      <c r="R601" s="43">
        <f t="shared" si="103"/>
        <v>6.2665889621458214E-4</v>
      </c>
      <c r="S601" s="133">
        <f t="shared" si="104"/>
        <v>9.0998870656121023E-6</v>
      </c>
      <c r="T601" s="73">
        <f t="shared" si="105"/>
        <v>0.97853445601704592</v>
      </c>
      <c r="U601" s="43">
        <f t="shared" si="106"/>
        <v>8.904553039565291E-6</v>
      </c>
      <c r="W601" s="106"/>
      <c r="AA601" s="106"/>
      <c r="AG601" s="106"/>
      <c r="AJ601" s="106"/>
    </row>
    <row r="602" spans="1:39" x14ac:dyDescent="0.3">
      <c r="A602" s="84">
        <f t="shared" si="91"/>
        <v>3</v>
      </c>
      <c r="B602" s="133">
        <f t="shared" si="91"/>
        <v>4.8737079357720394E-3</v>
      </c>
      <c r="C602" s="73">
        <f t="shared" si="92"/>
        <v>1.0262434983808602</v>
      </c>
      <c r="D602" s="43">
        <f>B602*C602</f>
        <v>5.001611082093258E-3</v>
      </c>
      <c r="E602" s="133">
        <f t="shared" si="93"/>
        <v>1.3994668424062401E-3</v>
      </c>
      <c r="F602" s="73">
        <f t="shared" si="94"/>
        <v>1.0012882590942076</v>
      </c>
      <c r="G602" s="43">
        <f>E602*F602</f>
        <v>1.401269718293012E-3</v>
      </c>
      <c r="H602" s="84">
        <f t="shared" si="95"/>
        <v>3</v>
      </c>
      <c r="I602" s="133">
        <f t="shared" si="95"/>
        <v>1.6470795588757903E-3</v>
      </c>
      <c r="J602" s="73">
        <f t="shared" si="96"/>
        <v>0.93392747422882461</v>
      </c>
      <c r="K602" s="43">
        <f t="shared" si="97"/>
        <v>1.5382528522747934E-3</v>
      </c>
      <c r="L602" s="133">
        <f t="shared" si="98"/>
        <v>7.3278037949402706E-5</v>
      </c>
      <c r="M602" s="73">
        <f t="shared" si="99"/>
        <v>0.97873280749562486</v>
      </c>
      <c r="N602" s="43">
        <f t="shared" si="100"/>
        <v>7.1719619809989854E-5</v>
      </c>
      <c r="O602" s="84">
        <f t="shared" si="107"/>
        <v>3</v>
      </c>
      <c r="P602" s="133">
        <f t="shared" si="101"/>
        <v>6.0490301915095183E-4</v>
      </c>
      <c r="Q602" s="73">
        <f t="shared" si="102"/>
        <v>0.96846363943265068</v>
      </c>
      <c r="R602" s="43">
        <f t="shared" si="103"/>
        <v>5.8582657943072921E-4</v>
      </c>
      <c r="S602" s="133">
        <f t="shared" si="104"/>
        <v>1.1494594188141602E-5</v>
      </c>
      <c r="T602" s="73">
        <f t="shared" si="105"/>
        <v>0.97873280749562486</v>
      </c>
      <c r="U602" s="43">
        <f t="shared" si="106"/>
        <v>1.1250136440782723E-5</v>
      </c>
      <c r="W602" s="106"/>
      <c r="AA602" s="106"/>
      <c r="AG602" s="106"/>
      <c r="AJ602" s="106"/>
    </row>
    <row r="603" spans="1:39" x14ac:dyDescent="0.3">
      <c r="A603" s="84">
        <f t="shared" si="91"/>
        <v>4</v>
      </c>
      <c r="B603" s="133">
        <f t="shared" si="91"/>
        <v>4.3650721429467736E-3</v>
      </c>
      <c r="C603" s="73">
        <f t="shared" si="92"/>
        <v>1.0223891400585259</v>
      </c>
      <c r="D603" s="43">
        <f>B603*C603</f>
        <v>4.4628023545207783E-3</v>
      </c>
      <c r="E603" s="133">
        <f t="shared" si="93"/>
        <v>1.5283020855983271E-3</v>
      </c>
      <c r="F603" s="73">
        <f t="shared" si="94"/>
        <v>1.0009800760952097</v>
      </c>
      <c r="G603" s="43">
        <f>E603*F603</f>
        <v>1.529799937938681E-3</v>
      </c>
      <c r="H603" s="84">
        <f t="shared" si="95"/>
        <v>4</v>
      </c>
      <c r="I603" s="133">
        <f t="shared" si="95"/>
        <v>1.1781959042845142E-3</v>
      </c>
      <c r="J603" s="73">
        <f t="shared" si="96"/>
        <v>0.93041983579951415</v>
      </c>
      <c r="K603" s="43">
        <f t="shared" si="97"/>
        <v>1.0962168398040578E-3</v>
      </c>
      <c r="L603" s="133">
        <f t="shared" si="98"/>
        <v>6.5136033732802407E-5</v>
      </c>
      <c r="M603" s="73">
        <f t="shared" si="99"/>
        <v>0.97843156675991039</v>
      </c>
      <c r="N603" s="43">
        <f t="shared" si="100"/>
        <v>6.3731151537712232E-5</v>
      </c>
      <c r="O603" s="84">
        <f t="shared" si="107"/>
        <v>4</v>
      </c>
      <c r="P603" s="133">
        <f t="shared" si="101"/>
        <v>4.4781023191301655E-4</v>
      </c>
      <c r="Q603" s="73">
        <f t="shared" si="102"/>
        <v>0.96482629030993761</v>
      </c>
      <c r="R603" s="43">
        <f t="shared" si="103"/>
        <v>4.3205908481946861E-4</v>
      </c>
      <c r="S603" s="133">
        <f t="shared" si="104"/>
        <v>4.3104728205531004E-6</v>
      </c>
      <c r="T603" s="73">
        <f t="shared" si="105"/>
        <v>0.97843156675991039</v>
      </c>
      <c r="U603" s="43">
        <f t="shared" si="106"/>
        <v>4.2175026752897805E-6</v>
      </c>
      <c r="W603" s="106"/>
      <c r="AA603" s="106"/>
      <c r="AG603" s="106"/>
      <c r="AJ603" s="106"/>
    </row>
    <row r="604" spans="1:39" x14ac:dyDescent="0.3">
      <c r="A604" s="84">
        <f t="shared" si="91"/>
        <v>5</v>
      </c>
      <c r="B604" s="133">
        <f t="shared" si="91"/>
        <v>5.3521704188534336E-3</v>
      </c>
      <c r="C604" s="73">
        <f t="shared" si="92"/>
        <v>1.019504127997503</v>
      </c>
      <c r="D604" s="43">
        <f t="shared" ref="D604:D667" si="108">B604*C604</f>
        <v>5.4565598357672E-3</v>
      </c>
      <c r="E604" s="133">
        <f t="shared" si="93"/>
        <v>1.6576162702149201E-3</v>
      </c>
      <c r="F604" s="73">
        <f t="shared" si="94"/>
        <v>1.0008584687281461</v>
      </c>
      <c r="G604" s="43">
        <f t="shared" ref="G604:G667" si="109">E604*F604</f>
        <v>1.6590392819461658E-3</v>
      </c>
      <c r="H604" s="84">
        <f t="shared" si="95"/>
        <v>5</v>
      </c>
      <c r="I604" s="133">
        <f t="shared" si="95"/>
        <v>1.222258515339057E-3</v>
      </c>
      <c r="J604" s="73">
        <f t="shared" si="96"/>
        <v>0.92779434581441622</v>
      </c>
      <c r="K604" s="43">
        <f t="shared" si="97"/>
        <v>1.1340045396551E-3</v>
      </c>
      <c r="L604" s="133">
        <f t="shared" si="98"/>
        <v>5.8430853789719813E-5</v>
      </c>
      <c r="M604" s="73">
        <f t="shared" si="99"/>
        <v>0.97831269877289739</v>
      </c>
      <c r="N604" s="43">
        <f t="shared" si="100"/>
        <v>5.7163646262625373E-5</v>
      </c>
      <c r="O604" s="84">
        <f t="shared" si="107"/>
        <v>5</v>
      </c>
      <c r="P604" s="133">
        <f t="shared" si="101"/>
        <v>4.2577892638574516E-4</v>
      </c>
      <c r="Q604" s="73">
        <f t="shared" si="102"/>
        <v>0.96210371103432402</v>
      </c>
      <c r="R604" s="43">
        <f t="shared" si="103"/>
        <v>4.0964348515593567E-4</v>
      </c>
      <c r="S604" s="133">
        <f t="shared" si="104"/>
        <v>7.1841213675885012E-6</v>
      </c>
      <c r="T604" s="73">
        <f t="shared" si="105"/>
        <v>0.97831269877289739</v>
      </c>
      <c r="U604" s="43">
        <f t="shared" si="106"/>
        <v>7.0283171634375448E-6</v>
      </c>
      <c r="W604" s="106"/>
      <c r="AA604" s="106"/>
      <c r="AG604" s="106"/>
      <c r="AJ604" s="106"/>
    </row>
    <row r="605" spans="1:39" x14ac:dyDescent="0.3">
      <c r="A605" s="84">
        <f t="shared" si="91"/>
        <v>6</v>
      </c>
      <c r="B605" s="133">
        <f t="shared" si="91"/>
        <v>6.527492674590912E-3</v>
      </c>
      <c r="C605" s="73">
        <f t="shared" si="92"/>
        <v>1.0155426583259539</v>
      </c>
      <c r="D605" s="43">
        <f t="shared" si="108"/>
        <v>6.6289472629572459E-3</v>
      </c>
      <c r="E605" s="133">
        <f t="shared" si="93"/>
        <v>2.0101171586512628E-3</v>
      </c>
      <c r="F605" s="73">
        <f t="shared" si="94"/>
        <v>1.0007528308602254</v>
      </c>
      <c r="G605" s="43">
        <f t="shared" si="109"/>
        <v>2.0116304368809641E-3</v>
      </c>
      <c r="H605" s="84">
        <f t="shared" si="95"/>
        <v>6</v>
      </c>
      <c r="I605" s="133">
        <f t="shared" si="95"/>
        <v>1.1446700045691011E-3</v>
      </c>
      <c r="J605" s="73">
        <f t="shared" si="96"/>
        <v>0.92418923126760444</v>
      </c>
      <c r="K605" s="43">
        <f t="shared" si="97"/>
        <v>1.0578916915778029E-3</v>
      </c>
      <c r="L605" s="133">
        <f t="shared" si="98"/>
        <v>6.3699209459284716E-5</v>
      </c>
      <c r="M605" s="73">
        <f t="shared" si="99"/>
        <v>0.97820944054919556</v>
      </c>
      <c r="N605" s="43">
        <f t="shared" si="100"/>
        <v>6.2311168048592925E-5</v>
      </c>
      <c r="O605" s="84">
        <f t="shared" si="107"/>
        <v>6</v>
      </c>
      <c r="P605" s="133">
        <f t="shared" si="101"/>
        <v>3.5250088843634246E-4</v>
      </c>
      <c r="Q605" s="73">
        <f t="shared" si="102"/>
        <v>0.95836528117663089</v>
      </c>
      <c r="R605" s="43">
        <f t="shared" si="103"/>
        <v>3.3782461306130753E-4</v>
      </c>
      <c r="S605" s="133">
        <f t="shared" si="104"/>
        <v>5.7472970940708008E-6</v>
      </c>
      <c r="T605" s="73">
        <f t="shared" si="105"/>
        <v>0.97820944054919556</v>
      </c>
      <c r="U605" s="43">
        <f t="shared" si="106"/>
        <v>5.6220602750610151E-6</v>
      </c>
      <c r="W605" s="106"/>
      <c r="AA605" s="106"/>
      <c r="AG605" s="106"/>
      <c r="AJ605" s="106"/>
    </row>
    <row r="606" spans="1:39" x14ac:dyDescent="0.3">
      <c r="A606" s="84">
        <f t="shared" si="91"/>
        <v>7</v>
      </c>
      <c r="B606" s="133">
        <f t="shared" si="91"/>
        <v>7.2569204641133979E-3</v>
      </c>
      <c r="C606" s="73">
        <f t="shared" si="92"/>
        <v>1.0098195038791957</v>
      </c>
      <c r="D606" s="43">
        <f t="shared" si="108"/>
        <v>7.3281798227617743E-3</v>
      </c>
      <c r="E606" s="133">
        <f t="shared" si="93"/>
        <v>2.4507432691966906E-3</v>
      </c>
      <c r="F606" s="73">
        <f t="shared" si="94"/>
        <v>1.0005164345651181</v>
      </c>
      <c r="G606" s="43">
        <f t="shared" si="109"/>
        <v>2.452008917731134E-3</v>
      </c>
      <c r="H606" s="84">
        <f t="shared" si="95"/>
        <v>7</v>
      </c>
      <c r="I606" s="133">
        <f t="shared" si="95"/>
        <v>7.8833758473671148E-4</v>
      </c>
      <c r="J606" s="73">
        <f t="shared" si="96"/>
        <v>0.91898090479779926</v>
      </c>
      <c r="K606" s="43">
        <f t="shared" si="97"/>
        <v>7.2446718690745491E-4</v>
      </c>
      <c r="L606" s="133">
        <f t="shared" si="98"/>
        <v>5.0767790997625408E-5</v>
      </c>
      <c r="M606" s="73">
        <f t="shared" si="99"/>
        <v>0.97797836941908833</v>
      </c>
      <c r="N606" s="43">
        <f t="shared" si="100"/>
        <v>4.9649801458866766E-5</v>
      </c>
      <c r="O606" s="84">
        <f t="shared" si="107"/>
        <v>7</v>
      </c>
      <c r="P606" s="133">
        <f t="shared" si="101"/>
        <v>1.5709278723793522E-4</v>
      </c>
      <c r="Q606" s="73">
        <f t="shared" si="102"/>
        <v>0.95296435343064478</v>
      </c>
      <c r="R606" s="43">
        <f t="shared" si="103"/>
        <v>1.4970382641881679E-4</v>
      </c>
      <c r="S606" s="133">
        <f t="shared" si="104"/>
        <v>6.7051799430826013E-6</v>
      </c>
      <c r="T606" s="73">
        <f t="shared" si="105"/>
        <v>0.97797836941908833</v>
      </c>
      <c r="U606" s="43">
        <f t="shared" si="106"/>
        <v>6.5575209473974983E-6</v>
      </c>
      <c r="W606" s="106"/>
      <c r="AA606" s="106"/>
      <c r="AG606" s="106"/>
      <c r="AJ606" s="106"/>
    </row>
    <row r="607" spans="1:39" x14ac:dyDescent="0.3">
      <c r="A607" s="84">
        <f t="shared" si="91"/>
        <v>8</v>
      </c>
      <c r="B607" s="133">
        <f t="shared" si="91"/>
        <v>8.1769669405892323E-3</v>
      </c>
      <c r="C607" s="73">
        <f t="shared" si="92"/>
        <v>1.005921794041416</v>
      </c>
      <c r="D607" s="43">
        <f t="shared" si="108"/>
        <v>8.225389254694869E-3</v>
      </c>
      <c r="E607" s="133">
        <f t="shared" si="93"/>
        <v>2.6744089144409462E-3</v>
      </c>
      <c r="F607" s="73">
        <f t="shared" si="94"/>
        <v>1.0004353681578866</v>
      </c>
      <c r="G607" s="43">
        <f t="shared" si="109"/>
        <v>2.6755732669234617E-3</v>
      </c>
      <c r="H607" s="84">
        <f t="shared" si="95"/>
        <v>8</v>
      </c>
      <c r="I607" s="133">
        <f t="shared" si="95"/>
        <v>5.2204615271143103E-4</v>
      </c>
      <c r="J607" s="73">
        <f t="shared" si="96"/>
        <v>0.91543381455087713</v>
      </c>
      <c r="K607" s="43">
        <f t="shared" si="97"/>
        <v>4.7789870094823504E-4</v>
      </c>
      <c r="L607" s="133">
        <f t="shared" si="98"/>
        <v>4.9809908148613605E-5</v>
      </c>
      <c r="M607" s="73">
        <f t="shared" si="99"/>
        <v>0.97789912914874388</v>
      </c>
      <c r="N607" s="43">
        <f t="shared" si="100"/>
        <v>4.8709065801508167E-5</v>
      </c>
      <c r="O607" s="84">
        <f t="shared" si="107"/>
        <v>8</v>
      </c>
      <c r="P607" s="133">
        <f t="shared" si="101"/>
        <v>8.4293690713038415E-5</v>
      </c>
      <c r="Q607" s="73">
        <f t="shared" si="102"/>
        <v>0.94928609358207683</v>
      </c>
      <c r="R607" s="43">
        <f t="shared" si="103"/>
        <v>8.0018828370596027E-5</v>
      </c>
      <c r="S607" s="133">
        <f t="shared" si="104"/>
        <v>2.8736485470354004E-6</v>
      </c>
      <c r="T607" s="73">
        <f t="shared" si="105"/>
        <v>0.97789912914874388</v>
      </c>
      <c r="U607" s="43">
        <f t="shared" si="106"/>
        <v>2.8101384116254713E-6</v>
      </c>
      <c r="W607" s="106"/>
      <c r="AA607" s="106"/>
      <c r="AG607" s="106"/>
      <c r="AJ607" s="106"/>
    </row>
    <row r="608" spans="1:39" x14ac:dyDescent="0.3">
      <c r="A608" s="84">
        <f t="shared" si="91"/>
        <v>9</v>
      </c>
      <c r="B608" s="133">
        <f t="shared" si="91"/>
        <v>9.495013740829469E-3</v>
      </c>
      <c r="C608" s="73">
        <f t="shared" si="92"/>
        <v>1</v>
      </c>
      <c r="D608" s="43">
        <f t="shared" si="108"/>
        <v>9.495013740829469E-3</v>
      </c>
      <c r="E608" s="133">
        <f t="shared" si="93"/>
        <v>3.997724070350748E-3</v>
      </c>
      <c r="F608" s="73">
        <f t="shared" si="94"/>
        <v>1</v>
      </c>
      <c r="G608" s="43">
        <f t="shared" si="109"/>
        <v>3.997724070350748E-3</v>
      </c>
      <c r="H608" s="84"/>
      <c r="I608" s="133"/>
      <c r="J608" s="73"/>
      <c r="K608" s="43"/>
      <c r="L608" s="133"/>
      <c r="M608" s="73"/>
      <c r="N608" s="43"/>
      <c r="O608" s="84"/>
      <c r="P608" s="133"/>
      <c r="Q608" s="73"/>
      <c r="R608" s="43"/>
      <c r="S608" s="133"/>
      <c r="T608" s="73"/>
      <c r="U608" s="43"/>
      <c r="W608" s="106"/>
      <c r="AA608" s="106"/>
      <c r="AG608" s="106"/>
      <c r="AJ608" s="106"/>
    </row>
    <row r="609" spans="1:36" x14ac:dyDescent="0.3">
      <c r="A609" s="84">
        <f t="shared" si="91"/>
        <v>10</v>
      </c>
      <c r="B609" s="133">
        <f t="shared" si="91"/>
        <v>7.6917992775647551E-3</v>
      </c>
      <c r="C609" s="73">
        <f t="shared" si="92"/>
        <v>1</v>
      </c>
      <c r="D609" s="43">
        <f t="shared" si="108"/>
        <v>7.6917992775647551E-3</v>
      </c>
      <c r="E609" s="133">
        <f t="shared" si="93"/>
        <v>3.7486745296076798E-3</v>
      </c>
      <c r="F609" s="73">
        <f t="shared" si="94"/>
        <v>1</v>
      </c>
      <c r="G609" s="43">
        <f t="shared" si="109"/>
        <v>3.7486745296076798E-3</v>
      </c>
      <c r="H609" s="84"/>
      <c r="I609" s="133"/>
      <c r="J609" s="73"/>
      <c r="K609" s="43"/>
      <c r="L609" s="133"/>
      <c r="M609" s="73"/>
      <c r="N609" s="43"/>
      <c r="O609" s="84"/>
      <c r="P609" s="133"/>
      <c r="Q609" s="73"/>
      <c r="R609" s="43"/>
      <c r="S609" s="133"/>
      <c r="T609" s="73"/>
      <c r="U609" s="43"/>
      <c r="W609" s="106"/>
      <c r="AA609" s="106"/>
      <c r="AG609" s="106"/>
      <c r="AJ609" s="106"/>
    </row>
    <row r="610" spans="1:36" x14ac:dyDescent="0.3">
      <c r="A610" s="84">
        <f t="shared" si="91"/>
        <v>11</v>
      </c>
      <c r="B610" s="133">
        <f t="shared" si="91"/>
        <v>7.3546245147126012E-3</v>
      </c>
      <c r="C610" s="73">
        <f t="shared" si="92"/>
        <v>1</v>
      </c>
      <c r="D610" s="43">
        <f t="shared" si="108"/>
        <v>7.3546245147126012E-3</v>
      </c>
      <c r="E610" s="133">
        <f t="shared" si="93"/>
        <v>4.3090359962795833E-3</v>
      </c>
      <c r="F610" s="73">
        <f t="shared" si="94"/>
        <v>1</v>
      </c>
      <c r="G610" s="43">
        <f t="shared" si="109"/>
        <v>4.3090359962795833E-3</v>
      </c>
      <c r="H610" s="84"/>
      <c r="I610" s="133"/>
      <c r="J610" s="73"/>
      <c r="K610" s="43"/>
      <c r="L610" s="133"/>
      <c r="M610" s="73"/>
      <c r="N610" s="43"/>
      <c r="O610" s="84"/>
      <c r="P610" s="133"/>
      <c r="Q610" s="73"/>
      <c r="R610" s="43"/>
      <c r="S610" s="133"/>
      <c r="T610" s="73"/>
      <c r="U610" s="43"/>
      <c r="W610" s="106"/>
      <c r="AA610" s="106"/>
      <c r="AG610" s="106"/>
      <c r="AJ610" s="106"/>
    </row>
    <row r="611" spans="1:36" x14ac:dyDescent="0.3">
      <c r="A611" s="84">
        <f t="shared" si="91"/>
        <v>12</v>
      </c>
      <c r="B611" s="133">
        <f t="shared" si="91"/>
        <v>6.7061378259316131E-3</v>
      </c>
      <c r="C611" s="73">
        <f t="shared" si="92"/>
        <v>1</v>
      </c>
      <c r="D611" s="43">
        <f t="shared" si="108"/>
        <v>6.7061378259316131E-3</v>
      </c>
      <c r="E611" s="133">
        <f t="shared" si="93"/>
        <v>4.555211888475616E-3</v>
      </c>
      <c r="F611" s="73">
        <f t="shared" si="94"/>
        <v>1</v>
      </c>
      <c r="G611" s="43">
        <f t="shared" si="109"/>
        <v>4.555211888475616E-3</v>
      </c>
      <c r="H611" s="84"/>
      <c r="I611" s="133"/>
      <c r="J611" s="73"/>
      <c r="K611" s="43"/>
      <c r="L611" s="133"/>
      <c r="M611" s="73"/>
      <c r="N611" s="43"/>
      <c r="O611" s="84"/>
      <c r="P611" s="133"/>
      <c r="Q611" s="73"/>
      <c r="R611" s="43"/>
      <c r="S611" s="133"/>
      <c r="T611" s="73"/>
      <c r="U611" s="43"/>
      <c r="W611" s="106"/>
      <c r="AA611" s="106"/>
      <c r="AG611" s="106"/>
      <c r="AJ611" s="106"/>
    </row>
    <row r="612" spans="1:36" x14ac:dyDescent="0.3">
      <c r="A612" s="84">
        <f t="shared" si="91"/>
        <v>13</v>
      </c>
      <c r="B612" s="133">
        <f t="shared" si="91"/>
        <v>6.3943469585782719E-3</v>
      </c>
      <c r="C612" s="73">
        <f t="shared" si="92"/>
        <v>1</v>
      </c>
      <c r="D612" s="43">
        <f t="shared" si="108"/>
        <v>6.3943469585782719E-3</v>
      </c>
      <c r="E612" s="133">
        <f t="shared" si="93"/>
        <v>5.4331115195949305E-3</v>
      </c>
      <c r="F612" s="73">
        <f t="shared" si="94"/>
        <v>1</v>
      </c>
      <c r="G612" s="43">
        <f t="shared" si="109"/>
        <v>5.4331115195949305E-3</v>
      </c>
      <c r="H612" s="84"/>
      <c r="I612" s="133"/>
      <c r="J612" s="73"/>
      <c r="K612" s="43"/>
      <c r="L612" s="133"/>
      <c r="M612" s="73"/>
      <c r="N612" s="43"/>
      <c r="O612" s="84"/>
      <c r="P612" s="133"/>
      <c r="Q612" s="73"/>
      <c r="R612" s="43"/>
      <c r="S612" s="133"/>
      <c r="T612" s="73"/>
      <c r="U612" s="43"/>
      <c r="W612" s="106"/>
      <c r="AA612" s="106"/>
      <c r="AG612" s="106"/>
      <c r="AJ612" s="106"/>
    </row>
    <row r="613" spans="1:36" x14ac:dyDescent="0.3">
      <c r="A613" s="84">
        <f t="shared" si="91"/>
        <v>14</v>
      </c>
      <c r="B613" s="133">
        <f t="shared" si="91"/>
        <v>5.9925151034178215E-3</v>
      </c>
      <c r="C613" s="73">
        <f t="shared" si="92"/>
        <v>1.0000000000000002</v>
      </c>
      <c r="D613" s="43">
        <f t="shared" si="108"/>
        <v>5.9925151034178233E-3</v>
      </c>
      <c r="E613" s="133">
        <f t="shared" si="93"/>
        <v>5.8363801990288988E-3</v>
      </c>
      <c r="F613" s="73">
        <f t="shared" si="94"/>
        <v>0.99999999999999989</v>
      </c>
      <c r="G613" s="43">
        <f t="shared" si="109"/>
        <v>5.8363801990288979E-3</v>
      </c>
      <c r="H613" s="84"/>
      <c r="I613" s="133"/>
      <c r="J613" s="73"/>
      <c r="K613" s="43"/>
      <c r="L613" s="133"/>
      <c r="M613" s="73"/>
      <c r="N613" s="43"/>
      <c r="O613" s="84"/>
      <c r="P613" s="133"/>
      <c r="Q613" s="73"/>
      <c r="R613" s="43"/>
      <c r="S613" s="133"/>
      <c r="T613" s="73"/>
      <c r="U613" s="43"/>
      <c r="W613" s="106"/>
      <c r="AA613" s="106"/>
      <c r="AG613" s="106"/>
      <c r="AJ613" s="106"/>
    </row>
    <row r="614" spans="1:36" x14ac:dyDescent="0.3">
      <c r="A614" s="84">
        <f t="shared" si="91"/>
        <v>15</v>
      </c>
      <c r="B614" s="133">
        <f t="shared" si="91"/>
        <v>5.7104186043838469E-3</v>
      </c>
      <c r="C614" s="73">
        <f t="shared" si="92"/>
        <v>1</v>
      </c>
      <c r="D614" s="43">
        <f t="shared" si="108"/>
        <v>5.7104186043838469E-3</v>
      </c>
      <c r="E614" s="133">
        <f t="shared" si="93"/>
        <v>6.698953704564024E-3</v>
      </c>
      <c r="F614" s="73">
        <f t="shared" si="94"/>
        <v>1</v>
      </c>
      <c r="G614" s="43">
        <f t="shared" si="109"/>
        <v>6.698953704564024E-3</v>
      </c>
      <c r="H614" s="84"/>
      <c r="I614" s="133"/>
      <c r="J614" s="73"/>
      <c r="K614" s="43"/>
      <c r="L614" s="133"/>
      <c r="M614" s="73"/>
      <c r="N614" s="43"/>
      <c r="O614" s="84"/>
      <c r="P614" s="133"/>
      <c r="Q614" s="73"/>
      <c r="R614" s="43"/>
      <c r="S614" s="133"/>
      <c r="T614" s="73"/>
      <c r="U614" s="43"/>
      <c r="W614" s="106"/>
      <c r="AA614" s="106"/>
      <c r="AG614" s="106"/>
      <c r="AJ614" s="106"/>
    </row>
    <row r="615" spans="1:36" x14ac:dyDescent="0.3">
      <c r="A615" s="84">
        <f t="shared" si="91"/>
        <v>16</v>
      </c>
      <c r="B615" s="133">
        <f t="shared" si="91"/>
        <v>5.2602136653483005E-3</v>
      </c>
      <c r="C615" s="73">
        <f t="shared" si="92"/>
        <v>1</v>
      </c>
      <c r="D615" s="43">
        <f t="shared" si="108"/>
        <v>5.2602136653483005E-3</v>
      </c>
      <c r="E615" s="133">
        <f t="shared" si="93"/>
        <v>7.0725280156786266E-3</v>
      </c>
      <c r="F615" s="73">
        <f t="shared" si="94"/>
        <v>1</v>
      </c>
      <c r="G615" s="43">
        <f t="shared" si="109"/>
        <v>7.0725280156786266E-3</v>
      </c>
      <c r="H615" s="84"/>
      <c r="I615" s="133"/>
      <c r="J615" s="73"/>
      <c r="K615" s="43"/>
      <c r="L615" s="133"/>
      <c r="M615" s="73"/>
      <c r="N615" s="43"/>
      <c r="O615" s="84"/>
      <c r="P615" s="133"/>
      <c r="Q615" s="73"/>
      <c r="R615" s="43"/>
      <c r="S615" s="133"/>
      <c r="T615" s="73"/>
      <c r="U615" s="43"/>
      <c r="W615" s="106"/>
      <c r="AA615" s="106"/>
      <c r="AG615" s="106"/>
      <c r="AJ615" s="106"/>
    </row>
    <row r="616" spans="1:36" x14ac:dyDescent="0.3">
      <c r="A616" s="84">
        <f t="shared" si="91"/>
        <v>17</v>
      </c>
      <c r="B616" s="133">
        <f t="shared" si="91"/>
        <v>4.8100087263127549E-3</v>
      </c>
      <c r="C616" s="73">
        <f t="shared" si="92"/>
        <v>1</v>
      </c>
      <c r="D616" s="43">
        <f t="shared" si="108"/>
        <v>4.8100087263127549E-3</v>
      </c>
      <c r="E616" s="133">
        <f t="shared" si="93"/>
        <v>7.4518496238872994E-3</v>
      </c>
      <c r="F616" s="73">
        <f t="shared" si="94"/>
        <v>1</v>
      </c>
      <c r="G616" s="43">
        <f t="shared" si="109"/>
        <v>7.4518496238872994E-3</v>
      </c>
      <c r="H616" s="84"/>
      <c r="I616" s="133"/>
      <c r="J616" s="73"/>
      <c r="K616" s="43"/>
      <c r="L616" s="133"/>
      <c r="M616" s="73"/>
      <c r="N616" s="43"/>
      <c r="O616" s="84"/>
      <c r="P616" s="133"/>
      <c r="Q616" s="73"/>
      <c r="R616" s="43"/>
      <c r="S616" s="133"/>
      <c r="T616" s="73"/>
      <c r="U616" s="43"/>
      <c r="W616" s="106"/>
      <c r="AA616" s="106"/>
      <c r="AG616" s="106"/>
      <c r="AJ616" s="106"/>
    </row>
    <row r="617" spans="1:36" x14ac:dyDescent="0.3">
      <c r="A617" s="84">
        <f t="shared" si="91"/>
        <v>18</v>
      </c>
      <c r="B617" s="133">
        <f t="shared" si="91"/>
        <v>4.4182346410669279E-3</v>
      </c>
      <c r="C617" s="73">
        <f t="shared" si="92"/>
        <v>1</v>
      </c>
      <c r="D617" s="43">
        <f t="shared" si="108"/>
        <v>4.4182346410669279E-3</v>
      </c>
      <c r="E617" s="133">
        <f t="shared" si="93"/>
        <v>7.6237895952849175E-3</v>
      </c>
      <c r="F617" s="73">
        <f t="shared" si="94"/>
        <v>1</v>
      </c>
      <c r="G617" s="43">
        <f t="shared" si="109"/>
        <v>7.6237895952849175E-3</v>
      </c>
      <c r="H617" s="84"/>
      <c r="I617" s="133"/>
      <c r="J617" s="73"/>
      <c r="K617" s="43"/>
      <c r="L617" s="133"/>
      <c r="M617" s="73"/>
      <c r="N617" s="43"/>
      <c r="O617" s="84"/>
      <c r="P617" s="133"/>
      <c r="Q617" s="73"/>
      <c r="R617" s="43"/>
      <c r="S617" s="133"/>
      <c r="T617" s="73"/>
      <c r="U617" s="43"/>
      <c r="W617" s="106"/>
      <c r="AA617" s="106"/>
      <c r="AG617" s="106"/>
      <c r="AJ617" s="106"/>
    </row>
    <row r="618" spans="1:36" x14ac:dyDescent="0.3">
      <c r="A618" s="84">
        <f t="shared" si="91"/>
        <v>19</v>
      </c>
      <c r="B618" s="133">
        <f t="shared" si="91"/>
        <v>4.4335607666511172E-3</v>
      </c>
      <c r="C618" s="73">
        <f t="shared" si="92"/>
        <v>1</v>
      </c>
      <c r="D618" s="43">
        <f t="shared" si="108"/>
        <v>4.4335607666511172E-3</v>
      </c>
      <c r="E618" s="133">
        <f t="shared" si="93"/>
        <v>7.8484131233781847E-3</v>
      </c>
      <c r="F618" s="73">
        <f t="shared" si="94"/>
        <v>1</v>
      </c>
      <c r="G618" s="43">
        <f t="shared" si="109"/>
        <v>7.8484131233781847E-3</v>
      </c>
      <c r="H618" s="84"/>
      <c r="I618" s="133"/>
      <c r="J618" s="73"/>
      <c r="K618" s="43"/>
      <c r="L618" s="133"/>
      <c r="M618" s="73"/>
      <c r="N618" s="43"/>
      <c r="O618" s="84"/>
      <c r="P618" s="133"/>
      <c r="Q618" s="73"/>
      <c r="R618" s="43"/>
      <c r="S618" s="133"/>
      <c r="T618" s="73"/>
      <c r="U618" s="43"/>
      <c r="W618" s="106"/>
      <c r="AA618" s="106"/>
      <c r="AG618" s="106"/>
      <c r="AJ618" s="106"/>
    </row>
    <row r="619" spans="1:36" x14ac:dyDescent="0.3">
      <c r="A619" s="84">
        <f t="shared" ref="A619:B638" si="110">A422</f>
        <v>20</v>
      </c>
      <c r="B619" s="133">
        <f t="shared" si="110"/>
        <v>3.9263617980993685E-3</v>
      </c>
      <c r="C619" s="73">
        <f t="shared" si="92"/>
        <v>1</v>
      </c>
      <c r="D619" s="43">
        <f t="shared" si="108"/>
        <v>3.9263617980993685E-3</v>
      </c>
      <c r="E619" s="133">
        <f t="shared" si="93"/>
        <v>8.0102953248611785E-3</v>
      </c>
      <c r="F619" s="73">
        <f t="shared" si="94"/>
        <v>1</v>
      </c>
      <c r="G619" s="43">
        <f t="shared" si="109"/>
        <v>8.0102953248611785E-3</v>
      </c>
      <c r="H619" s="84"/>
      <c r="I619" s="133"/>
      <c r="J619" s="73"/>
      <c r="K619" s="43"/>
      <c r="L619" s="133"/>
      <c r="M619" s="73"/>
      <c r="N619" s="43"/>
      <c r="O619" s="84"/>
      <c r="P619" s="133"/>
      <c r="Q619" s="73"/>
      <c r="R619" s="43"/>
      <c r="S619" s="133"/>
      <c r="T619" s="73"/>
      <c r="U619" s="43"/>
      <c r="W619" s="106"/>
      <c r="AA619" s="106"/>
      <c r="AG619" s="106"/>
      <c r="AJ619" s="106"/>
    </row>
    <row r="620" spans="1:36" x14ac:dyDescent="0.3">
      <c r="A620" s="84">
        <f t="shared" si="110"/>
        <v>21</v>
      </c>
      <c r="B620" s="133">
        <f t="shared" si="110"/>
        <v>3.7769320736535279E-3</v>
      </c>
      <c r="C620" s="73">
        <f t="shared" si="92"/>
        <v>1</v>
      </c>
      <c r="D620" s="43">
        <f t="shared" si="108"/>
        <v>3.7769320736535279E-3</v>
      </c>
      <c r="E620" s="133">
        <f t="shared" si="93"/>
        <v>7.7871086210414293E-3</v>
      </c>
      <c r="F620" s="73">
        <f t="shared" si="94"/>
        <v>1</v>
      </c>
      <c r="G620" s="43">
        <f t="shared" si="109"/>
        <v>7.7871086210414293E-3</v>
      </c>
      <c r="H620" s="84"/>
      <c r="I620" s="133"/>
      <c r="J620" s="73"/>
      <c r="K620" s="43"/>
      <c r="L620" s="133"/>
      <c r="M620" s="73"/>
      <c r="N620" s="43"/>
      <c r="O620" s="84"/>
      <c r="P620" s="133"/>
      <c r="Q620" s="73"/>
      <c r="R620" s="43"/>
      <c r="S620" s="133"/>
      <c r="T620" s="73"/>
      <c r="U620" s="43"/>
      <c r="W620" s="106"/>
      <c r="AA620" s="106"/>
      <c r="AG620" s="106"/>
      <c r="AJ620" s="106"/>
    </row>
    <row r="621" spans="1:36" x14ac:dyDescent="0.3">
      <c r="A621" s="84">
        <f t="shared" si="110"/>
        <v>22</v>
      </c>
      <c r="B621" s="133">
        <f t="shared" si="110"/>
        <v>3.4689727376962342E-3</v>
      </c>
      <c r="C621" s="73">
        <f t="shared" si="92"/>
        <v>1</v>
      </c>
      <c r="D621" s="43">
        <f t="shared" si="108"/>
        <v>3.4689727376962342E-3</v>
      </c>
      <c r="E621" s="133">
        <f t="shared" si="93"/>
        <v>7.7660351983631698E-3</v>
      </c>
      <c r="F621" s="73">
        <f t="shared" si="94"/>
        <v>1</v>
      </c>
      <c r="G621" s="43">
        <f t="shared" si="109"/>
        <v>7.7660351983631698E-3</v>
      </c>
      <c r="H621" s="84"/>
      <c r="I621" s="133"/>
      <c r="J621" s="73"/>
      <c r="K621" s="43"/>
      <c r="L621" s="133"/>
      <c r="M621" s="73"/>
      <c r="N621" s="43"/>
      <c r="O621" s="84"/>
      <c r="P621" s="133"/>
      <c r="Q621" s="73"/>
      <c r="R621" s="43"/>
      <c r="S621" s="133"/>
      <c r="T621" s="73"/>
      <c r="U621" s="43"/>
      <c r="W621" s="106"/>
      <c r="AA621" s="106"/>
      <c r="AG621" s="106"/>
      <c r="AJ621" s="106"/>
    </row>
    <row r="622" spans="1:36" x14ac:dyDescent="0.3">
      <c r="A622" s="84">
        <f t="shared" si="110"/>
        <v>23</v>
      </c>
      <c r="B622" s="133">
        <f t="shared" si="110"/>
        <v>3.4498150807159983E-3</v>
      </c>
      <c r="C622" s="73">
        <f t="shared" si="92"/>
        <v>1</v>
      </c>
      <c r="D622" s="43">
        <f t="shared" si="108"/>
        <v>3.4498150807159983E-3</v>
      </c>
      <c r="E622" s="133">
        <f t="shared" si="93"/>
        <v>8.2234242587663035E-3</v>
      </c>
      <c r="F622" s="73">
        <f t="shared" si="94"/>
        <v>1</v>
      </c>
      <c r="G622" s="43">
        <f t="shared" si="109"/>
        <v>8.2234242587663035E-3</v>
      </c>
      <c r="H622" s="84"/>
      <c r="I622" s="133"/>
      <c r="J622" s="73"/>
      <c r="K622" s="43"/>
      <c r="L622" s="133"/>
      <c r="M622" s="73"/>
      <c r="N622" s="43"/>
      <c r="O622" s="84"/>
      <c r="P622" s="133"/>
      <c r="Q622" s="73"/>
      <c r="R622" s="43"/>
      <c r="S622" s="133"/>
      <c r="T622" s="73"/>
      <c r="U622" s="43"/>
      <c r="W622" s="106"/>
      <c r="AA622" s="106"/>
      <c r="AG622" s="106"/>
      <c r="AJ622" s="106"/>
    </row>
    <row r="623" spans="1:36" x14ac:dyDescent="0.3">
      <c r="A623" s="84">
        <f t="shared" si="110"/>
        <v>24</v>
      </c>
      <c r="B623" s="133">
        <f t="shared" si="110"/>
        <v>3.2462649753009906E-3</v>
      </c>
      <c r="C623" s="73">
        <f t="shared" si="92"/>
        <v>1</v>
      </c>
      <c r="D623" s="43">
        <f t="shared" si="108"/>
        <v>3.2462649753009906E-3</v>
      </c>
      <c r="E623" s="133">
        <f t="shared" si="93"/>
        <v>7.6348052480485528E-3</v>
      </c>
      <c r="F623" s="73">
        <f t="shared" si="94"/>
        <v>1</v>
      </c>
      <c r="G623" s="43">
        <f t="shared" si="109"/>
        <v>7.6348052480485528E-3</v>
      </c>
      <c r="H623" s="84"/>
      <c r="I623" s="133"/>
      <c r="J623" s="73"/>
      <c r="K623" s="43"/>
      <c r="L623" s="133"/>
      <c r="M623" s="73"/>
      <c r="N623" s="43"/>
      <c r="O623" s="84"/>
      <c r="P623" s="133"/>
      <c r="Q623" s="73"/>
      <c r="R623" s="43"/>
      <c r="S623" s="133"/>
      <c r="T623" s="73"/>
      <c r="U623" s="43"/>
      <c r="W623" s="106"/>
      <c r="AA623" s="106"/>
      <c r="AG623" s="106"/>
      <c r="AJ623" s="106"/>
    </row>
    <row r="624" spans="1:36" x14ac:dyDescent="0.3">
      <c r="A624" s="84">
        <f t="shared" si="110"/>
        <v>25</v>
      </c>
      <c r="B624" s="133">
        <f t="shared" si="110"/>
        <v>3.2711699293752976E-3</v>
      </c>
      <c r="C624" s="73">
        <f t="shared" si="92"/>
        <v>1</v>
      </c>
      <c r="D624" s="43">
        <f t="shared" si="108"/>
        <v>3.2711699293752976E-3</v>
      </c>
      <c r="E624" s="133">
        <f t="shared" si="93"/>
        <v>8.2013929532390329E-3</v>
      </c>
      <c r="F624" s="73">
        <f t="shared" si="94"/>
        <v>1</v>
      </c>
      <c r="G624" s="43">
        <f t="shared" si="109"/>
        <v>8.2013929532390329E-3</v>
      </c>
      <c r="H624" s="84"/>
      <c r="I624" s="133"/>
      <c r="J624" s="73"/>
      <c r="K624" s="43"/>
      <c r="L624" s="133"/>
      <c r="M624" s="73"/>
      <c r="N624" s="43"/>
      <c r="O624" s="84"/>
      <c r="P624" s="133"/>
      <c r="Q624" s="73"/>
      <c r="R624" s="43"/>
      <c r="S624" s="133"/>
      <c r="T624" s="73"/>
      <c r="U624" s="43"/>
      <c r="W624" s="106"/>
      <c r="AA624" s="106"/>
      <c r="AG624" s="106"/>
      <c r="AJ624" s="106"/>
    </row>
    <row r="625" spans="1:36" x14ac:dyDescent="0.3">
      <c r="A625" s="84">
        <f t="shared" si="110"/>
        <v>26</v>
      </c>
      <c r="B625" s="133">
        <f t="shared" si="110"/>
        <v>3.1835236486907176E-3</v>
      </c>
      <c r="C625" s="73">
        <f t="shared" si="92"/>
        <v>1</v>
      </c>
      <c r="D625" s="43">
        <f t="shared" si="108"/>
        <v>3.1835236486907176E-3</v>
      </c>
      <c r="E625" s="133">
        <f t="shared" si="93"/>
        <v>8.3077179494793433E-3</v>
      </c>
      <c r="F625" s="73">
        <f t="shared" si="94"/>
        <v>1</v>
      </c>
      <c r="G625" s="43">
        <f t="shared" si="109"/>
        <v>8.3077179494793433E-3</v>
      </c>
      <c r="H625" s="84"/>
      <c r="I625" s="133"/>
      <c r="J625" s="73"/>
      <c r="K625" s="43"/>
      <c r="L625" s="133"/>
      <c r="M625" s="73"/>
      <c r="N625" s="43"/>
      <c r="O625" s="84"/>
      <c r="P625" s="133"/>
      <c r="Q625" s="73"/>
      <c r="R625" s="43"/>
      <c r="S625" s="133"/>
      <c r="T625" s="73"/>
      <c r="U625" s="43"/>
      <c r="W625" s="106"/>
      <c r="AA625" s="106"/>
      <c r="AG625" s="106"/>
      <c r="AJ625" s="106"/>
    </row>
    <row r="626" spans="1:36" x14ac:dyDescent="0.3">
      <c r="A626" s="84">
        <f t="shared" si="110"/>
        <v>27</v>
      </c>
      <c r="B626" s="133">
        <f t="shared" si="110"/>
        <v>3.2596753351871559E-3</v>
      </c>
      <c r="C626" s="73">
        <f t="shared" si="92"/>
        <v>1</v>
      </c>
      <c r="D626" s="43">
        <f t="shared" si="108"/>
        <v>3.2596753351871559E-3</v>
      </c>
      <c r="E626" s="133">
        <f t="shared" si="93"/>
        <v>8.5687410258350576E-3</v>
      </c>
      <c r="F626" s="73">
        <f t="shared" si="94"/>
        <v>1</v>
      </c>
      <c r="G626" s="43">
        <f t="shared" si="109"/>
        <v>8.5687410258350576E-3</v>
      </c>
      <c r="H626" s="84"/>
      <c r="I626" s="133"/>
      <c r="J626" s="73"/>
      <c r="K626" s="43"/>
      <c r="L626" s="133"/>
      <c r="M626" s="73"/>
      <c r="N626" s="43"/>
      <c r="O626" s="84"/>
      <c r="P626" s="133"/>
      <c r="Q626" s="73"/>
      <c r="R626" s="43"/>
      <c r="S626" s="133"/>
      <c r="T626" s="73"/>
      <c r="U626" s="43"/>
      <c r="W626" s="106"/>
      <c r="AA626" s="106"/>
      <c r="AG626" s="106"/>
      <c r="AJ626" s="106"/>
    </row>
    <row r="627" spans="1:36" x14ac:dyDescent="0.3">
      <c r="A627" s="84">
        <f t="shared" si="110"/>
        <v>28</v>
      </c>
      <c r="B627" s="133">
        <f t="shared" si="110"/>
        <v>3.3602530343333947E-3</v>
      </c>
      <c r="C627" s="73">
        <f t="shared" si="92"/>
        <v>1</v>
      </c>
      <c r="D627" s="43">
        <f t="shared" si="108"/>
        <v>3.3602530343333947E-3</v>
      </c>
      <c r="E627" s="133">
        <f t="shared" si="93"/>
        <v>8.5629937287409873E-3</v>
      </c>
      <c r="F627" s="73">
        <f t="shared" si="94"/>
        <v>1</v>
      </c>
      <c r="G627" s="43">
        <f t="shared" si="109"/>
        <v>8.5629937287409873E-3</v>
      </c>
      <c r="H627" s="84"/>
      <c r="I627" s="133"/>
      <c r="J627" s="73"/>
      <c r="K627" s="43"/>
      <c r="L627" s="133"/>
      <c r="M627" s="73"/>
      <c r="N627" s="43"/>
      <c r="O627" s="84"/>
      <c r="P627" s="133"/>
      <c r="Q627" s="73"/>
      <c r="R627" s="43"/>
      <c r="S627" s="133"/>
      <c r="T627" s="73"/>
      <c r="U627" s="43"/>
      <c r="W627" s="106"/>
      <c r="AA627" s="106"/>
      <c r="AG627" s="106"/>
      <c r="AJ627" s="106"/>
    </row>
    <row r="628" spans="1:36" x14ac:dyDescent="0.3">
      <c r="A628" s="84">
        <f t="shared" si="110"/>
        <v>29</v>
      </c>
      <c r="B628" s="133">
        <f t="shared" si="110"/>
        <v>3.5532664284092727E-3</v>
      </c>
      <c r="C628" s="73">
        <f t="shared" si="92"/>
        <v>1</v>
      </c>
      <c r="D628" s="43">
        <f t="shared" si="108"/>
        <v>3.5532664284092727E-3</v>
      </c>
      <c r="E628" s="133">
        <f t="shared" si="93"/>
        <v>9.0491192746144766E-3</v>
      </c>
      <c r="F628" s="73">
        <f t="shared" si="94"/>
        <v>1</v>
      </c>
      <c r="G628" s="43">
        <f t="shared" si="109"/>
        <v>9.0491192746144766E-3</v>
      </c>
      <c r="H628" s="84"/>
      <c r="I628" s="133"/>
      <c r="J628" s="73"/>
      <c r="K628" s="43"/>
      <c r="L628" s="133"/>
      <c r="M628" s="73"/>
      <c r="N628" s="43"/>
      <c r="O628" s="84"/>
      <c r="P628" s="133"/>
      <c r="Q628" s="73"/>
      <c r="R628" s="43"/>
      <c r="S628" s="133"/>
      <c r="T628" s="73"/>
      <c r="U628" s="43"/>
      <c r="W628" s="106"/>
      <c r="AA628" s="106"/>
      <c r="AG628" s="106"/>
      <c r="AJ628" s="106"/>
    </row>
    <row r="629" spans="1:36" x14ac:dyDescent="0.3">
      <c r="A629" s="84">
        <f t="shared" si="110"/>
        <v>30</v>
      </c>
      <c r="B629" s="133">
        <f t="shared" si="110"/>
        <v>3.9958083046527241E-3</v>
      </c>
      <c r="C629" s="73">
        <f t="shared" si="92"/>
        <v>1</v>
      </c>
      <c r="D629" s="43">
        <f t="shared" si="108"/>
        <v>3.9958083046527241E-3</v>
      </c>
      <c r="E629" s="133">
        <f t="shared" si="93"/>
        <v>1.0141105722487928E-2</v>
      </c>
      <c r="F629" s="73">
        <f t="shared" si="94"/>
        <v>1</v>
      </c>
      <c r="G629" s="43">
        <f t="shared" si="109"/>
        <v>1.0141105722487928E-2</v>
      </c>
      <c r="H629" s="84"/>
      <c r="I629" s="133"/>
      <c r="J629" s="73"/>
      <c r="K629" s="43"/>
      <c r="L629" s="133"/>
      <c r="M629" s="73"/>
      <c r="N629" s="43"/>
      <c r="O629" s="84"/>
      <c r="P629" s="133"/>
      <c r="Q629" s="73"/>
      <c r="R629" s="43"/>
      <c r="S629" s="133"/>
      <c r="T629" s="73"/>
      <c r="U629" s="43"/>
      <c r="W629" s="106"/>
      <c r="AA629" s="106"/>
      <c r="AG629" s="106"/>
      <c r="AJ629" s="106"/>
    </row>
    <row r="630" spans="1:36" x14ac:dyDescent="0.3">
      <c r="A630" s="84">
        <f t="shared" si="110"/>
        <v>31</v>
      </c>
      <c r="B630" s="133">
        <f t="shared" si="110"/>
        <v>4.0671705769041036E-3</v>
      </c>
      <c r="C630" s="73">
        <f t="shared" si="92"/>
        <v>1</v>
      </c>
      <c r="D630" s="43">
        <f t="shared" si="108"/>
        <v>4.0671705769041036E-3</v>
      </c>
      <c r="E630" s="133">
        <f t="shared" si="93"/>
        <v>1.0337471706535347E-2</v>
      </c>
      <c r="F630" s="73">
        <f t="shared" si="94"/>
        <v>1</v>
      </c>
      <c r="G630" s="43">
        <f t="shared" si="109"/>
        <v>1.0337471706535347E-2</v>
      </c>
      <c r="H630" s="84"/>
      <c r="I630" s="133"/>
      <c r="J630" s="73"/>
      <c r="K630" s="43"/>
      <c r="L630" s="133"/>
      <c r="M630" s="73"/>
      <c r="N630" s="43"/>
      <c r="O630" s="84"/>
      <c r="P630" s="133"/>
      <c r="Q630" s="73"/>
      <c r="R630" s="43"/>
      <c r="S630" s="133"/>
      <c r="T630" s="73"/>
      <c r="U630" s="43"/>
      <c r="W630" s="106"/>
      <c r="AA630" s="106"/>
      <c r="AG630" s="106"/>
      <c r="AJ630" s="106"/>
    </row>
    <row r="631" spans="1:36" x14ac:dyDescent="0.3">
      <c r="A631" s="84">
        <f t="shared" si="110"/>
        <v>32</v>
      </c>
      <c r="B631" s="133">
        <f t="shared" si="110"/>
        <v>3.8693677685831666E-3</v>
      </c>
      <c r="C631" s="73">
        <f t="shared" ref="C631:C662" si="111">C434/$C531</f>
        <v>1</v>
      </c>
      <c r="D631" s="43">
        <f t="shared" si="108"/>
        <v>3.8693677685831666E-3</v>
      </c>
      <c r="E631" s="133">
        <f t="shared" ref="E631:E662" si="112">E434</f>
        <v>9.4279619413986434E-3</v>
      </c>
      <c r="F631" s="73">
        <f t="shared" ref="F631:F662" si="113">F434/$G531</f>
        <v>1</v>
      </c>
      <c r="G631" s="43">
        <f t="shared" si="109"/>
        <v>9.4279619413986434E-3</v>
      </c>
      <c r="H631" s="84"/>
      <c r="I631" s="133"/>
      <c r="J631" s="73"/>
      <c r="K631" s="43"/>
      <c r="L631" s="133"/>
      <c r="M631" s="73"/>
      <c r="N631" s="43"/>
      <c r="O631" s="84"/>
      <c r="P631" s="133"/>
      <c r="Q631" s="73"/>
      <c r="R631" s="43"/>
      <c r="S631" s="133"/>
      <c r="T631" s="73"/>
      <c r="U631" s="43"/>
      <c r="W631" s="106"/>
      <c r="AA631" s="106"/>
      <c r="AG631" s="106"/>
      <c r="AJ631" s="106"/>
    </row>
    <row r="632" spans="1:36" x14ac:dyDescent="0.3">
      <c r="A632" s="84">
        <f t="shared" si="110"/>
        <v>33</v>
      </c>
      <c r="B632" s="133">
        <f t="shared" si="110"/>
        <v>3.8511679944519426E-3</v>
      </c>
      <c r="C632" s="73">
        <f t="shared" si="111"/>
        <v>1</v>
      </c>
      <c r="D632" s="43">
        <f t="shared" si="108"/>
        <v>3.8511679944519426E-3</v>
      </c>
      <c r="E632" s="133">
        <f t="shared" si="112"/>
        <v>9.3838993303441004E-3</v>
      </c>
      <c r="F632" s="73">
        <f t="shared" si="113"/>
        <v>1</v>
      </c>
      <c r="G632" s="43">
        <f t="shared" si="109"/>
        <v>9.3838993303441004E-3</v>
      </c>
      <c r="H632" s="84"/>
      <c r="I632" s="133"/>
      <c r="J632" s="73"/>
      <c r="K632" s="43"/>
      <c r="L632" s="133"/>
      <c r="M632" s="73"/>
      <c r="N632" s="43"/>
      <c r="O632" s="84"/>
      <c r="P632" s="133"/>
      <c r="Q632" s="73"/>
      <c r="R632" s="43"/>
      <c r="S632" s="133"/>
      <c r="T632" s="73"/>
      <c r="U632" s="43"/>
      <c r="W632" s="106"/>
      <c r="AA632" s="106"/>
      <c r="AG632" s="106"/>
      <c r="AJ632" s="106"/>
    </row>
    <row r="633" spans="1:36" x14ac:dyDescent="0.3">
      <c r="A633" s="84">
        <f t="shared" si="110"/>
        <v>34</v>
      </c>
      <c r="B633" s="133">
        <f t="shared" si="110"/>
        <v>3.7965686720582699E-3</v>
      </c>
      <c r="C633" s="73">
        <f t="shared" si="111"/>
        <v>1</v>
      </c>
      <c r="D633" s="43">
        <f t="shared" si="108"/>
        <v>3.7965686720582699E-3</v>
      </c>
      <c r="E633" s="133">
        <f t="shared" si="112"/>
        <v>9.2038173547298822E-3</v>
      </c>
      <c r="F633" s="73">
        <f t="shared" si="113"/>
        <v>1</v>
      </c>
      <c r="G633" s="43">
        <f t="shared" si="109"/>
        <v>9.2038173547298822E-3</v>
      </c>
      <c r="H633" s="84"/>
      <c r="I633" s="133"/>
      <c r="J633" s="73"/>
      <c r="K633" s="43"/>
      <c r="L633" s="133"/>
      <c r="M633" s="73"/>
      <c r="N633" s="43"/>
      <c r="O633" s="84"/>
      <c r="P633" s="133"/>
      <c r="Q633" s="73"/>
      <c r="R633" s="43"/>
      <c r="S633" s="133"/>
      <c r="T633" s="73"/>
      <c r="U633" s="43"/>
      <c r="W633" s="106"/>
      <c r="AA633" s="106"/>
      <c r="AG633" s="106"/>
      <c r="AJ633" s="106"/>
    </row>
    <row r="634" spans="1:36" x14ac:dyDescent="0.3">
      <c r="A634" s="84">
        <f t="shared" si="110"/>
        <v>35</v>
      </c>
      <c r="B634" s="133">
        <f t="shared" si="110"/>
        <v>4.0269394972456077E-3</v>
      </c>
      <c r="C634" s="73">
        <f t="shared" si="111"/>
        <v>1.0000000000000002</v>
      </c>
      <c r="D634" s="43">
        <f t="shared" si="108"/>
        <v>4.0269394972456086E-3</v>
      </c>
      <c r="E634" s="133">
        <f t="shared" si="112"/>
        <v>9.7316108045353844E-3</v>
      </c>
      <c r="F634" s="73">
        <f t="shared" si="113"/>
        <v>1.0000000000000002</v>
      </c>
      <c r="G634" s="43">
        <f t="shared" si="109"/>
        <v>9.7316108045353861E-3</v>
      </c>
      <c r="H634" s="84"/>
      <c r="I634" s="133"/>
      <c r="J634" s="73"/>
      <c r="K634" s="43"/>
      <c r="L634" s="133"/>
      <c r="M634" s="73"/>
      <c r="N634" s="43"/>
      <c r="O634" s="84"/>
      <c r="P634" s="133"/>
      <c r="Q634" s="73"/>
      <c r="R634" s="43"/>
      <c r="S634" s="133"/>
      <c r="T634" s="73"/>
      <c r="U634" s="43"/>
      <c r="W634" s="106"/>
      <c r="AA634" s="106"/>
      <c r="AG634" s="106"/>
      <c r="AJ634" s="106"/>
    </row>
    <row r="635" spans="1:36" x14ac:dyDescent="0.3">
      <c r="A635" s="84">
        <f t="shared" si="110"/>
        <v>36</v>
      </c>
      <c r="B635" s="133">
        <f t="shared" si="110"/>
        <v>4.3267568289863017E-3</v>
      </c>
      <c r="C635" s="73">
        <f t="shared" si="111"/>
        <v>1</v>
      </c>
      <c r="D635" s="43">
        <f t="shared" si="108"/>
        <v>4.3267568289863017E-3</v>
      </c>
      <c r="E635" s="133">
        <f t="shared" si="112"/>
        <v>1.030681945536697E-2</v>
      </c>
      <c r="F635" s="73">
        <f t="shared" si="113"/>
        <v>1</v>
      </c>
      <c r="G635" s="43">
        <f t="shared" si="109"/>
        <v>1.030681945536697E-2</v>
      </c>
      <c r="H635" s="84"/>
      <c r="I635" s="133"/>
      <c r="J635" s="73"/>
      <c r="K635" s="43"/>
      <c r="L635" s="133"/>
      <c r="M635" s="73"/>
      <c r="N635" s="43"/>
      <c r="O635" s="84"/>
      <c r="P635" s="133"/>
      <c r="Q635" s="73"/>
      <c r="R635" s="43"/>
      <c r="S635" s="133"/>
      <c r="T635" s="73"/>
      <c r="U635" s="43"/>
      <c r="W635" s="106"/>
      <c r="AA635" s="106"/>
      <c r="AG635" s="106"/>
      <c r="AJ635" s="106"/>
    </row>
    <row r="636" spans="1:36" x14ac:dyDescent="0.3">
      <c r="A636" s="84">
        <f t="shared" si="110"/>
        <v>37</v>
      </c>
      <c r="B636" s="133">
        <f t="shared" si="110"/>
        <v>4.5576065955981451E-3</v>
      </c>
      <c r="C636" s="73">
        <f t="shared" si="111"/>
        <v>1.0000000000000002</v>
      </c>
      <c r="D636" s="43">
        <f t="shared" si="108"/>
        <v>4.557606595598146E-3</v>
      </c>
      <c r="E636" s="133">
        <f t="shared" si="112"/>
        <v>1.0926569658677604E-2</v>
      </c>
      <c r="F636" s="73">
        <f t="shared" si="113"/>
        <v>1</v>
      </c>
      <c r="G636" s="43">
        <f t="shared" si="109"/>
        <v>1.0926569658677604E-2</v>
      </c>
      <c r="H636" s="84"/>
      <c r="I636" s="133"/>
      <c r="J636" s="73"/>
      <c r="K636" s="43"/>
      <c r="L636" s="133"/>
      <c r="M636" s="73"/>
      <c r="N636" s="43"/>
      <c r="O636" s="84"/>
      <c r="P636" s="133"/>
      <c r="Q636" s="73"/>
      <c r="R636" s="43"/>
      <c r="S636" s="133"/>
      <c r="T636" s="73"/>
      <c r="U636" s="43"/>
      <c r="W636" s="106"/>
      <c r="AA636" s="106"/>
      <c r="AG636" s="106"/>
      <c r="AJ636" s="106"/>
    </row>
    <row r="637" spans="1:36" x14ac:dyDescent="0.3">
      <c r="A637" s="84">
        <f t="shared" si="110"/>
        <v>38</v>
      </c>
      <c r="B637" s="133">
        <f t="shared" si="110"/>
        <v>4.4843285576487424E-3</v>
      </c>
      <c r="C637" s="73">
        <f t="shared" si="111"/>
        <v>1.0000000000000002</v>
      </c>
      <c r="D637" s="43">
        <f t="shared" si="108"/>
        <v>4.4843285576487433E-3</v>
      </c>
      <c r="E637" s="133">
        <f t="shared" si="112"/>
        <v>1.0626752326936911E-2</v>
      </c>
      <c r="F637" s="73">
        <f t="shared" si="113"/>
        <v>1</v>
      </c>
      <c r="G637" s="43">
        <f t="shared" si="109"/>
        <v>1.0626752326936911E-2</v>
      </c>
      <c r="H637" s="84"/>
      <c r="I637" s="133"/>
      <c r="J637" s="73"/>
      <c r="K637" s="43"/>
      <c r="L637" s="133"/>
      <c r="M637" s="73"/>
      <c r="N637" s="43"/>
      <c r="O637" s="84"/>
      <c r="P637" s="133"/>
      <c r="Q637" s="73"/>
      <c r="R637" s="43"/>
      <c r="S637" s="133"/>
      <c r="T637" s="73"/>
      <c r="U637" s="43"/>
      <c r="W637" s="106"/>
      <c r="AA637" s="106"/>
      <c r="AG637" s="106"/>
      <c r="AJ637" s="106"/>
    </row>
    <row r="638" spans="1:36" x14ac:dyDescent="0.3">
      <c r="A638" s="84">
        <f t="shared" si="110"/>
        <v>39</v>
      </c>
      <c r="B638" s="133">
        <f t="shared" si="110"/>
        <v>4.4637340763949889E-3</v>
      </c>
      <c r="C638" s="73">
        <f t="shared" si="111"/>
        <v>1</v>
      </c>
      <c r="D638" s="43">
        <f t="shared" si="108"/>
        <v>4.4637340763949889E-3</v>
      </c>
      <c r="E638" s="133">
        <f t="shared" si="112"/>
        <v>1.0826470900955872E-2</v>
      </c>
      <c r="F638" s="73">
        <f t="shared" si="113"/>
        <v>1</v>
      </c>
      <c r="G638" s="43">
        <f t="shared" si="109"/>
        <v>1.0826470900955872E-2</v>
      </c>
      <c r="H638" s="84"/>
      <c r="I638" s="133"/>
      <c r="J638" s="73"/>
      <c r="K638" s="43"/>
      <c r="L638" s="133"/>
      <c r="M638" s="73"/>
      <c r="N638" s="43"/>
      <c r="O638" s="84"/>
      <c r="P638" s="133"/>
      <c r="Q638" s="73"/>
      <c r="R638" s="43"/>
      <c r="S638" s="133"/>
      <c r="T638" s="73"/>
      <c r="U638" s="43"/>
      <c r="W638" s="106"/>
      <c r="AA638" s="106"/>
      <c r="AG638" s="106"/>
      <c r="AJ638" s="106"/>
    </row>
    <row r="639" spans="1:36" x14ac:dyDescent="0.3">
      <c r="A639" s="84">
        <f t="shared" ref="A639:B658" si="114">A442</f>
        <v>40</v>
      </c>
      <c r="B639" s="133">
        <f t="shared" si="114"/>
        <v>4.5623960098432042E-3</v>
      </c>
      <c r="C639" s="73">
        <f t="shared" si="111"/>
        <v>1.0000000000000002</v>
      </c>
      <c r="D639" s="43">
        <f t="shared" si="108"/>
        <v>4.5623960098432051E-3</v>
      </c>
      <c r="E639" s="133">
        <f t="shared" si="112"/>
        <v>1.0983563688193806E-2</v>
      </c>
      <c r="F639" s="73">
        <f t="shared" si="113"/>
        <v>1</v>
      </c>
      <c r="G639" s="43">
        <f t="shared" si="109"/>
        <v>1.0983563688193806E-2</v>
      </c>
      <c r="H639" s="84"/>
      <c r="I639" s="133"/>
      <c r="J639" s="73"/>
      <c r="K639" s="43"/>
      <c r="L639" s="133"/>
      <c r="M639" s="73"/>
      <c r="N639" s="43"/>
      <c r="O639" s="84"/>
      <c r="P639" s="133"/>
      <c r="Q639" s="73"/>
      <c r="R639" s="43"/>
      <c r="S639" s="133"/>
      <c r="T639" s="73"/>
      <c r="U639" s="43"/>
      <c r="W639" s="106"/>
      <c r="AA639" s="106"/>
      <c r="AG639" s="106"/>
      <c r="AJ639" s="106"/>
    </row>
    <row r="640" spans="1:36" x14ac:dyDescent="0.3">
      <c r="A640" s="84">
        <f t="shared" si="114"/>
        <v>41</v>
      </c>
      <c r="B640" s="133">
        <f t="shared" si="114"/>
        <v>4.4852864404977544E-3</v>
      </c>
      <c r="C640" s="73">
        <f t="shared" si="111"/>
        <v>1.0000000000000002</v>
      </c>
      <c r="D640" s="43">
        <f t="shared" si="108"/>
        <v>4.4852864404977552E-3</v>
      </c>
      <c r="E640" s="133">
        <f t="shared" si="112"/>
        <v>1.1171787668024626E-2</v>
      </c>
      <c r="F640" s="73">
        <f t="shared" si="113"/>
        <v>1</v>
      </c>
      <c r="G640" s="43">
        <f t="shared" si="109"/>
        <v>1.1171787668024626E-2</v>
      </c>
      <c r="H640" s="84"/>
      <c r="I640" s="133"/>
      <c r="J640" s="73"/>
      <c r="K640" s="43"/>
      <c r="L640" s="133"/>
      <c r="M640" s="73"/>
      <c r="N640" s="43"/>
      <c r="O640" s="84"/>
      <c r="P640" s="133"/>
      <c r="Q640" s="73"/>
      <c r="R640" s="43"/>
      <c r="S640" s="133"/>
      <c r="T640" s="73"/>
      <c r="U640" s="43"/>
      <c r="W640" s="106"/>
      <c r="AA640" s="106"/>
      <c r="AG640" s="106"/>
      <c r="AJ640" s="106"/>
    </row>
    <row r="641" spans="1:36" x14ac:dyDescent="0.3">
      <c r="A641" s="84">
        <f t="shared" si="114"/>
        <v>42</v>
      </c>
      <c r="B641" s="133">
        <f t="shared" si="114"/>
        <v>4.4316450009530932E-3</v>
      </c>
      <c r="C641" s="73">
        <f t="shared" si="111"/>
        <v>1</v>
      </c>
      <c r="D641" s="43">
        <f t="shared" si="108"/>
        <v>4.4316450009530932E-3</v>
      </c>
      <c r="E641" s="133">
        <f t="shared" si="112"/>
        <v>1.1040078776285503E-2</v>
      </c>
      <c r="F641" s="73">
        <f t="shared" si="113"/>
        <v>1</v>
      </c>
      <c r="G641" s="43">
        <f t="shared" si="109"/>
        <v>1.1040078776285503E-2</v>
      </c>
      <c r="H641" s="84"/>
      <c r="I641" s="133"/>
      <c r="J641" s="73"/>
      <c r="K641" s="43"/>
      <c r="L641" s="133"/>
      <c r="M641" s="73"/>
      <c r="N641" s="43"/>
      <c r="O641" s="84"/>
      <c r="P641" s="133"/>
      <c r="Q641" s="73"/>
      <c r="R641" s="43"/>
      <c r="S641" s="133"/>
      <c r="T641" s="73"/>
      <c r="U641" s="43"/>
      <c r="W641" s="106"/>
      <c r="AA641" s="106"/>
      <c r="AG641" s="106"/>
      <c r="AJ641" s="106"/>
    </row>
    <row r="642" spans="1:36" x14ac:dyDescent="0.3">
      <c r="A642" s="84">
        <f t="shared" si="114"/>
        <v>43</v>
      </c>
      <c r="B642" s="133">
        <f t="shared" si="114"/>
        <v>4.4287713524060581E-3</v>
      </c>
      <c r="C642" s="73">
        <f t="shared" si="111"/>
        <v>1</v>
      </c>
      <c r="D642" s="43">
        <f t="shared" si="108"/>
        <v>4.4287713524060581E-3</v>
      </c>
      <c r="E642" s="133">
        <f t="shared" si="112"/>
        <v>1.1085578211613564E-2</v>
      </c>
      <c r="F642" s="73">
        <f t="shared" si="113"/>
        <v>1</v>
      </c>
      <c r="G642" s="43">
        <f t="shared" si="109"/>
        <v>1.1085578211613564E-2</v>
      </c>
      <c r="H642" s="84"/>
      <c r="I642" s="133"/>
      <c r="J642" s="73"/>
      <c r="K642" s="43"/>
      <c r="L642" s="133"/>
      <c r="M642" s="73"/>
      <c r="N642" s="43"/>
      <c r="O642" s="84"/>
      <c r="P642" s="133"/>
      <c r="Q642" s="73"/>
      <c r="R642" s="43"/>
      <c r="S642" s="133"/>
      <c r="T642" s="73"/>
      <c r="U642" s="43"/>
      <c r="W642" s="106"/>
      <c r="AA642" s="106"/>
      <c r="AG642" s="106"/>
      <c r="AJ642" s="106"/>
    </row>
    <row r="643" spans="1:36" x14ac:dyDescent="0.3">
      <c r="A643" s="84">
        <f t="shared" si="114"/>
        <v>44</v>
      </c>
      <c r="B643" s="133">
        <f t="shared" si="114"/>
        <v>4.3420829545704901E-3</v>
      </c>
      <c r="C643" s="73">
        <f t="shared" si="111"/>
        <v>1</v>
      </c>
      <c r="D643" s="43">
        <f t="shared" si="108"/>
        <v>4.3420829545704901E-3</v>
      </c>
      <c r="E643" s="133">
        <f t="shared" si="112"/>
        <v>1.126805489435031E-2</v>
      </c>
      <c r="F643" s="73">
        <f t="shared" si="113"/>
        <v>1</v>
      </c>
      <c r="G643" s="43">
        <f t="shared" si="109"/>
        <v>1.126805489435031E-2</v>
      </c>
      <c r="H643" s="84"/>
      <c r="I643" s="133"/>
      <c r="J643" s="73"/>
      <c r="K643" s="43"/>
      <c r="L643" s="133"/>
      <c r="M643" s="73"/>
      <c r="N643" s="43"/>
      <c r="O643" s="84"/>
      <c r="P643" s="133"/>
      <c r="Q643" s="73"/>
      <c r="R643" s="43"/>
      <c r="S643" s="133"/>
      <c r="T643" s="73"/>
      <c r="U643" s="43"/>
      <c r="W643" s="106"/>
      <c r="AA643" s="106"/>
      <c r="AG643" s="106"/>
      <c r="AJ643" s="106"/>
    </row>
    <row r="644" spans="1:36" x14ac:dyDescent="0.3">
      <c r="A644" s="84">
        <f t="shared" si="114"/>
        <v>45</v>
      </c>
      <c r="B644" s="133">
        <f t="shared" si="114"/>
        <v>4.29658351924243E-3</v>
      </c>
      <c r="C644" s="73">
        <f t="shared" si="111"/>
        <v>1</v>
      </c>
      <c r="D644" s="43">
        <f t="shared" si="108"/>
        <v>4.29658351924243E-3</v>
      </c>
      <c r="E644" s="133">
        <f t="shared" si="112"/>
        <v>1.1072646793151904E-2</v>
      </c>
      <c r="F644" s="73">
        <f t="shared" si="113"/>
        <v>1</v>
      </c>
      <c r="G644" s="43">
        <f t="shared" si="109"/>
        <v>1.1072646793151904E-2</v>
      </c>
      <c r="H644" s="84"/>
      <c r="I644" s="133"/>
      <c r="J644" s="73"/>
      <c r="K644" s="43"/>
      <c r="L644" s="133"/>
      <c r="M644" s="73"/>
      <c r="N644" s="43"/>
      <c r="O644" s="84"/>
      <c r="P644" s="133"/>
      <c r="Q644" s="73"/>
      <c r="R644" s="43"/>
      <c r="S644" s="133"/>
      <c r="T644" s="73"/>
      <c r="U644" s="43"/>
      <c r="W644" s="106"/>
      <c r="AA644" s="106"/>
      <c r="AG644" s="106"/>
      <c r="AJ644" s="106"/>
    </row>
    <row r="645" spans="1:36" x14ac:dyDescent="0.3">
      <c r="A645" s="84">
        <f t="shared" si="114"/>
        <v>46</v>
      </c>
      <c r="B645" s="133">
        <f t="shared" si="114"/>
        <v>4.2558734981594281E-3</v>
      </c>
      <c r="C645" s="73">
        <f t="shared" si="111"/>
        <v>1</v>
      </c>
      <c r="D645" s="43">
        <f t="shared" si="108"/>
        <v>4.2558734981594281E-3</v>
      </c>
      <c r="E645" s="133">
        <f t="shared" si="112"/>
        <v>1.1147361655374824E-2</v>
      </c>
      <c r="F645" s="73">
        <f t="shared" si="113"/>
        <v>1</v>
      </c>
      <c r="G645" s="43">
        <f t="shared" si="109"/>
        <v>1.1147361655374824E-2</v>
      </c>
      <c r="H645" s="84"/>
      <c r="I645" s="133"/>
      <c r="J645" s="73"/>
      <c r="K645" s="43"/>
      <c r="L645" s="133"/>
      <c r="M645" s="73"/>
      <c r="N645" s="43"/>
      <c r="O645" s="84"/>
      <c r="P645" s="133"/>
      <c r="Q645" s="73"/>
      <c r="R645" s="43"/>
      <c r="S645" s="133"/>
      <c r="T645" s="73"/>
      <c r="U645" s="43"/>
      <c r="W645" s="106"/>
      <c r="AA645" s="106"/>
      <c r="AG645" s="106"/>
      <c r="AJ645" s="106"/>
    </row>
    <row r="646" spans="1:36" x14ac:dyDescent="0.3">
      <c r="A646" s="84">
        <f t="shared" si="114"/>
        <v>47</v>
      </c>
      <c r="B646" s="133">
        <f t="shared" si="114"/>
        <v>4.1720587488708952E-3</v>
      </c>
      <c r="C646" s="73">
        <f t="shared" si="111"/>
        <v>1.0000000000000002</v>
      </c>
      <c r="D646" s="43">
        <f t="shared" si="108"/>
        <v>4.172058748870896E-3</v>
      </c>
      <c r="E646" s="133">
        <f t="shared" si="112"/>
        <v>1.1470647116916307E-2</v>
      </c>
      <c r="F646" s="73">
        <f t="shared" si="113"/>
        <v>1</v>
      </c>
      <c r="G646" s="43">
        <f t="shared" si="109"/>
        <v>1.1470647116916307E-2</v>
      </c>
      <c r="H646" s="84"/>
      <c r="I646" s="133"/>
      <c r="J646" s="73"/>
      <c r="K646" s="43"/>
      <c r="L646" s="133"/>
      <c r="M646" s="73"/>
      <c r="N646" s="43"/>
      <c r="O646" s="84"/>
      <c r="P646" s="133"/>
      <c r="Q646" s="73"/>
      <c r="R646" s="43"/>
      <c r="S646" s="133"/>
      <c r="T646" s="73"/>
      <c r="U646" s="43"/>
      <c r="W646" s="106"/>
      <c r="AA646" s="106"/>
      <c r="AG646" s="106"/>
      <c r="AJ646" s="106"/>
    </row>
    <row r="647" spans="1:36" x14ac:dyDescent="0.3">
      <c r="A647" s="84">
        <f t="shared" si="114"/>
        <v>48</v>
      </c>
      <c r="B647" s="133">
        <f t="shared" si="114"/>
        <v>4.0743546982716919E-3</v>
      </c>
      <c r="C647" s="73">
        <f t="shared" si="111"/>
        <v>1</v>
      </c>
      <c r="D647" s="43">
        <f t="shared" si="108"/>
        <v>4.0743546982716919E-3</v>
      </c>
      <c r="E647" s="133">
        <f t="shared" si="112"/>
        <v>1.1280028429962959E-2</v>
      </c>
      <c r="F647" s="73">
        <f t="shared" si="113"/>
        <v>1</v>
      </c>
      <c r="G647" s="43">
        <f t="shared" si="109"/>
        <v>1.1280028429962959E-2</v>
      </c>
      <c r="H647" s="84"/>
      <c r="I647" s="133"/>
      <c r="J647" s="73"/>
      <c r="K647" s="43"/>
      <c r="L647" s="133"/>
      <c r="M647" s="73"/>
      <c r="N647" s="43"/>
      <c r="O647" s="84"/>
      <c r="P647" s="133"/>
      <c r="Q647" s="73"/>
      <c r="R647" s="43"/>
      <c r="S647" s="133"/>
      <c r="T647" s="73"/>
      <c r="U647" s="43"/>
      <c r="W647" s="106"/>
      <c r="AA647" s="106"/>
      <c r="AG647" s="106"/>
      <c r="AJ647" s="106"/>
    </row>
    <row r="648" spans="1:36" x14ac:dyDescent="0.3">
      <c r="A648" s="84">
        <f t="shared" si="114"/>
        <v>49</v>
      </c>
      <c r="B648" s="133">
        <f t="shared" si="114"/>
        <v>3.8626625886400839E-3</v>
      </c>
      <c r="C648" s="73">
        <f t="shared" si="111"/>
        <v>1</v>
      </c>
      <c r="D648" s="43">
        <f t="shared" si="108"/>
        <v>3.8626625886400839E-3</v>
      </c>
      <c r="E648" s="133">
        <f t="shared" si="112"/>
        <v>1.030203004112191E-2</v>
      </c>
      <c r="F648" s="73">
        <f t="shared" si="113"/>
        <v>1</v>
      </c>
      <c r="G648" s="43">
        <f t="shared" si="109"/>
        <v>1.030203004112191E-2</v>
      </c>
      <c r="H648" s="84"/>
      <c r="I648" s="133"/>
      <c r="J648" s="73"/>
      <c r="K648" s="43"/>
      <c r="L648" s="133"/>
      <c r="M648" s="73"/>
      <c r="N648" s="43"/>
      <c r="O648" s="84"/>
      <c r="P648" s="133"/>
      <c r="Q648" s="73"/>
      <c r="R648" s="43"/>
      <c r="S648" s="133"/>
      <c r="T648" s="73"/>
      <c r="U648" s="43"/>
      <c r="W648" s="106"/>
      <c r="AA648" s="106"/>
      <c r="AG648" s="106"/>
      <c r="AJ648" s="106"/>
    </row>
    <row r="649" spans="1:36" x14ac:dyDescent="0.3">
      <c r="A649" s="84">
        <f t="shared" si="114"/>
        <v>50</v>
      </c>
      <c r="B649" s="133">
        <f t="shared" si="114"/>
        <v>3.7458008810606447E-3</v>
      </c>
      <c r="C649" s="73">
        <f t="shared" si="111"/>
        <v>1</v>
      </c>
      <c r="D649" s="43">
        <f t="shared" si="108"/>
        <v>3.7458008810606447E-3</v>
      </c>
      <c r="E649" s="133">
        <f t="shared" si="112"/>
        <v>1.014781090243101E-2</v>
      </c>
      <c r="F649" s="73">
        <f t="shared" si="113"/>
        <v>1</v>
      </c>
      <c r="G649" s="43">
        <f t="shared" si="109"/>
        <v>1.014781090243101E-2</v>
      </c>
      <c r="H649" s="84"/>
      <c r="I649" s="133"/>
      <c r="J649" s="73"/>
      <c r="K649" s="43"/>
      <c r="L649" s="133"/>
      <c r="M649" s="73"/>
      <c r="N649" s="43"/>
      <c r="O649" s="84"/>
      <c r="P649" s="133"/>
      <c r="Q649" s="73"/>
      <c r="R649" s="43"/>
      <c r="S649" s="133"/>
      <c r="T649" s="73"/>
      <c r="U649" s="43"/>
      <c r="W649" s="106"/>
      <c r="AA649" s="106"/>
      <c r="AG649" s="106"/>
      <c r="AJ649" s="106"/>
    </row>
    <row r="650" spans="1:36" x14ac:dyDescent="0.3">
      <c r="A650" s="84">
        <f t="shared" si="114"/>
        <v>51</v>
      </c>
      <c r="B650" s="133">
        <f t="shared" si="114"/>
        <v>3.5767345582100618E-3</v>
      </c>
      <c r="C650" s="73">
        <f t="shared" si="111"/>
        <v>1</v>
      </c>
      <c r="D650" s="43">
        <f t="shared" si="108"/>
        <v>3.5767345582100618E-3</v>
      </c>
      <c r="E650" s="133">
        <f t="shared" si="112"/>
        <v>1.024359918733219E-2</v>
      </c>
      <c r="F650" s="73">
        <f t="shared" si="113"/>
        <v>1</v>
      </c>
      <c r="G650" s="43">
        <f t="shared" si="109"/>
        <v>1.024359918733219E-2</v>
      </c>
      <c r="H650" s="84"/>
      <c r="I650" s="133"/>
      <c r="J650" s="73"/>
      <c r="K650" s="43"/>
      <c r="L650" s="133"/>
      <c r="M650" s="73"/>
      <c r="N650" s="43"/>
      <c r="O650" s="84"/>
      <c r="P650" s="133"/>
      <c r="Q650" s="73"/>
      <c r="R650" s="43"/>
      <c r="S650" s="133"/>
      <c r="T650" s="73"/>
      <c r="U650" s="43"/>
      <c r="W650" s="106"/>
      <c r="AA650" s="106"/>
      <c r="AG650" s="106"/>
      <c r="AJ650" s="106"/>
    </row>
    <row r="651" spans="1:36" x14ac:dyDescent="0.3">
      <c r="A651" s="84">
        <f t="shared" si="114"/>
        <v>52</v>
      </c>
      <c r="B651" s="133">
        <f t="shared" si="114"/>
        <v>3.5719451439650027E-3</v>
      </c>
      <c r="C651" s="73">
        <f t="shared" si="111"/>
        <v>1</v>
      </c>
      <c r="D651" s="43">
        <f t="shared" si="108"/>
        <v>3.5719451439650027E-3</v>
      </c>
      <c r="E651" s="133">
        <f t="shared" si="112"/>
        <v>1.0364292426307677E-2</v>
      </c>
      <c r="F651" s="73">
        <f t="shared" si="113"/>
        <v>1</v>
      </c>
      <c r="G651" s="43">
        <f t="shared" si="109"/>
        <v>1.0364292426307677E-2</v>
      </c>
      <c r="H651" s="84"/>
      <c r="I651" s="133"/>
      <c r="J651" s="73"/>
      <c r="K651" s="43"/>
      <c r="L651" s="133"/>
      <c r="M651" s="73"/>
      <c r="N651" s="43"/>
      <c r="O651" s="84"/>
      <c r="P651" s="133"/>
      <c r="Q651" s="73"/>
      <c r="R651" s="43"/>
      <c r="S651" s="133"/>
      <c r="T651" s="73"/>
      <c r="U651" s="43"/>
      <c r="W651" s="106"/>
      <c r="AA651" s="106"/>
      <c r="AG651" s="106"/>
      <c r="AJ651" s="106"/>
    </row>
    <row r="652" spans="1:36" x14ac:dyDescent="0.3">
      <c r="A652" s="84">
        <f t="shared" si="114"/>
        <v>53</v>
      </c>
      <c r="B652" s="133">
        <f t="shared" si="114"/>
        <v>3.5092038173547297E-3</v>
      </c>
      <c r="C652" s="73">
        <f t="shared" si="111"/>
        <v>1</v>
      </c>
      <c r="D652" s="43">
        <f t="shared" si="108"/>
        <v>3.5092038173547297E-3</v>
      </c>
      <c r="E652" s="133">
        <f t="shared" si="112"/>
        <v>1.0449065058445221E-2</v>
      </c>
      <c r="F652" s="73">
        <f t="shared" si="113"/>
        <v>1</v>
      </c>
      <c r="G652" s="43">
        <f t="shared" si="109"/>
        <v>1.0449065058445221E-2</v>
      </c>
      <c r="H652" s="84"/>
      <c r="I652" s="133"/>
      <c r="J652" s="73"/>
      <c r="K652" s="43"/>
      <c r="L652" s="133"/>
      <c r="M652" s="73"/>
      <c r="N652" s="43"/>
      <c r="O652" s="84"/>
      <c r="P652" s="133"/>
      <c r="Q652" s="73"/>
      <c r="R652" s="43"/>
      <c r="S652" s="133"/>
      <c r="T652" s="73"/>
      <c r="U652" s="43"/>
      <c r="W652" s="106"/>
      <c r="AA652" s="106"/>
      <c r="AG652" s="106"/>
      <c r="AJ652" s="106"/>
    </row>
    <row r="653" spans="1:36" x14ac:dyDescent="0.3">
      <c r="A653" s="84">
        <f t="shared" si="114"/>
        <v>54</v>
      </c>
      <c r="B653" s="133">
        <f t="shared" si="114"/>
        <v>3.6011605708598628E-3</v>
      </c>
      <c r="C653" s="73">
        <f t="shared" si="111"/>
        <v>1</v>
      </c>
      <c r="D653" s="43">
        <f t="shared" si="108"/>
        <v>3.6011605708598628E-3</v>
      </c>
      <c r="E653" s="133">
        <f t="shared" si="112"/>
        <v>1.0923217068706062E-2</v>
      </c>
      <c r="F653" s="73">
        <f t="shared" si="113"/>
        <v>1</v>
      </c>
      <c r="G653" s="43">
        <f t="shared" si="109"/>
        <v>1.0923217068706062E-2</v>
      </c>
      <c r="H653" s="84"/>
      <c r="I653" s="133"/>
      <c r="J653" s="73"/>
      <c r="K653" s="43"/>
      <c r="L653" s="133"/>
      <c r="M653" s="73"/>
      <c r="N653" s="43"/>
      <c r="O653" s="84"/>
      <c r="P653" s="133"/>
      <c r="Q653" s="73"/>
      <c r="R653" s="43"/>
      <c r="S653" s="133"/>
      <c r="T653" s="73"/>
      <c r="U653" s="43"/>
      <c r="W653" s="106"/>
      <c r="AA653" s="106"/>
      <c r="AG653" s="106"/>
      <c r="AJ653" s="106"/>
    </row>
    <row r="654" spans="1:36" x14ac:dyDescent="0.3">
      <c r="A654" s="84">
        <f t="shared" si="114"/>
        <v>55</v>
      </c>
      <c r="B654" s="133">
        <f t="shared" si="114"/>
        <v>2.7472080109658429E-3</v>
      </c>
      <c r="C654" s="73">
        <f t="shared" si="111"/>
        <v>1</v>
      </c>
      <c r="D654" s="43">
        <f t="shared" si="108"/>
        <v>2.7472080109658429E-3</v>
      </c>
      <c r="E654" s="133">
        <f t="shared" si="112"/>
        <v>8.630045528171813E-3</v>
      </c>
      <c r="F654" s="73">
        <f t="shared" si="113"/>
        <v>1.0000000000000002</v>
      </c>
      <c r="G654" s="43">
        <f t="shared" si="109"/>
        <v>8.6300455281718147E-3</v>
      </c>
      <c r="H654" s="84"/>
      <c r="I654" s="133"/>
      <c r="J654" s="73"/>
      <c r="K654" s="43"/>
      <c r="L654" s="133"/>
      <c r="M654" s="73"/>
      <c r="N654" s="43"/>
      <c r="O654" s="84"/>
      <c r="P654" s="133"/>
      <c r="Q654" s="73"/>
      <c r="R654" s="43"/>
      <c r="S654" s="133"/>
      <c r="T654" s="73"/>
      <c r="U654" s="43"/>
      <c r="W654" s="106"/>
      <c r="AA654" s="106"/>
      <c r="AG654" s="106"/>
      <c r="AJ654" s="106"/>
    </row>
    <row r="655" spans="1:36" x14ac:dyDescent="0.3">
      <c r="A655" s="84">
        <f t="shared" si="114"/>
        <v>56</v>
      </c>
      <c r="B655" s="133">
        <f t="shared" si="114"/>
        <v>2.5934678136994489E-3</v>
      </c>
      <c r="C655" s="73">
        <f t="shared" si="111"/>
        <v>1.0000000000000002</v>
      </c>
      <c r="D655" s="43">
        <f t="shared" si="108"/>
        <v>2.5934678136994493E-3</v>
      </c>
      <c r="E655" s="133">
        <f t="shared" si="112"/>
        <v>8.2550343927836941E-3</v>
      </c>
      <c r="F655" s="73">
        <f t="shared" si="113"/>
        <v>1.0000000000000002</v>
      </c>
      <c r="G655" s="43">
        <f t="shared" si="109"/>
        <v>8.2550343927836958E-3</v>
      </c>
      <c r="H655" s="84"/>
      <c r="I655" s="133"/>
      <c r="J655" s="73"/>
      <c r="K655" s="43"/>
      <c r="L655" s="133"/>
      <c r="M655" s="73"/>
      <c r="N655" s="43"/>
      <c r="O655" s="84"/>
      <c r="P655" s="133"/>
      <c r="Q655" s="73"/>
      <c r="R655" s="43"/>
      <c r="S655" s="133"/>
      <c r="T655" s="73"/>
      <c r="U655" s="43"/>
      <c r="W655" s="106"/>
      <c r="AA655" s="106"/>
      <c r="AG655" s="106"/>
      <c r="AJ655" s="106"/>
    </row>
    <row r="656" spans="1:36" x14ac:dyDescent="0.3">
      <c r="A656" s="84">
        <f t="shared" si="114"/>
        <v>57</v>
      </c>
      <c r="B656" s="133">
        <f t="shared" si="114"/>
        <v>2.4411644407065728E-3</v>
      </c>
      <c r="C656" s="73">
        <f t="shared" si="111"/>
        <v>1</v>
      </c>
      <c r="D656" s="43">
        <f t="shared" si="108"/>
        <v>2.4411644407065728E-3</v>
      </c>
      <c r="E656" s="133">
        <f t="shared" si="112"/>
        <v>8.3374123177987081E-3</v>
      </c>
      <c r="F656" s="73">
        <f t="shared" si="113"/>
        <v>1</v>
      </c>
      <c r="G656" s="43">
        <f t="shared" si="109"/>
        <v>8.3374123177987081E-3</v>
      </c>
      <c r="H656" s="84"/>
      <c r="I656" s="133"/>
      <c r="J656" s="73"/>
      <c r="K656" s="43"/>
      <c r="L656" s="133"/>
      <c r="M656" s="73"/>
      <c r="N656" s="43"/>
      <c r="O656" s="84"/>
      <c r="P656" s="133"/>
      <c r="Q656" s="73"/>
      <c r="R656" s="43"/>
      <c r="S656" s="133"/>
      <c r="T656" s="73"/>
      <c r="U656" s="43"/>
      <c r="W656" s="106"/>
      <c r="AA656" s="106"/>
      <c r="AG656" s="106"/>
      <c r="AJ656" s="106"/>
    </row>
    <row r="657" spans="1:36" x14ac:dyDescent="0.3">
      <c r="A657" s="84">
        <f t="shared" si="114"/>
        <v>58</v>
      </c>
      <c r="B657" s="133">
        <f t="shared" si="114"/>
        <v>2.4095543066891831E-3</v>
      </c>
      <c r="C657" s="73">
        <f t="shared" si="111"/>
        <v>1.0000000000000002</v>
      </c>
      <c r="D657" s="43">
        <f t="shared" si="108"/>
        <v>2.4095543066891835E-3</v>
      </c>
      <c r="E657" s="133">
        <f t="shared" si="112"/>
        <v>8.2435397985955519E-3</v>
      </c>
      <c r="F657" s="73">
        <f t="shared" si="113"/>
        <v>1.0000000000000002</v>
      </c>
      <c r="G657" s="43">
        <f t="shared" si="109"/>
        <v>8.2435397985955536E-3</v>
      </c>
      <c r="H657" s="84"/>
      <c r="I657" s="133"/>
      <c r="J657" s="73"/>
      <c r="K657" s="43"/>
      <c r="L657" s="133"/>
      <c r="M657" s="73"/>
      <c r="N657" s="43"/>
      <c r="O657" s="84"/>
      <c r="P657" s="133"/>
      <c r="Q657" s="73"/>
      <c r="R657" s="43"/>
      <c r="S657" s="133"/>
      <c r="T657" s="73"/>
      <c r="U657" s="43"/>
      <c r="W657" s="106"/>
      <c r="AA657" s="106"/>
      <c r="AG657" s="106"/>
      <c r="AJ657" s="106"/>
    </row>
    <row r="658" spans="1:36" x14ac:dyDescent="0.3">
      <c r="A658" s="84">
        <f t="shared" si="114"/>
        <v>59</v>
      </c>
      <c r="B658" s="133">
        <f t="shared" si="114"/>
        <v>2.0446009412156876E-3</v>
      </c>
      <c r="C658" s="73">
        <f t="shared" si="111"/>
        <v>1</v>
      </c>
      <c r="D658" s="43">
        <f t="shared" si="108"/>
        <v>2.0446009412156876E-3</v>
      </c>
      <c r="E658" s="133">
        <f t="shared" si="112"/>
        <v>7.4389182054256401E-3</v>
      </c>
      <c r="F658" s="73">
        <f t="shared" si="113"/>
        <v>1</v>
      </c>
      <c r="G658" s="43">
        <f t="shared" si="109"/>
        <v>7.4389182054256401E-3</v>
      </c>
      <c r="H658" s="84"/>
      <c r="I658" s="133"/>
      <c r="J658" s="73"/>
      <c r="K658" s="43"/>
      <c r="L658" s="133"/>
      <c r="M658" s="73"/>
      <c r="N658" s="43"/>
      <c r="O658" s="84"/>
      <c r="P658" s="133"/>
      <c r="Q658" s="73"/>
      <c r="R658" s="43"/>
      <c r="S658" s="133"/>
      <c r="T658" s="73"/>
      <c r="U658" s="43"/>
      <c r="W658" s="106"/>
      <c r="AA658" s="106"/>
      <c r="AG658" s="106"/>
      <c r="AJ658" s="106"/>
    </row>
    <row r="659" spans="1:36" x14ac:dyDescent="0.3">
      <c r="A659" s="84">
        <f t="shared" ref="A659:B678" si="115">A462</f>
        <v>60</v>
      </c>
      <c r="B659" s="133">
        <f t="shared" si="115"/>
        <v>1.7146102997311224E-3</v>
      </c>
      <c r="C659" s="73">
        <f t="shared" si="111"/>
        <v>1</v>
      </c>
      <c r="D659" s="43">
        <f t="shared" si="108"/>
        <v>1.7146102997311224E-3</v>
      </c>
      <c r="E659" s="133">
        <f t="shared" si="112"/>
        <v>6.1903179117387581E-3</v>
      </c>
      <c r="F659" s="73">
        <f t="shared" si="113"/>
        <v>1</v>
      </c>
      <c r="G659" s="43">
        <f t="shared" si="109"/>
        <v>6.1903179117387581E-3</v>
      </c>
      <c r="H659" s="84"/>
      <c r="I659" s="133"/>
      <c r="J659" s="73"/>
      <c r="K659" s="43"/>
      <c r="L659" s="133"/>
      <c r="M659" s="73"/>
      <c r="N659" s="43"/>
      <c r="O659" s="84"/>
      <c r="P659" s="133"/>
      <c r="Q659" s="73"/>
      <c r="R659" s="43"/>
      <c r="S659" s="133"/>
      <c r="T659" s="73"/>
      <c r="U659" s="43"/>
      <c r="W659" s="106"/>
      <c r="AA659" s="106"/>
      <c r="AG659" s="106"/>
      <c r="AJ659" s="106"/>
    </row>
    <row r="660" spans="1:36" x14ac:dyDescent="0.3">
      <c r="A660" s="84">
        <f t="shared" si="115"/>
        <v>61</v>
      </c>
      <c r="B660" s="133">
        <f t="shared" si="115"/>
        <v>1.5685331652568228E-3</v>
      </c>
      <c r="C660" s="73">
        <f t="shared" si="111"/>
        <v>1</v>
      </c>
      <c r="D660" s="43">
        <f t="shared" si="108"/>
        <v>1.5685331652568228E-3</v>
      </c>
      <c r="E660" s="133">
        <f t="shared" si="112"/>
        <v>6.0475933672360007E-3</v>
      </c>
      <c r="F660" s="73">
        <f t="shared" si="113"/>
        <v>1</v>
      </c>
      <c r="G660" s="43">
        <f t="shared" si="109"/>
        <v>6.0475933672360007E-3</v>
      </c>
      <c r="H660" s="84"/>
      <c r="I660" s="133"/>
      <c r="J660" s="73"/>
      <c r="K660" s="43"/>
      <c r="L660" s="133"/>
      <c r="M660" s="73"/>
      <c r="N660" s="43"/>
      <c r="O660" s="84"/>
      <c r="P660" s="133"/>
      <c r="Q660" s="73"/>
      <c r="R660" s="43"/>
      <c r="S660" s="133"/>
      <c r="T660" s="73"/>
      <c r="U660" s="43"/>
      <c r="W660" s="106"/>
      <c r="AA660" s="106"/>
      <c r="AG660" s="106"/>
      <c r="AJ660" s="106"/>
    </row>
    <row r="661" spans="1:36" x14ac:dyDescent="0.3">
      <c r="A661" s="84">
        <f t="shared" si="115"/>
        <v>62</v>
      </c>
      <c r="B661" s="133">
        <f t="shared" si="115"/>
        <v>1.3918037796141456E-3</v>
      </c>
      <c r="C661" s="73">
        <f t="shared" si="111"/>
        <v>1</v>
      </c>
      <c r="D661" s="43">
        <f t="shared" si="108"/>
        <v>1.3918037796141456E-3</v>
      </c>
      <c r="E661" s="133">
        <f t="shared" si="112"/>
        <v>5.7822598180597316E-3</v>
      </c>
      <c r="F661" s="73">
        <f t="shared" si="113"/>
        <v>1</v>
      </c>
      <c r="G661" s="43">
        <f t="shared" si="109"/>
        <v>5.7822598180597316E-3</v>
      </c>
      <c r="H661" s="84"/>
      <c r="I661" s="133"/>
      <c r="J661" s="73"/>
      <c r="K661" s="43"/>
      <c r="L661" s="133"/>
      <c r="M661" s="73"/>
      <c r="N661" s="43"/>
      <c r="O661" s="84"/>
      <c r="P661" s="133"/>
      <c r="Q661" s="73"/>
      <c r="R661" s="43"/>
      <c r="S661" s="133"/>
      <c r="T661" s="73"/>
      <c r="U661" s="43"/>
      <c r="W661" s="106"/>
      <c r="AA661" s="106"/>
      <c r="AG661" s="106"/>
      <c r="AJ661" s="106"/>
    </row>
    <row r="662" spans="1:36" x14ac:dyDescent="0.3">
      <c r="A662" s="84">
        <f t="shared" si="115"/>
        <v>63</v>
      </c>
      <c r="B662" s="133">
        <f t="shared" si="115"/>
        <v>1.2404582894702811E-3</v>
      </c>
      <c r="C662" s="73">
        <f t="shared" si="111"/>
        <v>1</v>
      </c>
      <c r="D662" s="43">
        <f t="shared" si="108"/>
        <v>1.2404582894702811E-3</v>
      </c>
      <c r="E662" s="133">
        <f t="shared" si="112"/>
        <v>5.0676792126969289E-3</v>
      </c>
      <c r="F662" s="73">
        <f t="shared" si="113"/>
        <v>1</v>
      </c>
      <c r="G662" s="43">
        <f t="shared" si="109"/>
        <v>5.0676792126969289E-3</v>
      </c>
      <c r="H662" s="84"/>
      <c r="I662" s="133"/>
      <c r="J662" s="73"/>
      <c r="K662" s="43"/>
      <c r="L662" s="133"/>
      <c r="M662" s="73"/>
      <c r="N662" s="43"/>
      <c r="O662" s="84"/>
      <c r="P662" s="133"/>
      <c r="Q662" s="73"/>
      <c r="R662" s="43"/>
      <c r="S662" s="133"/>
      <c r="T662" s="73"/>
      <c r="U662" s="43"/>
      <c r="W662" s="106"/>
      <c r="AA662" s="106"/>
      <c r="AG662" s="106"/>
      <c r="AJ662" s="106"/>
    </row>
    <row r="663" spans="1:36" x14ac:dyDescent="0.3">
      <c r="A663" s="84">
        <f t="shared" si="115"/>
        <v>64</v>
      </c>
      <c r="B663" s="133">
        <f t="shared" si="115"/>
        <v>9.9476133869875441E-4</v>
      </c>
      <c r="C663" s="73">
        <f t="shared" ref="C663:C683" si="116">C466/$C563</f>
        <v>1</v>
      </c>
      <c r="D663" s="43">
        <f t="shared" si="108"/>
        <v>9.9476133869875441E-4</v>
      </c>
      <c r="E663" s="133">
        <f t="shared" ref="E663:E682" si="117">E466</f>
        <v>4.7386464540613753E-3</v>
      </c>
      <c r="F663" s="73">
        <f t="shared" ref="F663:F682" si="118">F466/$G563</f>
        <v>1</v>
      </c>
      <c r="G663" s="43">
        <f t="shared" si="109"/>
        <v>4.7386464540613753E-3</v>
      </c>
      <c r="H663" s="84"/>
      <c r="I663" s="133"/>
      <c r="J663" s="73"/>
      <c r="K663" s="43"/>
      <c r="L663" s="133"/>
      <c r="M663" s="73"/>
      <c r="N663" s="43"/>
      <c r="O663" s="84"/>
      <c r="P663" s="133"/>
      <c r="Q663" s="73"/>
      <c r="R663" s="43"/>
      <c r="S663" s="133"/>
      <c r="T663" s="73"/>
      <c r="U663" s="43"/>
      <c r="W663" s="106"/>
      <c r="AA663" s="106"/>
      <c r="AG663" s="106"/>
      <c r="AJ663" s="106"/>
    </row>
    <row r="664" spans="1:36" x14ac:dyDescent="0.3">
      <c r="A664" s="84">
        <f t="shared" si="115"/>
        <v>65</v>
      </c>
      <c r="B664" s="133">
        <f t="shared" si="115"/>
        <v>8.8460481106239746E-4</v>
      </c>
      <c r="C664" s="73">
        <f t="shared" si="116"/>
        <v>1</v>
      </c>
      <c r="D664" s="43">
        <f t="shared" si="108"/>
        <v>8.8460481106239746E-4</v>
      </c>
      <c r="E664" s="133">
        <f t="shared" si="117"/>
        <v>4.4129662853973637E-3</v>
      </c>
      <c r="F664" s="73">
        <f t="shared" si="118"/>
        <v>1</v>
      </c>
      <c r="G664" s="43">
        <f t="shared" si="109"/>
        <v>4.4129662853973637E-3</v>
      </c>
      <c r="H664" s="84"/>
      <c r="I664" s="133"/>
      <c r="J664" s="73"/>
      <c r="K664" s="43"/>
      <c r="L664" s="133"/>
      <c r="M664" s="73"/>
      <c r="N664" s="43"/>
      <c r="O664" s="84"/>
      <c r="P664" s="133"/>
      <c r="Q664" s="73"/>
      <c r="R664" s="43"/>
      <c r="S664" s="133"/>
      <c r="T664" s="73"/>
      <c r="U664" s="43"/>
      <c r="W664" s="106"/>
      <c r="AA664" s="106"/>
      <c r="AG664" s="106"/>
      <c r="AJ664" s="106"/>
    </row>
    <row r="665" spans="1:36" x14ac:dyDescent="0.3">
      <c r="A665" s="84">
        <f t="shared" si="115"/>
        <v>66</v>
      </c>
      <c r="B665" s="133">
        <f t="shared" si="115"/>
        <v>7.7253251772801685E-4</v>
      </c>
      <c r="C665" s="73">
        <f t="shared" si="116"/>
        <v>1</v>
      </c>
      <c r="D665" s="43">
        <f t="shared" si="108"/>
        <v>7.7253251772801685E-4</v>
      </c>
      <c r="E665" s="133">
        <f t="shared" si="117"/>
        <v>3.955098283569723E-3</v>
      </c>
      <c r="F665" s="73">
        <f t="shared" si="118"/>
        <v>1</v>
      </c>
      <c r="G665" s="43">
        <f t="shared" si="109"/>
        <v>3.955098283569723E-3</v>
      </c>
      <c r="H665" s="84"/>
      <c r="I665" s="133"/>
      <c r="J665" s="73"/>
      <c r="K665" s="43"/>
      <c r="L665" s="133"/>
      <c r="M665" s="73"/>
      <c r="N665" s="43"/>
      <c r="O665" s="84"/>
      <c r="P665" s="133"/>
      <c r="Q665" s="73"/>
      <c r="R665" s="43"/>
      <c r="S665" s="133"/>
      <c r="T665" s="73"/>
      <c r="U665" s="43"/>
      <c r="W665" s="106"/>
      <c r="AA665" s="106"/>
      <c r="AG665" s="106"/>
      <c r="AJ665" s="106"/>
    </row>
    <row r="666" spans="1:36" x14ac:dyDescent="0.3">
      <c r="A666" s="84">
        <f t="shared" si="115"/>
        <v>67</v>
      </c>
      <c r="B666" s="133">
        <f t="shared" si="115"/>
        <v>6.6572858006320112E-4</v>
      </c>
      <c r="C666" s="73">
        <f t="shared" si="116"/>
        <v>1</v>
      </c>
      <c r="D666" s="43">
        <f t="shared" si="108"/>
        <v>6.6572858006320112E-4</v>
      </c>
      <c r="E666" s="133">
        <f t="shared" si="117"/>
        <v>3.479030507610858E-3</v>
      </c>
      <c r="F666" s="73">
        <f t="shared" si="118"/>
        <v>1</v>
      </c>
      <c r="G666" s="43">
        <f t="shared" si="109"/>
        <v>3.479030507610858E-3</v>
      </c>
      <c r="H666" s="84"/>
      <c r="I666" s="133"/>
      <c r="J666" s="73"/>
      <c r="K666" s="43"/>
      <c r="L666" s="133"/>
      <c r="M666" s="73"/>
      <c r="N666" s="43"/>
      <c r="O666" s="84"/>
      <c r="P666" s="133"/>
      <c r="Q666" s="73"/>
      <c r="R666" s="43"/>
      <c r="S666" s="133"/>
      <c r="T666" s="73"/>
      <c r="U666" s="43"/>
      <c r="W666" s="106"/>
      <c r="AA666" s="106"/>
      <c r="AG666" s="106"/>
      <c r="AJ666" s="106"/>
    </row>
    <row r="667" spans="1:36" x14ac:dyDescent="0.3">
      <c r="A667" s="84">
        <f t="shared" si="115"/>
        <v>68</v>
      </c>
      <c r="B667" s="133">
        <f t="shared" si="115"/>
        <v>5.4359851681419654E-4</v>
      </c>
      <c r="C667" s="73">
        <f t="shared" si="116"/>
        <v>1</v>
      </c>
      <c r="D667" s="43">
        <f t="shared" si="108"/>
        <v>5.4359851681419654E-4</v>
      </c>
      <c r="E667" s="133">
        <f t="shared" si="117"/>
        <v>3.114556083561868E-3</v>
      </c>
      <c r="F667" s="73">
        <f t="shared" si="118"/>
        <v>1</v>
      </c>
      <c r="G667" s="43">
        <f t="shared" si="109"/>
        <v>3.114556083561868E-3</v>
      </c>
      <c r="H667" s="84"/>
      <c r="I667" s="133"/>
      <c r="J667" s="73"/>
      <c r="K667" s="43"/>
      <c r="L667" s="133"/>
      <c r="M667" s="73"/>
      <c r="N667" s="43"/>
      <c r="O667" s="84"/>
      <c r="P667" s="133"/>
      <c r="Q667" s="73"/>
      <c r="R667" s="43"/>
      <c r="S667" s="133"/>
      <c r="T667" s="73"/>
      <c r="U667" s="43"/>
      <c r="W667" s="106"/>
      <c r="AA667" s="106"/>
      <c r="AG667" s="106"/>
      <c r="AJ667" s="106"/>
    </row>
    <row r="668" spans="1:36" x14ac:dyDescent="0.3">
      <c r="A668" s="84">
        <f t="shared" si="115"/>
        <v>69</v>
      </c>
      <c r="B668" s="133">
        <f t="shared" si="115"/>
        <v>5.0624108570273641E-4</v>
      </c>
      <c r="C668" s="73">
        <f t="shared" si="116"/>
        <v>1</v>
      </c>
      <c r="D668" s="43">
        <f t="shared" ref="D668:D683" si="119">B668*C668</f>
        <v>5.0624108570273641E-4</v>
      </c>
      <c r="E668" s="133">
        <f t="shared" si="117"/>
        <v>2.9071744467508136E-3</v>
      </c>
      <c r="F668" s="73">
        <f t="shared" si="118"/>
        <v>1</v>
      </c>
      <c r="G668" s="43">
        <f t="shared" ref="G668:G682" si="120">E668*F668</f>
        <v>2.9071744467508136E-3</v>
      </c>
      <c r="H668" s="84"/>
      <c r="I668" s="133"/>
      <c r="J668" s="73"/>
      <c r="K668" s="43"/>
      <c r="L668" s="133"/>
      <c r="M668" s="73"/>
      <c r="N668" s="43"/>
      <c r="O668" s="84"/>
      <c r="P668" s="133"/>
      <c r="Q668" s="73"/>
      <c r="R668" s="43"/>
      <c r="S668" s="133"/>
      <c r="T668" s="73"/>
      <c r="U668" s="43"/>
      <c r="W668" s="106"/>
      <c r="AA668" s="106"/>
      <c r="AG668" s="106"/>
      <c r="AJ668" s="106"/>
    </row>
    <row r="669" spans="1:36" x14ac:dyDescent="0.3">
      <c r="A669" s="84">
        <f t="shared" si="115"/>
        <v>70</v>
      </c>
      <c r="B669" s="133">
        <f t="shared" si="115"/>
        <v>4.2913151635728649E-4</v>
      </c>
      <c r="C669" s="73">
        <f t="shared" si="116"/>
        <v>1</v>
      </c>
      <c r="D669" s="43">
        <f t="shared" si="119"/>
        <v>4.2913151635728649E-4</v>
      </c>
      <c r="E669" s="133">
        <f t="shared" si="117"/>
        <v>2.4809165789405623E-3</v>
      </c>
      <c r="F669" s="73">
        <f t="shared" si="118"/>
        <v>1.0000000000000002</v>
      </c>
      <c r="G669" s="43">
        <f t="shared" si="120"/>
        <v>2.4809165789405627E-3</v>
      </c>
      <c r="H669" s="84"/>
      <c r="I669" s="133"/>
      <c r="J669" s="73"/>
      <c r="K669" s="43"/>
      <c r="L669" s="133"/>
      <c r="M669" s="73"/>
      <c r="N669" s="43"/>
      <c r="O669" s="84"/>
      <c r="P669" s="133"/>
      <c r="Q669" s="73"/>
      <c r="R669" s="43"/>
      <c r="S669" s="133"/>
      <c r="T669" s="73"/>
      <c r="U669" s="43"/>
      <c r="W669" s="106"/>
      <c r="AA669" s="106"/>
      <c r="AG669" s="106"/>
      <c r="AJ669" s="106"/>
    </row>
    <row r="670" spans="1:36" x14ac:dyDescent="0.3">
      <c r="A670" s="84">
        <f t="shared" si="115"/>
        <v>71</v>
      </c>
      <c r="B670" s="133">
        <f t="shared" si="115"/>
        <v>3.4483782564424803E-4</v>
      </c>
      <c r="C670" s="73">
        <f t="shared" si="116"/>
        <v>1</v>
      </c>
      <c r="D670" s="43">
        <f t="shared" si="119"/>
        <v>3.4483782564424803E-4</v>
      </c>
      <c r="E670" s="133">
        <f t="shared" si="117"/>
        <v>2.1571521759745737E-3</v>
      </c>
      <c r="F670" s="73">
        <f t="shared" si="118"/>
        <v>1.0000000000000002</v>
      </c>
      <c r="G670" s="43">
        <f t="shared" si="120"/>
        <v>2.1571521759745742E-3</v>
      </c>
      <c r="H670" s="84"/>
      <c r="I670" s="133"/>
      <c r="J670" s="73"/>
      <c r="K670" s="43"/>
      <c r="L670" s="133"/>
      <c r="M670" s="73"/>
      <c r="N670" s="43"/>
      <c r="O670" s="84"/>
      <c r="P670" s="133"/>
      <c r="Q670" s="73"/>
      <c r="R670" s="43"/>
      <c r="S670" s="133"/>
      <c r="T670" s="73"/>
      <c r="U670" s="43"/>
      <c r="W670" s="106"/>
      <c r="AA670" s="106"/>
      <c r="AG670" s="106"/>
      <c r="AJ670" s="106"/>
    </row>
    <row r="671" spans="1:36" x14ac:dyDescent="0.3">
      <c r="A671" s="84">
        <f t="shared" si="115"/>
        <v>72</v>
      </c>
      <c r="B671" s="133">
        <f t="shared" si="115"/>
        <v>2.6868613914780994E-4</v>
      </c>
      <c r="C671" s="73">
        <f t="shared" si="116"/>
        <v>1.0000000000000002</v>
      </c>
      <c r="D671" s="43">
        <f t="shared" si="119"/>
        <v>2.6868613914781E-4</v>
      </c>
      <c r="E671" s="133">
        <f t="shared" si="117"/>
        <v>1.7438257266259821E-3</v>
      </c>
      <c r="F671" s="73">
        <f t="shared" si="118"/>
        <v>1</v>
      </c>
      <c r="G671" s="43">
        <f t="shared" si="120"/>
        <v>1.7438257266259821E-3</v>
      </c>
      <c r="H671" s="84"/>
      <c r="I671" s="133"/>
      <c r="J671" s="73"/>
      <c r="K671" s="43"/>
      <c r="L671" s="133"/>
      <c r="M671" s="73"/>
      <c r="N671" s="43"/>
      <c r="O671" s="84"/>
      <c r="P671" s="133"/>
      <c r="Q671" s="73"/>
      <c r="R671" s="43"/>
      <c r="S671" s="133"/>
      <c r="T671" s="73"/>
      <c r="U671" s="43"/>
      <c r="W671" s="106"/>
      <c r="AA671" s="106"/>
      <c r="AG671" s="106"/>
      <c r="AJ671" s="106"/>
    </row>
    <row r="672" spans="1:36" x14ac:dyDescent="0.3">
      <c r="A672" s="84">
        <f t="shared" si="115"/>
        <v>73</v>
      </c>
      <c r="B672" s="133">
        <f t="shared" si="115"/>
        <v>2.2414458666876125E-4</v>
      </c>
      <c r="C672" s="73">
        <f t="shared" si="116"/>
        <v>1</v>
      </c>
      <c r="D672" s="43">
        <f t="shared" si="119"/>
        <v>2.2414458666876125E-4</v>
      </c>
      <c r="E672" s="133">
        <f t="shared" si="117"/>
        <v>1.4061720223493227E-3</v>
      </c>
      <c r="F672" s="73">
        <f t="shared" si="118"/>
        <v>1</v>
      </c>
      <c r="G672" s="43">
        <f t="shared" si="120"/>
        <v>1.4061720223493227E-3</v>
      </c>
      <c r="H672" s="84"/>
      <c r="I672" s="133"/>
      <c r="J672" s="73"/>
      <c r="K672" s="43"/>
      <c r="L672" s="133"/>
      <c r="M672" s="73"/>
      <c r="N672" s="43"/>
      <c r="O672" s="84"/>
      <c r="P672" s="133"/>
      <c r="Q672" s="73"/>
      <c r="R672" s="43"/>
      <c r="S672" s="133"/>
      <c r="T672" s="73"/>
      <c r="U672" s="43"/>
      <c r="W672" s="106"/>
      <c r="AA672" s="106"/>
      <c r="AG672" s="106"/>
      <c r="AJ672" s="106"/>
    </row>
    <row r="673" spans="1:36" x14ac:dyDescent="0.3">
      <c r="A673" s="84">
        <f t="shared" si="115"/>
        <v>74</v>
      </c>
      <c r="B673" s="133">
        <f t="shared" si="115"/>
        <v>1.5805067008694702E-4</v>
      </c>
      <c r="C673" s="73">
        <f t="shared" si="116"/>
        <v>1</v>
      </c>
      <c r="D673" s="43">
        <f t="shared" si="119"/>
        <v>1.5805067008694702E-4</v>
      </c>
      <c r="E673" s="133">
        <f t="shared" si="117"/>
        <v>1.1188071676457825E-3</v>
      </c>
      <c r="F673" s="73">
        <f t="shared" si="118"/>
        <v>1</v>
      </c>
      <c r="G673" s="43">
        <f t="shared" si="120"/>
        <v>1.1188071676457825E-3</v>
      </c>
      <c r="H673" s="84"/>
      <c r="I673" s="133"/>
      <c r="J673" s="73"/>
      <c r="K673" s="43"/>
      <c r="L673" s="133"/>
      <c r="M673" s="73"/>
      <c r="N673" s="43"/>
      <c r="O673" s="84"/>
      <c r="P673" s="133"/>
      <c r="Q673" s="73"/>
      <c r="R673" s="43"/>
      <c r="S673" s="133"/>
      <c r="T673" s="73"/>
      <c r="U673" s="43"/>
      <c r="W673" s="106"/>
      <c r="AA673" s="106"/>
      <c r="AG673" s="106"/>
      <c r="AJ673" s="106"/>
    </row>
    <row r="674" spans="1:36" x14ac:dyDescent="0.3">
      <c r="A674" s="84">
        <f t="shared" si="115"/>
        <v>75</v>
      </c>
      <c r="B674" s="133">
        <f t="shared" si="115"/>
        <v>1.2404582894702811E-4</v>
      </c>
      <c r="C674" s="73">
        <f t="shared" si="116"/>
        <v>1.0000000000000002</v>
      </c>
      <c r="D674" s="43">
        <f t="shared" si="119"/>
        <v>1.2404582894702814E-4</v>
      </c>
      <c r="E674" s="133">
        <f t="shared" si="117"/>
        <v>9.0088881949559809E-4</v>
      </c>
      <c r="F674" s="73">
        <f t="shared" si="118"/>
        <v>1</v>
      </c>
      <c r="G674" s="43">
        <f t="shared" si="120"/>
        <v>9.0088881949559809E-4</v>
      </c>
      <c r="H674" s="84"/>
      <c r="I674" s="133"/>
      <c r="J674" s="73"/>
      <c r="K674" s="43"/>
      <c r="L674" s="133"/>
      <c r="M674" s="73"/>
      <c r="N674" s="43"/>
      <c r="O674" s="84"/>
      <c r="P674" s="133"/>
      <c r="Q674" s="73"/>
      <c r="R674" s="43"/>
      <c r="S674" s="133"/>
      <c r="T674" s="73"/>
      <c r="U674" s="43"/>
      <c r="W674" s="106"/>
      <c r="AA674" s="106"/>
      <c r="AG674" s="106"/>
      <c r="AJ674" s="106"/>
    </row>
    <row r="675" spans="1:36" x14ac:dyDescent="0.3">
      <c r="A675" s="84">
        <f t="shared" si="115"/>
        <v>76</v>
      </c>
      <c r="B675" s="133">
        <f t="shared" si="115"/>
        <v>1.0345134769327442E-4</v>
      </c>
      <c r="C675" s="73">
        <f t="shared" si="116"/>
        <v>1</v>
      </c>
      <c r="D675" s="43">
        <f t="shared" si="119"/>
        <v>1.0345134769327442E-4</v>
      </c>
      <c r="E675" s="133">
        <f t="shared" si="117"/>
        <v>5.8191383077466855E-4</v>
      </c>
      <c r="F675" s="73">
        <f t="shared" si="118"/>
        <v>1.0000000000000002</v>
      </c>
      <c r="G675" s="43">
        <f t="shared" si="120"/>
        <v>5.8191383077466866E-4</v>
      </c>
      <c r="H675" s="84"/>
      <c r="I675" s="133"/>
      <c r="J675" s="73"/>
      <c r="K675" s="43"/>
      <c r="L675" s="133"/>
      <c r="M675" s="73"/>
      <c r="N675" s="43"/>
      <c r="O675" s="84"/>
      <c r="P675" s="133"/>
      <c r="Q675" s="73"/>
      <c r="R675" s="43"/>
      <c r="S675" s="133"/>
      <c r="T675" s="73"/>
      <c r="U675" s="43"/>
      <c r="W675" s="106"/>
      <c r="AA675" s="106"/>
      <c r="AG675" s="106"/>
      <c r="AJ675" s="106"/>
    </row>
    <row r="676" spans="1:36" x14ac:dyDescent="0.3">
      <c r="A676" s="84">
        <f t="shared" si="115"/>
        <v>77</v>
      </c>
      <c r="B676" s="133">
        <f t="shared" si="115"/>
        <v>5.0288849573119507E-5</v>
      </c>
      <c r="C676" s="73">
        <f t="shared" si="116"/>
        <v>1</v>
      </c>
      <c r="D676" s="43">
        <f t="shared" si="119"/>
        <v>5.0288849573119507E-5</v>
      </c>
      <c r="E676" s="133">
        <f t="shared" si="117"/>
        <v>4.2146845356519206E-4</v>
      </c>
      <c r="F676" s="73">
        <f t="shared" si="118"/>
        <v>1</v>
      </c>
      <c r="G676" s="43">
        <f t="shared" si="120"/>
        <v>4.2146845356519206E-4</v>
      </c>
      <c r="H676" s="84"/>
      <c r="I676" s="133"/>
      <c r="J676" s="73"/>
      <c r="K676" s="43"/>
      <c r="L676" s="133"/>
      <c r="M676" s="73"/>
      <c r="N676" s="43"/>
      <c r="O676" s="84"/>
      <c r="P676" s="133"/>
      <c r="Q676" s="73"/>
      <c r="R676" s="43"/>
      <c r="S676" s="133"/>
      <c r="T676" s="73"/>
      <c r="U676" s="43"/>
      <c r="W676" s="106"/>
      <c r="AA676" s="106"/>
      <c r="AG676" s="106"/>
      <c r="AJ676" s="106"/>
    </row>
    <row r="677" spans="1:36" x14ac:dyDescent="0.3">
      <c r="A677" s="84">
        <f t="shared" si="115"/>
        <v>78</v>
      </c>
      <c r="B677" s="133">
        <f t="shared" si="115"/>
        <v>4.502049390355461E-5</v>
      </c>
      <c r="C677" s="73">
        <f t="shared" si="116"/>
        <v>1</v>
      </c>
      <c r="D677" s="43">
        <f t="shared" si="119"/>
        <v>4.502049390355461E-5</v>
      </c>
      <c r="E677" s="133">
        <f t="shared" si="117"/>
        <v>3.6974277971855486E-4</v>
      </c>
      <c r="F677" s="73">
        <f t="shared" si="118"/>
        <v>1</v>
      </c>
      <c r="G677" s="43">
        <f t="shared" si="120"/>
        <v>3.6974277971855486E-4</v>
      </c>
      <c r="H677" s="84"/>
      <c r="I677" s="133"/>
      <c r="J677" s="73"/>
      <c r="K677" s="43"/>
      <c r="L677" s="133"/>
      <c r="M677" s="73"/>
      <c r="N677" s="43"/>
      <c r="O677" s="84"/>
      <c r="P677" s="133"/>
      <c r="Q677" s="73"/>
      <c r="R677" s="43"/>
      <c r="S677" s="133"/>
      <c r="T677" s="73"/>
      <c r="U677" s="43"/>
      <c r="W677" s="106"/>
      <c r="AA677" s="106"/>
      <c r="AG677" s="106"/>
      <c r="AJ677" s="106"/>
    </row>
    <row r="678" spans="1:36" x14ac:dyDescent="0.3">
      <c r="A678" s="84">
        <f t="shared" si="115"/>
        <v>79</v>
      </c>
      <c r="B678" s="133">
        <f t="shared" si="115"/>
        <v>3.0652251168377604E-5</v>
      </c>
      <c r="C678" s="73">
        <f t="shared" si="116"/>
        <v>1.0000000000000002</v>
      </c>
      <c r="D678" s="43">
        <f t="shared" si="119"/>
        <v>3.0652251168377611E-5</v>
      </c>
      <c r="E678" s="133">
        <f t="shared" si="117"/>
        <v>2.3611812228140874E-4</v>
      </c>
      <c r="F678" s="73">
        <f t="shared" si="118"/>
        <v>1</v>
      </c>
      <c r="G678" s="43">
        <f t="shared" si="120"/>
        <v>2.3611812228140874E-4</v>
      </c>
      <c r="H678" s="84"/>
      <c r="I678" s="133"/>
      <c r="J678" s="73"/>
      <c r="K678" s="43"/>
      <c r="L678" s="133"/>
      <c r="M678" s="73"/>
      <c r="N678" s="43"/>
      <c r="O678" s="84"/>
      <c r="P678" s="133"/>
      <c r="Q678" s="73"/>
      <c r="R678" s="43"/>
      <c r="S678" s="133"/>
      <c r="T678" s="73"/>
      <c r="U678" s="43"/>
      <c r="W678" s="106"/>
      <c r="AA678" s="106"/>
      <c r="AG678" s="106"/>
      <c r="AJ678" s="106"/>
    </row>
    <row r="679" spans="1:36" x14ac:dyDescent="0.3">
      <c r="A679" s="84">
        <f t="shared" ref="A679:B683" si="121">A482</f>
        <v>80</v>
      </c>
      <c r="B679" s="133">
        <f t="shared" si="121"/>
        <v>2.1073422678259604E-5</v>
      </c>
      <c r="C679" s="73">
        <f t="shared" si="116"/>
        <v>1</v>
      </c>
      <c r="D679" s="43">
        <f t="shared" si="119"/>
        <v>2.1073422678259604E-5</v>
      </c>
      <c r="E679" s="133">
        <f t="shared" si="117"/>
        <v>1.7002420569959452E-4</v>
      </c>
      <c r="F679" s="73">
        <f t="shared" si="118"/>
        <v>1</v>
      </c>
      <c r="G679" s="43">
        <f t="shared" si="120"/>
        <v>1.7002420569959452E-4</v>
      </c>
      <c r="H679" s="84"/>
      <c r="I679" s="133"/>
      <c r="J679" s="73"/>
      <c r="K679" s="43"/>
      <c r="L679" s="133"/>
      <c r="M679" s="73"/>
      <c r="N679" s="43"/>
      <c r="O679" s="84"/>
      <c r="P679" s="133"/>
      <c r="Q679" s="73"/>
      <c r="R679" s="43"/>
      <c r="S679" s="133"/>
      <c r="T679" s="73"/>
      <c r="U679" s="43"/>
      <c r="W679" s="106"/>
      <c r="AA679" s="106"/>
      <c r="AG679" s="106"/>
      <c r="AJ679" s="106"/>
    </row>
    <row r="680" spans="1:36" x14ac:dyDescent="0.3">
      <c r="A680" s="84">
        <f t="shared" si="121"/>
        <v>81</v>
      </c>
      <c r="B680" s="133">
        <f t="shared" si="121"/>
        <v>9.5788284901180022E-6</v>
      </c>
      <c r="C680" s="73">
        <f t="shared" si="116"/>
        <v>1</v>
      </c>
      <c r="D680" s="43">
        <f t="shared" si="119"/>
        <v>9.5788284901180022E-6</v>
      </c>
      <c r="E680" s="133">
        <f t="shared" si="117"/>
        <v>1.0871970336283931E-4</v>
      </c>
      <c r="F680" s="73">
        <f t="shared" si="118"/>
        <v>1</v>
      </c>
      <c r="G680" s="43">
        <f t="shared" si="120"/>
        <v>1.0871970336283931E-4</v>
      </c>
      <c r="H680" s="84"/>
      <c r="I680" s="133"/>
      <c r="J680" s="73"/>
      <c r="K680" s="43"/>
      <c r="L680" s="133"/>
      <c r="M680" s="73"/>
      <c r="N680" s="43"/>
      <c r="O680" s="84"/>
      <c r="P680" s="133"/>
      <c r="Q680" s="73"/>
      <c r="R680" s="43"/>
      <c r="S680" s="133"/>
      <c r="T680" s="73"/>
      <c r="U680" s="43"/>
      <c r="W680" s="106"/>
      <c r="AA680" s="106"/>
      <c r="AG680" s="106"/>
      <c r="AJ680" s="106"/>
    </row>
    <row r="681" spans="1:36" x14ac:dyDescent="0.3">
      <c r="A681" s="84">
        <f t="shared" si="121"/>
        <v>82</v>
      </c>
      <c r="B681" s="133">
        <f t="shared" si="121"/>
        <v>8.1420042166003009E-6</v>
      </c>
      <c r="C681" s="73">
        <f t="shared" si="116"/>
        <v>1</v>
      </c>
      <c r="D681" s="43">
        <f t="shared" si="119"/>
        <v>8.1420042166003009E-6</v>
      </c>
      <c r="E681" s="133">
        <f t="shared" si="117"/>
        <v>5.2683556695649008E-5</v>
      </c>
      <c r="F681" s="73">
        <f t="shared" si="118"/>
        <v>1</v>
      </c>
      <c r="G681" s="43">
        <f t="shared" si="120"/>
        <v>5.2683556695649008E-5</v>
      </c>
      <c r="H681" s="84"/>
      <c r="I681" s="133"/>
      <c r="J681" s="73"/>
      <c r="K681" s="43"/>
      <c r="L681" s="133"/>
      <c r="M681" s="73"/>
      <c r="N681" s="43"/>
      <c r="O681" s="84"/>
      <c r="P681" s="133"/>
      <c r="Q681" s="73"/>
      <c r="R681" s="43"/>
      <c r="S681" s="133"/>
      <c r="T681" s="73"/>
      <c r="U681" s="43"/>
      <c r="W681" s="106"/>
      <c r="AA681" s="106"/>
      <c r="AG681" s="106"/>
      <c r="AJ681" s="106"/>
    </row>
    <row r="682" spans="1:36" x14ac:dyDescent="0.3">
      <c r="A682" s="84">
        <f t="shared" si="121"/>
        <v>83</v>
      </c>
      <c r="B682" s="133">
        <f t="shared" si="121"/>
        <v>7.1841213675885012E-6</v>
      </c>
      <c r="C682" s="73">
        <f t="shared" si="116"/>
        <v>1</v>
      </c>
      <c r="D682" s="43">
        <f t="shared" si="119"/>
        <v>7.1841213675885012E-6</v>
      </c>
      <c r="E682" s="133">
        <f t="shared" si="117"/>
        <v>7.9983217892485315E-5</v>
      </c>
      <c r="F682" s="73">
        <f t="shared" si="118"/>
        <v>1.0000000000000002</v>
      </c>
      <c r="G682" s="43">
        <f t="shared" si="120"/>
        <v>7.9983217892485328E-5</v>
      </c>
      <c r="H682" s="84"/>
      <c r="I682" s="133"/>
      <c r="J682" s="73"/>
      <c r="K682" s="43"/>
      <c r="L682" s="133"/>
      <c r="M682" s="73"/>
      <c r="N682" s="43"/>
      <c r="O682" s="84"/>
      <c r="P682" s="133"/>
      <c r="Q682" s="73"/>
      <c r="R682" s="43"/>
      <c r="S682" s="133"/>
      <c r="T682" s="73"/>
      <c r="U682" s="43"/>
      <c r="W682" s="106"/>
      <c r="AA682" s="106"/>
      <c r="AG682" s="106"/>
      <c r="AJ682" s="106"/>
    </row>
    <row r="683" spans="1:36" ht="13.5" thickBot="1" x14ac:dyDescent="0.35">
      <c r="A683" s="84" t="str">
        <f t="shared" si="121"/>
        <v>NNNN</v>
      </c>
      <c r="B683" s="137">
        <f t="shared" si="121"/>
        <v>0.18087989202744525</v>
      </c>
      <c r="C683" s="77">
        <f t="shared" si="116"/>
        <v>1</v>
      </c>
      <c r="D683" s="141">
        <f t="shared" si="119"/>
        <v>0.18087989202744525</v>
      </c>
      <c r="E683" s="79"/>
      <c r="F683" s="77"/>
      <c r="G683" s="72"/>
      <c r="H683" s="85"/>
      <c r="I683" s="137"/>
      <c r="J683" s="77"/>
      <c r="K683" s="141"/>
      <c r="L683" s="79"/>
      <c r="M683" s="77"/>
      <c r="N683" s="72"/>
      <c r="O683" s="85"/>
      <c r="P683" s="137"/>
      <c r="Q683" s="77"/>
      <c r="R683" s="141"/>
      <c r="S683" s="79"/>
      <c r="T683" s="77"/>
      <c r="U683" s="72"/>
      <c r="W683" s="106"/>
      <c r="AA683" s="106"/>
      <c r="AG683" s="106"/>
      <c r="AJ683" s="106"/>
    </row>
    <row r="684" spans="1:36" x14ac:dyDescent="0.3">
      <c r="C684" s="106"/>
      <c r="D684" s="106"/>
      <c r="E684" s="106"/>
      <c r="F684" s="106"/>
      <c r="G684" s="26"/>
      <c r="H684" s="26"/>
      <c r="AA684" s="26"/>
    </row>
    <row r="685" spans="1:36" x14ac:dyDescent="0.3">
      <c r="C685" s="106"/>
      <c r="D685" s="106"/>
      <c r="E685" s="106"/>
      <c r="F685" s="106"/>
      <c r="G685" s="26"/>
      <c r="H685" s="26"/>
      <c r="AA685" s="26"/>
    </row>
    <row r="686" spans="1:36" ht="15" x14ac:dyDescent="0.3">
      <c r="A686" s="131" t="s">
        <v>56</v>
      </c>
      <c r="C686" s="103"/>
      <c r="D686" s="103"/>
      <c r="E686" s="103"/>
      <c r="AA686" s="26"/>
    </row>
    <row r="687" spans="1:36" x14ac:dyDescent="0.3">
      <c r="A687" s="18" t="s">
        <v>118</v>
      </c>
      <c r="C687" s="103"/>
      <c r="D687" s="103"/>
      <c r="E687" s="103"/>
      <c r="F687" s="26"/>
      <c r="G687" s="26"/>
      <c r="H687" s="26"/>
      <c r="AA687" s="26"/>
    </row>
    <row r="688" spans="1:36" x14ac:dyDescent="0.3">
      <c r="A688" s="18" t="s">
        <v>139</v>
      </c>
      <c r="C688" s="103"/>
      <c r="D688" s="103"/>
      <c r="E688" s="103"/>
      <c r="F688" s="26"/>
      <c r="G688" s="26"/>
      <c r="H688" s="26"/>
      <c r="AA688" s="26"/>
    </row>
    <row r="689" spans="1:39" x14ac:dyDescent="0.3">
      <c r="C689" s="103"/>
      <c r="D689" s="103"/>
      <c r="E689" s="103"/>
      <c r="F689" s="26"/>
      <c r="G689" s="26"/>
      <c r="H689" s="26"/>
      <c r="AA689" s="26"/>
    </row>
    <row r="690" spans="1:39" x14ac:dyDescent="0.3">
      <c r="B690" s="223" t="s">
        <v>125</v>
      </c>
      <c r="C690" s="223"/>
      <c r="D690" s="223"/>
      <c r="E690" s="223"/>
      <c r="F690" s="223"/>
      <c r="G690" s="223"/>
      <c r="H690" s="223"/>
      <c r="AA690" s="26"/>
    </row>
    <row r="691" spans="1:39" x14ac:dyDescent="0.3">
      <c r="C691" s="106"/>
      <c r="D691" s="106"/>
      <c r="E691" s="106"/>
      <c r="F691" s="106"/>
      <c r="G691" s="26"/>
      <c r="H691" s="26"/>
      <c r="AA691" s="26"/>
    </row>
    <row r="692" spans="1:39" ht="39" x14ac:dyDescent="0.3">
      <c r="A692" s="19" t="s">
        <v>36</v>
      </c>
      <c r="B692" s="22" t="s">
        <v>19</v>
      </c>
      <c r="C692" s="19" t="s">
        <v>140</v>
      </c>
      <c r="D692" s="149" t="s">
        <v>49</v>
      </c>
      <c r="E692" s="26"/>
      <c r="F692" s="22" t="s">
        <v>19</v>
      </c>
      <c r="G692" s="19" t="s">
        <v>140</v>
      </c>
      <c r="H692" s="149" t="s">
        <v>49</v>
      </c>
      <c r="I692" s="26"/>
      <c r="L692" s="26"/>
      <c r="M692" s="26"/>
      <c r="N692" s="26"/>
      <c r="O692" s="26"/>
      <c r="R692" s="26"/>
      <c r="T692" s="26"/>
      <c r="U692" s="26"/>
      <c r="W692" s="26"/>
      <c r="X692" s="26"/>
      <c r="AA692" s="26"/>
      <c r="AB692" s="26"/>
      <c r="AE692" s="26"/>
      <c r="AG692" s="26"/>
      <c r="AH692" s="26"/>
      <c r="AJ692" s="26"/>
      <c r="AK692" s="26"/>
      <c r="AM692" s="26"/>
    </row>
    <row r="693" spans="1:39" x14ac:dyDescent="0.3">
      <c r="B693" s="22"/>
      <c r="C693" s="106"/>
      <c r="D693" s="106"/>
      <c r="E693" s="106"/>
      <c r="F693" s="106"/>
      <c r="G693" s="106"/>
      <c r="H693" s="106"/>
      <c r="AA693" s="26"/>
    </row>
    <row r="694" spans="1:39" s="103" customFormat="1" x14ac:dyDescent="0.3">
      <c r="B694" s="223" t="s">
        <v>114</v>
      </c>
      <c r="C694" s="223"/>
      <c r="D694" s="223"/>
      <c r="F694" s="223" t="s">
        <v>115</v>
      </c>
      <c r="G694" s="223"/>
      <c r="H694" s="223"/>
      <c r="K694" s="17"/>
      <c r="T694" s="105"/>
      <c r="W694" s="105"/>
      <c r="AA694" s="27"/>
      <c r="AG694" s="105"/>
      <c r="AJ694" s="105"/>
    </row>
    <row r="695" spans="1:39" x14ac:dyDescent="0.3">
      <c r="C695" s="106"/>
      <c r="D695" s="106"/>
      <c r="E695" s="106"/>
      <c r="F695" s="106"/>
      <c r="G695" s="106"/>
      <c r="H695" s="106"/>
      <c r="AA695" s="26"/>
    </row>
    <row r="696" spans="1:39" x14ac:dyDescent="0.3">
      <c r="A696" s="24">
        <f>A599</f>
        <v>0</v>
      </c>
      <c r="B696" s="86">
        <f>SUM(I599,L599,P599,S599)</f>
        <v>3.8056685591238816E-3</v>
      </c>
      <c r="C696" s="23">
        <f>IFERROR(SUM(K599,N599,R599,U599)/B696,1)</f>
        <v>0.96879559235995349</v>
      </c>
      <c r="D696" s="23">
        <f>ABS(C696-1)*B696*$I$4</f>
        <v>1.1875363306181002E-4</v>
      </c>
      <c r="E696" s="23"/>
      <c r="F696" s="86">
        <f>SUM(B599,E599)</f>
        <v>2.3252606159761451E-3</v>
      </c>
      <c r="G696" s="23">
        <f>SUM(D599,G599)/F696</f>
        <v>1.0510711067163363</v>
      </c>
      <c r="H696" s="23">
        <f>ABS(G696-1)*F696*$I$4</f>
        <v>1.1875363306181158E-4</v>
      </c>
      <c r="AA696" s="26"/>
    </row>
    <row r="697" spans="1:39" x14ac:dyDescent="0.3">
      <c r="A697" s="24">
        <f t="shared" ref="A697:A760" si="122">A600</f>
        <v>1</v>
      </c>
      <c r="B697" s="86">
        <f t="shared" ref="B697:B760" si="123">SUM(I600,L600,P600,S600)</f>
        <v>4.0245447901230786E-3</v>
      </c>
      <c r="C697" s="23">
        <f t="shared" ref="C697:C760" si="124">IFERROR(SUM(K600,N600,R600,U600)/B697,1)</f>
        <v>0.95944516222250198</v>
      </c>
      <c r="D697" s="23">
        <f t="shared" ref="D697:D760" si="125">ABS(C697-1)*B697*$I$4</f>
        <v>1.6321476109171627E-4</v>
      </c>
      <c r="E697" s="23"/>
      <c r="F697" s="86">
        <f t="shared" ref="F697:F760" si="126">SUM(B600,E600)</f>
        <v>4.2884415150258298E-3</v>
      </c>
      <c r="G697" s="23">
        <f t="shared" ref="G697:G760" si="127">SUM(D600,G600)/F697</f>
        <v>1.0380592251333829</v>
      </c>
      <c r="H697" s="23">
        <f t="shared" ref="H697:H760" si="128">ABS(G697-1)*F697*$I$4</f>
        <v>1.6321476109171365E-4</v>
      </c>
      <c r="AA697" s="26"/>
    </row>
    <row r="698" spans="1:39" x14ac:dyDescent="0.3">
      <c r="A698" s="24">
        <f t="shared" si="122"/>
        <v>2</v>
      </c>
      <c r="B698" s="86">
        <f t="shared" si="123"/>
        <v>3.0067942630480409E-3</v>
      </c>
      <c r="C698" s="23">
        <f t="shared" si="124"/>
        <v>0.95089364490320361</v>
      </c>
      <c r="D698" s="23">
        <f t="shared" si="125"/>
        <v>1.4765270678424733E-4</v>
      </c>
      <c r="E698" s="23"/>
      <c r="F698" s="86">
        <f t="shared" si="126"/>
        <v>5.9814994506541862E-3</v>
      </c>
      <c r="G698" s="23">
        <f t="shared" si="127"/>
        <v>1.0246848984944901</v>
      </c>
      <c r="H698" s="23">
        <f t="shared" si="128"/>
        <v>1.476527067842467E-4</v>
      </c>
      <c r="AA698" s="26"/>
    </row>
    <row r="699" spans="1:39" x14ac:dyDescent="0.3">
      <c r="A699" s="24">
        <f t="shared" si="122"/>
        <v>3</v>
      </c>
      <c r="B699" s="86">
        <f t="shared" si="123"/>
        <v>2.3367552101642868E-3</v>
      </c>
      <c r="C699" s="23">
        <f t="shared" si="124"/>
        <v>0.94449310666183439</v>
      </c>
      <c r="D699" s="23">
        <f t="shared" si="125"/>
        <v>1.2970602220799184E-4</v>
      </c>
      <c r="E699" s="23"/>
      <c r="F699" s="86">
        <f t="shared" si="126"/>
        <v>6.2731747781782799E-3</v>
      </c>
      <c r="G699" s="23">
        <f t="shared" si="127"/>
        <v>1.0206762965793943</v>
      </c>
      <c r="H699" s="23">
        <f t="shared" si="128"/>
        <v>1.2970602220799013E-4</v>
      </c>
      <c r="AA699" s="26"/>
    </row>
    <row r="700" spans="1:39" x14ac:dyDescent="0.3">
      <c r="A700" s="24">
        <f t="shared" si="122"/>
        <v>4</v>
      </c>
      <c r="B700" s="86">
        <f t="shared" si="123"/>
        <v>1.6954526427508864E-3</v>
      </c>
      <c r="C700" s="23">
        <f t="shared" si="124"/>
        <v>0.9414739984990913</v>
      </c>
      <c r="D700" s="23">
        <f t="shared" si="125"/>
        <v>9.9228063914357997E-5</v>
      </c>
      <c r="E700" s="23"/>
      <c r="F700" s="86">
        <f t="shared" si="126"/>
        <v>5.8933742285451011E-3</v>
      </c>
      <c r="G700" s="23">
        <f t="shared" si="127"/>
        <v>1.0168372243245198</v>
      </c>
      <c r="H700" s="23">
        <f t="shared" si="128"/>
        <v>9.9228063914357916E-5</v>
      </c>
      <c r="AA700" s="26"/>
    </row>
    <row r="701" spans="1:39" x14ac:dyDescent="0.3">
      <c r="A701" s="24">
        <f t="shared" si="122"/>
        <v>5</v>
      </c>
      <c r="B701" s="86">
        <f t="shared" si="123"/>
        <v>1.7136524168821104E-3</v>
      </c>
      <c r="C701" s="23">
        <f t="shared" si="124"/>
        <v>0.93825327259915903</v>
      </c>
      <c r="D701" s="23">
        <f t="shared" si="125"/>
        <v>1.0581242864501196E-4</v>
      </c>
      <c r="E701" s="106"/>
      <c r="F701" s="86">
        <f t="shared" si="126"/>
        <v>7.0097866890683532E-3</v>
      </c>
      <c r="G701" s="23">
        <f t="shared" si="127"/>
        <v>1.0150949569991945</v>
      </c>
      <c r="H701" s="23">
        <f t="shared" si="128"/>
        <v>1.0581242864501276E-4</v>
      </c>
      <c r="AA701" s="26"/>
    </row>
    <row r="702" spans="1:39" x14ac:dyDescent="0.3">
      <c r="A702" s="24">
        <f t="shared" si="122"/>
        <v>6</v>
      </c>
      <c r="B702" s="86">
        <f t="shared" si="123"/>
        <v>1.5666173995587992E-3</v>
      </c>
      <c r="C702" s="23">
        <f t="shared" si="124"/>
        <v>0.93427376293341724</v>
      </c>
      <c r="D702" s="23">
        <f t="shared" si="125"/>
        <v>1.0296786659603504E-4</v>
      </c>
      <c r="E702" s="106"/>
      <c r="F702" s="86">
        <f t="shared" si="126"/>
        <v>8.5376098332421747E-3</v>
      </c>
      <c r="G702" s="23">
        <f t="shared" si="127"/>
        <v>1.0120605027176479</v>
      </c>
      <c r="H702" s="23">
        <f t="shared" si="128"/>
        <v>1.0296786659603481E-4</v>
      </c>
      <c r="AA702" s="26"/>
    </row>
    <row r="703" spans="1:39" x14ac:dyDescent="0.3">
      <c r="A703" s="24">
        <f t="shared" si="122"/>
        <v>7</v>
      </c>
      <c r="B703" s="86">
        <f t="shared" si="123"/>
        <v>1.0029033429153548E-3</v>
      </c>
      <c r="C703" s="23">
        <f t="shared" si="124"/>
        <v>0.92768494821046787</v>
      </c>
      <c r="D703" s="23">
        <f t="shared" si="125"/>
        <v>7.252500718281878E-5</v>
      </c>
      <c r="F703" s="86">
        <f t="shared" si="126"/>
        <v>9.7076637333100881E-3</v>
      </c>
      <c r="G703" s="23">
        <f t="shared" si="127"/>
        <v>1.0074709022866093</v>
      </c>
      <c r="H703" s="23">
        <f t="shared" si="128"/>
        <v>7.2525007182820447E-5</v>
      </c>
      <c r="AA703" s="26"/>
    </row>
    <row r="704" spans="1:39" x14ac:dyDescent="0.3">
      <c r="A704" s="24">
        <f t="shared" si="122"/>
        <v>8</v>
      </c>
      <c r="B704" s="86">
        <f t="shared" si="123"/>
        <v>6.5902340012011858E-4</v>
      </c>
      <c r="C704" s="23">
        <f t="shared" si="124"/>
        <v>0.92475735068115061</v>
      </c>
      <c r="D704" s="23">
        <f t="shared" si="125"/>
        <v>4.9586666588153845E-5</v>
      </c>
      <c r="F704" s="86">
        <f t="shared" si="126"/>
        <v>1.0851375855030179E-2</v>
      </c>
      <c r="G704" s="23">
        <f t="shared" si="127"/>
        <v>1.0045696202260994</v>
      </c>
      <c r="H704" s="23">
        <f t="shared" si="128"/>
        <v>4.958666658815272E-5</v>
      </c>
      <c r="AA704" s="26"/>
    </row>
    <row r="705" spans="1:27" x14ac:dyDescent="0.3">
      <c r="A705" s="24">
        <f t="shared" si="122"/>
        <v>9</v>
      </c>
      <c r="B705" s="86">
        <f t="shared" si="123"/>
        <v>0</v>
      </c>
      <c r="C705" s="23">
        <f t="shared" si="124"/>
        <v>1</v>
      </c>
      <c r="D705" s="23">
        <f t="shared" si="125"/>
        <v>0</v>
      </c>
      <c r="F705" s="86">
        <f t="shared" si="126"/>
        <v>1.3492737811180218E-2</v>
      </c>
      <c r="G705" s="23">
        <f t="shared" si="127"/>
        <v>1</v>
      </c>
      <c r="H705" s="23">
        <f t="shared" si="128"/>
        <v>0</v>
      </c>
      <c r="AA705" s="26"/>
    </row>
    <row r="706" spans="1:27" x14ac:dyDescent="0.3">
      <c r="A706" s="24">
        <f t="shared" si="122"/>
        <v>10</v>
      </c>
      <c r="B706" s="86">
        <f t="shared" si="123"/>
        <v>0</v>
      </c>
      <c r="C706" s="23">
        <f t="shared" si="124"/>
        <v>1</v>
      </c>
      <c r="D706" s="23">
        <f t="shared" si="125"/>
        <v>0</v>
      </c>
      <c r="F706" s="86">
        <f t="shared" si="126"/>
        <v>1.1440473807172434E-2</v>
      </c>
      <c r="G706" s="23">
        <f t="shared" si="127"/>
        <v>1</v>
      </c>
      <c r="H706" s="23">
        <f t="shared" si="128"/>
        <v>0</v>
      </c>
      <c r="AA706" s="26"/>
    </row>
    <row r="707" spans="1:27" x14ac:dyDescent="0.3">
      <c r="A707" s="24">
        <f t="shared" si="122"/>
        <v>11</v>
      </c>
      <c r="B707" s="86">
        <f t="shared" si="123"/>
        <v>0</v>
      </c>
      <c r="C707" s="23">
        <f t="shared" si="124"/>
        <v>1</v>
      </c>
      <c r="D707" s="23">
        <f t="shared" si="125"/>
        <v>0</v>
      </c>
      <c r="F707" s="86">
        <f t="shared" si="126"/>
        <v>1.1663660510992185E-2</v>
      </c>
      <c r="G707" s="23">
        <f t="shared" si="127"/>
        <v>1</v>
      </c>
      <c r="H707" s="23">
        <f t="shared" si="128"/>
        <v>0</v>
      </c>
      <c r="AA707" s="26"/>
    </row>
    <row r="708" spans="1:27" x14ac:dyDescent="0.3">
      <c r="A708" s="24">
        <f t="shared" si="122"/>
        <v>12</v>
      </c>
      <c r="B708" s="86">
        <f t="shared" si="123"/>
        <v>0</v>
      </c>
      <c r="C708" s="23">
        <f t="shared" si="124"/>
        <v>1</v>
      </c>
      <c r="D708" s="23">
        <f t="shared" si="125"/>
        <v>0</v>
      </c>
      <c r="F708" s="86">
        <f t="shared" si="126"/>
        <v>1.1261349714407228E-2</v>
      </c>
      <c r="G708" s="23">
        <f t="shared" si="127"/>
        <v>1</v>
      </c>
      <c r="H708" s="23">
        <f t="shared" si="128"/>
        <v>0</v>
      </c>
      <c r="AA708" s="26"/>
    </row>
    <row r="709" spans="1:27" x14ac:dyDescent="0.3">
      <c r="A709" s="24">
        <f t="shared" si="122"/>
        <v>13</v>
      </c>
      <c r="B709" s="86">
        <f t="shared" si="123"/>
        <v>0</v>
      </c>
      <c r="C709" s="23">
        <f t="shared" si="124"/>
        <v>1</v>
      </c>
      <c r="D709" s="23">
        <f t="shared" si="125"/>
        <v>0</v>
      </c>
      <c r="F709" s="86">
        <f t="shared" si="126"/>
        <v>1.1827458478173201E-2</v>
      </c>
      <c r="G709" s="23">
        <f t="shared" si="127"/>
        <v>1</v>
      </c>
      <c r="H709" s="23">
        <f t="shared" si="128"/>
        <v>0</v>
      </c>
      <c r="AA709" s="26"/>
    </row>
    <row r="710" spans="1:27" x14ac:dyDescent="0.3">
      <c r="A710" s="24">
        <f t="shared" si="122"/>
        <v>14</v>
      </c>
      <c r="B710" s="86">
        <f t="shared" si="123"/>
        <v>0</v>
      </c>
      <c r="C710" s="23">
        <f t="shared" si="124"/>
        <v>1</v>
      </c>
      <c r="D710" s="23">
        <f t="shared" si="125"/>
        <v>0</v>
      </c>
      <c r="F710" s="86">
        <f t="shared" si="126"/>
        <v>1.1828895302446719E-2</v>
      </c>
      <c r="G710" s="23">
        <f t="shared" si="127"/>
        <v>1.0000000000000002</v>
      </c>
      <c r="H710" s="23">
        <f t="shared" si="128"/>
        <v>2.6265423841313405E-18</v>
      </c>
      <c r="AA710" s="26"/>
    </row>
    <row r="711" spans="1:27" x14ac:dyDescent="0.3">
      <c r="A711" s="24">
        <f t="shared" si="122"/>
        <v>15</v>
      </c>
      <c r="B711" s="86">
        <f t="shared" si="123"/>
        <v>0</v>
      </c>
      <c r="C711" s="23">
        <f t="shared" si="124"/>
        <v>1</v>
      </c>
      <c r="D711" s="23">
        <f t="shared" si="125"/>
        <v>0</v>
      </c>
      <c r="F711" s="86">
        <f t="shared" si="126"/>
        <v>1.2409372308947871E-2</v>
      </c>
      <c r="G711" s="23">
        <f t="shared" si="127"/>
        <v>1</v>
      </c>
      <c r="H711" s="23">
        <f t="shared" si="128"/>
        <v>0</v>
      </c>
      <c r="AA711" s="26"/>
    </row>
    <row r="712" spans="1:27" x14ac:dyDescent="0.3">
      <c r="A712" s="24">
        <f t="shared" si="122"/>
        <v>16</v>
      </c>
      <c r="B712" s="86">
        <f t="shared" si="123"/>
        <v>0</v>
      </c>
      <c r="C712" s="23">
        <f t="shared" si="124"/>
        <v>1</v>
      </c>
      <c r="D712" s="23">
        <f t="shared" si="125"/>
        <v>0</v>
      </c>
      <c r="F712" s="86">
        <f t="shared" si="126"/>
        <v>1.2332741681026927E-2</v>
      </c>
      <c r="G712" s="23">
        <f t="shared" si="127"/>
        <v>1</v>
      </c>
      <c r="H712" s="23">
        <f t="shared" si="128"/>
        <v>0</v>
      </c>
      <c r="AA712" s="26"/>
    </row>
    <row r="713" spans="1:27" x14ac:dyDescent="0.3">
      <c r="A713" s="24">
        <f t="shared" si="122"/>
        <v>17</v>
      </c>
      <c r="B713" s="86">
        <f t="shared" si="123"/>
        <v>0</v>
      </c>
      <c r="C713" s="23">
        <f t="shared" si="124"/>
        <v>1</v>
      </c>
      <c r="D713" s="23">
        <f t="shared" si="125"/>
        <v>0</v>
      </c>
      <c r="F713" s="86">
        <f t="shared" si="126"/>
        <v>1.2261858350200053E-2</v>
      </c>
      <c r="G713" s="23">
        <f t="shared" si="127"/>
        <v>1</v>
      </c>
      <c r="H713" s="23">
        <f t="shared" si="128"/>
        <v>0</v>
      </c>
      <c r="AA713" s="26"/>
    </row>
    <row r="714" spans="1:27" x14ac:dyDescent="0.3">
      <c r="A714" s="24">
        <f t="shared" si="122"/>
        <v>18</v>
      </c>
      <c r="B714" s="86">
        <f t="shared" si="123"/>
        <v>0</v>
      </c>
      <c r="C714" s="23">
        <f t="shared" si="124"/>
        <v>1</v>
      </c>
      <c r="D714" s="23">
        <f t="shared" si="125"/>
        <v>0</v>
      </c>
      <c r="F714" s="86">
        <f t="shared" si="126"/>
        <v>1.2042024236351846E-2</v>
      </c>
      <c r="G714" s="23">
        <f t="shared" si="127"/>
        <v>1</v>
      </c>
      <c r="H714" s="23">
        <f t="shared" si="128"/>
        <v>0</v>
      </c>
      <c r="AA714" s="26"/>
    </row>
    <row r="715" spans="1:27" x14ac:dyDescent="0.3">
      <c r="A715" s="24">
        <f t="shared" si="122"/>
        <v>19</v>
      </c>
      <c r="B715" s="86">
        <f t="shared" si="123"/>
        <v>0</v>
      </c>
      <c r="C715" s="23">
        <f t="shared" si="124"/>
        <v>1</v>
      </c>
      <c r="D715" s="23">
        <f t="shared" si="125"/>
        <v>0</v>
      </c>
      <c r="F715" s="86">
        <f t="shared" si="126"/>
        <v>1.2281973890029302E-2</v>
      </c>
      <c r="G715" s="23">
        <f t="shared" si="127"/>
        <v>1</v>
      </c>
      <c r="H715" s="23">
        <f t="shared" si="128"/>
        <v>0</v>
      </c>
      <c r="AA715" s="26"/>
    </row>
    <row r="716" spans="1:27" x14ac:dyDescent="0.3">
      <c r="A716" s="24">
        <f t="shared" si="122"/>
        <v>20</v>
      </c>
      <c r="B716" s="86">
        <f t="shared" si="123"/>
        <v>0</v>
      </c>
      <c r="C716" s="23">
        <f t="shared" si="124"/>
        <v>1</v>
      </c>
      <c r="D716" s="23">
        <f t="shared" si="125"/>
        <v>0</v>
      </c>
      <c r="F716" s="86">
        <f t="shared" si="126"/>
        <v>1.1936657122960548E-2</v>
      </c>
      <c r="G716" s="23">
        <f t="shared" si="127"/>
        <v>1</v>
      </c>
      <c r="H716" s="23">
        <f t="shared" si="128"/>
        <v>0</v>
      </c>
      <c r="AA716" s="26"/>
    </row>
    <row r="717" spans="1:27" x14ac:dyDescent="0.3">
      <c r="A717" s="24">
        <f t="shared" si="122"/>
        <v>21</v>
      </c>
      <c r="B717" s="86">
        <f t="shared" si="123"/>
        <v>0</v>
      </c>
      <c r="C717" s="23">
        <f t="shared" si="124"/>
        <v>1</v>
      </c>
      <c r="D717" s="23">
        <f t="shared" si="125"/>
        <v>0</v>
      </c>
      <c r="F717" s="86">
        <f t="shared" si="126"/>
        <v>1.1564040694694957E-2</v>
      </c>
      <c r="G717" s="23">
        <f t="shared" si="127"/>
        <v>1</v>
      </c>
      <c r="H717" s="23">
        <f t="shared" si="128"/>
        <v>0</v>
      </c>
      <c r="AA717" s="26"/>
    </row>
    <row r="718" spans="1:27" x14ac:dyDescent="0.3">
      <c r="A718" s="24">
        <f t="shared" si="122"/>
        <v>22</v>
      </c>
      <c r="B718" s="86">
        <f t="shared" si="123"/>
        <v>0</v>
      </c>
      <c r="C718" s="23">
        <f t="shared" si="124"/>
        <v>1</v>
      </c>
      <c r="D718" s="23">
        <f t="shared" si="125"/>
        <v>0</v>
      </c>
      <c r="F718" s="86">
        <f t="shared" si="126"/>
        <v>1.1235007936059404E-2</v>
      </c>
      <c r="G718" s="23">
        <f t="shared" si="127"/>
        <v>1</v>
      </c>
      <c r="H718" s="23">
        <f t="shared" si="128"/>
        <v>0</v>
      </c>
      <c r="AA718" s="26"/>
    </row>
    <row r="719" spans="1:27" x14ac:dyDescent="0.3">
      <c r="A719" s="24">
        <f t="shared" si="122"/>
        <v>23</v>
      </c>
      <c r="B719" s="86">
        <f t="shared" si="123"/>
        <v>0</v>
      </c>
      <c r="C719" s="23">
        <f t="shared" si="124"/>
        <v>1</v>
      </c>
      <c r="D719" s="23">
        <f t="shared" si="125"/>
        <v>0</v>
      </c>
      <c r="F719" s="86">
        <f t="shared" si="126"/>
        <v>1.1673239339482302E-2</v>
      </c>
      <c r="G719" s="23">
        <f t="shared" si="127"/>
        <v>1</v>
      </c>
      <c r="H719" s="23">
        <f t="shared" si="128"/>
        <v>0</v>
      </c>
      <c r="AA719" s="26"/>
    </row>
    <row r="720" spans="1:27" x14ac:dyDescent="0.3">
      <c r="A720" s="24">
        <f t="shared" si="122"/>
        <v>24</v>
      </c>
      <c r="B720" s="86">
        <f t="shared" si="123"/>
        <v>0</v>
      </c>
      <c r="C720" s="23">
        <f t="shared" si="124"/>
        <v>1</v>
      </c>
      <c r="D720" s="23">
        <f t="shared" si="125"/>
        <v>0</v>
      </c>
      <c r="F720" s="86">
        <f t="shared" si="126"/>
        <v>1.0881070223349543E-2</v>
      </c>
      <c r="G720" s="23">
        <f t="shared" si="127"/>
        <v>1</v>
      </c>
      <c r="H720" s="23">
        <f t="shared" si="128"/>
        <v>0</v>
      </c>
      <c r="AA720" s="26"/>
    </row>
    <row r="721" spans="1:27" x14ac:dyDescent="0.3">
      <c r="A721" s="24">
        <f>A624</f>
        <v>25</v>
      </c>
      <c r="B721" s="86">
        <f t="shared" si="123"/>
        <v>0</v>
      </c>
      <c r="C721" s="23">
        <f t="shared" si="124"/>
        <v>1</v>
      </c>
      <c r="D721" s="23">
        <f t="shared" si="125"/>
        <v>0</v>
      </c>
      <c r="F721" s="86">
        <f t="shared" si="126"/>
        <v>1.1472562882614331E-2</v>
      </c>
      <c r="G721" s="23">
        <f t="shared" si="127"/>
        <v>1</v>
      </c>
      <c r="H721" s="23">
        <f t="shared" si="128"/>
        <v>0</v>
      </c>
      <c r="AA721" s="26"/>
    </row>
    <row r="722" spans="1:27" x14ac:dyDescent="0.3">
      <c r="A722" s="24">
        <f t="shared" si="122"/>
        <v>26</v>
      </c>
      <c r="B722" s="86">
        <f t="shared" si="123"/>
        <v>0</v>
      </c>
      <c r="C722" s="23">
        <f t="shared" si="124"/>
        <v>1</v>
      </c>
      <c r="D722" s="23">
        <f t="shared" si="125"/>
        <v>0</v>
      </c>
      <c r="F722" s="86">
        <f t="shared" si="126"/>
        <v>1.1491241598170061E-2</v>
      </c>
      <c r="G722" s="23">
        <f t="shared" si="127"/>
        <v>1</v>
      </c>
      <c r="H722" s="23">
        <f t="shared" si="128"/>
        <v>0</v>
      </c>
      <c r="AA722" s="26"/>
    </row>
    <row r="723" spans="1:27" x14ac:dyDescent="0.3">
      <c r="A723" s="24">
        <f t="shared" si="122"/>
        <v>27</v>
      </c>
      <c r="B723" s="86">
        <f t="shared" si="123"/>
        <v>0</v>
      </c>
      <c r="C723" s="23">
        <f t="shared" si="124"/>
        <v>1</v>
      </c>
      <c r="D723" s="23">
        <f t="shared" si="125"/>
        <v>0</v>
      </c>
      <c r="F723" s="86">
        <f t="shared" si="126"/>
        <v>1.1828416361022213E-2</v>
      </c>
      <c r="G723" s="23">
        <f t="shared" si="127"/>
        <v>1</v>
      </c>
      <c r="H723" s="23">
        <f t="shared" si="128"/>
        <v>0</v>
      </c>
      <c r="AA723" s="26"/>
    </row>
    <row r="724" spans="1:27" x14ac:dyDescent="0.3">
      <c r="A724" s="24">
        <f t="shared" si="122"/>
        <v>28</v>
      </c>
      <c r="B724" s="86">
        <f t="shared" si="123"/>
        <v>0</v>
      </c>
      <c r="C724" s="23">
        <f t="shared" si="124"/>
        <v>1</v>
      </c>
      <c r="D724" s="23">
        <f t="shared" si="125"/>
        <v>0</v>
      </c>
      <c r="F724" s="86">
        <f t="shared" si="126"/>
        <v>1.1923246763074382E-2</v>
      </c>
      <c r="G724" s="23">
        <f t="shared" si="127"/>
        <v>1</v>
      </c>
      <c r="H724" s="23">
        <f t="shared" si="128"/>
        <v>0</v>
      </c>
      <c r="AA724" s="26"/>
    </row>
    <row r="725" spans="1:27" x14ac:dyDescent="0.3">
      <c r="A725" s="24">
        <f t="shared" si="122"/>
        <v>29</v>
      </c>
      <c r="B725" s="86">
        <f t="shared" si="123"/>
        <v>0</v>
      </c>
      <c r="C725" s="23">
        <f t="shared" si="124"/>
        <v>1</v>
      </c>
      <c r="D725" s="23">
        <f t="shared" si="125"/>
        <v>0</v>
      </c>
      <c r="F725" s="86">
        <f t="shared" si="126"/>
        <v>1.2602385703023749E-2</v>
      </c>
      <c r="G725" s="23">
        <f t="shared" si="127"/>
        <v>1</v>
      </c>
      <c r="H725" s="23">
        <f t="shared" si="128"/>
        <v>0</v>
      </c>
      <c r="AA725" s="26"/>
    </row>
    <row r="726" spans="1:27" x14ac:dyDescent="0.3">
      <c r="A726" s="24">
        <f t="shared" si="122"/>
        <v>30</v>
      </c>
      <c r="B726" s="86">
        <f t="shared" si="123"/>
        <v>0</v>
      </c>
      <c r="C726" s="23">
        <f t="shared" si="124"/>
        <v>1</v>
      </c>
      <c r="D726" s="23">
        <f t="shared" si="125"/>
        <v>0</v>
      </c>
      <c r="F726" s="86">
        <f t="shared" si="126"/>
        <v>1.4136914027140651E-2</v>
      </c>
      <c r="G726" s="23">
        <f t="shared" si="127"/>
        <v>1</v>
      </c>
      <c r="H726" s="23">
        <f t="shared" si="128"/>
        <v>0</v>
      </c>
      <c r="AA726" s="26"/>
    </row>
    <row r="727" spans="1:27" x14ac:dyDescent="0.3">
      <c r="A727" s="24">
        <f t="shared" si="122"/>
        <v>31</v>
      </c>
      <c r="B727" s="86">
        <f t="shared" si="123"/>
        <v>0</v>
      </c>
      <c r="C727" s="23">
        <f t="shared" si="124"/>
        <v>1</v>
      </c>
      <c r="D727" s="23">
        <f t="shared" si="125"/>
        <v>0</v>
      </c>
      <c r="F727" s="86">
        <f t="shared" si="126"/>
        <v>1.4404642283439451E-2</v>
      </c>
      <c r="G727" s="23">
        <f t="shared" si="127"/>
        <v>1</v>
      </c>
      <c r="H727" s="23">
        <f t="shared" si="128"/>
        <v>0</v>
      </c>
      <c r="AA727" s="26"/>
    </row>
    <row r="728" spans="1:27" x14ac:dyDescent="0.3">
      <c r="A728" s="24">
        <f t="shared" si="122"/>
        <v>32</v>
      </c>
      <c r="B728" s="86">
        <f t="shared" si="123"/>
        <v>0</v>
      </c>
      <c r="C728" s="23">
        <f t="shared" si="124"/>
        <v>1</v>
      </c>
      <c r="D728" s="23">
        <f t="shared" si="125"/>
        <v>0</v>
      </c>
      <c r="F728" s="86">
        <f t="shared" si="126"/>
        <v>1.329732970998181E-2</v>
      </c>
      <c r="G728" s="23">
        <f t="shared" si="127"/>
        <v>1</v>
      </c>
      <c r="H728" s="23">
        <f t="shared" si="128"/>
        <v>0</v>
      </c>
      <c r="AA728" s="26"/>
    </row>
    <row r="729" spans="1:27" x14ac:dyDescent="0.3">
      <c r="A729" s="24">
        <f t="shared" si="122"/>
        <v>33</v>
      </c>
      <c r="B729" s="86">
        <f t="shared" si="123"/>
        <v>0</v>
      </c>
      <c r="C729" s="23">
        <f t="shared" si="124"/>
        <v>1</v>
      </c>
      <c r="D729" s="23">
        <f t="shared" si="125"/>
        <v>0</v>
      </c>
      <c r="F729" s="86">
        <f t="shared" si="126"/>
        <v>1.3235067324796044E-2</v>
      </c>
      <c r="G729" s="23">
        <f t="shared" si="127"/>
        <v>1</v>
      </c>
      <c r="H729" s="23">
        <f t="shared" si="128"/>
        <v>0</v>
      </c>
      <c r="AA729" s="26"/>
    </row>
    <row r="730" spans="1:27" x14ac:dyDescent="0.3">
      <c r="A730" s="24">
        <f t="shared" si="122"/>
        <v>34</v>
      </c>
      <c r="B730" s="86">
        <f t="shared" si="123"/>
        <v>0</v>
      </c>
      <c r="C730" s="23">
        <f t="shared" si="124"/>
        <v>1</v>
      </c>
      <c r="D730" s="23">
        <f t="shared" si="125"/>
        <v>0</v>
      </c>
      <c r="F730" s="86">
        <f t="shared" si="126"/>
        <v>1.3000386026788152E-2</v>
      </c>
      <c r="G730" s="23">
        <f t="shared" si="127"/>
        <v>1</v>
      </c>
      <c r="H730" s="23">
        <f t="shared" si="128"/>
        <v>0</v>
      </c>
      <c r="AA730" s="26"/>
    </row>
    <row r="731" spans="1:27" x14ac:dyDescent="0.3">
      <c r="A731" s="24">
        <f t="shared" si="122"/>
        <v>35</v>
      </c>
      <c r="B731" s="86">
        <f t="shared" si="123"/>
        <v>0</v>
      </c>
      <c r="C731" s="23">
        <f t="shared" si="124"/>
        <v>1</v>
      </c>
      <c r="D731" s="23">
        <f t="shared" si="125"/>
        <v>0</v>
      </c>
      <c r="F731" s="86">
        <f t="shared" si="126"/>
        <v>1.3758550301780992E-2</v>
      </c>
      <c r="G731" s="23">
        <f t="shared" si="127"/>
        <v>1.0000000000000002</v>
      </c>
      <c r="H731" s="23">
        <f t="shared" si="128"/>
        <v>3.0550118661001307E-18</v>
      </c>
      <c r="AA731" s="26"/>
    </row>
    <row r="732" spans="1:27" x14ac:dyDescent="0.3">
      <c r="A732" s="24">
        <f t="shared" si="122"/>
        <v>36</v>
      </c>
      <c r="B732" s="86">
        <f t="shared" si="123"/>
        <v>0</v>
      </c>
      <c r="C732" s="23">
        <f t="shared" si="124"/>
        <v>1</v>
      </c>
      <c r="D732" s="23">
        <f t="shared" si="125"/>
        <v>0</v>
      </c>
      <c r="F732" s="86">
        <f t="shared" si="126"/>
        <v>1.4633576284353272E-2</v>
      </c>
      <c r="G732" s="23">
        <f t="shared" si="127"/>
        <v>1</v>
      </c>
      <c r="H732" s="23">
        <f t="shared" si="128"/>
        <v>0</v>
      </c>
      <c r="AA732" s="26"/>
    </row>
    <row r="733" spans="1:27" x14ac:dyDescent="0.3">
      <c r="A733" s="24">
        <f t="shared" si="122"/>
        <v>37</v>
      </c>
      <c r="B733" s="86">
        <f t="shared" si="123"/>
        <v>0</v>
      </c>
      <c r="C733" s="23">
        <f t="shared" si="124"/>
        <v>1</v>
      </c>
      <c r="D733" s="23">
        <f t="shared" si="125"/>
        <v>0</v>
      </c>
      <c r="F733" s="86">
        <f t="shared" si="126"/>
        <v>1.5484176254275749E-2</v>
      </c>
      <c r="G733" s="23">
        <f t="shared" si="127"/>
        <v>1.0000000000000002</v>
      </c>
      <c r="H733" s="23">
        <f t="shared" si="128"/>
        <v>3.4381777989702097E-18</v>
      </c>
      <c r="AA733" s="26"/>
    </row>
    <row r="734" spans="1:27" x14ac:dyDescent="0.3">
      <c r="A734" s="24">
        <f t="shared" si="122"/>
        <v>38</v>
      </c>
      <c r="B734" s="86">
        <f t="shared" si="123"/>
        <v>0</v>
      </c>
      <c r="C734" s="23">
        <f t="shared" si="124"/>
        <v>1</v>
      </c>
      <c r="D734" s="23">
        <f t="shared" si="125"/>
        <v>0</v>
      </c>
      <c r="F734" s="86">
        <f t="shared" si="126"/>
        <v>1.5111080884585654E-2</v>
      </c>
      <c r="G734" s="23">
        <f t="shared" si="127"/>
        <v>1</v>
      </c>
      <c r="H734" s="23">
        <f t="shared" si="128"/>
        <v>0</v>
      </c>
      <c r="AA734" s="26"/>
    </row>
    <row r="735" spans="1:27" x14ac:dyDescent="0.3">
      <c r="A735" s="24">
        <f t="shared" si="122"/>
        <v>39</v>
      </c>
      <c r="B735" s="86">
        <f t="shared" si="123"/>
        <v>0</v>
      </c>
      <c r="C735" s="23">
        <f t="shared" si="124"/>
        <v>1</v>
      </c>
      <c r="D735" s="23">
        <f t="shared" si="125"/>
        <v>0</v>
      </c>
      <c r="F735" s="86">
        <f t="shared" si="126"/>
        <v>1.5290204977350862E-2</v>
      </c>
      <c r="G735" s="23">
        <f t="shared" si="127"/>
        <v>1</v>
      </c>
      <c r="H735" s="23">
        <f t="shared" si="128"/>
        <v>0</v>
      </c>
      <c r="AA735" s="26"/>
    </row>
    <row r="736" spans="1:27" x14ac:dyDescent="0.3">
      <c r="A736" s="24">
        <f t="shared" si="122"/>
        <v>40</v>
      </c>
      <c r="B736" s="86">
        <f t="shared" si="123"/>
        <v>0</v>
      </c>
      <c r="C736" s="23">
        <f t="shared" si="124"/>
        <v>1</v>
      </c>
      <c r="D736" s="23">
        <f t="shared" si="125"/>
        <v>0</v>
      </c>
      <c r="F736" s="86">
        <f t="shared" si="126"/>
        <v>1.554595969803701E-2</v>
      </c>
      <c r="G736" s="23">
        <f t="shared" si="127"/>
        <v>1.0000000000000002</v>
      </c>
      <c r="H736" s="23">
        <f t="shared" si="128"/>
        <v>3.4518964793310869E-18</v>
      </c>
      <c r="AA736" s="26"/>
    </row>
    <row r="737" spans="1:27" x14ac:dyDescent="0.3">
      <c r="A737" s="24">
        <f t="shared" si="122"/>
        <v>41</v>
      </c>
      <c r="B737" s="86">
        <f t="shared" si="123"/>
        <v>0</v>
      </c>
      <c r="C737" s="23">
        <f t="shared" si="124"/>
        <v>1</v>
      </c>
      <c r="D737" s="23">
        <f t="shared" si="125"/>
        <v>0</v>
      </c>
      <c r="F737" s="86">
        <f t="shared" si="126"/>
        <v>1.5657074108522379E-2</v>
      </c>
      <c r="G737" s="23">
        <f t="shared" si="127"/>
        <v>1.0000000000000002</v>
      </c>
      <c r="H737" s="23">
        <f t="shared" si="128"/>
        <v>3.4765688347087883E-18</v>
      </c>
      <c r="AA737" s="26"/>
    </row>
    <row r="738" spans="1:27" x14ac:dyDescent="0.3">
      <c r="A738" s="24">
        <f t="shared" si="122"/>
        <v>42</v>
      </c>
      <c r="B738" s="86">
        <f t="shared" si="123"/>
        <v>0</v>
      </c>
      <c r="C738" s="23">
        <f t="shared" si="124"/>
        <v>1</v>
      </c>
      <c r="D738" s="23">
        <f t="shared" si="125"/>
        <v>0</v>
      </c>
      <c r="F738" s="86">
        <f t="shared" si="126"/>
        <v>1.5471723777238596E-2</v>
      </c>
      <c r="G738" s="23">
        <f t="shared" si="127"/>
        <v>1</v>
      </c>
      <c r="H738" s="23">
        <f t="shared" si="128"/>
        <v>0</v>
      </c>
      <c r="AA738" s="26"/>
    </row>
    <row r="739" spans="1:27" x14ac:dyDescent="0.3">
      <c r="A739" s="24">
        <f t="shared" si="122"/>
        <v>43</v>
      </c>
      <c r="B739" s="86">
        <f t="shared" si="123"/>
        <v>0</v>
      </c>
      <c r="C739" s="23">
        <f t="shared" si="124"/>
        <v>1</v>
      </c>
      <c r="D739" s="23">
        <f t="shared" si="125"/>
        <v>0</v>
      </c>
      <c r="F739" s="86">
        <f t="shared" si="126"/>
        <v>1.5514349564019623E-2</v>
      </c>
      <c r="G739" s="23">
        <f t="shared" si="127"/>
        <v>1</v>
      </c>
      <c r="H739" s="23">
        <f t="shared" si="128"/>
        <v>0</v>
      </c>
      <c r="AA739" s="26"/>
    </row>
    <row r="740" spans="1:27" x14ac:dyDescent="0.3">
      <c r="A740" s="24">
        <f t="shared" si="122"/>
        <v>44</v>
      </c>
      <c r="B740" s="86">
        <f t="shared" si="123"/>
        <v>0</v>
      </c>
      <c r="C740" s="23">
        <f t="shared" si="124"/>
        <v>1</v>
      </c>
      <c r="D740" s="23">
        <f t="shared" si="125"/>
        <v>0</v>
      </c>
      <c r="F740" s="86">
        <f t="shared" si="126"/>
        <v>1.5610137848920801E-2</v>
      </c>
      <c r="G740" s="23">
        <f t="shared" si="127"/>
        <v>1</v>
      </c>
      <c r="H740" s="23">
        <f t="shared" si="128"/>
        <v>0</v>
      </c>
      <c r="AA740" s="26"/>
    </row>
    <row r="741" spans="1:27" x14ac:dyDescent="0.3">
      <c r="A741" s="24">
        <f t="shared" si="122"/>
        <v>45</v>
      </c>
      <c r="B741" s="86">
        <f t="shared" si="123"/>
        <v>0</v>
      </c>
      <c r="C741" s="23">
        <f t="shared" si="124"/>
        <v>1</v>
      </c>
      <c r="D741" s="23">
        <f t="shared" si="125"/>
        <v>0</v>
      </c>
      <c r="F741" s="86">
        <f t="shared" si="126"/>
        <v>1.5369230312394334E-2</v>
      </c>
      <c r="G741" s="23">
        <f t="shared" si="127"/>
        <v>1</v>
      </c>
      <c r="H741" s="23">
        <f t="shared" si="128"/>
        <v>0</v>
      </c>
      <c r="AA741" s="26"/>
    </row>
    <row r="742" spans="1:27" x14ac:dyDescent="0.3">
      <c r="A742" s="24">
        <f>A645</f>
        <v>46</v>
      </c>
      <c r="B742" s="86">
        <f t="shared" si="123"/>
        <v>0</v>
      </c>
      <c r="C742" s="23">
        <f t="shared" si="124"/>
        <v>1</v>
      </c>
      <c r="D742" s="23">
        <f t="shared" si="125"/>
        <v>0</v>
      </c>
      <c r="F742" s="86">
        <f t="shared" si="126"/>
        <v>1.5403235153534253E-2</v>
      </c>
      <c r="G742" s="23">
        <f t="shared" si="127"/>
        <v>1</v>
      </c>
      <c r="H742" s="23">
        <f t="shared" si="128"/>
        <v>0</v>
      </c>
      <c r="AA742" s="26"/>
    </row>
    <row r="743" spans="1:27" x14ac:dyDescent="0.3">
      <c r="A743" s="24">
        <f t="shared" si="122"/>
        <v>47</v>
      </c>
      <c r="B743" s="86">
        <f t="shared" si="123"/>
        <v>0</v>
      </c>
      <c r="C743" s="23">
        <f t="shared" si="124"/>
        <v>1</v>
      </c>
      <c r="D743" s="23">
        <f t="shared" si="125"/>
        <v>0</v>
      </c>
      <c r="F743" s="86">
        <f t="shared" si="126"/>
        <v>1.5642705865787202E-2</v>
      </c>
      <c r="G743" s="23">
        <f t="shared" si="127"/>
        <v>1</v>
      </c>
      <c r="H743" s="23">
        <f t="shared" si="128"/>
        <v>0</v>
      </c>
      <c r="AA743" s="26"/>
    </row>
    <row r="744" spans="1:27" x14ac:dyDescent="0.3">
      <c r="A744" s="24">
        <f t="shared" si="122"/>
        <v>48</v>
      </c>
      <c r="B744" s="86">
        <f t="shared" si="123"/>
        <v>0</v>
      </c>
      <c r="C744" s="23">
        <f t="shared" si="124"/>
        <v>1</v>
      </c>
      <c r="D744" s="23">
        <f t="shared" si="125"/>
        <v>0</v>
      </c>
      <c r="F744" s="86">
        <f t="shared" si="126"/>
        <v>1.5354383128234651E-2</v>
      </c>
      <c r="G744" s="23">
        <f t="shared" si="127"/>
        <v>1</v>
      </c>
      <c r="H744" s="23">
        <f t="shared" si="128"/>
        <v>0</v>
      </c>
      <c r="AA744" s="26"/>
    </row>
    <row r="745" spans="1:27" x14ac:dyDescent="0.3">
      <c r="A745" s="24">
        <f t="shared" si="122"/>
        <v>49</v>
      </c>
      <c r="B745" s="86">
        <f t="shared" si="123"/>
        <v>0</v>
      </c>
      <c r="C745" s="23">
        <f t="shared" si="124"/>
        <v>1</v>
      </c>
      <c r="D745" s="23">
        <f t="shared" si="125"/>
        <v>0</v>
      </c>
      <c r="F745" s="86">
        <f t="shared" si="126"/>
        <v>1.4164692629761994E-2</v>
      </c>
      <c r="G745" s="23">
        <f t="shared" si="127"/>
        <v>1</v>
      </c>
      <c r="H745" s="23">
        <f t="shared" si="128"/>
        <v>0</v>
      </c>
      <c r="AA745" s="26"/>
    </row>
    <row r="746" spans="1:27" x14ac:dyDescent="0.3">
      <c r="A746" s="24">
        <f t="shared" si="122"/>
        <v>50</v>
      </c>
      <c r="B746" s="86">
        <f t="shared" si="123"/>
        <v>0</v>
      </c>
      <c r="C746" s="23">
        <f t="shared" si="124"/>
        <v>1</v>
      </c>
      <c r="D746" s="23">
        <f t="shared" si="125"/>
        <v>0</v>
      </c>
      <c r="F746" s="86">
        <f t="shared" si="126"/>
        <v>1.3893611783491655E-2</v>
      </c>
      <c r="G746" s="23">
        <f t="shared" si="127"/>
        <v>1</v>
      </c>
      <c r="H746" s="23">
        <f t="shared" si="128"/>
        <v>0</v>
      </c>
      <c r="AA746" s="26"/>
    </row>
    <row r="747" spans="1:27" x14ac:dyDescent="0.3">
      <c r="A747" s="24">
        <f t="shared" si="122"/>
        <v>51</v>
      </c>
      <c r="B747" s="86">
        <f t="shared" si="123"/>
        <v>0</v>
      </c>
      <c r="C747" s="23">
        <f t="shared" si="124"/>
        <v>1</v>
      </c>
      <c r="D747" s="23">
        <f t="shared" si="125"/>
        <v>0</v>
      </c>
      <c r="F747" s="86">
        <f t="shared" si="126"/>
        <v>1.3820333745542252E-2</v>
      </c>
      <c r="G747" s="23">
        <f t="shared" si="127"/>
        <v>1</v>
      </c>
      <c r="H747" s="23">
        <f t="shared" si="128"/>
        <v>0</v>
      </c>
      <c r="AA747" s="26"/>
    </row>
    <row r="748" spans="1:27" x14ac:dyDescent="0.3">
      <c r="A748" s="24">
        <f t="shared" si="122"/>
        <v>52</v>
      </c>
      <c r="B748" s="86">
        <f t="shared" si="123"/>
        <v>0</v>
      </c>
      <c r="C748" s="23">
        <f t="shared" si="124"/>
        <v>1</v>
      </c>
      <c r="D748" s="23">
        <f t="shared" si="125"/>
        <v>0</v>
      </c>
      <c r="F748" s="86">
        <f t="shared" si="126"/>
        <v>1.393623757027268E-2</v>
      </c>
      <c r="G748" s="23">
        <f t="shared" si="127"/>
        <v>1</v>
      </c>
      <c r="H748" s="23">
        <f t="shared" si="128"/>
        <v>0</v>
      </c>
      <c r="AA748" s="26"/>
    </row>
    <row r="749" spans="1:27" x14ac:dyDescent="0.3">
      <c r="A749" s="24">
        <f t="shared" si="122"/>
        <v>53</v>
      </c>
      <c r="B749" s="86">
        <f t="shared" si="123"/>
        <v>0</v>
      </c>
      <c r="C749" s="23">
        <f t="shared" si="124"/>
        <v>1</v>
      </c>
      <c r="D749" s="23">
        <f t="shared" si="125"/>
        <v>0</v>
      </c>
      <c r="F749" s="86">
        <f t="shared" si="126"/>
        <v>1.3958268875799951E-2</v>
      </c>
      <c r="G749" s="23">
        <f t="shared" si="127"/>
        <v>1</v>
      </c>
      <c r="H749" s="23">
        <f t="shared" si="128"/>
        <v>0</v>
      </c>
      <c r="AA749" s="26"/>
    </row>
    <row r="750" spans="1:27" x14ac:dyDescent="0.3">
      <c r="A750" s="24">
        <f t="shared" si="122"/>
        <v>54</v>
      </c>
      <c r="B750" s="86">
        <f t="shared" si="123"/>
        <v>0</v>
      </c>
      <c r="C750" s="23">
        <f t="shared" si="124"/>
        <v>1</v>
      </c>
      <c r="D750" s="23">
        <f t="shared" si="125"/>
        <v>0</v>
      </c>
      <c r="F750" s="86">
        <f t="shared" si="126"/>
        <v>1.4524377639565926E-2</v>
      </c>
      <c r="G750" s="23">
        <f t="shared" si="127"/>
        <v>1</v>
      </c>
      <c r="H750" s="23">
        <f t="shared" si="128"/>
        <v>0</v>
      </c>
      <c r="AA750" s="26"/>
    </row>
    <row r="751" spans="1:27" x14ac:dyDescent="0.3">
      <c r="A751" s="24">
        <f t="shared" si="122"/>
        <v>55</v>
      </c>
      <c r="B751" s="86">
        <f t="shared" si="123"/>
        <v>0</v>
      </c>
      <c r="C751" s="23">
        <f t="shared" si="124"/>
        <v>1</v>
      </c>
      <c r="D751" s="23">
        <f t="shared" si="125"/>
        <v>0</v>
      </c>
      <c r="F751" s="86">
        <f t="shared" si="126"/>
        <v>1.1377253539137655E-2</v>
      </c>
      <c r="G751" s="23">
        <f t="shared" si="127"/>
        <v>1.0000000000000002</v>
      </c>
      <c r="H751" s="23">
        <f t="shared" si="128"/>
        <v>2.5262577672297348E-18</v>
      </c>
      <c r="AA751" s="26"/>
    </row>
    <row r="752" spans="1:27" x14ac:dyDescent="0.3">
      <c r="A752" s="24">
        <f t="shared" si="122"/>
        <v>56</v>
      </c>
      <c r="B752" s="86">
        <f t="shared" si="123"/>
        <v>0</v>
      </c>
      <c r="C752" s="23">
        <f t="shared" si="124"/>
        <v>1</v>
      </c>
      <c r="D752" s="23">
        <f t="shared" si="125"/>
        <v>0</v>
      </c>
      <c r="F752" s="86">
        <f t="shared" si="126"/>
        <v>1.0848502206483143E-2</v>
      </c>
      <c r="G752" s="23">
        <f t="shared" si="127"/>
        <v>1.0000000000000002</v>
      </c>
      <c r="H752" s="23">
        <f t="shared" si="128"/>
        <v>2.4088513864668798E-18</v>
      </c>
      <c r="AA752" s="26"/>
    </row>
    <row r="753" spans="1:27" x14ac:dyDescent="0.3">
      <c r="A753" s="24">
        <f t="shared" si="122"/>
        <v>57</v>
      </c>
      <c r="B753" s="86">
        <f t="shared" si="123"/>
        <v>0</v>
      </c>
      <c r="C753" s="23">
        <f t="shared" si="124"/>
        <v>1</v>
      </c>
      <c r="D753" s="23">
        <f t="shared" si="125"/>
        <v>0</v>
      </c>
      <c r="F753" s="86">
        <f t="shared" si="126"/>
        <v>1.0778576758505281E-2</v>
      </c>
      <c r="G753" s="23">
        <f t="shared" si="127"/>
        <v>1</v>
      </c>
      <c r="H753" s="23">
        <f t="shared" si="128"/>
        <v>0</v>
      </c>
      <c r="AA753" s="26"/>
    </row>
    <row r="754" spans="1:27" x14ac:dyDescent="0.3">
      <c r="A754" s="24">
        <f t="shared" si="122"/>
        <v>58</v>
      </c>
      <c r="B754" s="86">
        <f t="shared" si="123"/>
        <v>0</v>
      </c>
      <c r="C754" s="23">
        <f t="shared" si="124"/>
        <v>1</v>
      </c>
      <c r="D754" s="23">
        <f t="shared" si="125"/>
        <v>0</v>
      </c>
      <c r="F754" s="86">
        <f t="shared" si="126"/>
        <v>1.0653094105284734E-2</v>
      </c>
      <c r="G754" s="23">
        <f t="shared" si="127"/>
        <v>1.0000000000000002</v>
      </c>
      <c r="H754" s="23">
        <f t="shared" si="128"/>
        <v>2.3654620718371287E-18</v>
      </c>
      <c r="AA754" s="26"/>
    </row>
    <row r="755" spans="1:27" x14ac:dyDescent="0.3">
      <c r="A755" s="24">
        <f t="shared" si="122"/>
        <v>59</v>
      </c>
      <c r="B755" s="86">
        <f t="shared" si="123"/>
        <v>0</v>
      </c>
      <c r="C755" s="23">
        <f t="shared" si="124"/>
        <v>1</v>
      </c>
      <c r="D755" s="23">
        <f t="shared" si="125"/>
        <v>0</v>
      </c>
      <c r="F755" s="86">
        <f t="shared" si="126"/>
        <v>9.4835191466413268E-3</v>
      </c>
      <c r="G755" s="23">
        <f t="shared" si="127"/>
        <v>1</v>
      </c>
      <c r="H755" s="23">
        <f t="shared" si="128"/>
        <v>0</v>
      </c>
      <c r="AA755" s="26"/>
    </row>
    <row r="756" spans="1:27" x14ac:dyDescent="0.3">
      <c r="A756" s="24">
        <f t="shared" si="122"/>
        <v>60</v>
      </c>
      <c r="B756" s="86">
        <f t="shared" si="123"/>
        <v>0</v>
      </c>
      <c r="C756" s="23">
        <f t="shared" si="124"/>
        <v>1</v>
      </c>
      <c r="D756" s="23">
        <f t="shared" si="125"/>
        <v>0</v>
      </c>
      <c r="F756" s="86">
        <f t="shared" si="126"/>
        <v>7.9049282114698801E-3</v>
      </c>
      <c r="G756" s="23">
        <f t="shared" si="127"/>
        <v>1</v>
      </c>
      <c r="H756" s="23">
        <f t="shared" si="128"/>
        <v>0</v>
      </c>
      <c r="AA756" s="26"/>
    </row>
    <row r="757" spans="1:27" x14ac:dyDescent="0.3">
      <c r="A757" s="24">
        <f t="shared" si="122"/>
        <v>61</v>
      </c>
      <c r="B757" s="86">
        <f t="shared" si="123"/>
        <v>0</v>
      </c>
      <c r="C757" s="23">
        <f t="shared" si="124"/>
        <v>1</v>
      </c>
      <c r="D757" s="23">
        <f t="shared" si="125"/>
        <v>0</v>
      </c>
      <c r="F757" s="86">
        <f t="shared" si="126"/>
        <v>7.6161265324928232E-3</v>
      </c>
      <c r="G757" s="23">
        <f t="shared" si="127"/>
        <v>1</v>
      </c>
      <c r="H757" s="23">
        <f t="shared" si="128"/>
        <v>0</v>
      </c>
      <c r="AA757" s="26"/>
    </row>
    <row r="758" spans="1:27" x14ac:dyDescent="0.3">
      <c r="A758" s="24">
        <f t="shared" si="122"/>
        <v>62</v>
      </c>
      <c r="B758" s="86">
        <f t="shared" si="123"/>
        <v>0</v>
      </c>
      <c r="C758" s="23">
        <f t="shared" si="124"/>
        <v>1</v>
      </c>
      <c r="D758" s="23">
        <f t="shared" si="125"/>
        <v>0</v>
      </c>
      <c r="F758" s="86">
        <f t="shared" si="126"/>
        <v>7.174063597673877E-3</v>
      </c>
      <c r="G758" s="23">
        <f t="shared" si="127"/>
        <v>1</v>
      </c>
      <c r="H758" s="23">
        <f t="shared" si="128"/>
        <v>0</v>
      </c>
      <c r="AA758" s="26"/>
    </row>
    <row r="759" spans="1:27" x14ac:dyDescent="0.3">
      <c r="A759" s="24">
        <f>A662</f>
        <v>63</v>
      </c>
      <c r="B759" s="86">
        <f t="shared" si="123"/>
        <v>0</v>
      </c>
      <c r="C759" s="23">
        <f t="shared" si="124"/>
        <v>1</v>
      </c>
      <c r="D759" s="23">
        <f t="shared" si="125"/>
        <v>0</v>
      </c>
      <c r="F759" s="86">
        <f t="shared" si="126"/>
        <v>6.3081375021672098E-3</v>
      </c>
      <c r="G759" s="23">
        <f t="shared" si="127"/>
        <v>1</v>
      </c>
      <c r="H759" s="23">
        <f t="shared" si="128"/>
        <v>0</v>
      </c>
      <c r="AA759" s="26"/>
    </row>
    <row r="760" spans="1:27" x14ac:dyDescent="0.3">
      <c r="A760" s="24">
        <f t="shared" si="122"/>
        <v>64</v>
      </c>
      <c r="B760" s="86">
        <f t="shared" si="123"/>
        <v>0</v>
      </c>
      <c r="C760" s="23">
        <f t="shared" si="124"/>
        <v>1</v>
      </c>
      <c r="D760" s="23">
        <f t="shared" si="125"/>
        <v>0</v>
      </c>
      <c r="F760" s="86">
        <f t="shared" si="126"/>
        <v>5.7334077927601295E-3</v>
      </c>
      <c r="G760" s="23">
        <f t="shared" si="127"/>
        <v>1</v>
      </c>
      <c r="H760" s="23">
        <f t="shared" si="128"/>
        <v>0</v>
      </c>
      <c r="AA760" s="26"/>
    </row>
    <row r="761" spans="1:27" x14ac:dyDescent="0.3">
      <c r="A761" s="24">
        <f t="shared" ref="A761:A772" si="129">A664</f>
        <v>65</v>
      </c>
      <c r="B761" s="86">
        <f t="shared" ref="B761:B780" si="130">SUM(I664,L664,P664,S664)</f>
        <v>0</v>
      </c>
      <c r="C761" s="23">
        <f t="shared" ref="C761:C780" si="131">IFERROR(SUM(K664,N664,R664,U664)/B761,1)</f>
        <v>1</v>
      </c>
      <c r="D761" s="23">
        <f t="shared" ref="D761:D780" si="132">ABS(C761-1)*B761*$I$4</f>
        <v>0</v>
      </c>
      <c r="F761" s="86">
        <f t="shared" ref="F761:F780" si="133">SUM(B664,E664)</f>
        <v>5.2975710964597612E-3</v>
      </c>
      <c r="G761" s="23">
        <f t="shared" ref="G761:G780" si="134">SUM(D664,G664)/F761</f>
        <v>1</v>
      </c>
      <c r="H761" s="23">
        <f t="shared" ref="H761:H780" si="135">ABS(G761-1)*F761*$I$4</f>
        <v>0</v>
      </c>
      <c r="AA761" s="26"/>
    </row>
    <row r="762" spans="1:27" x14ac:dyDescent="0.3">
      <c r="A762" s="24">
        <f t="shared" si="129"/>
        <v>66</v>
      </c>
      <c r="B762" s="86">
        <f t="shared" si="130"/>
        <v>0</v>
      </c>
      <c r="C762" s="23">
        <f t="shared" si="131"/>
        <v>1</v>
      </c>
      <c r="D762" s="23">
        <f t="shared" si="132"/>
        <v>0</v>
      </c>
      <c r="F762" s="86">
        <f t="shared" si="133"/>
        <v>4.72763080129774E-3</v>
      </c>
      <c r="G762" s="23">
        <f t="shared" si="134"/>
        <v>1</v>
      </c>
      <c r="H762" s="23">
        <f t="shared" si="135"/>
        <v>0</v>
      </c>
      <c r="AA762" s="26"/>
    </row>
    <row r="763" spans="1:27" x14ac:dyDescent="0.3">
      <c r="A763" s="24">
        <f t="shared" si="129"/>
        <v>67</v>
      </c>
      <c r="B763" s="86">
        <f t="shared" si="130"/>
        <v>0</v>
      </c>
      <c r="C763" s="23">
        <f t="shared" si="131"/>
        <v>1</v>
      </c>
      <c r="D763" s="23">
        <f t="shared" si="132"/>
        <v>0</v>
      </c>
      <c r="F763" s="86">
        <f t="shared" si="133"/>
        <v>4.1447590876740594E-3</v>
      </c>
      <c r="G763" s="23">
        <f t="shared" si="134"/>
        <v>1</v>
      </c>
      <c r="H763" s="23">
        <f t="shared" si="135"/>
        <v>0</v>
      </c>
      <c r="AA763" s="26"/>
    </row>
    <row r="764" spans="1:27" x14ac:dyDescent="0.3">
      <c r="A764" s="24">
        <f t="shared" si="129"/>
        <v>68</v>
      </c>
      <c r="B764" s="86">
        <f t="shared" si="130"/>
        <v>0</v>
      </c>
      <c r="C764" s="23">
        <f t="shared" si="131"/>
        <v>1</v>
      </c>
      <c r="D764" s="23">
        <f t="shared" si="132"/>
        <v>0</v>
      </c>
      <c r="F764" s="86">
        <f t="shared" si="133"/>
        <v>3.6581546003760647E-3</v>
      </c>
      <c r="G764" s="23">
        <f t="shared" si="134"/>
        <v>1</v>
      </c>
      <c r="H764" s="23">
        <f t="shared" si="135"/>
        <v>0</v>
      </c>
      <c r="AA764" s="26"/>
    </row>
    <row r="765" spans="1:27" x14ac:dyDescent="0.3">
      <c r="A765" s="24">
        <f t="shared" si="129"/>
        <v>69</v>
      </c>
      <c r="B765" s="86">
        <f t="shared" si="130"/>
        <v>0</v>
      </c>
      <c r="C765" s="23">
        <f t="shared" si="131"/>
        <v>1</v>
      </c>
      <c r="D765" s="23">
        <f t="shared" si="132"/>
        <v>0</v>
      </c>
      <c r="F765" s="86">
        <f t="shared" si="133"/>
        <v>3.4134155324535499E-3</v>
      </c>
      <c r="G765" s="23">
        <f t="shared" si="134"/>
        <v>1</v>
      </c>
      <c r="H765" s="23">
        <f t="shared" si="135"/>
        <v>0</v>
      </c>
      <c r="AA765" s="26"/>
    </row>
    <row r="766" spans="1:27" x14ac:dyDescent="0.3">
      <c r="A766" s="24">
        <f t="shared" si="129"/>
        <v>70</v>
      </c>
      <c r="B766" s="86">
        <f t="shared" si="130"/>
        <v>0</v>
      </c>
      <c r="C766" s="23">
        <f t="shared" si="131"/>
        <v>1</v>
      </c>
      <c r="D766" s="23">
        <f t="shared" si="132"/>
        <v>0</v>
      </c>
      <c r="F766" s="86">
        <f t="shared" si="133"/>
        <v>2.9100480952978488E-3</v>
      </c>
      <c r="G766" s="23">
        <f t="shared" si="134"/>
        <v>1.0000000000000002</v>
      </c>
      <c r="H766" s="23">
        <f t="shared" si="135"/>
        <v>6.4616047963325068E-19</v>
      </c>
      <c r="AA766" s="26"/>
    </row>
    <row r="767" spans="1:27" x14ac:dyDescent="0.3">
      <c r="A767" s="24">
        <f t="shared" si="129"/>
        <v>71</v>
      </c>
      <c r="B767" s="86">
        <f t="shared" si="130"/>
        <v>0</v>
      </c>
      <c r="C767" s="23">
        <f t="shared" si="131"/>
        <v>1</v>
      </c>
      <c r="D767" s="23">
        <f t="shared" si="132"/>
        <v>0</v>
      </c>
      <c r="F767" s="86">
        <f t="shared" si="133"/>
        <v>2.5019900016188218E-3</v>
      </c>
      <c r="G767" s="23">
        <f t="shared" si="134"/>
        <v>1.0000000000000002</v>
      </c>
      <c r="H767" s="23">
        <f t="shared" si="135"/>
        <v>5.5555338143582972E-19</v>
      </c>
      <c r="AA767" s="26"/>
    </row>
    <row r="768" spans="1:27" x14ac:dyDescent="0.3">
      <c r="A768" s="24">
        <f t="shared" si="129"/>
        <v>72</v>
      </c>
      <c r="B768" s="86">
        <f t="shared" si="130"/>
        <v>0</v>
      </c>
      <c r="C768" s="23">
        <f t="shared" si="131"/>
        <v>1</v>
      </c>
      <c r="D768" s="23">
        <f t="shared" si="132"/>
        <v>0</v>
      </c>
      <c r="F768" s="86">
        <f t="shared" si="133"/>
        <v>2.0125118657737919E-3</v>
      </c>
      <c r="G768" s="23">
        <f t="shared" si="134"/>
        <v>1</v>
      </c>
      <c r="H768" s="23">
        <f t="shared" si="135"/>
        <v>0</v>
      </c>
      <c r="AA768" s="26"/>
    </row>
    <row r="769" spans="1:27" x14ac:dyDescent="0.3">
      <c r="A769" s="24">
        <f t="shared" si="129"/>
        <v>73</v>
      </c>
      <c r="B769" s="86">
        <f t="shared" si="130"/>
        <v>0</v>
      </c>
      <c r="C769" s="23">
        <f t="shared" si="131"/>
        <v>1</v>
      </c>
      <c r="D769" s="23">
        <f t="shared" si="132"/>
        <v>0</v>
      </c>
      <c r="F769" s="86">
        <f t="shared" si="133"/>
        <v>1.6303166090180839E-3</v>
      </c>
      <c r="G769" s="23">
        <f t="shared" si="134"/>
        <v>1</v>
      </c>
      <c r="H769" s="23">
        <f t="shared" si="135"/>
        <v>0</v>
      </c>
      <c r="AA769" s="26"/>
    </row>
    <row r="770" spans="1:27" x14ac:dyDescent="0.3">
      <c r="A770" s="24">
        <f t="shared" si="129"/>
        <v>74</v>
      </c>
      <c r="B770" s="86">
        <f t="shared" si="130"/>
        <v>0</v>
      </c>
      <c r="C770" s="23">
        <f t="shared" si="131"/>
        <v>1</v>
      </c>
      <c r="D770" s="23">
        <f t="shared" si="132"/>
        <v>0</v>
      </c>
      <c r="F770" s="86">
        <f t="shared" si="133"/>
        <v>1.2768578377327295E-3</v>
      </c>
      <c r="G770" s="23">
        <f t="shared" si="134"/>
        <v>1</v>
      </c>
      <c r="H770" s="23">
        <f t="shared" si="135"/>
        <v>0</v>
      </c>
      <c r="AA770" s="26"/>
    </row>
    <row r="771" spans="1:27" x14ac:dyDescent="0.3">
      <c r="A771" s="24">
        <f t="shared" si="129"/>
        <v>75</v>
      </c>
      <c r="B771" s="86">
        <f t="shared" si="130"/>
        <v>0</v>
      </c>
      <c r="C771" s="23">
        <f t="shared" si="131"/>
        <v>1</v>
      </c>
      <c r="D771" s="23">
        <f t="shared" si="132"/>
        <v>0</v>
      </c>
      <c r="F771" s="86">
        <f t="shared" si="133"/>
        <v>1.0249346484426261E-3</v>
      </c>
      <c r="G771" s="23">
        <f t="shared" si="134"/>
        <v>1.0000000000000002</v>
      </c>
      <c r="H771" s="23">
        <f t="shared" si="135"/>
        <v>2.2758120908741877E-19</v>
      </c>
      <c r="AA771" s="26"/>
    </row>
    <row r="772" spans="1:27" x14ac:dyDescent="0.3">
      <c r="A772" s="24">
        <f t="shared" si="129"/>
        <v>76</v>
      </c>
      <c r="B772" s="86">
        <f t="shared" si="130"/>
        <v>0</v>
      </c>
      <c r="C772" s="23">
        <f t="shared" si="131"/>
        <v>1</v>
      </c>
      <c r="D772" s="23">
        <f t="shared" si="132"/>
        <v>0</v>
      </c>
      <c r="F772" s="86">
        <f t="shared" si="133"/>
        <v>6.8536517846794296E-4</v>
      </c>
      <c r="G772" s="23">
        <f t="shared" si="134"/>
        <v>1.0000000000000002</v>
      </c>
      <c r="H772" s="23">
        <f t="shared" si="135"/>
        <v>1.5218164028228797E-19</v>
      </c>
      <c r="AA772" s="26"/>
    </row>
    <row r="773" spans="1:27" x14ac:dyDescent="0.3">
      <c r="A773" s="24">
        <f>A676</f>
        <v>77</v>
      </c>
      <c r="B773" s="86">
        <f t="shared" si="130"/>
        <v>0</v>
      </c>
      <c r="C773" s="23">
        <f t="shared" si="131"/>
        <v>1</v>
      </c>
      <c r="D773" s="23">
        <f t="shared" si="132"/>
        <v>0</v>
      </c>
      <c r="F773" s="86">
        <f t="shared" si="133"/>
        <v>4.7175730313831155E-4</v>
      </c>
      <c r="G773" s="23">
        <f t="shared" si="134"/>
        <v>1</v>
      </c>
      <c r="H773" s="23">
        <f t="shared" si="135"/>
        <v>0</v>
      </c>
      <c r="AA773" s="26"/>
    </row>
    <row r="774" spans="1:27" x14ac:dyDescent="0.3">
      <c r="A774" s="24">
        <f t="shared" ref="A774:A780" si="136">A677</f>
        <v>78</v>
      </c>
      <c r="B774" s="86">
        <f t="shared" si="130"/>
        <v>0</v>
      </c>
      <c r="C774" s="23">
        <f t="shared" si="131"/>
        <v>1</v>
      </c>
      <c r="D774" s="23">
        <f t="shared" si="132"/>
        <v>0</v>
      </c>
      <c r="F774" s="86">
        <f t="shared" si="133"/>
        <v>4.1476327362210947E-4</v>
      </c>
      <c r="G774" s="23">
        <f t="shared" si="134"/>
        <v>1</v>
      </c>
      <c r="H774" s="23">
        <f t="shared" si="135"/>
        <v>0</v>
      </c>
      <c r="AA774" s="26"/>
    </row>
    <row r="775" spans="1:27" x14ac:dyDescent="0.3">
      <c r="A775" s="24">
        <f t="shared" si="136"/>
        <v>79</v>
      </c>
      <c r="B775" s="86">
        <f t="shared" si="130"/>
        <v>0</v>
      </c>
      <c r="C775" s="23">
        <f t="shared" si="131"/>
        <v>1</v>
      </c>
      <c r="D775" s="23">
        <f t="shared" si="132"/>
        <v>0</v>
      </c>
      <c r="F775" s="86">
        <f t="shared" si="133"/>
        <v>2.6677037344978634E-4</v>
      </c>
      <c r="G775" s="23">
        <f t="shared" si="134"/>
        <v>1</v>
      </c>
      <c r="H775" s="23">
        <f t="shared" si="135"/>
        <v>0</v>
      </c>
      <c r="AA775" s="26"/>
    </row>
    <row r="776" spans="1:27" x14ac:dyDescent="0.3">
      <c r="A776" s="24">
        <f t="shared" si="136"/>
        <v>80</v>
      </c>
      <c r="B776" s="86">
        <f t="shared" si="130"/>
        <v>0</v>
      </c>
      <c r="C776" s="23">
        <f t="shared" si="131"/>
        <v>1</v>
      </c>
      <c r="D776" s="23">
        <f t="shared" si="132"/>
        <v>0</v>
      </c>
      <c r="F776" s="86">
        <f t="shared" si="133"/>
        <v>1.9109762837785413E-4</v>
      </c>
      <c r="G776" s="23">
        <f t="shared" si="134"/>
        <v>1</v>
      </c>
      <c r="H776" s="23">
        <f t="shared" si="135"/>
        <v>0</v>
      </c>
      <c r="AA776" s="26"/>
    </row>
    <row r="777" spans="1:27" x14ac:dyDescent="0.3">
      <c r="A777" s="24">
        <f t="shared" si="136"/>
        <v>81</v>
      </c>
      <c r="B777" s="86">
        <f t="shared" si="130"/>
        <v>0</v>
      </c>
      <c r="C777" s="23">
        <f t="shared" si="131"/>
        <v>1</v>
      </c>
      <c r="D777" s="23">
        <f t="shared" si="132"/>
        <v>0</v>
      </c>
      <c r="F777" s="86">
        <f t="shared" si="133"/>
        <v>1.1829853185295732E-4</v>
      </c>
      <c r="G777" s="23">
        <f t="shared" si="134"/>
        <v>1</v>
      </c>
      <c r="H777" s="23">
        <f t="shared" si="135"/>
        <v>0</v>
      </c>
      <c r="AA777" s="26"/>
    </row>
    <row r="778" spans="1:27" x14ac:dyDescent="0.3">
      <c r="A778" s="24">
        <f t="shared" si="136"/>
        <v>82</v>
      </c>
      <c r="B778" s="86">
        <f t="shared" si="130"/>
        <v>0</v>
      </c>
      <c r="C778" s="23">
        <f t="shared" si="131"/>
        <v>1</v>
      </c>
      <c r="D778" s="23">
        <f t="shared" si="132"/>
        <v>0</v>
      </c>
      <c r="F778" s="86">
        <f t="shared" si="133"/>
        <v>6.0825560912249307E-5</v>
      </c>
      <c r="G778" s="23">
        <f t="shared" si="134"/>
        <v>1</v>
      </c>
      <c r="H778" s="23">
        <f t="shared" si="135"/>
        <v>0</v>
      </c>
      <c r="AA778" s="26"/>
    </row>
    <row r="779" spans="1:27" x14ac:dyDescent="0.3">
      <c r="A779" s="24">
        <f t="shared" si="136"/>
        <v>83</v>
      </c>
      <c r="B779" s="86">
        <f t="shared" si="130"/>
        <v>0</v>
      </c>
      <c r="C779" s="23">
        <f t="shared" si="131"/>
        <v>1</v>
      </c>
      <c r="D779" s="23">
        <f t="shared" si="132"/>
        <v>0</v>
      </c>
      <c r="F779" s="86">
        <f t="shared" si="133"/>
        <v>8.7167339260073811E-5</v>
      </c>
      <c r="G779" s="23">
        <f t="shared" si="134"/>
        <v>1.0000000000000002</v>
      </c>
      <c r="H779" s="23">
        <f t="shared" si="135"/>
        <v>1.935503740836926E-20</v>
      </c>
      <c r="AA779" s="26"/>
    </row>
    <row r="780" spans="1:27" x14ac:dyDescent="0.3">
      <c r="A780" s="24" t="str">
        <f t="shared" si="136"/>
        <v>NNNN</v>
      </c>
      <c r="B780" s="86">
        <f t="shared" si="130"/>
        <v>0</v>
      </c>
      <c r="C780" s="23">
        <f t="shared" si="131"/>
        <v>1</v>
      </c>
      <c r="D780" s="23">
        <f t="shared" si="132"/>
        <v>0</v>
      </c>
      <c r="F780" s="86">
        <f t="shared" si="133"/>
        <v>0.18087989202744525</v>
      </c>
      <c r="G780" s="23">
        <f t="shared" si="134"/>
        <v>1</v>
      </c>
      <c r="H780" s="23">
        <f t="shared" si="135"/>
        <v>0</v>
      </c>
      <c r="AA780" s="26"/>
    </row>
    <row r="781" spans="1:27" x14ac:dyDescent="0.3">
      <c r="A781" s="24"/>
      <c r="D781" s="148"/>
      <c r="F781" s="26"/>
      <c r="G781" s="26"/>
      <c r="H781" s="148"/>
      <c r="AA781" s="26"/>
    </row>
    <row r="782" spans="1:27" x14ac:dyDescent="0.3">
      <c r="B782" s="86"/>
      <c r="C782" s="103" t="s">
        <v>116</v>
      </c>
      <c r="D782" s="23">
        <f>SUM(D696:D780)</f>
        <v>9.8944715607214313E-4</v>
      </c>
      <c r="F782" s="86"/>
      <c r="G782" s="103" t="s">
        <v>117</v>
      </c>
      <c r="H782" s="23">
        <f>SUM(H696:H780)</f>
        <v>9.8944715607216568E-4</v>
      </c>
      <c r="AA782" s="26"/>
    </row>
    <row r="783" spans="1:27" x14ac:dyDescent="0.3">
      <c r="C783" s="106"/>
      <c r="D783" s="106"/>
      <c r="E783" s="106"/>
      <c r="F783" s="106"/>
      <c r="G783" s="26"/>
      <c r="H783" s="26"/>
      <c r="AA783" s="26"/>
    </row>
    <row r="784" spans="1:27" x14ac:dyDescent="0.3">
      <c r="C784" s="106"/>
      <c r="D784" s="106"/>
      <c r="E784" s="106"/>
      <c r="F784" s="106"/>
      <c r="AA784" s="26"/>
    </row>
    <row r="785" spans="6:27" ht="14.5" x14ac:dyDescent="0.35">
      <c r="F785" s="26"/>
      <c r="G785" s="27" t="s">
        <v>49</v>
      </c>
      <c r="H785" s="157">
        <f>H782+D782</f>
        <v>1.9788943121443088E-3</v>
      </c>
      <c r="I785" s="159"/>
      <c r="AA785" s="26"/>
    </row>
  </sheetData>
  <mergeCells count="34">
    <mergeCell ref="S10:T10"/>
    <mergeCell ref="B10:C10"/>
    <mergeCell ref="E10:F10"/>
    <mergeCell ref="I10:J10"/>
    <mergeCell ref="L10:M10"/>
    <mergeCell ref="P10:Q10"/>
    <mergeCell ref="I205:J205"/>
    <mergeCell ref="L205:M205"/>
    <mergeCell ref="P205:Q205"/>
    <mergeCell ref="S205:T205"/>
    <mergeCell ref="B107:C107"/>
    <mergeCell ref="E107:F107"/>
    <mergeCell ref="B205:C205"/>
    <mergeCell ref="E205:F205"/>
    <mergeCell ref="P400:Q400"/>
    <mergeCell ref="S400:T400"/>
    <mergeCell ref="B298:D298"/>
    <mergeCell ref="B396:Q396"/>
    <mergeCell ref="B400:C400"/>
    <mergeCell ref="E400:F400"/>
    <mergeCell ref="B493:H493"/>
    <mergeCell ref="B497:D497"/>
    <mergeCell ref="F497:H497"/>
    <mergeCell ref="I400:J400"/>
    <mergeCell ref="L400:M400"/>
    <mergeCell ref="B690:H690"/>
    <mergeCell ref="B694:D694"/>
    <mergeCell ref="F694:H694"/>
    <mergeCell ref="P597:Q597"/>
    <mergeCell ref="S597:T597"/>
    <mergeCell ref="B597:C597"/>
    <mergeCell ref="E597:F597"/>
    <mergeCell ref="I597:J597"/>
    <mergeCell ref="L597:M597"/>
  </mergeCells>
  <pageMargins left="0.75" right="0.75" top="0.49" bottom="1" header="0.5" footer="0.5"/>
  <pageSetup scale="38" fitToHeight="7" orientation="landscape" r:id="rId1"/>
  <headerFooter alignWithMargins="0"/>
  <rowBreaks count="6" manualBreakCount="6">
    <brk id="100" max="20" man="1"/>
    <brk id="293" max="16383" man="1"/>
    <brk id="391" max="20" man="1"/>
    <brk id="488" max="20" man="1"/>
    <brk id="589" max="20" man="1"/>
    <brk id="685" max="20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J833"/>
  <sheetViews>
    <sheetView view="pageBreakPreview" zoomScale="60" zoomScaleNormal="100" workbookViewId="0">
      <selection activeCell="R5" sqref="R5"/>
    </sheetView>
  </sheetViews>
  <sheetFormatPr defaultColWidth="9.7265625" defaultRowHeight="13" x14ac:dyDescent="0.3"/>
  <cols>
    <col min="1" max="1" width="11.81640625" style="103" customWidth="1"/>
    <col min="2" max="2" width="15" style="106" customWidth="1"/>
    <col min="3" max="3" width="15" style="22" customWidth="1"/>
    <col min="4" max="4" width="12" style="22" customWidth="1"/>
    <col min="5" max="5" width="15.81640625" style="22" customWidth="1"/>
    <col min="6" max="7" width="17.54296875" style="22" customWidth="1"/>
    <col min="8" max="8" width="18" style="22" customWidth="1"/>
    <col min="9" max="9" width="18" style="106" customWidth="1"/>
    <col min="10" max="10" width="10.7265625" style="106" customWidth="1"/>
    <col min="11" max="11" width="15.81640625" style="23" customWidth="1"/>
    <col min="12" max="13" width="15.81640625" style="106" customWidth="1"/>
    <col min="14" max="14" width="8.1796875" style="106" customWidth="1"/>
    <col min="15" max="15" width="17.1796875" style="106" customWidth="1"/>
    <col min="16" max="17" width="11.54296875" style="106" bestFit="1" customWidth="1"/>
    <col min="18" max="18" width="18.54296875" style="106" customWidth="1"/>
    <col min="19" max="19" width="11.54296875" style="106" bestFit="1" customWidth="1"/>
    <col min="20" max="20" width="8.7265625" style="22" customWidth="1"/>
    <col min="21" max="21" width="22.1796875" style="106" customWidth="1"/>
    <col min="22" max="22" width="11.7265625" style="106" customWidth="1"/>
    <col min="23" max="23" width="9.1796875" style="22" customWidth="1"/>
    <col min="24" max="24" width="21.7265625" style="106" customWidth="1"/>
    <col min="25" max="26" width="11.7265625" style="106" customWidth="1"/>
    <col min="27" max="27" width="9" style="22" customWidth="1"/>
    <col min="28" max="28" width="17.1796875" style="106" customWidth="1"/>
    <col min="29" max="30" width="11.54296875" style="106" bestFit="1" customWidth="1"/>
    <col min="31" max="31" width="19.81640625" style="106" customWidth="1"/>
    <col min="32" max="32" width="11.7265625" style="106" customWidth="1"/>
    <col min="33" max="33" width="8.7265625" style="22" customWidth="1"/>
    <col min="34" max="34" width="20.26953125" style="106" customWidth="1"/>
    <col min="35" max="35" width="11.7265625" style="106" customWidth="1"/>
    <col min="36" max="36" width="9.1796875" style="22" customWidth="1"/>
    <col min="37" max="37" width="21" style="106" customWidth="1"/>
    <col min="38" max="38" width="11.7265625" style="106" customWidth="1"/>
    <col min="39" max="256" width="9.7265625" style="106"/>
    <col min="257" max="257" width="11.81640625" style="106" customWidth="1"/>
    <col min="258" max="258" width="10.7265625" style="106" customWidth="1"/>
    <col min="259" max="259" width="11.7265625" style="106" customWidth="1"/>
    <col min="260" max="260" width="12" style="106" customWidth="1"/>
    <col min="261" max="261" width="11.1796875" style="106" customWidth="1"/>
    <col min="262" max="265" width="11.7265625" style="106" customWidth="1"/>
    <col min="266" max="266" width="10.7265625" style="106" customWidth="1"/>
    <col min="267" max="268" width="11.7265625" style="106" customWidth="1"/>
    <col min="269" max="269" width="8.1796875" style="106" customWidth="1"/>
    <col min="270" max="270" width="10.7265625" style="106" customWidth="1"/>
    <col min="271" max="272" width="11.7265625" style="106" customWidth="1"/>
    <col min="273" max="273" width="9.26953125" style="106" customWidth="1"/>
    <col min="274" max="274" width="9.7265625" style="106" customWidth="1"/>
    <col min="275" max="276" width="8.7265625" style="106" customWidth="1"/>
    <col min="277" max="277" width="2.453125" style="106" customWidth="1"/>
    <col min="278" max="278" width="9.1796875" style="106" customWidth="1"/>
    <col min="279" max="279" width="10.7265625" style="106" customWidth="1"/>
    <col min="280" max="281" width="9" style="106" customWidth="1"/>
    <col min="282" max="282" width="2.1796875" style="106" customWidth="1"/>
    <col min="283" max="286" width="9.7265625" style="106" customWidth="1"/>
    <col min="287" max="287" width="1.26953125" style="106" customWidth="1"/>
    <col min="288" max="512" width="9.7265625" style="106"/>
    <col min="513" max="513" width="11.81640625" style="106" customWidth="1"/>
    <col min="514" max="514" width="10.7265625" style="106" customWidth="1"/>
    <col min="515" max="515" width="11.7265625" style="106" customWidth="1"/>
    <col min="516" max="516" width="12" style="106" customWidth="1"/>
    <col min="517" max="517" width="11.1796875" style="106" customWidth="1"/>
    <col min="518" max="521" width="11.7265625" style="106" customWidth="1"/>
    <col min="522" max="522" width="10.7265625" style="106" customWidth="1"/>
    <col min="523" max="524" width="11.7265625" style="106" customWidth="1"/>
    <col min="525" max="525" width="8.1796875" style="106" customWidth="1"/>
    <col min="526" max="526" width="10.7265625" style="106" customWidth="1"/>
    <col min="527" max="528" width="11.7265625" style="106" customWidth="1"/>
    <col min="529" max="529" width="9.26953125" style="106" customWidth="1"/>
    <col min="530" max="530" width="9.7265625" style="106" customWidth="1"/>
    <col min="531" max="532" width="8.7265625" style="106" customWidth="1"/>
    <col min="533" max="533" width="2.453125" style="106" customWidth="1"/>
    <col min="534" max="534" width="9.1796875" style="106" customWidth="1"/>
    <col min="535" max="535" width="10.7265625" style="106" customWidth="1"/>
    <col min="536" max="537" width="9" style="106" customWidth="1"/>
    <col min="538" max="538" width="2.1796875" style="106" customWidth="1"/>
    <col min="539" max="542" width="9.7265625" style="106" customWidth="1"/>
    <col min="543" max="543" width="1.26953125" style="106" customWidth="1"/>
    <col min="544" max="768" width="9.7265625" style="106"/>
    <col min="769" max="769" width="11.81640625" style="106" customWidth="1"/>
    <col min="770" max="770" width="10.7265625" style="106" customWidth="1"/>
    <col min="771" max="771" width="11.7265625" style="106" customWidth="1"/>
    <col min="772" max="772" width="12" style="106" customWidth="1"/>
    <col min="773" max="773" width="11.1796875" style="106" customWidth="1"/>
    <col min="774" max="777" width="11.7265625" style="106" customWidth="1"/>
    <col min="778" max="778" width="10.7265625" style="106" customWidth="1"/>
    <col min="779" max="780" width="11.7265625" style="106" customWidth="1"/>
    <col min="781" max="781" width="8.1796875" style="106" customWidth="1"/>
    <col min="782" max="782" width="10.7265625" style="106" customWidth="1"/>
    <col min="783" max="784" width="11.7265625" style="106" customWidth="1"/>
    <col min="785" max="785" width="9.26953125" style="106" customWidth="1"/>
    <col min="786" max="786" width="9.7265625" style="106" customWidth="1"/>
    <col min="787" max="788" width="8.7265625" style="106" customWidth="1"/>
    <col min="789" max="789" width="2.453125" style="106" customWidth="1"/>
    <col min="790" max="790" width="9.1796875" style="106" customWidth="1"/>
    <col min="791" max="791" width="10.7265625" style="106" customWidth="1"/>
    <col min="792" max="793" width="9" style="106" customWidth="1"/>
    <col min="794" max="794" width="2.1796875" style="106" customWidth="1"/>
    <col min="795" max="798" width="9.7265625" style="106" customWidth="1"/>
    <col min="799" max="799" width="1.26953125" style="106" customWidth="1"/>
    <col min="800" max="1024" width="9.7265625" style="106"/>
    <col min="1025" max="1025" width="11.81640625" style="106" customWidth="1"/>
    <col min="1026" max="1026" width="10.7265625" style="106" customWidth="1"/>
    <col min="1027" max="1027" width="11.7265625" style="106" customWidth="1"/>
    <col min="1028" max="1028" width="12" style="106" customWidth="1"/>
    <col min="1029" max="1029" width="11.1796875" style="106" customWidth="1"/>
    <col min="1030" max="1033" width="11.7265625" style="106" customWidth="1"/>
    <col min="1034" max="1034" width="10.7265625" style="106" customWidth="1"/>
    <col min="1035" max="1036" width="11.7265625" style="106" customWidth="1"/>
    <col min="1037" max="1037" width="8.1796875" style="106" customWidth="1"/>
    <col min="1038" max="1038" width="10.7265625" style="106" customWidth="1"/>
    <col min="1039" max="1040" width="11.7265625" style="106" customWidth="1"/>
    <col min="1041" max="1041" width="9.26953125" style="106" customWidth="1"/>
    <col min="1042" max="1042" width="9.7265625" style="106" customWidth="1"/>
    <col min="1043" max="1044" width="8.7265625" style="106" customWidth="1"/>
    <col min="1045" max="1045" width="2.453125" style="106" customWidth="1"/>
    <col min="1046" max="1046" width="9.1796875" style="106" customWidth="1"/>
    <col min="1047" max="1047" width="10.7265625" style="106" customWidth="1"/>
    <col min="1048" max="1049" width="9" style="106" customWidth="1"/>
    <col min="1050" max="1050" width="2.1796875" style="106" customWidth="1"/>
    <col min="1051" max="1054" width="9.7265625" style="106" customWidth="1"/>
    <col min="1055" max="1055" width="1.26953125" style="106" customWidth="1"/>
    <col min="1056" max="1280" width="9.7265625" style="106"/>
    <col min="1281" max="1281" width="11.81640625" style="106" customWidth="1"/>
    <col min="1282" max="1282" width="10.7265625" style="106" customWidth="1"/>
    <col min="1283" max="1283" width="11.7265625" style="106" customWidth="1"/>
    <col min="1284" max="1284" width="12" style="106" customWidth="1"/>
    <col min="1285" max="1285" width="11.1796875" style="106" customWidth="1"/>
    <col min="1286" max="1289" width="11.7265625" style="106" customWidth="1"/>
    <col min="1290" max="1290" width="10.7265625" style="106" customWidth="1"/>
    <col min="1291" max="1292" width="11.7265625" style="106" customWidth="1"/>
    <col min="1293" max="1293" width="8.1796875" style="106" customWidth="1"/>
    <col min="1294" max="1294" width="10.7265625" style="106" customWidth="1"/>
    <col min="1295" max="1296" width="11.7265625" style="106" customWidth="1"/>
    <col min="1297" max="1297" width="9.26953125" style="106" customWidth="1"/>
    <col min="1298" max="1298" width="9.7265625" style="106" customWidth="1"/>
    <col min="1299" max="1300" width="8.7265625" style="106" customWidth="1"/>
    <col min="1301" max="1301" width="2.453125" style="106" customWidth="1"/>
    <col min="1302" max="1302" width="9.1796875" style="106" customWidth="1"/>
    <col min="1303" max="1303" width="10.7265625" style="106" customWidth="1"/>
    <col min="1304" max="1305" width="9" style="106" customWidth="1"/>
    <col min="1306" max="1306" width="2.1796875" style="106" customWidth="1"/>
    <col min="1307" max="1310" width="9.7265625" style="106" customWidth="1"/>
    <col min="1311" max="1311" width="1.26953125" style="106" customWidth="1"/>
    <col min="1312" max="1536" width="9.7265625" style="106"/>
    <col min="1537" max="1537" width="11.81640625" style="106" customWidth="1"/>
    <col min="1538" max="1538" width="10.7265625" style="106" customWidth="1"/>
    <col min="1539" max="1539" width="11.7265625" style="106" customWidth="1"/>
    <col min="1540" max="1540" width="12" style="106" customWidth="1"/>
    <col min="1541" max="1541" width="11.1796875" style="106" customWidth="1"/>
    <col min="1542" max="1545" width="11.7265625" style="106" customWidth="1"/>
    <col min="1546" max="1546" width="10.7265625" style="106" customWidth="1"/>
    <col min="1547" max="1548" width="11.7265625" style="106" customWidth="1"/>
    <col min="1549" max="1549" width="8.1796875" style="106" customWidth="1"/>
    <col min="1550" max="1550" width="10.7265625" style="106" customWidth="1"/>
    <col min="1551" max="1552" width="11.7265625" style="106" customWidth="1"/>
    <col min="1553" max="1553" width="9.26953125" style="106" customWidth="1"/>
    <col min="1554" max="1554" width="9.7265625" style="106" customWidth="1"/>
    <col min="1555" max="1556" width="8.7265625" style="106" customWidth="1"/>
    <col min="1557" max="1557" width="2.453125" style="106" customWidth="1"/>
    <col min="1558" max="1558" width="9.1796875" style="106" customWidth="1"/>
    <col min="1559" max="1559" width="10.7265625" style="106" customWidth="1"/>
    <col min="1560" max="1561" width="9" style="106" customWidth="1"/>
    <col min="1562" max="1562" width="2.1796875" style="106" customWidth="1"/>
    <col min="1563" max="1566" width="9.7265625" style="106" customWidth="1"/>
    <col min="1567" max="1567" width="1.26953125" style="106" customWidth="1"/>
    <col min="1568" max="1792" width="9.7265625" style="106"/>
    <col min="1793" max="1793" width="11.81640625" style="106" customWidth="1"/>
    <col min="1794" max="1794" width="10.7265625" style="106" customWidth="1"/>
    <col min="1795" max="1795" width="11.7265625" style="106" customWidth="1"/>
    <col min="1796" max="1796" width="12" style="106" customWidth="1"/>
    <col min="1797" max="1797" width="11.1796875" style="106" customWidth="1"/>
    <col min="1798" max="1801" width="11.7265625" style="106" customWidth="1"/>
    <col min="1802" max="1802" width="10.7265625" style="106" customWidth="1"/>
    <col min="1803" max="1804" width="11.7265625" style="106" customWidth="1"/>
    <col min="1805" max="1805" width="8.1796875" style="106" customWidth="1"/>
    <col min="1806" max="1806" width="10.7265625" style="106" customWidth="1"/>
    <col min="1807" max="1808" width="11.7265625" style="106" customWidth="1"/>
    <col min="1809" max="1809" width="9.26953125" style="106" customWidth="1"/>
    <col min="1810" max="1810" width="9.7265625" style="106" customWidth="1"/>
    <col min="1811" max="1812" width="8.7265625" style="106" customWidth="1"/>
    <col min="1813" max="1813" width="2.453125" style="106" customWidth="1"/>
    <col min="1814" max="1814" width="9.1796875" style="106" customWidth="1"/>
    <col min="1815" max="1815" width="10.7265625" style="106" customWidth="1"/>
    <col min="1816" max="1817" width="9" style="106" customWidth="1"/>
    <col min="1818" max="1818" width="2.1796875" style="106" customWidth="1"/>
    <col min="1819" max="1822" width="9.7265625" style="106" customWidth="1"/>
    <col min="1823" max="1823" width="1.26953125" style="106" customWidth="1"/>
    <col min="1824" max="2048" width="9.7265625" style="106"/>
    <col min="2049" max="2049" width="11.81640625" style="106" customWidth="1"/>
    <col min="2050" max="2050" width="10.7265625" style="106" customWidth="1"/>
    <col min="2051" max="2051" width="11.7265625" style="106" customWidth="1"/>
    <col min="2052" max="2052" width="12" style="106" customWidth="1"/>
    <col min="2053" max="2053" width="11.1796875" style="106" customWidth="1"/>
    <col min="2054" max="2057" width="11.7265625" style="106" customWidth="1"/>
    <col min="2058" max="2058" width="10.7265625" style="106" customWidth="1"/>
    <col min="2059" max="2060" width="11.7265625" style="106" customWidth="1"/>
    <col min="2061" max="2061" width="8.1796875" style="106" customWidth="1"/>
    <col min="2062" max="2062" width="10.7265625" style="106" customWidth="1"/>
    <col min="2063" max="2064" width="11.7265625" style="106" customWidth="1"/>
    <col min="2065" max="2065" width="9.26953125" style="106" customWidth="1"/>
    <col min="2066" max="2066" width="9.7265625" style="106" customWidth="1"/>
    <col min="2067" max="2068" width="8.7265625" style="106" customWidth="1"/>
    <col min="2069" max="2069" width="2.453125" style="106" customWidth="1"/>
    <col min="2070" max="2070" width="9.1796875" style="106" customWidth="1"/>
    <col min="2071" max="2071" width="10.7265625" style="106" customWidth="1"/>
    <col min="2072" max="2073" width="9" style="106" customWidth="1"/>
    <col min="2074" max="2074" width="2.1796875" style="106" customWidth="1"/>
    <col min="2075" max="2078" width="9.7265625" style="106" customWidth="1"/>
    <col min="2079" max="2079" width="1.26953125" style="106" customWidth="1"/>
    <col min="2080" max="2304" width="9.7265625" style="106"/>
    <col min="2305" max="2305" width="11.81640625" style="106" customWidth="1"/>
    <col min="2306" max="2306" width="10.7265625" style="106" customWidth="1"/>
    <col min="2307" max="2307" width="11.7265625" style="106" customWidth="1"/>
    <col min="2308" max="2308" width="12" style="106" customWidth="1"/>
    <col min="2309" max="2309" width="11.1796875" style="106" customWidth="1"/>
    <col min="2310" max="2313" width="11.7265625" style="106" customWidth="1"/>
    <col min="2314" max="2314" width="10.7265625" style="106" customWidth="1"/>
    <col min="2315" max="2316" width="11.7265625" style="106" customWidth="1"/>
    <col min="2317" max="2317" width="8.1796875" style="106" customWidth="1"/>
    <col min="2318" max="2318" width="10.7265625" style="106" customWidth="1"/>
    <col min="2319" max="2320" width="11.7265625" style="106" customWidth="1"/>
    <col min="2321" max="2321" width="9.26953125" style="106" customWidth="1"/>
    <col min="2322" max="2322" width="9.7265625" style="106" customWidth="1"/>
    <col min="2323" max="2324" width="8.7265625" style="106" customWidth="1"/>
    <col min="2325" max="2325" width="2.453125" style="106" customWidth="1"/>
    <col min="2326" max="2326" width="9.1796875" style="106" customWidth="1"/>
    <col min="2327" max="2327" width="10.7265625" style="106" customWidth="1"/>
    <col min="2328" max="2329" width="9" style="106" customWidth="1"/>
    <col min="2330" max="2330" width="2.1796875" style="106" customWidth="1"/>
    <col min="2331" max="2334" width="9.7265625" style="106" customWidth="1"/>
    <col min="2335" max="2335" width="1.26953125" style="106" customWidth="1"/>
    <col min="2336" max="2560" width="9.7265625" style="106"/>
    <col min="2561" max="2561" width="11.81640625" style="106" customWidth="1"/>
    <col min="2562" max="2562" width="10.7265625" style="106" customWidth="1"/>
    <col min="2563" max="2563" width="11.7265625" style="106" customWidth="1"/>
    <col min="2564" max="2564" width="12" style="106" customWidth="1"/>
    <col min="2565" max="2565" width="11.1796875" style="106" customWidth="1"/>
    <col min="2566" max="2569" width="11.7265625" style="106" customWidth="1"/>
    <col min="2570" max="2570" width="10.7265625" style="106" customWidth="1"/>
    <col min="2571" max="2572" width="11.7265625" style="106" customWidth="1"/>
    <col min="2573" max="2573" width="8.1796875" style="106" customWidth="1"/>
    <col min="2574" max="2574" width="10.7265625" style="106" customWidth="1"/>
    <col min="2575" max="2576" width="11.7265625" style="106" customWidth="1"/>
    <col min="2577" max="2577" width="9.26953125" style="106" customWidth="1"/>
    <col min="2578" max="2578" width="9.7265625" style="106" customWidth="1"/>
    <col min="2579" max="2580" width="8.7265625" style="106" customWidth="1"/>
    <col min="2581" max="2581" width="2.453125" style="106" customWidth="1"/>
    <col min="2582" max="2582" width="9.1796875" style="106" customWidth="1"/>
    <col min="2583" max="2583" width="10.7265625" style="106" customWidth="1"/>
    <col min="2584" max="2585" width="9" style="106" customWidth="1"/>
    <col min="2586" max="2586" width="2.1796875" style="106" customWidth="1"/>
    <col min="2587" max="2590" width="9.7265625" style="106" customWidth="1"/>
    <col min="2591" max="2591" width="1.26953125" style="106" customWidth="1"/>
    <col min="2592" max="2816" width="9.7265625" style="106"/>
    <col min="2817" max="2817" width="11.81640625" style="106" customWidth="1"/>
    <col min="2818" max="2818" width="10.7265625" style="106" customWidth="1"/>
    <col min="2819" max="2819" width="11.7265625" style="106" customWidth="1"/>
    <col min="2820" max="2820" width="12" style="106" customWidth="1"/>
    <col min="2821" max="2821" width="11.1796875" style="106" customWidth="1"/>
    <col min="2822" max="2825" width="11.7265625" style="106" customWidth="1"/>
    <col min="2826" max="2826" width="10.7265625" style="106" customWidth="1"/>
    <col min="2827" max="2828" width="11.7265625" style="106" customWidth="1"/>
    <col min="2829" max="2829" width="8.1796875" style="106" customWidth="1"/>
    <col min="2830" max="2830" width="10.7265625" style="106" customWidth="1"/>
    <col min="2831" max="2832" width="11.7265625" style="106" customWidth="1"/>
    <col min="2833" max="2833" width="9.26953125" style="106" customWidth="1"/>
    <col min="2834" max="2834" width="9.7265625" style="106" customWidth="1"/>
    <col min="2835" max="2836" width="8.7265625" style="106" customWidth="1"/>
    <col min="2837" max="2837" width="2.453125" style="106" customWidth="1"/>
    <col min="2838" max="2838" width="9.1796875" style="106" customWidth="1"/>
    <col min="2839" max="2839" width="10.7265625" style="106" customWidth="1"/>
    <col min="2840" max="2841" width="9" style="106" customWidth="1"/>
    <col min="2842" max="2842" width="2.1796875" style="106" customWidth="1"/>
    <col min="2843" max="2846" width="9.7265625" style="106" customWidth="1"/>
    <col min="2847" max="2847" width="1.26953125" style="106" customWidth="1"/>
    <col min="2848" max="3072" width="9.7265625" style="106"/>
    <col min="3073" max="3073" width="11.81640625" style="106" customWidth="1"/>
    <col min="3074" max="3074" width="10.7265625" style="106" customWidth="1"/>
    <col min="3075" max="3075" width="11.7265625" style="106" customWidth="1"/>
    <col min="3076" max="3076" width="12" style="106" customWidth="1"/>
    <col min="3077" max="3077" width="11.1796875" style="106" customWidth="1"/>
    <col min="3078" max="3081" width="11.7265625" style="106" customWidth="1"/>
    <col min="3082" max="3082" width="10.7265625" style="106" customWidth="1"/>
    <col min="3083" max="3084" width="11.7265625" style="106" customWidth="1"/>
    <col min="3085" max="3085" width="8.1796875" style="106" customWidth="1"/>
    <col min="3086" max="3086" width="10.7265625" style="106" customWidth="1"/>
    <col min="3087" max="3088" width="11.7265625" style="106" customWidth="1"/>
    <col min="3089" max="3089" width="9.26953125" style="106" customWidth="1"/>
    <col min="3090" max="3090" width="9.7265625" style="106" customWidth="1"/>
    <col min="3091" max="3092" width="8.7265625" style="106" customWidth="1"/>
    <col min="3093" max="3093" width="2.453125" style="106" customWidth="1"/>
    <col min="3094" max="3094" width="9.1796875" style="106" customWidth="1"/>
    <col min="3095" max="3095" width="10.7265625" style="106" customWidth="1"/>
    <col min="3096" max="3097" width="9" style="106" customWidth="1"/>
    <col min="3098" max="3098" width="2.1796875" style="106" customWidth="1"/>
    <col min="3099" max="3102" width="9.7265625" style="106" customWidth="1"/>
    <col min="3103" max="3103" width="1.26953125" style="106" customWidth="1"/>
    <col min="3104" max="3328" width="9.7265625" style="106"/>
    <col min="3329" max="3329" width="11.81640625" style="106" customWidth="1"/>
    <col min="3330" max="3330" width="10.7265625" style="106" customWidth="1"/>
    <col min="3331" max="3331" width="11.7265625" style="106" customWidth="1"/>
    <col min="3332" max="3332" width="12" style="106" customWidth="1"/>
    <col min="3333" max="3333" width="11.1796875" style="106" customWidth="1"/>
    <col min="3334" max="3337" width="11.7265625" style="106" customWidth="1"/>
    <col min="3338" max="3338" width="10.7265625" style="106" customWidth="1"/>
    <col min="3339" max="3340" width="11.7265625" style="106" customWidth="1"/>
    <col min="3341" max="3341" width="8.1796875" style="106" customWidth="1"/>
    <col min="3342" max="3342" width="10.7265625" style="106" customWidth="1"/>
    <col min="3343" max="3344" width="11.7265625" style="106" customWidth="1"/>
    <col min="3345" max="3345" width="9.26953125" style="106" customWidth="1"/>
    <col min="3346" max="3346" width="9.7265625" style="106" customWidth="1"/>
    <col min="3347" max="3348" width="8.7265625" style="106" customWidth="1"/>
    <col min="3349" max="3349" width="2.453125" style="106" customWidth="1"/>
    <col min="3350" max="3350" width="9.1796875" style="106" customWidth="1"/>
    <col min="3351" max="3351" width="10.7265625" style="106" customWidth="1"/>
    <col min="3352" max="3353" width="9" style="106" customWidth="1"/>
    <col min="3354" max="3354" width="2.1796875" style="106" customWidth="1"/>
    <col min="3355" max="3358" width="9.7265625" style="106" customWidth="1"/>
    <col min="3359" max="3359" width="1.26953125" style="106" customWidth="1"/>
    <col min="3360" max="3584" width="9.7265625" style="106"/>
    <col min="3585" max="3585" width="11.81640625" style="106" customWidth="1"/>
    <col min="3586" max="3586" width="10.7265625" style="106" customWidth="1"/>
    <col min="3587" max="3587" width="11.7265625" style="106" customWidth="1"/>
    <col min="3588" max="3588" width="12" style="106" customWidth="1"/>
    <col min="3589" max="3589" width="11.1796875" style="106" customWidth="1"/>
    <col min="3590" max="3593" width="11.7265625" style="106" customWidth="1"/>
    <col min="3594" max="3594" width="10.7265625" style="106" customWidth="1"/>
    <col min="3595" max="3596" width="11.7265625" style="106" customWidth="1"/>
    <col min="3597" max="3597" width="8.1796875" style="106" customWidth="1"/>
    <col min="3598" max="3598" width="10.7265625" style="106" customWidth="1"/>
    <col min="3599" max="3600" width="11.7265625" style="106" customWidth="1"/>
    <col min="3601" max="3601" width="9.26953125" style="106" customWidth="1"/>
    <col min="3602" max="3602" width="9.7265625" style="106" customWidth="1"/>
    <col min="3603" max="3604" width="8.7265625" style="106" customWidth="1"/>
    <col min="3605" max="3605" width="2.453125" style="106" customWidth="1"/>
    <col min="3606" max="3606" width="9.1796875" style="106" customWidth="1"/>
    <col min="3607" max="3607" width="10.7265625" style="106" customWidth="1"/>
    <col min="3608" max="3609" width="9" style="106" customWidth="1"/>
    <col min="3610" max="3610" width="2.1796875" style="106" customWidth="1"/>
    <col min="3611" max="3614" width="9.7265625" style="106" customWidth="1"/>
    <col min="3615" max="3615" width="1.26953125" style="106" customWidth="1"/>
    <col min="3616" max="3840" width="9.7265625" style="106"/>
    <col min="3841" max="3841" width="11.81640625" style="106" customWidth="1"/>
    <col min="3842" max="3842" width="10.7265625" style="106" customWidth="1"/>
    <col min="3843" max="3843" width="11.7265625" style="106" customWidth="1"/>
    <col min="3844" max="3844" width="12" style="106" customWidth="1"/>
    <col min="3845" max="3845" width="11.1796875" style="106" customWidth="1"/>
    <col min="3846" max="3849" width="11.7265625" style="106" customWidth="1"/>
    <col min="3850" max="3850" width="10.7265625" style="106" customWidth="1"/>
    <col min="3851" max="3852" width="11.7265625" style="106" customWidth="1"/>
    <col min="3853" max="3853" width="8.1796875" style="106" customWidth="1"/>
    <col min="3854" max="3854" width="10.7265625" style="106" customWidth="1"/>
    <col min="3855" max="3856" width="11.7265625" style="106" customWidth="1"/>
    <col min="3857" max="3857" width="9.26953125" style="106" customWidth="1"/>
    <col min="3858" max="3858" width="9.7265625" style="106" customWidth="1"/>
    <col min="3859" max="3860" width="8.7265625" style="106" customWidth="1"/>
    <col min="3861" max="3861" width="2.453125" style="106" customWidth="1"/>
    <col min="3862" max="3862" width="9.1796875" style="106" customWidth="1"/>
    <col min="3863" max="3863" width="10.7265625" style="106" customWidth="1"/>
    <col min="3864" max="3865" width="9" style="106" customWidth="1"/>
    <col min="3866" max="3866" width="2.1796875" style="106" customWidth="1"/>
    <col min="3867" max="3870" width="9.7265625" style="106" customWidth="1"/>
    <col min="3871" max="3871" width="1.26953125" style="106" customWidth="1"/>
    <col min="3872" max="4096" width="9.7265625" style="106"/>
    <col min="4097" max="4097" width="11.81640625" style="106" customWidth="1"/>
    <col min="4098" max="4098" width="10.7265625" style="106" customWidth="1"/>
    <col min="4099" max="4099" width="11.7265625" style="106" customWidth="1"/>
    <col min="4100" max="4100" width="12" style="106" customWidth="1"/>
    <col min="4101" max="4101" width="11.1796875" style="106" customWidth="1"/>
    <col min="4102" max="4105" width="11.7265625" style="106" customWidth="1"/>
    <col min="4106" max="4106" width="10.7265625" style="106" customWidth="1"/>
    <col min="4107" max="4108" width="11.7265625" style="106" customWidth="1"/>
    <col min="4109" max="4109" width="8.1796875" style="106" customWidth="1"/>
    <col min="4110" max="4110" width="10.7265625" style="106" customWidth="1"/>
    <col min="4111" max="4112" width="11.7265625" style="106" customWidth="1"/>
    <col min="4113" max="4113" width="9.26953125" style="106" customWidth="1"/>
    <col min="4114" max="4114" width="9.7265625" style="106" customWidth="1"/>
    <col min="4115" max="4116" width="8.7265625" style="106" customWidth="1"/>
    <col min="4117" max="4117" width="2.453125" style="106" customWidth="1"/>
    <col min="4118" max="4118" width="9.1796875" style="106" customWidth="1"/>
    <col min="4119" max="4119" width="10.7265625" style="106" customWidth="1"/>
    <col min="4120" max="4121" width="9" style="106" customWidth="1"/>
    <col min="4122" max="4122" width="2.1796875" style="106" customWidth="1"/>
    <col min="4123" max="4126" width="9.7265625" style="106" customWidth="1"/>
    <col min="4127" max="4127" width="1.26953125" style="106" customWidth="1"/>
    <col min="4128" max="4352" width="9.7265625" style="106"/>
    <col min="4353" max="4353" width="11.81640625" style="106" customWidth="1"/>
    <col min="4354" max="4354" width="10.7265625" style="106" customWidth="1"/>
    <col min="4355" max="4355" width="11.7265625" style="106" customWidth="1"/>
    <col min="4356" max="4356" width="12" style="106" customWidth="1"/>
    <col min="4357" max="4357" width="11.1796875" style="106" customWidth="1"/>
    <col min="4358" max="4361" width="11.7265625" style="106" customWidth="1"/>
    <col min="4362" max="4362" width="10.7265625" style="106" customWidth="1"/>
    <col min="4363" max="4364" width="11.7265625" style="106" customWidth="1"/>
    <col min="4365" max="4365" width="8.1796875" style="106" customWidth="1"/>
    <col min="4366" max="4366" width="10.7265625" style="106" customWidth="1"/>
    <col min="4367" max="4368" width="11.7265625" style="106" customWidth="1"/>
    <col min="4369" max="4369" width="9.26953125" style="106" customWidth="1"/>
    <col min="4370" max="4370" width="9.7265625" style="106" customWidth="1"/>
    <col min="4371" max="4372" width="8.7265625" style="106" customWidth="1"/>
    <col min="4373" max="4373" width="2.453125" style="106" customWidth="1"/>
    <col min="4374" max="4374" width="9.1796875" style="106" customWidth="1"/>
    <col min="4375" max="4375" width="10.7265625" style="106" customWidth="1"/>
    <col min="4376" max="4377" width="9" style="106" customWidth="1"/>
    <col min="4378" max="4378" width="2.1796875" style="106" customWidth="1"/>
    <col min="4379" max="4382" width="9.7265625" style="106" customWidth="1"/>
    <col min="4383" max="4383" width="1.26953125" style="106" customWidth="1"/>
    <col min="4384" max="4608" width="9.7265625" style="106"/>
    <col min="4609" max="4609" width="11.81640625" style="106" customWidth="1"/>
    <col min="4610" max="4610" width="10.7265625" style="106" customWidth="1"/>
    <col min="4611" max="4611" width="11.7265625" style="106" customWidth="1"/>
    <col min="4612" max="4612" width="12" style="106" customWidth="1"/>
    <col min="4613" max="4613" width="11.1796875" style="106" customWidth="1"/>
    <col min="4614" max="4617" width="11.7265625" style="106" customWidth="1"/>
    <col min="4618" max="4618" width="10.7265625" style="106" customWidth="1"/>
    <col min="4619" max="4620" width="11.7265625" style="106" customWidth="1"/>
    <col min="4621" max="4621" width="8.1796875" style="106" customWidth="1"/>
    <col min="4622" max="4622" width="10.7265625" style="106" customWidth="1"/>
    <col min="4623" max="4624" width="11.7265625" style="106" customWidth="1"/>
    <col min="4625" max="4625" width="9.26953125" style="106" customWidth="1"/>
    <col min="4626" max="4626" width="9.7265625" style="106" customWidth="1"/>
    <col min="4627" max="4628" width="8.7265625" style="106" customWidth="1"/>
    <col min="4629" max="4629" width="2.453125" style="106" customWidth="1"/>
    <col min="4630" max="4630" width="9.1796875" style="106" customWidth="1"/>
    <col min="4631" max="4631" width="10.7265625" style="106" customWidth="1"/>
    <col min="4632" max="4633" width="9" style="106" customWidth="1"/>
    <col min="4634" max="4634" width="2.1796875" style="106" customWidth="1"/>
    <col min="4635" max="4638" width="9.7265625" style="106" customWidth="1"/>
    <col min="4639" max="4639" width="1.26953125" style="106" customWidth="1"/>
    <col min="4640" max="4864" width="9.7265625" style="106"/>
    <col min="4865" max="4865" width="11.81640625" style="106" customWidth="1"/>
    <col min="4866" max="4866" width="10.7265625" style="106" customWidth="1"/>
    <col min="4867" max="4867" width="11.7265625" style="106" customWidth="1"/>
    <col min="4868" max="4868" width="12" style="106" customWidth="1"/>
    <col min="4869" max="4869" width="11.1796875" style="106" customWidth="1"/>
    <col min="4870" max="4873" width="11.7265625" style="106" customWidth="1"/>
    <col min="4874" max="4874" width="10.7265625" style="106" customWidth="1"/>
    <col min="4875" max="4876" width="11.7265625" style="106" customWidth="1"/>
    <col min="4877" max="4877" width="8.1796875" style="106" customWidth="1"/>
    <col min="4878" max="4878" width="10.7265625" style="106" customWidth="1"/>
    <col min="4879" max="4880" width="11.7265625" style="106" customWidth="1"/>
    <col min="4881" max="4881" width="9.26953125" style="106" customWidth="1"/>
    <col min="4882" max="4882" width="9.7265625" style="106" customWidth="1"/>
    <col min="4883" max="4884" width="8.7265625" style="106" customWidth="1"/>
    <col min="4885" max="4885" width="2.453125" style="106" customWidth="1"/>
    <col min="4886" max="4886" width="9.1796875" style="106" customWidth="1"/>
    <col min="4887" max="4887" width="10.7265625" style="106" customWidth="1"/>
    <col min="4888" max="4889" width="9" style="106" customWidth="1"/>
    <col min="4890" max="4890" width="2.1796875" style="106" customWidth="1"/>
    <col min="4891" max="4894" width="9.7265625" style="106" customWidth="1"/>
    <col min="4895" max="4895" width="1.26953125" style="106" customWidth="1"/>
    <col min="4896" max="5120" width="9.7265625" style="106"/>
    <col min="5121" max="5121" width="11.81640625" style="106" customWidth="1"/>
    <col min="5122" max="5122" width="10.7265625" style="106" customWidth="1"/>
    <col min="5123" max="5123" width="11.7265625" style="106" customWidth="1"/>
    <col min="5124" max="5124" width="12" style="106" customWidth="1"/>
    <col min="5125" max="5125" width="11.1796875" style="106" customWidth="1"/>
    <col min="5126" max="5129" width="11.7265625" style="106" customWidth="1"/>
    <col min="5130" max="5130" width="10.7265625" style="106" customWidth="1"/>
    <col min="5131" max="5132" width="11.7265625" style="106" customWidth="1"/>
    <col min="5133" max="5133" width="8.1796875" style="106" customWidth="1"/>
    <col min="5134" max="5134" width="10.7265625" style="106" customWidth="1"/>
    <col min="5135" max="5136" width="11.7265625" style="106" customWidth="1"/>
    <col min="5137" max="5137" width="9.26953125" style="106" customWidth="1"/>
    <col min="5138" max="5138" width="9.7265625" style="106" customWidth="1"/>
    <col min="5139" max="5140" width="8.7265625" style="106" customWidth="1"/>
    <col min="5141" max="5141" width="2.453125" style="106" customWidth="1"/>
    <col min="5142" max="5142" width="9.1796875" style="106" customWidth="1"/>
    <col min="5143" max="5143" width="10.7265625" style="106" customWidth="1"/>
    <col min="5144" max="5145" width="9" style="106" customWidth="1"/>
    <col min="5146" max="5146" width="2.1796875" style="106" customWidth="1"/>
    <col min="5147" max="5150" width="9.7265625" style="106" customWidth="1"/>
    <col min="5151" max="5151" width="1.26953125" style="106" customWidth="1"/>
    <col min="5152" max="5376" width="9.7265625" style="106"/>
    <col min="5377" max="5377" width="11.81640625" style="106" customWidth="1"/>
    <col min="5378" max="5378" width="10.7265625" style="106" customWidth="1"/>
    <col min="5379" max="5379" width="11.7265625" style="106" customWidth="1"/>
    <col min="5380" max="5380" width="12" style="106" customWidth="1"/>
    <col min="5381" max="5381" width="11.1796875" style="106" customWidth="1"/>
    <col min="5382" max="5385" width="11.7265625" style="106" customWidth="1"/>
    <col min="5386" max="5386" width="10.7265625" style="106" customWidth="1"/>
    <col min="5387" max="5388" width="11.7265625" style="106" customWidth="1"/>
    <col min="5389" max="5389" width="8.1796875" style="106" customWidth="1"/>
    <col min="5390" max="5390" width="10.7265625" style="106" customWidth="1"/>
    <col min="5391" max="5392" width="11.7265625" style="106" customWidth="1"/>
    <col min="5393" max="5393" width="9.26953125" style="106" customWidth="1"/>
    <col min="5394" max="5394" width="9.7265625" style="106" customWidth="1"/>
    <col min="5395" max="5396" width="8.7265625" style="106" customWidth="1"/>
    <col min="5397" max="5397" width="2.453125" style="106" customWidth="1"/>
    <col min="5398" max="5398" width="9.1796875" style="106" customWidth="1"/>
    <col min="5399" max="5399" width="10.7265625" style="106" customWidth="1"/>
    <col min="5400" max="5401" width="9" style="106" customWidth="1"/>
    <col min="5402" max="5402" width="2.1796875" style="106" customWidth="1"/>
    <col min="5403" max="5406" width="9.7265625" style="106" customWidth="1"/>
    <col min="5407" max="5407" width="1.26953125" style="106" customWidth="1"/>
    <col min="5408" max="5632" width="9.7265625" style="106"/>
    <col min="5633" max="5633" width="11.81640625" style="106" customWidth="1"/>
    <col min="5634" max="5634" width="10.7265625" style="106" customWidth="1"/>
    <col min="5635" max="5635" width="11.7265625" style="106" customWidth="1"/>
    <col min="5636" max="5636" width="12" style="106" customWidth="1"/>
    <col min="5637" max="5637" width="11.1796875" style="106" customWidth="1"/>
    <col min="5638" max="5641" width="11.7265625" style="106" customWidth="1"/>
    <col min="5642" max="5642" width="10.7265625" style="106" customWidth="1"/>
    <col min="5643" max="5644" width="11.7265625" style="106" customWidth="1"/>
    <col min="5645" max="5645" width="8.1796875" style="106" customWidth="1"/>
    <col min="5646" max="5646" width="10.7265625" style="106" customWidth="1"/>
    <col min="5647" max="5648" width="11.7265625" style="106" customWidth="1"/>
    <col min="5649" max="5649" width="9.26953125" style="106" customWidth="1"/>
    <col min="5650" max="5650" width="9.7265625" style="106" customWidth="1"/>
    <col min="5651" max="5652" width="8.7265625" style="106" customWidth="1"/>
    <col min="5653" max="5653" width="2.453125" style="106" customWidth="1"/>
    <col min="5654" max="5654" width="9.1796875" style="106" customWidth="1"/>
    <col min="5655" max="5655" width="10.7265625" style="106" customWidth="1"/>
    <col min="5656" max="5657" width="9" style="106" customWidth="1"/>
    <col min="5658" max="5658" width="2.1796875" style="106" customWidth="1"/>
    <col min="5659" max="5662" width="9.7265625" style="106" customWidth="1"/>
    <col min="5663" max="5663" width="1.26953125" style="106" customWidth="1"/>
    <col min="5664" max="5888" width="9.7265625" style="106"/>
    <col min="5889" max="5889" width="11.81640625" style="106" customWidth="1"/>
    <col min="5890" max="5890" width="10.7265625" style="106" customWidth="1"/>
    <col min="5891" max="5891" width="11.7265625" style="106" customWidth="1"/>
    <col min="5892" max="5892" width="12" style="106" customWidth="1"/>
    <col min="5893" max="5893" width="11.1796875" style="106" customWidth="1"/>
    <col min="5894" max="5897" width="11.7265625" style="106" customWidth="1"/>
    <col min="5898" max="5898" width="10.7265625" style="106" customWidth="1"/>
    <col min="5899" max="5900" width="11.7265625" style="106" customWidth="1"/>
    <col min="5901" max="5901" width="8.1796875" style="106" customWidth="1"/>
    <col min="5902" max="5902" width="10.7265625" style="106" customWidth="1"/>
    <col min="5903" max="5904" width="11.7265625" style="106" customWidth="1"/>
    <col min="5905" max="5905" width="9.26953125" style="106" customWidth="1"/>
    <col min="5906" max="5906" width="9.7265625" style="106" customWidth="1"/>
    <col min="5907" max="5908" width="8.7265625" style="106" customWidth="1"/>
    <col min="5909" max="5909" width="2.453125" style="106" customWidth="1"/>
    <col min="5910" max="5910" width="9.1796875" style="106" customWidth="1"/>
    <col min="5911" max="5911" width="10.7265625" style="106" customWidth="1"/>
    <col min="5912" max="5913" width="9" style="106" customWidth="1"/>
    <col min="5914" max="5914" width="2.1796875" style="106" customWidth="1"/>
    <col min="5915" max="5918" width="9.7265625" style="106" customWidth="1"/>
    <col min="5919" max="5919" width="1.26953125" style="106" customWidth="1"/>
    <col min="5920" max="6144" width="9.7265625" style="106"/>
    <col min="6145" max="6145" width="11.81640625" style="106" customWidth="1"/>
    <col min="6146" max="6146" width="10.7265625" style="106" customWidth="1"/>
    <col min="6147" max="6147" width="11.7265625" style="106" customWidth="1"/>
    <col min="6148" max="6148" width="12" style="106" customWidth="1"/>
    <col min="6149" max="6149" width="11.1796875" style="106" customWidth="1"/>
    <col min="6150" max="6153" width="11.7265625" style="106" customWidth="1"/>
    <col min="6154" max="6154" width="10.7265625" style="106" customWidth="1"/>
    <col min="6155" max="6156" width="11.7265625" style="106" customWidth="1"/>
    <col min="6157" max="6157" width="8.1796875" style="106" customWidth="1"/>
    <col min="6158" max="6158" width="10.7265625" style="106" customWidth="1"/>
    <col min="6159" max="6160" width="11.7265625" style="106" customWidth="1"/>
    <col min="6161" max="6161" width="9.26953125" style="106" customWidth="1"/>
    <col min="6162" max="6162" width="9.7265625" style="106" customWidth="1"/>
    <col min="6163" max="6164" width="8.7265625" style="106" customWidth="1"/>
    <col min="6165" max="6165" width="2.453125" style="106" customWidth="1"/>
    <col min="6166" max="6166" width="9.1796875" style="106" customWidth="1"/>
    <col min="6167" max="6167" width="10.7265625" style="106" customWidth="1"/>
    <col min="6168" max="6169" width="9" style="106" customWidth="1"/>
    <col min="6170" max="6170" width="2.1796875" style="106" customWidth="1"/>
    <col min="6171" max="6174" width="9.7265625" style="106" customWidth="1"/>
    <col min="6175" max="6175" width="1.26953125" style="106" customWidth="1"/>
    <col min="6176" max="6400" width="9.7265625" style="106"/>
    <col min="6401" max="6401" width="11.81640625" style="106" customWidth="1"/>
    <col min="6402" max="6402" width="10.7265625" style="106" customWidth="1"/>
    <col min="6403" max="6403" width="11.7265625" style="106" customWidth="1"/>
    <col min="6404" max="6404" width="12" style="106" customWidth="1"/>
    <col min="6405" max="6405" width="11.1796875" style="106" customWidth="1"/>
    <col min="6406" max="6409" width="11.7265625" style="106" customWidth="1"/>
    <col min="6410" max="6410" width="10.7265625" style="106" customWidth="1"/>
    <col min="6411" max="6412" width="11.7265625" style="106" customWidth="1"/>
    <col min="6413" max="6413" width="8.1796875" style="106" customWidth="1"/>
    <col min="6414" max="6414" width="10.7265625" style="106" customWidth="1"/>
    <col min="6415" max="6416" width="11.7265625" style="106" customWidth="1"/>
    <col min="6417" max="6417" width="9.26953125" style="106" customWidth="1"/>
    <col min="6418" max="6418" width="9.7265625" style="106" customWidth="1"/>
    <col min="6419" max="6420" width="8.7265625" style="106" customWidth="1"/>
    <col min="6421" max="6421" width="2.453125" style="106" customWidth="1"/>
    <col min="6422" max="6422" width="9.1796875" style="106" customWidth="1"/>
    <col min="6423" max="6423" width="10.7265625" style="106" customWidth="1"/>
    <col min="6424" max="6425" width="9" style="106" customWidth="1"/>
    <col min="6426" max="6426" width="2.1796875" style="106" customWidth="1"/>
    <col min="6427" max="6430" width="9.7265625" style="106" customWidth="1"/>
    <col min="6431" max="6431" width="1.26953125" style="106" customWidth="1"/>
    <col min="6432" max="6656" width="9.7265625" style="106"/>
    <col min="6657" max="6657" width="11.81640625" style="106" customWidth="1"/>
    <col min="6658" max="6658" width="10.7265625" style="106" customWidth="1"/>
    <col min="6659" max="6659" width="11.7265625" style="106" customWidth="1"/>
    <col min="6660" max="6660" width="12" style="106" customWidth="1"/>
    <col min="6661" max="6661" width="11.1796875" style="106" customWidth="1"/>
    <col min="6662" max="6665" width="11.7265625" style="106" customWidth="1"/>
    <col min="6666" max="6666" width="10.7265625" style="106" customWidth="1"/>
    <col min="6667" max="6668" width="11.7265625" style="106" customWidth="1"/>
    <col min="6669" max="6669" width="8.1796875" style="106" customWidth="1"/>
    <col min="6670" max="6670" width="10.7265625" style="106" customWidth="1"/>
    <col min="6671" max="6672" width="11.7265625" style="106" customWidth="1"/>
    <col min="6673" max="6673" width="9.26953125" style="106" customWidth="1"/>
    <col min="6674" max="6674" width="9.7265625" style="106" customWidth="1"/>
    <col min="6675" max="6676" width="8.7265625" style="106" customWidth="1"/>
    <col min="6677" max="6677" width="2.453125" style="106" customWidth="1"/>
    <col min="6678" max="6678" width="9.1796875" style="106" customWidth="1"/>
    <col min="6679" max="6679" width="10.7265625" style="106" customWidth="1"/>
    <col min="6680" max="6681" width="9" style="106" customWidth="1"/>
    <col min="6682" max="6682" width="2.1796875" style="106" customWidth="1"/>
    <col min="6683" max="6686" width="9.7265625" style="106" customWidth="1"/>
    <col min="6687" max="6687" width="1.26953125" style="106" customWidth="1"/>
    <col min="6688" max="6912" width="9.7265625" style="106"/>
    <col min="6913" max="6913" width="11.81640625" style="106" customWidth="1"/>
    <col min="6914" max="6914" width="10.7265625" style="106" customWidth="1"/>
    <col min="6915" max="6915" width="11.7265625" style="106" customWidth="1"/>
    <col min="6916" max="6916" width="12" style="106" customWidth="1"/>
    <col min="6917" max="6917" width="11.1796875" style="106" customWidth="1"/>
    <col min="6918" max="6921" width="11.7265625" style="106" customWidth="1"/>
    <col min="6922" max="6922" width="10.7265625" style="106" customWidth="1"/>
    <col min="6923" max="6924" width="11.7265625" style="106" customWidth="1"/>
    <col min="6925" max="6925" width="8.1796875" style="106" customWidth="1"/>
    <col min="6926" max="6926" width="10.7265625" style="106" customWidth="1"/>
    <col min="6927" max="6928" width="11.7265625" style="106" customWidth="1"/>
    <col min="6929" max="6929" width="9.26953125" style="106" customWidth="1"/>
    <col min="6930" max="6930" width="9.7265625" style="106" customWidth="1"/>
    <col min="6931" max="6932" width="8.7265625" style="106" customWidth="1"/>
    <col min="6933" max="6933" width="2.453125" style="106" customWidth="1"/>
    <col min="6934" max="6934" width="9.1796875" style="106" customWidth="1"/>
    <col min="6935" max="6935" width="10.7265625" style="106" customWidth="1"/>
    <col min="6936" max="6937" width="9" style="106" customWidth="1"/>
    <col min="6938" max="6938" width="2.1796875" style="106" customWidth="1"/>
    <col min="6939" max="6942" width="9.7265625" style="106" customWidth="1"/>
    <col min="6943" max="6943" width="1.26953125" style="106" customWidth="1"/>
    <col min="6944" max="7168" width="9.7265625" style="106"/>
    <col min="7169" max="7169" width="11.81640625" style="106" customWidth="1"/>
    <col min="7170" max="7170" width="10.7265625" style="106" customWidth="1"/>
    <col min="7171" max="7171" width="11.7265625" style="106" customWidth="1"/>
    <col min="7172" max="7172" width="12" style="106" customWidth="1"/>
    <col min="7173" max="7173" width="11.1796875" style="106" customWidth="1"/>
    <col min="7174" max="7177" width="11.7265625" style="106" customWidth="1"/>
    <col min="7178" max="7178" width="10.7265625" style="106" customWidth="1"/>
    <col min="7179" max="7180" width="11.7265625" style="106" customWidth="1"/>
    <col min="7181" max="7181" width="8.1796875" style="106" customWidth="1"/>
    <col min="7182" max="7182" width="10.7265625" style="106" customWidth="1"/>
    <col min="7183" max="7184" width="11.7265625" style="106" customWidth="1"/>
    <col min="7185" max="7185" width="9.26953125" style="106" customWidth="1"/>
    <col min="7186" max="7186" width="9.7265625" style="106" customWidth="1"/>
    <col min="7187" max="7188" width="8.7265625" style="106" customWidth="1"/>
    <col min="7189" max="7189" width="2.453125" style="106" customWidth="1"/>
    <col min="7190" max="7190" width="9.1796875" style="106" customWidth="1"/>
    <col min="7191" max="7191" width="10.7265625" style="106" customWidth="1"/>
    <col min="7192" max="7193" width="9" style="106" customWidth="1"/>
    <col min="7194" max="7194" width="2.1796875" style="106" customWidth="1"/>
    <col min="7195" max="7198" width="9.7265625" style="106" customWidth="1"/>
    <col min="7199" max="7199" width="1.26953125" style="106" customWidth="1"/>
    <col min="7200" max="7424" width="9.7265625" style="106"/>
    <col min="7425" max="7425" width="11.81640625" style="106" customWidth="1"/>
    <col min="7426" max="7426" width="10.7265625" style="106" customWidth="1"/>
    <col min="7427" max="7427" width="11.7265625" style="106" customWidth="1"/>
    <col min="7428" max="7428" width="12" style="106" customWidth="1"/>
    <col min="7429" max="7429" width="11.1796875" style="106" customWidth="1"/>
    <col min="7430" max="7433" width="11.7265625" style="106" customWidth="1"/>
    <col min="7434" max="7434" width="10.7265625" style="106" customWidth="1"/>
    <col min="7435" max="7436" width="11.7265625" style="106" customWidth="1"/>
    <col min="7437" max="7437" width="8.1796875" style="106" customWidth="1"/>
    <col min="7438" max="7438" width="10.7265625" style="106" customWidth="1"/>
    <col min="7439" max="7440" width="11.7265625" style="106" customWidth="1"/>
    <col min="7441" max="7441" width="9.26953125" style="106" customWidth="1"/>
    <col min="7442" max="7442" width="9.7265625" style="106" customWidth="1"/>
    <col min="7443" max="7444" width="8.7265625" style="106" customWidth="1"/>
    <col min="7445" max="7445" width="2.453125" style="106" customWidth="1"/>
    <col min="7446" max="7446" width="9.1796875" style="106" customWidth="1"/>
    <col min="7447" max="7447" width="10.7265625" style="106" customWidth="1"/>
    <col min="7448" max="7449" width="9" style="106" customWidth="1"/>
    <col min="7450" max="7450" width="2.1796875" style="106" customWidth="1"/>
    <col min="7451" max="7454" width="9.7265625" style="106" customWidth="1"/>
    <col min="7455" max="7455" width="1.26953125" style="106" customWidth="1"/>
    <col min="7456" max="7680" width="9.7265625" style="106"/>
    <col min="7681" max="7681" width="11.81640625" style="106" customWidth="1"/>
    <col min="7682" max="7682" width="10.7265625" style="106" customWidth="1"/>
    <col min="7683" max="7683" width="11.7265625" style="106" customWidth="1"/>
    <col min="7684" max="7684" width="12" style="106" customWidth="1"/>
    <col min="7685" max="7685" width="11.1796875" style="106" customWidth="1"/>
    <col min="7686" max="7689" width="11.7265625" style="106" customWidth="1"/>
    <col min="7690" max="7690" width="10.7265625" style="106" customWidth="1"/>
    <col min="7691" max="7692" width="11.7265625" style="106" customWidth="1"/>
    <col min="7693" max="7693" width="8.1796875" style="106" customWidth="1"/>
    <col min="7694" max="7694" width="10.7265625" style="106" customWidth="1"/>
    <col min="7695" max="7696" width="11.7265625" style="106" customWidth="1"/>
    <col min="7697" max="7697" width="9.26953125" style="106" customWidth="1"/>
    <col min="7698" max="7698" width="9.7265625" style="106" customWidth="1"/>
    <col min="7699" max="7700" width="8.7265625" style="106" customWidth="1"/>
    <col min="7701" max="7701" width="2.453125" style="106" customWidth="1"/>
    <col min="7702" max="7702" width="9.1796875" style="106" customWidth="1"/>
    <col min="7703" max="7703" width="10.7265625" style="106" customWidth="1"/>
    <col min="7704" max="7705" width="9" style="106" customWidth="1"/>
    <col min="7706" max="7706" width="2.1796875" style="106" customWidth="1"/>
    <col min="7707" max="7710" width="9.7265625" style="106" customWidth="1"/>
    <col min="7711" max="7711" width="1.26953125" style="106" customWidth="1"/>
    <col min="7712" max="7936" width="9.7265625" style="106"/>
    <col min="7937" max="7937" width="11.81640625" style="106" customWidth="1"/>
    <col min="7938" max="7938" width="10.7265625" style="106" customWidth="1"/>
    <col min="7939" max="7939" width="11.7265625" style="106" customWidth="1"/>
    <col min="7940" max="7940" width="12" style="106" customWidth="1"/>
    <col min="7941" max="7941" width="11.1796875" style="106" customWidth="1"/>
    <col min="7942" max="7945" width="11.7265625" style="106" customWidth="1"/>
    <col min="7946" max="7946" width="10.7265625" style="106" customWidth="1"/>
    <col min="7947" max="7948" width="11.7265625" style="106" customWidth="1"/>
    <col min="7949" max="7949" width="8.1796875" style="106" customWidth="1"/>
    <col min="7950" max="7950" width="10.7265625" style="106" customWidth="1"/>
    <col min="7951" max="7952" width="11.7265625" style="106" customWidth="1"/>
    <col min="7953" max="7953" width="9.26953125" style="106" customWidth="1"/>
    <col min="7954" max="7954" width="9.7265625" style="106" customWidth="1"/>
    <col min="7955" max="7956" width="8.7265625" style="106" customWidth="1"/>
    <col min="7957" max="7957" width="2.453125" style="106" customWidth="1"/>
    <col min="7958" max="7958" width="9.1796875" style="106" customWidth="1"/>
    <col min="7959" max="7959" width="10.7265625" style="106" customWidth="1"/>
    <col min="7960" max="7961" width="9" style="106" customWidth="1"/>
    <col min="7962" max="7962" width="2.1796875" style="106" customWidth="1"/>
    <col min="7963" max="7966" width="9.7265625" style="106" customWidth="1"/>
    <col min="7967" max="7967" width="1.26953125" style="106" customWidth="1"/>
    <col min="7968" max="8192" width="9.7265625" style="106"/>
    <col min="8193" max="8193" width="11.81640625" style="106" customWidth="1"/>
    <col min="8194" max="8194" width="10.7265625" style="106" customWidth="1"/>
    <col min="8195" max="8195" width="11.7265625" style="106" customWidth="1"/>
    <col min="8196" max="8196" width="12" style="106" customWidth="1"/>
    <col min="8197" max="8197" width="11.1796875" style="106" customWidth="1"/>
    <col min="8198" max="8201" width="11.7265625" style="106" customWidth="1"/>
    <col min="8202" max="8202" width="10.7265625" style="106" customWidth="1"/>
    <col min="8203" max="8204" width="11.7265625" style="106" customWidth="1"/>
    <col min="8205" max="8205" width="8.1796875" style="106" customWidth="1"/>
    <col min="8206" max="8206" width="10.7265625" style="106" customWidth="1"/>
    <col min="8207" max="8208" width="11.7265625" style="106" customWidth="1"/>
    <col min="8209" max="8209" width="9.26953125" style="106" customWidth="1"/>
    <col min="8210" max="8210" width="9.7265625" style="106" customWidth="1"/>
    <col min="8211" max="8212" width="8.7265625" style="106" customWidth="1"/>
    <col min="8213" max="8213" width="2.453125" style="106" customWidth="1"/>
    <col min="8214" max="8214" width="9.1796875" style="106" customWidth="1"/>
    <col min="8215" max="8215" width="10.7265625" style="106" customWidth="1"/>
    <col min="8216" max="8217" width="9" style="106" customWidth="1"/>
    <col min="8218" max="8218" width="2.1796875" style="106" customWidth="1"/>
    <col min="8219" max="8222" width="9.7265625" style="106" customWidth="1"/>
    <col min="8223" max="8223" width="1.26953125" style="106" customWidth="1"/>
    <col min="8224" max="8448" width="9.7265625" style="106"/>
    <col min="8449" max="8449" width="11.81640625" style="106" customWidth="1"/>
    <col min="8450" max="8450" width="10.7265625" style="106" customWidth="1"/>
    <col min="8451" max="8451" width="11.7265625" style="106" customWidth="1"/>
    <col min="8452" max="8452" width="12" style="106" customWidth="1"/>
    <col min="8453" max="8453" width="11.1796875" style="106" customWidth="1"/>
    <col min="8454" max="8457" width="11.7265625" style="106" customWidth="1"/>
    <col min="8458" max="8458" width="10.7265625" style="106" customWidth="1"/>
    <col min="8459" max="8460" width="11.7265625" style="106" customWidth="1"/>
    <col min="8461" max="8461" width="8.1796875" style="106" customWidth="1"/>
    <col min="8462" max="8462" width="10.7265625" style="106" customWidth="1"/>
    <col min="8463" max="8464" width="11.7265625" style="106" customWidth="1"/>
    <col min="8465" max="8465" width="9.26953125" style="106" customWidth="1"/>
    <col min="8466" max="8466" width="9.7265625" style="106" customWidth="1"/>
    <col min="8467" max="8468" width="8.7265625" style="106" customWidth="1"/>
    <col min="8469" max="8469" width="2.453125" style="106" customWidth="1"/>
    <col min="8470" max="8470" width="9.1796875" style="106" customWidth="1"/>
    <col min="8471" max="8471" width="10.7265625" style="106" customWidth="1"/>
    <col min="8472" max="8473" width="9" style="106" customWidth="1"/>
    <col min="8474" max="8474" width="2.1796875" style="106" customWidth="1"/>
    <col min="8475" max="8478" width="9.7265625" style="106" customWidth="1"/>
    <col min="8479" max="8479" width="1.26953125" style="106" customWidth="1"/>
    <col min="8480" max="8704" width="9.7265625" style="106"/>
    <col min="8705" max="8705" width="11.81640625" style="106" customWidth="1"/>
    <col min="8706" max="8706" width="10.7265625" style="106" customWidth="1"/>
    <col min="8707" max="8707" width="11.7265625" style="106" customWidth="1"/>
    <col min="8708" max="8708" width="12" style="106" customWidth="1"/>
    <col min="8709" max="8709" width="11.1796875" style="106" customWidth="1"/>
    <col min="8710" max="8713" width="11.7265625" style="106" customWidth="1"/>
    <col min="8714" max="8714" width="10.7265625" style="106" customWidth="1"/>
    <col min="8715" max="8716" width="11.7265625" style="106" customWidth="1"/>
    <col min="8717" max="8717" width="8.1796875" style="106" customWidth="1"/>
    <col min="8718" max="8718" width="10.7265625" style="106" customWidth="1"/>
    <col min="8719" max="8720" width="11.7265625" style="106" customWidth="1"/>
    <col min="8721" max="8721" width="9.26953125" style="106" customWidth="1"/>
    <col min="8722" max="8722" width="9.7265625" style="106" customWidth="1"/>
    <col min="8723" max="8724" width="8.7265625" style="106" customWidth="1"/>
    <col min="8725" max="8725" width="2.453125" style="106" customWidth="1"/>
    <col min="8726" max="8726" width="9.1796875" style="106" customWidth="1"/>
    <col min="8727" max="8727" width="10.7265625" style="106" customWidth="1"/>
    <col min="8728" max="8729" width="9" style="106" customWidth="1"/>
    <col min="8730" max="8730" width="2.1796875" style="106" customWidth="1"/>
    <col min="8731" max="8734" width="9.7265625" style="106" customWidth="1"/>
    <col min="8735" max="8735" width="1.26953125" style="106" customWidth="1"/>
    <col min="8736" max="8960" width="9.7265625" style="106"/>
    <col min="8961" max="8961" width="11.81640625" style="106" customWidth="1"/>
    <col min="8962" max="8962" width="10.7265625" style="106" customWidth="1"/>
    <col min="8963" max="8963" width="11.7265625" style="106" customWidth="1"/>
    <col min="8964" max="8964" width="12" style="106" customWidth="1"/>
    <col min="8965" max="8965" width="11.1796875" style="106" customWidth="1"/>
    <col min="8966" max="8969" width="11.7265625" style="106" customWidth="1"/>
    <col min="8970" max="8970" width="10.7265625" style="106" customWidth="1"/>
    <col min="8971" max="8972" width="11.7265625" style="106" customWidth="1"/>
    <col min="8973" max="8973" width="8.1796875" style="106" customWidth="1"/>
    <col min="8974" max="8974" width="10.7265625" style="106" customWidth="1"/>
    <col min="8975" max="8976" width="11.7265625" style="106" customWidth="1"/>
    <col min="8977" max="8977" width="9.26953125" style="106" customWidth="1"/>
    <col min="8978" max="8978" width="9.7265625" style="106" customWidth="1"/>
    <col min="8979" max="8980" width="8.7265625" style="106" customWidth="1"/>
    <col min="8981" max="8981" width="2.453125" style="106" customWidth="1"/>
    <col min="8982" max="8982" width="9.1796875" style="106" customWidth="1"/>
    <col min="8983" max="8983" width="10.7265625" style="106" customWidth="1"/>
    <col min="8984" max="8985" width="9" style="106" customWidth="1"/>
    <col min="8986" max="8986" width="2.1796875" style="106" customWidth="1"/>
    <col min="8987" max="8990" width="9.7265625" style="106" customWidth="1"/>
    <col min="8991" max="8991" width="1.26953125" style="106" customWidth="1"/>
    <col min="8992" max="9216" width="9.7265625" style="106"/>
    <col min="9217" max="9217" width="11.81640625" style="106" customWidth="1"/>
    <col min="9218" max="9218" width="10.7265625" style="106" customWidth="1"/>
    <col min="9219" max="9219" width="11.7265625" style="106" customWidth="1"/>
    <col min="9220" max="9220" width="12" style="106" customWidth="1"/>
    <col min="9221" max="9221" width="11.1796875" style="106" customWidth="1"/>
    <col min="9222" max="9225" width="11.7265625" style="106" customWidth="1"/>
    <col min="9226" max="9226" width="10.7265625" style="106" customWidth="1"/>
    <col min="9227" max="9228" width="11.7265625" style="106" customWidth="1"/>
    <col min="9229" max="9229" width="8.1796875" style="106" customWidth="1"/>
    <col min="9230" max="9230" width="10.7265625" style="106" customWidth="1"/>
    <col min="9231" max="9232" width="11.7265625" style="106" customWidth="1"/>
    <col min="9233" max="9233" width="9.26953125" style="106" customWidth="1"/>
    <col min="9234" max="9234" width="9.7265625" style="106" customWidth="1"/>
    <col min="9235" max="9236" width="8.7265625" style="106" customWidth="1"/>
    <col min="9237" max="9237" width="2.453125" style="106" customWidth="1"/>
    <col min="9238" max="9238" width="9.1796875" style="106" customWidth="1"/>
    <col min="9239" max="9239" width="10.7265625" style="106" customWidth="1"/>
    <col min="9240" max="9241" width="9" style="106" customWidth="1"/>
    <col min="9242" max="9242" width="2.1796875" style="106" customWidth="1"/>
    <col min="9243" max="9246" width="9.7265625" style="106" customWidth="1"/>
    <col min="9247" max="9247" width="1.26953125" style="106" customWidth="1"/>
    <col min="9248" max="9472" width="9.7265625" style="106"/>
    <col min="9473" max="9473" width="11.81640625" style="106" customWidth="1"/>
    <col min="9474" max="9474" width="10.7265625" style="106" customWidth="1"/>
    <col min="9475" max="9475" width="11.7265625" style="106" customWidth="1"/>
    <col min="9476" max="9476" width="12" style="106" customWidth="1"/>
    <col min="9477" max="9477" width="11.1796875" style="106" customWidth="1"/>
    <col min="9478" max="9481" width="11.7265625" style="106" customWidth="1"/>
    <col min="9482" max="9482" width="10.7265625" style="106" customWidth="1"/>
    <col min="9483" max="9484" width="11.7265625" style="106" customWidth="1"/>
    <col min="9485" max="9485" width="8.1796875" style="106" customWidth="1"/>
    <col min="9486" max="9486" width="10.7265625" style="106" customWidth="1"/>
    <col min="9487" max="9488" width="11.7265625" style="106" customWidth="1"/>
    <col min="9489" max="9489" width="9.26953125" style="106" customWidth="1"/>
    <col min="9490" max="9490" width="9.7265625" style="106" customWidth="1"/>
    <col min="9491" max="9492" width="8.7265625" style="106" customWidth="1"/>
    <col min="9493" max="9493" width="2.453125" style="106" customWidth="1"/>
    <col min="9494" max="9494" width="9.1796875" style="106" customWidth="1"/>
    <col min="9495" max="9495" width="10.7265625" style="106" customWidth="1"/>
    <col min="9496" max="9497" width="9" style="106" customWidth="1"/>
    <col min="9498" max="9498" width="2.1796875" style="106" customWidth="1"/>
    <col min="9499" max="9502" width="9.7265625" style="106" customWidth="1"/>
    <col min="9503" max="9503" width="1.26953125" style="106" customWidth="1"/>
    <col min="9504" max="9728" width="9.7265625" style="106"/>
    <col min="9729" max="9729" width="11.81640625" style="106" customWidth="1"/>
    <col min="9730" max="9730" width="10.7265625" style="106" customWidth="1"/>
    <col min="9731" max="9731" width="11.7265625" style="106" customWidth="1"/>
    <col min="9732" max="9732" width="12" style="106" customWidth="1"/>
    <col min="9733" max="9733" width="11.1796875" style="106" customWidth="1"/>
    <col min="9734" max="9737" width="11.7265625" style="106" customWidth="1"/>
    <col min="9738" max="9738" width="10.7265625" style="106" customWidth="1"/>
    <col min="9739" max="9740" width="11.7265625" style="106" customWidth="1"/>
    <col min="9741" max="9741" width="8.1796875" style="106" customWidth="1"/>
    <col min="9742" max="9742" width="10.7265625" style="106" customWidth="1"/>
    <col min="9743" max="9744" width="11.7265625" style="106" customWidth="1"/>
    <col min="9745" max="9745" width="9.26953125" style="106" customWidth="1"/>
    <col min="9746" max="9746" width="9.7265625" style="106" customWidth="1"/>
    <col min="9747" max="9748" width="8.7265625" style="106" customWidth="1"/>
    <col min="9749" max="9749" width="2.453125" style="106" customWidth="1"/>
    <col min="9750" max="9750" width="9.1796875" style="106" customWidth="1"/>
    <col min="9751" max="9751" width="10.7265625" style="106" customWidth="1"/>
    <col min="9752" max="9753" width="9" style="106" customWidth="1"/>
    <col min="9754" max="9754" width="2.1796875" style="106" customWidth="1"/>
    <col min="9755" max="9758" width="9.7265625" style="106" customWidth="1"/>
    <col min="9759" max="9759" width="1.26953125" style="106" customWidth="1"/>
    <col min="9760" max="9984" width="9.7265625" style="106"/>
    <col min="9985" max="9985" width="11.81640625" style="106" customWidth="1"/>
    <col min="9986" max="9986" width="10.7265625" style="106" customWidth="1"/>
    <col min="9987" max="9987" width="11.7265625" style="106" customWidth="1"/>
    <col min="9988" max="9988" width="12" style="106" customWidth="1"/>
    <col min="9989" max="9989" width="11.1796875" style="106" customWidth="1"/>
    <col min="9990" max="9993" width="11.7265625" style="106" customWidth="1"/>
    <col min="9994" max="9994" width="10.7265625" style="106" customWidth="1"/>
    <col min="9995" max="9996" width="11.7265625" style="106" customWidth="1"/>
    <col min="9997" max="9997" width="8.1796875" style="106" customWidth="1"/>
    <col min="9998" max="9998" width="10.7265625" style="106" customWidth="1"/>
    <col min="9999" max="10000" width="11.7265625" style="106" customWidth="1"/>
    <col min="10001" max="10001" width="9.26953125" style="106" customWidth="1"/>
    <col min="10002" max="10002" width="9.7265625" style="106" customWidth="1"/>
    <col min="10003" max="10004" width="8.7265625" style="106" customWidth="1"/>
    <col min="10005" max="10005" width="2.453125" style="106" customWidth="1"/>
    <col min="10006" max="10006" width="9.1796875" style="106" customWidth="1"/>
    <col min="10007" max="10007" width="10.7265625" style="106" customWidth="1"/>
    <col min="10008" max="10009" width="9" style="106" customWidth="1"/>
    <col min="10010" max="10010" width="2.1796875" style="106" customWidth="1"/>
    <col min="10011" max="10014" width="9.7265625" style="106" customWidth="1"/>
    <col min="10015" max="10015" width="1.26953125" style="106" customWidth="1"/>
    <col min="10016" max="10240" width="9.7265625" style="106"/>
    <col min="10241" max="10241" width="11.81640625" style="106" customWidth="1"/>
    <col min="10242" max="10242" width="10.7265625" style="106" customWidth="1"/>
    <col min="10243" max="10243" width="11.7265625" style="106" customWidth="1"/>
    <col min="10244" max="10244" width="12" style="106" customWidth="1"/>
    <col min="10245" max="10245" width="11.1796875" style="106" customWidth="1"/>
    <col min="10246" max="10249" width="11.7265625" style="106" customWidth="1"/>
    <col min="10250" max="10250" width="10.7265625" style="106" customWidth="1"/>
    <col min="10251" max="10252" width="11.7265625" style="106" customWidth="1"/>
    <col min="10253" max="10253" width="8.1796875" style="106" customWidth="1"/>
    <col min="10254" max="10254" width="10.7265625" style="106" customWidth="1"/>
    <col min="10255" max="10256" width="11.7265625" style="106" customWidth="1"/>
    <col min="10257" max="10257" width="9.26953125" style="106" customWidth="1"/>
    <col min="10258" max="10258" width="9.7265625" style="106" customWidth="1"/>
    <col min="10259" max="10260" width="8.7265625" style="106" customWidth="1"/>
    <col min="10261" max="10261" width="2.453125" style="106" customWidth="1"/>
    <col min="10262" max="10262" width="9.1796875" style="106" customWidth="1"/>
    <col min="10263" max="10263" width="10.7265625" style="106" customWidth="1"/>
    <col min="10264" max="10265" width="9" style="106" customWidth="1"/>
    <col min="10266" max="10266" width="2.1796875" style="106" customWidth="1"/>
    <col min="10267" max="10270" width="9.7265625" style="106" customWidth="1"/>
    <col min="10271" max="10271" width="1.26953125" style="106" customWidth="1"/>
    <col min="10272" max="10496" width="9.7265625" style="106"/>
    <col min="10497" max="10497" width="11.81640625" style="106" customWidth="1"/>
    <col min="10498" max="10498" width="10.7265625" style="106" customWidth="1"/>
    <col min="10499" max="10499" width="11.7265625" style="106" customWidth="1"/>
    <col min="10500" max="10500" width="12" style="106" customWidth="1"/>
    <col min="10501" max="10501" width="11.1796875" style="106" customWidth="1"/>
    <col min="10502" max="10505" width="11.7265625" style="106" customWidth="1"/>
    <col min="10506" max="10506" width="10.7265625" style="106" customWidth="1"/>
    <col min="10507" max="10508" width="11.7265625" style="106" customWidth="1"/>
    <col min="10509" max="10509" width="8.1796875" style="106" customWidth="1"/>
    <col min="10510" max="10510" width="10.7265625" style="106" customWidth="1"/>
    <col min="10511" max="10512" width="11.7265625" style="106" customWidth="1"/>
    <col min="10513" max="10513" width="9.26953125" style="106" customWidth="1"/>
    <col min="10514" max="10514" width="9.7265625" style="106" customWidth="1"/>
    <col min="10515" max="10516" width="8.7265625" style="106" customWidth="1"/>
    <col min="10517" max="10517" width="2.453125" style="106" customWidth="1"/>
    <col min="10518" max="10518" width="9.1796875" style="106" customWidth="1"/>
    <col min="10519" max="10519" width="10.7265625" style="106" customWidth="1"/>
    <col min="10520" max="10521" width="9" style="106" customWidth="1"/>
    <col min="10522" max="10522" width="2.1796875" style="106" customWidth="1"/>
    <col min="10523" max="10526" width="9.7265625" style="106" customWidth="1"/>
    <col min="10527" max="10527" width="1.26953125" style="106" customWidth="1"/>
    <col min="10528" max="10752" width="9.7265625" style="106"/>
    <col min="10753" max="10753" width="11.81640625" style="106" customWidth="1"/>
    <col min="10754" max="10754" width="10.7265625" style="106" customWidth="1"/>
    <col min="10755" max="10755" width="11.7265625" style="106" customWidth="1"/>
    <col min="10756" max="10756" width="12" style="106" customWidth="1"/>
    <col min="10757" max="10757" width="11.1796875" style="106" customWidth="1"/>
    <col min="10758" max="10761" width="11.7265625" style="106" customWidth="1"/>
    <col min="10762" max="10762" width="10.7265625" style="106" customWidth="1"/>
    <col min="10763" max="10764" width="11.7265625" style="106" customWidth="1"/>
    <col min="10765" max="10765" width="8.1796875" style="106" customWidth="1"/>
    <col min="10766" max="10766" width="10.7265625" style="106" customWidth="1"/>
    <col min="10767" max="10768" width="11.7265625" style="106" customWidth="1"/>
    <col min="10769" max="10769" width="9.26953125" style="106" customWidth="1"/>
    <col min="10770" max="10770" width="9.7265625" style="106" customWidth="1"/>
    <col min="10771" max="10772" width="8.7265625" style="106" customWidth="1"/>
    <col min="10773" max="10773" width="2.453125" style="106" customWidth="1"/>
    <col min="10774" max="10774" width="9.1796875" style="106" customWidth="1"/>
    <col min="10775" max="10775" width="10.7265625" style="106" customWidth="1"/>
    <col min="10776" max="10777" width="9" style="106" customWidth="1"/>
    <col min="10778" max="10778" width="2.1796875" style="106" customWidth="1"/>
    <col min="10779" max="10782" width="9.7265625" style="106" customWidth="1"/>
    <col min="10783" max="10783" width="1.26953125" style="106" customWidth="1"/>
    <col min="10784" max="11008" width="9.7265625" style="106"/>
    <col min="11009" max="11009" width="11.81640625" style="106" customWidth="1"/>
    <col min="11010" max="11010" width="10.7265625" style="106" customWidth="1"/>
    <col min="11011" max="11011" width="11.7265625" style="106" customWidth="1"/>
    <col min="11012" max="11012" width="12" style="106" customWidth="1"/>
    <col min="11013" max="11013" width="11.1796875" style="106" customWidth="1"/>
    <col min="11014" max="11017" width="11.7265625" style="106" customWidth="1"/>
    <col min="11018" max="11018" width="10.7265625" style="106" customWidth="1"/>
    <col min="11019" max="11020" width="11.7265625" style="106" customWidth="1"/>
    <col min="11021" max="11021" width="8.1796875" style="106" customWidth="1"/>
    <col min="11022" max="11022" width="10.7265625" style="106" customWidth="1"/>
    <col min="11023" max="11024" width="11.7265625" style="106" customWidth="1"/>
    <col min="11025" max="11025" width="9.26953125" style="106" customWidth="1"/>
    <col min="11026" max="11026" width="9.7265625" style="106" customWidth="1"/>
    <col min="11027" max="11028" width="8.7265625" style="106" customWidth="1"/>
    <col min="11029" max="11029" width="2.453125" style="106" customWidth="1"/>
    <col min="11030" max="11030" width="9.1796875" style="106" customWidth="1"/>
    <col min="11031" max="11031" width="10.7265625" style="106" customWidth="1"/>
    <col min="11032" max="11033" width="9" style="106" customWidth="1"/>
    <col min="11034" max="11034" width="2.1796875" style="106" customWidth="1"/>
    <col min="11035" max="11038" width="9.7265625" style="106" customWidth="1"/>
    <col min="11039" max="11039" width="1.26953125" style="106" customWidth="1"/>
    <col min="11040" max="11264" width="9.7265625" style="106"/>
    <col min="11265" max="11265" width="11.81640625" style="106" customWidth="1"/>
    <col min="11266" max="11266" width="10.7265625" style="106" customWidth="1"/>
    <col min="11267" max="11267" width="11.7265625" style="106" customWidth="1"/>
    <col min="11268" max="11268" width="12" style="106" customWidth="1"/>
    <col min="11269" max="11269" width="11.1796875" style="106" customWidth="1"/>
    <col min="11270" max="11273" width="11.7265625" style="106" customWidth="1"/>
    <col min="11274" max="11274" width="10.7265625" style="106" customWidth="1"/>
    <col min="11275" max="11276" width="11.7265625" style="106" customWidth="1"/>
    <col min="11277" max="11277" width="8.1796875" style="106" customWidth="1"/>
    <col min="11278" max="11278" width="10.7265625" style="106" customWidth="1"/>
    <col min="11279" max="11280" width="11.7265625" style="106" customWidth="1"/>
    <col min="11281" max="11281" width="9.26953125" style="106" customWidth="1"/>
    <col min="11282" max="11282" width="9.7265625" style="106" customWidth="1"/>
    <col min="11283" max="11284" width="8.7265625" style="106" customWidth="1"/>
    <col min="11285" max="11285" width="2.453125" style="106" customWidth="1"/>
    <col min="11286" max="11286" width="9.1796875" style="106" customWidth="1"/>
    <col min="11287" max="11287" width="10.7265625" style="106" customWidth="1"/>
    <col min="11288" max="11289" width="9" style="106" customWidth="1"/>
    <col min="11290" max="11290" width="2.1796875" style="106" customWidth="1"/>
    <col min="11291" max="11294" width="9.7265625" style="106" customWidth="1"/>
    <col min="11295" max="11295" width="1.26953125" style="106" customWidth="1"/>
    <col min="11296" max="11520" width="9.7265625" style="106"/>
    <col min="11521" max="11521" width="11.81640625" style="106" customWidth="1"/>
    <col min="11522" max="11522" width="10.7265625" style="106" customWidth="1"/>
    <col min="11523" max="11523" width="11.7265625" style="106" customWidth="1"/>
    <col min="11524" max="11524" width="12" style="106" customWidth="1"/>
    <col min="11525" max="11525" width="11.1796875" style="106" customWidth="1"/>
    <col min="11526" max="11529" width="11.7265625" style="106" customWidth="1"/>
    <col min="11530" max="11530" width="10.7265625" style="106" customWidth="1"/>
    <col min="11531" max="11532" width="11.7265625" style="106" customWidth="1"/>
    <col min="11533" max="11533" width="8.1796875" style="106" customWidth="1"/>
    <col min="11534" max="11534" width="10.7265625" style="106" customWidth="1"/>
    <col min="11535" max="11536" width="11.7265625" style="106" customWidth="1"/>
    <col min="11537" max="11537" width="9.26953125" style="106" customWidth="1"/>
    <col min="11538" max="11538" width="9.7265625" style="106" customWidth="1"/>
    <col min="11539" max="11540" width="8.7265625" style="106" customWidth="1"/>
    <col min="11541" max="11541" width="2.453125" style="106" customWidth="1"/>
    <col min="11542" max="11542" width="9.1796875" style="106" customWidth="1"/>
    <col min="11543" max="11543" width="10.7265625" style="106" customWidth="1"/>
    <col min="11544" max="11545" width="9" style="106" customWidth="1"/>
    <col min="11546" max="11546" width="2.1796875" style="106" customWidth="1"/>
    <col min="11547" max="11550" width="9.7265625" style="106" customWidth="1"/>
    <col min="11551" max="11551" width="1.26953125" style="106" customWidth="1"/>
    <col min="11552" max="11776" width="9.7265625" style="106"/>
    <col min="11777" max="11777" width="11.81640625" style="106" customWidth="1"/>
    <col min="11778" max="11778" width="10.7265625" style="106" customWidth="1"/>
    <col min="11779" max="11779" width="11.7265625" style="106" customWidth="1"/>
    <col min="11780" max="11780" width="12" style="106" customWidth="1"/>
    <col min="11781" max="11781" width="11.1796875" style="106" customWidth="1"/>
    <col min="11782" max="11785" width="11.7265625" style="106" customWidth="1"/>
    <col min="11786" max="11786" width="10.7265625" style="106" customWidth="1"/>
    <col min="11787" max="11788" width="11.7265625" style="106" customWidth="1"/>
    <col min="11789" max="11789" width="8.1796875" style="106" customWidth="1"/>
    <col min="11790" max="11790" width="10.7265625" style="106" customWidth="1"/>
    <col min="11791" max="11792" width="11.7265625" style="106" customWidth="1"/>
    <col min="11793" max="11793" width="9.26953125" style="106" customWidth="1"/>
    <col min="11794" max="11794" width="9.7265625" style="106" customWidth="1"/>
    <col min="11795" max="11796" width="8.7265625" style="106" customWidth="1"/>
    <col min="11797" max="11797" width="2.453125" style="106" customWidth="1"/>
    <col min="11798" max="11798" width="9.1796875" style="106" customWidth="1"/>
    <col min="11799" max="11799" width="10.7265625" style="106" customWidth="1"/>
    <col min="11800" max="11801" width="9" style="106" customWidth="1"/>
    <col min="11802" max="11802" width="2.1796875" style="106" customWidth="1"/>
    <col min="11803" max="11806" width="9.7265625" style="106" customWidth="1"/>
    <col min="11807" max="11807" width="1.26953125" style="106" customWidth="1"/>
    <col min="11808" max="12032" width="9.7265625" style="106"/>
    <col min="12033" max="12033" width="11.81640625" style="106" customWidth="1"/>
    <col min="12034" max="12034" width="10.7265625" style="106" customWidth="1"/>
    <col min="12035" max="12035" width="11.7265625" style="106" customWidth="1"/>
    <col min="12036" max="12036" width="12" style="106" customWidth="1"/>
    <col min="12037" max="12037" width="11.1796875" style="106" customWidth="1"/>
    <col min="12038" max="12041" width="11.7265625" style="106" customWidth="1"/>
    <col min="12042" max="12042" width="10.7265625" style="106" customWidth="1"/>
    <col min="12043" max="12044" width="11.7265625" style="106" customWidth="1"/>
    <col min="12045" max="12045" width="8.1796875" style="106" customWidth="1"/>
    <col min="12046" max="12046" width="10.7265625" style="106" customWidth="1"/>
    <col min="12047" max="12048" width="11.7265625" style="106" customWidth="1"/>
    <col min="12049" max="12049" width="9.26953125" style="106" customWidth="1"/>
    <col min="12050" max="12050" width="9.7265625" style="106" customWidth="1"/>
    <col min="12051" max="12052" width="8.7265625" style="106" customWidth="1"/>
    <col min="12053" max="12053" width="2.453125" style="106" customWidth="1"/>
    <col min="12054" max="12054" width="9.1796875" style="106" customWidth="1"/>
    <col min="12055" max="12055" width="10.7265625" style="106" customWidth="1"/>
    <col min="12056" max="12057" width="9" style="106" customWidth="1"/>
    <col min="12058" max="12058" width="2.1796875" style="106" customWidth="1"/>
    <col min="12059" max="12062" width="9.7265625" style="106" customWidth="1"/>
    <col min="12063" max="12063" width="1.26953125" style="106" customWidth="1"/>
    <col min="12064" max="12288" width="9.7265625" style="106"/>
    <col min="12289" max="12289" width="11.81640625" style="106" customWidth="1"/>
    <col min="12290" max="12290" width="10.7265625" style="106" customWidth="1"/>
    <col min="12291" max="12291" width="11.7265625" style="106" customWidth="1"/>
    <col min="12292" max="12292" width="12" style="106" customWidth="1"/>
    <col min="12293" max="12293" width="11.1796875" style="106" customWidth="1"/>
    <col min="12294" max="12297" width="11.7265625" style="106" customWidth="1"/>
    <col min="12298" max="12298" width="10.7265625" style="106" customWidth="1"/>
    <col min="12299" max="12300" width="11.7265625" style="106" customWidth="1"/>
    <col min="12301" max="12301" width="8.1796875" style="106" customWidth="1"/>
    <col min="12302" max="12302" width="10.7265625" style="106" customWidth="1"/>
    <col min="12303" max="12304" width="11.7265625" style="106" customWidth="1"/>
    <col min="12305" max="12305" width="9.26953125" style="106" customWidth="1"/>
    <col min="12306" max="12306" width="9.7265625" style="106" customWidth="1"/>
    <col min="12307" max="12308" width="8.7265625" style="106" customWidth="1"/>
    <col min="12309" max="12309" width="2.453125" style="106" customWidth="1"/>
    <col min="12310" max="12310" width="9.1796875" style="106" customWidth="1"/>
    <col min="12311" max="12311" width="10.7265625" style="106" customWidth="1"/>
    <col min="12312" max="12313" width="9" style="106" customWidth="1"/>
    <col min="12314" max="12314" width="2.1796875" style="106" customWidth="1"/>
    <col min="12315" max="12318" width="9.7265625" style="106" customWidth="1"/>
    <col min="12319" max="12319" width="1.26953125" style="106" customWidth="1"/>
    <col min="12320" max="12544" width="9.7265625" style="106"/>
    <col min="12545" max="12545" width="11.81640625" style="106" customWidth="1"/>
    <col min="12546" max="12546" width="10.7265625" style="106" customWidth="1"/>
    <col min="12547" max="12547" width="11.7265625" style="106" customWidth="1"/>
    <col min="12548" max="12548" width="12" style="106" customWidth="1"/>
    <col min="12549" max="12549" width="11.1796875" style="106" customWidth="1"/>
    <col min="12550" max="12553" width="11.7265625" style="106" customWidth="1"/>
    <col min="12554" max="12554" width="10.7265625" style="106" customWidth="1"/>
    <col min="12555" max="12556" width="11.7265625" style="106" customWidth="1"/>
    <col min="12557" max="12557" width="8.1796875" style="106" customWidth="1"/>
    <col min="12558" max="12558" width="10.7265625" style="106" customWidth="1"/>
    <col min="12559" max="12560" width="11.7265625" style="106" customWidth="1"/>
    <col min="12561" max="12561" width="9.26953125" style="106" customWidth="1"/>
    <col min="12562" max="12562" width="9.7265625" style="106" customWidth="1"/>
    <col min="12563" max="12564" width="8.7265625" style="106" customWidth="1"/>
    <col min="12565" max="12565" width="2.453125" style="106" customWidth="1"/>
    <col min="12566" max="12566" width="9.1796875" style="106" customWidth="1"/>
    <col min="12567" max="12567" width="10.7265625" style="106" customWidth="1"/>
    <col min="12568" max="12569" width="9" style="106" customWidth="1"/>
    <col min="12570" max="12570" width="2.1796875" style="106" customWidth="1"/>
    <col min="12571" max="12574" width="9.7265625" style="106" customWidth="1"/>
    <col min="12575" max="12575" width="1.26953125" style="106" customWidth="1"/>
    <col min="12576" max="12800" width="9.7265625" style="106"/>
    <col min="12801" max="12801" width="11.81640625" style="106" customWidth="1"/>
    <col min="12802" max="12802" width="10.7265625" style="106" customWidth="1"/>
    <col min="12803" max="12803" width="11.7265625" style="106" customWidth="1"/>
    <col min="12804" max="12804" width="12" style="106" customWidth="1"/>
    <col min="12805" max="12805" width="11.1796875" style="106" customWidth="1"/>
    <col min="12806" max="12809" width="11.7265625" style="106" customWidth="1"/>
    <col min="12810" max="12810" width="10.7265625" style="106" customWidth="1"/>
    <col min="12811" max="12812" width="11.7265625" style="106" customWidth="1"/>
    <col min="12813" max="12813" width="8.1796875" style="106" customWidth="1"/>
    <col min="12814" max="12814" width="10.7265625" style="106" customWidth="1"/>
    <col min="12815" max="12816" width="11.7265625" style="106" customWidth="1"/>
    <col min="12817" max="12817" width="9.26953125" style="106" customWidth="1"/>
    <col min="12818" max="12818" width="9.7265625" style="106" customWidth="1"/>
    <col min="12819" max="12820" width="8.7265625" style="106" customWidth="1"/>
    <col min="12821" max="12821" width="2.453125" style="106" customWidth="1"/>
    <col min="12822" max="12822" width="9.1796875" style="106" customWidth="1"/>
    <col min="12823" max="12823" width="10.7265625" style="106" customWidth="1"/>
    <col min="12824" max="12825" width="9" style="106" customWidth="1"/>
    <col min="12826" max="12826" width="2.1796875" style="106" customWidth="1"/>
    <col min="12827" max="12830" width="9.7265625" style="106" customWidth="1"/>
    <col min="12831" max="12831" width="1.26953125" style="106" customWidth="1"/>
    <col min="12832" max="13056" width="9.7265625" style="106"/>
    <col min="13057" max="13057" width="11.81640625" style="106" customWidth="1"/>
    <col min="13058" max="13058" width="10.7265625" style="106" customWidth="1"/>
    <col min="13059" max="13059" width="11.7265625" style="106" customWidth="1"/>
    <col min="13060" max="13060" width="12" style="106" customWidth="1"/>
    <col min="13061" max="13061" width="11.1796875" style="106" customWidth="1"/>
    <col min="13062" max="13065" width="11.7265625" style="106" customWidth="1"/>
    <col min="13066" max="13066" width="10.7265625" style="106" customWidth="1"/>
    <col min="13067" max="13068" width="11.7265625" style="106" customWidth="1"/>
    <col min="13069" max="13069" width="8.1796875" style="106" customWidth="1"/>
    <col min="13070" max="13070" width="10.7265625" style="106" customWidth="1"/>
    <col min="13071" max="13072" width="11.7265625" style="106" customWidth="1"/>
    <col min="13073" max="13073" width="9.26953125" style="106" customWidth="1"/>
    <col min="13074" max="13074" width="9.7265625" style="106" customWidth="1"/>
    <col min="13075" max="13076" width="8.7265625" style="106" customWidth="1"/>
    <col min="13077" max="13077" width="2.453125" style="106" customWidth="1"/>
    <col min="13078" max="13078" width="9.1796875" style="106" customWidth="1"/>
    <col min="13079" max="13079" width="10.7265625" style="106" customWidth="1"/>
    <col min="13080" max="13081" width="9" style="106" customWidth="1"/>
    <col min="13082" max="13082" width="2.1796875" style="106" customWidth="1"/>
    <col min="13083" max="13086" width="9.7265625" style="106" customWidth="1"/>
    <col min="13087" max="13087" width="1.26953125" style="106" customWidth="1"/>
    <col min="13088" max="13312" width="9.7265625" style="106"/>
    <col min="13313" max="13313" width="11.81640625" style="106" customWidth="1"/>
    <col min="13314" max="13314" width="10.7265625" style="106" customWidth="1"/>
    <col min="13315" max="13315" width="11.7265625" style="106" customWidth="1"/>
    <col min="13316" max="13316" width="12" style="106" customWidth="1"/>
    <col min="13317" max="13317" width="11.1796875" style="106" customWidth="1"/>
    <col min="13318" max="13321" width="11.7265625" style="106" customWidth="1"/>
    <col min="13322" max="13322" width="10.7265625" style="106" customWidth="1"/>
    <col min="13323" max="13324" width="11.7265625" style="106" customWidth="1"/>
    <col min="13325" max="13325" width="8.1796875" style="106" customWidth="1"/>
    <col min="13326" max="13326" width="10.7265625" style="106" customWidth="1"/>
    <col min="13327" max="13328" width="11.7265625" style="106" customWidth="1"/>
    <col min="13329" max="13329" width="9.26953125" style="106" customWidth="1"/>
    <col min="13330" max="13330" width="9.7265625" style="106" customWidth="1"/>
    <col min="13331" max="13332" width="8.7265625" style="106" customWidth="1"/>
    <col min="13333" max="13333" width="2.453125" style="106" customWidth="1"/>
    <col min="13334" max="13334" width="9.1796875" style="106" customWidth="1"/>
    <col min="13335" max="13335" width="10.7265625" style="106" customWidth="1"/>
    <col min="13336" max="13337" width="9" style="106" customWidth="1"/>
    <col min="13338" max="13338" width="2.1796875" style="106" customWidth="1"/>
    <col min="13339" max="13342" width="9.7265625" style="106" customWidth="1"/>
    <col min="13343" max="13343" width="1.26953125" style="106" customWidth="1"/>
    <col min="13344" max="13568" width="9.7265625" style="106"/>
    <col min="13569" max="13569" width="11.81640625" style="106" customWidth="1"/>
    <col min="13570" max="13570" width="10.7265625" style="106" customWidth="1"/>
    <col min="13571" max="13571" width="11.7265625" style="106" customWidth="1"/>
    <col min="13572" max="13572" width="12" style="106" customWidth="1"/>
    <col min="13573" max="13573" width="11.1796875" style="106" customWidth="1"/>
    <col min="13574" max="13577" width="11.7265625" style="106" customWidth="1"/>
    <col min="13578" max="13578" width="10.7265625" style="106" customWidth="1"/>
    <col min="13579" max="13580" width="11.7265625" style="106" customWidth="1"/>
    <col min="13581" max="13581" width="8.1796875" style="106" customWidth="1"/>
    <col min="13582" max="13582" width="10.7265625" style="106" customWidth="1"/>
    <col min="13583" max="13584" width="11.7265625" style="106" customWidth="1"/>
    <col min="13585" max="13585" width="9.26953125" style="106" customWidth="1"/>
    <col min="13586" max="13586" width="9.7265625" style="106" customWidth="1"/>
    <col min="13587" max="13588" width="8.7265625" style="106" customWidth="1"/>
    <col min="13589" max="13589" width="2.453125" style="106" customWidth="1"/>
    <col min="13590" max="13590" width="9.1796875" style="106" customWidth="1"/>
    <col min="13591" max="13591" width="10.7265625" style="106" customWidth="1"/>
    <col min="13592" max="13593" width="9" style="106" customWidth="1"/>
    <col min="13594" max="13594" width="2.1796875" style="106" customWidth="1"/>
    <col min="13595" max="13598" width="9.7265625" style="106" customWidth="1"/>
    <col min="13599" max="13599" width="1.26953125" style="106" customWidth="1"/>
    <col min="13600" max="13824" width="9.7265625" style="106"/>
    <col min="13825" max="13825" width="11.81640625" style="106" customWidth="1"/>
    <col min="13826" max="13826" width="10.7265625" style="106" customWidth="1"/>
    <col min="13827" max="13827" width="11.7265625" style="106" customWidth="1"/>
    <col min="13828" max="13828" width="12" style="106" customWidth="1"/>
    <col min="13829" max="13829" width="11.1796875" style="106" customWidth="1"/>
    <col min="13830" max="13833" width="11.7265625" style="106" customWidth="1"/>
    <col min="13834" max="13834" width="10.7265625" style="106" customWidth="1"/>
    <col min="13835" max="13836" width="11.7265625" style="106" customWidth="1"/>
    <col min="13837" max="13837" width="8.1796875" style="106" customWidth="1"/>
    <col min="13838" max="13838" width="10.7265625" style="106" customWidth="1"/>
    <col min="13839" max="13840" width="11.7265625" style="106" customWidth="1"/>
    <col min="13841" max="13841" width="9.26953125" style="106" customWidth="1"/>
    <col min="13842" max="13842" width="9.7265625" style="106" customWidth="1"/>
    <col min="13843" max="13844" width="8.7265625" style="106" customWidth="1"/>
    <col min="13845" max="13845" width="2.453125" style="106" customWidth="1"/>
    <col min="13846" max="13846" width="9.1796875" style="106" customWidth="1"/>
    <col min="13847" max="13847" width="10.7265625" style="106" customWidth="1"/>
    <col min="13848" max="13849" width="9" style="106" customWidth="1"/>
    <col min="13850" max="13850" width="2.1796875" style="106" customWidth="1"/>
    <col min="13851" max="13854" width="9.7265625" style="106" customWidth="1"/>
    <col min="13855" max="13855" width="1.26953125" style="106" customWidth="1"/>
    <col min="13856" max="14080" width="9.7265625" style="106"/>
    <col min="14081" max="14081" width="11.81640625" style="106" customWidth="1"/>
    <col min="14082" max="14082" width="10.7265625" style="106" customWidth="1"/>
    <col min="14083" max="14083" width="11.7265625" style="106" customWidth="1"/>
    <col min="14084" max="14084" width="12" style="106" customWidth="1"/>
    <col min="14085" max="14085" width="11.1796875" style="106" customWidth="1"/>
    <col min="14086" max="14089" width="11.7265625" style="106" customWidth="1"/>
    <col min="14090" max="14090" width="10.7265625" style="106" customWidth="1"/>
    <col min="14091" max="14092" width="11.7265625" style="106" customWidth="1"/>
    <col min="14093" max="14093" width="8.1796875" style="106" customWidth="1"/>
    <col min="14094" max="14094" width="10.7265625" style="106" customWidth="1"/>
    <col min="14095" max="14096" width="11.7265625" style="106" customWidth="1"/>
    <col min="14097" max="14097" width="9.26953125" style="106" customWidth="1"/>
    <col min="14098" max="14098" width="9.7265625" style="106" customWidth="1"/>
    <col min="14099" max="14100" width="8.7265625" style="106" customWidth="1"/>
    <col min="14101" max="14101" width="2.453125" style="106" customWidth="1"/>
    <col min="14102" max="14102" width="9.1796875" style="106" customWidth="1"/>
    <col min="14103" max="14103" width="10.7265625" style="106" customWidth="1"/>
    <col min="14104" max="14105" width="9" style="106" customWidth="1"/>
    <col min="14106" max="14106" width="2.1796875" style="106" customWidth="1"/>
    <col min="14107" max="14110" width="9.7265625" style="106" customWidth="1"/>
    <col min="14111" max="14111" width="1.26953125" style="106" customWidth="1"/>
    <col min="14112" max="14336" width="9.7265625" style="106"/>
    <col min="14337" max="14337" width="11.81640625" style="106" customWidth="1"/>
    <col min="14338" max="14338" width="10.7265625" style="106" customWidth="1"/>
    <col min="14339" max="14339" width="11.7265625" style="106" customWidth="1"/>
    <col min="14340" max="14340" width="12" style="106" customWidth="1"/>
    <col min="14341" max="14341" width="11.1796875" style="106" customWidth="1"/>
    <col min="14342" max="14345" width="11.7265625" style="106" customWidth="1"/>
    <col min="14346" max="14346" width="10.7265625" style="106" customWidth="1"/>
    <col min="14347" max="14348" width="11.7265625" style="106" customWidth="1"/>
    <col min="14349" max="14349" width="8.1796875" style="106" customWidth="1"/>
    <col min="14350" max="14350" width="10.7265625" style="106" customWidth="1"/>
    <col min="14351" max="14352" width="11.7265625" style="106" customWidth="1"/>
    <col min="14353" max="14353" width="9.26953125" style="106" customWidth="1"/>
    <col min="14354" max="14354" width="9.7265625" style="106" customWidth="1"/>
    <col min="14355" max="14356" width="8.7265625" style="106" customWidth="1"/>
    <col min="14357" max="14357" width="2.453125" style="106" customWidth="1"/>
    <col min="14358" max="14358" width="9.1796875" style="106" customWidth="1"/>
    <col min="14359" max="14359" width="10.7265625" style="106" customWidth="1"/>
    <col min="14360" max="14361" width="9" style="106" customWidth="1"/>
    <col min="14362" max="14362" width="2.1796875" style="106" customWidth="1"/>
    <col min="14363" max="14366" width="9.7265625" style="106" customWidth="1"/>
    <col min="14367" max="14367" width="1.26953125" style="106" customWidth="1"/>
    <col min="14368" max="14592" width="9.7265625" style="106"/>
    <col min="14593" max="14593" width="11.81640625" style="106" customWidth="1"/>
    <col min="14594" max="14594" width="10.7265625" style="106" customWidth="1"/>
    <col min="14595" max="14595" width="11.7265625" style="106" customWidth="1"/>
    <col min="14596" max="14596" width="12" style="106" customWidth="1"/>
    <col min="14597" max="14597" width="11.1796875" style="106" customWidth="1"/>
    <col min="14598" max="14601" width="11.7265625" style="106" customWidth="1"/>
    <col min="14602" max="14602" width="10.7265625" style="106" customWidth="1"/>
    <col min="14603" max="14604" width="11.7265625" style="106" customWidth="1"/>
    <col min="14605" max="14605" width="8.1796875" style="106" customWidth="1"/>
    <col min="14606" max="14606" width="10.7265625" style="106" customWidth="1"/>
    <col min="14607" max="14608" width="11.7265625" style="106" customWidth="1"/>
    <col min="14609" max="14609" width="9.26953125" style="106" customWidth="1"/>
    <col min="14610" max="14610" width="9.7265625" style="106" customWidth="1"/>
    <col min="14611" max="14612" width="8.7265625" style="106" customWidth="1"/>
    <col min="14613" max="14613" width="2.453125" style="106" customWidth="1"/>
    <col min="14614" max="14614" width="9.1796875" style="106" customWidth="1"/>
    <col min="14615" max="14615" width="10.7265625" style="106" customWidth="1"/>
    <col min="14616" max="14617" width="9" style="106" customWidth="1"/>
    <col min="14618" max="14618" width="2.1796875" style="106" customWidth="1"/>
    <col min="14619" max="14622" width="9.7265625" style="106" customWidth="1"/>
    <col min="14623" max="14623" width="1.26953125" style="106" customWidth="1"/>
    <col min="14624" max="14848" width="9.7265625" style="106"/>
    <col min="14849" max="14849" width="11.81640625" style="106" customWidth="1"/>
    <col min="14850" max="14850" width="10.7265625" style="106" customWidth="1"/>
    <col min="14851" max="14851" width="11.7265625" style="106" customWidth="1"/>
    <col min="14852" max="14852" width="12" style="106" customWidth="1"/>
    <col min="14853" max="14853" width="11.1796875" style="106" customWidth="1"/>
    <col min="14854" max="14857" width="11.7265625" style="106" customWidth="1"/>
    <col min="14858" max="14858" width="10.7265625" style="106" customWidth="1"/>
    <col min="14859" max="14860" width="11.7265625" style="106" customWidth="1"/>
    <col min="14861" max="14861" width="8.1796875" style="106" customWidth="1"/>
    <col min="14862" max="14862" width="10.7265625" style="106" customWidth="1"/>
    <col min="14863" max="14864" width="11.7265625" style="106" customWidth="1"/>
    <col min="14865" max="14865" width="9.26953125" style="106" customWidth="1"/>
    <col min="14866" max="14866" width="9.7265625" style="106" customWidth="1"/>
    <col min="14867" max="14868" width="8.7265625" style="106" customWidth="1"/>
    <col min="14869" max="14869" width="2.453125" style="106" customWidth="1"/>
    <col min="14870" max="14870" width="9.1796875" style="106" customWidth="1"/>
    <col min="14871" max="14871" width="10.7265625" style="106" customWidth="1"/>
    <col min="14872" max="14873" width="9" style="106" customWidth="1"/>
    <col min="14874" max="14874" width="2.1796875" style="106" customWidth="1"/>
    <col min="14875" max="14878" width="9.7265625" style="106" customWidth="1"/>
    <col min="14879" max="14879" width="1.26953125" style="106" customWidth="1"/>
    <col min="14880" max="15104" width="9.7265625" style="106"/>
    <col min="15105" max="15105" width="11.81640625" style="106" customWidth="1"/>
    <col min="15106" max="15106" width="10.7265625" style="106" customWidth="1"/>
    <col min="15107" max="15107" width="11.7265625" style="106" customWidth="1"/>
    <col min="15108" max="15108" width="12" style="106" customWidth="1"/>
    <col min="15109" max="15109" width="11.1796875" style="106" customWidth="1"/>
    <col min="15110" max="15113" width="11.7265625" style="106" customWidth="1"/>
    <col min="15114" max="15114" width="10.7265625" style="106" customWidth="1"/>
    <col min="15115" max="15116" width="11.7265625" style="106" customWidth="1"/>
    <col min="15117" max="15117" width="8.1796875" style="106" customWidth="1"/>
    <col min="15118" max="15118" width="10.7265625" style="106" customWidth="1"/>
    <col min="15119" max="15120" width="11.7265625" style="106" customWidth="1"/>
    <col min="15121" max="15121" width="9.26953125" style="106" customWidth="1"/>
    <col min="15122" max="15122" width="9.7265625" style="106" customWidth="1"/>
    <col min="15123" max="15124" width="8.7265625" style="106" customWidth="1"/>
    <col min="15125" max="15125" width="2.453125" style="106" customWidth="1"/>
    <col min="15126" max="15126" width="9.1796875" style="106" customWidth="1"/>
    <col min="15127" max="15127" width="10.7265625" style="106" customWidth="1"/>
    <col min="15128" max="15129" width="9" style="106" customWidth="1"/>
    <col min="15130" max="15130" width="2.1796875" style="106" customWidth="1"/>
    <col min="15131" max="15134" width="9.7265625" style="106" customWidth="1"/>
    <col min="15135" max="15135" width="1.26953125" style="106" customWidth="1"/>
    <col min="15136" max="15360" width="9.7265625" style="106"/>
    <col min="15361" max="15361" width="11.81640625" style="106" customWidth="1"/>
    <col min="15362" max="15362" width="10.7265625" style="106" customWidth="1"/>
    <col min="15363" max="15363" width="11.7265625" style="106" customWidth="1"/>
    <col min="15364" max="15364" width="12" style="106" customWidth="1"/>
    <col min="15365" max="15365" width="11.1796875" style="106" customWidth="1"/>
    <col min="15366" max="15369" width="11.7265625" style="106" customWidth="1"/>
    <col min="15370" max="15370" width="10.7265625" style="106" customWidth="1"/>
    <col min="15371" max="15372" width="11.7265625" style="106" customWidth="1"/>
    <col min="15373" max="15373" width="8.1796875" style="106" customWidth="1"/>
    <col min="15374" max="15374" width="10.7265625" style="106" customWidth="1"/>
    <col min="15375" max="15376" width="11.7265625" style="106" customWidth="1"/>
    <col min="15377" max="15377" width="9.26953125" style="106" customWidth="1"/>
    <col min="15378" max="15378" width="9.7265625" style="106" customWidth="1"/>
    <col min="15379" max="15380" width="8.7265625" style="106" customWidth="1"/>
    <col min="15381" max="15381" width="2.453125" style="106" customWidth="1"/>
    <col min="15382" max="15382" width="9.1796875" style="106" customWidth="1"/>
    <col min="15383" max="15383" width="10.7265625" style="106" customWidth="1"/>
    <col min="15384" max="15385" width="9" style="106" customWidth="1"/>
    <col min="15386" max="15386" width="2.1796875" style="106" customWidth="1"/>
    <col min="15387" max="15390" width="9.7265625" style="106" customWidth="1"/>
    <col min="15391" max="15391" width="1.26953125" style="106" customWidth="1"/>
    <col min="15392" max="15616" width="9.7265625" style="106"/>
    <col min="15617" max="15617" width="11.81640625" style="106" customWidth="1"/>
    <col min="15618" max="15618" width="10.7265625" style="106" customWidth="1"/>
    <col min="15619" max="15619" width="11.7265625" style="106" customWidth="1"/>
    <col min="15620" max="15620" width="12" style="106" customWidth="1"/>
    <col min="15621" max="15621" width="11.1796875" style="106" customWidth="1"/>
    <col min="15622" max="15625" width="11.7265625" style="106" customWidth="1"/>
    <col min="15626" max="15626" width="10.7265625" style="106" customWidth="1"/>
    <col min="15627" max="15628" width="11.7265625" style="106" customWidth="1"/>
    <col min="15629" max="15629" width="8.1796875" style="106" customWidth="1"/>
    <col min="15630" max="15630" width="10.7265625" style="106" customWidth="1"/>
    <col min="15631" max="15632" width="11.7265625" style="106" customWidth="1"/>
    <col min="15633" max="15633" width="9.26953125" style="106" customWidth="1"/>
    <col min="15634" max="15634" width="9.7265625" style="106" customWidth="1"/>
    <col min="15635" max="15636" width="8.7265625" style="106" customWidth="1"/>
    <col min="15637" max="15637" width="2.453125" style="106" customWidth="1"/>
    <col min="15638" max="15638" width="9.1796875" style="106" customWidth="1"/>
    <col min="15639" max="15639" width="10.7265625" style="106" customWidth="1"/>
    <col min="15640" max="15641" width="9" style="106" customWidth="1"/>
    <col min="15642" max="15642" width="2.1796875" style="106" customWidth="1"/>
    <col min="15643" max="15646" width="9.7265625" style="106" customWidth="1"/>
    <col min="15647" max="15647" width="1.26953125" style="106" customWidth="1"/>
    <col min="15648" max="15872" width="9.7265625" style="106"/>
    <col min="15873" max="15873" width="11.81640625" style="106" customWidth="1"/>
    <col min="15874" max="15874" width="10.7265625" style="106" customWidth="1"/>
    <col min="15875" max="15875" width="11.7265625" style="106" customWidth="1"/>
    <col min="15876" max="15876" width="12" style="106" customWidth="1"/>
    <col min="15877" max="15877" width="11.1796875" style="106" customWidth="1"/>
    <col min="15878" max="15881" width="11.7265625" style="106" customWidth="1"/>
    <col min="15882" max="15882" width="10.7265625" style="106" customWidth="1"/>
    <col min="15883" max="15884" width="11.7265625" style="106" customWidth="1"/>
    <col min="15885" max="15885" width="8.1796875" style="106" customWidth="1"/>
    <col min="15886" max="15886" width="10.7265625" style="106" customWidth="1"/>
    <col min="15887" max="15888" width="11.7265625" style="106" customWidth="1"/>
    <col min="15889" max="15889" width="9.26953125" style="106" customWidth="1"/>
    <col min="15890" max="15890" width="9.7265625" style="106" customWidth="1"/>
    <col min="15891" max="15892" width="8.7265625" style="106" customWidth="1"/>
    <col min="15893" max="15893" width="2.453125" style="106" customWidth="1"/>
    <col min="15894" max="15894" width="9.1796875" style="106" customWidth="1"/>
    <col min="15895" max="15895" width="10.7265625" style="106" customWidth="1"/>
    <col min="15896" max="15897" width="9" style="106" customWidth="1"/>
    <col min="15898" max="15898" width="2.1796875" style="106" customWidth="1"/>
    <col min="15899" max="15902" width="9.7265625" style="106" customWidth="1"/>
    <col min="15903" max="15903" width="1.26953125" style="106" customWidth="1"/>
    <col min="15904" max="16128" width="9.7265625" style="106"/>
    <col min="16129" max="16129" width="11.81640625" style="106" customWidth="1"/>
    <col min="16130" max="16130" width="10.7265625" style="106" customWidth="1"/>
    <col min="16131" max="16131" width="11.7265625" style="106" customWidth="1"/>
    <col min="16132" max="16132" width="12" style="106" customWidth="1"/>
    <col min="16133" max="16133" width="11.1796875" style="106" customWidth="1"/>
    <col min="16134" max="16137" width="11.7265625" style="106" customWidth="1"/>
    <col min="16138" max="16138" width="10.7265625" style="106" customWidth="1"/>
    <col min="16139" max="16140" width="11.7265625" style="106" customWidth="1"/>
    <col min="16141" max="16141" width="8.1796875" style="106" customWidth="1"/>
    <col min="16142" max="16142" width="10.7265625" style="106" customWidth="1"/>
    <col min="16143" max="16144" width="11.7265625" style="106" customWidth="1"/>
    <col min="16145" max="16145" width="9.26953125" style="106" customWidth="1"/>
    <col min="16146" max="16146" width="9.7265625" style="106" customWidth="1"/>
    <col min="16147" max="16148" width="8.7265625" style="106" customWidth="1"/>
    <col min="16149" max="16149" width="2.453125" style="106" customWidth="1"/>
    <col min="16150" max="16150" width="9.1796875" style="106" customWidth="1"/>
    <col min="16151" max="16151" width="10.7265625" style="106" customWidth="1"/>
    <col min="16152" max="16153" width="9" style="106" customWidth="1"/>
    <col min="16154" max="16154" width="2.1796875" style="106" customWidth="1"/>
    <col min="16155" max="16158" width="9.7265625" style="106" customWidth="1"/>
    <col min="16159" max="16159" width="1.26953125" style="106" customWidth="1"/>
    <col min="16160" max="16384" width="9.7265625" style="106"/>
  </cols>
  <sheetData>
    <row r="1" spans="1:36" s="103" customFormat="1" ht="15.5" x14ac:dyDescent="0.35">
      <c r="A1" s="131" t="s">
        <v>31</v>
      </c>
      <c r="D1" s="105" t="s">
        <v>121</v>
      </c>
      <c r="E1" s="105"/>
      <c r="F1" s="105"/>
      <c r="G1" s="105"/>
      <c r="H1" s="105"/>
      <c r="J1" s="11" t="s">
        <v>143</v>
      </c>
      <c r="K1" s="17"/>
    </row>
    <row r="2" spans="1:36" s="103" customFormat="1" ht="14.5" x14ac:dyDescent="0.35">
      <c r="A2" s="18" t="s">
        <v>32</v>
      </c>
      <c r="C2" s="105"/>
      <c r="D2" s="105"/>
      <c r="E2" s="105"/>
      <c r="F2" s="105"/>
      <c r="G2" s="105"/>
      <c r="H2" s="105"/>
      <c r="J2" s="11" t="s">
        <v>144</v>
      </c>
      <c r="K2" s="17"/>
    </row>
    <row r="3" spans="1:36" s="103" customFormat="1" ht="14.5" x14ac:dyDescent="0.35">
      <c r="A3" s="18" t="s">
        <v>33</v>
      </c>
      <c r="C3" s="105"/>
      <c r="D3" s="105"/>
      <c r="E3" s="105"/>
      <c r="F3" s="105"/>
      <c r="G3" s="105"/>
      <c r="H3" s="105"/>
      <c r="J3" s="11"/>
      <c r="V3" s="40"/>
    </row>
    <row r="4" spans="1:36" s="103" customFormat="1" ht="14.5" x14ac:dyDescent="0.35">
      <c r="A4" s="18" t="s">
        <v>34</v>
      </c>
      <c r="C4" s="105"/>
      <c r="D4" s="105"/>
      <c r="E4" s="105"/>
      <c r="F4" s="105"/>
      <c r="G4" s="105"/>
      <c r="H4" s="8" t="s">
        <v>18</v>
      </c>
      <c r="I4" s="9">
        <v>48.18</v>
      </c>
      <c r="J4" s="11" t="s">
        <v>377</v>
      </c>
      <c r="V4" s="104"/>
    </row>
    <row r="5" spans="1:36" s="103" customFormat="1" ht="14.5" x14ac:dyDescent="0.35">
      <c r="A5" s="18" t="s">
        <v>35</v>
      </c>
      <c r="C5" s="105"/>
      <c r="D5" s="105"/>
      <c r="E5" s="105"/>
      <c r="F5" s="105"/>
      <c r="G5" s="105"/>
      <c r="H5" s="105"/>
      <c r="J5" s="11" t="s">
        <v>145</v>
      </c>
      <c r="K5" s="17"/>
    </row>
    <row r="6" spans="1:36" s="103" customFormat="1" x14ac:dyDescent="0.3">
      <c r="A6" s="18"/>
      <c r="C6" s="105"/>
      <c r="D6" s="105"/>
      <c r="E6" s="105"/>
      <c r="F6" s="105"/>
      <c r="G6" s="105"/>
      <c r="H6" s="105"/>
      <c r="K6" s="17"/>
    </row>
    <row r="7" spans="1:36" s="103" customFormat="1" ht="13.5" thickBot="1" x14ac:dyDescent="0.35">
      <c r="A7" s="40" t="s">
        <v>122</v>
      </c>
      <c r="C7" s="105"/>
      <c r="D7" s="105"/>
      <c r="E7" s="105"/>
      <c r="F7" s="105"/>
      <c r="G7" s="105"/>
      <c r="H7" s="105"/>
      <c r="K7" s="17"/>
    </row>
    <row r="8" spans="1:36" s="21" customFormat="1" ht="39" x14ac:dyDescent="0.3">
      <c r="A8" s="36" t="s">
        <v>36</v>
      </c>
      <c r="B8" s="37" t="s">
        <v>19</v>
      </c>
      <c r="C8" s="37" t="s">
        <v>142</v>
      </c>
      <c r="D8" s="91"/>
      <c r="E8" s="36" t="s">
        <v>19</v>
      </c>
      <c r="F8" s="37" t="s">
        <v>142</v>
      </c>
      <c r="G8" s="53"/>
      <c r="H8" s="36" t="s">
        <v>36</v>
      </c>
      <c r="I8" s="37" t="s">
        <v>19</v>
      </c>
      <c r="J8" s="37" t="s">
        <v>142</v>
      </c>
      <c r="K8" s="38"/>
      <c r="L8" s="36" t="s">
        <v>19</v>
      </c>
      <c r="M8" s="37" t="s">
        <v>142</v>
      </c>
      <c r="N8" s="53"/>
      <c r="O8" s="36" t="s">
        <v>36</v>
      </c>
      <c r="P8" s="37" t="s">
        <v>19</v>
      </c>
      <c r="Q8" s="37" t="s">
        <v>142</v>
      </c>
      <c r="R8" s="91"/>
      <c r="S8" s="36" t="s">
        <v>19</v>
      </c>
      <c r="T8" s="37" t="s">
        <v>142</v>
      </c>
      <c r="U8" s="53"/>
    </row>
    <row r="9" spans="1:36" x14ac:dyDescent="0.3">
      <c r="A9" s="39"/>
      <c r="B9" s="40" t="s">
        <v>361</v>
      </c>
      <c r="C9" s="40" t="s">
        <v>361</v>
      </c>
      <c r="D9" s="92"/>
      <c r="E9" s="75" t="s">
        <v>362</v>
      </c>
      <c r="F9" s="40" t="s">
        <v>362</v>
      </c>
      <c r="G9" s="93"/>
      <c r="H9" s="39"/>
      <c r="I9" s="40" t="s">
        <v>359</v>
      </c>
      <c r="J9" s="40" t="s">
        <v>359</v>
      </c>
      <c r="K9" s="41"/>
      <c r="L9" s="75" t="s">
        <v>360</v>
      </c>
      <c r="M9" s="40" t="s">
        <v>360</v>
      </c>
      <c r="N9" s="93"/>
      <c r="O9" s="39"/>
      <c r="P9" s="40" t="s">
        <v>363</v>
      </c>
      <c r="Q9" s="40" t="s">
        <v>363</v>
      </c>
      <c r="R9" s="92"/>
      <c r="S9" s="75" t="s">
        <v>364</v>
      </c>
      <c r="T9" s="40" t="s">
        <v>364</v>
      </c>
      <c r="U9" s="93"/>
      <c r="W9" s="106"/>
      <c r="AA9" s="106"/>
      <c r="AG9" s="106"/>
      <c r="AJ9" s="106"/>
    </row>
    <row r="10" spans="1:36" s="103" customFormat="1" ht="13.5" thickBot="1" x14ac:dyDescent="0.35">
      <c r="A10" s="89"/>
      <c r="B10" s="225" t="s">
        <v>146</v>
      </c>
      <c r="C10" s="225"/>
      <c r="D10" s="90"/>
      <c r="E10" s="224" t="s">
        <v>147</v>
      </c>
      <c r="F10" s="225"/>
      <c r="G10" s="125"/>
      <c r="H10" s="89"/>
      <c r="I10" s="225" t="s">
        <v>365</v>
      </c>
      <c r="J10" s="225"/>
      <c r="K10" s="68"/>
      <c r="L10" s="224" t="s">
        <v>148</v>
      </c>
      <c r="M10" s="225"/>
      <c r="N10" s="125"/>
      <c r="O10" s="89"/>
      <c r="P10" s="225" t="s">
        <v>149</v>
      </c>
      <c r="Q10" s="225"/>
      <c r="R10" s="90"/>
      <c r="S10" s="224" t="s">
        <v>150</v>
      </c>
      <c r="T10" s="225"/>
      <c r="U10" s="125"/>
    </row>
    <row r="11" spans="1:36" s="103" customFormat="1" ht="13.5" thickBot="1" x14ac:dyDescent="0.35">
      <c r="A11" s="89"/>
      <c r="B11" s="69" t="s">
        <v>108</v>
      </c>
      <c r="C11" s="69" t="s">
        <v>6</v>
      </c>
      <c r="D11" s="90"/>
      <c r="E11" s="94" t="s">
        <v>108</v>
      </c>
      <c r="F11" s="69" t="s">
        <v>6</v>
      </c>
      <c r="G11" s="90"/>
      <c r="H11" s="89"/>
      <c r="I11" s="69" t="s">
        <v>108</v>
      </c>
      <c r="J11" s="69" t="s">
        <v>6</v>
      </c>
      <c r="K11" s="68"/>
      <c r="L11" s="94" t="s">
        <v>108</v>
      </c>
      <c r="M11" s="69" t="s">
        <v>6</v>
      </c>
      <c r="N11" s="90"/>
      <c r="O11" s="89"/>
      <c r="P11" s="69" t="s">
        <v>108</v>
      </c>
      <c r="Q11" s="69" t="s">
        <v>6</v>
      </c>
      <c r="R11" s="90"/>
      <c r="S11" s="94" t="s">
        <v>108</v>
      </c>
      <c r="T11" s="69" t="s">
        <v>6</v>
      </c>
      <c r="U11" s="90"/>
    </row>
    <row r="12" spans="1:36" x14ac:dyDescent="0.3">
      <c r="A12" s="45">
        <v>0</v>
      </c>
      <c r="B12" s="132">
        <f>VLOOKUP(CONCATENATE($A12,B$9),lookups,MATCH(CONCATENATE($A$7,B$11),'Query Result 1'!$CK$7:$CU$7,FALSE),FALSE)</f>
        <v>1.5356037310241882E-3</v>
      </c>
      <c r="C12" s="41">
        <f>VLOOKUP(CONCATENATE($A12,C$9),lookups,MATCH(CONCATENATE($A$7,C$11),'Query Result 1'!$CK$7:$CU$7,FALSE),FALSE)</f>
        <v>1.2535226702217979</v>
      </c>
      <c r="D12" s="92"/>
      <c r="E12" s="133">
        <f>VLOOKUP(CONCATENATE($A12,E$9),lookups,MATCH(CONCATENATE($A$7,E$11),'Query Result 1'!$CK$7:$CU$7,FALSE),FALSE)</f>
        <v>6.3818129213468757E-4</v>
      </c>
      <c r="F12" s="41">
        <f>VLOOKUP(CONCATENATE($A12,F$9),lookups,MATCH(CONCATENATE($A$7,F$11),'Query Result 1'!$CK$7:$CU$7,FALSE),FALSE)</f>
        <v>1.1957566485525906</v>
      </c>
      <c r="G12" s="93"/>
      <c r="H12" s="95">
        <v>0</v>
      </c>
      <c r="I12" s="134">
        <f>IFERROR(VLOOKUP(CONCATENATE($A12,I$9),lookups,MATCH(CONCATENATE($A$7,I$11),'Query Result 1'!$CK$7:$CU$7,FALSE),FALSE),0)</f>
        <v>3.1054528974838887E-3</v>
      </c>
      <c r="J12" s="60">
        <f>IFERROR(VLOOKUP(CONCATENATE($A12,J$9),lookups,MATCH(CONCATENATE($A$7,J$11),'Query Result 1'!$CK$7:$CU$7,FALSE),FALSE),0)</f>
        <v>1.0988457953861277</v>
      </c>
      <c r="K12" s="59"/>
      <c r="L12" s="133">
        <f>IFERROR(VLOOKUP(CONCATENATE($A12,L$9),lookups,MATCH(CONCATENATE($A$7,L$11),'Query Result 1'!$CK$7:$CU$7,FALSE),FALSE),0)</f>
        <v>8.1292902809533926E-5</v>
      </c>
      <c r="M12" s="41">
        <f>IFERROR(VLOOKUP(CONCATENATE($A12,M$9),lookups,MATCH(CONCATENATE($A$7,M$11),'Query Result 1'!$CK$7:$CU$7,FALSE),FALSE),0)</f>
        <v>1.1362115430352193</v>
      </c>
      <c r="N12" s="93"/>
      <c r="O12" s="45">
        <v>0</v>
      </c>
      <c r="P12" s="132">
        <f>IFERROR(VLOOKUP(CONCATENATE($A12,P$9),lookups,MATCH(CONCATENATE($A$7,P$11),'Query Result 1'!$CK$7:$CU$7,FALSE),FALSE),0)</f>
        <v>1.040165095003879E-4</v>
      </c>
      <c r="Q12" s="41">
        <f>IFERROR(VLOOKUP(CONCATENATE($A12,Q$9),lookups,MATCH(CONCATENATE($A$7,Q$11),'Query Result 1'!$CK$7:$CU$7,FALSE),FALSE),0)</f>
        <v>1.220955790354864</v>
      </c>
      <c r="R12" s="93"/>
      <c r="S12" s="133">
        <f>IFERROR(VLOOKUP(CONCATENATE($A12,S$9),lookups,MATCH(CONCATENATE($A$7,S$11),'Query Result 1'!$CK$7:$CU$7,FALSE),FALSE),0)</f>
        <v>3.5205587830900522E-6</v>
      </c>
      <c r="T12" s="41">
        <f>IFERROR(VLOOKUP(CONCATENATE($A12,T$9),lookups,MATCH(CONCATENATE($A$7,T$11),'Query Result 1'!$CK$7:$CU$7,FALSE),FALSE),0)</f>
        <v>1.1362115430352193</v>
      </c>
      <c r="U12" s="93"/>
      <c r="W12" s="106"/>
      <c r="AA12" s="106"/>
      <c r="AG12" s="106"/>
      <c r="AJ12" s="106"/>
    </row>
    <row r="13" spans="1:36" x14ac:dyDescent="0.3">
      <c r="A13" s="45">
        <v>1</v>
      </c>
      <c r="B13" s="132">
        <f>VLOOKUP(CONCATENATE($A13,B$9),lookups,MATCH(CONCATENATE($A$7,B$11),'Query Result 1'!$CK$7:$CU$7,FALSE),FALSE)</f>
        <v>2.7687594575010947E-3</v>
      </c>
      <c r="C13" s="41">
        <f>VLOOKUP(CONCATENATE($A13,C$9),lookups,MATCH(CONCATENATE($A$7,C$11),'Query Result 1'!$CK$7:$CU$7,FALSE),FALSE)</f>
        <v>1.2448577669714167</v>
      </c>
      <c r="D13" s="92"/>
      <c r="E13" s="133">
        <f>VLOOKUP(CONCATENATE($A13,E$9),lookups,MATCH(CONCATENATE($A$7,E$11),'Query Result 1'!$CK$7:$CU$7,FALSE),FALSE)</f>
        <v>1.5272824102641571E-3</v>
      </c>
      <c r="F13" s="41">
        <f>VLOOKUP(CONCATENATE($A13,F$9),lookups,MATCH(CONCATENATE($A$7,F$11),'Query Result 1'!$CK$7:$CU$7,FALSE),FALSE)</f>
        <v>1.1928683474691304</v>
      </c>
      <c r="G13" s="93"/>
      <c r="H13" s="45">
        <v>1</v>
      </c>
      <c r="I13" s="132">
        <f>IFERROR(VLOOKUP(CONCATENATE($A13,I$9),lookups,MATCH(CONCATENATE($A$7,I$11),'Query Result 1'!$CK$7:$CU$7,FALSE),FALSE),0)</f>
        <v>3.0692871572576001E-3</v>
      </c>
      <c r="J13" s="41">
        <f>IFERROR(VLOOKUP(CONCATENATE($A13,J$9),lookups,MATCH(CONCATENATE($A$7,J$11),'Query Result 1'!$CK$7:$CU$7,FALSE),FALSE),0)</f>
        <v>1.0912500871230899</v>
      </c>
      <c r="K13" s="42"/>
      <c r="L13" s="133">
        <f>IFERROR(VLOOKUP(CONCATENATE($A13,L$9),lookups,MATCH(CONCATENATE($A$7,L$11),'Query Result 1'!$CK$7:$CU$7,FALSE),FALSE),0)</f>
        <v>1.4786346888978218E-4</v>
      </c>
      <c r="M13" s="41">
        <f>IFERROR(VLOOKUP(CONCATENATE($A13,M$9),lookups,MATCH(CONCATENATE($A$7,M$11),'Query Result 1'!$CK$7:$CU$7,FALSE),FALSE),0)</f>
        <v>1.1334670707090475</v>
      </c>
      <c r="N13" s="93"/>
      <c r="O13" s="45">
        <v>1</v>
      </c>
      <c r="P13" s="132">
        <f>IFERROR(VLOOKUP(CONCATENATE($A13,P$9),lookups,MATCH(CONCATENATE($A$7,P$11),'Query Result 1'!$CK$7:$CU$7,FALSE),FALSE),0)</f>
        <v>2.9348658219032527E-4</v>
      </c>
      <c r="Q13" s="41">
        <f>IFERROR(VLOOKUP(CONCATENATE($A13,Q$9),lookups,MATCH(CONCATENATE($A$7,Q$11),'Query Result 1'!$CK$7:$CU$7,FALSE),FALSE),0)</f>
        <v>1.2125160037855909</v>
      </c>
      <c r="R13" s="93"/>
      <c r="S13" s="133">
        <f>IFERROR(VLOOKUP(CONCATENATE($A13,S$9),lookups,MATCH(CONCATENATE($A$7,S$11),'Query Result 1'!$CK$7:$CU$7,FALSE),FALSE),0)</f>
        <v>1.1841879543121083E-5</v>
      </c>
      <c r="T13" s="41">
        <f>IFERROR(VLOOKUP(CONCATENATE($A13,T$9),lookups,MATCH(CONCATENATE($A$7,T$11),'Query Result 1'!$CK$7:$CU$7,FALSE),FALSE),0)</f>
        <v>1.1334670707090475</v>
      </c>
      <c r="U13" s="93"/>
      <c r="W13" s="106"/>
      <c r="AA13" s="106"/>
      <c r="AG13" s="106"/>
      <c r="AJ13" s="106"/>
    </row>
    <row r="14" spans="1:36" x14ac:dyDescent="0.3">
      <c r="A14" s="46">
        <v>2</v>
      </c>
      <c r="B14" s="132">
        <f>VLOOKUP(CONCATENATE($A14,B$9),lookups,MATCH(CONCATENATE($A$7,B$11),'Query Result 1'!$CK$7:$CU$7,FALSE),FALSE)</f>
        <v>3.5304803578423967E-3</v>
      </c>
      <c r="C14" s="41">
        <f>VLOOKUP(CONCATENATE($A14,C$9),lookups,MATCH(CONCATENATE($A$7,C$11),'Query Result 1'!$CK$7:$CU$7,FALSE),FALSE)</f>
        <v>1.231379028581935</v>
      </c>
      <c r="D14" s="92"/>
      <c r="E14" s="133">
        <f>VLOOKUP(CONCATENATE($A14,E$9),lookups,MATCH(CONCATENATE($A$7,E$11),'Query Result 1'!$CK$7:$CU$7,FALSE),FALSE)</f>
        <v>2.4759129769076947E-3</v>
      </c>
      <c r="F14" s="41">
        <f>VLOOKUP(CONCATENATE($A14,F$9),lookups,MATCH(CONCATENATE($A$7,F$11),'Query Result 1'!$CK$7:$CU$7,FALSE),FALSE)</f>
        <v>1.1861289782743893</v>
      </c>
      <c r="G14" s="93"/>
      <c r="H14" s="46">
        <v>2</v>
      </c>
      <c r="I14" s="132">
        <f>IFERROR(VLOOKUP(CONCATENATE($A14,I$9),lookups,MATCH(CONCATENATE($A$7,I$11),'Query Result 1'!$CK$7:$CU$7,FALSE),FALSE),0)</f>
        <v>1.9983971856012985E-3</v>
      </c>
      <c r="J14" s="41">
        <f>IFERROR(VLOOKUP(CONCATENATE($A14,J$9),lookups,MATCH(CONCATENATE($A$7,J$11),'Query Result 1'!$CK$7:$CU$7,FALSE),FALSE),0)</f>
        <v>1.0794345409361423</v>
      </c>
      <c r="K14" s="42"/>
      <c r="L14" s="133">
        <f>IFERROR(VLOOKUP(CONCATENATE($A14,L$9),lookups,MATCH(CONCATENATE($A$7,L$11),'Query Result 1'!$CK$7:$CU$7,FALSE),FALSE),0)</f>
        <v>1.4178250371899028E-4</v>
      </c>
      <c r="M14" s="41">
        <f>IFERROR(VLOOKUP(CONCATENATE($A14,M$9),lookups,MATCH(CONCATENATE($A$7,M$11),'Query Result 1'!$CK$7:$CU$7,FALSE),FALSE),0)</f>
        <v>1.1270633019479792</v>
      </c>
      <c r="N14" s="93"/>
      <c r="O14" s="46">
        <v>2</v>
      </c>
      <c r="P14" s="132">
        <f>IFERROR(VLOOKUP(CONCATENATE($A14,P$9),lookups,MATCH(CONCATENATE($A$7,P$11),'Query Result 1'!$CK$7:$CU$7,FALSE),FALSE),0)</f>
        <v>5.5944879571285556E-4</v>
      </c>
      <c r="Q14" s="41">
        <f>IFERROR(VLOOKUP(CONCATENATE($A14,Q$9),lookups,MATCH(CONCATENATE($A$7,Q$11),'Query Result 1'!$CK$7:$CU$7,FALSE),FALSE),0)</f>
        <v>1.1993874469000547</v>
      </c>
      <c r="R14" s="93"/>
      <c r="S14" s="133">
        <f>IFERROR(VLOOKUP(CONCATENATE($A14,S$9),lookups,MATCH(CONCATENATE($A$7,S$11),'Query Result 1'!$CK$7:$CU$7,FALSE),FALSE),0)</f>
        <v>1.3762184333897475E-5</v>
      </c>
      <c r="T14" s="41">
        <f>IFERROR(VLOOKUP(CONCATENATE($A14,T$9),lookups,MATCH(CONCATENATE($A$7,T$11),'Query Result 1'!$CK$7:$CU$7,FALSE),FALSE),0)</f>
        <v>1.1270633019479792</v>
      </c>
      <c r="U14" s="93"/>
      <c r="W14" s="106"/>
      <c r="AA14" s="106"/>
      <c r="AG14" s="106"/>
      <c r="AJ14" s="106"/>
    </row>
    <row r="15" spans="1:36" x14ac:dyDescent="0.3">
      <c r="A15" s="46">
        <v>3</v>
      </c>
      <c r="B15" s="132">
        <f>VLOOKUP(CONCATENATE($A15,B$9),lookups,MATCH(CONCATENATE($A$7,B$11),'Query Result 1'!$CK$7:$CU$7,FALSE),FALSE)</f>
        <v>4.3213258808438076E-3</v>
      </c>
      <c r="C15" s="41">
        <f>VLOOKUP(CONCATENATE($A15,C$9),lookups,MATCH(CONCATENATE($A$7,C$11),'Query Result 1'!$CK$7:$CU$7,FALSE),FALSE)</f>
        <v>1.2159747561368131</v>
      </c>
      <c r="D15" s="92"/>
      <c r="E15" s="133">
        <f>VLOOKUP(CONCATENATE($A15,E$9),lookups,MATCH(CONCATENATE($A$7,E$11),'Query Result 1'!$CK$7:$CU$7,FALSE),FALSE)</f>
        <v>2.064647700883084E-3</v>
      </c>
      <c r="F15" s="41">
        <f>VLOOKUP(CONCATENATE($A15,F$9),lookups,MATCH(CONCATENATE($A$7,F$11),'Query Result 1'!$CK$7:$CU$7,FALSE),FALSE)</f>
        <v>1.1793896090796485</v>
      </c>
      <c r="G15" s="93"/>
      <c r="H15" s="46">
        <v>3</v>
      </c>
      <c r="I15" s="132">
        <f>IFERROR(VLOOKUP(CONCATENATE($A15,I$9),lookups,MATCH(CONCATENATE($A$7,I$11),'Query Result 1'!$CK$7:$CU$7,FALSE),FALSE),0)</f>
        <v>1.4984778384025113E-3</v>
      </c>
      <c r="J15" s="41">
        <f>IFERROR(VLOOKUP(CONCATENATE($A15,J$9),lookups,MATCH(CONCATENATE($A$7,J$11),'Query Result 1'!$CK$7:$CU$7,FALSE),FALSE),0)</f>
        <v>1.065931059579631</v>
      </c>
      <c r="K15" s="42"/>
      <c r="L15" s="133">
        <f>IFERROR(VLOOKUP(CONCATENATE($A15,L$9),lookups,MATCH(CONCATENATE($A$7,L$11),'Query Result 1'!$CK$7:$CU$7,FALSE),FALSE),0)</f>
        <v>1.3122082736972013E-4</v>
      </c>
      <c r="M15" s="41">
        <f>IFERROR(VLOOKUP(CONCATENATE($A15,M$9),lookups,MATCH(CONCATENATE($A$7,M$11),'Query Result 1'!$CK$7:$CU$7,FALSE),FALSE),0)</f>
        <v>1.1206595331869111</v>
      </c>
      <c r="N15" s="93"/>
      <c r="O15" s="46">
        <v>3</v>
      </c>
      <c r="P15" s="132">
        <f>IFERROR(VLOOKUP(CONCATENATE($A15,P$9),lookups,MATCH(CONCATENATE($A$7,P$11),'Query Result 1'!$CK$7:$CU$7,FALSE),FALSE),0)</f>
        <v>5.3352468103737424E-4</v>
      </c>
      <c r="Q15" s="41">
        <f>IFERROR(VLOOKUP(CONCATENATE($A15,Q$9),lookups,MATCH(CONCATENATE($A$7,Q$11),'Query Result 1'!$CK$7:$CU$7,FALSE),FALSE),0)</f>
        <v>1.1843833818880134</v>
      </c>
      <c r="R15" s="93"/>
      <c r="S15" s="133">
        <f>IFERROR(VLOOKUP(CONCATENATE($A15,S$9),lookups,MATCH(CONCATENATE($A$7,S$11),'Query Result 1'!$CK$7:$CU$7,FALSE),FALSE),0)</f>
        <v>1.3442133535434744E-5</v>
      </c>
      <c r="T15" s="41">
        <f>IFERROR(VLOOKUP(CONCATENATE($A15,T$9),lookups,MATCH(CONCATENATE($A$7,T$11),'Query Result 1'!$CK$7:$CU$7,FALSE),FALSE),0)</f>
        <v>1.1206595331869111</v>
      </c>
      <c r="U15" s="93"/>
      <c r="W15" s="106"/>
      <c r="AA15" s="106"/>
      <c r="AG15" s="106"/>
      <c r="AJ15" s="106"/>
    </row>
    <row r="16" spans="1:36" x14ac:dyDescent="0.3">
      <c r="A16" s="45">
        <v>4</v>
      </c>
      <c r="B16" s="132">
        <f>VLOOKUP(CONCATENATE($A16,B$9),lookups,MATCH(CONCATENATE($A$7,B$11),'Query Result 1'!$CK$7:$CU$7,FALSE),FALSE)</f>
        <v>4.0553636673212774E-3</v>
      </c>
      <c r="C16" s="41">
        <f>VLOOKUP(CONCATENATE($A16,C$9),lookups,MATCH(CONCATENATE($A$7,C$11),'Query Result 1'!$CK$7:$CU$7,FALSE),FALSE)</f>
        <v>1.2015332507195113</v>
      </c>
      <c r="D16" s="92"/>
      <c r="E16" s="133">
        <f>VLOOKUP(CONCATENATE($A16,E$9),lookups,MATCH(CONCATENATE($A$7,E$11),'Query Result 1'!$CK$7:$CU$7,FALSE),FALSE)</f>
        <v>2.3194081364594187E-3</v>
      </c>
      <c r="F16" s="41">
        <f>VLOOKUP(CONCATENATE($A16,F$9),lookups,MATCH(CONCATENATE($A$7,F$11),'Query Result 1'!$CK$7:$CU$7,FALSE),FALSE)</f>
        <v>1.1755385409683681</v>
      </c>
      <c r="G16" s="93"/>
      <c r="H16" s="45">
        <v>4</v>
      </c>
      <c r="I16" s="132">
        <f>IFERROR(VLOOKUP(CONCATENATE($A16,I$9),lookups,MATCH(CONCATENATE($A$7,I$11),'Query Result 1'!$CK$7:$CU$7,FALSE),FALSE),0)</f>
        <v>1.0952138323394689E-3</v>
      </c>
      <c r="J16" s="41">
        <f>IFERROR(VLOOKUP(CONCATENATE($A16,J$9),lookups,MATCH(CONCATENATE($A$7,J$11),'Query Result 1'!$CK$7:$CU$7,FALSE),FALSE),0)</f>
        <v>1.0532715458079014</v>
      </c>
      <c r="K16" s="42"/>
      <c r="L16" s="133">
        <f>IFERROR(VLOOKUP(CONCATENATE($A16,L$9),lookups,MATCH(CONCATENATE($A$7,L$11),'Query Result 1'!$CK$7:$CU$7,FALSE),FALSE),0)</f>
        <v>1.2097920181891269E-4</v>
      </c>
      <c r="M16" s="41">
        <f>IFERROR(VLOOKUP(CONCATENATE($A16,M$9),lookups,MATCH(CONCATENATE($A$7,M$11),'Query Result 1'!$CK$7:$CU$7,FALSE),FALSE),0)</f>
        <v>1.1170002367520151</v>
      </c>
      <c r="N16" s="93"/>
      <c r="O16" s="45">
        <v>4</v>
      </c>
      <c r="P16" s="132">
        <f>IFERROR(VLOOKUP(CONCATENATE($A16,P$9),lookups,MATCH(CONCATENATE($A$7,P$11),'Query Result 1'!$CK$7:$CU$7,FALSE),FALSE),0)</f>
        <v>4.0678456484613236E-4</v>
      </c>
      <c r="Q16" s="41">
        <f>IFERROR(VLOOKUP(CONCATENATE($A16,Q$9),lookups,MATCH(CONCATENATE($A$7,Q$11),'Query Result 1'!$CK$7:$CU$7,FALSE),FALSE),0)</f>
        <v>1.1703170709392248</v>
      </c>
      <c r="R16" s="93"/>
      <c r="S16" s="133">
        <f>IFERROR(VLOOKUP(CONCATENATE($A16,S$9),lookups,MATCH(CONCATENATE($A$7,S$11),'Query Result 1'!$CK$7:$CU$7,FALSE),FALSE),0)</f>
        <v>8.0012699615682995E-6</v>
      </c>
      <c r="T16" s="41">
        <f>IFERROR(VLOOKUP(CONCATENATE($A16,T$9),lookups,MATCH(CONCATENATE($A$7,T$11),'Query Result 1'!$CK$7:$CU$7,FALSE),FALSE),0)</f>
        <v>1.1170002367520151</v>
      </c>
      <c r="U16" s="93"/>
      <c r="W16" s="106"/>
      <c r="AA16" s="106"/>
      <c r="AG16" s="106"/>
      <c r="AJ16" s="106"/>
    </row>
    <row r="17" spans="1:36" x14ac:dyDescent="0.3">
      <c r="A17" s="46">
        <v>5</v>
      </c>
      <c r="B17" s="132">
        <f>VLOOKUP(CONCATENATE($A17,B$9),lookups,MATCH(CONCATENATE($A$7,B$11),'Query Result 1'!$CK$7:$CU$7,FALSE),FALSE)</f>
        <v>5.0612833268896436E-3</v>
      </c>
      <c r="C17" s="41">
        <f>VLOOKUP(CONCATENATE($A17,C$9),lookups,MATCH(CONCATENATE($A$7,C$11),'Query Result 1'!$CK$7:$CU$7,FALSE),FALSE)</f>
        <v>1.1601342685232463</v>
      </c>
      <c r="D17" s="92"/>
      <c r="E17" s="133">
        <f>VLOOKUP(CONCATENATE($A17,E$9),lookups,MATCH(CONCATENATE($A$7,E$11),'Query Result 1'!$CK$7:$CU$7,FALSE),FALSE)</f>
        <v>2.5578459813141541E-3</v>
      </c>
      <c r="F17" s="41">
        <f>VLOOKUP(CONCATENATE($A17,F$9),lookups,MATCH(CONCATENATE($A$7,F$11),'Query Result 1'!$CK$7:$CU$7,FALSE),FALSE)</f>
        <v>1.1447299960781243</v>
      </c>
      <c r="G17" s="93"/>
      <c r="H17" s="46">
        <v>5</v>
      </c>
      <c r="I17" s="132">
        <f>IFERROR(VLOOKUP(CONCATENATE($A17,I$9),lookups,MATCH(CONCATENATE($A$7,I$11),'Query Result 1'!$CK$7:$CU$7,FALSE),FALSE),0)</f>
        <v>1.1771468367459284E-3</v>
      </c>
      <c r="J17" s="41">
        <f>IFERROR(VLOOKUP(CONCATENATE($A17,J$9),lookups,MATCH(CONCATENATE($A$7,J$11),'Query Result 1'!$CK$7:$CU$7,FALSE),FALSE),0)</f>
        <v>1.0169809396622767</v>
      </c>
      <c r="K17" s="42"/>
      <c r="L17" s="133">
        <f>IFERROR(VLOOKUP(CONCATENATE($A17,L$9),lookups,MATCH(CONCATENATE($A$7,L$11),'Query Result 1'!$CK$7:$CU$7,FALSE),FALSE),0)</f>
        <v>1.1553833824504625E-4</v>
      </c>
      <c r="M17" s="41">
        <f>IFERROR(VLOOKUP(CONCATENATE($A17,M$9),lookups,MATCH(CONCATENATE($A$7,M$11),'Query Result 1'!$CK$7:$CU$7,FALSE),FALSE),0)</f>
        <v>1.087725865272847</v>
      </c>
      <c r="N17" s="93"/>
      <c r="O17" s="46">
        <v>5</v>
      </c>
      <c r="P17" s="132">
        <f>IFERROR(VLOOKUP(CONCATENATE($A17,P$9),lookups,MATCH(CONCATENATE($A$7,P$11),'Query Result 1'!$CK$7:$CU$7,FALSE),FALSE),0)</f>
        <v>3.770198405890983E-4</v>
      </c>
      <c r="Q17" s="41">
        <f>IFERROR(VLOOKUP(CONCATENATE($A17,Q$9),lookups,MATCH(CONCATENATE($A$7,Q$11),'Query Result 1'!$CK$7:$CU$7,FALSE),FALSE),0)</f>
        <v>1.1299936462193638</v>
      </c>
      <c r="R17" s="93"/>
      <c r="S17" s="133">
        <f>IFERROR(VLOOKUP(CONCATENATE($A17,S$9),lookups,MATCH(CONCATENATE($A$7,S$11),'Query Result 1'!$CK$7:$CU$7,FALSE),FALSE),0)</f>
        <v>1.0561676349270157E-5</v>
      </c>
      <c r="T17" s="41">
        <f>IFERROR(VLOOKUP(CONCATENATE($A17,T$9),lookups,MATCH(CONCATENATE($A$7,T$11),'Query Result 1'!$CK$7:$CU$7,FALSE),FALSE),0)</f>
        <v>1.087725865272847</v>
      </c>
      <c r="U17" s="93"/>
      <c r="W17" s="106"/>
      <c r="AA17" s="106"/>
      <c r="AG17" s="106"/>
      <c r="AJ17" s="106"/>
    </row>
    <row r="18" spans="1:36" x14ac:dyDescent="0.3">
      <c r="A18" s="46">
        <v>6</v>
      </c>
      <c r="B18" s="132">
        <f>VLOOKUP(CONCATENATE($A18,B$9),lookups,MATCH(CONCATENATE($A$7,B$11),'Query Result 1'!$CK$7:$CU$7,FALSE),FALSE)</f>
        <v>6.3030804249250439E-3</v>
      </c>
      <c r="C18" s="41">
        <f>VLOOKUP(CONCATENATE($A18,C$9),lookups,MATCH(CONCATENATE($A$7,C$11),'Query Result 1'!$CK$7:$CU$7,FALSE),FALSE)</f>
        <v>1.1572459674397857</v>
      </c>
      <c r="D18" s="92"/>
      <c r="E18" s="133">
        <f>VLOOKUP(CONCATENATE($A18,E$9),lookups,MATCH(CONCATENATE($A$7,E$11),'Query Result 1'!$CK$7:$CU$7,FALSE),FALSE)</f>
        <v>3.066726750869898E-3</v>
      </c>
      <c r="F18" s="41">
        <f>VLOOKUP(CONCATENATE($A18,F$9),lookups,MATCH(CONCATENATE($A$7,F$11),'Query Result 1'!$CK$7:$CU$7,FALSE),FALSE)</f>
        <v>1.1351023257999229</v>
      </c>
      <c r="G18" s="93"/>
      <c r="H18" s="46">
        <v>6</v>
      </c>
      <c r="I18" s="132">
        <f>IFERROR(VLOOKUP(CONCATENATE($A18,I$9),lookups,MATCH(CONCATENATE($A$7,I$11),'Query Result 1'!$CK$7:$CU$7,FALSE),FALSE),0)</f>
        <v>1.0929734767502297E-3</v>
      </c>
      <c r="J18" s="41">
        <f>IFERROR(VLOOKUP(CONCATENATE($A18,J$9),lookups,MATCH(CONCATENATE($A$7,J$11),'Query Result 1'!$CK$7:$CU$7,FALSE),FALSE),0)</f>
        <v>1.0144490369079304</v>
      </c>
      <c r="K18" s="42"/>
      <c r="L18" s="133">
        <f>IFERROR(VLOOKUP(CONCATENATE($A18,L$9),lookups,MATCH(CONCATENATE($A$7,L$11),'Query Result 1'!$CK$7:$CU$7,FALSE),FALSE),0)</f>
        <v>1.2257945581122635E-4</v>
      </c>
      <c r="M18" s="41">
        <f>IFERROR(VLOOKUP(CONCATENATE($A18,M$9),lookups,MATCH(CONCATENATE($A$7,M$11),'Query Result 1'!$CK$7:$CU$7,FALSE),FALSE),0)</f>
        <v>1.0785776241856067</v>
      </c>
      <c r="N18" s="93"/>
      <c r="O18" s="46">
        <v>6</v>
      </c>
      <c r="P18" s="132">
        <f>IFERROR(VLOOKUP(CONCATENATE($A18,P$9),lookups,MATCH(CONCATENATE($A$7,P$11),'Query Result 1'!$CK$7:$CU$7,FALSE),FALSE),0)</f>
        <v>3.0916907131499913E-4</v>
      </c>
      <c r="Q18" s="41">
        <f>IFERROR(VLOOKUP(CONCATENATE($A18,Q$9),lookups,MATCH(CONCATENATE($A$7,Q$11),'Query Result 1'!$CK$7:$CU$7,FALSE),FALSE),0)</f>
        <v>1.127180384029606</v>
      </c>
      <c r="R18" s="93"/>
      <c r="S18" s="133">
        <f>IFERROR(VLOOKUP(CONCATENATE($A18,S$9),lookups,MATCH(CONCATENATE($A$7,S$11),'Query Result 1'!$CK$7:$CU$7,FALSE),FALSE),0)</f>
        <v>7.0411175661801044E-6</v>
      </c>
      <c r="T18" s="41">
        <f>IFERROR(VLOOKUP(CONCATENATE($A18,T$9),lookups,MATCH(CONCATENATE($A$7,T$11),'Query Result 1'!$CK$7:$CU$7,FALSE),FALSE),0)</f>
        <v>1.0785776241856067</v>
      </c>
      <c r="U18" s="93"/>
      <c r="W18" s="106"/>
      <c r="AA18" s="106"/>
      <c r="AG18" s="106"/>
      <c r="AJ18" s="106"/>
    </row>
    <row r="19" spans="1:36" x14ac:dyDescent="0.3">
      <c r="A19" s="45">
        <v>7</v>
      </c>
      <c r="B19" s="132">
        <f>VLOOKUP(CONCATENATE($A19,B$9),lookups,MATCH(CONCATENATE($A$7,B$11),'Query Result 1'!$CK$7:$CU$7,FALSE),FALSE)</f>
        <v>7.1812998159067809E-3</v>
      </c>
      <c r="C19" s="41">
        <f>VLOOKUP(CONCATENATE($A19,C$9),lookups,MATCH(CONCATENATE($A$7,C$11),'Query Result 1'!$CK$7:$CU$7,FALSE),FALSE)</f>
        <v>1.1495438312172248</v>
      </c>
      <c r="D19" s="92"/>
      <c r="E19" s="133">
        <f>VLOOKUP(CONCATENATE($A19,E$9),lookups,MATCH(CONCATENATE($A$7,E$11),'Query Result 1'!$CK$7:$CU$7,FALSE),FALSE)</f>
        <v>3.5788080284102691E-3</v>
      </c>
      <c r="F19" s="41">
        <f>VLOOKUP(CONCATENATE($A19,F$9),lookups,MATCH(CONCATENATE($A$7,F$11),'Query Result 1'!$CK$7:$CU$7,FALSE),FALSE)</f>
        <v>1.1254746555217219</v>
      </c>
      <c r="G19" s="93"/>
      <c r="H19" s="45">
        <v>7</v>
      </c>
      <c r="I19" s="132">
        <f>IFERROR(VLOOKUP(CONCATENATE($A19,I$9),lookups,MATCH(CONCATENATE($A$7,I$11),'Query Result 1'!$CK$7:$CU$7,FALSE),FALSE),0)</f>
        <v>8.0268740254453184E-4</v>
      </c>
      <c r="J19" s="41">
        <f>IFERROR(VLOOKUP(CONCATENATE($A19,J$9),lookups,MATCH(CONCATENATE($A$7,J$11),'Query Result 1'!$CK$7:$CU$7,FALSE),FALSE),0)</f>
        <v>1.0076972962296749</v>
      </c>
      <c r="K19" s="42"/>
      <c r="L19" s="133">
        <f>IFERROR(VLOOKUP(CONCATENATE($A19,L$9),lookups,MATCH(CONCATENATE($A$7,L$11),'Query Result 1'!$CK$7:$CU$7,FALSE),FALSE),0)</f>
        <v>9.3134782352655011E-5</v>
      </c>
      <c r="M19" s="41">
        <f>IFERROR(VLOOKUP(CONCATENATE($A19,M$9),lookups,MATCH(CONCATENATE($A$7,M$11),'Query Result 1'!$CK$7:$CU$7,FALSE),FALSE),0)</f>
        <v>1.0694293830983668</v>
      </c>
      <c r="N19" s="93"/>
      <c r="O19" s="45">
        <v>7</v>
      </c>
      <c r="P19" s="132">
        <f>IFERROR(VLOOKUP(CONCATENATE($A19,P$9),lookups,MATCH(CONCATENATE($A$7,P$11),'Query Result 1'!$CK$7:$CU$7,FALSE),FALSE),0)</f>
        <v>1.4370280850976668E-4</v>
      </c>
      <c r="Q19" s="41">
        <f>IFERROR(VLOOKUP(CONCATENATE($A19,Q$9),lookups,MATCH(CONCATENATE($A$7,Q$11),'Query Result 1'!$CK$7:$CU$7,FALSE),FALSE),0)</f>
        <v>1.1196783515235851</v>
      </c>
      <c r="R19" s="93"/>
      <c r="S19" s="133">
        <f>IFERROR(VLOOKUP(CONCATENATE($A19,S$9),lookups,MATCH(CONCATENATE($A$7,S$11),'Query Result 1'!$CK$7:$CU$7,FALSE),FALSE),0)</f>
        <v>8.0012699615682995E-6</v>
      </c>
      <c r="T19" s="41">
        <f>IFERROR(VLOOKUP(CONCATENATE($A19,T$9),lookups,MATCH(CONCATENATE($A$7,T$11),'Query Result 1'!$CK$7:$CU$7,FALSE),FALSE),0)</f>
        <v>1.0694293830983668</v>
      </c>
      <c r="U19" s="93"/>
      <c r="W19" s="106"/>
      <c r="AA19" s="106"/>
      <c r="AG19" s="106"/>
      <c r="AJ19" s="106"/>
    </row>
    <row r="20" spans="1:36" x14ac:dyDescent="0.3">
      <c r="A20" s="46">
        <v>8</v>
      </c>
      <c r="B20" s="132">
        <f>VLOOKUP(CONCATENATE($A20,B$9),lookups,MATCH(CONCATENATE($A$7,B$11),'Query Result 1'!$CK$7:$CU$7,FALSE),FALSE)</f>
        <v>8.0140719935068092E-3</v>
      </c>
      <c r="C20" s="41">
        <f>VLOOKUP(CONCATENATE($A20,C$9),lookups,MATCH(CONCATENATE($A$7,C$11),'Query Result 1'!$CK$7:$CU$7,FALSE),FALSE)</f>
        <v>1.1408789279668439</v>
      </c>
      <c r="D20" s="92"/>
      <c r="E20" s="133">
        <f>VLOOKUP(CONCATENATE($A20,E$9),lookups,MATCH(CONCATENATE($A$7,E$11),'Query Result 1'!$CK$7:$CU$7,FALSE),FALSE)</f>
        <v>3.8713344582052061E-3</v>
      </c>
      <c r="F20" s="41">
        <f>VLOOKUP(CONCATENATE($A20,F$9),lookups,MATCH(CONCATENATE($A$7,F$11),'Query Result 1'!$CK$7:$CU$7,FALSE),FALSE)</f>
        <v>1.1158469852435204</v>
      </c>
      <c r="G20" s="93"/>
      <c r="H20" s="46">
        <v>8</v>
      </c>
      <c r="I20" s="132">
        <f>IFERROR(VLOOKUP(CONCATENATE($A20,I$9),lookups,MATCH(CONCATENATE($A$7,I$11),'Query Result 1'!$CK$7:$CU$7,FALSE),FALSE),0)</f>
        <v>5.2488330947888053E-4</v>
      </c>
      <c r="J20" s="41">
        <f>IFERROR(VLOOKUP(CONCATENATE($A20,J$9),lookups,MATCH(CONCATENATE($A$7,J$11),'Query Result 1'!$CK$7:$CU$7,FALSE),FALSE),0)</f>
        <v>1.0001015879666371</v>
      </c>
      <c r="K20" s="42"/>
      <c r="L20" s="133">
        <f>IFERROR(VLOOKUP(CONCATENATE($A20,L$9),lookups,MATCH(CONCATENATE($A$7,L$11),'Query Result 1'!$CK$7:$CU$7,FALSE),FALSE),0)</f>
        <v>7.8732496421832072E-5</v>
      </c>
      <c r="M20" s="41">
        <f>IFERROR(VLOOKUP(CONCATENATE($A20,M$9),lookups,MATCH(CONCATENATE($A$7,M$11),'Query Result 1'!$CK$7:$CU$7,FALSE),FALSE),0)</f>
        <v>1.0602811420111267</v>
      </c>
      <c r="N20" s="93"/>
      <c r="O20" s="46">
        <v>8</v>
      </c>
      <c r="P20" s="132">
        <f>IFERROR(VLOOKUP(CONCATENATE($A20,P$9),lookups,MATCH(CONCATENATE($A$7,P$11),'Query Result 1'!$CK$7:$CU$7,FALSE),FALSE),0)</f>
        <v>7.2651531251040168E-5</v>
      </c>
      <c r="Q20" s="41">
        <f>IFERROR(VLOOKUP(CONCATENATE($A20,Q$9),lookups,MATCH(CONCATENATE($A$7,Q$11),'Query Result 1'!$CK$7:$CU$7,FALSE),FALSE),0)</f>
        <v>1.1112385649543119</v>
      </c>
      <c r="R20" s="93"/>
      <c r="S20" s="133">
        <f>IFERROR(VLOOKUP(CONCATENATE($A20,S$9),lookups,MATCH(CONCATENATE($A$7,S$11),'Query Result 1'!$CK$7:$CU$7,FALSE),FALSE),0)</f>
        <v>3.8406095815527839E-6</v>
      </c>
      <c r="T20" s="41">
        <f>IFERROR(VLOOKUP(CONCATENATE($A20,T$9),lookups,MATCH(CONCATENATE($A$7,T$11),'Query Result 1'!$CK$7:$CU$7,FALSE),FALSE),0)</f>
        <v>1.0602811420111267</v>
      </c>
      <c r="U20" s="93"/>
      <c r="W20" s="106"/>
      <c r="AA20" s="106"/>
      <c r="AG20" s="106"/>
      <c r="AJ20" s="106"/>
    </row>
    <row r="21" spans="1:36" x14ac:dyDescent="0.3">
      <c r="A21" s="46">
        <v>9</v>
      </c>
      <c r="B21" s="132">
        <f>VLOOKUP(CONCATENATE($A21,B$9),lookups,MATCH(CONCATENATE($A$7,B$11),'Query Result 1'!$CK$7:$CU$7,FALSE),FALSE)</f>
        <v>9.6482513704575189E-3</v>
      </c>
      <c r="C21" s="41">
        <f>VLOOKUP(CONCATENATE($A21,C$9),lookups,MATCH(CONCATENATE($A$7,C$11),'Query Result 1'!$CK$7:$CU$7,FALSE),FALSE)</f>
        <v>1.1668736377179869</v>
      </c>
      <c r="D21" s="92"/>
      <c r="E21" s="133">
        <f>VLOOKUP(CONCATENATE($A21,E$9),lookups,MATCH(CONCATENATE($A$7,E$11),'Query Result 1'!$CK$7:$CU$7,FALSE),FALSE)</f>
        <v>5.5589623184991921E-3</v>
      </c>
      <c r="F21" s="41">
        <f>VLOOKUP(CONCATENATE($A21,F$9),lookups,MATCH(CONCATENATE($A$7,F$11),'Query Result 1'!$CK$7:$CU$7,FALSE),FALSE)</f>
        <v>1.1610970355510661</v>
      </c>
      <c r="G21" s="93"/>
      <c r="H21" s="46"/>
      <c r="I21" s="132"/>
      <c r="J21" s="41"/>
      <c r="K21" s="42"/>
      <c r="L21" s="133"/>
      <c r="M21" s="41"/>
      <c r="N21" s="93"/>
      <c r="O21" s="46"/>
      <c r="P21" s="132"/>
      <c r="Q21" s="41"/>
      <c r="R21" s="93"/>
      <c r="S21" s="133"/>
      <c r="T21" s="41"/>
      <c r="U21" s="93"/>
      <c r="W21" s="106"/>
      <c r="AA21" s="106"/>
      <c r="AG21" s="106"/>
      <c r="AJ21" s="106"/>
    </row>
    <row r="22" spans="1:36" x14ac:dyDescent="0.3">
      <c r="A22" s="45">
        <v>10</v>
      </c>
      <c r="B22" s="132">
        <f>VLOOKUP(CONCATENATE($A22,B$9),lookups,MATCH(CONCATENATE($A$7,B$11),'Query Result 1'!$CK$7:$CU$7,FALSE),FALSE)</f>
        <v>7.9359795986819037E-3</v>
      </c>
      <c r="C22" s="41">
        <f>VLOOKUP(CONCATENATE($A22,C$9),lookups,MATCH(CONCATENATE($A$7,C$11),'Query Result 1'!$CK$7:$CU$7,FALSE),FALSE)</f>
        <v>1.1370278598555634</v>
      </c>
      <c r="D22" s="92"/>
      <c r="E22" s="133">
        <f>VLOOKUP(CONCATENATE($A22,E$9),lookups,MATCH(CONCATENATE($A$7,E$11),'Query Result 1'!$CK$7:$CU$7,FALSE),FALSE)</f>
        <v>4.9665482905446754E-3</v>
      </c>
      <c r="F22" s="41">
        <f>VLOOKUP(CONCATENATE($A22,F$9),lookups,MATCH(CONCATENATE($A$7,F$11),'Query Result 1'!$CK$7:$CU$7,FALSE),FALSE)</f>
        <v>1.1341395587721028</v>
      </c>
      <c r="G22" s="93"/>
      <c r="H22" s="45"/>
      <c r="I22" s="132"/>
      <c r="J22" s="41"/>
      <c r="K22" s="42"/>
      <c r="L22" s="133"/>
      <c r="M22" s="41"/>
      <c r="N22" s="93"/>
      <c r="O22" s="45"/>
      <c r="P22" s="132"/>
      <c r="Q22" s="41"/>
      <c r="R22" s="93"/>
      <c r="S22" s="133"/>
      <c r="T22" s="41"/>
      <c r="U22" s="93"/>
      <c r="W22" s="106"/>
      <c r="AA22" s="106"/>
      <c r="AG22" s="106"/>
      <c r="AJ22" s="106"/>
    </row>
    <row r="23" spans="1:36" x14ac:dyDescent="0.3">
      <c r="A23" s="46">
        <v>11</v>
      </c>
      <c r="B23" s="132">
        <f>VLOOKUP(CONCATENATE($A23,B$9),lookups,MATCH(CONCATENATE($A$7,B$11),'Query Result 1'!$CK$7:$CU$7,FALSE),FALSE)</f>
        <v>7.743949119604264E-3</v>
      </c>
      <c r="C23" s="41">
        <f>VLOOKUP(CONCATENATE($A23,C$9),lookups,MATCH(CONCATENATE($A$7,C$11),'Query Result 1'!$CK$7:$CU$7,FALSE),FALSE)</f>
        <v>1.1254746555217219</v>
      </c>
      <c r="D23" s="92"/>
      <c r="E23" s="133">
        <f>VLOOKUP(CONCATENATE($A23,E$9),lookups,MATCH(CONCATENATE($A$7,E$11),'Query Result 1'!$CK$7:$CU$7,FALSE),FALSE)</f>
        <v>5.5845663823762106E-3</v>
      </c>
      <c r="F23" s="41">
        <f>VLOOKUP(CONCATENATE($A23,F$9),lookups,MATCH(CONCATENATE($A$7,F$11),'Query Result 1'!$CK$7:$CU$7,FALSE),FALSE)</f>
        <v>1.1235491214660815</v>
      </c>
      <c r="G23" s="93"/>
      <c r="H23" s="46"/>
      <c r="I23" s="132"/>
      <c r="J23" s="41"/>
      <c r="K23" s="42"/>
      <c r="L23" s="133"/>
      <c r="M23" s="41"/>
      <c r="N23" s="93"/>
      <c r="O23" s="46"/>
      <c r="P23" s="132"/>
      <c r="Q23" s="41"/>
      <c r="R23" s="93"/>
      <c r="S23" s="133"/>
      <c r="T23" s="41"/>
      <c r="U23" s="93"/>
      <c r="W23" s="106"/>
      <c r="AA23" s="106"/>
      <c r="AG23" s="106"/>
      <c r="AJ23" s="106"/>
    </row>
    <row r="24" spans="1:36" x14ac:dyDescent="0.3">
      <c r="A24" s="46">
        <v>12</v>
      </c>
      <c r="B24" s="132">
        <f>VLOOKUP(CONCATENATE($A24,B$9),lookups,MATCH(CONCATENATE($A$7,B$11),'Query Result 1'!$CK$7:$CU$7,FALSE),FALSE)</f>
        <v>7.1704180887590474E-3</v>
      </c>
      <c r="C24" s="41">
        <f>VLOOKUP(CONCATENATE($A24,C$9),lookups,MATCH(CONCATENATE($A$7,C$11),'Query Result 1'!$CK$7:$CU$7,FALSE),FALSE)</f>
        <v>1.1177725192991608</v>
      </c>
      <c r="D24" s="92"/>
      <c r="E24" s="133">
        <f>VLOOKUP(CONCATENATE($A24,E$9),lookups,MATCH(CONCATENATE($A$7,E$11),'Query Result 1'!$CK$7:$CU$7,FALSE),FALSE)</f>
        <v>5.7996405189431671E-3</v>
      </c>
      <c r="F24" s="41">
        <f>VLOOKUP(CONCATENATE($A24,F$9),lookups,MATCH(CONCATENATE($A$7,F$11),'Query Result 1'!$CK$7:$CU$7,FALSE),FALSE)</f>
        <v>1.1168097522713405</v>
      </c>
      <c r="G24" s="93"/>
      <c r="H24" s="46"/>
      <c r="I24" s="132"/>
      <c r="J24" s="41"/>
      <c r="K24" s="42"/>
      <c r="L24" s="133"/>
      <c r="M24" s="41"/>
      <c r="N24" s="93"/>
      <c r="O24" s="46"/>
      <c r="P24" s="132"/>
      <c r="Q24" s="41"/>
      <c r="R24" s="93"/>
      <c r="S24" s="133"/>
      <c r="T24" s="41"/>
      <c r="U24" s="93"/>
      <c r="W24" s="106"/>
      <c r="AA24" s="106"/>
      <c r="AG24" s="106"/>
      <c r="AJ24" s="106"/>
    </row>
    <row r="25" spans="1:36" x14ac:dyDescent="0.3">
      <c r="A25" s="45">
        <v>13</v>
      </c>
      <c r="B25" s="132">
        <f>VLOOKUP(CONCATENATE($A25,B$9),lookups,MATCH(CONCATENATE($A$7,B$11),'Query Result 1'!$CK$7:$CU$7,FALSE),FALSE)</f>
        <v>6.8634893730332878E-3</v>
      </c>
      <c r="C25" s="41">
        <f>VLOOKUP(CONCATENATE($A25,C$9),lookups,MATCH(CONCATENATE($A$7,C$11),'Query Result 1'!$CK$7:$CU$7,FALSE),FALSE)</f>
        <v>1.1110331501044199</v>
      </c>
      <c r="D25" s="92"/>
      <c r="E25" s="133">
        <f>VLOOKUP(CONCATENATE($A25,E$9),lookups,MATCH(CONCATENATE($A$7,E$11),'Query Result 1'!$CK$7:$CU$7,FALSE),FALSE)</f>
        <v>6.7361091552451203E-3</v>
      </c>
      <c r="F25" s="41">
        <f>VLOOKUP(CONCATENATE($A25,F$9),lookups,MATCH(CONCATENATE($A$7,F$11),'Query Result 1'!$CK$7:$CU$7,FALSE),FALSE)</f>
        <v>1.1100703830765999</v>
      </c>
      <c r="G25" s="93"/>
      <c r="H25" s="45"/>
      <c r="I25" s="132"/>
      <c r="J25" s="41"/>
      <c r="K25" s="42"/>
      <c r="L25" s="133"/>
      <c r="M25" s="41"/>
      <c r="N25" s="93"/>
      <c r="O25" s="45"/>
      <c r="P25" s="132"/>
      <c r="Q25" s="41"/>
      <c r="R25" s="93"/>
      <c r="S25" s="133"/>
      <c r="T25" s="41"/>
      <c r="U25" s="93"/>
      <c r="W25" s="106"/>
      <c r="AA25" s="106"/>
      <c r="AG25" s="106"/>
      <c r="AJ25" s="106"/>
    </row>
    <row r="26" spans="1:36" x14ac:dyDescent="0.3">
      <c r="A26" s="46">
        <v>14</v>
      </c>
      <c r="B26" s="132">
        <f>VLOOKUP(CONCATENATE($A26,B$9),lookups,MATCH(CONCATENATE($A$7,B$11),'Query Result 1'!$CK$7:$CU$7,FALSE),FALSE)</f>
        <v>6.5159142059027612E-3</v>
      </c>
      <c r="C26" s="41">
        <f>VLOOKUP(CONCATENATE($A26,C$9),lookups,MATCH(CONCATENATE($A$7,C$11),'Query Result 1'!$CK$7:$CU$7,FALSE),FALSE)</f>
        <v>1.1062193149653194</v>
      </c>
      <c r="D26" s="92"/>
      <c r="E26" s="133">
        <f>VLOOKUP(CONCATENATE($A26,E$9),lookups,MATCH(CONCATENATE($A$7,E$11),'Query Result 1'!$CK$7:$CU$7,FALSE),FALSE)</f>
        <v>7.1003269638957095E-3</v>
      </c>
      <c r="F26" s="41">
        <f>VLOOKUP(CONCATENATE($A26,F$9),lookups,MATCH(CONCATENATE($A$7,F$11),'Query Result 1'!$CK$7:$CU$7,FALSE),FALSE)</f>
        <v>1.1062193149653194</v>
      </c>
      <c r="G26" s="93"/>
      <c r="H26" s="46"/>
      <c r="I26" s="132"/>
      <c r="J26" s="41"/>
      <c r="K26" s="42"/>
      <c r="L26" s="133"/>
      <c r="M26" s="41"/>
      <c r="N26" s="93"/>
      <c r="O26" s="46"/>
      <c r="P26" s="132"/>
      <c r="Q26" s="41"/>
      <c r="R26" s="93"/>
      <c r="S26" s="133"/>
      <c r="T26" s="41"/>
      <c r="U26" s="93"/>
      <c r="W26" s="106"/>
      <c r="AA26" s="106"/>
      <c r="AG26" s="106"/>
      <c r="AJ26" s="106"/>
    </row>
    <row r="27" spans="1:36" x14ac:dyDescent="0.3">
      <c r="A27" s="46">
        <v>15</v>
      </c>
      <c r="B27" s="132">
        <f>VLOOKUP(CONCATENATE($A27,B$9),lookups,MATCH(CONCATENATE($A$7,B$11),'Query Result 1'!$CK$7:$CU$7,FALSE),FALSE)</f>
        <v>6.1817811723076689E-3</v>
      </c>
      <c r="C27" s="41">
        <f>VLOOKUP(CONCATENATE($A27,C$9),lookups,MATCH(CONCATENATE($A$7,C$11),'Query Result 1'!$CK$7:$CU$7,FALSE),FALSE)</f>
        <v>1.1033310138818588</v>
      </c>
      <c r="D27" s="92"/>
      <c r="E27" s="133">
        <f>VLOOKUP(CONCATENATE($A27,E$9),lookups,MATCH(CONCATENATE($A$7,E$11),'Query Result 1'!$CK$7:$CU$7,FALSE),FALSE)</f>
        <v>7.9420605638526945E-3</v>
      </c>
      <c r="F27" s="41">
        <f>VLOOKUP(CONCATENATE($A27,F$9),lookups,MATCH(CONCATENATE($A$7,F$11),'Query Result 1'!$CK$7:$CU$7,FALSE),FALSE)</f>
        <v>1.1033310138818588</v>
      </c>
      <c r="G27" s="93"/>
      <c r="H27" s="46"/>
      <c r="I27" s="132"/>
      <c r="J27" s="41"/>
      <c r="K27" s="42"/>
      <c r="L27" s="133"/>
      <c r="M27" s="41"/>
      <c r="N27" s="93"/>
      <c r="O27" s="46"/>
      <c r="P27" s="132"/>
      <c r="Q27" s="41"/>
      <c r="R27" s="93"/>
      <c r="S27" s="133"/>
      <c r="T27" s="41"/>
      <c r="U27" s="93"/>
      <c r="W27" s="106"/>
      <c r="AA27" s="106"/>
      <c r="AG27" s="106"/>
      <c r="AJ27" s="106"/>
    </row>
    <row r="28" spans="1:36" x14ac:dyDescent="0.3">
      <c r="A28" s="45">
        <v>16</v>
      </c>
      <c r="B28" s="132">
        <f>VLOOKUP(CONCATENATE($A28,B$9),lookups,MATCH(CONCATENATE($A$7,B$11),'Query Result 1'!$CK$7:$CU$7,FALSE),FALSE)</f>
        <v>5.786838487004657E-3</v>
      </c>
      <c r="C28" s="41">
        <f>VLOOKUP(CONCATENATE($A28,C$9),lookups,MATCH(CONCATENATE($A$7,C$11),'Query Result 1'!$CK$7:$CU$7,FALSE),FALSE)</f>
        <v>1.0994799457705784</v>
      </c>
      <c r="D28" s="92"/>
      <c r="E28" s="133">
        <f>VLOOKUP(CONCATENATE($A28,E$9),lookups,MATCH(CONCATENATE($A$7,E$11),'Query Result 1'!$CK$7:$CU$7,FALSE),FALSE)</f>
        <v>8.3405238079387965E-3</v>
      </c>
      <c r="F28" s="41">
        <f>VLOOKUP(CONCATENATE($A28,F$9),lookups,MATCH(CONCATENATE($A$7,F$11),'Query Result 1'!$CK$7:$CU$7,FALSE),FALSE)</f>
        <v>1.0994799457705784</v>
      </c>
      <c r="G28" s="93"/>
      <c r="H28" s="45"/>
      <c r="I28" s="132"/>
      <c r="J28" s="41"/>
      <c r="K28" s="42"/>
      <c r="L28" s="133"/>
      <c r="M28" s="41"/>
      <c r="N28" s="93"/>
      <c r="O28" s="45"/>
      <c r="P28" s="132"/>
      <c r="Q28" s="41"/>
      <c r="R28" s="93"/>
      <c r="S28" s="133"/>
      <c r="T28" s="41"/>
      <c r="U28" s="93"/>
      <c r="W28" s="106"/>
      <c r="AA28" s="106"/>
      <c r="AG28" s="106"/>
      <c r="AJ28" s="106"/>
    </row>
    <row r="29" spans="1:36" x14ac:dyDescent="0.3">
      <c r="A29" s="46">
        <v>17</v>
      </c>
      <c r="B29" s="132">
        <f>VLOOKUP(CONCATENATE($A29,B$9),lookups,MATCH(CONCATENATE($A$7,B$11),'Query Result 1'!$CK$7:$CU$7,FALSE),FALSE)</f>
        <v>5.2962006129612894E-3</v>
      </c>
      <c r="C29" s="41">
        <f>VLOOKUP(CONCATENATE($A29,C$9),lookups,MATCH(CONCATENATE($A$7,C$11),'Query Result 1'!$CK$7:$CU$7,FALSE),FALSE)</f>
        <v>1.096591644687118</v>
      </c>
      <c r="D29" s="92"/>
      <c r="E29" s="133">
        <f>VLOOKUP(CONCATENATE($A29,E$9),lookups,MATCH(CONCATENATE($A$7,E$11),'Query Result 1'!$CK$7:$CU$7,FALSE),FALSE)</f>
        <v>8.6394512537029886E-3</v>
      </c>
      <c r="F29" s="41">
        <f>VLOOKUP(CONCATENATE($A29,F$9),lookups,MATCH(CONCATENATE($A$7,F$11),'Query Result 1'!$CK$7:$CU$7,FALSE),FALSE)</f>
        <v>1.096591644687118</v>
      </c>
      <c r="G29" s="93"/>
      <c r="H29" s="46"/>
      <c r="I29" s="132"/>
      <c r="J29" s="41"/>
      <c r="K29" s="42"/>
      <c r="L29" s="133"/>
      <c r="M29" s="41"/>
      <c r="N29" s="93"/>
      <c r="O29" s="46"/>
      <c r="P29" s="132"/>
      <c r="Q29" s="41"/>
      <c r="R29" s="93"/>
      <c r="S29" s="133"/>
      <c r="T29" s="41"/>
      <c r="U29" s="93"/>
      <c r="W29" s="106"/>
      <c r="AA29" s="106"/>
      <c r="AG29" s="106"/>
      <c r="AJ29" s="106"/>
    </row>
    <row r="30" spans="1:36" x14ac:dyDescent="0.3">
      <c r="A30" s="46">
        <v>18</v>
      </c>
      <c r="B30" s="132">
        <f>VLOOKUP(CONCATENATE($A30,B$9),lookups,MATCH(CONCATENATE($A$7,B$11),'Query Result 1'!$CK$7:$CU$7,FALSE),FALSE)</f>
        <v>4.8817348289520515E-3</v>
      </c>
      <c r="C30" s="41">
        <f>VLOOKUP(CONCATENATE($A30,C$9),lookups,MATCH(CONCATENATE($A$7,C$11),'Query Result 1'!$CK$7:$CU$7,FALSE),FALSE)</f>
        <v>1.0927405765758376</v>
      </c>
      <c r="D30" s="92"/>
      <c r="E30" s="133">
        <f>VLOOKUP(CONCATENATE($A30,E$9),lookups,MATCH(CONCATENATE($A$7,E$11),'Query Result 1'!$CK$7:$CU$7,FALSE),FALSE)</f>
        <v>8.7329060868541059E-3</v>
      </c>
      <c r="F30" s="41">
        <f>VLOOKUP(CONCATENATE($A30,F$9),lookups,MATCH(CONCATENATE($A$7,F$11),'Query Result 1'!$CK$7:$CU$7,FALSE),FALSE)</f>
        <v>1.0927405765758376</v>
      </c>
      <c r="G30" s="93"/>
      <c r="H30" s="46"/>
      <c r="I30" s="132"/>
      <c r="J30" s="41"/>
      <c r="K30" s="42"/>
      <c r="L30" s="133"/>
      <c r="M30" s="41"/>
      <c r="N30" s="93"/>
      <c r="O30" s="46"/>
      <c r="P30" s="132"/>
      <c r="Q30" s="41"/>
      <c r="R30" s="93"/>
      <c r="S30" s="133"/>
      <c r="T30" s="41"/>
      <c r="U30" s="93"/>
      <c r="W30" s="106"/>
      <c r="AA30" s="106"/>
      <c r="AG30" s="106"/>
      <c r="AJ30" s="106"/>
    </row>
    <row r="31" spans="1:36" x14ac:dyDescent="0.3">
      <c r="A31" s="45">
        <v>19</v>
      </c>
      <c r="B31" s="132">
        <f>VLOOKUP(CONCATENATE($A31,B$9),lookups,MATCH(CONCATENATE($A$7,B$11),'Query Result 1'!$CK$7:$CU$7,FALSE),FALSE)</f>
        <v>4.8673325430212281E-3</v>
      </c>
      <c r="C31" s="41">
        <f>VLOOKUP(CONCATENATE($A31,C$9),lookups,MATCH(CONCATENATE($A$7,C$11),'Query Result 1'!$CK$7:$CU$7,FALSE),FALSE)</f>
        <v>1.0725224689916151</v>
      </c>
      <c r="D31" s="92"/>
      <c r="E31" s="133">
        <f>VLOOKUP(CONCATENATE($A31,E$9),lookups,MATCH(CONCATENATE($A$7,E$11),'Query Result 1'!$CK$7:$CU$7,FALSE),FALSE)</f>
        <v>9.0411150057737172E-3</v>
      </c>
      <c r="F31" s="41">
        <f>VLOOKUP(CONCATENATE($A31,F$9),lookups,MATCH(CONCATENATE($A$7,F$11),'Query Result 1'!$CK$7:$CU$7,FALSE),FALSE)</f>
        <v>1.0725224689916151</v>
      </c>
      <c r="G31" s="93"/>
      <c r="H31" s="45"/>
      <c r="I31" s="132"/>
      <c r="J31" s="41"/>
      <c r="K31" s="42"/>
      <c r="L31" s="133"/>
      <c r="M31" s="41"/>
      <c r="N31" s="93"/>
      <c r="O31" s="45"/>
      <c r="P31" s="132"/>
      <c r="Q31" s="41"/>
      <c r="R31" s="93"/>
      <c r="S31" s="133"/>
      <c r="T31" s="41"/>
      <c r="U31" s="93"/>
      <c r="W31" s="106"/>
      <c r="AA31" s="106"/>
      <c r="AG31" s="106"/>
      <c r="AJ31" s="106"/>
    </row>
    <row r="32" spans="1:36" x14ac:dyDescent="0.3">
      <c r="A32" s="46">
        <v>20</v>
      </c>
      <c r="B32" s="132">
        <f>VLOOKUP(CONCATENATE($A32,B$9),lookups,MATCH(CONCATENATE($A$7,B$11),'Query Result 1'!$CK$7:$CU$7,FALSE),FALSE)</f>
        <v>4.4131804600026116E-3</v>
      </c>
      <c r="C32" s="41">
        <f>VLOOKUP(CONCATENATE($A32,C$9),lookups,MATCH(CONCATENATE($A$7,C$11),'Query Result 1'!$CK$7:$CU$7,FALSE),FALSE)</f>
        <v>1.065783099796874</v>
      </c>
      <c r="D32" s="92"/>
      <c r="E32" s="133">
        <f>VLOOKUP(CONCATENATE($A32,E$9),lookups,MATCH(CONCATENATE($A$7,E$11),'Query Result 1'!$CK$7:$CU$7,FALSE),FALSE)</f>
        <v>9.1972997954235299E-3</v>
      </c>
      <c r="F32" s="41">
        <f>VLOOKUP(CONCATENATE($A32,F$9),lookups,MATCH(CONCATENATE($A$7,F$11),'Query Result 1'!$CK$7:$CU$7,FALSE),FALSE)</f>
        <v>1.065783099796874</v>
      </c>
      <c r="G32" s="93"/>
      <c r="H32" s="46"/>
      <c r="I32" s="132"/>
      <c r="J32" s="41"/>
      <c r="K32" s="42"/>
      <c r="L32" s="133"/>
      <c r="M32" s="41"/>
      <c r="N32" s="93"/>
      <c r="O32" s="46"/>
      <c r="P32" s="132"/>
      <c r="Q32" s="41"/>
      <c r="R32" s="93"/>
      <c r="S32" s="133"/>
      <c r="T32" s="41"/>
      <c r="U32" s="93"/>
      <c r="W32" s="106"/>
      <c r="AA32" s="106"/>
      <c r="AG32" s="106"/>
      <c r="AJ32" s="106"/>
    </row>
    <row r="33" spans="1:36" x14ac:dyDescent="0.3">
      <c r="A33" s="46">
        <v>21</v>
      </c>
      <c r="B33" s="132">
        <f>VLOOKUP(CONCATENATE($A33,B$9),lookups,MATCH(CONCATENATE($A$7,B$11),'Query Result 1'!$CK$7:$CU$7,FALSE),FALSE)</f>
        <v>4.2147489649557177E-3</v>
      </c>
      <c r="C33" s="41">
        <f>VLOOKUP(CONCATENATE($A33,C$9),lookups,MATCH(CONCATENATE($A$7,C$11),'Query Result 1'!$CK$7:$CU$7,FALSE),FALSE)</f>
        <v>1.0590437306021336</v>
      </c>
      <c r="D33" s="92"/>
      <c r="E33" s="133">
        <f>VLOOKUP(CONCATENATE($A33,E$9),lookups,MATCH(CONCATENATE($A$7,E$11),'Query Result 1'!$CK$7:$CU$7,FALSE),FALSE)</f>
        <v>8.8529251362776291E-3</v>
      </c>
      <c r="F33" s="41">
        <f>VLOOKUP(CONCATENATE($A33,F$9),lookups,MATCH(CONCATENATE($A$7,F$11),'Query Result 1'!$CK$7:$CU$7,FALSE),FALSE)</f>
        <v>1.0590437306021336</v>
      </c>
      <c r="G33" s="93"/>
      <c r="H33" s="46"/>
      <c r="I33" s="132"/>
      <c r="J33" s="41"/>
      <c r="K33" s="42"/>
      <c r="L33" s="133"/>
      <c r="M33" s="41"/>
      <c r="N33" s="93"/>
      <c r="O33" s="46"/>
      <c r="P33" s="132"/>
      <c r="Q33" s="41"/>
      <c r="R33" s="93"/>
      <c r="S33" s="133"/>
      <c r="T33" s="41"/>
      <c r="U33" s="93"/>
      <c r="W33" s="106"/>
      <c r="AA33" s="106"/>
      <c r="AG33" s="106"/>
      <c r="AJ33" s="106"/>
    </row>
    <row r="34" spans="1:36" x14ac:dyDescent="0.3">
      <c r="A34" s="45">
        <v>22</v>
      </c>
      <c r="B34" s="132">
        <f>VLOOKUP(CONCATENATE($A34,B$9),lookups,MATCH(CONCATENATE($A$7,B$11),'Query Result 1'!$CK$7:$CU$7,FALSE),FALSE)</f>
        <v>3.9004590808653151E-3</v>
      </c>
      <c r="C34" s="41">
        <f>VLOOKUP(CONCATENATE($A34,C$9),lookups,MATCH(CONCATENATE($A$7,C$11),'Query Result 1'!$CK$7:$CU$7,FALSE),FALSE)</f>
        <v>1.0378628559900906</v>
      </c>
      <c r="D34" s="92"/>
      <c r="E34" s="133">
        <f>VLOOKUP(CONCATENATE($A34,E$9),lookups,MATCH(CONCATENATE($A$7,E$11),'Query Result 1'!$CK$7:$CU$7,FALSE),FALSE)</f>
        <v>8.703461413395534E-3</v>
      </c>
      <c r="F34" s="41">
        <f>VLOOKUP(CONCATENATE($A34,F$9),lookups,MATCH(CONCATENATE($A$7,F$11),'Query Result 1'!$CK$7:$CU$7,FALSE),FALSE)</f>
        <v>1.0378628559900906</v>
      </c>
      <c r="G34" s="93"/>
      <c r="H34" s="45"/>
      <c r="I34" s="132"/>
      <c r="J34" s="41"/>
      <c r="K34" s="42"/>
      <c r="L34" s="133"/>
      <c r="M34" s="41"/>
      <c r="N34" s="93"/>
      <c r="O34" s="45"/>
      <c r="P34" s="132"/>
      <c r="Q34" s="41"/>
      <c r="R34" s="93"/>
      <c r="S34" s="133"/>
      <c r="T34" s="41"/>
      <c r="U34" s="93"/>
      <c r="W34" s="106"/>
      <c r="AA34" s="106"/>
      <c r="AG34" s="106"/>
      <c r="AJ34" s="106"/>
    </row>
    <row r="35" spans="1:36" x14ac:dyDescent="0.3">
      <c r="A35" s="46">
        <v>23</v>
      </c>
      <c r="B35" s="132">
        <f>VLOOKUP(CONCATENATE($A35,B$9),lookups,MATCH(CONCATENATE($A$7,B$11),'Query Result 1'!$CK$7:$CU$7,FALSE),FALSE)</f>
        <v>3.8988588268730013E-3</v>
      </c>
      <c r="C35" s="41">
        <f>VLOOKUP(CONCATENATE($A35,C$9),lookups,MATCH(CONCATENATE($A$7,C$11),'Query Result 1'!$CK$7:$CU$7,FALSE),FALSE)</f>
        <v>1.0311234867953496</v>
      </c>
      <c r="D35" s="92"/>
      <c r="E35" s="133">
        <f>VLOOKUP(CONCATENATE($A35,E$9),lookups,MATCH(CONCATENATE($A$7,E$11),'Query Result 1'!$CK$7:$CU$7,FALSE),FALSE)</f>
        <v>9.2856338157992439E-3</v>
      </c>
      <c r="F35" s="41">
        <f>VLOOKUP(CONCATENATE($A35,F$9),lookups,MATCH(CONCATENATE($A$7,F$11),'Query Result 1'!$CK$7:$CU$7,FALSE),FALSE)</f>
        <v>1.0311234867953496</v>
      </c>
      <c r="G35" s="93"/>
      <c r="H35" s="46"/>
      <c r="I35" s="132"/>
      <c r="J35" s="41"/>
      <c r="K35" s="42"/>
      <c r="L35" s="133"/>
      <c r="M35" s="41"/>
      <c r="N35" s="93"/>
      <c r="O35" s="46"/>
      <c r="P35" s="132"/>
      <c r="Q35" s="41"/>
      <c r="R35" s="93"/>
      <c r="S35" s="133"/>
      <c r="T35" s="41"/>
      <c r="U35" s="93"/>
      <c r="W35" s="106"/>
      <c r="AA35" s="106"/>
      <c r="AG35" s="106"/>
      <c r="AJ35" s="106"/>
    </row>
    <row r="36" spans="1:36" x14ac:dyDescent="0.3">
      <c r="A36" s="46">
        <v>24</v>
      </c>
      <c r="B36" s="132">
        <f>VLOOKUP(CONCATENATE($A36,B$9),lookups,MATCH(CONCATENATE($A$7,B$11),'Query Result 1'!$CK$7:$CU$7,FALSE),FALSE)</f>
        <v>3.6690623535767597E-3</v>
      </c>
      <c r="C36" s="41">
        <f>VLOOKUP(CONCATENATE($A36,C$9),lookups,MATCH(CONCATENATE($A$7,C$11),'Query Result 1'!$CK$7:$CU$7,FALSE),FALSE)</f>
        <v>1.0243841176006092</v>
      </c>
      <c r="D36" s="92"/>
      <c r="E36" s="133">
        <f>VLOOKUP(CONCATENATE($A36,E$9),lookups,MATCH(CONCATENATE($A$7,E$11),'Query Result 1'!$CK$7:$CU$7,FALSE),FALSE)</f>
        <v>8.6199281549967609E-3</v>
      </c>
      <c r="F36" s="41">
        <f>VLOOKUP(CONCATENATE($A36,F$9),lookups,MATCH(CONCATENATE($A$7,F$11),'Query Result 1'!$CK$7:$CU$7,FALSE),FALSE)</f>
        <v>1.0243841176006092</v>
      </c>
      <c r="G36" s="93"/>
      <c r="H36" s="46"/>
      <c r="I36" s="132"/>
      <c r="J36" s="41"/>
      <c r="K36" s="42"/>
      <c r="L36" s="133"/>
      <c r="M36" s="41"/>
      <c r="N36" s="93"/>
      <c r="O36" s="46"/>
      <c r="P36" s="132"/>
      <c r="Q36" s="41"/>
      <c r="R36" s="93"/>
      <c r="S36" s="133"/>
      <c r="T36" s="41"/>
      <c r="U36" s="93"/>
      <c r="W36" s="106"/>
      <c r="AA36" s="106"/>
      <c r="AG36" s="106"/>
      <c r="AJ36" s="106"/>
    </row>
    <row r="37" spans="1:36" x14ac:dyDescent="0.3">
      <c r="A37" s="45">
        <v>25</v>
      </c>
      <c r="B37" s="132">
        <f>VLOOKUP(CONCATENATE($A37,B$9),lookups,MATCH(CONCATENATE($A$7,B$11),'Query Result 1'!$CK$7:$CU$7,FALSE),FALSE)</f>
        <v>3.6985070270353312E-3</v>
      </c>
      <c r="C37" s="41">
        <f>VLOOKUP(CONCATENATE($A37,C$9),lookups,MATCH(CONCATENATE($A$7,C$11),'Query Result 1'!$CK$7:$CU$7,FALSE),FALSE)</f>
        <v>1.0176447484058682</v>
      </c>
      <c r="D37" s="92"/>
      <c r="E37" s="133">
        <f>VLOOKUP(CONCATENATE($A37,E$9),lookups,MATCH(CONCATENATE($A$7,E$11),'Query Result 1'!$CK$7:$CU$7,FALSE),FALSE)</f>
        <v>9.2149025893389792E-3</v>
      </c>
      <c r="F37" s="41">
        <f>VLOOKUP(CONCATENATE($A37,F$9),lookups,MATCH(CONCATENATE($A$7,F$11),'Query Result 1'!$CK$7:$CU$7,FALSE),FALSE)</f>
        <v>1.0176447484058682</v>
      </c>
      <c r="G37" s="93"/>
      <c r="H37" s="45"/>
      <c r="I37" s="132"/>
      <c r="J37" s="41"/>
      <c r="K37" s="42"/>
      <c r="L37" s="133"/>
      <c r="M37" s="41"/>
      <c r="N37" s="93"/>
      <c r="O37" s="45"/>
      <c r="P37" s="132"/>
      <c r="Q37" s="41"/>
      <c r="R37" s="93"/>
      <c r="S37" s="133"/>
      <c r="T37" s="41"/>
      <c r="U37" s="93"/>
      <c r="W37" s="106"/>
      <c r="AA37" s="106"/>
      <c r="AG37" s="106"/>
      <c r="AJ37" s="106"/>
    </row>
    <row r="38" spans="1:36" x14ac:dyDescent="0.3">
      <c r="A38" s="46">
        <v>26</v>
      </c>
      <c r="B38" s="132">
        <f>VLOOKUP(CONCATENATE($A38,B$9),lookups,MATCH(CONCATENATE($A$7,B$11),'Query Result 1'!$CK$7:$CU$7,FALSE),FALSE)</f>
        <v>3.6472988992812937E-3</v>
      </c>
      <c r="C38" s="41">
        <f>VLOOKUP(CONCATENATE($A38,C$9),lookups,MATCH(CONCATENATE($A$7,C$11),'Query Result 1'!$CK$7:$CU$7,FALSE),FALSE)</f>
        <v>1.0041660100163863</v>
      </c>
      <c r="D38" s="92"/>
      <c r="E38" s="133">
        <f>VLOOKUP(CONCATENATE($A38,E$9),lookups,MATCH(CONCATENATE($A$7,E$11),'Query Result 1'!$CK$7:$CU$7,FALSE),FALSE)</f>
        <v>9.3137982860639641E-3</v>
      </c>
      <c r="F38" s="41">
        <f>VLOOKUP(CONCATENATE($A38,F$9),lookups,MATCH(CONCATENATE($A$7,F$11),'Query Result 1'!$CK$7:$CU$7,FALSE),FALSE)</f>
        <v>1.0041660100163863</v>
      </c>
      <c r="G38" s="93"/>
      <c r="H38" s="46"/>
      <c r="I38" s="132"/>
      <c r="J38" s="41"/>
      <c r="K38" s="42"/>
      <c r="L38" s="133"/>
      <c r="M38" s="41"/>
      <c r="N38" s="93"/>
      <c r="O38" s="46"/>
      <c r="P38" s="132"/>
      <c r="Q38" s="41"/>
      <c r="R38" s="93"/>
      <c r="S38" s="133"/>
      <c r="T38" s="41"/>
      <c r="U38" s="93"/>
      <c r="W38" s="106"/>
      <c r="AA38" s="106"/>
      <c r="AG38" s="106"/>
      <c r="AJ38" s="106"/>
    </row>
    <row r="39" spans="1:36" x14ac:dyDescent="0.3">
      <c r="A39" s="46">
        <v>27</v>
      </c>
      <c r="B39" s="132">
        <f>VLOOKUP(CONCATENATE($A39,B$9),lookups,MATCH(CONCATENATE($A$7,B$11),'Query Result 1'!$CK$7:$CU$7,FALSE),FALSE)</f>
        <v>3.7289118528892906E-3</v>
      </c>
      <c r="C39" s="41">
        <f>VLOOKUP(CONCATENATE($A39,C$9),lookups,MATCH(CONCATENATE($A$7,C$11),'Query Result 1'!$CK$7:$CU$7,FALSE),FALSE)</f>
        <v>0.98298513540434362</v>
      </c>
      <c r="D39" s="92"/>
      <c r="E39" s="133">
        <f>VLOOKUP(CONCATENATE($A39,E$9),lookups,MATCH(CONCATENATE($A$7,E$11),'Query Result 1'!$CK$7:$CU$7,FALSE),FALSE)</f>
        <v>9.5138300351031713E-3</v>
      </c>
      <c r="F39" s="41">
        <f>VLOOKUP(CONCATENATE($A39,F$9),lookups,MATCH(CONCATENATE($A$7,F$11),'Query Result 1'!$CK$7:$CU$7,FALSE),FALSE)</f>
        <v>0.98298513540434362</v>
      </c>
      <c r="G39" s="93"/>
      <c r="H39" s="46"/>
      <c r="I39" s="132"/>
      <c r="J39" s="41"/>
      <c r="K39" s="42"/>
      <c r="L39" s="133"/>
      <c r="M39" s="41"/>
      <c r="N39" s="93"/>
      <c r="O39" s="46"/>
      <c r="P39" s="132"/>
      <c r="Q39" s="41"/>
      <c r="R39" s="93"/>
      <c r="S39" s="133"/>
      <c r="T39" s="41"/>
      <c r="U39" s="93"/>
      <c r="W39" s="106"/>
      <c r="AA39" s="106"/>
      <c r="AG39" s="106"/>
      <c r="AJ39" s="106"/>
    </row>
    <row r="40" spans="1:36" x14ac:dyDescent="0.3">
      <c r="A40" s="45">
        <v>28</v>
      </c>
      <c r="B40" s="132">
        <f>VLOOKUP(CONCATENATE($A40,B$9),lookups,MATCH(CONCATENATE($A$7,B$11),'Query Result 1'!$CK$7:$CU$7,FALSE),FALSE)</f>
        <v>3.8009232825434052E-3</v>
      </c>
      <c r="C40" s="41">
        <f>VLOOKUP(CONCATENATE($A40,C$9),lookups,MATCH(CONCATENATE($A$7,C$11),'Query Result 1'!$CK$7:$CU$7,FALSE),FALSE)</f>
        <v>0.97624576620960302</v>
      </c>
      <c r="D40" s="92"/>
      <c r="E40" s="133">
        <f>VLOOKUP(CONCATENATE($A40,E$9),lookups,MATCH(CONCATENATE($A$7,E$11),'Query Result 1'!$CK$7:$CU$7,FALSE),FALSE)</f>
        <v>9.5058287651416037E-3</v>
      </c>
      <c r="F40" s="41">
        <f>VLOOKUP(CONCATENATE($A40,F$9),lookups,MATCH(CONCATENATE($A$7,F$11),'Query Result 1'!$CK$7:$CU$7,FALSE),FALSE)</f>
        <v>0.97624576620960302</v>
      </c>
      <c r="G40" s="93"/>
      <c r="H40" s="45"/>
      <c r="I40" s="132"/>
      <c r="J40" s="41"/>
      <c r="K40" s="42"/>
      <c r="L40" s="133"/>
      <c r="M40" s="41"/>
      <c r="N40" s="93"/>
      <c r="O40" s="45"/>
      <c r="P40" s="132"/>
      <c r="Q40" s="41"/>
      <c r="R40" s="93"/>
      <c r="S40" s="133"/>
      <c r="T40" s="41"/>
      <c r="U40" s="93"/>
      <c r="W40" s="106"/>
      <c r="AA40" s="106"/>
      <c r="AG40" s="106"/>
      <c r="AJ40" s="106"/>
    </row>
    <row r="41" spans="1:36" x14ac:dyDescent="0.3">
      <c r="A41" s="46">
        <v>29</v>
      </c>
      <c r="B41" s="132">
        <f>VLOOKUP(CONCATENATE($A41,B$9),lookups,MATCH(CONCATENATE($A$7,B$11),'Query Result 1'!$CK$7:$CU$7,FALSE),FALSE)</f>
        <v>4.0268791462580939E-3</v>
      </c>
      <c r="C41" s="41">
        <f>VLOOKUP(CONCATENATE($A41,C$9),lookups,MATCH(CONCATENATE($A$7,C$11),'Query Result 1'!$CK$7:$CU$7,FALSE),FALSE)</f>
        <v>0.96950639701486196</v>
      </c>
      <c r="D41" s="92"/>
      <c r="E41" s="133">
        <f>VLOOKUP(CONCATENATE($A41,E$9),lookups,MATCH(CONCATENATE($A$7,E$11),'Query Result 1'!$CK$7:$CU$7,FALSE),FALSE)</f>
        <v>9.9330965810893509E-3</v>
      </c>
      <c r="F41" s="41">
        <f>VLOOKUP(CONCATENATE($A41,F$9),lookups,MATCH(CONCATENATE($A$7,F$11),'Query Result 1'!$CK$7:$CU$7,FALSE),FALSE)</f>
        <v>0.96950639701486196</v>
      </c>
      <c r="G41" s="93"/>
      <c r="H41" s="46"/>
      <c r="I41" s="132"/>
      <c r="J41" s="41"/>
      <c r="K41" s="42"/>
      <c r="L41" s="133"/>
      <c r="M41" s="41"/>
      <c r="N41" s="93"/>
      <c r="O41" s="46"/>
      <c r="P41" s="132"/>
      <c r="Q41" s="41"/>
      <c r="R41" s="93"/>
      <c r="S41" s="133"/>
      <c r="T41" s="41"/>
      <c r="U41" s="93"/>
      <c r="W41" s="106"/>
      <c r="AA41" s="106"/>
      <c r="AG41" s="106"/>
      <c r="AJ41" s="106"/>
    </row>
    <row r="42" spans="1:36" x14ac:dyDescent="0.3">
      <c r="A42" s="46">
        <v>30</v>
      </c>
      <c r="B42" s="132">
        <f>VLOOKUP(CONCATENATE($A42,B$9),lookups,MATCH(CONCATENATE($A$7,B$11),'Query Result 1'!$CK$7:$CU$7,FALSE),FALSE)</f>
        <v>4.4435852858565709E-3</v>
      </c>
      <c r="C42" s="41">
        <f>VLOOKUP(CONCATENATE($A42,C$9),lookups,MATCH(CONCATENATE($A$7,C$11),'Query Result 1'!$CK$7:$CU$7,FALSE),FALSE)</f>
        <v>0.96276702782012125</v>
      </c>
      <c r="D42" s="92"/>
      <c r="E42" s="133">
        <f>VLOOKUP(CONCATENATE($A42,E$9),lookups,MATCH(CONCATENATE($A$7,E$11),'Query Result 1'!$CK$7:$CU$7,FALSE),FALSE)</f>
        <v>1.1002386298753337E-2</v>
      </c>
      <c r="F42" s="41">
        <f>VLOOKUP(CONCATENATE($A42,F$9),lookups,MATCH(CONCATENATE($A$7,F$11),'Query Result 1'!$CK$7:$CU$7,FALSE),FALSE)</f>
        <v>0.96276702782012125</v>
      </c>
      <c r="G42" s="93"/>
      <c r="H42" s="46"/>
      <c r="I42" s="132"/>
      <c r="J42" s="41"/>
      <c r="K42" s="42"/>
      <c r="L42" s="133"/>
      <c r="M42" s="41"/>
      <c r="N42" s="93"/>
      <c r="O42" s="46"/>
      <c r="P42" s="132"/>
      <c r="Q42" s="41"/>
      <c r="R42" s="93"/>
      <c r="S42" s="133"/>
      <c r="T42" s="41"/>
      <c r="U42" s="93"/>
      <c r="W42" s="106"/>
      <c r="AA42" s="106"/>
      <c r="AG42" s="106"/>
      <c r="AJ42" s="106"/>
    </row>
    <row r="43" spans="1:36" x14ac:dyDescent="0.3">
      <c r="A43" s="45">
        <v>31</v>
      </c>
      <c r="B43" s="132">
        <f>VLOOKUP(CONCATENATE($A43,B$9),lookups,MATCH(CONCATENATE($A$7,B$11),'Query Result 1'!$CK$7:$CU$7,FALSE),FALSE)</f>
        <v>4.5098358011383564E-3</v>
      </c>
      <c r="C43" s="41">
        <f>VLOOKUP(CONCATENATE($A43,C$9),lookups,MATCH(CONCATENATE($A$7,C$11),'Query Result 1'!$CK$7:$CU$7,FALSE),FALSE)</f>
        <v>0.95795319268102064</v>
      </c>
      <c r="D43" s="92"/>
      <c r="E43" s="133">
        <f>VLOOKUP(CONCATENATE($A43,E$9),lookups,MATCH(CONCATENATE($A$7,E$11),'Query Result 1'!$CK$7:$CU$7,FALSE),FALSE)</f>
        <v>1.1029270565824208E-2</v>
      </c>
      <c r="F43" s="41">
        <f>VLOOKUP(CONCATENATE($A43,F$9),lookups,MATCH(CONCATENATE($A$7,F$11),'Query Result 1'!$CK$7:$CU$7,FALSE),FALSE)</f>
        <v>0.95795319268102064</v>
      </c>
      <c r="G43" s="93"/>
      <c r="H43" s="45"/>
      <c r="I43" s="132"/>
      <c r="J43" s="41"/>
      <c r="K43" s="42"/>
      <c r="L43" s="133"/>
      <c r="M43" s="41"/>
      <c r="N43" s="93"/>
      <c r="O43" s="45"/>
      <c r="P43" s="132"/>
      <c r="Q43" s="41"/>
      <c r="R43" s="93"/>
      <c r="S43" s="133"/>
      <c r="T43" s="41"/>
      <c r="U43" s="93"/>
      <c r="W43" s="106"/>
      <c r="AA43" s="106"/>
      <c r="AG43" s="106"/>
      <c r="AJ43" s="106"/>
    </row>
    <row r="44" spans="1:36" x14ac:dyDescent="0.3">
      <c r="A44" s="46">
        <v>32</v>
      </c>
      <c r="B44" s="132">
        <f>VLOOKUP(CONCATENATE($A44,B$9),lookups,MATCH(CONCATENATE($A$7,B$11),'Query Result 1'!$CK$7:$CU$7,FALSE),FALSE)</f>
        <v>4.2221101333203602E-3</v>
      </c>
      <c r="C44" s="41">
        <f>VLOOKUP(CONCATENATE($A44,C$9),lookups,MATCH(CONCATENATE($A$7,C$11),'Query Result 1'!$CK$7:$CU$7,FALSE),FALSE)</f>
        <v>0.95602765862538031</v>
      </c>
      <c r="D44" s="92"/>
      <c r="E44" s="133">
        <f>VLOOKUP(CONCATENATE($A44,E$9),lookups,MATCH(CONCATENATE($A$7,E$11),'Query Result 1'!$CK$7:$CU$7,FALSE),FALSE)</f>
        <v>1.0080639999180669E-2</v>
      </c>
      <c r="F44" s="41">
        <f>VLOOKUP(CONCATENATE($A44,F$9),lookups,MATCH(CONCATENATE($A$7,F$11),'Query Result 1'!$CK$7:$CU$7,FALSE),FALSE)</f>
        <v>0.95602765862538031</v>
      </c>
      <c r="G44" s="93"/>
      <c r="H44" s="46"/>
      <c r="I44" s="132"/>
      <c r="J44" s="41"/>
      <c r="K44" s="42"/>
      <c r="L44" s="133"/>
      <c r="M44" s="41"/>
      <c r="N44" s="93"/>
      <c r="O44" s="46"/>
      <c r="P44" s="132"/>
      <c r="Q44" s="41"/>
      <c r="R44" s="93"/>
      <c r="S44" s="133"/>
      <c r="T44" s="41"/>
      <c r="U44" s="93"/>
      <c r="W44" s="106"/>
      <c r="AA44" s="106"/>
      <c r="AG44" s="106"/>
      <c r="AJ44" s="106"/>
    </row>
    <row r="45" spans="1:36" x14ac:dyDescent="0.3">
      <c r="A45" s="46">
        <v>33</v>
      </c>
      <c r="B45" s="132">
        <f>VLOOKUP(CONCATENATE($A45,B$9),lookups,MATCH(CONCATENATE($A$7,B$11),'Query Result 1'!$CK$7:$CU$7,FALSE),FALSE)</f>
        <v>4.1350563161384971E-3</v>
      </c>
      <c r="C45" s="41">
        <f>VLOOKUP(CONCATENATE($A45,C$9),lookups,MATCH(CONCATENATE($A$7,C$11),'Query Result 1'!$CK$7:$CU$7,FALSE),FALSE)</f>
        <v>0.95121382348627981</v>
      </c>
      <c r="D45" s="92"/>
      <c r="E45" s="133">
        <f>VLOOKUP(CONCATENATE($A45,E$9),lookups,MATCH(CONCATENATE($A$7,E$11),'Query Result 1'!$CK$7:$CU$7,FALSE),FALSE)</f>
        <v>9.8674861674044913E-3</v>
      </c>
      <c r="F45" s="41">
        <f>VLOOKUP(CONCATENATE($A45,F$9),lookups,MATCH(CONCATENATE($A$7,F$11),'Query Result 1'!$CK$7:$CU$7,FALSE),FALSE)</f>
        <v>0.95121382348627981</v>
      </c>
      <c r="G45" s="93"/>
      <c r="H45" s="46"/>
      <c r="I45" s="132"/>
      <c r="J45" s="41"/>
      <c r="K45" s="42"/>
      <c r="L45" s="133"/>
      <c r="M45" s="41"/>
      <c r="N45" s="93"/>
      <c r="O45" s="46"/>
      <c r="P45" s="132"/>
      <c r="Q45" s="41"/>
      <c r="R45" s="93"/>
      <c r="S45" s="133"/>
      <c r="T45" s="41"/>
      <c r="U45" s="93"/>
      <c r="W45" s="106"/>
      <c r="AA45" s="106"/>
      <c r="AG45" s="106"/>
      <c r="AJ45" s="106"/>
    </row>
    <row r="46" spans="1:36" x14ac:dyDescent="0.3">
      <c r="A46" s="45">
        <v>34</v>
      </c>
      <c r="B46" s="132">
        <f>VLOOKUP(CONCATENATE($A46,B$9),lookups,MATCH(CONCATENATE($A$7,B$11),'Query Result 1'!$CK$7:$CU$7,FALSE),FALSE)</f>
        <v>4.0787273756090568E-3</v>
      </c>
      <c r="C46" s="41">
        <f>VLOOKUP(CONCATENATE($A46,C$9),lookups,MATCH(CONCATENATE($A$7,C$11),'Query Result 1'!$CK$7:$CU$7,FALSE),FALSE)</f>
        <v>0.94928828943063959</v>
      </c>
      <c r="D46" s="92"/>
      <c r="E46" s="133">
        <f>VLOOKUP(CONCATENATE($A46,E$9),lookups,MATCH(CONCATENATE($A$7,E$11),'Query Result 1'!$CK$7:$CU$7,FALSE),FALSE)</f>
        <v>9.6658541643729699E-3</v>
      </c>
      <c r="F46" s="41">
        <f>VLOOKUP(CONCATENATE($A46,F$9),lookups,MATCH(CONCATENATE($A$7,F$11),'Query Result 1'!$CK$7:$CU$7,FALSE),FALSE)</f>
        <v>0.94928828943063959</v>
      </c>
      <c r="G46" s="93"/>
      <c r="H46" s="45"/>
      <c r="I46" s="132"/>
      <c r="J46" s="41"/>
      <c r="K46" s="42"/>
      <c r="L46" s="133"/>
      <c r="M46" s="41"/>
      <c r="N46" s="93"/>
      <c r="O46" s="45"/>
      <c r="P46" s="132"/>
      <c r="Q46" s="41"/>
      <c r="R46" s="93"/>
      <c r="S46" s="133"/>
      <c r="T46" s="41"/>
      <c r="U46" s="93"/>
      <c r="W46" s="106"/>
      <c r="AA46" s="106"/>
      <c r="AG46" s="106"/>
      <c r="AJ46" s="106"/>
    </row>
    <row r="47" spans="1:36" x14ac:dyDescent="0.3">
      <c r="A47" s="46">
        <v>35</v>
      </c>
      <c r="B47" s="132">
        <f>VLOOKUP(CONCATENATE($A47,B$9),lookups,MATCH(CONCATENATE($A$7,B$11),'Query Result 1'!$CK$7:$CU$7,FALSE),FALSE)</f>
        <v>4.2832398358267423E-3</v>
      </c>
      <c r="C47" s="41">
        <f>VLOOKUP(CONCATENATE($A47,C$9),lookups,MATCH(CONCATENATE($A$7,C$11),'Query Result 1'!$CK$7:$CU$7,FALSE),FALSE)</f>
        <v>0.94736275537499925</v>
      </c>
      <c r="D47" s="92"/>
      <c r="E47" s="133">
        <f>VLOOKUP(CONCATENATE($A47,E$9),lookups,MATCH(CONCATENATE($A$7,E$11),'Query Result 1'!$CK$7:$CU$7,FALSE),FALSE)</f>
        <v>9.9567803401755927E-3</v>
      </c>
      <c r="F47" s="41">
        <f>VLOOKUP(CONCATENATE($A47,F$9),lookups,MATCH(CONCATENATE($A$7,F$11),'Query Result 1'!$CK$7:$CU$7,FALSE),FALSE)</f>
        <v>0.94736275537499925</v>
      </c>
      <c r="G47" s="93"/>
      <c r="H47" s="46"/>
      <c r="I47" s="132"/>
      <c r="J47" s="41"/>
      <c r="K47" s="42"/>
      <c r="L47" s="133"/>
      <c r="M47" s="41"/>
      <c r="N47" s="93"/>
      <c r="O47" s="46"/>
      <c r="P47" s="132"/>
      <c r="Q47" s="41"/>
      <c r="R47" s="93"/>
      <c r="S47" s="133"/>
      <c r="T47" s="41"/>
      <c r="U47" s="93"/>
      <c r="W47" s="106"/>
      <c r="AA47" s="106"/>
      <c r="AG47" s="106"/>
      <c r="AJ47" s="106"/>
    </row>
    <row r="48" spans="1:36" x14ac:dyDescent="0.3">
      <c r="A48" s="46">
        <v>36</v>
      </c>
      <c r="B48" s="132">
        <f>VLOOKUP(CONCATENATE($A48,B$9),lookups,MATCH(CONCATENATE($A$7,B$11),'Query Result 1'!$CK$7:$CU$7,FALSE),FALSE)</f>
        <v>4.5440812365738692E-3</v>
      </c>
      <c r="C48" s="41">
        <f>VLOOKUP(CONCATENATE($A48,C$9),lookups,MATCH(CONCATENATE($A$7,C$11),'Query Result 1'!$CK$7:$CU$7,FALSE),FALSE)</f>
        <v>0.94543722131935903</v>
      </c>
      <c r="D48" s="92"/>
      <c r="E48" s="133">
        <f>VLOOKUP(CONCATENATE($A48,E$9),lookups,MATCH(CONCATENATE($A$7,E$11),'Query Result 1'!$CK$7:$CU$7,FALSE),FALSE)</f>
        <v>1.0451578874598976E-2</v>
      </c>
      <c r="F48" s="41">
        <f>VLOOKUP(CONCATENATE($A48,F$9),lookups,MATCH(CONCATENATE($A$7,F$11),'Query Result 1'!$CK$7:$CU$7,FALSE),FALSE)</f>
        <v>0.94543722131935903</v>
      </c>
      <c r="G48" s="93"/>
      <c r="H48" s="46"/>
      <c r="I48" s="132"/>
      <c r="J48" s="41"/>
      <c r="K48" s="42"/>
      <c r="L48" s="133"/>
      <c r="M48" s="41"/>
      <c r="N48" s="93"/>
      <c r="O48" s="46"/>
      <c r="P48" s="132"/>
      <c r="Q48" s="41"/>
      <c r="R48" s="93"/>
      <c r="S48" s="133"/>
      <c r="T48" s="41"/>
      <c r="U48" s="93"/>
      <c r="W48" s="106"/>
      <c r="AA48" s="106"/>
      <c r="AG48" s="106"/>
      <c r="AJ48" s="106"/>
    </row>
    <row r="49" spans="1:36" x14ac:dyDescent="0.3">
      <c r="A49" s="45">
        <v>37</v>
      </c>
      <c r="B49" s="132">
        <f>VLOOKUP(CONCATENATE($A49,B$9),lookups,MATCH(CONCATENATE($A$7,B$11),'Query Result 1'!$CK$7:$CU$7,FALSE),FALSE)</f>
        <v>4.7409124776284488E-3</v>
      </c>
      <c r="C49" s="41">
        <f>VLOOKUP(CONCATENATE($A49,C$9),lookups,MATCH(CONCATENATE($A$7,C$11),'Query Result 1'!$CK$7:$CU$7,FALSE),FALSE)</f>
        <v>0.9261818807629566</v>
      </c>
      <c r="D49" s="92"/>
      <c r="E49" s="133">
        <f>VLOOKUP(CONCATENATE($A49,E$9),lookups,MATCH(CONCATENATE($A$7,E$11),'Query Result 1'!$CK$7:$CU$7,FALSE),FALSE)</f>
        <v>1.0869885268189767E-2</v>
      </c>
      <c r="F49" s="41">
        <f>VLOOKUP(CONCATENATE($A49,F$9),lookups,MATCH(CONCATENATE($A$7,F$11),'Query Result 1'!$CK$7:$CU$7,FALSE),FALSE)</f>
        <v>0.9261818807629566</v>
      </c>
      <c r="G49" s="93"/>
      <c r="H49" s="45"/>
      <c r="I49" s="132"/>
      <c r="J49" s="41"/>
      <c r="K49" s="42"/>
      <c r="L49" s="133"/>
      <c r="M49" s="41"/>
      <c r="N49" s="93"/>
      <c r="O49" s="45"/>
      <c r="P49" s="132"/>
      <c r="Q49" s="41"/>
      <c r="R49" s="93"/>
      <c r="S49" s="133"/>
      <c r="T49" s="41"/>
      <c r="U49" s="93"/>
      <c r="W49" s="106"/>
      <c r="AA49" s="106"/>
      <c r="AG49" s="106"/>
      <c r="AJ49" s="106"/>
    </row>
    <row r="50" spans="1:36" x14ac:dyDescent="0.3">
      <c r="A50" s="46">
        <v>38</v>
      </c>
      <c r="B50" s="132">
        <f>VLOOKUP(CONCATENATE($A50,B$9),lookups,MATCH(CONCATENATE($A$7,B$11),'Query Result 1'!$CK$7:$CU$7,FALSE),FALSE)</f>
        <v>4.6071312438710271E-3</v>
      </c>
      <c r="C50" s="41">
        <f>VLOOKUP(CONCATENATE($A50,C$9),lookups,MATCH(CONCATENATE($A$7,C$11),'Query Result 1'!$CK$7:$CU$7,FALSE),FALSE)</f>
        <v>0.92425634670731638</v>
      </c>
      <c r="D50" s="92"/>
      <c r="E50" s="133">
        <f>VLOOKUP(CONCATENATE($A50,E$9),lookups,MATCH(CONCATENATE($A$7,E$11),'Query Result 1'!$CK$7:$CU$7,FALSE),FALSE)</f>
        <v>1.0490945122809892E-2</v>
      </c>
      <c r="F50" s="41">
        <f>VLOOKUP(CONCATENATE($A50,F$9),lookups,MATCH(CONCATENATE($A$7,F$11),'Query Result 1'!$CK$7:$CU$7,FALSE),FALSE)</f>
        <v>0.92425634670731638</v>
      </c>
      <c r="G50" s="93"/>
      <c r="H50" s="46"/>
      <c r="I50" s="132"/>
      <c r="J50" s="41"/>
      <c r="K50" s="42"/>
      <c r="L50" s="133"/>
      <c r="M50" s="41"/>
      <c r="N50" s="93"/>
      <c r="O50" s="46"/>
      <c r="P50" s="132"/>
      <c r="Q50" s="41"/>
      <c r="R50" s="93"/>
      <c r="S50" s="133"/>
      <c r="T50" s="41"/>
      <c r="U50" s="93"/>
      <c r="W50" s="106"/>
      <c r="AA50" s="106"/>
      <c r="AG50" s="106"/>
      <c r="AJ50" s="106"/>
    </row>
    <row r="51" spans="1:36" x14ac:dyDescent="0.3">
      <c r="A51" s="46">
        <v>39</v>
      </c>
      <c r="B51" s="132">
        <f>VLOOKUP(CONCATENATE($A51,B$9),lookups,MATCH(CONCATENATE($A$7,B$11),'Query Result 1'!$CK$7:$CU$7,FALSE),FALSE)</f>
        <v>4.5632842844816326E-3</v>
      </c>
      <c r="C51" s="41">
        <f>VLOOKUP(CONCATENATE($A51,C$9),lookups,MATCH(CONCATENATE($A$7,C$11),'Query Result 1'!$CK$7:$CU$7,FALSE),FALSE)</f>
        <v>0.92329357967949632</v>
      </c>
      <c r="D51" s="92"/>
      <c r="E51" s="133">
        <f>VLOOKUP(CONCATENATE($A51,E$9),lookups,MATCH(CONCATENATE($A$7,E$11),'Query Result 1'!$CK$7:$CU$7,FALSE),FALSE)</f>
        <v>1.047654283687907E-2</v>
      </c>
      <c r="F51" s="41">
        <f>VLOOKUP(CONCATENATE($A51,F$9),lookups,MATCH(CONCATENATE($A$7,F$11),'Query Result 1'!$CK$7:$CU$7,FALSE),FALSE)</f>
        <v>0.92329357967949632</v>
      </c>
      <c r="G51" s="93"/>
      <c r="H51" s="46"/>
      <c r="I51" s="132"/>
      <c r="J51" s="41"/>
      <c r="K51" s="42"/>
      <c r="L51" s="133"/>
      <c r="M51" s="41"/>
      <c r="N51" s="93"/>
      <c r="O51" s="46"/>
      <c r="P51" s="132"/>
      <c r="Q51" s="41"/>
      <c r="R51" s="93"/>
      <c r="S51" s="133"/>
      <c r="T51" s="41"/>
      <c r="U51" s="93"/>
      <c r="W51" s="106"/>
      <c r="AA51" s="106"/>
      <c r="AG51" s="106"/>
      <c r="AJ51" s="106"/>
    </row>
    <row r="52" spans="1:36" x14ac:dyDescent="0.3">
      <c r="A52" s="45">
        <v>40</v>
      </c>
      <c r="B52" s="132">
        <f>VLOOKUP(CONCATENATE($A52,B$9),lookups,MATCH(CONCATENATE($A$7,B$11),'Query Result 1'!$CK$7:$CU$7,FALSE),FALSE)</f>
        <v>4.5664847924662601E-3</v>
      </c>
      <c r="C52" s="41">
        <f>VLOOKUP(CONCATENATE($A52,C$9),lookups,MATCH(CONCATENATE($A$7,C$11),'Query Result 1'!$CK$7:$CU$7,FALSE),FALSE)</f>
        <v>0.90788930723437433</v>
      </c>
      <c r="D52" s="92"/>
      <c r="E52" s="133">
        <f>VLOOKUP(CONCATENATE($A52,E$9),lookups,MATCH(CONCATENATE($A$7,E$11),'Query Result 1'!$CK$7:$CU$7,FALSE),FALSE)</f>
        <v>1.049766618957761E-2</v>
      </c>
      <c r="F52" s="41">
        <f>VLOOKUP(CONCATENATE($A52,F$9),lookups,MATCH(CONCATENATE($A$7,F$11),'Query Result 1'!$CK$7:$CU$7,FALSE),FALSE)</f>
        <v>0.90788930723437433</v>
      </c>
      <c r="G52" s="93"/>
      <c r="H52" s="45"/>
      <c r="I52" s="132"/>
      <c r="J52" s="41"/>
      <c r="K52" s="42"/>
      <c r="L52" s="133"/>
      <c r="M52" s="41"/>
      <c r="N52" s="93"/>
      <c r="O52" s="45"/>
      <c r="P52" s="132"/>
      <c r="Q52" s="41"/>
      <c r="R52" s="93"/>
      <c r="S52" s="133"/>
      <c r="T52" s="41"/>
      <c r="U52" s="93"/>
      <c r="W52" s="106"/>
      <c r="AA52" s="106"/>
      <c r="AG52" s="106"/>
      <c r="AJ52" s="106"/>
    </row>
    <row r="53" spans="1:36" x14ac:dyDescent="0.3">
      <c r="A53" s="46">
        <v>41</v>
      </c>
      <c r="B53" s="132">
        <f>VLOOKUP(CONCATENATE($A53,B$9),lookups,MATCH(CONCATENATE($A$7,B$11),'Query Result 1'!$CK$7:$CU$7,FALSE),FALSE)</f>
        <v>4.4778307212920837E-3</v>
      </c>
      <c r="C53" s="41">
        <f>VLOOKUP(CONCATENATE($A53,C$9),lookups,MATCH(CONCATENATE($A$7,C$11),'Query Result 1'!$CK$7:$CU$7,FALSE),FALSE)</f>
        <v>0.9011499380396335</v>
      </c>
      <c r="D53" s="92"/>
      <c r="E53" s="133">
        <f>VLOOKUP(CONCATENATE($A53,E$9),lookups,MATCH(CONCATENATE($A$7,E$11),'Query Result 1'!$CK$7:$CU$7,FALSE),FALSE)</f>
        <v>1.0529351218625421E-2</v>
      </c>
      <c r="F53" s="41">
        <f>VLOOKUP(CONCATENATE($A53,F$9),lookups,MATCH(CONCATENATE($A$7,F$11),'Query Result 1'!$CK$7:$CU$7,FALSE),FALSE)</f>
        <v>0.9011499380396335</v>
      </c>
      <c r="G53" s="93"/>
      <c r="H53" s="46"/>
      <c r="I53" s="132"/>
      <c r="J53" s="41"/>
      <c r="K53" s="42"/>
      <c r="L53" s="133"/>
      <c r="M53" s="41"/>
      <c r="N53" s="93"/>
      <c r="O53" s="46"/>
      <c r="P53" s="132"/>
      <c r="Q53" s="41"/>
      <c r="R53" s="93"/>
      <c r="S53" s="133"/>
      <c r="T53" s="41"/>
      <c r="U53" s="93"/>
      <c r="W53" s="106"/>
      <c r="AA53" s="106"/>
      <c r="AG53" s="106"/>
      <c r="AJ53" s="106"/>
    </row>
    <row r="54" spans="1:36" x14ac:dyDescent="0.3">
      <c r="A54" s="46">
        <v>42</v>
      </c>
      <c r="B54" s="132">
        <f>VLOOKUP(CONCATENATE($A54,B$9),lookups,MATCH(CONCATENATE($A$7,B$11),'Query Result 1'!$CK$7:$CU$7,FALSE),FALSE)</f>
        <v>4.3613322306516487E-3</v>
      </c>
      <c r="C54" s="41">
        <f>VLOOKUP(CONCATENATE($A54,C$9),lookups,MATCH(CONCATENATE($A$7,C$11),'Query Result 1'!$CK$7:$CU$7,FALSE),FALSE)</f>
        <v>0.89633610290053289</v>
      </c>
      <c r="D54" s="92"/>
      <c r="E54" s="133">
        <f>VLOOKUP(CONCATENATE($A54,E$9),lookups,MATCH(CONCATENATE($A$7,E$11),'Query Result 1'!$CK$7:$CU$7,FALSE),FALSE)</f>
        <v>1.0191057524650313E-2</v>
      </c>
      <c r="F54" s="41">
        <f>VLOOKUP(CONCATENATE($A54,F$9),lookups,MATCH(CONCATENATE($A$7,F$11),'Query Result 1'!$CK$7:$CU$7,FALSE),FALSE)</f>
        <v>0.89633610290053289</v>
      </c>
      <c r="G54" s="93"/>
      <c r="H54" s="46"/>
      <c r="I54" s="132"/>
      <c r="J54" s="41"/>
      <c r="K54" s="42"/>
      <c r="L54" s="133"/>
      <c r="M54" s="41"/>
      <c r="N54" s="93"/>
      <c r="O54" s="46"/>
      <c r="P54" s="132"/>
      <c r="Q54" s="41"/>
      <c r="R54" s="93"/>
      <c r="S54" s="133"/>
      <c r="T54" s="41"/>
      <c r="U54" s="93"/>
      <c r="W54" s="106"/>
      <c r="AA54" s="106"/>
      <c r="AG54" s="106"/>
      <c r="AJ54" s="106"/>
    </row>
    <row r="55" spans="1:36" x14ac:dyDescent="0.3">
      <c r="A55" s="45">
        <v>43</v>
      </c>
      <c r="B55" s="132">
        <f>VLOOKUP(CONCATENATE($A55,B$9),lookups,MATCH(CONCATENATE($A$7,B$11),'Query Result 1'!$CK$7:$CU$7,FALSE),FALSE)</f>
        <v>4.241633232026587E-3</v>
      </c>
      <c r="C55" s="41">
        <f>VLOOKUP(CONCATENATE($A55,C$9),lookups,MATCH(CONCATENATE($A$7,C$11),'Query Result 1'!$CK$7:$CU$7,FALSE),FALSE)</f>
        <v>0.89344780181707251</v>
      </c>
      <c r="D55" s="92"/>
      <c r="E55" s="133">
        <f>VLOOKUP(CONCATENATE($A55,E$9),lookups,MATCH(CONCATENATE($A$7,E$11),'Query Result 1'!$CK$7:$CU$7,FALSE),FALSE)</f>
        <v>1.0113925282220795E-2</v>
      </c>
      <c r="F55" s="41">
        <f>VLOOKUP(CONCATENATE($A55,F$9),lookups,MATCH(CONCATENATE($A$7,F$11),'Query Result 1'!$CK$7:$CU$7,FALSE),FALSE)</f>
        <v>0.89344780181707251</v>
      </c>
      <c r="G55" s="93"/>
      <c r="H55" s="45"/>
      <c r="I55" s="132"/>
      <c r="J55" s="41"/>
      <c r="K55" s="42"/>
      <c r="L55" s="133"/>
      <c r="M55" s="41"/>
      <c r="N55" s="93"/>
      <c r="O55" s="45"/>
      <c r="P55" s="132"/>
      <c r="Q55" s="41"/>
      <c r="R55" s="93"/>
      <c r="S55" s="133"/>
      <c r="T55" s="41"/>
      <c r="U55" s="93"/>
      <c r="W55" s="106"/>
      <c r="AA55" s="106"/>
      <c r="AG55" s="106"/>
      <c r="AJ55" s="106"/>
    </row>
    <row r="56" spans="1:36" x14ac:dyDescent="0.3">
      <c r="A56" s="46">
        <v>44</v>
      </c>
      <c r="B56" s="132">
        <f>VLOOKUP(CONCATENATE($A56,B$9),lookups,MATCH(CONCATENATE($A$7,B$11),'Query Result 1'!$CK$7:$CU$7,FALSE),FALSE)</f>
        <v>4.1376167225261997E-3</v>
      </c>
      <c r="C56" s="41">
        <f>VLOOKUP(CONCATENATE($A56,C$9),lookups,MATCH(CONCATENATE($A$7,C$11),'Query Result 1'!$CK$7:$CU$7,FALSE),FALSE)</f>
        <v>0.88767119965015173</v>
      </c>
      <c r="D56" s="92"/>
      <c r="E56" s="133">
        <f>VLOOKUP(CONCATENATE($A56,E$9),lookups,MATCH(CONCATENATE($A$7,E$11),'Query Result 1'!$CK$7:$CU$7,FALSE),FALSE)</f>
        <v>1.0060476798877518E-2</v>
      </c>
      <c r="F56" s="41">
        <f>VLOOKUP(CONCATENATE($A56,F$9),lookups,MATCH(CONCATENATE($A$7,F$11),'Query Result 1'!$CK$7:$CU$7,FALSE),FALSE)</f>
        <v>0.88767119965015173</v>
      </c>
      <c r="G56" s="93"/>
      <c r="H56" s="46"/>
      <c r="I56" s="132"/>
      <c r="J56" s="41"/>
      <c r="K56" s="42"/>
      <c r="L56" s="133"/>
      <c r="M56" s="41"/>
      <c r="N56" s="93"/>
      <c r="O56" s="46"/>
      <c r="P56" s="132"/>
      <c r="Q56" s="41"/>
      <c r="R56" s="93"/>
      <c r="S56" s="133"/>
      <c r="T56" s="41"/>
      <c r="U56" s="93"/>
      <c r="W56" s="106"/>
      <c r="AA56" s="106"/>
      <c r="AG56" s="106"/>
      <c r="AJ56" s="106"/>
    </row>
    <row r="57" spans="1:36" x14ac:dyDescent="0.3">
      <c r="A57" s="46">
        <v>45</v>
      </c>
      <c r="B57" s="132">
        <f>VLOOKUP(CONCATENATE($A57,B$9),lookups,MATCH(CONCATENATE($A$7,B$11),'Query Result 1'!$CK$7:$CU$7,FALSE),FALSE)</f>
        <v>4.0303997050411839E-3</v>
      </c>
      <c r="C57" s="41">
        <f>VLOOKUP(CONCATENATE($A57,C$9),lookups,MATCH(CONCATENATE($A$7,C$11),'Query Result 1'!$CK$7:$CU$7,FALSE),FALSE)</f>
        <v>0.88093183045541101</v>
      </c>
      <c r="D57" s="92"/>
      <c r="E57" s="133">
        <f>VLOOKUP(CONCATENATE($A57,E$9),lookups,MATCH(CONCATENATE($A$7,E$11),'Query Result 1'!$CK$7:$CU$7,FALSE),FALSE)</f>
        <v>9.7705107754702831E-3</v>
      </c>
      <c r="F57" s="41">
        <f>VLOOKUP(CONCATENATE($A57,F$9),lookups,MATCH(CONCATENATE($A$7,F$11),'Query Result 1'!$CK$7:$CU$7,FALSE),FALSE)</f>
        <v>0.88093183045541101</v>
      </c>
      <c r="G57" s="93"/>
      <c r="H57" s="46"/>
      <c r="I57" s="132"/>
      <c r="J57" s="41"/>
      <c r="K57" s="42"/>
      <c r="L57" s="133"/>
      <c r="M57" s="41"/>
      <c r="N57" s="93"/>
      <c r="O57" s="46"/>
      <c r="P57" s="132"/>
      <c r="Q57" s="41"/>
      <c r="R57" s="93"/>
      <c r="S57" s="133"/>
      <c r="T57" s="41"/>
      <c r="U57" s="93"/>
      <c r="W57" s="106"/>
      <c r="AA57" s="106"/>
      <c r="AG57" s="106"/>
      <c r="AJ57" s="106"/>
    </row>
    <row r="58" spans="1:36" x14ac:dyDescent="0.3">
      <c r="A58" s="45">
        <v>46</v>
      </c>
      <c r="B58" s="132">
        <f>VLOOKUP(CONCATENATE($A58,B$9),lookups,MATCH(CONCATENATE($A$7,B$11),'Query Result 1'!$CK$7:$CU$7,FALSE),FALSE)</f>
        <v>3.9388651766808424E-3</v>
      </c>
      <c r="C58" s="41">
        <f>VLOOKUP(CONCATENATE($A58,C$9),lookups,MATCH(CONCATENATE($A$7,C$11),'Query Result 1'!$CK$7:$CU$7,FALSE),FALSE)</f>
        <v>0.87419246126067007</v>
      </c>
      <c r="D58" s="92"/>
      <c r="E58" s="133">
        <f>VLOOKUP(CONCATENATE($A58,E$9),lookups,MATCH(CONCATENATE($A$7,E$11),'Query Result 1'!$CK$7:$CU$7,FALSE),FALSE)</f>
        <v>9.7173823429254694E-3</v>
      </c>
      <c r="F58" s="41">
        <f>VLOOKUP(CONCATENATE($A58,F$9),lookups,MATCH(CONCATENATE($A$7,F$11),'Query Result 1'!$CK$7:$CU$7,FALSE),FALSE)</f>
        <v>0.87419246126067007</v>
      </c>
      <c r="G58" s="93"/>
      <c r="H58" s="45"/>
      <c r="I58" s="132"/>
      <c r="J58" s="41"/>
      <c r="K58" s="42"/>
      <c r="L58" s="133"/>
      <c r="M58" s="41"/>
      <c r="N58" s="93"/>
      <c r="O58" s="45"/>
      <c r="P58" s="132"/>
      <c r="Q58" s="41"/>
      <c r="R58" s="93"/>
      <c r="S58" s="133"/>
      <c r="T58" s="41"/>
      <c r="U58" s="93"/>
      <c r="W58" s="106"/>
      <c r="AA58" s="106"/>
      <c r="AG58" s="106"/>
      <c r="AJ58" s="106"/>
    </row>
    <row r="59" spans="1:36" x14ac:dyDescent="0.3">
      <c r="A59" s="46">
        <v>47</v>
      </c>
      <c r="B59" s="132">
        <f>VLOOKUP(CONCATENATE($A59,B$9),lookups,MATCH(CONCATENATE($A$7,B$11),'Query Result 1'!$CK$7:$CU$7,FALSE),FALSE)</f>
        <v>3.8153255684742282E-3</v>
      </c>
      <c r="C59" s="41">
        <f>VLOOKUP(CONCATENATE($A59,C$9),lookups,MATCH(CONCATENATE($A$7,C$11),'Query Result 1'!$CK$7:$CU$7,FALSE),FALSE)</f>
        <v>0.86263925692682863</v>
      </c>
      <c r="D59" s="92"/>
      <c r="E59" s="133">
        <f>VLOOKUP(CONCATENATE($A59,E$9),lookups,MATCH(CONCATENATE($A$7,E$11),'Query Result 1'!$CK$7:$CU$7,FALSE),FALSE)</f>
        <v>9.9097328728015716E-3</v>
      </c>
      <c r="F59" s="41">
        <f>VLOOKUP(CONCATENATE($A59,F$9),lookups,MATCH(CONCATENATE($A$7,F$11),'Query Result 1'!$CK$7:$CU$7,FALSE),FALSE)</f>
        <v>0.86263925692682863</v>
      </c>
      <c r="G59" s="93"/>
      <c r="H59" s="46"/>
      <c r="I59" s="132"/>
      <c r="J59" s="41"/>
      <c r="K59" s="42"/>
      <c r="L59" s="133"/>
      <c r="M59" s="41"/>
      <c r="N59" s="93"/>
      <c r="O59" s="46"/>
      <c r="P59" s="132"/>
      <c r="Q59" s="41"/>
      <c r="R59" s="93"/>
      <c r="S59" s="133"/>
      <c r="T59" s="41"/>
      <c r="U59" s="93"/>
      <c r="W59" s="106"/>
      <c r="AA59" s="106"/>
      <c r="AG59" s="106"/>
      <c r="AJ59" s="106"/>
    </row>
    <row r="60" spans="1:36" x14ac:dyDescent="0.3">
      <c r="A60" s="46">
        <v>48</v>
      </c>
      <c r="B60" s="132">
        <f>VLOOKUP(CONCATENATE($A60,B$9),lookups,MATCH(CONCATENATE($A$7,B$11),'Query Result 1'!$CK$7:$CU$7,FALSE),FALSE)</f>
        <v>3.6924260618645391E-3</v>
      </c>
      <c r="C60" s="41">
        <f>VLOOKUP(CONCATENATE($A60,C$9),lookups,MATCH(CONCATENATE($A$7,C$11),'Query Result 1'!$CK$7:$CU$7,FALSE),FALSE)</f>
        <v>0.85301158664862753</v>
      </c>
      <c r="D60" s="92"/>
      <c r="E60" s="133">
        <f>VLOOKUP(CONCATENATE($A60,E$9),lookups,MATCH(CONCATENATE($A$7,E$11),'Query Result 1'!$CK$7:$CU$7,FALSE),FALSE)</f>
        <v>9.6284082209528304E-3</v>
      </c>
      <c r="F60" s="41">
        <f>VLOOKUP(CONCATENATE($A60,F$9),lookups,MATCH(CONCATENATE($A$7,F$11),'Query Result 1'!$CK$7:$CU$7,FALSE),FALSE)</f>
        <v>0.85301158664862753</v>
      </c>
      <c r="G60" s="93"/>
      <c r="H60" s="46"/>
      <c r="I60" s="132"/>
      <c r="J60" s="41"/>
      <c r="K60" s="42"/>
      <c r="L60" s="133"/>
      <c r="M60" s="41"/>
      <c r="N60" s="93"/>
      <c r="O60" s="46"/>
      <c r="P60" s="132"/>
      <c r="Q60" s="41"/>
      <c r="R60" s="93"/>
      <c r="S60" s="133"/>
      <c r="T60" s="41"/>
      <c r="U60" s="93"/>
      <c r="W60" s="106"/>
      <c r="AA60" s="106"/>
      <c r="AG60" s="106"/>
      <c r="AJ60" s="106"/>
    </row>
    <row r="61" spans="1:36" x14ac:dyDescent="0.3">
      <c r="A61" s="45">
        <v>49</v>
      </c>
      <c r="B61" s="132">
        <f>VLOOKUP(CONCATENATE($A61,B$9),lookups,MATCH(CONCATENATE($A$7,B$11),'Query Result 1'!$CK$7:$CU$7,FALSE),FALSE)</f>
        <v>3.4786321284914342E-3</v>
      </c>
      <c r="C61" s="41">
        <f>VLOOKUP(CONCATENATE($A61,C$9),lookups,MATCH(CONCATENATE($A$7,C$11),'Query Result 1'!$CK$7:$CU$7,FALSE),FALSE)</f>
        <v>0.80761712128690866</v>
      </c>
      <c r="D61" s="92"/>
      <c r="E61" s="133">
        <f>VLOOKUP(CONCATENATE($A61,E$9),lookups,MATCH(CONCATENATE($A$7,E$11),'Query Result 1'!$CK$7:$CU$7,FALSE),FALSE)</f>
        <v>8.7409073568156734E-3</v>
      </c>
      <c r="F61" s="41">
        <f>VLOOKUP(CONCATENATE($A61,F$9),lookups,MATCH(CONCATENATE($A$7,F$11),'Query Result 1'!$CK$7:$CU$7,FALSE),FALSE)</f>
        <v>0.80761712128690866</v>
      </c>
      <c r="G61" s="93"/>
      <c r="H61" s="45"/>
      <c r="I61" s="132"/>
      <c r="J61" s="41"/>
      <c r="K61" s="42"/>
      <c r="L61" s="133"/>
      <c r="M61" s="41"/>
      <c r="N61" s="93"/>
      <c r="O61" s="45"/>
      <c r="P61" s="132"/>
      <c r="Q61" s="41"/>
      <c r="R61" s="93"/>
      <c r="S61" s="133"/>
      <c r="T61" s="41"/>
      <c r="U61" s="93"/>
      <c r="W61" s="106"/>
      <c r="AA61" s="106"/>
      <c r="AG61" s="106"/>
      <c r="AJ61" s="106"/>
    </row>
    <row r="62" spans="1:36" x14ac:dyDescent="0.3">
      <c r="A62" s="46">
        <v>50</v>
      </c>
      <c r="B62" s="132">
        <f>VLOOKUP(CONCATENATE($A62,B$9),lookups,MATCH(CONCATENATE($A$7,B$11),'Query Result 1'!$CK$7:$CU$7,FALSE),FALSE)</f>
        <v>3.3669343998279405E-3</v>
      </c>
      <c r="C62" s="41">
        <f>VLOOKUP(CONCATENATE($A62,C$9),lookups,MATCH(CONCATENATE($A$7,C$11),'Query Result 1'!$CK$7:$CU$7,FALSE),FALSE)</f>
        <v>0.80395860658119223</v>
      </c>
      <c r="D62" s="92"/>
      <c r="E62" s="133">
        <f>VLOOKUP(CONCATENATE($A62,E$9),lookups,MATCH(CONCATENATE($A$7,E$11),'Query Result 1'!$CK$7:$CU$7,FALSE),FALSE)</f>
        <v>8.5863228211581748E-3</v>
      </c>
      <c r="F62" s="41">
        <f>VLOOKUP(CONCATENATE($A62,F$9),lookups,MATCH(CONCATENATE($A$7,F$11),'Query Result 1'!$CK$7:$CU$7,FALSE),FALSE)</f>
        <v>0.80395860658119223</v>
      </c>
      <c r="G62" s="93"/>
      <c r="H62" s="46"/>
      <c r="I62" s="132"/>
      <c r="J62" s="41"/>
      <c r="K62" s="42"/>
      <c r="L62" s="133"/>
      <c r="M62" s="41"/>
      <c r="N62" s="93"/>
      <c r="O62" s="46"/>
      <c r="P62" s="132"/>
      <c r="Q62" s="41"/>
      <c r="R62" s="93"/>
      <c r="S62" s="133"/>
      <c r="T62" s="41"/>
      <c r="U62" s="93"/>
      <c r="W62" s="106"/>
      <c r="AA62" s="106"/>
      <c r="AG62" s="106"/>
      <c r="AJ62" s="106"/>
    </row>
    <row r="63" spans="1:36" x14ac:dyDescent="0.3">
      <c r="A63" s="46">
        <v>51</v>
      </c>
      <c r="B63" s="132">
        <f>VLOOKUP(CONCATENATE($A63,B$9),lookups,MATCH(CONCATENATE($A$7,B$11),'Query Result 1'!$CK$7:$CU$7,FALSE),FALSE)</f>
        <v>3.2251518961089504E-3</v>
      </c>
      <c r="C63" s="41">
        <f>VLOOKUP(CONCATENATE($A63,C$9),lookups,MATCH(CONCATENATE($A$7,C$11),'Query Result 1'!$CK$7:$CU$7,FALSE),FALSE)</f>
        <v>0.8012147205519049</v>
      </c>
      <c r="D63" s="92"/>
      <c r="E63" s="133">
        <f>VLOOKUP(CONCATENATE($A63,E$9),lookups,MATCH(CONCATENATE($A$7,E$11),'Query Result 1'!$CK$7:$CU$7,FALSE),FALSE)</f>
        <v>8.6106466818413416E-3</v>
      </c>
      <c r="F63" s="41">
        <f>VLOOKUP(CONCATENATE($A63,F$9),lookups,MATCH(CONCATENATE($A$7,F$11),'Query Result 1'!$CK$7:$CU$7,FALSE),FALSE)</f>
        <v>0.8012147205519049</v>
      </c>
      <c r="G63" s="93"/>
      <c r="H63" s="46"/>
      <c r="I63" s="132"/>
      <c r="J63" s="41"/>
      <c r="K63" s="42"/>
      <c r="L63" s="133"/>
      <c r="M63" s="41"/>
      <c r="N63" s="93"/>
      <c r="O63" s="46"/>
      <c r="P63" s="132"/>
      <c r="Q63" s="41"/>
      <c r="R63" s="93"/>
      <c r="S63" s="133"/>
      <c r="T63" s="41"/>
      <c r="U63" s="93"/>
      <c r="W63" s="106"/>
      <c r="AA63" s="106"/>
      <c r="AG63" s="106"/>
      <c r="AJ63" s="106"/>
    </row>
    <row r="64" spans="1:36" x14ac:dyDescent="0.3">
      <c r="A64" s="45">
        <v>52</v>
      </c>
      <c r="B64" s="132">
        <f>VLOOKUP(CONCATENATE($A64,B$9),lookups,MATCH(CONCATENATE($A$7,B$11),'Query Result 1'!$CK$7:$CU$7,FALSE),FALSE)</f>
        <v>3.1579412284317766E-3</v>
      </c>
      <c r="C64" s="41">
        <f>VLOOKUP(CONCATENATE($A64,C$9),lookups,MATCH(CONCATENATE($A$7,C$11),'Query Result 1'!$CK$7:$CU$7,FALSE),FALSE)</f>
        <v>0.79755620584618836</v>
      </c>
      <c r="D64" s="92"/>
      <c r="E64" s="133">
        <f>VLOOKUP(CONCATENATE($A64,E$9),lookups,MATCH(CONCATENATE($A$7,E$11),'Query Result 1'!$CK$7:$CU$7,FALSE),FALSE)</f>
        <v>8.639771304501451E-3</v>
      </c>
      <c r="F64" s="41">
        <f>VLOOKUP(CONCATENATE($A64,F$9),lookups,MATCH(CONCATENATE($A$7,F$11),'Query Result 1'!$CK$7:$CU$7,FALSE),FALSE)</f>
        <v>0.79755620584618836</v>
      </c>
      <c r="G64" s="93"/>
      <c r="H64" s="45"/>
      <c r="I64" s="132"/>
      <c r="J64" s="41"/>
      <c r="K64" s="42"/>
      <c r="L64" s="133"/>
      <c r="M64" s="41"/>
      <c r="N64" s="93"/>
      <c r="O64" s="45"/>
      <c r="P64" s="132"/>
      <c r="Q64" s="41"/>
      <c r="R64" s="93"/>
      <c r="S64" s="133"/>
      <c r="T64" s="41"/>
      <c r="U64" s="93"/>
      <c r="W64" s="106"/>
      <c r="AA64" s="106"/>
      <c r="AG64" s="106"/>
      <c r="AJ64" s="106"/>
    </row>
    <row r="65" spans="1:36" x14ac:dyDescent="0.3">
      <c r="A65" s="46">
        <v>53</v>
      </c>
      <c r="B65" s="132">
        <f>VLOOKUP(CONCATENATE($A65,B$9),lookups,MATCH(CONCATENATE($A$7,B$11),'Query Result 1'!$CK$7:$CU$7,FALSE),FALSE)</f>
        <v>3.0926508655453795E-3</v>
      </c>
      <c r="C65" s="41">
        <f>VLOOKUP(CONCATENATE($A65,C$9),lookups,MATCH(CONCATENATE($A$7,C$11),'Query Result 1'!$CK$7:$CU$7,FALSE),FALSE)</f>
        <v>0.79389769114047204</v>
      </c>
      <c r="D65" s="92"/>
      <c r="E65" s="133">
        <f>VLOOKUP(CONCATENATE($A65,E$9),lookups,MATCH(CONCATENATE($A$7,E$11),'Query Result 1'!$CK$7:$CU$7,FALSE),FALSE)</f>
        <v>8.6304898313460318E-3</v>
      </c>
      <c r="F65" s="41">
        <f>VLOOKUP(CONCATENATE($A65,F$9),lookups,MATCH(CONCATENATE($A$7,F$11),'Query Result 1'!$CK$7:$CU$7,FALSE),FALSE)</f>
        <v>0.79389769114047204</v>
      </c>
      <c r="G65" s="93"/>
      <c r="H65" s="46"/>
      <c r="I65" s="132"/>
      <c r="J65" s="41"/>
      <c r="K65" s="42"/>
      <c r="L65" s="133"/>
      <c r="M65" s="41"/>
      <c r="N65" s="93"/>
      <c r="O65" s="46"/>
      <c r="P65" s="132"/>
      <c r="Q65" s="41"/>
      <c r="R65" s="93"/>
      <c r="S65" s="133"/>
      <c r="T65" s="41"/>
      <c r="U65" s="93"/>
      <c r="W65" s="106"/>
      <c r="AA65" s="106"/>
      <c r="AG65" s="106"/>
      <c r="AJ65" s="106"/>
    </row>
    <row r="66" spans="1:36" x14ac:dyDescent="0.3">
      <c r="A66" s="46">
        <v>54</v>
      </c>
      <c r="B66" s="132">
        <f>VLOOKUP(CONCATENATE($A66,B$9),lookups,MATCH(CONCATENATE($A$7,B$11),'Query Result 1'!$CK$7:$CU$7,FALSE),FALSE)</f>
        <v>3.1915465622703635E-3</v>
      </c>
      <c r="C66" s="41">
        <f>VLOOKUP(CONCATENATE($A66,C$9),lookups,MATCH(CONCATENATE($A$7,C$11),'Query Result 1'!$CK$7:$CU$7,FALSE),FALSE)</f>
        <v>0.79115380511118449</v>
      </c>
      <c r="D66" s="92"/>
      <c r="E66" s="133">
        <f>VLOOKUP(CONCATENATE($A66,E$9),lookups,MATCH(CONCATENATE($A$7,E$11),'Query Result 1'!$CK$7:$CU$7,FALSE),FALSE)</f>
        <v>8.9975880971827852E-3</v>
      </c>
      <c r="F66" s="41">
        <f>VLOOKUP(CONCATENATE($A66,F$9),lookups,MATCH(CONCATENATE($A$7,F$11),'Query Result 1'!$CK$7:$CU$7,FALSE),FALSE)</f>
        <v>0.79115380511118449</v>
      </c>
      <c r="G66" s="93"/>
      <c r="H66" s="46"/>
      <c r="I66" s="132"/>
      <c r="J66" s="41"/>
      <c r="K66" s="42"/>
      <c r="L66" s="133"/>
      <c r="M66" s="41"/>
      <c r="N66" s="93"/>
      <c r="O66" s="46"/>
      <c r="P66" s="132"/>
      <c r="Q66" s="41"/>
      <c r="R66" s="93"/>
      <c r="S66" s="133"/>
      <c r="T66" s="41"/>
      <c r="U66" s="93"/>
      <c r="W66" s="106"/>
      <c r="AA66" s="106"/>
      <c r="AG66" s="106"/>
      <c r="AJ66" s="106"/>
    </row>
    <row r="67" spans="1:36" x14ac:dyDescent="0.3">
      <c r="A67" s="45">
        <v>55</v>
      </c>
      <c r="B67" s="132">
        <f>VLOOKUP(CONCATENATE($A67,B$9),lookups,MATCH(CONCATENATE($A$7,B$11),'Query Result 1'!$CK$7:$CU$7,FALSE),FALSE)</f>
        <v>2.3741368229965461E-3</v>
      </c>
      <c r="C67" s="41">
        <f>VLOOKUP(CONCATENATE($A67,C$9),lookups,MATCH(CONCATENATE($A$7,C$11),'Query Result 1'!$CK$7:$CU$7,FALSE),FALSE)</f>
        <v>0.78749529040546806</v>
      </c>
      <c r="D67" s="92"/>
      <c r="E67" s="133">
        <f>VLOOKUP(CONCATENATE($A67,E$9),lookups,MATCH(CONCATENATE($A$7,E$11),'Query Result 1'!$CK$7:$CU$7,FALSE),FALSE)</f>
        <v>7.0443180741647316E-3</v>
      </c>
      <c r="F67" s="41">
        <f>VLOOKUP(CONCATENATE($A67,F$9),lookups,MATCH(CONCATENATE($A$7,F$11),'Query Result 1'!$CK$7:$CU$7,FALSE),FALSE)</f>
        <v>0.78749529040546806</v>
      </c>
      <c r="G67" s="93"/>
      <c r="H67" s="45"/>
      <c r="I67" s="132"/>
      <c r="J67" s="41"/>
      <c r="K67" s="42"/>
      <c r="L67" s="133"/>
      <c r="M67" s="41"/>
      <c r="N67" s="93"/>
      <c r="O67" s="45"/>
      <c r="P67" s="132"/>
      <c r="Q67" s="41"/>
      <c r="R67" s="93"/>
      <c r="S67" s="133"/>
      <c r="T67" s="41"/>
      <c r="U67" s="93"/>
      <c r="W67" s="106"/>
      <c r="AA67" s="106"/>
      <c r="AG67" s="106"/>
      <c r="AJ67" s="106"/>
    </row>
    <row r="68" spans="1:36" x14ac:dyDescent="0.3">
      <c r="A68" s="46">
        <v>56</v>
      </c>
      <c r="B68" s="132">
        <f>VLOOKUP(CONCATENATE($A68,B$9),lookups,MATCH(CONCATENATE($A$7,B$11),'Query Result 1'!$CK$7:$CU$7,FALSE),FALSE)</f>
        <v>2.2534776719760961E-3</v>
      </c>
      <c r="C68" s="41">
        <f>VLOOKUP(CONCATENATE($A68,C$9),lookups,MATCH(CONCATENATE($A$7,C$11),'Query Result 1'!$CK$7:$CU$7,FALSE),FALSE)</f>
        <v>0.78475140437618085</v>
      </c>
      <c r="D68" s="92"/>
      <c r="E68" s="133">
        <f>VLOOKUP(CONCATENATE($A68,E$9),lookups,MATCH(CONCATENATE($A$7,E$11),'Query Result 1'!$CK$7:$CU$7,FALSE),FALSE)</f>
        <v>6.7565924063467354E-3</v>
      </c>
      <c r="F68" s="41">
        <f>VLOOKUP(CONCATENATE($A68,F$9),lookups,MATCH(CONCATENATE($A$7,F$11),'Query Result 1'!$CK$7:$CU$7,FALSE),FALSE)</f>
        <v>0.78475140437618085</v>
      </c>
      <c r="G68" s="93"/>
      <c r="H68" s="46"/>
      <c r="I68" s="132"/>
      <c r="J68" s="41"/>
      <c r="K68" s="42"/>
      <c r="L68" s="133"/>
      <c r="M68" s="41"/>
      <c r="N68" s="93"/>
      <c r="O68" s="46"/>
      <c r="P68" s="132"/>
      <c r="Q68" s="41"/>
      <c r="R68" s="93"/>
      <c r="S68" s="133"/>
      <c r="T68" s="41"/>
      <c r="U68" s="93"/>
      <c r="W68" s="106"/>
      <c r="AA68" s="106"/>
      <c r="AG68" s="106"/>
      <c r="AJ68" s="106"/>
    </row>
    <row r="69" spans="1:36" x14ac:dyDescent="0.3">
      <c r="A69" s="46">
        <v>57</v>
      </c>
      <c r="B69" s="132">
        <f>VLOOKUP(CONCATENATE($A69,B$9),lookups,MATCH(CONCATENATE($A$7,B$11),'Query Result 1'!$CK$7:$CU$7,FALSE),FALSE)</f>
        <v>2.1334586225525715E-3</v>
      </c>
      <c r="C69" s="41">
        <f>VLOOKUP(CONCATENATE($A69,C$9),lookups,MATCH(CONCATENATE($A$7,C$11),'Query Result 1'!$CK$7:$CU$7,FALSE),FALSE)</f>
        <v>0.78475140437618085</v>
      </c>
      <c r="D69" s="92"/>
      <c r="E69" s="133">
        <f>VLOOKUP(CONCATENATE($A69,E$9),lookups,MATCH(CONCATENATE($A$7,E$11),'Query Result 1'!$CK$7:$CU$7,FALSE),FALSE)</f>
        <v>6.7898776893868598E-3</v>
      </c>
      <c r="F69" s="41">
        <f>VLOOKUP(CONCATENATE($A69,F$9),lookups,MATCH(CONCATENATE($A$7,F$11),'Query Result 1'!$CK$7:$CU$7,FALSE),FALSE)</f>
        <v>0.78475140437618085</v>
      </c>
      <c r="G69" s="93"/>
      <c r="H69" s="46"/>
      <c r="I69" s="132"/>
      <c r="J69" s="41"/>
      <c r="K69" s="42"/>
      <c r="L69" s="133"/>
      <c r="M69" s="41"/>
      <c r="N69" s="93"/>
      <c r="O69" s="46"/>
      <c r="P69" s="132"/>
      <c r="Q69" s="41"/>
      <c r="R69" s="93"/>
      <c r="S69" s="133"/>
      <c r="T69" s="41"/>
      <c r="U69" s="93"/>
      <c r="W69" s="106"/>
      <c r="AA69" s="106"/>
      <c r="AG69" s="106"/>
      <c r="AJ69" s="106"/>
    </row>
    <row r="70" spans="1:36" x14ac:dyDescent="0.3">
      <c r="A70" s="45">
        <v>58</v>
      </c>
      <c r="B70" s="132">
        <f>VLOOKUP(CONCATENATE($A70,B$9),lookups,MATCH(CONCATENATE($A$7,B$11),'Query Result 1'!$CK$7:$CU$7,FALSE),FALSE)</f>
        <v>2.0528058213399631E-3</v>
      </c>
      <c r="C70" s="41">
        <f>VLOOKUP(CONCATENATE($A70,C$9),lookups,MATCH(CONCATENATE($A$7,C$11),'Query Result 1'!$CK$7:$CU$7,FALSE),FALSE)</f>
        <v>0.78749529040546806</v>
      </c>
      <c r="D70" s="92"/>
      <c r="E70" s="133">
        <f>VLOOKUP(CONCATENATE($A70,E$9),lookups,MATCH(CONCATENATE($A$7,E$11),'Query Result 1'!$CK$7:$CU$7,FALSE),FALSE)</f>
        <v>6.69386244984804E-3</v>
      </c>
      <c r="F70" s="41">
        <f>VLOOKUP(CONCATENATE($A70,F$9),lookups,MATCH(CONCATENATE($A$7,F$11),'Query Result 1'!$CK$7:$CU$7,FALSE),FALSE)</f>
        <v>0.78749529040546806</v>
      </c>
      <c r="G70" s="93"/>
      <c r="H70" s="45"/>
      <c r="I70" s="132"/>
      <c r="J70" s="41"/>
      <c r="K70" s="42"/>
      <c r="L70" s="133"/>
      <c r="M70" s="41"/>
      <c r="N70" s="93"/>
      <c r="O70" s="45"/>
      <c r="P70" s="132"/>
      <c r="Q70" s="41"/>
      <c r="R70" s="93"/>
      <c r="S70" s="133"/>
      <c r="T70" s="41"/>
      <c r="U70" s="93"/>
      <c r="W70" s="106"/>
      <c r="AA70" s="106"/>
      <c r="AG70" s="106"/>
      <c r="AJ70" s="106"/>
    </row>
    <row r="71" spans="1:36" x14ac:dyDescent="0.3">
      <c r="A71" s="46">
        <v>59</v>
      </c>
      <c r="B71" s="132">
        <f>VLOOKUP(CONCATENATE($A71,B$9),lookups,MATCH(CONCATENATE($A$7,B$11),'Query Result 1'!$CK$7:$CU$7,FALSE),FALSE)</f>
        <v>1.729234464094141E-3</v>
      </c>
      <c r="C71" s="41">
        <f>VLOOKUP(CONCATENATE($A71,C$9),lookups,MATCH(CONCATENATE($A$7,C$11),'Query Result 1'!$CK$7:$CU$7,FALSE),FALSE)</f>
        <v>0.78749529040546806</v>
      </c>
      <c r="D71" s="92"/>
      <c r="E71" s="133">
        <f>VLOOKUP(CONCATENATE($A71,E$9),lookups,MATCH(CONCATENATE($A$7,E$11),'Query Result 1'!$CK$7:$CU$7,FALSE),FALSE)</f>
        <v>6.0115141475254952E-3</v>
      </c>
      <c r="F71" s="41">
        <f>VLOOKUP(CONCATENATE($A71,F$9),lookups,MATCH(CONCATENATE($A$7,F$11),'Query Result 1'!$CK$7:$CU$7,FALSE),FALSE)</f>
        <v>0.78749529040546806</v>
      </c>
      <c r="G71" s="93"/>
      <c r="H71" s="46"/>
      <c r="I71" s="132"/>
      <c r="J71" s="41"/>
      <c r="K71" s="42"/>
      <c r="L71" s="133"/>
      <c r="M71" s="41"/>
      <c r="N71" s="93"/>
      <c r="O71" s="46"/>
      <c r="P71" s="132"/>
      <c r="Q71" s="41"/>
      <c r="R71" s="93"/>
      <c r="S71" s="133"/>
      <c r="T71" s="41"/>
      <c r="U71" s="93"/>
      <c r="W71" s="106"/>
      <c r="AA71" s="106"/>
      <c r="AG71" s="106"/>
      <c r="AJ71" s="106"/>
    </row>
    <row r="72" spans="1:36" x14ac:dyDescent="0.3">
      <c r="A72" s="46">
        <v>60</v>
      </c>
      <c r="B72" s="132">
        <f>VLOOKUP(CONCATENATE($A72,B$9),lookups,MATCH(CONCATENATE($A$7,B$11),'Query Result 1'!$CK$7:$CU$7,FALSE),FALSE)</f>
        <v>1.4405486438807567E-3</v>
      </c>
      <c r="C72" s="41">
        <f>VLOOKUP(CONCATENATE($A72,C$9),lookups,MATCH(CONCATENATE($A$7,C$11),'Query Result 1'!$CK$7:$CU$7,FALSE),FALSE)</f>
        <v>0.79115380511118449</v>
      </c>
      <c r="D72" s="92"/>
      <c r="E72" s="133">
        <f>VLOOKUP(CONCATENATE($A72,E$9),lookups,MATCH(CONCATENATE($A$7,E$11),'Query Result 1'!$CK$7:$CU$7,FALSE),FALSE)</f>
        <v>5.0046343355617407E-3</v>
      </c>
      <c r="F72" s="41">
        <f>VLOOKUP(CONCATENATE($A72,F$9),lookups,MATCH(CONCATENATE($A$7,F$11),'Query Result 1'!$CK$7:$CU$7,FALSE),FALSE)</f>
        <v>0.79115380511118449</v>
      </c>
      <c r="G72" s="93"/>
      <c r="H72" s="46"/>
      <c r="I72" s="132"/>
      <c r="J72" s="41"/>
      <c r="K72" s="42"/>
      <c r="L72" s="133"/>
      <c r="M72" s="41"/>
      <c r="N72" s="93"/>
      <c r="O72" s="46"/>
      <c r="P72" s="132"/>
      <c r="Q72" s="41"/>
      <c r="R72" s="93"/>
      <c r="S72" s="133"/>
      <c r="T72" s="41"/>
      <c r="U72" s="93"/>
      <c r="W72" s="106"/>
      <c r="AA72" s="106"/>
      <c r="AG72" s="106"/>
      <c r="AJ72" s="106"/>
    </row>
    <row r="73" spans="1:36" x14ac:dyDescent="0.3">
      <c r="A73" s="45">
        <v>61</v>
      </c>
      <c r="B73" s="132">
        <f>VLOOKUP(CONCATENATE($A73,B$9),lookups,MATCH(CONCATENATE($A$7,B$11),'Query Result 1'!$CK$7:$CU$7,FALSE),FALSE)</f>
        <v>1.3150887308833658E-3</v>
      </c>
      <c r="C73" s="41">
        <f>VLOOKUP(CONCATENATE($A73,C$9),lookups,MATCH(CONCATENATE($A$7,C$11),'Query Result 1'!$CK$7:$CU$7,FALSE),FALSE)</f>
        <v>0.8231658087862036</v>
      </c>
      <c r="D73" s="92"/>
      <c r="E73" s="133">
        <f>VLOOKUP(CONCATENATE($A73,E$9),lookups,MATCH(CONCATENATE($A$7,E$11),'Query Result 1'!$CK$7:$CU$7,FALSE),FALSE)</f>
        <v>4.8158043644687286E-3</v>
      </c>
      <c r="F73" s="41">
        <f>VLOOKUP(CONCATENATE($A73,F$9),lookups,MATCH(CONCATENATE($A$7,F$11),'Query Result 1'!$CK$7:$CU$7,FALSE),FALSE)</f>
        <v>0.8231658087862036</v>
      </c>
      <c r="G73" s="93"/>
      <c r="H73" s="45"/>
      <c r="I73" s="132"/>
      <c r="J73" s="41"/>
      <c r="K73" s="42"/>
      <c r="L73" s="133"/>
      <c r="M73" s="41"/>
      <c r="N73" s="93"/>
      <c r="O73" s="45"/>
      <c r="P73" s="132"/>
      <c r="Q73" s="41"/>
      <c r="R73" s="93"/>
      <c r="S73" s="133"/>
      <c r="T73" s="41"/>
      <c r="U73" s="93"/>
      <c r="W73" s="106"/>
      <c r="AA73" s="106"/>
      <c r="AG73" s="106"/>
      <c r="AJ73" s="106"/>
    </row>
    <row r="74" spans="1:36" x14ac:dyDescent="0.3">
      <c r="A74" s="46">
        <v>62</v>
      </c>
      <c r="B74" s="132">
        <f>VLOOKUP(CONCATENATE($A74,B$9),lookups,MATCH(CONCATENATE($A$7,B$11),'Query Result 1'!$CK$7:$CU$7,FALSE),FALSE)</f>
        <v>1.1851481067074966E-3</v>
      </c>
      <c r="C74" s="41">
        <f>VLOOKUP(CONCATENATE($A74,C$9),lookups,MATCH(CONCATENATE($A$7,C$11),'Query Result 1'!$CK$7:$CU$7,FALSE),FALSE)</f>
        <v>0.85609244113765171</v>
      </c>
      <c r="D74" s="92"/>
      <c r="E74" s="133">
        <f>VLOOKUP(CONCATENATE($A74,E$9),lookups,MATCH(CONCATENATE($A$7,E$11),'Query Result 1'!$CK$7:$CU$7,FALSE),FALSE)</f>
        <v>4.6272944441741798E-3</v>
      </c>
      <c r="F74" s="41">
        <f>VLOOKUP(CONCATENATE($A74,F$9),lookups,MATCH(CONCATENATE($A$7,F$11),'Query Result 1'!$CK$7:$CU$7,FALSE),FALSE)</f>
        <v>0.85609244113765171</v>
      </c>
      <c r="G74" s="93"/>
      <c r="H74" s="46"/>
      <c r="I74" s="132"/>
      <c r="J74" s="41"/>
      <c r="K74" s="42"/>
      <c r="L74" s="133"/>
      <c r="M74" s="41"/>
      <c r="N74" s="93"/>
      <c r="O74" s="46"/>
      <c r="P74" s="132"/>
      <c r="Q74" s="41"/>
      <c r="R74" s="93"/>
      <c r="S74" s="133"/>
      <c r="T74" s="41"/>
      <c r="U74" s="93"/>
      <c r="W74" s="106"/>
      <c r="AA74" s="106"/>
      <c r="AG74" s="106"/>
      <c r="AJ74" s="106"/>
    </row>
    <row r="75" spans="1:36" x14ac:dyDescent="0.3">
      <c r="A75" s="46">
        <v>63</v>
      </c>
      <c r="B75" s="132">
        <f>VLOOKUP(CONCATENATE($A75,B$9),lookups,MATCH(CONCATENATE($A$7,B$11),'Query Result 1'!$CK$7:$CU$7,FALSE),FALSE)</f>
        <v>1.0363244854223262E-3</v>
      </c>
      <c r="C75" s="41">
        <f>VLOOKUP(CONCATENATE($A75,C$9),lookups,MATCH(CONCATENATE($A$7,C$11),'Query Result 1'!$CK$7:$CU$7,FALSE),FALSE)</f>
        <v>0.86889724260765933</v>
      </c>
      <c r="D75" s="92"/>
      <c r="E75" s="133">
        <f>VLOOKUP(CONCATENATE($A75,E$9),lookups,MATCH(CONCATENATE($A$7,E$11),'Query Result 1'!$CK$7:$CU$7,FALSE),FALSE)</f>
        <v>4.0239986890719297E-3</v>
      </c>
      <c r="F75" s="41">
        <f>VLOOKUP(CONCATENATE($A75,F$9),lookups,MATCH(CONCATENATE($A$7,F$11),'Query Result 1'!$CK$7:$CU$7,FALSE),FALSE)</f>
        <v>0.86889724260765933</v>
      </c>
      <c r="G75" s="93"/>
      <c r="H75" s="46"/>
      <c r="I75" s="132"/>
      <c r="J75" s="41"/>
      <c r="K75" s="42"/>
      <c r="L75" s="133"/>
      <c r="M75" s="41"/>
      <c r="N75" s="93"/>
      <c r="O75" s="46"/>
      <c r="P75" s="132"/>
      <c r="Q75" s="41"/>
      <c r="R75" s="93"/>
      <c r="S75" s="133"/>
      <c r="T75" s="41"/>
      <c r="U75" s="93"/>
      <c r="W75" s="106"/>
      <c r="AA75" s="106"/>
      <c r="AG75" s="106"/>
      <c r="AJ75" s="106"/>
    </row>
    <row r="76" spans="1:36" x14ac:dyDescent="0.3">
      <c r="A76" s="45">
        <v>64</v>
      </c>
      <c r="B76" s="132">
        <f>VLOOKUP(CONCATENATE($A76,B$9),lookups,MATCH(CONCATENATE($A$7,B$11),'Query Result 1'!$CK$7:$CU$7,FALSE),FALSE)</f>
        <v>8.465343619339261E-4</v>
      </c>
      <c r="C76" s="41">
        <f>VLOOKUP(CONCATENATE($A76,C$9),lookups,MATCH(CONCATENATE($A$7,C$11),'Query Result 1'!$CK$7:$CU$7,FALSE),FALSE)</f>
        <v>0.87529964334266319</v>
      </c>
      <c r="D76" s="92"/>
      <c r="E76" s="133">
        <f>VLOOKUP(CONCATENATE($A76,E$9),lookups,MATCH(CONCATENATE($A$7,E$11),'Query Result 1'!$CK$7:$CU$7,FALSE),FALSE)</f>
        <v>3.7701984058909829E-3</v>
      </c>
      <c r="F76" s="41">
        <f>VLOOKUP(CONCATENATE($A76,F$9),lookups,MATCH(CONCATENATE($A$7,F$11),'Query Result 1'!$CK$7:$CU$7,FALSE),FALSE)</f>
        <v>0.87529964334266319</v>
      </c>
      <c r="G76" s="93"/>
      <c r="H76" s="45"/>
      <c r="I76" s="132"/>
      <c r="J76" s="41"/>
      <c r="K76" s="42"/>
      <c r="L76" s="133"/>
      <c r="M76" s="41"/>
      <c r="N76" s="93"/>
      <c r="O76" s="45"/>
      <c r="P76" s="132"/>
      <c r="Q76" s="41"/>
      <c r="R76" s="93"/>
      <c r="S76" s="133"/>
      <c r="T76" s="41"/>
      <c r="U76" s="93"/>
      <c r="W76" s="106"/>
      <c r="AA76" s="106"/>
      <c r="AG76" s="106"/>
      <c r="AJ76" s="106"/>
    </row>
    <row r="77" spans="1:36" x14ac:dyDescent="0.3">
      <c r="A77" s="46">
        <v>65</v>
      </c>
      <c r="B77" s="132">
        <f>VLOOKUP(CONCATENATE($A77,B$9),lookups,MATCH(CONCATENATE($A$7,B$11),'Query Result 1'!$CK$7:$CU$7,FALSE),FALSE)</f>
        <v>7.3899729365044817E-4</v>
      </c>
      <c r="C77" s="41">
        <f>VLOOKUP(CONCATENATE($A77,C$9),lookups,MATCH(CONCATENATE($A$7,C$11),'Query Result 1'!$CK$7:$CU$7,FALSE),FALSE)</f>
        <v>0.88170204407766695</v>
      </c>
      <c r="D77" s="92"/>
      <c r="E77" s="133">
        <f>VLOOKUP(CONCATENATE($A77,E$9),lookups,MATCH(CONCATENATE($A$7,E$11),'Query Result 1'!$CK$7:$CU$7,FALSE),FALSE)</f>
        <v>3.4853531952591514E-3</v>
      </c>
      <c r="F77" s="41">
        <f>VLOOKUP(CONCATENATE($A77,F$9),lookups,MATCH(CONCATENATE($A$7,F$11),'Query Result 1'!$CK$7:$CU$7,FALSE),FALSE)</f>
        <v>0.88170204407766695</v>
      </c>
      <c r="G77" s="93"/>
      <c r="H77" s="46"/>
      <c r="I77" s="132"/>
      <c r="J77" s="41"/>
      <c r="K77" s="42"/>
      <c r="L77" s="133"/>
      <c r="M77" s="41"/>
      <c r="N77" s="93"/>
      <c r="O77" s="46"/>
      <c r="P77" s="132"/>
      <c r="Q77" s="41"/>
      <c r="R77" s="93"/>
      <c r="S77" s="133"/>
      <c r="T77" s="41"/>
      <c r="U77" s="93"/>
      <c r="W77" s="106"/>
      <c r="AA77" s="106"/>
      <c r="AG77" s="106"/>
      <c r="AJ77" s="106"/>
    </row>
    <row r="78" spans="1:36" x14ac:dyDescent="0.3">
      <c r="A78" s="46">
        <v>66</v>
      </c>
      <c r="B78" s="132">
        <f>VLOOKUP(CONCATENATE($A78,B$9),lookups,MATCH(CONCATENATE($A$7,B$11),'Query Result 1'!$CK$7:$CU$7,FALSE),FALSE)</f>
        <v>6.5514398445321238E-4</v>
      </c>
      <c r="C78" s="41">
        <f>VLOOKUP(CONCATENATE($A78,C$9),lookups,MATCH(CONCATENATE($A$7,C$11),'Query Result 1'!$CK$7:$CU$7,FALSE),FALSE)</f>
        <v>0.88901907348909992</v>
      </c>
      <c r="D78" s="92"/>
      <c r="E78" s="133">
        <f>VLOOKUP(CONCATENATE($A78,E$9),lookups,MATCH(CONCATENATE($A$7,E$11),'Query Result 1'!$CK$7:$CU$7,FALSE),FALSE)</f>
        <v>3.1035325926931125E-3</v>
      </c>
      <c r="F78" s="41">
        <f>VLOOKUP(CONCATENATE($A78,F$9),lookups,MATCH(CONCATENATE($A$7,F$11),'Query Result 1'!$CK$7:$CU$7,FALSE),FALSE)</f>
        <v>0.88901907348909992</v>
      </c>
      <c r="G78" s="93"/>
      <c r="H78" s="46"/>
      <c r="I78" s="132"/>
      <c r="J78" s="41"/>
      <c r="K78" s="42"/>
      <c r="L78" s="133"/>
      <c r="M78" s="41"/>
      <c r="N78" s="93"/>
      <c r="O78" s="46"/>
      <c r="P78" s="132"/>
      <c r="Q78" s="41"/>
      <c r="R78" s="93"/>
      <c r="S78" s="133"/>
      <c r="T78" s="41"/>
      <c r="U78" s="93"/>
      <c r="W78" s="106"/>
      <c r="AA78" s="106"/>
      <c r="AG78" s="106"/>
      <c r="AJ78" s="106"/>
    </row>
    <row r="79" spans="1:36" x14ac:dyDescent="0.3">
      <c r="A79" s="45">
        <v>67</v>
      </c>
      <c r="B79" s="132">
        <f>VLOOKUP(CONCATENATE($A79,B$9),lookups,MATCH(CONCATENATE($A$7,B$11),'Query Result 1'!$CK$7:$CU$7,FALSE),FALSE)</f>
        <v>5.5976884651131827E-4</v>
      </c>
      <c r="C79" s="41">
        <f>VLOOKUP(CONCATENATE($A79,C$9),lookups,MATCH(CONCATENATE($A$7,C$11),'Query Result 1'!$CK$7:$CU$7,FALSE),FALSE)</f>
        <v>0.90182387495910754</v>
      </c>
      <c r="D79" s="92"/>
      <c r="E79" s="133">
        <f>VLOOKUP(CONCATENATE($A79,E$9),lookups,MATCH(CONCATENATE($A$7,E$11),'Query Result 1'!$CK$7:$CU$7,FALSE),FALSE)</f>
        <v>2.7412350888332995E-3</v>
      </c>
      <c r="F79" s="41">
        <f>VLOOKUP(CONCATENATE($A79,F$9),lookups,MATCH(CONCATENATE($A$7,F$11),'Query Result 1'!$CK$7:$CU$7,FALSE),FALSE)</f>
        <v>0.90182387495910754</v>
      </c>
      <c r="G79" s="93"/>
      <c r="H79" s="45"/>
      <c r="I79" s="132"/>
      <c r="J79" s="41"/>
      <c r="K79" s="42"/>
      <c r="L79" s="133"/>
      <c r="M79" s="41"/>
      <c r="N79" s="93"/>
      <c r="O79" s="45"/>
      <c r="P79" s="132"/>
      <c r="Q79" s="41"/>
      <c r="R79" s="93"/>
      <c r="S79" s="133"/>
      <c r="T79" s="41"/>
      <c r="U79" s="93"/>
      <c r="W79" s="106"/>
      <c r="AA79" s="106"/>
      <c r="AG79" s="106"/>
      <c r="AJ79" s="106"/>
    </row>
    <row r="80" spans="1:36" x14ac:dyDescent="0.3">
      <c r="A80" s="46">
        <v>68</v>
      </c>
      <c r="B80" s="132">
        <f>VLOOKUP(CONCATENATE($A80,B$9),lookups,MATCH(CONCATENATE($A$7,B$11),'Query Result 1'!$CK$7:$CU$7,FALSE),FALSE)</f>
        <v>4.4038989868471921E-4</v>
      </c>
      <c r="C80" s="41">
        <f>VLOOKUP(CONCATENATE($A80,C$9),lookups,MATCH(CONCATENATE($A$7,C$11),'Query Result 1'!$CK$7:$CU$7,FALSE),FALSE)</f>
        <v>0.90822627569411118</v>
      </c>
      <c r="D80" s="92"/>
      <c r="E80" s="133">
        <f>VLOOKUP(CONCATENATE($A80,E$9),lookups,MATCH(CONCATENATE($A$7,E$11),'Query Result 1'!$CK$7:$CU$7,FALSE),FALSE)</f>
        <v>2.4515891162245271E-3</v>
      </c>
      <c r="F80" s="41">
        <f>VLOOKUP(CONCATENATE($A80,F$9),lookups,MATCH(CONCATENATE($A$7,F$11),'Query Result 1'!$CK$7:$CU$7,FALSE),FALSE)</f>
        <v>0.90822627569411118</v>
      </c>
      <c r="G80" s="93"/>
      <c r="H80" s="46"/>
      <c r="I80" s="132"/>
      <c r="J80" s="41"/>
      <c r="K80" s="42"/>
      <c r="L80" s="133"/>
      <c r="M80" s="41"/>
      <c r="N80" s="93"/>
      <c r="O80" s="46"/>
      <c r="P80" s="132"/>
      <c r="Q80" s="41"/>
      <c r="R80" s="93"/>
      <c r="S80" s="133"/>
      <c r="T80" s="41"/>
      <c r="U80" s="93"/>
      <c r="W80" s="106"/>
      <c r="AA80" s="106"/>
      <c r="AG80" s="106"/>
      <c r="AJ80" s="106"/>
    </row>
    <row r="81" spans="1:36" x14ac:dyDescent="0.3">
      <c r="A81" s="46">
        <v>69</v>
      </c>
      <c r="B81" s="132">
        <f>VLOOKUP(CONCATENATE($A81,B$9),lookups,MATCH(CONCATENATE($A$7,B$11),'Query Result 1'!$CK$7:$CU$7,FALSE),FALSE)</f>
        <v>4.1446578400923794E-4</v>
      </c>
      <c r="C81" s="41">
        <f>VLOOKUP(CONCATENATE($A81,C$9),lookups,MATCH(CONCATENATE($A$7,C$11),'Query Result 1'!$CK$7:$CU$7,FALSE),FALSE)</f>
        <v>0.92743347789912278</v>
      </c>
      <c r="D81" s="92"/>
      <c r="E81" s="133">
        <f>VLOOKUP(CONCATENATE($A81,E$9),lookups,MATCH(CONCATENATE($A$7,E$11),'Query Result 1'!$CK$7:$CU$7,FALSE),FALSE)</f>
        <v>2.2934840217839376E-3</v>
      </c>
      <c r="F81" s="41">
        <f>VLOOKUP(CONCATENATE($A81,F$9),lookups,MATCH(CONCATENATE($A$7,F$11),'Query Result 1'!$CK$7:$CU$7,FALSE),FALSE)</f>
        <v>0.92743347789912278</v>
      </c>
      <c r="G81" s="93"/>
      <c r="H81" s="46"/>
      <c r="I81" s="132"/>
      <c r="J81" s="41"/>
      <c r="K81" s="42"/>
      <c r="L81" s="133"/>
      <c r="M81" s="41"/>
      <c r="N81" s="93"/>
      <c r="O81" s="46"/>
      <c r="P81" s="132"/>
      <c r="Q81" s="41"/>
      <c r="R81" s="93"/>
      <c r="S81" s="133"/>
      <c r="T81" s="41"/>
      <c r="U81" s="93"/>
      <c r="W81" s="106"/>
      <c r="AA81" s="106"/>
      <c r="AG81" s="106"/>
      <c r="AJ81" s="106"/>
    </row>
    <row r="82" spans="1:36" x14ac:dyDescent="0.3">
      <c r="A82" s="45">
        <v>70</v>
      </c>
      <c r="B82" s="132">
        <f>VLOOKUP(CONCATENATE($A82,B$9),lookups,MATCH(CONCATENATE($A$7,B$11),'Query Result 1'!$CK$7:$CU$7,FALSE),FALSE)</f>
        <v>3.4149420195973503E-4</v>
      </c>
      <c r="C82" s="41">
        <f>VLOOKUP(CONCATENATE($A82,C$9),lookups,MATCH(CONCATENATE($A$7,C$11),'Query Result 1'!$CK$7:$CU$7,FALSE),FALSE)</f>
        <v>0.9402382793691304</v>
      </c>
      <c r="D82" s="92"/>
      <c r="E82" s="133">
        <f>VLOOKUP(CONCATENATE($A82,E$9),lookups,MATCH(CONCATENATE($A$7,E$11),'Query Result 1'!$CK$7:$CU$7,FALSE),FALSE)</f>
        <v>1.9356672291026031E-3</v>
      </c>
      <c r="F82" s="41">
        <f>VLOOKUP(CONCATENATE($A82,F$9),lookups,MATCH(CONCATENATE($A$7,F$11),'Query Result 1'!$CK$7:$CU$7,FALSE),FALSE)</f>
        <v>0.9402382793691304</v>
      </c>
      <c r="G82" s="93"/>
      <c r="H82" s="45"/>
      <c r="I82" s="132"/>
      <c r="J82" s="41"/>
      <c r="K82" s="42"/>
      <c r="L82" s="133"/>
      <c r="M82" s="41"/>
      <c r="N82" s="93"/>
      <c r="O82" s="45"/>
      <c r="P82" s="132"/>
      <c r="Q82" s="41"/>
      <c r="R82" s="93"/>
      <c r="S82" s="133"/>
      <c r="T82" s="41"/>
      <c r="U82" s="93"/>
      <c r="W82" s="106"/>
      <c r="AA82" s="106"/>
      <c r="AG82" s="106"/>
      <c r="AJ82" s="106"/>
    </row>
    <row r="83" spans="1:36" x14ac:dyDescent="0.3">
      <c r="A83" s="46">
        <v>71</v>
      </c>
      <c r="B83" s="132">
        <f>VLOOKUP(CONCATENATE($A83,B$9),lookups,MATCH(CONCATENATE($A$7,B$11),'Query Result 1'!$CK$7:$CU$7,FALSE),FALSE)</f>
        <v>2.8676551542260788E-4</v>
      </c>
      <c r="C83" s="41">
        <f>VLOOKUP(CONCATENATE($A83,C$9),lookups,MATCH(CONCATENATE($A$7,C$11),'Query Result 1'!$CK$7:$CU$7,FALSE),FALSE)</f>
        <v>0.95395770951556702</v>
      </c>
      <c r="D83" s="92"/>
      <c r="E83" s="133">
        <f>VLOOKUP(CONCATENATE($A83,E$9),lookups,MATCH(CONCATENATE($A$7,E$11),'Query Result 1'!$CK$7:$CU$7,FALSE),FALSE)</f>
        <v>1.6719453711693121E-3</v>
      </c>
      <c r="F83" s="41">
        <f>VLOOKUP(CONCATENATE($A83,F$9),lookups,MATCH(CONCATENATE($A$7,F$11),'Query Result 1'!$CK$7:$CU$7,FALSE),FALSE)</f>
        <v>0.95395770951556702</v>
      </c>
      <c r="G83" s="93"/>
      <c r="H83" s="46"/>
      <c r="I83" s="132"/>
      <c r="J83" s="41"/>
      <c r="K83" s="42"/>
      <c r="L83" s="133"/>
      <c r="M83" s="41"/>
      <c r="N83" s="93"/>
      <c r="O83" s="46"/>
      <c r="P83" s="132"/>
      <c r="Q83" s="41"/>
      <c r="R83" s="93"/>
      <c r="S83" s="133"/>
      <c r="T83" s="41"/>
      <c r="U83" s="93"/>
      <c r="W83" s="106"/>
      <c r="AA83" s="106"/>
      <c r="AG83" s="106"/>
      <c r="AJ83" s="106"/>
    </row>
    <row r="84" spans="1:36" x14ac:dyDescent="0.3">
      <c r="A84" s="46">
        <v>72</v>
      </c>
      <c r="B84" s="132">
        <f>VLOOKUP(CONCATENATE($A84,B$9),lookups,MATCH(CONCATENATE($A$7,B$11),'Query Result 1'!$CK$7:$CU$7,FALSE),FALSE)</f>
        <v>2.3139672728855523E-4</v>
      </c>
      <c r="C84" s="41">
        <f>VLOOKUP(CONCATENATE($A84,C$9),lookups,MATCH(CONCATENATE($A$7,C$11),'Query Result 1'!$CK$7:$CU$7,FALSE),FALSE)</f>
        <v>0.96036011025057089</v>
      </c>
      <c r="D84" s="92"/>
      <c r="E84" s="133">
        <f>VLOOKUP(CONCATENATE($A84,E$9),lookups,MATCH(CONCATENATE($A$7,E$11),'Query Result 1'!$CK$7:$CU$7,FALSE),FALSE)</f>
        <v>1.368537214226642E-3</v>
      </c>
      <c r="F84" s="41">
        <f>VLOOKUP(CONCATENATE($A84,F$9),lookups,MATCH(CONCATENATE($A$7,F$11),'Query Result 1'!$CK$7:$CU$7,FALSE),FALSE)</f>
        <v>0.96036011025057089</v>
      </c>
      <c r="G84" s="93"/>
      <c r="H84" s="46"/>
      <c r="I84" s="132"/>
      <c r="J84" s="41"/>
      <c r="K84" s="42"/>
      <c r="L84" s="133"/>
      <c r="M84" s="41"/>
      <c r="N84" s="93"/>
      <c r="O84" s="46"/>
      <c r="P84" s="132"/>
      <c r="Q84" s="41"/>
      <c r="R84" s="93"/>
      <c r="S84" s="133"/>
      <c r="T84" s="41"/>
      <c r="U84" s="93"/>
      <c r="W84" s="106"/>
      <c r="AA84" s="106"/>
      <c r="AG84" s="106"/>
      <c r="AJ84" s="106"/>
    </row>
    <row r="85" spans="1:36" x14ac:dyDescent="0.3">
      <c r="A85" s="45">
        <v>73</v>
      </c>
      <c r="B85" s="132">
        <f>VLOOKUP(CONCATENATE($A85,B$9),lookups,MATCH(CONCATENATE($A$7,B$11),'Query Result 1'!$CK$7:$CU$7,FALSE),FALSE)</f>
        <v>1.8306905672068271E-4</v>
      </c>
      <c r="C85" s="41">
        <f>VLOOKUP(CONCATENATE($A85,C$9),lookups,MATCH(CONCATENATE($A$7,C$11),'Query Result 1'!$CK$7:$CU$7,FALSE),FALSE)</f>
        <v>0.97316491172057862</v>
      </c>
      <c r="D85" s="92"/>
      <c r="E85" s="133">
        <f>VLOOKUP(CONCATENATE($A85,E$9),lookups,MATCH(CONCATENATE($A$7,E$11),'Query Result 1'!$CK$7:$CU$7,FALSE),FALSE)</f>
        <v>1.1112163722626054E-3</v>
      </c>
      <c r="F85" s="41">
        <f>VLOOKUP(CONCATENATE($A85,F$9),lookups,MATCH(CONCATENATE($A$7,F$11),'Query Result 1'!$CK$7:$CU$7,FALSE),FALSE)</f>
        <v>0.97316491172057862</v>
      </c>
      <c r="G85" s="93"/>
      <c r="H85" s="45"/>
      <c r="I85" s="132"/>
      <c r="J85" s="41"/>
      <c r="K85" s="42"/>
      <c r="L85" s="133"/>
      <c r="M85" s="41"/>
      <c r="N85" s="93"/>
      <c r="O85" s="45"/>
      <c r="P85" s="132"/>
      <c r="Q85" s="41"/>
      <c r="R85" s="93"/>
      <c r="S85" s="133"/>
      <c r="T85" s="41"/>
      <c r="U85" s="93"/>
      <c r="W85" s="106"/>
      <c r="AA85" s="106"/>
      <c r="AG85" s="106"/>
      <c r="AJ85" s="106"/>
    </row>
    <row r="86" spans="1:36" x14ac:dyDescent="0.3">
      <c r="A86" s="46">
        <v>74</v>
      </c>
      <c r="B86" s="132">
        <f>VLOOKUP(CONCATENATE($A86,B$9),lookups,MATCH(CONCATENATE($A$7,B$11),'Query Result 1'!$CK$7:$CU$7,FALSE),FALSE)</f>
        <v>1.2481981140046548E-4</v>
      </c>
      <c r="C86" s="41">
        <f>VLOOKUP(CONCATENATE($A86,C$9),lookups,MATCH(CONCATENATE($A$7,C$11),'Query Result 1'!$CK$7:$CU$7,FALSE),FALSE)</f>
        <v>0.97956731245558215</v>
      </c>
      <c r="D86" s="92"/>
      <c r="E86" s="133">
        <f>VLOOKUP(CONCATENATE($A86,E$9),lookups,MATCH(CONCATENATE($A$7,E$11),'Query Result 1'!$CK$7:$CU$7,FALSE),FALSE)</f>
        <v>8.6381710505091373E-4</v>
      </c>
      <c r="F86" s="41">
        <f>VLOOKUP(CONCATENATE($A86,F$9),lookups,MATCH(CONCATENATE($A$7,F$11),'Query Result 1'!$CK$7:$CU$7,FALSE),FALSE)</f>
        <v>0.97956731245558215</v>
      </c>
      <c r="G86" s="93"/>
      <c r="H86" s="46"/>
      <c r="I86" s="132"/>
      <c r="J86" s="41"/>
      <c r="K86" s="42"/>
      <c r="L86" s="133"/>
      <c r="M86" s="41"/>
      <c r="N86" s="93"/>
      <c r="O86" s="46"/>
      <c r="P86" s="132"/>
      <c r="Q86" s="41"/>
      <c r="R86" s="93"/>
      <c r="S86" s="133"/>
      <c r="T86" s="41"/>
      <c r="U86" s="93"/>
      <c r="W86" s="106"/>
      <c r="AA86" s="106"/>
      <c r="AG86" s="106"/>
      <c r="AJ86" s="106"/>
    </row>
    <row r="87" spans="1:36" x14ac:dyDescent="0.3">
      <c r="A87" s="46">
        <v>75</v>
      </c>
      <c r="B87" s="132">
        <f>VLOOKUP(CONCATENATE($A87,B$9),lookups,MATCH(CONCATENATE($A$7,B$11),'Query Result 1'!$CK$7:$CU$7,FALSE),FALSE)</f>
        <v>9.7615493531133258E-5</v>
      </c>
      <c r="C87" s="41">
        <f>VLOOKUP(CONCATENATE($A87,C$9),lookups,MATCH(CONCATENATE($A$7,C$11),'Query Result 1'!$CK$7:$CU$7,FALSE),FALSE)</f>
        <v>0.98596971319058613</v>
      </c>
      <c r="D87" s="92"/>
      <c r="E87" s="133">
        <f>VLOOKUP(CONCATENATE($A87,E$9),lookups,MATCH(CONCATENATE($A$7,E$11),'Query Result 1'!$CK$7:$CU$7,FALSE),FALSE)</f>
        <v>6.948302834625912E-4</v>
      </c>
      <c r="F87" s="41">
        <f>VLOOKUP(CONCATENATE($A87,F$9),lookups,MATCH(CONCATENATE($A$7,F$11),'Query Result 1'!$CK$7:$CU$7,FALSE),FALSE)</f>
        <v>0.98596971319058613</v>
      </c>
      <c r="G87" s="93"/>
      <c r="H87" s="46"/>
      <c r="I87" s="132"/>
      <c r="J87" s="41"/>
      <c r="K87" s="42"/>
      <c r="L87" s="133"/>
      <c r="M87" s="41"/>
      <c r="N87" s="93"/>
      <c r="O87" s="46"/>
      <c r="P87" s="132"/>
      <c r="Q87" s="41"/>
      <c r="R87" s="93"/>
      <c r="S87" s="133"/>
      <c r="T87" s="41"/>
      <c r="U87" s="93"/>
      <c r="W87" s="106"/>
      <c r="AA87" s="106"/>
      <c r="AG87" s="106"/>
      <c r="AJ87" s="106"/>
    </row>
    <row r="88" spans="1:36" x14ac:dyDescent="0.3">
      <c r="A88" s="45">
        <v>76</v>
      </c>
      <c r="B88" s="132">
        <f>VLOOKUP(CONCATENATE($A88,B$9),lookups,MATCH(CONCATENATE($A$7,B$11),'Query Result 1'!$CK$7:$CU$7,FALSE),FALSE)</f>
        <v>7.8732496421832072E-5</v>
      </c>
      <c r="C88" s="41">
        <f>VLOOKUP(CONCATENATE($A88,C$9),lookups,MATCH(CONCATENATE($A$7,C$11),'Query Result 1'!$CK$7:$CU$7,FALSE),FALSE)</f>
        <v>0.99237211392558988</v>
      </c>
      <c r="D88" s="92"/>
      <c r="E88" s="133">
        <f>VLOOKUP(CONCATENATE($A88,E$9),lookups,MATCH(CONCATENATE($A$7,E$11),'Query Result 1'!$CK$7:$CU$7,FALSE),FALSE)</f>
        <v>4.5831274339863226E-4</v>
      </c>
      <c r="F88" s="41">
        <f>VLOOKUP(CONCATENATE($A88,F$9),lookups,MATCH(CONCATENATE($A$7,F$11),'Query Result 1'!$CK$7:$CU$7,FALSE),FALSE)</f>
        <v>0.99237211392558988</v>
      </c>
      <c r="G88" s="93"/>
      <c r="H88" s="45"/>
      <c r="I88" s="132"/>
      <c r="J88" s="41"/>
      <c r="K88" s="42"/>
      <c r="L88" s="133"/>
      <c r="M88" s="41"/>
      <c r="N88" s="93"/>
      <c r="O88" s="45"/>
      <c r="P88" s="132"/>
      <c r="Q88" s="41"/>
      <c r="R88" s="93"/>
      <c r="S88" s="133"/>
      <c r="T88" s="41"/>
      <c r="U88" s="93"/>
      <c r="W88" s="106"/>
      <c r="AA88" s="106"/>
      <c r="AG88" s="106"/>
      <c r="AJ88" s="106"/>
    </row>
    <row r="89" spans="1:36" x14ac:dyDescent="0.3">
      <c r="A89" s="46">
        <v>77</v>
      </c>
      <c r="B89" s="132">
        <f>VLOOKUP(CONCATENATE($A89,B$9),lookups,MATCH(CONCATENATE($A$7,B$11),'Query Result 1'!$CK$7:$CU$7,FALSE),FALSE)</f>
        <v>4.3846959389394283E-5</v>
      </c>
      <c r="C89" s="41">
        <f>VLOOKUP(CONCATENATE($A89,C$9),lookups,MATCH(CONCATENATE($A$7,C$11),'Query Result 1'!$CK$7:$CU$7,FALSE),FALSE)</f>
        <v>0.99877451466059386</v>
      </c>
      <c r="D89" s="92"/>
      <c r="E89" s="133">
        <f>VLOOKUP(CONCATENATE($A89,E$9),lookups,MATCH(CONCATENATE($A$7,E$11),'Query Result 1'!$CK$7:$CU$7,FALSE),FALSE)</f>
        <v>3.3541323678894312E-4</v>
      </c>
      <c r="F89" s="41">
        <f>VLOOKUP(CONCATENATE($A89,F$9),lookups,MATCH(CONCATENATE($A$7,F$11),'Query Result 1'!$CK$7:$CU$7,FALSE),FALSE)</f>
        <v>0.99877451466059386</v>
      </c>
      <c r="G89" s="93"/>
      <c r="H89" s="46"/>
      <c r="I89" s="132"/>
      <c r="J89" s="41"/>
      <c r="K89" s="42"/>
      <c r="L89" s="133"/>
      <c r="M89" s="41"/>
      <c r="N89" s="93"/>
      <c r="O89" s="46"/>
      <c r="P89" s="132"/>
      <c r="Q89" s="41"/>
      <c r="R89" s="93"/>
      <c r="S89" s="133"/>
      <c r="T89" s="41"/>
      <c r="U89" s="93"/>
      <c r="W89" s="106"/>
      <c r="AA89" s="106"/>
      <c r="AG89" s="106"/>
      <c r="AJ89" s="106"/>
    </row>
    <row r="90" spans="1:36" x14ac:dyDescent="0.3">
      <c r="A90" s="46">
        <v>78</v>
      </c>
      <c r="B90" s="132">
        <f>VLOOKUP(CONCATENATE($A90,B$9),lookups,MATCH(CONCATENATE($A$7,B$11),'Query Result 1'!$CK$7:$CU$7,FALSE),FALSE)</f>
        <v>3.7765994218602379E-5</v>
      </c>
      <c r="C90" s="41">
        <f>VLOOKUP(CONCATENATE($A90,C$9),lookups,MATCH(CONCATENATE($A$7,C$11),'Query Result 1'!$CK$7:$CU$7,FALSE),FALSE)</f>
        <v>1.0060915440720268</v>
      </c>
      <c r="D90" s="92"/>
      <c r="E90" s="133">
        <f>VLOOKUP(CONCATENATE($A90,E$9),lookups,MATCH(CONCATENATE($A$7,E$11),'Query Result 1'!$CK$7:$CU$7,FALSE),FALSE)</f>
        <v>2.787642454610396E-4</v>
      </c>
      <c r="F90" s="41">
        <f>VLOOKUP(CONCATENATE($A90,F$9),lookups,MATCH(CONCATENATE($A$7,F$11),'Query Result 1'!$CK$7:$CU$7,FALSE),FALSE)</f>
        <v>1.0060915440720268</v>
      </c>
      <c r="G90" s="93"/>
      <c r="H90" s="46"/>
      <c r="I90" s="132"/>
      <c r="J90" s="41"/>
      <c r="K90" s="42"/>
      <c r="L90" s="133"/>
      <c r="M90" s="41"/>
      <c r="N90" s="93"/>
      <c r="O90" s="46"/>
      <c r="P90" s="132"/>
      <c r="Q90" s="41"/>
      <c r="R90" s="93"/>
      <c r="S90" s="133"/>
      <c r="T90" s="41"/>
      <c r="U90" s="93"/>
      <c r="W90" s="106"/>
      <c r="AA90" s="106"/>
      <c r="AG90" s="106"/>
      <c r="AJ90" s="106"/>
    </row>
    <row r="91" spans="1:36" x14ac:dyDescent="0.3">
      <c r="A91" s="45">
        <v>79</v>
      </c>
      <c r="B91" s="132">
        <f>VLOOKUP(CONCATENATE($A91,B$9),lookups,MATCH(CONCATENATE($A$7,B$11),'Query Result 1'!$CK$7:$CU$7,FALSE),FALSE)</f>
        <v>2.2723606690853973E-5</v>
      </c>
      <c r="C91" s="41">
        <f>VLOOKUP(CONCATENATE($A91,C$9),lookups,MATCH(CONCATENATE($A$7,C$11),'Query Result 1'!$CK$7:$CU$7,FALSE),FALSE)</f>
        <v>1.0188963455420343</v>
      </c>
      <c r="D91" s="92"/>
      <c r="E91" s="133">
        <f>VLOOKUP(CONCATENATE($A91,E$9),lookups,MATCH(CONCATENATE($A$7,E$11),'Query Result 1'!$CK$7:$CU$7,FALSE),FALSE)</f>
        <v>1.9267058067456468E-4</v>
      </c>
      <c r="F91" s="41">
        <f>VLOOKUP(CONCATENATE($A91,F$9),lookups,MATCH(CONCATENATE($A$7,F$11),'Query Result 1'!$CK$7:$CU$7,FALSE),FALSE)</f>
        <v>1.0188963455420343</v>
      </c>
      <c r="G91" s="93"/>
      <c r="H91" s="45"/>
      <c r="I91" s="132"/>
      <c r="J91" s="41"/>
      <c r="K91" s="42"/>
      <c r="L91" s="133"/>
      <c r="M91" s="41"/>
      <c r="N91" s="93"/>
      <c r="O91" s="45"/>
      <c r="P91" s="132"/>
      <c r="Q91" s="41"/>
      <c r="R91" s="93"/>
      <c r="S91" s="133"/>
      <c r="T91" s="41"/>
      <c r="U91" s="93"/>
      <c r="W91" s="106"/>
      <c r="AA91" s="106"/>
      <c r="AG91" s="106"/>
      <c r="AJ91" s="106"/>
    </row>
    <row r="92" spans="1:36" x14ac:dyDescent="0.3">
      <c r="A92" s="46">
        <v>80</v>
      </c>
      <c r="B92" s="132">
        <f>VLOOKUP(CONCATENATE($A92,B$9),lookups,MATCH(CONCATENATE($A$7,B$11),'Query Result 1'!$CK$7:$CU$7,FALSE),FALSE)</f>
        <v>1.7922844713912993E-5</v>
      </c>
      <c r="C92" s="41">
        <f>VLOOKUP(CONCATENATE($A92,C$9),lookups,MATCH(CONCATENATE($A$7,C$11),'Query Result 1'!$CK$7:$CU$7,FALSE),FALSE)</f>
        <v>1.0243841176006092</v>
      </c>
      <c r="D92" s="92"/>
      <c r="E92" s="133">
        <f>VLOOKUP(CONCATENATE($A92,E$9),lookups,MATCH(CONCATENATE($A$7,E$11),'Query Result 1'!$CK$7:$CU$7,FALSE),FALSE)</f>
        <v>1.3826194493590023E-4</v>
      </c>
      <c r="F92" s="41">
        <f>VLOOKUP(CONCATENATE($A92,F$9),lookups,MATCH(CONCATENATE($A$7,F$11),'Query Result 1'!$CK$7:$CU$7,FALSE),FALSE)</f>
        <v>1.0243841176006092</v>
      </c>
      <c r="G92" s="93"/>
      <c r="H92" s="46"/>
      <c r="I92" s="132"/>
      <c r="J92" s="41"/>
      <c r="K92" s="42"/>
      <c r="L92" s="133"/>
      <c r="M92" s="41"/>
      <c r="N92" s="93"/>
      <c r="O92" s="46"/>
      <c r="P92" s="132"/>
      <c r="Q92" s="41"/>
      <c r="R92" s="93"/>
      <c r="S92" s="133"/>
      <c r="T92" s="41"/>
      <c r="U92" s="93"/>
      <c r="W92" s="106"/>
      <c r="AA92" s="106"/>
      <c r="AG92" s="106"/>
      <c r="AJ92" s="106"/>
    </row>
    <row r="93" spans="1:36" x14ac:dyDescent="0.3">
      <c r="A93" s="46">
        <v>81</v>
      </c>
      <c r="B93" s="132">
        <f>VLOOKUP(CONCATENATE($A93,B$9),lookups,MATCH(CONCATENATE($A$7,B$11),'Query Result 1'!$CK$7:$CU$7,FALSE),FALSE)</f>
        <v>8.3213207600310329E-6</v>
      </c>
      <c r="C93" s="41">
        <f>VLOOKUP(CONCATENATE($A93,C$9),lookups,MATCH(CONCATENATE($A$7,C$11),'Query Result 1'!$CK$7:$CU$7,FALSE),FALSE)</f>
        <v>1.0271280036298962</v>
      </c>
      <c r="D93" s="92"/>
      <c r="E93" s="133">
        <f>VLOOKUP(CONCATENATE($A93,E$9),lookups,MATCH(CONCATENATE($A$7,E$11),'Query Result 1'!$CK$7:$CU$7,FALSE),FALSE)</f>
        <v>8.3853309197235779E-5</v>
      </c>
      <c r="F93" s="41">
        <f>VLOOKUP(CONCATENATE($A93,F$9),lookups,MATCH(CONCATENATE($A$7,F$11),'Query Result 1'!$CK$7:$CU$7,FALSE),FALSE)</f>
        <v>1.0271280036298962</v>
      </c>
      <c r="G93" s="93"/>
      <c r="H93" s="46"/>
      <c r="I93" s="132"/>
      <c r="J93" s="41"/>
      <c r="K93" s="42"/>
      <c r="L93" s="133"/>
      <c r="M93" s="41"/>
      <c r="N93" s="93"/>
      <c r="O93" s="46"/>
      <c r="P93" s="132"/>
      <c r="Q93" s="41"/>
      <c r="R93" s="93"/>
      <c r="S93" s="133"/>
      <c r="T93" s="41"/>
      <c r="U93" s="93"/>
      <c r="W93" s="106"/>
      <c r="AA93" s="106"/>
      <c r="AG93" s="106"/>
      <c r="AJ93" s="106"/>
    </row>
    <row r="94" spans="1:36" x14ac:dyDescent="0.3">
      <c r="A94" s="45">
        <v>82</v>
      </c>
      <c r="B94" s="132">
        <f>VLOOKUP(CONCATENATE($A94,B$9),lookups,MATCH(CONCATENATE($A$7,B$11),'Query Result 1'!$CK$7:$CU$7,FALSE),FALSE)</f>
        <v>6.7210667677173718E-6</v>
      </c>
      <c r="C94" s="41">
        <f>VLOOKUP(CONCATENATE($A94,C$9),lookups,MATCH(CONCATENATE($A$7,C$11),'Query Result 1'!$CK$7:$CU$7,FALSE),FALSE)</f>
        <v>1.0289572609827544</v>
      </c>
      <c r="D94" s="92"/>
      <c r="E94" s="133">
        <f>VLOOKUP(CONCATENATE($A94,E$9),lookups,MATCH(CONCATENATE($A$7,E$11),'Query Result 1'!$CK$7:$CU$7,FALSE),FALSE)</f>
        <v>4.4167010187857013E-5</v>
      </c>
      <c r="F94" s="41">
        <f>VLOOKUP(CONCATENATE($A94,F$9),lookups,MATCH(CONCATENATE($A$7,F$11),'Query Result 1'!$CK$7:$CU$7,FALSE),FALSE)</f>
        <v>1.0289572609827544</v>
      </c>
      <c r="G94" s="93"/>
      <c r="H94" s="45"/>
      <c r="I94" s="132"/>
      <c r="J94" s="41"/>
      <c r="K94" s="42"/>
      <c r="L94" s="133"/>
      <c r="M94" s="41"/>
      <c r="N94" s="93"/>
      <c r="O94" s="45"/>
      <c r="P94" s="132"/>
      <c r="Q94" s="41"/>
      <c r="R94" s="93"/>
      <c r="S94" s="133"/>
      <c r="T94" s="41"/>
      <c r="U94" s="93"/>
      <c r="W94" s="106"/>
      <c r="AA94" s="106"/>
      <c r="AG94" s="106"/>
      <c r="AJ94" s="106"/>
    </row>
    <row r="95" spans="1:36" x14ac:dyDescent="0.3">
      <c r="A95" s="46">
        <v>83</v>
      </c>
      <c r="B95" s="132">
        <f>VLOOKUP(CONCATENATE($A95,B$9),lookups,MATCH(CONCATENATE($A$7,B$11),'Query Result 1'!$CK$7:$CU$7,FALSE),FALSE)</f>
        <v>7.6812191631055678E-6</v>
      </c>
      <c r="C95" s="41">
        <f>VLOOKUP(CONCATENATE($A95,C$9),lookups,MATCH(CONCATENATE($A$7,C$11),'Query Result 1'!$CK$7:$CU$7,FALSE),FALSE)</f>
        <v>1.0307865183356129</v>
      </c>
      <c r="D95" s="92"/>
      <c r="E95" s="133">
        <f>VLOOKUP(CONCATENATE($A95,E$9),lookups,MATCH(CONCATENATE($A$7,E$11),'Query Result 1'!$CK$7:$CU$7,FALSE),FALSE)</f>
        <v>6.2089854901770003E-5</v>
      </c>
      <c r="F95" s="41">
        <f>VLOOKUP(CONCATENATE($A95,F$9),lookups,MATCH(CONCATENATE($A$7,F$11),'Query Result 1'!$CK$7:$CU$7,FALSE),FALSE)</f>
        <v>1.0307865183356129</v>
      </c>
      <c r="G95" s="93"/>
      <c r="H95" s="46"/>
      <c r="I95" s="132"/>
      <c r="J95" s="41"/>
      <c r="K95" s="42"/>
      <c r="L95" s="133"/>
      <c r="M95" s="41"/>
      <c r="N95" s="93"/>
      <c r="O95" s="46"/>
      <c r="P95" s="132"/>
      <c r="Q95" s="41"/>
      <c r="R95" s="93"/>
      <c r="S95" s="133"/>
      <c r="T95" s="41"/>
      <c r="U95" s="93"/>
      <c r="W95" s="106"/>
      <c r="AA95" s="106"/>
      <c r="AG95" s="106"/>
      <c r="AJ95" s="106"/>
    </row>
    <row r="96" spans="1:36" ht="13.5" thickBot="1" x14ac:dyDescent="0.35">
      <c r="A96" s="47" t="s">
        <v>110</v>
      </c>
      <c r="B96" s="135">
        <f>IFERROR(VLOOKUP(CONCATENATE($A96,B$9),lookups,MATCH(CONCATENATE($A$7,B$11),'Query Result 1'!$CK$7:$CU$7,FALSE),FALSE),VLOOKUP("NNNN",lookups,MATCH(CONCATENATE($A$7,B$11),'Query Result 1'!$CK$7:$CU$7,FALSE),FALSE))</f>
        <v>0.18744191078007902</v>
      </c>
      <c r="C96" s="80">
        <f>IFERROR(VLOOKUP(CONCATENATE($A96,C$9),lookups,MATCH(CONCATENATE($A$7,C$11),'Query Result 1'!$CK$7:$CU$7,FALSE),FALSE),VLOOKUP("NNNN",lookups,MATCH(CONCATENATE($A$7,C$11),'Query Result 1'!$CK$7:$CU$7,FALSE),FALSE))</f>
        <v>1.1158469852435202</v>
      </c>
      <c r="D96" s="136"/>
      <c r="E96" s="137"/>
      <c r="F96" s="80"/>
      <c r="G96" s="81"/>
      <c r="H96" s="137"/>
      <c r="I96" s="77"/>
      <c r="J96" s="77"/>
      <c r="K96" s="71"/>
      <c r="L96" s="79"/>
      <c r="M96" s="77"/>
      <c r="N96" s="81"/>
      <c r="O96" s="137"/>
      <c r="P96" s="77"/>
      <c r="Q96" s="77"/>
      <c r="R96" s="81"/>
      <c r="S96" s="79"/>
      <c r="T96" s="77"/>
      <c r="U96" s="81"/>
      <c r="W96" s="106"/>
      <c r="AA96" s="106"/>
      <c r="AG96" s="106"/>
      <c r="AJ96" s="106"/>
    </row>
    <row r="97" spans="1:36" x14ac:dyDescent="0.3">
      <c r="B97" s="25"/>
      <c r="C97" s="26"/>
      <c r="D97" s="26"/>
      <c r="E97" s="26"/>
      <c r="F97" s="26"/>
      <c r="G97" s="26"/>
      <c r="H97" s="26"/>
      <c r="I97" s="26"/>
      <c r="K97" s="106"/>
      <c r="L97" s="26"/>
      <c r="N97" s="22"/>
      <c r="O97" s="22"/>
      <c r="P97" s="26"/>
      <c r="S97" s="26"/>
      <c r="T97" s="106"/>
      <c r="U97" s="22"/>
      <c r="W97" s="106"/>
      <c r="AA97" s="106"/>
      <c r="AG97" s="106"/>
      <c r="AJ97" s="106"/>
    </row>
    <row r="98" spans="1:36" x14ac:dyDescent="0.3">
      <c r="A98" s="27" t="s">
        <v>39</v>
      </c>
      <c r="B98" s="23" t="e">
        <f>(SUMPRODUCT(B12:B96,C12:C96)+SUMPRODUCT(E12:E96,F12:F96)+SUMPRODUCT(#REF!,#REF!)+SUMPRODUCT(#REF!,#REF!)+SUMPRODUCT(I12:I96,J12:J96)+SUMPRODUCT(L12:L96,M12:M96)+SUMPRODUCT(#REF!,#REF!)+SUMPRODUCT(#REF!,#REF!)+SUMPRODUCT(P12:P96,Q12:Q96)+SUMPRODUCT(S12:S96,T12:T96)+SUMPRODUCT(#REF!,#REF!)+SUMPRODUCT(#REF!,#REF!))</f>
        <v>#REF!</v>
      </c>
      <c r="F98" s="26"/>
      <c r="G98" s="26"/>
      <c r="H98" s="26"/>
      <c r="I98" s="22"/>
      <c r="K98" s="106"/>
      <c r="L98" s="26"/>
      <c r="N98" s="22"/>
      <c r="O98" s="22"/>
      <c r="P98" s="22"/>
      <c r="S98" s="26"/>
      <c r="T98" s="106"/>
      <c r="U98" s="22"/>
      <c r="W98" s="106"/>
      <c r="AA98" s="106"/>
      <c r="AG98" s="106"/>
      <c r="AJ98" s="106"/>
    </row>
    <row r="99" spans="1:36" ht="13.5" thickBot="1" x14ac:dyDescent="0.35">
      <c r="A99" s="27"/>
      <c r="B99" s="22"/>
      <c r="C99" s="26"/>
      <c r="F99" s="26"/>
      <c r="G99" s="26"/>
      <c r="H99" s="26"/>
      <c r="I99" s="26"/>
      <c r="K99" s="106"/>
      <c r="L99" s="26"/>
      <c r="N99" s="22"/>
      <c r="O99" s="22"/>
      <c r="P99" s="26"/>
      <c r="S99" s="26"/>
      <c r="T99" s="106"/>
      <c r="U99" s="22"/>
      <c r="W99" s="106"/>
      <c r="AA99" s="106"/>
      <c r="AG99" s="106"/>
      <c r="AJ99" s="106"/>
    </row>
    <row r="100" spans="1:36" x14ac:dyDescent="0.3">
      <c r="A100" s="56"/>
      <c r="B100" s="57"/>
      <c r="C100" s="58"/>
      <c r="D100" s="57"/>
      <c r="E100" s="57"/>
      <c r="F100" s="58"/>
      <c r="G100" s="58"/>
      <c r="H100" s="58"/>
      <c r="I100" s="58"/>
      <c r="J100" s="59"/>
      <c r="K100" s="59"/>
      <c r="L100" s="58"/>
      <c r="M100" s="59"/>
      <c r="N100" s="58"/>
      <c r="O100" s="58"/>
      <c r="P100" s="58"/>
      <c r="Q100" s="59"/>
      <c r="R100" s="59"/>
      <c r="S100" s="58"/>
      <c r="T100" s="59"/>
      <c r="U100" s="58"/>
      <c r="W100" s="106"/>
      <c r="AA100" s="106"/>
      <c r="AG100" s="106"/>
      <c r="AJ100" s="106"/>
    </row>
    <row r="101" spans="1:36" s="28" customFormat="1" ht="15.5" x14ac:dyDescent="0.35">
      <c r="A101" s="61" t="s">
        <v>111</v>
      </c>
      <c r="B101" s="62"/>
      <c r="C101" s="63"/>
      <c r="D101" s="63"/>
      <c r="E101" s="63"/>
      <c r="F101" s="63"/>
      <c r="G101" s="63"/>
      <c r="H101" s="64"/>
      <c r="I101" s="64"/>
      <c r="J101" s="62"/>
      <c r="K101" s="62"/>
      <c r="L101" s="64"/>
      <c r="M101" s="62"/>
      <c r="N101" s="62"/>
      <c r="O101" s="65"/>
      <c r="P101" s="64"/>
      <c r="Q101" s="62"/>
      <c r="R101" s="62"/>
      <c r="S101" s="64"/>
      <c r="T101" s="62"/>
      <c r="U101" s="62"/>
    </row>
    <row r="102" spans="1:36" x14ac:dyDescent="0.3">
      <c r="A102" s="66" t="s">
        <v>40</v>
      </c>
      <c r="B102" s="44"/>
      <c r="C102" s="104"/>
      <c r="D102" s="104"/>
      <c r="E102" s="104"/>
      <c r="F102" s="104"/>
      <c r="G102" s="104"/>
      <c r="H102" s="138"/>
      <c r="I102" s="138"/>
      <c r="J102" s="44"/>
      <c r="K102" s="44"/>
      <c r="L102" s="138"/>
      <c r="M102" s="44"/>
      <c r="N102" s="44"/>
      <c r="O102" s="42"/>
      <c r="P102" s="138"/>
      <c r="Q102" s="44"/>
      <c r="R102" s="44"/>
      <c r="S102" s="138"/>
      <c r="T102" s="44"/>
      <c r="U102" s="44"/>
      <c r="W102" s="106"/>
      <c r="AA102" s="106"/>
      <c r="AG102" s="106"/>
      <c r="AJ102" s="106"/>
    </row>
    <row r="103" spans="1:36" ht="13.5" thickBot="1" x14ac:dyDescent="0.35">
      <c r="A103" s="89"/>
      <c r="B103" s="68"/>
      <c r="C103" s="69"/>
      <c r="D103" s="69"/>
      <c r="E103" s="69"/>
      <c r="F103" s="69"/>
      <c r="G103" s="69"/>
      <c r="H103" s="70"/>
      <c r="I103" s="70"/>
      <c r="J103" s="68"/>
      <c r="K103" s="68"/>
      <c r="L103" s="70"/>
      <c r="M103" s="68"/>
      <c r="N103" s="68"/>
      <c r="O103" s="71"/>
      <c r="P103" s="70"/>
      <c r="Q103" s="68"/>
      <c r="R103" s="68"/>
      <c r="S103" s="70"/>
      <c r="T103" s="68"/>
      <c r="U103" s="68"/>
      <c r="W103" s="106"/>
      <c r="AA103" s="106"/>
      <c r="AG103" s="106"/>
      <c r="AJ103" s="106"/>
    </row>
    <row r="104" spans="1:36" s="103" customFormat="1" x14ac:dyDescent="0.3">
      <c r="C104" s="105"/>
      <c r="D104" s="105"/>
      <c r="E104" s="105"/>
      <c r="F104" s="105"/>
      <c r="G104" s="105"/>
      <c r="H104" s="17"/>
      <c r="I104" s="17"/>
      <c r="L104" s="17"/>
      <c r="P104" s="17"/>
      <c r="S104" s="17"/>
    </row>
    <row r="105" spans="1:36" s="21" customFormat="1" ht="39" hidden="1" x14ac:dyDescent="0.3">
      <c r="A105" s="19" t="s">
        <v>36</v>
      </c>
      <c r="B105" s="19" t="s">
        <v>19</v>
      </c>
      <c r="C105" s="19" t="s">
        <v>62</v>
      </c>
      <c r="D105" s="20"/>
      <c r="E105" s="19" t="s">
        <v>19</v>
      </c>
      <c r="F105" s="19" t="s">
        <v>62</v>
      </c>
      <c r="H105" s="19"/>
      <c r="K105" s="19"/>
      <c r="N105" s="19"/>
      <c r="R105" s="19"/>
      <c r="U105" s="19"/>
    </row>
    <row r="106" spans="1:36" hidden="1" x14ac:dyDescent="0.3">
      <c r="H106" s="106"/>
      <c r="K106" s="106"/>
      <c r="N106" s="22"/>
      <c r="O106" s="22"/>
      <c r="T106" s="106"/>
      <c r="U106" s="22"/>
      <c r="W106" s="106"/>
      <c r="AA106" s="106"/>
      <c r="AG106" s="106"/>
      <c r="AJ106" s="106"/>
    </row>
    <row r="107" spans="1:36" ht="12.75" hidden="1" customHeight="1" x14ac:dyDescent="0.3">
      <c r="B107" s="226" t="s">
        <v>37</v>
      </c>
      <c r="C107" s="226"/>
      <c r="D107" s="105"/>
      <c r="E107" s="226" t="s">
        <v>38</v>
      </c>
      <c r="F107" s="226"/>
      <c r="G107" s="105"/>
      <c r="H107" s="105"/>
      <c r="I107" s="103"/>
      <c r="K107" s="106"/>
      <c r="L107" s="103"/>
      <c r="P107" s="103"/>
      <c r="S107" s="103"/>
      <c r="T107" s="106"/>
      <c r="W107" s="106"/>
      <c r="AA107" s="106"/>
      <c r="AG107" s="106"/>
      <c r="AJ107" s="106"/>
    </row>
    <row r="108" spans="1:36" hidden="1" x14ac:dyDescent="0.3">
      <c r="E108" s="106"/>
      <c r="F108" s="106"/>
      <c r="G108" s="106"/>
      <c r="H108" s="106"/>
      <c r="K108" s="106"/>
      <c r="T108" s="106"/>
      <c r="W108" s="106"/>
      <c r="AA108" s="106"/>
      <c r="AG108" s="106"/>
      <c r="AJ108" s="106"/>
    </row>
    <row r="109" spans="1:36" hidden="1" x14ac:dyDescent="0.3">
      <c r="A109" s="24">
        <f>A12</f>
        <v>0</v>
      </c>
      <c r="B109" s="139">
        <f>B12</f>
        <v>1.5356037310241882E-3</v>
      </c>
      <c r="C109" s="23" t="e">
        <f>C12/$B$98</f>
        <v>#REF!</v>
      </c>
      <c r="E109" s="139">
        <f>E12</f>
        <v>6.3818129213468757E-4</v>
      </c>
      <c r="F109" s="23" t="e">
        <f>F12/$B$98</f>
        <v>#REF!</v>
      </c>
      <c r="K109" s="106"/>
      <c r="T109" s="106"/>
      <c r="W109" s="106"/>
      <c r="AA109" s="106"/>
      <c r="AG109" s="106"/>
      <c r="AJ109" s="106"/>
    </row>
    <row r="110" spans="1:36" hidden="1" x14ac:dyDescent="0.3">
      <c r="A110" s="24">
        <f t="shared" ref="A110:B125" si="0">A13</f>
        <v>1</v>
      </c>
      <c r="B110" s="139">
        <f t="shared" si="0"/>
        <v>2.7687594575010947E-3</v>
      </c>
      <c r="C110" s="23" t="e">
        <f t="shared" ref="C110:C173" si="1">C13/$B$98</f>
        <v>#REF!</v>
      </c>
      <c r="E110" s="139">
        <f t="shared" ref="E110:E173" si="2">E13</f>
        <v>1.5272824102641571E-3</v>
      </c>
      <c r="F110" s="23" t="e">
        <f t="shared" ref="F110:F173" si="3">F13/$B$98</f>
        <v>#REF!</v>
      </c>
      <c r="K110" s="106"/>
      <c r="T110" s="106"/>
      <c r="W110" s="106"/>
      <c r="AA110" s="106"/>
      <c r="AG110" s="106"/>
      <c r="AJ110" s="106"/>
    </row>
    <row r="111" spans="1:36" hidden="1" x14ac:dyDescent="0.3">
      <c r="A111" s="24">
        <f t="shared" si="0"/>
        <v>2</v>
      </c>
      <c r="B111" s="139">
        <f t="shared" si="0"/>
        <v>3.5304803578423967E-3</v>
      </c>
      <c r="C111" s="23" t="e">
        <f t="shared" si="1"/>
        <v>#REF!</v>
      </c>
      <c r="E111" s="139">
        <f t="shared" si="2"/>
        <v>2.4759129769076947E-3</v>
      </c>
      <c r="F111" s="23" t="e">
        <f t="shared" si="3"/>
        <v>#REF!</v>
      </c>
      <c r="K111" s="106"/>
      <c r="T111" s="106"/>
      <c r="W111" s="106"/>
      <c r="AA111" s="106"/>
      <c r="AG111" s="106"/>
      <c r="AJ111" s="106"/>
    </row>
    <row r="112" spans="1:36" hidden="1" x14ac:dyDescent="0.3">
      <c r="A112" s="24">
        <f t="shared" si="0"/>
        <v>3</v>
      </c>
      <c r="B112" s="139">
        <f t="shared" si="0"/>
        <v>4.3213258808438076E-3</v>
      </c>
      <c r="C112" s="23" t="e">
        <f t="shared" si="1"/>
        <v>#REF!</v>
      </c>
      <c r="E112" s="139">
        <f t="shared" si="2"/>
        <v>2.064647700883084E-3</v>
      </c>
      <c r="F112" s="23" t="e">
        <f t="shared" si="3"/>
        <v>#REF!</v>
      </c>
      <c r="K112" s="106"/>
      <c r="T112" s="106"/>
      <c r="W112" s="106"/>
      <c r="AA112" s="106"/>
      <c r="AG112" s="106"/>
      <c r="AJ112" s="106"/>
    </row>
    <row r="113" spans="1:36" hidden="1" x14ac:dyDescent="0.3">
      <c r="A113" s="24">
        <f t="shared" si="0"/>
        <v>4</v>
      </c>
      <c r="B113" s="139">
        <f t="shared" si="0"/>
        <v>4.0553636673212774E-3</v>
      </c>
      <c r="C113" s="23" t="e">
        <f t="shared" si="1"/>
        <v>#REF!</v>
      </c>
      <c r="E113" s="139">
        <f t="shared" si="2"/>
        <v>2.3194081364594187E-3</v>
      </c>
      <c r="F113" s="23" t="e">
        <f t="shared" si="3"/>
        <v>#REF!</v>
      </c>
      <c r="G113" s="26"/>
      <c r="H113" s="26"/>
      <c r="J113" s="139"/>
      <c r="K113" s="26"/>
      <c r="M113" s="139"/>
      <c r="N113" s="26"/>
      <c r="O113" s="26"/>
      <c r="Q113" s="139"/>
      <c r="R113" s="26"/>
      <c r="T113" s="139"/>
      <c r="U113" s="26"/>
      <c r="W113" s="106"/>
      <c r="AA113" s="106"/>
      <c r="AG113" s="106"/>
      <c r="AJ113" s="106"/>
    </row>
    <row r="114" spans="1:36" hidden="1" x14ac:dyDescent="0.3">
      <c r="A114" s="24">
        <f t="shared" si="0"/>
        <v>5</v>
      </c>
      <c r="B114" s="139">
        <f t="shared" si="0"/>
        <v>5.0612833268896436E-3</v>
      </c>
      <c r="C114" s="23" t="e">
        <f t="shared" si="1"/>
        <v>#REF!</v>
      </c>
      <c r="E114" s="139">
        <f t="shared" si="2"/>
        <v>2.5578459813141541E-3</v>
      </c>
      <c r="F114" s="23" t="e">
        <f t="shared" si="3"/>
        <v>#REF!</v>
      </c>
      <c r="G114" s="26"/>
      <c r="H114" s="26"/>
      <c r="J114" s="139"/>
      <c r="K114" s="26"/>
      <c r="M114" s="139"/>
      <c r="N114" s="26"/>
      <c r="O114" s="26"/>
      <c r="Q114" s="139"/>
      <c r="R114" s="26"/>
      <c r="T114" s="139"/>
      <c r="U114" s="26"/>
      <c r="W114" s="106"/>
      <c r="AA114" s="106"/>
      <c r="AG114" s="106"/>
      <c r="AJ114" s="106"/>
    </row>
    <row r="115" spans="1:36" hidden="1" x14ac:dyDescent="0.3">
      <c r="A115" s="24">
        <f t="shared" si="0"/>
        <v>6</v>
      </c>
      <c r="B115" s="139">
        <f t="shared" si="0"/>
        <v>6.3030804249250439E-3</v>
      </c>
      <c r="C115" s="23" t="e">
        <f t="shared" si="1"/>
        <v>#REF!</v>
      </c>
      <c r="E115" s="139">
        <f t="shared" si="2"/>
        <v>3.066726750869898E-3</v>
      </c>
      <c r="F115" s="23" t="e">
        <f t="shared" si="3"/>
        <v>#REF!</v>
      </c>
      <c r="G115" s="26"/>
      <c r="H115" s="26"/>
      <c r="J115" s="139"/>
      <c r="K115" s="26"/>
      <c r="M115" s="139"/>
      <c r="N115" s="26"/>
      <c r="O115" s="26"/>
      <c r="Q115" s="139"/>
      <c r="R115" s="26"/>
      <c r="T115" s="139"/>
      <c r="U115" s="26"/>
      <c r="W115" s="106"/>
      <c r="AA115" s="106"/>
      <c r="AG115" s="106"/>
      <c r="AJ115" s="106"/>
    </row>
    <row r="116" spans="1:36" hidden="1" x14ac:dyDescent="0.3">
      <c r="A116" s="24">
        <f t="shared" si="0"/>
        <v>7</v>
      </c>
      <c r="B116" s="139">
        <f t="shared" si="0"/>
        <v>7.1812998159067809E-3</v>
      </c>
      <c r="C116" s="23" t="e">
        <f t="shared" si="1"/>
        <v>#REF!</v>
      </c>
      <c r="E116" s="139">
        <f t="shared" si="2"/>
        <v>3.5788080284102691E-3</v>
      </c>
      <c r="F116" s="23" t="e">
        <f t="shared" si="3"/>
        <v>#REF!</v>
      </c>
      <c r="G116" s="26"/>
      <c r="H116" s="26"/>
      <c r="J116" s="139"/>
      <c r="K116" s="26"/>
      <c r="M116" s="139"/>
      <c r="N116" s="26"/>
      <c r="O116" s="26"/>
      <c r="Q116" s="139"/>
      <c r="R116" s="26"/>
      <c r="T116" s="139"/>
      <c r="U116" s="26"/>
      <c r="W116" s="106"/>
      <c r="AA116" s="106"/>
      <c r="AG116" s="106"/>
      <c r="AJ116" s="106"/>
    </row>
    <row r="117" spans="1:36" hidden="1" x14ac:dyDescent="0.3">
      <c r="A117" s="24">
        <f t="shared" si="0"/>
        <v>8</v>
      </c>
      <c r="B117" s="139">
        <f t="shared" si="0"/>
        <v>8.0140719935068092E-3</v>
      </c>
      <c r="C117" s="23" t="e">
        <f t="shared" si="1"/>
        <v>#REF!</v>
      </c>
      <c r="E117" s="139">
        <f t="shared" si="2"/>
        <v>3.8713344582052061E-3</v>
      </c>
      <c r="F117" s="23" t="e">
        <f t="shared" si="3"/>
        <v>#REF!</v>
      </c>
      <c r="G117" s="26"/>
      <c r="H117" s="26"/>
      <c r="J117" s="139"/>
      <c r="K117" s="26"/>
      <c r="M117" s="139"/>
      <c r="N117" s="26"/>
      <c r="O117" s="26"/>
      <c r="Q117" s="139"/>
      <c r="R117" s="26"/>
      <c r="T117" s="139"/>
      <c r="U117" s="26"/>
      <c r="W117" s="106"/>
      <c r="AA117" s="106"/>
      <c r="AG117" s="106"/>
      <c r="AJ117" s="106"/>
    </row>
    <row r="118" spans="1:36" hidden="1" x14ac:dyDescent="0.3">
      <c r="A118" s="24">
        <f t="shared" si="0"/>
        <v>9</v>
      </c>
      <c r="B118" s="139">
        <f t="shared" si="0"/>
        <v>9.6482513704575189E-3</v>
      </c>
      <c r="C118" s="23" t="e">
        <f t="shared" si="1"/>
        <v>#REF!</v>
      </c>
      <c r="E118" s="139">
        <f t="shared" si="2"/>
        <v>5.5589623184991921E-3</v>
      </c>
      <c r="F118" s="23" t="e">
        <f t="shared" si="3"/>
        <v>#REF!</v>
      </c>
      <c r="G118" s="26"/>
      <c r="H118" s="26"/>
      <c r="J118" s="139"/>
      <c r="K118" s="26"/>
      <c r="M118" s="139"/>
      <c r="N118" s="26"/>
      <c r="O118" s="26"/>
      <c r="Q118" s="139"/>
      <c r="R118" s="26"/>
      <c r="T118" s="139"/>
      <c r="U118" s="26"/>
      <c r="W118" s="106"/>
      <c r="AA118" s="106"/>
      <c r="AG118" s="106"/>
      <c r="AJ118" s="106"/>
    </row>
    <row r="119" spans="1:36" hidden="1" x14ac:dyDescent="0.3">
      <c r="A119" s="24">
        <f t="shared" si="0"/>
        <v>10</v>
      </c>
      <c r="B119" s="139">
        <f t="shared" si="0"/>
        <v>7.9359795986819037E-3</v>
      </c>
      <c r="C119" s="23" t="e">
        <f t="shared" si="1"/>
        <v>#REF!</v>
      </c>
      <c r="E119" s="139">
        <f t="shared" si="2"/>
        <v>4.9665482905446754E-3</v>
      </c>
      <c r="F119" s="23" t="e">
        <f t="shared" si="3"/>
        <v>#REF!</v>
      </c>
      <c r="G119" s="26"/>
      <c r="H119" s="26"/>
      <c r="J119" s="139"/>
      <c r="K119" s="26"/>
      <c r="M119" s="139"/>
      <c r="N119" s="26"/>
      <c r="O119" s="26"/>
      <c r="Q119" s="139"/>
      <c r="R119" s="26"/>
      <c r="T119" s="139"/>
      <c r="U119" s="26"/>
      <c r="W119" s="106"/>
      <c r="AA119" s="106"/>
      <c r="AG119" s="106"/>
      <c r="AJ119" s="106"/>
    </row>
    <row r="120" spans="1:36" hidden="1" x14ac:dyDescent="0.3">
      <c r="A120" s="24">
        <f t="shared" si="0"/>
        <v>11</v>
      </c>
      <c r="B120" s="139">
        <f t="shared" si="0"/>
        <v>7.743949119604264E-3</v>
      </c>
      <c r="C120" s="23" t="e">
        <f t="shared" si="1"/>
        <v>#REF!</v>
      </c>
      <c r="E120" s="139">
        <f t="shared" si="2"/>
        <v>5.5845663823762106E-3</v>
      </c>
      <c r="F120" s="23" t="e">
        <f t="shared" si="3"/>
        <v>#REF!</v>
      </c>
      <c r="G120" s="26"/>
      <c r="H120" s="26"/>
      <c r="J120" s="139"/>
      <c r="K120" s="26"/>
      <c r="M120" s="139"/>
      <c r="N120" s="26"/>
      <c r="O120" s="26"/>
      <c r="Q120" s="139"/>
      <c r="R120" s="26"/>
      <c r="T120" s="139"/>
      <c r="U120" s="26"/>
      <c r="W120" s="106"/>
      <c r="AA120" s="106"/>
      <c r="AG120" s="106"/>
      <c r="AJ120" s="106"/>
    </row>
    <row r="121" spans="1:36" hidden="1" x14ac:dyDescent="0.3">
      <c r="A121" s="24">
        <f t="shared" si="0"/>
        <v>12</v>
      </c>
      <c r="B121" s="139">
        <f t="shared" si="0"/>
        <v>7.1704180887590474E-3</v>
      </c>
      <c r="C121" s="23" t="e">
        <f t="shared" si="1"/>
        <v>#REF!</v>
      </c>
      <c r="E121" s="139">
        <f t="shared" si="2"/>
        <v>5.7996405189431671E-3</v>
      </c>
      <c r="F121" s="23" t="e">
        <f t="shared" si="3"/>
        <v>#REF!</v>
      </c>
      <c r="G121" s="26"/>
      <c r="H121" s="26"/>
      <c r="J121" s="139"/>
      <c r="K121" s="26"/>
      <c r="M121" s="139"/>
      <c r="N121" s="26"/>
      <c r="O121" s="26"/>
      <c r="Q121" s="139"/>
      <c r="R121" s="26"/>
      <c r="T121" s="139"/>
      <c r="U121" s="26"/>
      <c r="W121" s="106"/>
      <c r="AA121" s="106"/>
      <c r="AG121" s="106"/>
      <c r="AJ121" s="106"/>
    </row>
    <row r="122" spans="1:36" hidden="1" x14ac:dyDescent="0.3">
      <c r="A122" s="24">
        <f t="shared" si="0"/>
        <v>13</v>
      </c>
      <c r="B122" s="139">
        <f t="shared" si="0"/>
        <v>6.8634893730332878E-3</v>
      </c>
      <c r="C122" s="23" t="e">
        <f t="shared" si="1"/>
        <v>#REF!</v>
      </c>
      <c r="E122" s="139">
        <f t="shared" si="2"/>
        <v>6.7361091552451203E-3</v>
      </c>
      <c r="F122" s="23" t="e">
        <f t="shared" si="3"/>
        <v>#REF!</v>
      </c>
      <c r="G122" s="26"/>
      <c r="H122" s="26"/>
      <c r="J122" s="139"/>
      <c r="K122" s="26"/>
      <c r="M122" s="139"/>
      <c r="N122" s="26"/>
      <c r="O122" s="26"/>
      <c r="Q122" s="139"/>
      <c r="R122" s="26"/>
      <c r="T122" s="139"/>
      <c r="U122" s="26"/>
      <c r="W122" s="106"/>
      <c r="AA122" s="106"/>
      <c r="AG122" s="106"/>
      <c r="AJ122" s="106"/>
    </row>
    <row r="123" spans="1:36" hidden="1" x14ac:dyDescent="0.3">
      <c r="A123" s="24">
        <f t="shared" si="0"/>
        <v>14</v>
      </c>
      <c r="B123" s="139">
        <f t="shared" si="0"/>
        <v>6.5159142059027612E-3</v>
      </c>
      <c r="C123" s="23" t="e">
        <f t="shared" si="1"/>
        <v>#REF!</v>
      </c>
      <c r="E123" s="139">
        <f t="shared" si="2"/>
        <v>7.1003269638957095E-3</v>
      </c>
      <c r="F123" s="23" t="e">
        <f t="shared" si="3"/>
        <v>#REF!</v>
      </c>
      <c r="G123" s="26"/>
      <c r="H123" s="26"/>
      <c r="J123" s="139"/>
      <c r="K123" s="26"/>
      <c r="M123" s="139"/>
      <c r="N123" s="26"/>
      <c r="O123" s="26"/>
      <c r="Q123" s="139"/>
      <c r="R123" s="26"/>
      <c r="T123" s="139"/>
      <c r="U123" s="26"/>
      <c r="W123" s="106"/>
      <c r="AA123" s="106"/>
      <c r="AG123" s="106"/>
      <c r="AJ123" s="106"/>
    </row>
    <row r="124" spans="1:36" hidden="1" x14ac:dyDescent="0.3">
      <c r="A124" s="24">
        <f t="shared" si="0"/>
        <v>15</v>
      </c>
      <c r="B124" s="139">
        <f t="shared" si="0"/>
        <v>6.1817811723076689E-3</v>
      </c>
      <c r="C124" s="23" t="e">
        <f t="shared" si="1"/>
        <v>#REF!</v>
      </c>
      <c r="E124" s="139">
        <f t="shared" si="2"/>
        <v>7.9420605638526945E-3</v>
      </c>
      <c r="F124" s="23" t="e">
        <f t="shared" si="3"/>
        <v>#REF!</v>
      </c>
      <c r="G124" s="26"/>
      <c r="H124" s="26"/>
      <c r="J124" s="139"/>
      <c r="K124" s="26"/>
      <c r="M124" s="139"/>
      <c r="N124" s="26"/>
      <c r="O124" s="26"/>
      <c r="Q124" s="139"/>
      <c r="R124" s="26"/>
      <c r="T124" s="139"/>
      <c r="U124" s="26"/>
      <c r="W124" s="106"/>
      <c r="AA124" s="106"/>
      <c r="AG124" s="106"/>
      <c r="AJ124" s="106"/>
    </row>
    <row r="125" spans="1:36" hidden="1" x14ac:dyDescent="0.3">
      <c r="A125" s="24">
        <f t="shared" si="0"/>
        <v>16</v>
      </c>
      <c r="B125" s="139">
        <f t="shared" si="0"/>
        <v>5.786838487004657E-3</v>
      </c>
      <c r="C125" s="23" t="e">
        <f t="shared" si="1"/>
        <v>#REF!</v>
      </c>
      <c r="E125" s="139">
        <f t="shared" si="2"/>
        <v>8.3405238079387965E-3</v>
      </c>
      <c r="F125" s="23" t="e">
        <f t="shared" si="3"/>
        <v>#REF!</v>
      </c>
      <c r="G125" s="26"/>
      <c r="H125" s="26"/>
      <c r="J125" s="139"/>
      <c r="K125" s="26"/>
      <c r="M125" s="139"/>
      <c r="N125" s="26"/>
      <c r="O125" s="26"/>
      <c r="Q125" s="139"/>
      <c r="R125" s="26"/>
      <c r="T125" s="139"/>
      <c r="U125" s="26"/>
      <c r="W125" s="106"/>
      <c r="AA125" s="106"/>
      <c r="AG125" s="106"/>
      <c r="AJ125" s="106"/>
    </row>
    <row r="126" spans="1:36" hidden="1" x14ac:dyDescent="0.3">
      <c r="A126" s="24">
        <f t="shared" ref="A126:B141" si="4">A29</f>
        <v>17</v>
      </c>
      <c r="B126" s="139">
        <f t="shared" si="4"/>
        <v>5.2962006129612894E-3</v>
      </c>
      <c r="C126" s="23" t="e">
        <f t="shared" si="1"/>
        <v>#REF!</v>
      </c>
      <c r="E126" s="139">
        <f t="shared" si="2"/>
        <v>8.6394512537029886E-3</v>
      </c>
      <c r="F126" s="23" t="e">
        <f t="shared" si="3"/>
        <v>#REF!</v>
      </c>
      <c r="G126" s="26"/>
      <c r="H126" s="26"/>
      <c r="J126" s="139"/>
      <c r="K126" s="26"/>
      <c r="M126" s="139"/>
      <c r="N126" s="26"/>
      <c r="O126" s="26"/>
      <c r="Q126" s="139"/>
      <c r="R126" s="26"/>
      <c r="T126" s="139"/>
      <c r="U126" s="26"/>
      <c r="W126" s="106"/>
      <c r="AA126" s="106"/>
      <c r="AG126" s="106"/>
      <c r="AJ126" s="106"/>
    </row>
    <row r="127" spans="1:36" hidden="1" x14ac:dyDescent="0.3">
      <c r="A127" s="24">
        <f t="shared" si="4"/>
        <v>18</v>
      </c>
      <c r="B127" s="139">
        <f t="shared" si="4"/>
        <v>4.8817348289520515E-3</v>
      </c>
      <c r="C127" s="23" t="e">
        <f t="shared" si="1"/>
        <v>#REF!</v>
      </c>
      <c r="E127" s="139">
        <f t="shared" si="2"/>
        <v>8.7329060868541059E-3</v>
      </c>
      <c r="F127" s="23" t="e">
        <f t="shared" si="3"/>
        <v>#REF!</v>
      </c>
      <c r="G127" s="26"/>
      <c r="H127" s="26"/>
      <c r="J127" s="139"/>
      <c r="K127" s="26"/>
      <c r="M127" s="139"/>
      <c r="N127" s="26"/>
      <c r="O127" s="26"/>
      <c r="Q127" s="139"/>
      <c r="R127" s="26"/>
      <c r="T127" s="139"/>
      <c r="U127" s="26"/>
      <c r="W127" s="106"/>
      <c r="AA127" s="106"/>
      <c r="AG127" s="106"/>
      <c r="AJ127" s="106"/>
    </row>
    <row r="128" spans="1:36" hidden="1" x14ac:dyDescent="0.3">
      <c r="A128" s="24">
        <f t="shared" si="4"/>
        <v>19</v>
      </c>
      <c r="B128" s="139">
        <f t="shared" si="4"/>
        <v>4.8673325430212281E-3</v>
      </c>
      <c r="C128" s="23" t="e">
        <f t="shared" si="1"/>
        <v>#REF!</v>
      </c>
      <c r="E128" s="139">
        <f t="shared" si="2"/>
        <v>9.0411150057737172E-3</v>
      </c>
      <c r="F128" s="23" t="e">
        <f t="shared" si="3"/>
        <v>#REF!</v>
      </c>
      <c r="G128" s="26"/>
      <c r="H128" s="26"/>
      <c r="J128" s="139"/>
      <c r="K128" s="26"/>
      <c r="M128" s="139"/>
      <c r="N128" s="26"/>
      <c r="O128" s="26"/>
      <c r="Q128" s="139"/>
      <c r="R128" s="26"/>
      <c r="T128" s="139"/>
      <c r="U128" s="26"/>
      <c r="W128" s="106"/>
      <c r="AA128" s="106"/>
      <c r="AG128" s="106"/>
      <c r="AJ128" s="106"/>
    </row>
    <row r="129" spans="1:36" hidden="1" x14ac:dyDescent="0.3">
      <c r="A129" s="24">
        <f t="shared" si="4"/>
        <v>20</v>
      </c>
      <c r="B129" s="139">
        <f t="shared" si="4"/>
        <v>4.4131804600026116E-3</v>
      </c>
      <c r="C129" s="23" t="e">
        <f t="shared" si="1"/>
        <v>#REF!</v>
      </c>
      <c r="E129" s="139">
        <f t="shared" si="2"/>
        <v>9.1972997954235299E-3</v>
      </c>
      <c r="F129" s="23" t="e">
        <f t="shared" si="3"/>
        <v>#REF!</v>
      </c>
      <c r="G129" s="26"/>
      <c r="H129" s="26"/>
      <c r="J129" s="139"/>
      <c r="K129" s="26"/>
      <c r="M129" s="139"/>
      <c r="N129" s="26"/>
      <c r="O129" s="26"/>
      <c r="Q129" s="139"/>
      <c r="R129" s="26"/>
      <c r="T129" s="139"/>
      <c r="U129" s="26"/>
      <c r="W129" s="106"/>
      <c r="AA129" s="106"/>
      <c r="AG129" s="106"/>
      <c r="AJ129" s="106"/>
    </row>
    <row r="130" spans="1:36" hidden="1" x14ac:dyDescent="0.3">
      <c r="A130" s="24">
        <f t="shared" si="4"/>
        <v>21</v>
      </c>
      <c r="B130" s="139">
        <f t="shared" si="4"/>
        <v>4.2147489649557177E-3</v>
      </c>
      <c r="C130" s="23" t="e">
        <f t="shared" si="1"/>
        <v>#REF!</v>
      </c>
      <c r="E130" s="139">
        <f t="shared" si="2"/>
        <v>8.8529251362776291E-3</v>
      </c>
      <c r="F130" s="23" t="e">
        <f t="shared" si="3"/>
        <v>#REF!</v>
      </c>
      <c r="G130" s="26"/>
      <c r="H130" s="26"/>
      <c r="J130" s="139"/>
      <c r="K130" s="26"/>
      <c r="M130" s="139"/>
      <c r="N130" s="26"/>
      <c r="O130" s="26"/>
      <c r="Q130" s="139"/>
      <c r="R130" s="26"/>
      <c r="T130" s="139"/>
      <c r="U130" s="26"/>
      <c r="W130" s="106"/>
      <c r="AA130" s="106"/>
      <c r="AG130" s="106"/>
      <c r="AJ130" s="106"/>
    </row>
    <row r="131" spans="1:36" hidden="1" x14ac:dyDescent="0.3">
      <c r="A131" s="24">
        <f t="shared" si="4"/>
        <v>22</v>
      </c>
      <c r="B131" s="139">
        <f t="shared" si="4"/>
        <v>3.9004590808653151E-3</v>
      </c>
      <c r="C131" s="23" t="e">
        <f t="shared" si="1"/>
        <v>#REF!</v>
      </c>
      <c r="E131" s="139">
        <f t="shared" si="2"/>
        <v>8.703461413395534E-3</v>
      </c>
      <c r="F131" s="23" t="e">
        <f t="shared" si="3"/>
        <v>#REF!</v>
      </c>
      <c r="G131" s="26"/>
      <c r="H131" s="26"/>
      <c r="J131" s="139"/>
      <c r="K131" s="26"/>
      <c r="M131" s="139"/>
      <c r="N131" s="26"/>
      <c r="O131" s="26"/>
      <c r="Q131" s="139"/>
      <c r="R131" s="26"/>
      <c r="T131" s="139"/>
      <c r="U131" s="26"/>
      <c r="W131" s="106"/>
      <c r="AA131" s="106"/>
      <c r="AG131" s="106"/>
      <c r="AJ131" s="106"/>
    </row>
    <row r="132" spans="1:36" hidden="1" x14ac:dyDescent="0.3">
      <c r="A132" s="24">
        <f t="shared" si="4"/>
        <v>23</v>
      </c>
      <c r="B132" s="139">
        <f t="shared" si="4"/>
        <v>3.8988588268730013E-3</v>
      </c>
      <c r="C132" s="23" t="e">
        <f t="shared" si="1"/>
        <v>#REF!</v>
      </c>
      <c r="E132" s="139">
        <f t="shared" si="2"/>
        <v>9.2856338157992439E-3</v>
      </c>
      <c r="F132" s="23" t="e">
        <f t="shared" si="3"/>
        <v>#REF!</v>
      </c>
      <c r="G132" s="26"/>
      <c r="H132" s="26"/>
      <c r="J132" s="139"/>
      <c r="K132" s="26"/>
      <c r="M132" s="139"/>
      <c r="N132" s="26"/>
      <c r="O132" s="26"/>
      <c r="Q132" s="139"/>
      <c r="R132" s="26"/>
      <c r="T132" s="139"/>
      <c r="U132" s="26"/>
      <c r="W132" s="106"/>
      <c r="AA132" s="106"/>
      <c r="AG132" s="106"/>
      <c r="AJ132" s="106"/>
    </row>
    <row r="133" spans="1:36" hidden="1" x14ac:dyDescent="0.3">
      <c r="A133" s="24">
        <f t="shared" si="4"/>
        <v>24</v>
      </c>
      <c r="B133" s="139">
        <f t="shared" si="4"/>
        <v>3.6690623535767597E-3</v>
      </c>
      <c r="C133" s="23" t="e">
        <f t="shared" si="1"/>
        <v>#REF!</v>
      </c>
      <c r="E133" s="139">
        <f t="shared" si="2"/>
        <v>8.6199281549967609E-3</v>
      </c>
      <c r="F133" s="23" t="e">
        <f t="shared" si="3"/>
        <v>#REF!</v>
      </c>
      <c r="G133" s="26"/>
      <c r="H133" s="26"/>
      <c r="J133" s="139"/>
      <c r="K133" s="26"/>
      <c r="M133" s="139"/>
      <c r="N133" s="26"/>
      <c r="O133" s="26"/>
      <c r="Q133" s="139"/>
      <c r="R133" s="26"/>
      <c r="T133" s="139"/>
      <c r="U133" s="26"/>
      <c r="W133" s="106"/>
      <c r="AA133" s="106"/>
      <c r="AG133" s="106"/>
      <c r="AJ133" s="106"/>
    </row>
    <row r="134" spans="1:36" hidden="1" x14ac:dyDescent="0.3">
      <c r="A134" s="24">
        <f t="shared" si="4"/>
        <v>25</v>
      </c>
      <c r="B134" s="139">
        <f t="shared" si="4"/>
        <v>3.6985070270353312E-3</v>
      </c>
      <c r="C134" s="23" t="e">
        <f t="shared" si="1"/>
        <v>#REF!</v>
      </c>
      <c r="E134" s="139">
        <f t="shared" si="2"/>
        <v>9.2149025893389792E-3</v>
      </c>
      <c r="F134" s="23" t="e">
        <f t="shared" si="3"/>
        <v>#REF!</v>
      </c>
      <c r="G134" s="26"/>
      <c r="H134" s="26"/>
      <c r="J134" s="139"/>
      <c r="K134" s="26"/>
      <c r="M134" s="139"/>
      <c r="N134" s="26"/>
      <c r="O134" s="26"/>
      <c r="Q134" s="139"/>
      <c r="R134" s="26"/>
      <c r="T134" s="139"/>
      <c r="U134" s="26"/>
      <c r="W134" s="106"/>
      <c r="AA134" s="106"/>
      <c r="AG134" s="106"/>
      <c r="AJ134" s="106"/>
    </row>
    <row r="135" spans="1:36" hidden="1" x14ac:dyDescent="0.3">
      <c r="A135" s="24">
        <f t="shared" si="4"/>
        <v>26</v>
      </c>
      <c r="B135" s="139">
        <f t="shared" si="4"/>
        <v>3.6472988992812937E-3</v>
      </c>
      <c r="C135" s="23" t="e">
        <f t="shared" si="1"/>
        <v>#REF!</v>
      </c>
      <c r="E135" s="139">
        <f t="shared" si="2"/>
        <v>9.3137982860639641E-3</v>
      </c>
      <c r="F135" s="23" t="e">
        <f t="shared" si="3"/>
        <v>#REF!</v>
      </c>
      <c r="G135" s="26"/>
      <c r="H135" s="26"/>
      <c r="J135" s="139"/>
      <c r="K135" s="26"/>
      <c r="M135" s="139"/>
      <c r="N135" s="26"/>
      <c r="O135" s="26"/>
      <c r="Q135" s="139"/>
      <c r="R135" s="26"/>
      <c r="T135" s="139"/>
      <c r="U135" s="26"/>
      <c r="W135" s="106"/>
      <c r="AA135" s="106"/>
      <c r="AG135" s="106"/>
      <c r="AJ135" s="106"/>
    </row>
    <row r="136" spans="1:36" hidden="1" x14ac:dyDescent="0.3">
      <c r="A136" s="24">
        <f t="shared" si="4"/>
        <v>27</v>
      </c>
      <c r="B136" s="139">
        <f t="shared" si="4"/>
        <v>3.7289118528892906E-3</v>
      </c>
      <c r="C136" s="23" t="e">
        <f t="shared" si="1"/>
        <v>#REF!</v>
      </c>
      <c r="E136" s="139">
        <f t="shared" si="2"/>
        <v>9.5138300351031713E-3</v>
      </c>
      <c r="F136" s="23" t="e">
        <f t="shared" si="3"/>
        <v>#REF!</v>
      </c>
      <c r="G136" s="26"/>
      <c r="H136" s="26"/>
      <c r="J136" s="139"/>
      <c r="K136" s="26"/>
      <c r="M136" s="139"/>
      <c r="N136" s="26"/>
      <c r="O136" s="26"/>
      <c r="Q136" s="139"/>
      <c r="R136" s="26"/>
      <c r="T136" s="139"/>
      <c r="U136" s="26"/>
      <c r="W136" s="106"/>
      <c r="AA136" s="106"/>
      <c r="AG136" s="106"/>
      <c r="AJ136" s="106"/>
    </row>
    <row r="137" spans="1:36" hidden="1" x14ac:dyDescent="0.3">
      <c r="A137" s="24">
        <f t="shared" si="4"/>
        <v>28</v>
      </c>
      <c r="B137" s="139">
        <f t="shared" si="4"/>
        <v>3.8009232825434052E-3</v>
      </c>
      <c r="C137" s="23" t="e">
        <f t="shared" si="1"/>
        <v>#REF!</v>
      </c>
      <c r="E137" s="139">
        <f t="shared" si="2"/>
        <v>9.5058287651416037E-3</v>
      </c>
      <c r="F137" s="23" t="e">
        <f t="shared" si="3"/>
        <v>#REF!</v>
      </c>
      <c r="G137" s="26"/>
      <c r="H137" s="26"/>
      <c r="J137" s="139"/>
      <c r="K137" s="26"/>
      <c r="M137" s="139"/>
      <c r="N137" s="26"/>
      <c r="O137" s="26"/>
      <c r="Q137" s="139"/>
      <c r="R137" s="26"/>
      <c r="T137" s="139"/>
      <c r="U137" s="26"/>
      <c r="W137" s="106"/>
      <c r="AA137" s="106"/>
      <c r="AG137" s="106"/>
      <c r="AJ137" s="106"/>
    </row>
    <row r="138" spans="1:36" hidden="1" x14ac:dyDescent="0.3">
      <c r="A138" s="24">
        <f t="shared" si="4"/>
        <v>29</v>
      </c>
      <c r="B138" s="139">
        <f t="shared" si="4"/>
        <v>4.0268791462580939E-3</v>
      </c>
      <c r="C138" s="23" t="e">
        <f t="shared" si="1"/>
        <v>#REF!</v>
      </c>
      <c r="E138" s="139">
        <f t="shared" si="2"/>
        <v>9.9330965810893509E-3</v>
      </c>
      <c r="F138" s="23" t="e">
        <f t="shared" si="3"/>
        <v>#REF!</v>
      </c>
      <c r="G138" s="26"/>
      <c r="H138" s="26"/>
      <c r="J138" s="139"/>
      <c r="K138" s="26"/>
      <c r="M138" s="139"/>
      <c r="N138" s="26"/>
      <c r="O138" s="26"/>
      <c r="Q138" s="139"/>
      <c r="R138" s="26"/>
      <c r="T138" s="139"/>
      <c r="U138" s="26"/>
      <c r="W138" s="106"/>
      <c r="AA138" s="106"/>
      <c r="AG138" s="106"/>
      <c r="AJ138" s="106"/>
    </row>
    <row r="139" spans="1:36" hidden="1" x14ac:dyDescent="0.3">
      <c r="A139" s="24">
        <f t="shared" si="4"/>
        <v>30</v>
      </c>
      <c r="B139" s="139">
        <f t="shared" si="4"/>
        <v>4.4435852858565709E-3</v>
      </c>
      <c r="C139" s="23" t="e">
        <f t="shared" si="1"/>
        <v>#REF!</v>
      </c>
      <c r="E139" s="139">
        <f t="shared" si="2"/>
        <v>1.1002386298753337E-2</v>
      </c>
      <c r="F139" s="23" t="e">
        <f t="shared" si="3"/>
        <v>#REF!</v>
      </c>
      <c r="G139" s="26"/>
      <c r="H139" s="26"/>
      <c r="J139" s="139"/>
      <c r="K139" s="26"/>
      <c r="M139" s="139"/>
      <c r="N139" s="26"/>
      <c r="O139" s="26"/>
      <c r="Q139" s="139"/>
      <c r="R139" s="26"/>
      <c r="T139" s="139"/>
      <c r="U139" s="26"/>
      <c r="W139" s="106"/>
      <c r="AA139" s="106"/>
      <c r="AG139" s="106"/>
      <c r="AJ139" s="106"/>
    </row>
    <row r="140" spans="1:36" hidden="1" x14ac:dyDescent="0.3">
      <c r="A140" s="24">
        <f t="shared" si="4"/>
        <v>31</v>
      </c>
      <c r="B140" s="139">
        <f t="shared" si="4"/>
        <v>4.5098358011383564E-3</v>
      </c>
      <c r="C140" s="23" t="e">
        <f t="shared" si="1"/>
        <v>#REF!</v>
      </c>
      <c r="E140" s="139">
        <f t="shared" si="2"/>
        <v>1.1029270565824208E-2</v>
      </c>
      <c r="F140" s="23" t="e">
        <f t="shared" si="3"/>
        <v>#REF!</v>
      </c>
      <c r="G140" s="26"/>
      <c r="H140" s="26"/>
      <c r="J140" s="139"/>
      <c r="K140" s="26"/>
      <c r="M140" s="139"/>
      <c r="N140" s="26"/>
      <c r="O140" s="26"/>
      <c r="Q140" s="139"/>
      <c r="R140" s="26"/>
      <c r="T140" s="139"/>
      <c r="U140" s="26"/>
      <c r="W140" s="106"/>
      <c r="AA140" s="106"/>
      <c r="AG140" s="106"/>
      <c r="AJ140" s="106"/>
    </row>
    <row r="141" spans="1:36" hidden="1" x14ac:dyDescent="0.3">
      <c r="A141" s="24">
        <f t="shared" si="4"/>
        <v>32</v>
      </c>
      <c r="B141" s="139">
        <f t="shared" si="4"/>
        <v>4.2221101333203602E-3</v>
      </c>
      <c r="C141" s="23" t="e">
        <f t="shared" si="1"/>
        <v>#REF!</v>
      </c>
      <c r="E141" s="139">
        <f t="shared" si="2"/>
        <v>1.0080639999180669E-2</v>
      </c>
      <c r="F141" s="23" t="e">
        <f t="shared" si="3"/>
        <v>#REF!</v>
      </c>
      <c r="G141" s="26"/>
      <c r="H141" s="26"/>
      <c r="J141" s="139"/>
      <c r="K141" s="26"/>
      <c r="M141" s="139"/>
      <c r="N141" s="26"/>
      <c r="O141" s="26"/>
      <c r="Q141" s="139"/>
      <c r="R141" s="26"/>
      <c r="T141" s="139"/>
      <c r="U141" s="26"/>
      <c r="W141" s="106"/>
      <c r="AA141" s="106"/>
      <c r="AG141" s="106"/>
      <c r="AJ141" s="106"/>
    </row>
    <row r="142" spans="1:36" hidden="1" x14ac:dyDescent="0.3">
      <c r="A142" s="24">
        <f t="shared" ref="A142:B157" si="5">A45</f>
        <v>33</v>
      </c>
      <c r="B142" s="139">
        <f t="shared" si="5"/>
        <v>4.1350563161384971E-3</v>
      </c>
      <c r="C142" s="23" t="e">
        <f t="shared" si="1"/>
        <v>#REF!</v>
      </c>
      <c r="E142" s="139">
        <f t="shared" si="2"/>
        <v>9.8674861674044913E-3</v>
      </c>
      <c r="F142" s="23" t="e">
        <f t="shared" si="3"/>
        <v>#REF!</v>
      </c>
      <c r="G142" s="26"/>
      <c r="H142" s="26"/>
      <c r="J142" s="139"/>
      <c r="K142" s="26"/>
      <c r="M142" s="139"/>
      <c r="N142" s="26"/>
      <c r="O142" s="26"/>
      <c r="Q142" s="139"/>
      <c r="R142" s="26"/>
      <c r="T142" s="139"/>
      <c r="U142" s="26"/>
      <c r="W142" s="106"/>
      <c r="AA142" s="106"/>
      <c r="AG142" s="106"/>
      <c r="AJ142" s="106"/>
    </row>
    <row r="143" spans="1:36" hidden="1" x14ac:dyDescent="0.3">
      <c r="A143" s="24">
        <f t="shared" si="5"/>
        <v>34</v>
      </c>
      <c r="B143" s="139">
        <f t="shared" si="5"/>
        <v>4.0787273756090568E-3</v>
      </c>
      <c r="C143" s="23" t="e">
        <f t="shared" si="1"/>
        <v>#REF!</v>
      </c>
      <c r="E143" s="139">
        <f t="shared" si="2"/>
        <v>9.6658541643729699E-3</v>
      </c>
      <c r="F143" s="23" t="e">
        <f t="shared" si="3"/>
        <v>#REF!</v>
      </c>
      <c r="G143" s="26"/>
      <c r="H143" s="26"/>
      <c r="J143" s="139"/>
      <c r="K143" s="26"/>
      <c r="M143" s="139"/>
      <c r="N143" s="26"/>
      <c r="O143" s="26"/>
      <c r="Q143" s="139"/>
      <c r="R143" s="26"/>
      <c r="T143" s="139"/>
      <c r="U143" s="26"/>
      <c r="W143" s="106"/>
      <c r="AA143" s="106"/>
      <c r="AG143" s="106"/>
      <c r="AJ143" s="106"/>
    </row>
    <row r="144" spans="1:36" hidden="1" x14ac:dyDescent="0.3">
      <c r="A144" s="24">
        <f t="shared" si="5"/>
        <v>35</v>
      </c>
      <c r="B144" s="139">
        <f t="shared" si="5"/>
        <v>4.2832398358267423E-3</v>
      </c>
      <c r="C144" s="23" t="e">
        <f t="shared" si="1"/>
        <v>#REF!</v>
      </c>
      <c r="E144" s="139">
        <f t="shared" si="2"/>
        <v>9.9567803401755927E-3</v>
      </c>
      <c r="F144" s="23" t="e">
        <f t="shared" si="3"/>
        <v>#REF!</v>
      </c>
      <c r="G144" s="26"/>
      <c r="H144" s="26"/>
      <c r="J144" s="139"/>
      <c r="K144" s="26"/>
      <c r="M144" s="139"/>
      <c r="N144" s="26"/>
      <c r="O144" s="26"/>
      <c r="Q144" s="139"/>
      <c r="R144" s="26"/>
      <c r="T144" s="139"/>
      <c r="U144" s="26"/>
      <c r="W144" s="106"/>
      <c r="AA144" s="106"/>
      <c r="AG144" s="106"/>
      <c r="AJ144" s="106"/>
    </row>
    <row r="145" spans="1:36" hidden="1" x14ac:dyDescent="0.3">
      <c r="A145" s="24">
        <f t="shared" si="5"/>
        <v>36</v>
      </c>
      <c r="B145" s="139">
        <f t="shared" si="5"/>
        <v>4.5440812365738692E-3</v>
      </c>
      <c r="C145" s="23" t="e">
        <f t="shared" si="1"/>
        <v>#REF!</v>
      </c>
      <c r="E145" s="139">
        <f t="shared" si="2"/>
        <v>1.0451578874598976E-2</v>
      </c>
      <c r="F145" s="23" t="e">
        <f t="shared" si="3"/>
        <v>#REF!</v>
      </c>
      <c r="G145" s="26"/>
      <c r="H145" s="26"/>
      <c r="J145" s="139"/>
      <c r="K145" s="26"/>
      <c r="M145" s="139"/>
      <c r="N145" s="26"/>
      <c r="O145" s="26"/>
      <c r="Q145" s="139"/>
      <c r="R145" s="26"/>
      <c r="T145" s="139"/>
      <c r="U145" s="26"/>
      <c r="W145" s="106"/>
      <c r="AA145" s="106"/>
      <c r="AG145" s="106"/>
      <c r="AJ145" s="106"/>
    </row>
    <row r="146" spans="1:36" hidden="1" x14ac:dyDescent="0.3">
      <c r="A146" s="24">
        <f t="shared" si="5"/>
        <v>37</v>
      </c>
      <c r="B146" s="139">
        <f t="shared" si="5"/>
        <v>4.7409124776284488E-3</v>
      </c>
      <c r="C146" s="23" t="e">
        <f t="shared" si="1"/>
        <v>#REF!</v>
      </c>
      <c r="E146" s="139">
        <f t="shared" si="2"/>
        <v>1.0869885268189767E-2</v>
      </c>
      <c r="F146" s="23" t="e">
        <f t="shared" si="3"/>
        <v>#REF!</v>
      </c>
      <c r="G146" s="26"/>
      <c r="H146" s="26"/>
      <c r="J146" s="139"/>
      <c r="K146" s="26"/>
      <c r="M146" s="139"/>
      <c r="N146" s="26"/>
      <c r="O146" s="26"/>
      <c r="Q146" s="139"/>
      <c r="R146" s="26"/>
      <c r="T146" s="139"/>
      <c r="U146" s="26"/>
      <c r="W146" s="106"/>
      <c r="AA146" s="106"/>
      <c r="AG146" s="106"/>
      <c r="AJ146" s="106"/>
    </row>
    <row r="147" spans="1:36" hidden="1" x14ac:dyDescent="0.3">
      <c r="A147" s="24">
        <f t="shared" si="5"/>
        <v>38</v>
      </c>
      <c r="B147" s="139">
        <f t="shared" si="5"/>
        <v>4.6071312438710271E-3</v>
      </c>
      <c r="C147" s="23" t="e">
        <f t="shared" si="1"/>
        <v>#REF!</v>
      </c>
      <c r="E147" s="139">
        <f t="shared" si="2"/>
        <v>1.0490945122809892E-2</v>
      </c>
      <c r="F147" s="23" t="e">
        <f t="shared" si="3"/>
        <v>#REF!</v>
      </c>
      <c r="G147" s="26"/>
      <c r="H147" s="26"/>
      <c r="J147" s="139"/>
      <c r="K147" s="26"/>
      <c r="M147" s="139"/>
      <c r="N147" s="26"/>
      <c r="O147" s="26"/>
      <c r="Q147" s="139"/>
      <c r="R147" s="26"/>
      <c r="T147" s="139"/>
      <c r="U147" s="26"/>
      <c r="W147" s="106"/>
      <c r="AA147" s="106"/>
      <c r="AG147" s="106"/>
      <c r="AJ147" s="106"/>
    </row>
    <row r="148" spans="1:36" hidden="1" x14ac:dyDescent="0.3">
      <c r="A148" s="24">
        <f t="shared" si="5"/>
        <v>39</v>
      </c>
      <c r="B148" s="139">
        <f t="shared" si="5"/>
        <v>4.5632842844816326E-3</v>
      </c>
      <c r="C148" s="23" t="e">
        <f t="shared" si="1"/>
        <v>#REF!</v>
      </c>
      <c r="E148" s="139">
        <f t="shared" si="2"/>
        <v>1.047654283687907E-2</v>
      </c>
      <c r="F148" s="23" t="e">
        <f t="shared" si="3"/>
        <v>#REF!</v>
      </c>
      <c r="G148" s="26"/>
      <c r="H148" s="26"/>
      <c r="J148" s="139"/>
      <c r="K148" s="26"/>
      <c r="M148" s="139"/>
      <c r="N148" s="26"/>
      <c r="O148" s="26"/>
      <c r="Q148" s="139"/>
      <c r="R148" s="26"/>
      <c r="T148" s="139"/>
      <c r="U148" s="26"/>
      <c r="W148" s="106"/>
      <c r="AA148" s="106"/>
      <c r="AG148" s="106"/>
      <c r="AJ148" s="106"/>
    </row>
    <row r="149" spans="1:36" hidden="1" x14ac:dyDescent="0.3">
      <c r="A149" s="24">
        <f t="shared" si="5"/>
        <v>40</v>
      </c>
      <c r="B149" s="139">
        <f t="shared" si="5"/>
        <v>4.5664847924662601E-3</v>
      </c>
      <c r="C149" s="23" t="e">
        <f t="shared" si="1"/>
        <v>#REF!</v>
      </c>
      <c r="E149" s="139">
        <f t="shared" si="2"/>
        <v>1.049766618957761E-2</v>
      </c>
      <c r="F149" s="23" t="e">
        <f t="shared" si="3"/>
        <v>#REF!</v>
      </c>
      <c r="G149" s="26"/>
      <c r="H149" s="26"/>
      <c r="J149" s="139"/>
      <c r="K149" s="26"/>
      <c r="M149" s="139"/>
      <c r="N149" s="26"/>
      <c r="O149" s="26"/>
      <c r="Q149" s="139"/>
      <c r="R149" s="26"/>
      <c r="T149" s="139"/>
      <c r="U149" s="26"/>
      <c r="W149" s="106"/>
      <c r="AA149" s="106"/>
      <c r="AG149" s="106"/>
      <c r="AJ149" s="106"/>
    </row>
    <row r="150" spans="1:36" hidden="1" x14ac:dyDescent="0.3">
      <c r="A150" s="24">
        <f t="shared" si="5"/>
        <v>41</v>
      </c>
      <c r="B150" s="139">
        <f t="shared" si="5"/>
        <v>4.4778307212920837E-3</v>
      </c>
      <c r="C150" s="23" t="e">
        <f t="shared" si="1"/>
        <v>#REF!</v>
      </c>
      <c r="E150" s="139">
        <f t="shared" si="2"/>
        <v>1.0529351218625421E-2</v>
      </c>
      <c r="F150" s="23" t="e">
        <f t="shared" si="3"/>
        <v>#REF!</v>
      </c>
      <c r="G150" s="26"/>
      <c r="H150" s="26"/>
      <c r="J150" s="139"/>
      <c r="K150" s="26"/>
      <c r="M150" s="139"/>
      <c r="N150" s="26"/>
      <c r="O150" s="26"/>
      <c r="Q150" s="139"/>
      <c r="R150" s="26"/>
      <c r="T150" s="139"/>
      <c r="U150" s="26"/>
      <c r="W150" s="106"/>
      <c r="AA150" s="106"/>
      <c r="AG150" s="106"/>
      <c r="AJ150" s="106"/>
    </row>
    <row r="151" spans="1:36" hidden="1" x14ac:dyDescent="0.3">
      <c r="A151" s="24">
        <f t="shared" si="5"/>
        <v>42</v>
      </c>
      <c r="B151" s="139">
        <f t="shared" si="5"/>
        <v>4.3613322306516487E-3</v>
      </c>
      <c r="C151" s="23" t="e">
        <f t="shared" si="1"/>
        <v>#REF!</v>
      </c>
      <c r="E151" s="139">
        <f t="shared" si="2"/>
        <v>1.0191057524650313E-2</v>
      </c>
      <c r="F151" s="23" t="e">
        <f t="shared" si="3"/>
        <v>#REF!</v>
      </c>
      <c r="G151" s="26"/>
      <c r="H151" s="26"/>
      <c r="J151" s="139"/>
      <c r="K151" s="26"/>
      <c r="M151" s="139"/>
      <c r="N151" s="26"/>
      <c r="O151" s="26"/>
      <c r="Q151" s="139"/>
      <c r="R151" s="26"/>
      <c r="T151" s="139"/>
      <c r="U151" s="26"/>
      <c r="W151" s="106"/>
      <c r="AA151" s="106"/>
      <c r="AG151" s="106"/>
      <c r="AJ151" s="106"/>
    </row>
    <row r="152" spans="1:36" hidden="1" x14ac:dyDescent="0.3">
      <c r="A152" s="24">
        <f t="shared" si="5"/>
        <v>43</v>
      </c>
      <c r="B152" s="139">
        <f t="shared" si="5"/>
        <v>4.241633232026587E-3</v>
      </c>
      <c r="C152" s="23" t="e">
        <f t="shared" si="1"/>
        <v>#REF!</v>
      </c>
      <c r="E152" s="139">
        <f t="shared" si="2"/>
        <v>1.0113925282220795E-2</v>
      </c>
      <c r="F152" s="23" t="e">
        <f t="shared" si="3"/>
        <v>#REF!</v>
      </c>
      <c r="G152" s="26"/>
      <c r="H152" s="26"/>
      <c r="J152" s="139"/>
      <c r="K152" s="26"/>
      <c r="M152" s="139"/>
      <c r="N152" s="26"/>
      <c r="O152" s="26"/>
      <c r="Q152" s="139"/>
      <c r="R152" s="26"/>
      <c r="T152" s="139"/>
      <c r="U152" s="26"/>
      <c r="W152" s="106"/>
      <c r="AA152" s="106"/>
      <c r="AG152" s="106"/>
      <c r="AJ152" s="106"/>
    </row>
    <row r="153" spans="1:36" hidden="1" x14ac:dyDescent="0.3">
      <c r="A153" s="24">
        <f t="shared" si="5"/>
        <v>44</v>
      </c>
      <c r="B153" s="139">
        <f t="shared" si="5"/>
        <v>4.1376167225261997E-3</v>
      </c>
      <c r="C153" s="23" t="e">
        <f t="shared" si="1"/>
        <v>#REF!</v>
      </c>
      <c r="E153" s="139">
        <f t="shared" si="2"/>
        <v>1.0060476798877518E-2</v>
      </c>
      <c r="F153" s="23" t="e">
        <f t="shared" si="3"/>
        <v>#REF!</v>
      </c>
      <c r="G153" s="26"/>
      <c r="H153" s="26"/>
      <c r="J153" s="139"/>
      <c r="K153" s="26"/>
      <c r="M153" s="139"/>
      <c r="N153" s="26"/>
      <c r="O153" s="26"/>
      <c r="Q153" s="139"/>
      <c r="R153" s="26"/>
      <c r="T153" s="139"/>
      <c r="U153" s="26"/>
      <c r="W153" s="106"/>
      <c r="AA153" s="106"/>
      <c r="AG153" s="106"/>
      <c r="AJ153" s="106"/>
    </row>
    <row r="154" spans="1:36" hidden="1" x14ac:dyDescent="0.3">
      <c r="A154" s="24">
        <f t="shared" si="5"/>
        <v>45</v>
      </c>
      <c r="B154" s="139">
        <f t="shared" si="5"/>
        <v>4.0303997050411839E-3</v>
      </c>
      <c r="C154" s="23" t="e">
        <f t="shared" si="1"/>
        <v>#REF!</v>
      </c>
      <c r="E154" s="139">
        <f t="shared" si="2"/>
        <v>9.7705107754702831E-3</v>
      </c>
      <c r="F154" s="23" t="e">
        <f t="shared" si="3"/>
        <v>#REF!</v>
      </c>
      <c r="G154" s="26"/>
      <c r="H154" s="26"/>
      <c r="J154" s="139"/>
      <c r="K154" s="26"/>
      <c r="M154" s="139"/>
      <c r="N154" s="26"/>
      <c r="O154" s="26"/>
      <c r="Q154" s="139"/>
      <c r="R154" s="26"/>
      <c r="T154" s="139"/>
      <c r="U154" s="26"/>
      <c r="W154" s="106"/>
      <c r="AA154" s="106"/>
      <c r="AG154" s="106"/>
      <c r="AJ154" s="106"/>
    </row>
    <row r="155" spans="1:36" hidden="1" x14ac:dyDescent="0.3">
      <c r="A155" s="24">
        <f t="shared" si="5"/>
        <v>46</v>
      </c>
      <c r="B155" s="139">
        <f t="shared" si="5"/>
        <v>3.9388651766808424E-3</v>
      </c>
      <c r="C155" s="23" t="e">
        <f t="shared" si="1"/>
        <v>#REF!</v>
      </c>
      <c r="E155" s="139">
        <f t="shared" si="2"/>
        <v>9.7173823429254694E-3</v>
      </c>
      <c r="F155" s="23" t="e">
        <f t="shared" si="3"/>
        <v>#REF!</v>
      </c>
      <c r="G155" s="26"/>
      <c r="H155" s="26"/>
      <c r="J155" s="139"/>
      <c r="K155" s="26"/>
      <c r="M155" s="139"/>
      <c r="N155" s="26"/>
      <c r="O155" s="26"/>
      <c r="Q155" s="139"/>
      <c r="R155" s="26"/>
      <c r="T155" s="139"/>
      <c r="U155" s="26"/>
      <c r="W155" s="106"/>
      <c r="AA155" s="106"/>
      <c r="AG155" s="106"/>
      <c r="AJ155" s="106"/>
    </row>
    <row r="156" spans="1:36" hidden="1" x14ac:dyDescent="0.3">
      <c r="A156" s="24">
        <f t="shared" si="5"/>
        <v>47</v>
      </c>
      <c r="B156" s="139">
        <f t="shared" si="5"/>
        <v>3.8153255684742282E-3</v>
      </c>
      <c r="C156" s="23" t="e">
        <f t="shared" si="1"/>
        <v>#REF!</v>
      </c>
      <c r="E156" s="139">
        <f t="shared" si="2"/>
        <v>9.9097328728015716E-3</v>
      </c>
      <c r="F156" s="23" t="e">
        <f t="shared" si="3"/>
        <v>#REF!</v>
      </c>
      <c r="G156" s="26"/>
      <c r="H156" s="26"/>
      <c r="J156" s="139"/>
      <c r="K156" s="26"/>
      <c r="M156" s="139"/>
      <c r="N156" s="26"/>
      <c r="O156" s="26"/>
      <c r="Q156" s="139"/>
      <c r="R156" s="26"/>
      <c r="T156" s="139"/>
      <c r="U156" s="26"/>
      <c r="W156" s="106"/>
      <c r="AA156" s="106"/>
      <c r="AG156" s="106"/>
      <c r="AJ156" s="106"/>
    </row>
    <row r="157" spans="1:36" hidden="1" x14ac:dyDescent="0.3">
      <c r="A157" s="24">
        <f t="shared" si="5"/>
        <v>48</v>
      </c>
      <c r="B157" s="139">
        <f t="shared" si="5"/>
        <v>3.6924260618645391E-3</v>
      </c>
      <c r="C157" s="23" t="e">
        <f t="shared" si="1"/>
        <v>#REF!</v>
      </c>
      <c r="E157" s="139">
        <f t="shared" si="2"/>
        <v>9.6284082209528304E-3</v>
      </c>
      <c r="F157" s="23" t="e">
        <f t="shared" si="3"/>
        <v>#REF!</v>
      </c>
      <c r="G157" s="26"/>
      <c r="H157" s="26"/>
      <c r="J157" s="139"/>
      <c r="K157" s="26"/>
      <c r="M157" s="139"/>
      <c r="N157" s="26"/>
      <c r="O157" s="26"/>
      <c r="Q157" s="139"/>
      <c r="R157" s="26"/>
      <c r="T157" s="139"/>
      <c r="U157" s="26"/>
      <c r="W157" s="106"/>
      <c r="AA157" s="106"/>
      <c r="AG157" s="106"/>
      <c r="AJ157" s="106"/>
    </row>
    <row r="158" spans="1:36" hidden="1" x14ac:dyDescent="0.3">
      <c r="A158" s="24">
        <f t="shared" ref="A158:B173" si="6">A61</f>
        <v>49</v>
      </c>
      <c r="B158" s="139">
        <f t="shared" si="6"/>
        <v>3.4786321284914342E-3</v>
      </c>
      <c r="C158" s="23" t="e">
        <f t="shared" si="1"/>
        <v>#REF!</v>
      </c>
      <c r="E158" s="139">
        <f t="shared" si="2"/>
        <v>8.7409073568156734E-3</v>
      </c>
      <c r="F158" s="23" t="e">
        <f t="shared" si="3"/>
        <v>#REF!</v>
      </c>
      <c r="G158" s="26"/>
      <c r="H158" s="26"/>
      <c r="J158" s="139"/>
      <c r="K158" s="26"/>
      <c r="M158" s="139"/>
      <c r="N158" s="26"/>
      <c r="O158" s="26"/>
      <c r="Q158" s="139"/>
      <c r="R158" s="26"/>
      <c r="T158" s="139"/>
      <c r="U158" s="26"/>
      <c r="W158" s="106"/>
      <c r="AA158" s="106"/>
      <c r="AG158" s="106"/>
      <c r="AJ158" s="106"/>
    </row>
    <row r="159" spans="1:36" hidden="1" x14ac:dyDescent="0.3">
      <c r="A159" s="24">
        <f t="shared" si="6"/>
        <v>50</v>
      </c>
      <c r="B159" s="139">
        <f t="shared" si="6"/>
        <v>3.3669343998279405E-3</v>
      </c>
      <c r="C159" s="23" t="e">
        <f t="shared" si="1"/>
        <v>#REF!</v>
      </c>
      <c r="E159" s="139">
        <f t="shared" si="2"/>
        <v>8.5863228211581748E-3</v>
      </c>
      <c r="F159" s="23" t="e">
        <f t="shared" si="3"/>
        <v>#REF!</v>
      </c>
      <c r="G159" s="26"/>
      <c r="H159" s="26"/>
      <c r="J159" s="139"/>
      <c r="K159" s="26"/>
      <c r="M159" s="139"/>
      <c r="N159" s="26"/>
      <c r="O159" s="26"/>
      <c r="Q159" s="139"/>
      <c r="R159" s="26"/>
      <c r="T159" s="139"/>
      <c r="U159" s="26"/>
      <c r="W159" s="106"/>
      <c r="AA159" s="106"/>
      <c r="AG159" s="106"/>
      <c r="AJ159" s="106"/>
    </row>
    <row r="160" spans="1:36" hidden="1" x14ac:dyDescent="0.3">
      <c r="A160" s="24">
        <f t="shared" si="6"/>
        <v>51</v>
      </c>
      <c r="B160" s="139">
        <f t="shared" si="6"/>
        <v>3.2251518961089504E-3</v>
      </c>
      <c r="C160" s="23" t="e">
        <f t="shared" si="1"/>
        <v>#REF!</v>
      </c>
      <c r="E160" s="139">
        <f t="shared" si="2"/>
        <v>8.6106466818413416E-3</v>
      </c>
      <c r="F160" s="23" t="e">
        <f t="shared" si="3"/>
        <v>#REF!</v>
      </c>
      <c r="G160" s="26"/>
      <c r="H160" s="26"/>
      <c r="J160" s="139"/>
      <c r="K160" s="26"/>
      <c r="M160" s="139"/>
      <c r="N160" s="26"/>
      <c r="O160" s="26"/>
      <c r="Q160" s="139"/>
      <c r="R160" s="26"/>
      <c r="T160" s="139"/>
      <c r="U160" s="26"/>
      <c r="W160" s="106"/>
      <c r="AA160" s="106"/>
      <c r="AG160" s="106"/>
      <c r="AJ160" s="106"/>
    </row>
    <row r="161" spans="1:36" hidden="1" x14ac:dyDescent="0.3">
      <c r="A161" s="24">
        <f t="shared" si="6"/>
        <v>52</v>
      </c>
      <c r="B161" s="139">
        <f t="shared" si="6"/>
        <v>3.1579412284317766E-3</v>
      </c>
      <c r="C161" s="23" t="e">
        <f t="shared" si="1"/>
        <v>#REF!</v>
      </c>
      <c r="E161" s="139">
        <f t="shared" si="2"/>
        <v>8.639771304501451E-3</v>
      </c>
      <c r="F161" s="23" t="e">
        <f t="shared" si="3"/>
        <v>#REF!</v>
      </c>
      <c r="G161" s="26"/>
      <c r="H161" s="26"/>
      <c r="J161" s="139"/>
      <c r="K161" s="26"/>
      <c r="M161" s="139"/>
      <c r="N161" s="26"/>
      <c r="O161" s="26"/>
      <c r="Q161" s="139"/>
      <c r="R161" s="26"/>
      <c r="T161" s="139"/>
      <c r="U161" s="26"/>
      <c r="W161" s="106"/>
      <c r="AA161" s="106"/>
      <c r="AG161" s="106"/>
      <c r="AJ161" s="106"/>
    </row>
    <row r="162" spans="1:36" hidden="1" x14ac:dyDescent="0.3">
      <c r="A162" s="24">
        <f t="shared" si="6"/>
        <v>53</v>
      </c>
      <c r="B162" s="139">
        <f t="shared" si="6"/>
        <v>3.0926508655453795E-3</v>
      </c>
      <c r="C162" s="23" t="e">
        <f t="shared" si="1"/>
        <v>#REF!</v>
      </c>
      <c r="E162" s="139">
        <f t="shared" si="2"/>
        <v>8.6304898313460318E-3</v>
      </c>
      <c r="F162" s="23" t="e">
        <f t="shared" si="3"/>
        <v>#REF!</v>
      </c>
      <c r="G162" s="26"/>
      <c r="H162" s="26"/>
      <c r="J162" s="139"/>
      <c r="K162" s="26"/>
      <c r="M162" s="139"/>
      <c r="N162" s="26"/>
      <c r="O162" s="26"/>
      <c r="Q162" s="139"/>
      <c r="R162" s="26"/>
      <c r="T162" s="139"/>
      <c r="U162" s="26"/>
      <c r="W162" s="106"/>
      <c r="AA162" s="106"/>
      <c r="AG162" s="106"/>
      <c r="AJ162" s="106"/>
    </row>
    <row r="163" spans="1:36" hidden="1" x14ac:dyDescent="0.3">
      <c r="A163" s="24">
        <f t="shared" si="6"/>
        <v>54</v>
      </c>
      <c r="B163" s="139">
        <f t="shared" si="6"/>
        <v>3.1915465622703635E-3</v>
      </c>
      <c r="C163" s="23" t="e">
        <f t="shared" si="1"/>
        <v>#REF!</v>
      </c>
      <c r="E163" s="139">
        <f t="shared" si="2"/>
        <v>8.9975880971827852E-3</v>
      </c>
      <c r="F163" s="23" t="e">
        <f t="shared" si="3"/>
        <v>#REF!</v>
      </c>
      <c r="G163" s="26"/>
      <c r="H163" s="26"/>
      <c r="J163" s="139"/>
      <c r="K163" s="26"/>
      <c r="M163" s="139"/>
      <c r="N163" s="26"/>
      <c r="O163" s="26"/>
      <c r="Q163" s="139"/>
      <c r="R163" s="26"/>
      <c r="T163" s="139"/>
      <c r="U163" s="26"/>
      <c r="W163" s="106"/>
      <c r="AA163" s="106"/>
      <c r="AG163" s="106"/>
      <c r="AJ163" s="106"/>
    </row>
    <row r="164" spans="1:36" hidden="1" x14ac:dyDescent="0.3">
      <c r="A164" s="24">
        <f t="shared" si="6"/>
        <v>55</v>
      </c>
      <c r="B164" s="139">
        <f t="shared" si="6"/>
        <v>2.3741368229965461E-3</v>
      </c>
      <c r="C164" s="23" t="e">
        <f t="shared" si="1"/>
        <v>#REF!</v>
      </c>
      <c r="E164" s="139">
        <f t="shared" si="2"/>
        <v>7.0443180741647316E-3</v>
      </c>
      <c r="F164" s="23" t="e">
        <f t="shared" si="3"/>
        <v>#REF!</v>
      </c>
      <c r="G164" s="26"/>
      <c r="H164" s="26"/>
      <c r="J164" s="139"/>
      <c r="K164" s="26"/>
      <c r="M164" s="139"/>
      <c r="N164" s="26"/>
      <c r="O164" s="26"/>
      <c r="Q164" s="139"/>
      <c r="R164" s="26"/>
      <c r="T164" s="139"/>
      <c r="U164" s="26"/>
      <c r="W164" s="106"/>
      <c r="AA164" s="106"/>
      <c r="AG164" s="106"/>
      <c r="AJ164" s="106"/>
    </row>
    <row r="165" spans="1:36" hidden="1" x14ac:dyDescent="0.3">
      <c r="A165" s="24">
        <f t="shared" si="6"/>
        <v>56</v>
      </c>
      <c r="B165" s="139">
        <f t="shared" si="6"/>
        <v>2.2534776719760961E-3</v>
      </c>
      <c r="C165" s="23" t="e">
        <f t="shared" si="1"/>
        <v>#REF!</v>
      </c>
      <c r="E165" s="139">
        <f t="shared" si="2"/>
        <v>6.7565924063467354E-3</v>
      </c>
      <c r="F165" s="23" t="e">
        <f t="shared" si="3"/>
        <v>#REF!</v>
      </c>
      <c r="G165" s="26"/>
      <c r="H165" s="26"/>
      <c r="J165" s="139"/>
      <c r="K165" s="26"/>
      <c r="M165" s="139"/>
      <c r="N165" s="26"/>
      <c r="O165" s="26"/>
      <c r="Q165" s="139"/>
      <c r="R165" s="26"/>
      <c r="T165" s="139"/>
      <c r="U165" s="26"/>
      <c r="W165" s="106"/>
      <c r="AA165" s="106"/>
      <c r="AG165" s="106"/>
      <c r="AJ165" s="106"/>
    </row>
    <row r="166" spans="1:36" hidden="1" x14ac:dyDescent="0.3">
      <c r="A166" s="24">
        <f t="shared" si="6"/>
        <v>57</v>
      </c>
      <c r="B166" s="139">
        <f t="shared" si="6"/>
        <v>2.1334586225525715E-3</v>
      </c>
      <c r="C166" s="23" t="e">
        <f t="shared" si="1"/>
        <v>#REF!</v>
      </c>
      <c r="E166" s="139">
        <f t="shared" si="2"/>
        <v>6.7898776893868598E-3</v>
      </c>
      <c r="F166" s="23" t="e">
        <f t="shared" si="3"/>
        <v>#REF!</v>
      </c>
      <c r="G166" s="26"/>
      <c r="H166" s="26"/>
      <c r="J166" s="139"/>
      <c r="K166" s="26"/>
      <c r="M166" s="139"/>
      <c r="N166" s="26"/>
      <c r="O166" s="26"/>
      <c r="Q166" s="139"/>
      <c r="R166" s="26"/>
      <c r="T166" s="139"/>
      <c r="U166" s="26"/>
      <c r="W166" s="106"/>
      <c r="AA166" s="106"/>
      <c r="AG166" s="106"/>
      <c r="AJ166" s="106"/>
    </row>
    <row r="167" spans="1:36" hidden="1" x14ac:dyDescent="0.3">
      <c r="A167" s="24">
        <f t="shared" si="6"/>
        <v>58</v>
      </c>
      <c r="B167" s="139">
        <f t="shared" si="6"/>
        <v>2.0528058213399631E-3</v>
      </c>
      <c r="C167" s="23" t="e">
        <f t="shared" si="1"/>
        <v>#REF!</v>
      </c>
      <c r="E167" s="139">
        <f t="shared" si="2"/>
        <v>6.69386244984804E-3</v>
      </c>
      <c r="F167" s="23" t="e">
        <f t="shared" si="3"/>
        <v>#REF!</v>
      </c>
      <c r="G167" s="26"/>
      <c r="H167" s="26"/>
      <c r="J167" s="139"/>
      <c r="K167" s="26"/>
      <c r="M167" s="139"/>
      <c r="N167" s="26"/>
      <c r="O167" s="26"/>
      <c r="Q167" s="139"/>
      <c r="R167" s="26"/>
      <c r="T167" s="139"/>
      <c r="U167" s="26"/>
      <c r="W167" s="106"/>
      <c r="AA167" s="106"/>
      <c r="AG167" s="106"/>
      <c r="AJ167" s="106"/>
    </row>
    <row r="168" spans="1:36" hidden="1" x14ac:dyDescent="0.3">
      <c r="A168" s="24">
        <f t="shared" si="6"/>
        <v>59</v>
      </c>
      <c r="B168" s="139">
        <f t="shared" si="6"/>
        <v>1.729234464094141E-3</v>
      </c>
      <c r="C168" s="23" t="e">
        <f t="shared" si="1"/>
        <v>#REF!</v>
      </c>
      <c r="E168" s="139">
        <f t="shared" si="2"/>
        <v>6.0115141475254952E-3</v>
      </c>
      <c r="F168" s="23" t="e">
        <f t="shared" si="3"/>
        <v>#REF!</v>
      </c>
      <c r="G168" s="26"/>
      <c r="H168" s="26"/>
      <c r="J168" s="139"/>
      <c r="K168" s="26"/>
      <c r="M168" s="139"/>
      <c r="N168" s="26"/>
      <c r="O168" s="26"/>
      <c r="Q168" s="139"/>
      <c r="R168" s="26"/>
      <c r="T168" s="139"/>
      <c r="U168" s="26"/>
      <c r="W168" s="106"/>
      <c r="AA168" s="106"/>
      <c r="AG168" s="106"/>
      <c r="AJ168" s="106"/>
    </row>
    <row r="169" spans="1:36" hidden="1" x14ac:dyDescent="0.3">
      <c r="A169" s="24">
        <f t="shared" si="6"/>
        <v>60</v>
      </c>
      <c r="B169" s="139">
        <f t="shared" si="6"/>
        <v>1.4405486438807567E-3</v>
      </c>
      <c r="C169" s="23" t="e">
        <f t="shared" si="1"/>
        <v>#REF!</v>
      </c>
      <c r="E169" s="139">
        <f t="shared" si="2"/>
        <v>5.0046343355617407E-3</v>
      </c>
      <c r="F169" s="23" t="e">
        <f t="shared" si="3"/>
        <v>#REF!</v>
      </c>
      <c r="G169" s="26"/>
      <c r="H169" s="26"/>
      <c r="J169" s="139"/>
      <c r="K169" s="26"/>
      <c r="M169" s="139"/>
      <c r="N169" s="26"/>
      <c r="O169" s="26"/>
      <c r="Q169" s="139"/>
      <c r="R169" s="26"/>
      <c r="T169" s="139"/>
      <c r="U169" s="26"/>
      <c r="W169" s="106"/>
      <c r="AA169" s="106"/>
      <c r="AG169" s="106"/>
      <c r="AJ169" s="106"/>
    </row>
    <row r="170" spans="1:36" hidden="1" x14ac:dyDescent="0.3">
      <c r="A170" s="24">
        <f t="shared" si="6"/>
        <v>61</v>
      </c>
      <c r="B170" s="139">
        <f t="shared" si="6"/>
        <v>1.3150887308833658E-3</v>
      </c>
      <c r="C170" s="23" t="e">
        <f t="shared" si="1"/>
        <v>#REF!</v>
      </c>
      <c r="E170" s="139">
        <f t="shared" si="2"/>
        <v>4.8158043644687286E-3</v>
      </c>
      <c r="F170" s="23" t="e">
        <f t="shared" si="3"/>
        <v>#REF!</v>
      </c>
      <c r="G170" s="26"/>
      <c r="H170" s="26"/>
      <c r="J170" s="139"/>
      <c r="K170" s="26"/>
      <c r="M170" s="139"/>
      <c r="N170" s="26"/>
      <c r="O170" s="26"/>
      <c r="Q170" s="139"/>
      <c r="R170" s="26"/>
      <c r="T170" s="139"/>
      <c r="U170" s="26"/>
      <c r="W170" s="106"/>
      <c r="AA170" s="106"/>
      <c r="AG170" s="106"/>
      <c r="AJ170" s="106"/>
    </row>
    <row r="171" spans="1:36" hidden="1" x14ac:dyDescent="0.3">
      <c r="A171" s="24">
        <f t="shared" si="6"/>
        <v>62</v>
      </c>
      <c r="B171" s="139">
        <f t="shared" si="6"/>
        <v>1.1851481067074966E-3</v>
      </c>
      <c r="C171" s="23" t="e">
        <f t="shared" si="1"/>
        <v>#REF!</v>
      </c>
      <c r="E171" s="139">
        <f t="shared" si="2"/>
        <v>4.6272944441741798E-3</v>
      </c>
      <c r="F171" s="23" t="e">
        <f t="shared" si="3"/>
        <v>#REF!</v>
      </c>
      <c r="G171" s="26"/>
      <c r="H171" s="26"/>
      <c r="J171" s="139"/>
      <c r="K171" s="26"/>
      <c r="M171" s="139"/>
      <c r="N171" s="26"/>
      <c r="O171" s="26"/>
      <c r="Q171" s="139"/>
      <c r="R171" s="26"/>
      <c r="T171" s="139"/>
      <c r="U171" s="26"/>
      <c r="W171" s="106"/>
      <c r="AA171" s="106"/>
      <c r="AG171" s="106"/>
      <c r="AJ171" s="106"/>
    </row>
    <row r="172" spans="1:36" hidden="1" x14ac:dyDescent="0.3">
      <c r="A172" s="24">
        <f t="shared" si="6"/>
        <v>63</v>
      </c>
      <c r="B172" s="139">
        <f t="shared" si="6"/>
        <v>1.0363244854223262E-3</v>
      </c>
      <c r="C172" s="23" t="e">
        <f t="shared" si="1"/>
        <v>#REF!</v>
      </c>
      <c r="E172" s="139">
        <f t="shared" si="2"/>
        <v>4.0239986890719297E-3</v>
      </c>
      <c r="F172" s="23" t="e">
        <f t="shared" si="3"/>
        <v>#REF!</v>
      </c>
      <c r="G172" s="26"/>
      <c r="H172" s="26"/>
      <c r="J172" s="139"/>
      <c r="K172" s="26"/>
      <c r="M172" s="139"/>
      <c r="N172" s="26"/>
      <c r="O172" s="26"/>
      <c r="Q172" s="139"/>
      <c r="R172" s="26"/>
      <c r="T172" s="139"/>
      <c r="U172" s="26"/>
      <c r="W172" s="106"/>
      <c r="AA172" s="106"/>
      <c r="AG172" s="106"/>
      <c r="AJ172" s="106"/>
    </row>
    <row r="173" spans="1:36" hidden="1" x14ac:dyDescent="0.3">
      <c r="A173" s="24">
        <f t="shared" si="6"/>
        <v>64</v>
      </c>
      <c r="B173" s="139">
        <f t="shared" si="6"/>
        <v>8.465343619339261E-4</v>
      </c>
      <c r="C173" s="23" t="e">
        <f t="shared" si="1"/>
        <v>#REF!</v>
      </c>
      <c r="E173" s="139">
        <f t="shared" si="2"/>
        <v>3.7701984058909829E-3</v>
      </c>
      <c r="F173" s="23" t="e">
        <f t="shared" si="3"/>
        <v>#REF!</v>
      </c>
      <c r="G173" s="26"/>
      <c r="H173" s="26"/>
      <c r="J173" s="139"/>
      <c r="K173" s="26"/>
      <c r="M173" s="139"/>
      <c r="N173" s="26"/>
      <c r="O173" s="26"/>
      <c r="Q173" s="139"/>
      <c r="R173" s="26"/>
      <c r="T173" s="139"/>
      <c r="U173" s="26"/>
      <c r="W173" s="106"/>
      <c r="AA173" s="106"/>
      <c r="AG173" s="106"/>
      <c r="AJ173" s="106"/>
    </row>
    <row r="174" spans="1:36" hidden="1" x14ac:dyDescent="0.3">
      <c r="A174" s="24">
        <f t="shared" ref="A174:B189" si="7">A77</f>
        <v>65</v>
      </c>
      <c r="B174" s="139">
        <f t="shared" si="7"/>
        <v>7.3899729365044817E-4</v>
      </c>
      <c r="C174" s="23" t="e">
        <f t="shared" ref="C174:C193" si="8">C77/$B$98</f>
        <v>#REF!</v>
      </c>
      <c r="E174" s="139">
        <f t="shared" ref="E174:E192" si="9">E77</f>
        <v>3.4853531952591514E-3</v>
      </c>
      <c r="F174" s="23" t="e">
        <f t="shared" ref="F174:F192" si="10">F77/$B$98</f>
        <v>#REF!</v>
      </c>
      <c r="G174" s="26"/>
      <c r="H174" s="26"/>
      <c r="J174" s="139"/>
      <c r="K174" s="26"/>
      <c r="M174" s="139"/>
      <c r="N174" s="26"/>
      <c r="O174" s="26"/>
      <c r="Q174" s="139"/>
      <c r="R174" s="26"/>
      <c r="T174" s="139"/>
      <c r="U174" s="26"/>
      <c r="W174" s="106"/>
      <c r="AA174" s="106"/>
      <c r="AG174" s="106"/>
      <c r="AJ174" s="106"/>
    </row>
    <row r="175" spans="1:36" hidden="1" x14ac:dyDescent="0.3">
      <c r="A175" s="24">
        <f t="shared" si="7"/>
        <v>66</v>
      </c>
      <c r="B175" s="139">
        <f t="shared" si="7"/>
        <v>6.5514398445321238E-4</v>
      </c>
      <c r="C175" s="23" t="e">
        <f t="shared" si="8"/>
        <v>#REF!</v>
      </c>
      <c r="E175" s="139">
        <f t="shared" si="9"/>
        <v>3.1035325926931125E-3</v>
      </c>
      <c r="F175" s="23" t="e">
        <f t="shared" si="10"/>
        <v>#REF!</v>
      </c>
      <c r="G175" s="26"/>
      <c r="H175" s="26"/>
      <c r="J175" s="139"/>
      <c r="K175" s="26"/>
      <c r="M175" s="139"/>
      <c r="N175" s="26"/>
      <c r="O175" s="26"/>
      <c r="Q175" s="139"/>
      <c r="R175" s="26"/>
      <c r="T175" s="139"/>
      <c r="U175" s="26"/>
      <c r="W175" s="106"/>
      <c r="AA175" s="106"/>
      <c r="AG175" s="106"/>
      <c r="AJ175" s="106"/>
    </row>
    <row r="176" spans="1:36" hidden="1" x14ac:dyDescent="0.3">
      <c r="A176" s="24">
        <f t="shared" si="7"/>
        <v>67</v>
      </c>
      <c r="B176" s="139">
        <f t="shared" si="7"/>
        <v>5.5976884651131827E-4</v>
      </c>
      <c r="C176" s="23" t="e">
        <f t="shared" si="8"/>
        <v>#REF!</v>
      </c>
      <c r="E176" s="139">
        <f t="shared" si="9"/>
        <v>2.7412350888332995E-3</v>
      </c>
      <c r="F176" s="23" t="e">
        <f t="shared" si="10"/>
        <v>#REF!</v>
      </c>
      <c r="G176" s="26"/>
      <c r="H176" s="26"/>
      <c r="J176" s="139"/>
      <c r="K176" s="26"/>
      <c r="M176" s="139"/>
      <c r="N176" s="26"/>
      <c r="O176" s="26"/>
      <c r="Q176" s="139"/>
      <c r="R176" s="26"/>
      <c r="T176" s="139"/>
      <c r="U176" s="26"/>
      <c r="W176" s="106"/>
      <c r="AA176" s="106"/>
      <c r="AG176" s="106"/>
      <c r="AJ176" s="106"/>
    </row>
    <row r="177" spans="1:36" hidden="1" x14ac:dyDescent="0.3">
      <c r="A177" s="24">
        <f t="shared" si="7"/>
        <v>68</v>
      </c>
      <c r="B177" s="139">
        <f t="shared" si="7"/>
        <v>4.4038989868471921E-4</v>
      </c>
      <c r="C177" s="23" t="e">
        <f t="shared" si="8"/>
        <v>#REF!</v>
      </c>
      <c r="E177" s="139">
        <f t="shared" si="9"/>
        <v>2.4515891162245271E-3</v>
      </c>
      <c r="F177" s="23" t="e">
        <f t="shared" si="10"/>
        <v>#REF!</v>
      </c>
      <c r="G177" s="26"/>
      <c r="H177" s="26"/>
      <c r="J177" s="139"/>
      <c r="K177" s="26"/>
      <c r="M177" s="139"/>
      <c r="N177" s="26"/>
      <c r="O177" s="26"/>
      <c r="Q177" s="139"/>
      <c r="R177" s="26"/>
      <c r="T177" s="139"/>
      <c r="U177" s="26"/>
      <c r="W177" s="106"/>
      <c r="AA177" s="106"/>
      <c r="AG177" s="106"/>
      <c r="AJ177" s="106"/>
    </row>
    <row r="178" spans="1:36" hidden="1" x14ac:dyDescent="0.3">
      <c r="A178" s="24">
        <f t="shared" si="7"/>
        <v>69</v>
      </c>
      <c r="B178" s="139">
        <f t="shared" si="7"/>
        <v>4.1446578400923794E-4</v>
      </c>
      <c r="C178" s="23" t="e">
        <f t="shared" si="8"/>
        <v>#REF!</v>
      </c>
      <c r="E178" s="139">
        <f t="shared" si="9"/>
        <v>2.2934840217839376E-3</v>
      </c>
      <c r="F178" s="23" t="e">
        <f t="shared" si="10"/>
        <v>#REF!</v>
      </c>
      <c r="G178" s="26"/>
      <c r="H178" s="26"/>
      <c r="J178" s="139"/>
      <c r="K178" s="26"/>
      <c r="M178" s="139"/>
      <c r="N178" s="26"/>
      <c r="O178" s="26"/>
      <c r="Q178" s="139"/>
      <c r="R178" s="26"/>
      <c r="T178" s="139"/>
      <c r="U178" s="26"/>
      <c r="W178" s="106"/>
      <c r="AA178" s="106"/>
      <c r="AG178" s="106"/>
      <c r="AJ178" s="106"/>
    </row>
    <row r="179" spans="1:36" hidden="1" x14ac:dyDescent="0.3">
      <c r="A179" s="24">
        <f t="shared" si="7"/>
        <v>70</v>
      </c>
      <c r="B179" s="139">
        <f t="shared" si="7"/>
        <v>3.4149420195973503E-4</v>
      </c>
      <c r="C179" s="23" t="e">
        <f t="shared" si="8"/>
        <v>#REF!</v>
      </c>
      <c r="E179" s="139">
        <f t="shared" si="9"/>
        <v>1.9356672291026031E-3</v>
      </c>
      <c r="F179" s="23" t="e">
        <f t="shared" si="10"/>
        <v>#REF!</v>
      </c>
      <c r="G179" s="26"/>
      <c r="H179" s="26"/>
      <c r="J179" s="139"/>
      <c r="K179" s="26"/>
      <c r="M179" s="139"/>
      <c r="N179" s="26"/>
      <c r="O179" s="26"/>
      <c r="Q179" s="139"/>
      <c r="R179" s="26"/>
      <c r="T179" s="139"/>
      <c r="U179" s="26"/>
      <c r="W179" s="106"/>
      <c r="AA179" s="106"/>
      <c r="AG179" s="106"/>
      <c r="AJ179" s="106"/>
    </row>
    <row r="180" spans="1:36" hidden="1" x14ac:dyDescent="0.3">
      <c r="A180" s="24">
        <f t="shared" si="7"/>
        <v>71</v>
      </c>
      <c r="B180" s="139">
        <f t="shared" si="7"/>
        <v>2.8676551542260788E-4</v>
      </c>
      <c r="C180" s="23" t="e">
        <f t="shared" si="8"/>
        <v>#REF!</v>
      </c>
      <c r="E180" s="139">
        <f t="shared" si="9"/>
        <v>1.6719453711693121E-3</v>
      </c>
      <c r="F180" s="23" t="e">
        <f t="shared" si="10"/>
        <v>#REF!</v>
      </c>
      <c r="G180" s="26"/>
      <c r="H180" s="26"/>
      <c r="J180" s="139"/>
      <c r="K180" s="26"/>
      <c r="M180" s="139"/>
      <c r="N180" s="26"/>
      <c r="O180" s="26"/>
      <c r="Q180" s="139"/>
      <c r="R180" s="26"/>
      <c r="T180" s="139"/>
      <c r="U180" s="26"/>
      <c r="W180" s="106"/>
      <c r="AA180" s="106"/>
      <c r="AG180" s="106"/>
      <c r="AJ180" s="106"/>
    </row>
    <row r="181" spans="1:36" hidden="1" x14ac:dyDescent="0.3">
      <c r="A181" s="24">
        <f t="shared" si="7"/>
        <v>72</v>
      </c>
      <c r="B181" s="139">
        <f t="shared" si="7"/>
        <v>2.3139672728855523E-4</v>
      </c>
      <c r="C181" s="23" t="e">
        <f t="shared" si="8"/>
        <v>#REF!</v>
      </c>
      <c r="E181" s="139">
        <f t="shared" si="9"/>
        <v>1.368537214226642E-3</v>
      </c>
      <c r="F181" s="23" t="e">
        <f t="shared" si="10"/>
        <v>#REF!</v>
      </c>
      <c r="G181" s="26"/>
      <c r="H181" s="26"/>
      <c r="J181" s="139"/>
      <c r="K181" s="26"/>
      <c r="M181" s="139"/>
      <c r="N181" s="26"/>
      <c r="O181" s="26"/>
      <c r="Q181" s="139"/>
      <c r="R181" s="26"/>
      <c r="T181" s="139"/>
      <c r="U181" s="26"/>
      <c r="W181" s="106"/>
      <c r="AA181" s="106"/>
      <c r="AG181" s="106"/>
      <c r="AJ181" s="106"/>
    </row>
    <row r="182" spans="1:36" hidden="1" x14ac:dyDescent="0.3">
      <c r="A182" s="24">
        <f t="shared" si="7"/>
        <v>73</v>
      </c>
      <c r="B182" s="139">
        <f t="shared" si="7"/>
        <v>1.8306905672068271E-4</v>
      </c>
      <c r="C182" s="23" t="e">
        <f t="shared" si="8"/>
        <v>#REF!</v>
      </c>
      <c r="E182" s="139">
        <f t="shared" si="9"/>
        <v>1.1112163722626054E-3</v>
      </c>
      <c r="F182" s="23" t="e">
        <f t="shared" si="10"/>
        <v>#REF!</v>
      </c>
      <c r="G182" s="26"/>
      <c r="H182" s="26"/>
      <c r="J182" s="139"/>
      <c r="K182" s="26"/>
      <c r="M182" s="139"/>
      <c r="N182" s="26"/>
      <c r="O182" s="26"/>
      <c r="Q182" s="139"/>
      <c r="R182" s="26"/>
      <c r="T182" s="139"/>
      <c r="U182" s="26"/>
      <c r="W182" s="106"/>
      <c r="AA182" s="106"/>
      <c r="AG182" s="106"/>
      <c r="AJ182" s="106"/>
    </row>
    <row r="183" spans="1:36" hidden="1" x14ac:dyDescent="0.3">
      <c r="A183" s="24">
        <f t="shared" si="7"/>
        <v>74</v>
      </c>
      <c r="B183" s="139">
        <f t="shared" si="7"/>
        <v>1.2481981140046548E-4</v>
      </c>
      <c r="C183" s="23" t="e">
        <f t="shared" si="8"/>
        <v>#REF!</v>
      </c>
      <c r="E183" s="139">
        <f t="shared" si="9"/>
        <v>8.6381710505091373E-4</v>
      </c>
      <c r="F183" s="23" t="e">
        <f t="shared" si="10"/>
        <v>#REF!</v>
      </c>
      <c r="G183" s="26"/>
      <c r="H183" s="26"/>
      <c r="J183" s="139"/>
      <c r="K183" s="26"/>
      <c r="M183" s="139"/>
      <c r="N183" s="26"/>
      <c r="O183" s="26"/>
      <c r="Q183" s="139"/>
      <c r="R183" s="26"/>
      <c r="T183" s="139"/>
      <c r="U183" s="26"/>
      <c r="W183" s="106"/>
      <c r="AA183" s="106"/>
      <c r="AG183" s="106"/>
      <c r="AJ183" s="106"/>
    </row>
    <row r="184" spans="1:36" hidden="1" x14ac:dyDescent="0.3">
      <c r="A184" s="24">
        <f t="shared" si="7"/>
        <v>75</v>
      </c>
      <c r="B184" s="139">
        <f t="shared" si="7"/>
        <v>9.7615493531133258E-5</v>
      </c>
      <c r="C184" s="23" t="e">
        <f t="shared" si="8"/>
        <v>#REF!</v>
      </c>
      <c r="E184" s="139">
        <f t="shared" si="9"/>
        <v>6.948302834625912E-4</v>
      </c>
      <c r="F184" s="23" t="e">
        <f t="shared" si="10"/>
        <v>#REF!</v>
      </c>
      <c r="G184" s="26"/>
      <c r="H184" s="26"/>
      <c r="J184" s="139"/>
      <c r="K184" s="26"/>
      <c r="M184" s="139"/>
      <c r="N184" s="26"/>
      <c r="O184" s="26"/>
      <c r="Q184" s="139"/>
      <c r="R184" s="26"/>
      <c r="T184" s="139"/>
      <c r="U184" s="26"/>
      <c r="W184" s="106"/>
      <c r="AA184" s="106"/>
      <c r="AG184" s="106"/>
      <c r="AJ184" s="106"/>
    </row>
    <row r="185" spans="1:36" hidden="1" x14ac:dyDescent="0.3">
      <c r="A185" s="24">
        <f t="shared" si="7"/>
        <v>76</v>
      </c>
      <c r="B185" s="139">
        <f t="shared" si="7"/>
        <v>7.8732496421832072E-5</v>
      </c>
      <c r="C185" s="23" t="e">
        <f t="shared" si="8"/>
        <v>#REF!</v>
      </c>
      <c r="E185" s="139">
        <f t="shared" si="9"/>
        <v>4.5831274339863226E-4</v>
      </c>
      <c r="F185" s="23" t="e">
        <f t="shared" si="10"/>
        <v>#REF!</v>
      </c>
      <c r="G185" s="26"/>
      <c r="H185" s="26"/>
      <c r="J185" s="139"/>
      <c r="K185" s="26"/>
      <c r="M185" s="139"/>
      <c r="N185" s="26"/>
      <c r="O185" s="26"/>
      <c r="Q185" s="139"/>
      <c r="R185" s="26"/>
      <c r="T185" s="139"/>
      <c r="U185" s="26"/>
      <c r="W185" s="106"/>
      <c r="AA185" s="106"/>
      <c r="AG185" s="106"/>
      <c r="AJ185" s="106"/>
    </row>
    <row r="186" spans="1:36" hidden="1" x14ac:dyDescent="0.3">
      <c r="A186" s="24">
        <f t="shared" si="7"/>
        <v>77</v>
      </c>
      <c r="B186" s="139">
        <f t="shared" si="7"/>
        <v>4.3846959389394283E-5</v>
      </c>
      <c r="C186" s="23" t="e">
        <f t="shared" si="8"/>
        <v>#REF!</v>
      </c>
      <c r="E186" s="139">
        <f t="shared" si="9"/>
        <v>3.3541323678894312E-4</v>
      </c>
      <c r="F186" s="23" t="e">
        <f t="shared" si="10"/>
        <v>#REF!</v>
      </c>
      <c r="G186" s="26"/>
      <c r="H186" s="26"/>
      <c r="J186" s="139"/>
      <c r="K186" s="26"/>
      <c r="M186" s="139"/>
      <c r="N186" s="26"/>
      <c r="O186" s="26"/>
      <c r="Q186" s="139"/>
      <c r="R186" s="26"/>
      <c r="T186" s="139"/>
      <c r="U186" s="26"/>
      <c r="W186" s="106"/>
      <c r="AA186" s="106"/>
      <c r="AG186" s="106"/>
      <c r="AJ186" s="106"/>
    </row>
    <row r="187" spans="1:36" hidden="1" x14ac:dyDescent="0.3">
      <c r="A187" s="24">
        <f t="shared" si="7"/>
        <v>78</v>
      </c>
      <c r="B187" s="139">
        <f t="shared" si="7"/>
        <v>3.7765994218602379E-5</v>
      </c>
      <c r="C187" s="23" t="e">
        <f t="shared" si="8"/>
        <v>#REF!</v>
      </c>
      <c r="E187" s="139">
        <f t="shared" si="9"/>
        <v>2.787642454610396E-4</v>
      </c>
      <c r="F187" s="23" t="e">
        <f t="shared" si="10"/>
        <v>#REF!</v>
      </c>
      <c r="G187" s="26"/>
      <c r="H187" s="26"/>
      <c r="J187" s="139"/>
      <c r="K187" s="26"/>
      <c r="M187" s="139"/>
      <c r="N187" s="26"/>
      <c r="O187" s="26"/>
      <c r="Q187" s="139"/>
      <c r="R187" s="26"/>
      <c r="T187" s="139"/>
      <c r="U187" s="26"/>
      <c r="W187" s="106"/>
      <c r="AA187" s="106"/>
      <c r="AG187" s="106"/>
      <c r="AJ187" s="106"/>
    </row>
    <row r="188" spans="1:36" hidden="1" x14ac:dyDescent="0.3">
      <c r="A188" s="24">
        <f t="shared" si="7"/>
        <v>79</v>
      </c>
      <c r="B188" s="139">
        <f t="shared" si="7"/>
        <v>2.2723606690853973E-5</v>
      </c>
      <c r="C188" s="23" t="e">
        <f t="shared" si="8"/>
        <v>#REF!</v>
      </c>
      <c r="E188" s="139">
        <f t="shared" si="9"/>
        <v>1.9267058067456468E-4</v>
      </c>
      <c r="F188" s="23" t="e">
        <f t="shared" si="10"/>
        <v>#REF!</v>
      </c>
      <c r="G188" s="26"/>
      <c r="H188" s="26"/>
      <c r="J188" s="139"/>
      <c r="K188" s="26"/>
      <c r="M188" s="139"/>
      <c r="N188" s="26"/>
      <c r="O188" s="26"/>
      <c r="Q188" s="139"/>
      <c r="R188" s="26"/>
      <c r="T188" s="139"/>
      <c r="U188" s="26"/>
      <c r="W188" s="106"/>
      <c r="AA188" s="106"/>
      <c r="AG188" s="106"/>
      <c r="AJ188" s="106"/>
    </row>
    <row r="189" spans="1:36" hidden="1" x14ac:dyDescent="0.3">
      <c r="A189" s="24">
        <f t="shared" si="7"/>
        <v>80</v>
      </c>
      <c r="B189" s="139">
        <f t="shared" si="7"/>
        <v>1.7922844713912993E-5</v>
      </c>
      <c r="C189" s="23" t="e">
        <f t="shared" si="8"/>
        <v>#REF!</v>
      </c>
      <c r="E189" s="139">
        <f t="shared" si="9"/>
        <v>1.3826194493590023E-4</v>
      </c>
      <c r="F189" s="23" t="e">
        <f t="shared" si="10"/>
        <v>#REF!</v>
      </c>
      <c r="G189" s="26"/>
      <c r="H189" s="26"/>
      <c r="J189" s="139"/>
      <c r="K189" s="26"/>
      <c r="M189" s="139"/>
      <c r="N189" s="26"/>
      <c r="O189" s="26"/>
      <c r="Q189" s="139"/>
      <c r="R189" s="26"/>
      <c r="T189" s="139"/>
      <c r="U189" s="26"/>
      <c r="W189" s="106"/>
      <c r="AA189" s="106"/>
      <c r="AG189" s="106"/>
      <c r="AJ189" s="106"/>
    </row>
    <row r="190" spans="1:36" hidden="1" x14ac:dyDescent="0.3">
      <c r="A190" s="24">
        <f t="shared" ref="A190:B193" si="11">A93</f>
        <v>81</v>
      </c>
      <c r="B190" s="139">
        <f t="shared" si="11"/>
        <v>8.3213207600310329E-6</v>
      </c>
      <c r="C190" s="23" t="e">
        <f t="shared" si="8"/>
        <v>#REF!</v>
      </c>
      <c r="E190" s="139">
        <f t="shared" si="9"/>
        <v>8.3853309197235779E-5</v>
      </c>
      <c r="F190" s="23" t="e">
        <f t="shared" si="10"/>
        <v>#REF!</v>
      </c>
      <c r="G190" s="26"/>
      <c r="H190" s="26"/>
      <c r="J190" s="139"/>
      <c r="K190" s="26"/>
      <c r="M190" s="139"/>
      <c r="N190" s="26"/>
      <c r="O190" s="26"/>
      <c r="Q190" s="139"/>
      <c r="R190" s="26"/>
      <c r="T190" s="139"/>
      <c r="U190" s="26"/>
      <c r="W190" s="106"/>
      <c r="AA190" s="106"/>
      <c r="AG190" s="106"/>
      <c r="AJ190" s="106"/>
    </row>
    <row r="191" spans="1:36" hidden="1" x14ac:dyDescent="0.3">
      <c r="A191" s="24">
        <f t="shared" si="11"/>
        <v>82</v>
      </c>
      <c r="B191" s="139">
        <f t="shared" si="11"/>
        <v>6.7210667677173718E-6</v>
      </c>
      <c r="C191" s="23" t="e">
        <f t="shared" si="8"/>
        <v>#REF!</v>
      </c>
      <c r="E191" s="139">
        <f t="shared" si="9"/>
        <v>4.4167010187857013E-5</v>
      </c>
      <c r="F191" s="23" t="e">
        <f t="shared" si="10"/>
        <v>#REF!</v>
      </c>
      <c r="G191" s="26"/>
      <c r="H191" s="26"/>
      <c r="J191" s="139"/>
      <c r="K191" s="26"/>
      <c r="M191" s="139"/>
      <c r="N191" s="26"/>
      <c r="O191" s="26"/>
      <c r="Q191" s="139"/>
      <c r="R191" s="26"/>
      <c r="T191" s="139"/>
      <c r="U191" s="26"/>
      <c r="W191" s="106"/>
      <c r="AA191" s="106"/>
      <c r="AG191" s="106"/>
      <c r="AJ191" s="106"/>
    </row>
    <row r="192" spans="1:36" hidden="1" x14ac:dyDescent="0.3">
      <c r="A192" s="24">
        <f t="shared" si="11"/>
        <v>83</v>
      </c>
      <c r="B192" s="139">
        <f t="shared" si="11"/>
        <v>7.6812191631055678E-6</v>
      </c>
      <c r="C192" s="23" t="e">
        <f t="shared" si="8"/>
        <v>#REF!</v>
      </c>
      <c r="E192" s="139">
        <f t="shared" si="9"/>
        <v>6.2089854901770003E-5</v>
      </c>
      <c r="F192" s="23" t="e">
        <f t="shared" si="10"/>
        <v>#REF!</v>
      </c>
      <c r="G192" s="26"/>
      <c r="H192" s="26"/>
      <c r="J192" s="139"/>
      <c r="K192" s="26"/>
      <c r="M192" s="139"/>
      <c r="N192" s="26"/>
      <c r="O192" s="26"/>
      <c r="Q192" s="139"/>
      <c r="R192" s="26"/>
      <c r="T192" s="139"/>
      <c r="U192" s="26"/>
      <c r="W192" s="106"/>
      <c r="AA192" s="106"/>
      <c r="AG192" s="106"/>
      <c r="AJ192" s="106"/>
    </row>
    <row r="193" spans="1:62" hidden="1" x14ac:dyDescent="0.3">
      <c r="A193" s="24" t="str">
        <f t="shared" si="11"/>
        <v>NNNN</v>
      </c>
      <c r="B193" s="139">
        <f t="shared" si="11"/>
        <v>0.18744191078007902</v>
      </c>
      <c r="C193" s="23" t="e">
        <f t="shared" si="8"/>
        <v>#REF!</v>
      </c>
      <c r="E193" s="139"/>
      <c r="F193" s="23"/>
      <c r="G193" s="26"/>
      <c r="H193" s="26"/>
      <c r="J193" s="139"/>
      <c r="K193" s="26"/>
      <c r="M193" s="139"/>
      <c r="N193" s="26"/>
      <c r="O193" s="26"/>
      <c r="Q193" s="139"/>
      <c r="R193" s="26"/>
      <c r="T193" s="139"/>
      <c r="U193" s="26"/>
      <c r="W193" s="106"/>
      <c r="AA193" s="106"/>
      <c r="AG193" s="106"/>
      <c r="AJ193" s="106"/>
    </row>
    <row r="194" spans="1:62" hidden="1" x14ac:dyDescent="0.3">
      <c r="A194" s="24"/>
      <c r="B194" s="139"/>
      <c r="C194" s="23"/>
      <c r="E194" s="139"/>
      <c r="F194" s="23"/>
      <c r="G194" s="26"/>
      <c r="H194" s="26"/>
      <c r="J194" s="139"/>
      <c r="K194" s="26"/>
      <c r="M194" s="139"/>
      <c r="N194" s="26"/>
      <c r="O194" s="26"/>
      <c r="Q194" s="139"/>
      <c r="R194" s="26"/>
      <c r="T194" s="139"/>
      <c r="U194" s="26"/>
      <c r="W194" s="106"/>
      <c r="AA194" s="106"/>
      <c r="AG194" s="106"/>
      <c r="AJ194" s="106"/>
    </row>
    <row r="195" spans="1:62" hidden="1" x14ac:dyDescent="0.3">
      <c r="B195" s="25"/>
      <c r="C195" s="26"/>
      <c r="D195" s="26"/>
      <c r="E195" s="26"/>
      <c r="F195" s="26"/>
      <c r="G195" s="26"/>
      <c r="H195" s="23"/>
      <c r="I195" s="23"/>
      <c r="J195" s="26"/>
      <c r="K195" s="26"/>
      <c r="L195" s="23"/>
      <c r="M195" s="26"/>
      <c r="O195" s="26"/>
      <c r="P195" s="23"/>
      <c r="Q195" s="26"/>
      <c r="R195" s="26"/>
      <c r="S195" s="23"/>
      <c r="T195" s="26"/>
      <c r="W195" s="106"/>
      <c r="AA195" s="106"/>
      <c r="AG195" s="106"/>
      <c r="AJ195" s="106"/>
    </row>
    <row r="196" spans="1:62" hidden="1" x14ac:dyDescent="0.3">
      <c r="A196" s="27" t="s">
        <v>39</v>
      </c>
      <c r="B196" s="22" t="e">
        <f>(SUMPRODUCT(B109:B193,C109:C193)+SUMPRODUCT(E109:E193,F109:F193)+SUMPRODUCT(#REF!,#REF!)+SUMPRODUCT(#REF!,#REF!))</f>
        <v>#REF!</v>
      </c>
      <c r="C196" s="26"/>
      <c r="D196" s="26"/>
      <c r="G196" s="26"/>
      <c r="H196" s="23"/>
      <c r="I196" s="23"/>
      <c r="J196" s="26"/>
      <c r="K196" s="26"/>
      <c r="L196" s="23"/>
      <c r="M196" s="26"/>
      <c r="O196" s="26"/>
      <c r="P196" s="23"/>
      <c r="Q196" s="26"/>
      <c r="R196" s="26"/>
      <c r="S196" s="23"/>
      <c r="T196" s="26"/>
      <c r="W196" s="106"/>
      <c r="AA196" s="106"/>
      <c r="AG196" s="106"/>
      <c r="AJ196" s="106"/>
    </row>
    <row r="197" spans="1:62" hidden="1" x14ac:dyDescent="0.3">
      <c r="A197" s="27"/>
      <c r="B197" s="22"/>
      <c r="C197" s="26"/>
      <c r="D197" s="26"/>
      <c r="G197" s="26"/>
      <c r="H197" s="23"/>
      <c r="I197" s="23"/>
      <c r="J197" s="26"/>
      <c r="K197" s="26"/>
      <c r="L197" s="23"/>
      <c r="M197" s="26"/>
      <c r="O197" s="26"/>
      <c r="P197" s="23"/>
      <c r="Q197" s="26"/>
      <c r="R197" s="26"/>
      <c r="S197" s="23"/>
      <c r="T197" s="26"/>
      <c r="W197" s="106"/>
      <c r="AA197" s="106"/>
      <c r="AG197" s="106"/>
      <c r="AJ197" s="106"/>
    </row>
    <row r="198" spans="1:62" x14ac:dyDescent="0.3">
      <c r="A198" s="27"/>
      <c r="B198" s="22"/>
      <c r="C198" s="26"/>
      <c r="D198" s="26"/>
      <c r="G198" s="26"/>
      <c r="H198" s="23"/>
      <c r="I198" s="23"/>
      <c r="J198" s="26"/>
      <c r="K198" s="26"/>
      <c r="L198" s="23"/>
      <c r="M198" s="26"/>
      <c r="O198" s="26"/>
      <c r="P198" s="23"/>
      <c r="Q198" s="26"/>
      <c r="R198" s="26"/>
      <c r="S198" s="23"/>
      <c r="T198" s="26"/>
      <c r="W198" s="106"/>
      <c r="AA198" s="106"/>
      <c r="AG198" s="106"/>
      <c r="AJ198" s="106"/>
    </row>
    <row r="199" spans="1:62" ht="15" x14ac:dyDescent="0.3">
      <c r="A199" s="131" t="s">
        <v>41</v>
      </c>
      <c r="B199" s="22"/>
      <c r="C199" s="26"/>
      <c r="D199" s="26"/>
      <c r="G199" s="26"/>
      <c r="H199" s="23"/>
      <c r="I199" s="23"/>
      <c r="J199" s="26"/>
      <c r="K199" s="26"/>
      <c r="L199" s="23"/>
      <c r="M199" s="26"/>
      <c r="N199" s="185"/>
      <c r="O199" s="26"/>
      <c r="P199" s="23"/>
      <c r="Q199" s="26"/>
      <c r="R199" s="26"/>
      <c r="S199" s="23"/>
      <c r="T199" s="26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5"/>
      <c r="AJ199" s="185"/>
      <c r="AK199" s="185"/>
      <c r="AL199" s="185"/>
      <c r="AM199" s="185"/>
      <c r="AN199" s="185"/>
      <c r="AO199" s="185"/>
      <c r="AP199" s="185"/>
      <c r="AQ199" s="185"/>
      <c r="AR199" s="185"/>
      <c r="AS199" s="185"/>
      <c r="AT199" s="185"/>
      <c r="AU199" s="185"/>
      <c r="AV199" s="185"/>
      <c r="AW199" s="185"/>
      <c r="AX199" s="185"/>
      <c r="AY199" s="185"/>
      <c r="AZ199" s="185"/>
      <c r="BA199" s="185"/>
      <c r="BB199" s="185"/>
      <c r="BC199" s="185"/>
      <c r="BD199" s="185"/>
      <c r="BE199" s="185"/>
      <c r="BF199" s="185"/>
      <c r="BG199" s="185"/>
      <c r="BH199" s="185"/>
      <c r="BI199" s="185"/>
      <c r="BJ199" s="185"/>
    </row>
    <row r="200" spans="1:62" x14ac:dyDescent="0.3">
      <c r="A200" s="18" t="s">
        <v>42</v>
      </c>
      <c r="B200" s="25"/>
      <c r="C200" s="26"/>
      <c r="D200" s="26"/>
      <c r="E200" s="26"/>
      <c r="F200" s="26"/>
      <c r="G200" s="26"/>
      <c r="H200" s="26"/>
      <c r="I200" s="26"/>
      <c r="J200" s="185"/>
      <c r="K200" s="185"/>
      <c r="L200" s="26"/>
      <c r="M200" s="185"/>
      <c r="N200" s="26"/>
      <c r="O200" s="26"/>
      <c r="P200" s="26"/>
      <c r="Q200" s="185"/>
      <c r="R200" s="185"/>
      <c r="S200" s="26"/>
      <c r="T200" s="185"/>
      <c r="U200" s="26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5"/>
      <c r="AJ200" s="185"/>
      <c r="AK200" s="185"/>
      <c r="AL200" s="185"/>
      <c r="AM200" s="185"/>
      <c r="AN200" s="185"/>
      <c r="AO200" s="185"/>
      <c r="AP200" s="185"/>
      <c r="AQ200" s="185"/>
      <c r="AR200" s="185"/>
      <c r="AS200" s="185"/>
      <c r="AT200" s="185"/>
      <c r="AU200" s="185"/>
      <c r="AV200" s="185"/>
      <c r="AW200" s="185"/>
      <c r="AX200" s="185"/>
      <c r="AY200" s="185"/>
      <c r="AZ200" s="185"/>
      <c r="BA200" s="185"/>
      <c r="BB200" s="185"/>
      <c r="BC200" s="185"/>
      <c r="BD200" s="185"/>
      <c r="BE200" s="185"/>
      <c r="BF200" s="185"/>
      <c r="BG200" s="185"/>
      <c r="BH200" s="185"/>
      <c r="BI200" s="185"/>
      <c r="BJ200" s="185"/>
    </row>
    <row r="201" spans="1:62" x14ac:dyDescent="0.3">
      <c r="A201" s="184"/>
      <c r="B201" s="25"/>
      <c r="C201" s="26"/>
      <c r="D201" s="26"/>
      <c r="E201" s="26"/>
      <c r="F201" s="26"/>
      <c r="G201" s="26"/>
      <c r="H201" s="26"/>
      <c r="I201" s="26"/>
      <c r="J201" s="185"/>
      <c r="K201" s="185"/>
      <c r="L201" s="26"/>
      <c r="M201" s="185"/>
      <c r="N201" s="26"/>
      <c r="O201" s="26"/>
      <c r="P201" s="26"/>
      <c r="Q201" s="185"/>
      <c r="R201" s="185"/>
      <c r="S201" s="26"/>
      <c r="T201" s="185"/>
      <c r="U201" s="26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5"/>
      <c r="AM201" s="185"/>
      <c r="AN201" s="185"/>
      <c r="AO201" s="185"/>
      <c r="AP201" s="185"/>
      <c r="AQ201" s="185"/>
      <c r="AR201" s="185"/>
      <c r="AS201" s="185"/>
      <c r="AT201" s="185"/>
      <c r="AU201" s="185"/>
      <c r="AV201" s="185"/>
      <c r="AW201" s="185"/>
      <c r="AX201" s="185"/>
      <c r="AY201" s="185"/>
      <c r="AZ201" s="185"/>
      <c r="BA201" s="185"/>
      <c r="BB201" s="185"/>
      <c r="BC201" s="185"/>
      <c r="BD201" s="185"/>
      <c r="BE201" s="185"/>
      <c r="BF201" s="185"/>
      <c r="BG201" s="185"/>
      <c r="BH201" s="185"/>
      <c r="BI201" s="185"/>
      <c r="BJ201" s="185"/>
    </row>
    <row r="202" spans="1:62" s="140" customFormat="1" thickBot="1" x14ac:dyDescent="0.3"/>
    <row r="203" spans="1:62" ht="41.5" customHeight="1" x14ac:dyDescent="0.3">
      <c r="A203" s="82" t="s">
        <v>36</v>
      </c>
      <c r="B203" s="36" t="s">
        <v>19</v>
      </c>
      <c r="C203" s="37" t="s">
        <v>142</v>
      </c>
      <c r="D203" s="74" t="s">
        <v>43</v>
      </c>
      <c r="E203" s="36" t="s">
        <v>19</v>
      </c>
      <c r="F203" s="37" t="s">
        <v>142</v>
      </c>
      <c r="G203" s="74" t="s">
        <v>43</v>
      </c>
      <c r="H203" s="82" t="s">
        <v>36</v>
      </c>
      <c r="I203" s="36" t="s">
        <v>19</v>
      </c>
      <c r="J203" s="37" t="s">
        <v>142</v>
      </c>
      <c r="K203" s="74" t="s">
        <v>43</v>
      </c>
      <c r="L203" s="36" t="s">
        <v>19</v>
      </c>
      <c r="M203" s="37" t="s">
        <v>142</v>
      </c>
      <c r="N203" s="74" t="s">
        <v>43</v>
      </c>
      <c r="O203" s="82" t="s">
        <v>36</v>
      </c>
      <c r="P203" s="36" t="s">
        <v>19</v>
      </c>
      <c r="Q203" s="37" t="s">
        <v>142</v>
      </c>
      <c r="R203" s="74" t="s">
        <v>43</v>
      </c>
      <c r="S203" s="36" t="s">
        <v>19</v>
      </c>
      <c r="T203" s="37" t="s">
        <v>142</v>
      </c>
      <c r="U203" s="74" t="s">
        <v>43</v>
      </c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5"/>
      <c r="AJ203" s="185"/>
      <c r="AK203" s="185"/>
      <c r="AL203" s="185"/>
      <c r="AM203" s="185"/>
      <c r="AN203" s="185"/>
      <c r="AO203" s="185"/>
      <c r="AP203" s="185"/>
      <c r="AQ203" s="185"/>
      <c r="AR203" s="185"/>
      <c r="AS203" s="185"/>
      <c r="AT203" s="185"/>
      <c r="AU203" s="185"/>
      <c r="AV203" s="185"/>
      <c r="AW203" s="185"/>
      <c r="AX203" s="185"/>
      <c r="AY203" s="185"/>
      <c r="AZ203" s="185"/>
      <c r="BA203" s="185"/>
      <c r="BB203" s="185"/>
      <c r="BC203" s="185"/>
      <c r="BD203" s="185"/>
      <c r="BE203" s="185"/>
      <c r="BF203" s="185"/>
      <c r="BG203" s="185"/>
      <c r="BH203" s="185"/>
      <c r="BI203" s="185"/>
      <c r="BJ203" s="185"/>
    </row>
    <row r="204" spans="1:62" ht="12.75" hidden="1" customHeight="1" x14ac:dyDescent="0.3">
      <c r="A204" s="83"/>
      <c r="B204" s="75" t="s">
        <v>78</v>
      </c>
      <c r="C204" s="40" t="s">
        <v>78</v>
      </c>
      <c r="D204" s="43"/>
      <c r="E204" s="75" t="s">
        <v>79</v>
      </c>
      <c r="F204" s="40" t="s">
        <v>79</v>
      </c>
      <c r="G204" s="43"/>
      <c r="H204" s="83"/>
      <c r="I204" s="75" t="s">
        <v>73</v>
      </c>
      <c r="J204" s="40" t="s">
        <v>73</v>
      </c>
      <c r="K204" s="43"/>
      <c r="L204" s="75" t="s">
        <v>74</v>
      </c>
      <c r="M204" s="40" t="s">
        <v>74</v>
      </c>
      <c r="N204" s="43"/>
      <c r="O204" s="83"/>
      <c r="P204" s="75" t="s">
        <v>72</v>
      </c>
      <c r="Q204" s="40" t="s">
        <v>72</v>
      </c>
      <c r="R204" s="43"/>
      <c r="S204" s="75" t="s">
        <v>80</v>
      </c>
      <c r="T204" s="40" t="s">
        <v>80</v>
      </c>
      <c r="U204" s="43"/>
      <c r="V204" s="185"/>
      <c r="W204" s="185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185"/>
      <c r="AJ204" s="185"/>
      <c r="AK204" s="185"/>
      <c r="AL204" s="185"/>
      <c r="AM204" s="185"/>
      <c r="AN204" s="185"/>
      <c r="AO204" s="185"/>
      <c r="AP204" s="185"/>
      <c r="AQ204" s="185"/>
      <c r="AR204" s="185"/>
      <c r="AS204" s="185"/>
      <c r="AT204" s="185"/>
      <c r="AU204" s="185"/>
      <c r="AV204" s="185"/>
      <c r="AW204" s="185"/>
      <c r="AX204" s="185"/>
      <c r="AY204" s="185"/>
      <c r="AZ204" s="185"/>
      <c r="BA204" s="185"/>
      <c r="BB204" s="185"/>
      <c r="BC204" s="185"/>
      <c r="BD204" s="185"/>
      <c r="BE204" s="185"/>
      <c r="BF204" s="185"/>
      <c r="BG204" s="185"/>
      <c r="BH204" s="185"/>
      <c r="BI204" s="185"/>
      <c r="BJ204" s="185"/>
    </row>
    <row r="205" spans="1:62" ht="13.5" thickBot="1" x14ac:dyDescent="0.35">
      <c r="A205" s="146"/>
      <c r="B205" s="224" t="s">
        <v>146</v>
      </c>
      <c r="C205" s="225"/>
      <c r="D205" s="125"/>
      <c r="E205" s="224" t="s">
        <v>147</v>
      </c>
      <c r="F205" s="225"/>
      <c r="G205" s="125"/>
      <c r="H205" s="146"/>
      <c r="I205" s="224" t="s">
        <v>365</v>
      </c>
      <c r="J205" s="225"/>
      <c r="K205" s="125"/>
      <c r="L205" s="224" t="s">
        <v>148</v>
      </c>
      <c r="M205" s="225"/>
      <c r="N205" s="125"/>
      <c r="O205" s="146"/>
      <c r="P205" s="224" t="s">
        <v>149</v>
      </c>
      <c r="Q205" s="225"/>
      <c r="R205" s="125"/>
      <c r="S205" s="224" t="s">
        <v>150</v>
      </c>
      <c r="T205" s="225"/>
      <c r="U205" s="125"/>
      <c r="V205" s="185"/>
      <c r="W205" s="185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185"/>
      <c r="AJ205" s="185"/>
      <c r="AK205" s="185"/>
      <c r="AL205" s="185"/>
      <c r="AM205" s="185"/>
      <c r="AN205" s="185"/>
      <c r="AO205" s="185"/>
      <c r="AP205" s="185"/>
      <c r="AQ205" s="185"/>
      <c r="AR205" s="185"/>
      <c r="AS205" s="185"/>
      <c r="AT205" s="185"/>
      <c r="AU205" s="185"/>
      <c r="AV205" s="185"/>
      <c r="AW205" s="185"/>
      <c r="AX205" s="185"/>
      <c r="AY205" s="185"/>
      <c r="AZ205" s="185"/>
      <c r="BA205" s="185"/>
      <c r="BB205" s="185"/>
      <c r="BC205" s="185"/>
      <c r="BD205" s="185"/>
      <c r="BE205" s="185"/>
      <c r="BF205" s="185"/>
      <c r="BG205" s="185"/>
      <c r="BH205" s="185"/>
      <c r="BI205" s="185"/>
      <c r="BJ205" s="185"/>
    </row>
    <row r="206" spans="1:62" ht="13.5" hidden="1" customHeight="1" thickBot="1" x14ac:dyDescent="0.35">
      <c r="A206" s="87"/>
      <c r="B206" s="88"/>
      <c r="C206" s="77"/>
      <c r="D206" s="72"/>
      <c r="E206" s="79"/>
      <c r="F206" s="77"/>
      <c r="G206" s="72"/>
      <c r="H206" s="87"/>
      <c r="I206" s="88"/>
      <c r="J206" s="77"/>
      <c r="K206" s="72"/>
      <c r="L206" s="79"/>
      <c r="M206" s="77"/>
      <c r="N206" s="72"/>
      <c r="O206" s="87"/>
      <c r="P206" s="88"/>
      <c r="Q206" s="77"/>
      <c r="R206" s="72"/>
      <c r="S206" s="79"/>
      <c r="T206" s="77"/>
      <c r="U206" s="72"/>
      <c r="V206" s="185"/>
      <c r="W206" s="185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185"/>
      <c r="AJ206" s="185"/>
      <c r="AK206" s="185"/>
      <c r="AL206" s="185"/>
      <c r="AM206" s="185"/>
      <c r="AN206" s="185"/>
      <c r="AO206" s="185"/>
      <c r="AP206" s="185"/>
      <c r="AQ206" s="185"/>
      <c r="AR206" s="185"/>
      <c r="AS206" s="185"/>
      <c r="AT206" s="185"/>
      <c r="AU206" s="185"/>
      <c r="AV206" s="185"/>
      <c r="AW206" s="185"/>
      <c r="AX206" s="185"/>
      <c r="AY206" s="185"/>
      <c r="AZ206" s="185"/>
      <c r="BA206" s="185"/>
      <c r="BB206" s="185"/>
      <c r="BC206" s="185"/>
      <c r="BD206" s="185"/>
      <c r="BE206" s="185"/>
      <c r="BF206" s="185"/>
      <c r="BG206" s="185"/>
      <c r="BH206" s="185"/>
      <c r="BI206" s="185"/>
      <c r="BJ206" s="185"/>
    </row>
    <row r="207" spans="1:62" x14ac:dyDescent="0.3">
      <c r="A207" s="84">
        <f>A12</f>
        <v>0</v>
      </c>
      <c r="B207" s="133">
        <f>B12</f>
        <v>1.5356037310241882E-3</v>
      </c>
      <c r="C207" s="73">
        <f>C12</f>
        <v>1.2535226702217979</v>
      </c>
      <c r="D207" s="43">
        <f>B207*C207</f>
        <v>1.9249140893159958E-3</v>
      </c>
      <c r="E207" s="133">
        <f t="shared" ref="E207:F222" si="12">E12</f>
        <v>6.3818129213468757E-4</v>
      </c>
      <c r="F207" s="73">
        <f t="shared" si="12"/>
        <v>1.1957566485525906</v>
      </c>
      <c r="G207" s="43">
        <f>E207*F207</f>
        <v>7.6310952305193574E-4</v>
      </c>
      <c r="H207" s="84">
        <f>H12</f>
        <v>0</v>
      </c>
      <c r="I207" s="133">
        <f>I12</f>
        <v>3.1054528974838887E-3</v>
      </c>
      <c r="J207" s="73">
        <f>J12</f>
        <v>1.0988457953861277</v>
      </c>
      <c r="K207" s="43">
        <f t="shared" ref="K207:K215" si="13">I207*J207</f>
        <v>3.4124138591698386E-3</v>
      </c>
      <c r="L207" s="133">
        <f t="shared" ref="L207:M215" si="14">L12</f>
        <v>8.1292902809533926E-5</v>
      </c>
      <c r="M207" s="73">
        <f t="shared" si="14"/>
        <v>1.1362115430352193</v>
      </c>
      <c r="N207" s="43">
        <f t="shared" ref="N207:N215" si="15">L207*M207</f>
        <v>9.2365934539032654E-5</v>
      </c>
      <c r="O207" s="84">
        <f>O12</f>
        <v>0</v>
      </c>
      <c r="P207" s="133">
        <f>P12</f>
        <v>1.040165095003879E-4</v>
      </c>
      <c r="Q207" s="73">
        <f>Q12</f>
        <v>1.220955790354864</v>
      </c>
      <c r="R207" s="43">
        <f t="shared" ref="R207:R215" si="16">P207*Q207</f>
        <v>1.2699955956700033E-4</v>
      </c>
      <c r="S207" s="133">
        <f t="shared" ref="S207:T215" si="17">S12</f>
        <v>3.5205587830900522E-6</v>
      </c>
      <c r="T207" s="73">
        <f t="shared" si="17"/>
        <v>1.1362115430352193</v>
      </c>
      <c r="U207" s="43">
        <f t="shared" ref="U207:U215" si="18">S207*T207</f>
        <v>4.0000995272809419E-6</v>
      </c>
      <c r="V207" s="185"/>
      <c r="W207" s="185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185"/>
      <c r="AJ207" s="185"/>
      <c r="AK207" s="185"/>
      <c r="AL207" s="185"/>
      <c r="AM207" s="185"/>
      <c r="AN207" s="185"/>
      <c r="AO207" s="185"/>
      <c r="AP207" s="185"/>
      <c r="AQ207" s="185"/>
      <c r="AR207" s="185"/>
      <c r="AS207" s="185"/>
      <c r="AT207" s="185"/>
      <c r="AU207" s="185"/>
      <c r="AV207" s="185"/>
      <c r="AW207" s="185"/>
      <c r="AX207" s="185"/>
      <c r="AY207" s="185"/>
      <c r="AZ207" s="185"/>
      <c r="BA207" s="185"/>
      <c r="BB207" s="185"/>
      <c r="BC207" s="185"/>
      <c r="BD207" s="185"/>
      <c r="BE207" s="185"/>
      <c r="BF207" s="185"/>
      <c r="BG207" s="185"/>
      <c r="BH207" s="185"/>
      <c r="BI207" s="185"/>
      <c r="BJ207" s="185"/>
    </row>
    <row r="208" spans="1:62" x14ac:dyDescent="0.3">
      <c r="A208" s="84">
        <f t="shared" ref="A208:C223" si="19">A13</f>
        <v>1</v>
      </c>
      <c r="B208" s="133">
        <f t="shared" si="19"/>
        <v>2.7687594575010947E-3</v>
      </c>
      <c r="C208" s="73">
        <f t="shared" si="19"/>
        <v>1.2448577669714167</v>
      </c>
      <c r="D208" s="43">
        <f>B208*C208</f>
        <v>3.4467117155458039E-3</v>
      </c>
      <c r="E208" s="133">
        <f t="shared" si="12"/>
        <v>1.5272824102641571E-3</v>
      </c>
      <c r="F208" s="73">
        <f t="shared" si="12"/>
        <v>1.1928683474691304</v>
      </c>
      <c r="G208" s="43">
        <f>E208*F208</f>
        <v>1.8218468448504756E-3</v>
      </c>
      <c r="H208" s="84">
        <f t="shared" ref="H208:J215" si="20">H13</f>
        <v>1</v>
      </c>
      <c r="I208" s="133">
        <f t="shared" si="20"/>
        <v>3.0692871572576001E-3</v>
      </c>
      <c r="J208" s="73">
        <f t="shared" si="20"/>
        <v>1.0912500871230899</v>
      </c>
      <c r="K208" s="43">
        <f t="shared" si="13"/>
        <v>3.349359877763137E-3</v>
      </c>
      <c r="L208" s="133">
        <f t="shared" si="14"/>
        <v>1.4786346888978218E-4</v>
      </c>
      <c r="M208" s="73">
        <f t="shared" si="14"/>
        <v>1.1334670707090475</v>
      </c>
      <c r="N208" s="43">
        <f t="shared" si="15"/>
        <v>1.6759837294737977E-4</v>
      </c>
      <c r="O208" s="84">
        <f t="shared" ref="O208:Q215" si="21">O13</f>
        <v>1</v>
      </c>
      <c r="P208" s="133">
        <f t="shared" si="21"/>
        <v>2.9348658219032527E-4</v>
      </c>
      <c r="Q208" s="73">
        <f t="shared" si="21"/>
        <v>1.2125160037855909</v>
      </c>
      <c r="R208" s="43">
        <f t="shared" si="16"/>
        <v>3.5585717780210459E-4</v>
      </c>
      <c r="S208" s="133">
        <f t="shared" si="17"/>
        <v>1.1841879543121083E-5</v>
      </c>
      <c r="T208" s="73">
        <f t="shared" si="17"/>
        <v>1.1334670707090475</v>
      </c>
      <c r="U208" s="43">
        <f t="shared" si="18"/>
        <v>1.3422380517430848E-5</v>
      </c>
      <c r="V208" s="185"/>
      <c r="W208" s="185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185"/>
      <c r="AJ208" s="185"/>
      <c r="AK208" s="185"/>
      <c r="AL208" s="185"/>
      <c r="AM208" s="185"/>
      <c r="AN208" s="185"/>
      <c r="AO208" s="185"/>
      <c r="AP208" s="185"/>
      <c r="AQ208" s="185"/>
      <c r="AR208" s="185"/>
      <c r="AS208" s="185"/>
      <c r="AT208" s="185"/>
      <c r="AU208" s="185"/>
      <c r="AV208" s="185"/>
      <c r="AW208" s="185"/>
      <c r="AX208" s="185"/>
      <c r="AY208" s="185"/>
      <c r="AZ208" s="185"/>
      <c r="BA208" s="185"/>
      <c r="BB208" s="185"/>
      <c r="BC208" s="185"/>
      <c r="BD208" s="185"/>
      <c r="BE208" s="185"/>
      <c r="BF208" s="185"/>
      <c r="BG208" s="185"/>
      <c r="BH208" s="185"/>
      <c r="BI208" s="185"/>
      <c r="BJ208" s="185"/>
    </row>
    <row r="209" spans="1:62" x14ac:dyDescent="0.3">
      <c r="A209" s="84">
        <f t="shared" si="19"/>
        <v>2</v>
      </c>
      <c r="B209" s="133">
        <f t="shared" si="19"/>
        <v>3.5304803578423967E-3</v>
      </c>
      <c r="C209" s="73">
        <f t="shared" si="19"/>
        <v>1.231379028581935</v>
      </c>
      <c r="D209" s="43">
        <f>B209*C209</f>
        <v>4.3473594734675727E-3</v>
      </c>
      <c r="E209" s="133">
        <f t="shared" si="12"/>
        <v>2.4759129769076947E-3</v>
      </c>
      <c r="F209" s="73">
        <f t="shared" si="12"/>
        <v>1.1861289782743893</v>
      </c>
      <c r="G209" s="43">
        <f>E209*F209</f>
        <v>2.9367521295958258E-3</v>
      </c>
      <c r="H209" s="84">
        <f t="shared" si="20"/>
        <v>2</v>
      </c>
      <c r="I209" s="133">
        <f t="shared" si="20"/>
        <v>1.9983971856012985E-3</v>
      </c>
      <c r="J209" s="73">
        <f t="shared" si="20"/>
        <v>1.0794345409361423</v>
      </c>
      <c r="K209" s="43">
        <f t="shared" si="13"/>
        <v>2.1571389486476165E-3</v>
      </c>
      <c r="L209" s="133">
        <f t="shared" si="14"/>
        <v>1.4178250371899028E-4</v>
      </c>
      <c r="M209" s="73">
        <f t="shared" si="14"/>
        <v>1.1270633019479792</v>
      </c>
      <c r="N209" s="43">
        <f t="shared" si="15"/>
        <v>1.5979785679997682E-4</v>
      </c>
      <c r="O209" s="84">
        <f t="shared" si="21"/>
        <v>2</v>
      </c>
      <c r="P209" s="133">
        <f t="shared" si="21"/>
        <v>5.5944879571285556E-4</v>
      </c>
      <c r="Q209" s="73">
        <f t="shared" si="21"/>
        <v>1.1993874469000547</v>
      </c>
      <c r="R209" s="43">
        <f t="shared" si="16"/>
        <v>6.7099586276135213E-4</v>
      </c>
      <c r="S209" s="133">
        <f t="shared" si="17"/>
        <v>1.3762184333897475E-5</v>
      </c>
      <c r="T209" s="73">
        <f t="shared" si="17"/>
        <v>1.1270633019479792</v>
      </c>
      <c r="U209" s="43">
        <f t="shared" si="18"/>
        <v>1.551085291737924E-5</v>
      </c>
      <c r="V209" s="185"/>
      <c r="W209" s="185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185"/>
      <c r="AJ209" s="185"/>
      <c r="AK209" s="185"/>
      <c r="AL209" s="185"/>
      <c r="AM209" s="185"/>
      <c r="AN209" s="185"/>
      <c r="AO209" s="185"/>
      <c r="AP209" s="185"/>
      <c r="AQ209" s="185"/>
      <c r="AR209" s="185"/>
      <c r="AS209" s="185"/>
      <c r="AT209" s="185"/>
      <c r="AU209" s="185"/>
      <c r="AV209" s="185"/>
      <c r="AW209" s="185"/>
      <c r="AX209" s="185"/>
      <c r="AY209" s="185"/>
      <c r="AZ209" s="185"/>
      <c r="BA209" s="185"/>
      <c r="BB209" s="185"/>
      <c r="BC209" s="185"/>
      <c r="BD209" s="185"/>
      <c r="BE209" s="185"/>
      <c r="BF209" s="185"/>
      <c r="BG209" s="185"/>
      <c r="BH209" s="185"/>
      <c r="BI209" s="185"/>
      <c r="BJ209" s="185"/>
    </row>
    <row r="210" spans="1:62" x14ac:dyDescent="0.3">
      <c r="A210" s="84">
        <f t="shared" si="19"/>
        <v>3</v>
      </c>
      <c r="B210" s="133">
        <f t="shared" si="19"/>
        <v>4.3213258808438076E-3</v>
      </c>
      <c r="C210" s="73">
        <f t="shared" si="19"/>
        <v>1.2159747561368131</v>
      </c>
      <c r="D210" s="43">
        <f>B210*C210</f>
        <v>5.2546231841467481E-3</v>
      </c>
      <c r="E210" s="133">
        <f t="shared" si="12"/>
        <v>2.064647700883084E-3</v>
      </c>
      <c r="F210" s="73">
        <f t="shared" si="12"/>
        <v>1.1793896090796485</v>
      </c>
      <c r="G210" s="43">
        <f>E210*F210</f>
        <v>2.4350240448316953E-3</v>
      </c>
      <c r="H210" s="84">
        <f t="shared" si="20"/>
        <v>3</v>
      </c>
      <c r="I210" s="133">
        <f t="shared" si="20"/>
        <v>1.4984778384025113E-3</v>
      </c>
      <c r="J210" s="73">
        <f t="shared" si="20"/>
        <v>1.065931059579631</v>
      </c>
      <c r="K210" s="43">
        <f t="shared" si="13"/>
        <v>1.5972740700449838E-3</v>
      </c>
      <c r="L210" s="133">
        <f t="shared" si="14"/>
        <v>1.3122082736972013E-4</v>
      </c>
      <c r="M210" s="73">
        <f t="shared" si="14"/>
        <v>1.1206595331869111</v>
      </c>
      <c r="N210" s="43">
        <f t="shared" si="15"/>
        <v>1.4705387114455083E-4</v>
      </c>
      <c r="O210" s="84">
        <f t="shared" si="21"/>
        <v>3</v>
      </c>
      <c r="P210" s="133">
        <f t="shared" si="21"/>
        <v>5.3352468103737424E-4</v>
      </c>
      <c r="Q210" s="73">
        <f t="shared" si="21"/>
        <v>1.1843833818880134</v>
      </c>
      <c r="R210" s="43">
        <f t="shared" si="16"/>
        <v>6.3189776604776892E-4</v>
      </c>
      <c r="S210" s="133">
        <f t="shared" si="17"/>
        <v>1.3442133535434744E-5</v>
      </c>
      <c r="T210" s="73">
        <f t="shared" si="17"/>
        <v>1.1206595331869111</v>
      </c>
      <c r="U210" s="43">
        <f t="shared" si="18"/>
        <v>1.5064055092856423E-5</v>
      </c>
      <c r="V210" s="185"/>
      <c r="W210" s="185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185"/>
      <c r="AJ210" s="185"/>
      <c r="AK210" s="185"/>
      <c r="AL210" s="185"/>
      <c r="AM210" s="185"/>
      <c r="AN210" s="185"/>
      <c r="AO210" s="185"/>
      <c r="AP210" s="185"/>
      <c r="AQ210" s="185"/>
      <c r="AR210" s="185"/>
      <c r="AS210" s="185"/>
      <c r="AT210" s="185"/>
      <c r="AU210" s="185"/>
      <c r="AV210" s="185"/>
      <c r="AW210" s="185"/>
      <c r="AX210" s="185"/>
      <c r="AY210" s="185"/>
      <c r="AZ210" s="185"/>
      <c r="BA210" s="185"/>
      <c r="BB210" s="185"/>
      <c r="BC210" s="185"/>
      <c r="BD210" s="185"/>
      <c r="BE210" s="185"/>
      <c r="BF210" s="185"/>
      <c r="BG210" s="185"/>
      <c r="BH210" s="185"/>
      <c r="BI210" s="185"/>
      <c r="BJ210" s="185"/>
    </row>
    <row r="211" spans="1:62" x14ac:dyDescent="0.3">
      <c r="A211" s="84">
        <f t="shared" si="19"/>
        <v>4</v>
      </c>
      <c r="B211" s="133">
        <f t="shared" si="19"/>
        <v>4.0553636673212774E-3</v>
      </c>
      <c r="C211" s="73">
        <f t="shared" si="19"/>
        <v>1.2015332507195113</v>
      </c>
      <c r="D211" s="43">
        <f>B211*C211</f>
        <v>4.872654290046333E-3</v>
      </c>
      <c r="E211" s="133">
        <f t="shared" si="12"/>
        <v>2.3194081364594187E-3</v>
      </c>
      <c r="F211" s="73">
        <f t="shared" si="12"/>
        <v>1.1755385409683681</v>
      </c>
      <c r="G211" s="43">
        <f>E211*F211</f>
        <v>2.7265536566436666E-3</v>
      </c>
      <c r="H211" s="84">
        <f t="shared" si="20"/>
        <v>4</v>
      </c>
      <c r="I211" s="133">
        <f t="shared" si="20"/>
        <v>1.0952138323394689E-3</v>
      </c>
      <c r="J211" s="73">
        <f t="shared" si="20"/>
        <v>1.0532715458079014</v>
      </c>
      <c r="K211" s="43">
        <f t="shared" si="13"/>
        <v>1.1535575661783882E-3</v>
      </c>
      <c r="L211" s="133">
        <f t="shared" si="14"/>
        <v>1.2097920181891269E-4</v>
      </c>
      <c r="M211" s="73">
        <f t="shared" si="14"/>
        <v>1.1170002367520151</v>
      </c>
      <c r="N211" s="43">
        <f t="shared" si="15"/>
        <v>1.3513379707379529E-4</v>
      </c>
      <c r="O211" s="84">
        <f t="shared" si="21"/>
        <v>4</v>
      </c>
      <c r="P211" s="133">
        <f t="shared" si="21"/>
        <v>4.0678456484613236E-4</v>
      </c>
      <c r="Q211" s="73">
        <f t="shared" si="21"/>
        <v>1.1703170709392248</v>
      </c>
      <c r="R211" s="43">
        <f t="shared" si="16"/>
        <v>4.7606692043401279E-4</v>
      </c>
      <c r="S211" s="133">
        <f t="shared" si="17"/>
        <v>8.0012699615682995E-6</v>
      </c>
      <c r="T211" s="73">
        <f t="shared" si="17"/>
        <v>1.1170002367520151</v>
      </c>
      <c r="U211" s="43">
        <f t="shared" si="18"/>
        <v>8.9374204413885773E-6</v>
      </c>
      <c r="V211" s="185"/>
      <c r="W211" s="185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185"/>
      <c r="AJ211" s="185"/>
      <c r="AK211" s="185"/>
      <c r="AL211" s="185"/>
      <c r="AM211" s="185"/>
      <c r="AN211" s="185"/>
      <c r="AO211" s="185"/>
      <c r="AP211" s="185"/>
      <c r="AQ211" s="185"/>
      <c r="AR211" s="185"/>
      <c r="AS211" s="185"/>
      <c r="AT211" s="185"/>
      <c r="AU211" s="185"/>
      <c r="AV211" s="185"/>
      <c r="AW211" s="185"/>
      <c r="AX211" s="185"/>
      <c r="AY211" s="185"/>
      <c r="AZ211" s="185"/>
      <c r="BA211" s="185"/>
      <c r="BB211" s="185"/>
      <c r="BC211" s="185"/>
      <c r="BD211" s="185"/>
      <c r="BE211" s="185"/>
      <c r="BF211" s="185"/>
      <c r="BG211" s="185"/>
      <c r="BH211" s="185"/>
      <c r="BI211" s="185"/>
      <c r="BJ211" s="185"/>
    </row>
    <row r="212" spans="1:62" x14ac:dyDescent="0.3">
      <c r="A212" s="84">
        <f t="shared" si="19"/>
        <v>5</v>
      </c>
      <c r="B212" s="133">
        <f t="shared" si="19"/>
        <v>5.0612833268896436E-3</v>
      </c>
      <c r="C212" s="73">
        <f t="shared" si="19"/>
        <v>1.1601342685232463</v>
      </c>
      <c r="D212" s="43">
        <f t="shared" ref="D212:D275" si="22">B212*C212</f>
        <v>5.8717682302300194E-3</v>
      </c>
      <c r="E212" s="133">
        <f t="shared" si="12"/>
        <v>2.5578459813141541E-3</v>
      </c>
      <c r="F212" s="73">
        <f t="shared" si="12"/>
        <v>1.1447299960781243</v>
      </c>
      <c r="G212" s="43">
        <f t="shared" ref="G212:G275" si="23">E212*F212</f>
        <v>2.9280430201581976E-3</v>
      </c>
      <c r="H212" s="84">
        <f t="shared" si="20"/>
        <v>5</v>
      </c>
      <c r="I212" s="133">
        <f t="shared" si="20"/>
        <v>1.1771468367459284E-3</v>
      </c>
      <c r="J212" s="73">
        <f t="shared" si="20"/>
        <v>1.0169809396622767</v>
      </c>
      <c r="K212" s="43">
        <f t="shared" si="13"/>
        <v>1.1971358961543508E-3</v>
      </c>
      <c r="L212" s="133">
        <f t="shared" si="14"/>
        <v>1.1553833824504625E-4</v>
      </c>
      <c r="M212" s="73">
        <f t="shared" si="14"/>
        <v>1.087725865272847</v>
      </c>
      <c r="N212" s="43">
        <f t="shared" si="15"/>
        <v>1.256740389397798E-4</v>
      </c>
      <c r="O212" s="84">
        <f t="shared" si="21"/>
        <v>5</v>
      </c>
      <c r="P212" s="133">
        <f t="shared" si="21"/>
        <v>3.770198405890983E-4</v>
      </c>
      <c r="Q212" s="73">
        <f t="shared" si="21"/>
        <v>1.1299936462193638</v>
      </c>
      <c r="R212" s="43">
        <f t="shared" si="16"/>
        <v>4.2603002436431849E-4</v>
      </c>
      <c r="S212" s="133">
        <f t="shared" si="17"/>
        <v>1.0561676349270157E-5</v>
      </c>
      <c r="T212" s="73">
        <f t="shared" si="17"/>
        <v>1.087725865272847</v>
      </c>
      <c r="U212" s="43">
        <f t="shared" si="18"/>
        <v>1.1488208545741645E-5</v>
      </c>
      <c r="V212" s="185"/>
      <c r="W212" s="185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185"/>
      <c r="AJ212" s="185"/>
      <c r="AK212" s="185"/>
      <c r="AL212" s="185"/>
      <c r="AM212" s="185"/>
      <c r="AN212" s="185"/>
      <c r="AO212" s="185"/>
      <c r="AP212" s="185"/>
      <c r="AQ212" s="185"/>
      <c r="AR212" s="185"/>
      <c r="AS212" s="185"/>
      <c r="AT212" s="185"/>
      <c r="AU212" s="185"/>
      <c r="AV212" s="185"/>
      <c r="AW212" s="185"/>
      <c r="AX212" s="185"/>
      <c r="AY212" s="185"/>
      <c r="AZ212" s="185"/>
      <c r="BA212" s="185"/>
      <c r="BB212" s="185"/>
      <c r="BC212" s="185"/>
      <c r="BD212" s="185"/>
      <c r="BE212" s="185"/>
      <c r="BF212" s="185"/>
      <c r="BG212" s="185"/>
      <c r="BH212" s="185"/>
      <c r="BI212" s="185"/>
      <c r="BJ212" s="185"/>
    </row>
    <row r="213" spans="1:62" x14ac:dyDescent="0.3">
      <c r="A213" s="84">
        <f t="shared" si="19"/>
        <v>6</v>
      </c>
      <c r="B213" s="133">
        <f t="shared" si="19"/>
        <v>6.3030804249250439E-3</v>
      </c>
      <c r="C213" s="73">
        <f t="shared" si="19"/>
        <v>1.1572459674397857</v>
      </c>
      <c r="D213" s="43">
        <f t="shared" si="22"/>
        <v>7.2942144041931584E-3</v>
      </c>
      <c r="E213" s="133">
        <f t="shared" si="12"/>
        <v>3.066726750869898E-3</v>
      </c>
      <c r="F213" s="73">
        <f t="shared" si="12"/>
        <v>1.1351023257999229</v>
      </c>
      <c r="G213" s="43">
        <f t="shared" si="23"/>
        <v>3.481048667505262E-3</v>
      </c>
      <c r="H213" s="84">
        <f t="shared" si="20"/>
        <v>6</v>
      </c>
      <c r="I213" s="133">
        <f t="shared" si="20"/>
        <v>1.0929734767502297E-3</v>
      </c>
      <c r="J213" s="73">
        <f t="shared" si="20"/>
        <v>1.0144490369079304</v>
      </c>
      <c r="K213" s="43">
        <f t="shared" si="13"/>
        <v>1.1087658908551829E-3</v>
      </c>
      <c r="L213" s="133">
        <f t="shared" si="14"/>
        <v>1.2257945581122635E-4</v>
      </c>
      <c r="M213" s="73">
        <f t="shared" si="14"/>
        <v>1.0785776241856067</v>
      </c>
      <c r="N213" s="43">
        <f t="shared" si="15"/>
        <v>1.3221145822283706E-4</v>
      </c>
      <c r="O213" s="84">
        <f t="shared" si="21"/>
        <v>6</v>
      </c>
      <c r="P213" s="133">
        <f t="shared" si="21"/>
        <v>3.0916907131499913E-4</v>
      </c>
      <c r="Q213" s="73">
        <f t="shared" si="21"/>
        <v>1.127180384029606</v>
      </c>
      <c r="R213" s="43">
        <f t="shared" si="16"/>
        <v>3.4848931253491738E-4</v>
      </c>
      <c r="S213" s="133">
        <f t="shared" si="17"/>
        <v>7.0411175661801044E-6</v>
      </c>
      <c r="T213" s="73">
        <f t="shared" si="17"/>
        <v>1.0785776241856067</v>
      </c>
      <c r="U213" s="43">
        <f t="shared" si="18"/>
        <v>7.5943918561420777E-6</v>
      </c>
      <c r="V213" s="185"/>
      <c r="W213" s="185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185"/>
      <c r="AJ213" s="185"/>
      <c r="AK213" s="185"/>
      <c r="AL213" s="185"/>
      <c r="AM213" s="185"/>
      <c r="AN213" s="185"/>
      <c r="AO213" s="185"/>
      <c r="AP213" s="185"/>
      <c r="AQ213" s="185"/>
      <c r="AR213" s="185"/>
      <c r="AS213" s="185"/>
      <c r="AT213" s="185"/>
      <c r="AU213" s="185"/>
      <c r="AV213" s="185"/>
      <c r="AW213" s="185"/>
      <c r="AX213" s="185"/>
      <c r="AY213" s="185"/>
      <c r="AZ213" s="185"/>
      <c r="BA213" s="185"/>
      <c r="BB213" s="185"/>
      <c r="BC213" s="185"/>
      <c r="BD213" s="185"/>
      <c r="BE213" s="185"/>
      <c r="BF213" s="185"/>
      <c r="BG213" s="185"/>
      <c r="BH213" s="185"/>
      <c r="BI213" s="185"/>
      <c r="BJ213" s="185"/>
    </row>
    <row r="214" spans="1:62" x14ac:dyDescent="0.3">
      <c r="A214" s="84">
        <f t="shared" si="19"/>
        <v>7</v>
      </c>
      <c r="B214" s="133">
        <f t="shared" si="19"/>
        <v>7.1812998159067809E-3</v>
      </c>
      <c r="C214" s="73">
        <f t="shared" si="19"/>
        <v>1.1495438312172248</v>
      </c>
      <c r="D214" s="43">
        <f t="shared" si="22"/>
        <v>8.2552189034970323E-3</v>
      </c>
      <c r="E214" s="133">
        <f t="shared" si="12"/>
        <v>3.5788080284102691E-3</v>
      </c>
      <c r="F214" s="73">
        <f t="shared" si="12"/>
        <v>1.1254746555217219</v>
      </c>
      <c r="G214" s="43">
        <f t="shared" si="23"/>
        <v>4.0278577329534203E-3</v>
      </c>
      <c r="H214" s="84">
        <f t="shared" si="20"/>
        <v>7</v>
      </c>
      <c r="I214" s="133">
        <f t="shared" si="20"/>
        <v>8.0268740254453184E-4</v>
      </c>
      <c r="J214" s="73">
        <f t="shared" si="20"/>
        <v>1.0076972962296749</v>
      </c>
      <c r="K214" s="43">
        <f t="shared" si="13"/>
        <v>8.0886592526174534E-4</v>
      </c>
      <c r="L214" s="133">
        <f t="shared" si="14"/>
        <v>9.3134782352655011E-5</v>
      </c>
      <c r="M214" s="73">
        <f t="shared" si="14"/>
        <v>1.0694293830983668</v>
      </c>
      <c r="N214" s="43">
        <f t="shared" si="15"/>
        <v>9.960107283640051E-5</v>
      </c>
      <c r="O214" s="84">
        <f t="shared" si="21"/>
        <v>7</v>
      </c>
      <c r="P214" s="133">
        <f t="shared" si="21"/>
        <v>1.4370280850976668E-4</v>
      </c>
      <c r="Q214" s="73">
        <f t="shared" si="21"/>
        <v>1.1196783515235851</v>
      </c>
      <c r="R214" s="43">
        <f t="shared" si="16"/>
        <v>1.6090092374152496E-4</v>
      </c>
      <c r="S214" s="133">
        <f t="shared" si="17"/>
        <v>8.0012699615682995E-6</v>
      </c>
      <c r="T214" s="73">
        <f t="shared" si="17"/>
        <v>1.0694293830983668</v>
      </c>
      <c r="U214" s="43">
        <f t="shared" si="18"/>
        <v>8.5567931990034792E-6</v>
      </c>
      <c r="V214" s="185"/>
      <c r="W214" s="185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185"/>
      <c r="AJ214" s="185"/>
      <c r="AK214" s="185"/>
      <c r="AL214" s="185"/>
      <c r="AM214" s="185"/>
      <c r="AN214" s="185"/>
      <c r="AO214" s="185"/>
      <c r="AP214" s="185"/>
      <c r="AQ214" s="185"/>
      <c r="AR214" s="185"/>
      <c r="AS214" s="185"/>
      <c r="AT214" s="185"/>
      <c r="AU214" s="185"/>
      <c r="AV214" s="185"/>
      <c r="AW214" s="185"/>
      <c r="AX214" s="185"/>
      <c r="AY214" s="185"/>
      <c r="AZ214" s="185"/>
      <c r="BA214" s="185"/>
      <c r="BB214" s="185"/>
      <c r="BC214" s="185"/>
      <c r="BD214" s="185"/>
      <c r="BE214" s="185"/>
      <c r="BF214" s="185"/>
      <c r="BG214" s="185"/>
      <c r="BH214" s="185"/>
      <c r="BI214" s="185"/>
      <c r="BJ214" s="185"/>
    </row>
    <row r="215" spans="1:62" x14ac:dyDescent="0.3">
      <c r="A215" s="84">
        <f t="shared" si="19"/>
        <v>8</v>
      </c>
      <c r="B215" s="133">
        <f t="shared" si="19"/>
        <v>8.0140719935068092E-3</v>
      </c>
      <c r="C215" s="73">
        <f t="shared" si="19"/>
        <v>1.1408789279668439</v>
      </c>
      <c r="D215" s="43">
        <f t="shared" si="22"/>
        <v>9.143085864601155E-3</v>
      </c>
      <c r="E215" s="133">
        <f t="shared" si="12"/>
        <v>3.8713344582052061E-3</v>
      </c>
      <c r="F215" s="73">
        <f t="shared" si="12"/>
        <v>1.1158469852435204</v>
      </c>
      <c r="G215" s="43">
        <f t="shared" si="23"/>
        <v>4.3198168840576368E-3</v>
      </c>
      <c r="H215" s="84">
        <f t="shared" si="20"/>
        <v>8</v>
      </c>
      <c r="I215" s="133">
        <f t="shared" si="20"/>
        <v>5.2488330947888053E-4</v>
      </c>
      <c r="J215" s="73">
        <f t="shared" si="20"/>
        <v>1.0001015879666371</v>
      </c>
      <c r="K215" s="43">
        <f t="shared" si="13"/>
        <v>5.2493663130701224E-4</v>
      </c>
      <c r="L215" s="133">
        <f t="shared" si="14"/>
        <v>7.8732496421832072E-5</v>
      </c>
      <c r="M215" s="73">
        <f t="shared" si="14"/>
        <v>1.0602811420111267</v>
      </c>
      <c r="N215" s="43">
        <f t="shared" si="15"/>
        <v>8.3478581219527059E-5</v>
      </c>
      <c r="O215" s="84">
        <f t="shared" si="21"/>
        <v>8</v>
      </c>
      <c r="P215" s="133">
        <f t="shared" si="21"/>
        <v>7.2651531251040168E-5</v>
      </c>
      <c r="Q215" s="73">
        <f t="shared" si="21"/>
        <v>1.1112385649543119</v>
      </c>
      <c r="R215" s="43">
        <f t="shared" si="16"/>
        <v>8.0733183329139224E-5</v>
      </c>
      <c r="S215" s="133">
        <f t="shared" si="17"/>
        <v>3.8406095815527839E-6</v>
      </c>
      <c r="T215" s="73">
        <f t="shared" si="17"/>
        <v>1.0602811420111267</v>
      </c>
      <c r="U215" s="43">
        <f t="shared" si="18"/>
        <v>4.0721259131476614E-6</v>
      </c>
      <c r="V215" s="185"/>
      <c r="W215" s="185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185"/>
      <c r="AJ215" s="185"/>
      <c r="AK215" s="185"/>
      <c r="AL215" s="185"/>
      <c r="AM215" s="185"/>
      <c r="AN215" s="185"/>
      <c r="AO215" s="185"/>
      <c r="AP215" s="185"/>
      <c r="AQ215" s="185"/>
      <c r="AR215" s="185"/>
      <c r="AS215" s="185"/>
      <c r="AT215" s="185"/>
      <c r="AU215" s="185"/>
      <c r="AV215" s="185"/>
      <c r="AW215" s="185"/>
      <c r="AX215" s="185"/>
      <c r="AY215" s="185"/>
      <c r="AZ215" s="185"/>
      <c r="BA215" s="185"/>
      <c r="BB215" s="185"/>
      <c r="BC215" s="185"/>
      <c r="BD215" s="185"/>
      <c r="BE215" s="185"/>
      <c r="BF215" s="185"/>
      <c r="BG215" s="185"/>
      <c r="BH215" s="185"/>
      <c r="BI215" s="185"/>
      <c r="BJ215" s="185"/>
    </row>
    <row r="216" spans="1:62" x14ac:dyDescent="0.3">
      <c r="A216" s="84">
        <f t="shared" si="19"/>
        <v>9</v>
      </c>
      <c r="B216" s="133">
        <f t="shared" si="19"/>
        <v>9.6482513704575189E-3</v>
      </c>
      <c r="C216" s="73">
        <f t="shared" si="19"/>
        <v>1.1668736377179869</v>
      </c>
      <c r="D216" s="43">
        <f t="shared" si="22"/>
        <v>1.1258290174263318E-2</v>
      </c>
      <c r="E216" s="133">
        <f t="shared" si="12"/>
        <v>5.5589623184991921E-3</v>
      </c>
      <c r="F216" s="73">
        <f t="shared" si="12"/>
        <v>1.1610970355510661</v>
      </c>
      <c r="G216" s="43">
        <f t="shared" si="23"/>
        <v>6.4544946687494931E-3</v>
      </c>
      <c r="H216" s="84"/>
      <c r="I216" s="133"/>
      <c r="J216" s="73"/>
      <c r="K216" s="43"/>
      <c r="L216" s="133"/>
      <c r="M216" s="73"/>
      <c r="N216" s="43"/>
      <c r="O216" s="84"/>
      <c r="P216" s="133"/>
      <c r="Q216" s="73"/>
      <c r="R216" s="43"/>
      <c r="S216" s="133"/>
      <c r="T216" s="73"/>
      <c r="U216" s="43"/>
      <c r="V216" s="185"/>
      <c r="W216" s="185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185"/>
      <c r="AJ216" s="185"/>
      <c r="AK216" s="185"/>
      <c r="AL216" s="185"/>
      <c r="AM216" s="185"/>
      <c r="AN216" s="185"/>
      <c r="AO216" s="185"/>
      <c r="AP216" s="185"/>
      <c r="AQ216" s="185"/>
      <c r="AR216" s="185"/>
      <c r="AS216" s="185"/>
      <c r="AT216" s="185"/>
      <c r="AU216" s="185"/>
      <c r="AV216" s="185"/>
      <c r="AW216" s="185"/>
      <c r="AX216" s="185"/>
      <c r="AY216" s="185"/>
      <c r="AZ216" s="185"/>
      <c r="BA216" s="185"/>
      <c r="BB216" s="185"/>
      <c r="BC216" s="185"/>
      <c r="BD216" s="185"/>
      <c r="BE216" s="185"/>
      <c r="BF216" s="185"/>
      <c r="BG216" s="185"/>
      <c r="BH216" s="185"/>
      <c r="BI216" s="185"/>
      <c r="BJ216" s="185"/>
    </row>
    <row r="217" spans="1:62" x14ac:dyDescent="0.3">
      <c r="A217" s="84">
        <f t="shared" si="19"/>
        <v>10</v>
      </c>
      <c r="B217" s="133">
        <f t="shared" si="19"/>
        <v>7.9359795986819037E-3</v>
      </c>
      <c r="C217" s="73">
        <f t="shared" si="19"/>
        <v>1.1370278598555634</v>
      </c>
      <c r="D217" s="43">
        <f t="shared" si="22"/>
        <v>9.0234298989466978E-3</v>
      </c>
      <c r="E217" s="133">
        <f t="shared" si="12"/>
        <v>4.9665482905446754E-3</v>
      </c>
      <c r="F217" s="73">
        <f t="shared" si="12"/>
        <v>1.1341395587721028</v>
      </c>
      <c r="G217" s="43">
        <f t="shared" si="23"/>
        <v>5.6327588868586801E-3</v>
      </c>
      <c r="H217" s="84"/>
      <c r="I217" s="133"/>
      <c r="J217" s="73"/>
      <c r="K217" s="43"/>
      <c r="L217" s="133"/>
      <c r="M217" s="73"/>
      <c r="N217" s="43"/>
      <c r="O217" s="84"/>
      <c r="P217" s="133"/>
      <c r="Q217" s="73"/>
      <c r="R217" s="43"/>
      <c r="S217" s="133"/>
      <c r="T217" s="73"/>
      <c r="U217" s="43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5"/>
      <c r="AJ217" s="185"/>
      <c r="AK217" s="185"/>
      <c r="AL217" s="185"/>
      <c r="AM217" s="185"/>
      <c r="AN217" s="185"/>
      <c r="AO217" s="185"/>
      <c r="AP217" s="185"/>
      <c r="AQ217" s="185"/>
      <c r="AR217" s="185"/>
      <c r="AS217" s="185"/>
      <c r="AT217" s="185"/>
      <c r="AU217" s="185"/>
      <c r="AV217" s="185"/>
      <c r="AW217" s="185"/>
      <c r="AX217" s="185"/>
      <c r="AY217" s="185"/>
      <c r="AZ217" s="185"/>
      <c r="BA217" s="185"/>
      <c r="BB217" s="185"/>
      <c r="BC217" s="185"/>
      <c r="BD217" s="185"/>
      <c r="BE217" s="185"/>
      <c r="BF217" s="185"/>
      <c r="BG217" s="185"/>
      <c r="BH217" s="185"/>
      <c r="BI217" s="185"/>
      <c r="BJ217" s="185"/>
    </row>
    <row r="218" spans="1:62" x14ac:dyDescent="0.3">
      <c r="A218" s="84">
        <f t="shared" si="19"/>
        <v>11</v>
      </c>
      <c r="B218" s="133">
        <f t="shared" si="19"/>
        <v>7.743949119604264E-3</v>
      </c>
      <c r="C218" s="73">
        <f t="shared" si="19"/>
        <v>1.1254746555217219</v>
      </c>
      <c r="D218" s="43">
        <f t="shared" si="22"/>
        <v>8.7156184677643512E-3</v>
      </c>
      <c r="E218" s="133">
        <f t="shared" si="12"/>
        <v>5.5845663823762106E-3</v>
      </c>
      <c r="F218" s="73">
        <f t="shared" si="12"/>
        <v>1.1235491214660815</v>
      </c>
      <c r="G218" s="43">
        <f t="shared" si="23"/>
        <v>6.2745346526878049E-3</v>
      </c>
      <c r="H218" s="84"/>
      <c r="I218" s="133"/>
      <c r="J218" s="73"/>
      <c r="K218" s="43"/>
      <c r="L218" s="133"/>
      <c r="M218" s="73"/>
      <c r="N218" s="43"/>
      <c r="O218" s="84"/>
      <c r="P218" s="133"/>
      <c r="Q218" s="73"/>
      <c r="R218" s="43"/>
      <c r="S218" s="133"/>
      <c r="T218" s="73"/>
      <c r="U218" s="43"/>
      <c r="V218" s="185"/>
      <c r="W218" s="185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  <c r="AI218" s="185"/>
      <c r="AJ218" s="185"/>
      <c r="AK218" s="185"/>
      <c r="AL218" s="185"/>
      <c r="AM218" s="185"/>
      <c r="AN218" s="185"/>
      <c r="AO218" s="185"/>
      <c r="AP218" s="185"/>
      <c r="AQ218" s="185"/>
      <c r="AR218" s="185"/>
      <c r="AS218" s="185"/>
      <c r="AT218" s="185"/>
      <c r="AU218" s="185"/>
      <c r="AV218" s="185"/>
      <c r="AW218" s="185"/>
      <c r="AX218" s="185"/>
      <c r="AY218" s="185"/>
      <c r="AZ218" s="185"/>
      <c r="BA218" s="185"/>
      <c r="BB218" s="185"/>
      <c r="BC218" s="185"/>
      <c r="BD218" s="185"/>
      <c r="BE218" s="185"/>
      <c r="BF218" s="185"/>
      <c r="BG218" s="185"/>
      <c r="BH218" s="185"/>
      <c r="BI218" s="185"/>
      <c r="BJ218" s="185"/>
    </row>
    <row r="219" spans="1:62" x14ac:dyDescent="0.3">
      <c r="A219" s="84">
        <f t="shared" si="19"/>
        <v>12</v>
      </c>
      <c r="B219" s="133">
        <f t="shared" si="19"/>
        <v>7.1704180887590474E-3</v>
      </c>
      <c r="C219" s="73">
        <f t="shared" si="19"/>
        <v>1.1177725192991608</v>
      </c>
      <c r="D219" s="43">
        <f t="shared" si="22"/>
        <v>8.0148962915004736E-3</v>
      </c>
      <c r="E219" s="133">
        <f t="shared" si="12"/>
        <v>5.7996405189431671E-3</v>
      </c>
      <c r="F219" s="73">
        <f t="shared" si="12"/>
        <v>1.1168097522713405</v>
      </c>
      <c r="G219" s="43">
        <f t="shared" si="23"/>
        <v>6.4770950912237469E-3</v>
      </c>
      <c r="H219" s="84"/>
      <c r="I219" s="133"/>
      <c r="J219" s="73"/>
      <c r="K219" s="43"/>
      <c r="L219" s="133"/>
      <c r="M219" s="73"/>
      <c r="N219" s="43"/>
      <c r="O219" s="84"/>
      <c r="P219" s="133"/>
      <c r="Q219" s="73"/>
      <c r="R219" s="43"/>
      <c r="S219" s="133"/>
      <c r="T219" s="73"/>
      <c r="U219" s="43"/>
      <c r="V219" s="185"/>
      <c r="W219" s="185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  <c r="AI219" s="185"/>
      <c r="AJ219" s="185"/>
      <c r="AK219" s="185"/>
      <c r="AL219" s="185"/>
      <c r="AM219" s="185"/>
      <c r="AN219" s="185"/>
      <c r="AO219" s="185"/>
      <c r="AP219" s="185"/>
      <c r="AQ219" s="185"/>
      <c r="AR219" s="185"/>
      <c r="AS219" s="185"/>
      <c r="AT219" s="185"/>
      <c r="AU219" s="185"/>
      <c r="AV219" s="185"/>
      <c r="AW219" s="185"/>
      <c r="AX219" s="185"/>
      <c r="AY219" s="185"/>
      <c r="AZ219" s="185"/>
      <c r="BA219" s="185"/>
      <c r="BB219" s="185"/>
      <c r="BC219" s="185"/>
      <c r="BD219" s="185"/>
      <c r="BE219" s="185"/>
      <c r="BF219" s="185"/>
      <c r="BG219" s="185"/>
      <c r="BH219" s="185"/>
      <c r="BI219" s="185"/>
      <c r="BJ219" s="185"/>
    </row>
    <row r="220" spans="1:62" x14ac:dyDescent="0.3">
      <c r="A220" s="84">
        <f t="shared" si="19"/>
        <v>13</v>
      </c>
      <c r="B220" s="133">
        <f t="shared" si="19"/>
        <v>6.8634893730332878E-3</v>
      </c>
      <c r="C220" s="73">
        <f t="shared" si="19"/>
        <v>1.1110331501044199</v>
      </c>
      <c r="D220" s="43">
        <f t="shared" si="22"/>
        <v>7.6255642188293839E-3</v>
      </c>
      <c r="E220" s="133">
        <f t="shared" si="12"/>
        <v>6.7361091552451203E-3</v>
      </c>
      <c r="F220" s="73">
        <f t="shared" si="12"/>
        <v>1.1100703830765999</v>
      </c>
      <c r="G220" s="43">
        <f t="shared" si="23"/>
        <v>7.4775552704087426E-3</v>
      </c>
      <c r="H220" s="84"/>
      <c r="I220" s="133"/>
      <c r="J220" s="73"/>
      <c r="K220" s="43"/>
      <c r="L220" s="133"/>
      <c r="M220" s="73"/>
      <c r="N220" s="43"/>
      <c r="O220" s="84"/>
      <c r="P220" s="133"/>
      <c r="Q220" s="73"/>
      <c r="R220" s="43"/>
      <c r="S220" s="133"/>
      <c r="T220" s="73"/>
      <c r="U220" s="43"/>
      <c r="V220" s="185"/>
      <c r="W220" s="185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  <c r="AI220" s="185"/>
      <c r="AJ220" s="185"/>
      <c r="AK220" s="185"/>
      <c r="AL220" s="185"/>
      <c r="AM220" s="185"/>
      <c r="AN220" s="185"/>
      <c r="AO220" s="185"/>
      <c r="AP220" s="185"/>
      <c r="AQ220" s="185"/>
      <c r="AR220" s="185"/>
      <c r="AS220" s="185"/>
      <c r="AT220" s="185"/>
      <c r="AU220" s="185"/>
      <c r="AV220" s="185"/>
      <c r="AW220" s="185"/>
      <c r="AX220" s="185"/>
      <c r="AY220" s="185"/>
      <c r="AZ220" s="185"/>
      <c r="BA220" s="185"/>
      <c r="BB220" s="185"/>
      <c r="BC220" s="185"/>
      <c r="BD220" s="185"/>
      <c r="BE220" s="185"/>
      <c r="BF220" s="185"/>
      <c r="BG220" s="185"/>
      <c r="BH220" s="185"/>
      <c r="BI220" s="185"/>
      <c r="BJ220" s="185"/>
    </row>
    <row r="221" spans="1:62" x14ac:dyDescent="0.3">
      <c r="A221" s="84">
        <f t="shared" si="19"/>
        <v>14</v>
      </c>
      <c r="B221" s="133">
        <f t="shared" si="19"/>
        <v>6.5159142059027612E-3</v>
      </c>
      <c r="C221" s="73">
        <f t="shared" si="19"/>
        <v>1.1062193149653194</v>
      </c>
      <c r="D221" s="43">
        <f t="shared" si="22"/>
        <v>7.2080301492265459E-3</v>
      </c>
      <c r="E221" s="133">
        <f t="shared" si="12"/>
        <v>7.1003269638957095E-3</v>
      </c>
      <c r="F221" s="73">
        <f t="shared" si="12"/>
        <v>1.1062193149653194</v>
      </c>
      <c r="G221" s="43">
        <f t="shared" si="23"/>
        <v>7.8545188300304988E-3</v>
      </c>
      <c r="H221" s="84"/>
      <c r="I221" s="133"/>
      <c r="J221" s="73"/>
      <c r="K221" s="43"/>
      <c r="L221" s="133"/>
      <c r="M221" s="73"/>
      <c r="N221" s="43"/>
      <c r="O221" s="84"/>
      <c r="P221" s="133"/>
      <c r="Q221" s="73"/>
      <c r="R221" s="43"/>
      <c r="S221" s="133"/>
      <c r="T221" s="73"/>
      <c r="U221" s="43"/>
      <c r="V221" s="185"/>
      <c r="W221" s="185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  <c r="AI221" s="185"/>
      <c r="AJ221" s="185"/>
      <c r="AK221" s="185"/>
      <c r="AL221" s="185"/>
      <c r="AM221" s="185"/>
      <c r="AN221" s="185"/>
      <c r="AO221" s="185"/>
      <c r="AP221" s="185"/>
      <c r="AQ221" s="185"/>
      <c r="AR221" s="185"/>
      <c r="AS221" s="185"/>
      <c r="AT221" s="185"/>
      <c r="AU221" s="185"/>
      <c r="AV221" s="185"/>
      <c r="AW221" s="185"/>
      <c r="AX221" s="185"/>
      <c r="AY221" s="185"/>
      <c r="AZ221" s="185"/>
      <c r="BA221" s="185"/>
      <c r="BB221" s="185"/>
      <c r="BC221" s="185"/>
      <c r="BD221" s="185"/>
      <c r="BE221" s="185"/>
      <c r="BF221" s="185"/>
      <c r="BG221" s="185"/>
      <c r="BH221" s="185"/>
      <c r="BI221" s="185"/>
      <c r="BJ221" s="185"/>
    </row>
    <row r="222" spans="1:62" x14ac:dyDescent="0.3">
      <c r="A222" s="84">
        <f t="shared" si="19"/>
        <v>15</v>
      </c>
      <c r="B222" s="133">
        <f t="shared" si="19"/>
        <v>6.1817811723076689E-3</v>
      </c>
      <c r="C222" s="73">
        <f t="shared" si="19"/>
        <v>1.1033310138818588</v>
      </c>
      <c r="D222" s="43">
        <f t="shared" si="22"/>
        <v>6.8205508884380062E-3</v>
      </c>
      <c r="E222" s="133">
        <f t="shared" si="12"/>
        <v>7.9420605638526945E-3</v>
      </c>
      <c r="F222" s="73">
        <f t="shared" si="12"/>
        <v>1.1033310138818588</v>
      </c>
      <c r="G222" s="43">
        <f t="shared" si="23"/>
        <v>8.7627217342267204E-3</v>
      </c>
      <c r="H222" s="84"/>
      <c r="I222" s="133"/>
      <c r="J222" s="73"/>
      <c r="K222" s="43"/>
      <c r="L222" s="133"/>
      <c r="M222" s="73"/>
      <c r="N222" s="43"/>
      <c r="O222" s="84"/>
      <c r="P222" s="133"/>
      <c r="Q222" s="73"/>
      <c r="R222" s="43"/>
      <c r="S222" s="133"/>
      <c r="T222" s="73"/>
      <c r="U222" s="43"/>
      <c r="V222" s="185"/>
      <c r="W222" s="185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185"/>
      <c r="AJ222" s="185"/>
      <c r="AK222" s="185"/>
      <c r="AL222" s="185"/>
      <c r="AM222" s="185"/>
      <c r="AN222" s="185"/>
      <c r="AO222" s="185"/>
      <c r="AP222" s="185"/>
      <c r="AQ222" s="185"/>
      <c r="AR222" s="185"/>
      <c r="AS222" s="185"/>
      <c r="AT222" s="185"/>
      <c r="AU222" s="185"/>
      <c r="AV222" s="185"/>
      <c r="AW222" s="185"/>
      <c r="AX222" s="185"/>
      <c r="AY222" s="185"/>
      <c r="AZ222" s="185"/>
      <c r="BA222" s="185"/>
      <c r="BB222" s="185"/>
      <c r="BC222" s="185"/>
      <c r="BD222" s="185"/>
      <c r="BE222" s="185"/>
      <c r="BF222" s="185"/>
      <c r="BG222" s="185"/>
      <c r="BH222" s="185"/>
      <c r="BI222" s="185"/>
      <c r="BJ222" s="185"/>
    </row>
    <row r="223" spans="1:62" x14ac:dyDescent="0.3">
      <c r="A223" s="84">
        <f t="shared" si="19"/>
        <v>16</v>
      </c>
      <c r="B223" s="133">
        <f t="shared" si="19"/>
        <v>5.786838487004657E-3</v>
      </c>
      <c r="C223" s="73">
        <f t="shared" si="19"/>
        <v>1.0994799457705784</v>
      </c>
      <c r="D223" s="43">
        <f t="shared" si="22"/>
        <v>6.3625128658749757E-3</v>
      </c>
      <c r="E223" s="133">
        <f t="shared" ref="E223:F238" si="24">E28</f>
        <v>8.3405238079387965E-3</v>
      </c>
      <c r="F223" s="73">
        <f t="shared" si="24"/>
        <v>1.0994799457705784</v>
      </c>
      <c r="G223" s="43">
        <f t="shared" si="23"/>
        <v>9.1702386640507665E-3</v>
      </c>
      <c r="H223" s="84"/>
      <c r="I223" s="133"/>
      <c r="J223" s="73"/>
      <c r="K223" s="43"/>
      <c r="L223" s="133"/>
      <c r="M223" s="73"/>
      <c r="N223" s="43"/>
      <c r="O223" s="84"/>
      <c r="P223" s="133"/>
      <c r="Q223" s="73"/>
      <c r="R223" s="43"/>
      <c r="S223" s="133"/>
      <c r="T223" s="73"/>
      <c r="U223" s="43"/>
      <c r="V223" s="185"/>
      <c r="W223" s="185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  <c r="AI223" s="185"/>
      <c r="AJ223" s="185"/>
      <c r="AK223" s="185"/>
      <c r="AL223" s="185"/>
      <c r="AM223" s="185"/>
      <c r="AN223" s="185"/>
      <c r="AO223" s="185"/>
      <c r="AP223" s="185"/>
      <c r="AQ223" s="185"/>
      <c r="AR223" s="185"/>
      <c r="AS223" s="185"/>
      <c r="AT223" s="185"/>
      <c r="AU223" s="185"/>
      <c r="AV223" s="185"/>
      <c r="AW223" s="185"/>
      <c r="AX223" s="185"/>
      <c r="AY223" s="185"/>
      <c r="AZ223" s="185"/>
      <c r="BA223" s="185"/>
      <c r="BB223" s="185"/>
      <c r="BC223" s="185"/>
      <c r="BD223" s="185"/>
      <c r="BE223" s="185"/>
      <c r="BF223" s="185"/>
      <c r="BG223" s="185"/>
      <c r="BH223" s="185"/>
      <c r="BI223" s="185"/>
      <c r="BJ223" s="185"/>
    </row>
    <row r="224" spans="1:62" x14ac:dyDescent="0.3">
      <c r="A224" s="84">
        <f t="shared" ref="A224:C239" si="25">A29</f>
        <v>17</v>
      </c>
      <c r="B224" s="133">
        <f t="shared" si="25"/>
        <v>5.2962006129612894E-3</v>
      </c>
      <c r="C224" s="73">
        <f t="shared" si="25"/>
        <v>1.096591644687118</v>
      </c>
      <c r="D224" s="43">
        <f t="shared" si="22"/>
        <v>5.8077693407601431E-3</v>
      </c>
      <c r="E224" s="133">
        <f t="shared" si="24"/>
        <v>8.6394512537029886E-3</v>
      </c>
      <c r="F224" s="73">
        <f t="shared" si="24"/>
        <v>1.096591644687118</v>
      </c>
      <c r="G224" s="43">
        <f t="shared" si="23"/>
        <v>9.4739500594923434E-3</v>
      </c>
      <c r="H224" s="84"/>
      <c r="I224" s="133"/>
      <c r="J224" s="73"/>
      <c r="K224" s="43"/>
      <c r="L224" s="133"/>
      <c r="M224" s="73"/>
      <c r="N224" s="43"/>
      <c r="O224" s="84"/>
      <c r="P224" s="133"/>
      <c r="Q224" s="73"/>
      <c r="R224" s="43"/>
      <c r="S224" s="133"/>
      <c r="T224" s="73"/>
      <c r="U224" s="43"/>
      <c r="V224" s="185"/>
      <c r="W224" s="185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  <c r="AI224" s="185"/>
      <c r="AJ224" s="185"/>
      <c r="AK224" s="185"/>
      <c r="AL224" s="185"/>
      <c r="AM224" s="185"/>
      <c r="AN224" s="185"/>
      <c r="AO224" s="185"/>
      <c r="AP224" s="185"/>
      <c r="AQ224" s="185"/>
      <c r="AR224" s="185"/>
      <c r="AS224" s="185"/>
      <c r="AT224" s="185"/>
      <c r="AU224" s="185"/>
      <c r="AV224" s="185"/>
      <c r="AW224" s="185"/>
      <c r="AX224" s="185"/>
      <c r="AY224" s="185"/>
      <c r="AZ224" s="185"/>
      <c r="BA224" s="185"/>
      <c r="BB224" s="185"/>
      <c r="BC224" s="185"/>
      <c r="BD224" s="185"/>
      <c r="BE224" s="185"/>
      <c r="BF224" s="185"/>
      <c r="BG224" s="185"/>
      <c r="BH224" s="185"/>
      <c r="BI224" s="185"/>
      <c r="BJ224" s="185"/>
    </row>
    <row r="225" spans="1:62" x14ac:dyDescent="0.3">
      <c r="A225" s="84">
        <f t="shared" si="25"/>
        <v>18</v>
      </c>
      <c r="B225" s="133">
        <f t="shared" si="25"/>
        <v>4.8817348289520515E-3</v>
      </c>
      <c r="C225" s="73">
        <f t="shared" si="25"/>
        <v>1.0927405765758376</v>
      </c>
      <c r="D225" s="43">
        <f t="shared" si="22"/>
        <v>5.3344697316794129E-3</v>
      </c>
      <c r="E225" s="133">
        <f t="shared" si="24"/>
        <v>8.7329060868541059E-3</v>
      </c>
      <c r="F225" s="73">
        <f t="shared" si="24"/>
        <v>1.0927405765758376</v>
      </c>
      <c r="G225" s="43">
        <f t="shared" si="23"/>
        <v>9.5428008325315963E-3</v>
      </c>
      <c r="H225" s="84"/>
      <c r="I225" s="133"/>
      <c r="J225" s="73"/>
      <c r="K225" s="43"/>
      <c r="L225" s="133"/>
      <c r="M225" s="73"/>
      <c r="N225" s="43"/>
      <c r="O225" s="84"/>
      <c r="P225" s="133"/>
      <c r="Q225" s="73"/>
      <c r="R225" s="43"/>
      <c r="S225" s="133"/>
      <c r="T225" s="73"/>
      <c r="U225" s="43"/>
      <c r="V225" s="185"/>
      <c r="W225" s="185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  <c r="AI225" s="185"/>
      <c r="AJ225" s="185"/>
      <c r="AK225" s="185"/>
      <c r="AL225" s="185"/>
      <c r="AM225" s="185"/>
      <c r="AN225" s="185"/>
      <c r="AO225" s="185"/>
      <c r="AP225" s="185"/>
      <c r="AQ225" s="185"/>
      <c r="AR225" s="185"/>
      <c r="AS225" s="185"/>
      <c r="AT225" s="185"/>
      <c r="AU225" s="185"/>
      <c r="AV225" s="185"/>
      <c r="AW225" s="185"/>
      <c r="AX225" s="185"/>
      <c r="AY225" s="185"/>
      <c r="AZ225" s="185"/>
      <c r="BA225" s="185"/>
      <c r="BB225" s="185"/>
      <c r="BC225" s="185"/>
      <c r="BD225" s="185"/>
      <c r="BE225" s="185"/>
      <c r="BF225" s="185"/>
      <c r="BG225" s="185"/>
      <c r="BH225" s="185"/>
      <c r="BI225" s="185"/>
      <c r="BJ225" s="185"/>
    </row>
    <row r="226" spans="1:62" x14ac:dyDescent="0.3">
      <c r="A226" s="84">
        <f t="shared" si="25"/>
        <v>19</v>
      </c>
      <c r="B226" s="133">
        <f t="shared" si="25"/>
        <v>4.8673325430212281E-3</v>
      </c>
      <c r="C226" s="73">
        <f t="shared" si="25"/>
        <v>1.0725224689916151</v>
      </c>
      <c r="D226" s="43">
        <f t="shared" si="22"/>
        <v>5.2203235164443636E-3</v>
      </c>
      <c r="E226" s="133">
        <f t="shared" si="24"/>
        <v>9.0411150057737172E-3</v>
      </c>
      <c r="F226" s="73">
        <f t="shared" si="24"/>
        <v>1.0725224689916151</v>
      </c>
      <c r="G226" s="43">
        <f t="shared" si="23"/>
        <v>9.6967989884295669E-3</v>
      </c>
      <c r="H226" s="84"/>
      <c r="I226" s="133"/>
      <c r="J226" s="73"/>
      <c r="K226" s="43"/>
      <c r="L226" s="133"/>
      <c r="M226" s="73"/>
      <c r="N226" s="43"/>
      <c r="O226" s="84"/>
      <c r="P226" s="133"/>
      <c r="Q226" s="73"/>
      <c r="R226" s="43"/>
      <c r="S226" s="133"/>
      <c r="T226" s="73"/>
      <c r="U226" s="43"/>
      <c r="V226" s="185"/>
      <c r="W226" s="185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  <c r="AI226" s="185"/>
      <c r="AJ226" s="185"/>
      <c r="AK226" s="185"/>
      <c r="AL226" s="185"/>
      <c r="AM226" s="185"/>
      <c r="AN226" s="185"/>
      <c r="AO226" s="185"/>
      <c r="AP226" s="185"/>
      <c r="AQ226" s="185"/>
      <c r="AR226" s="185"/>
      <c r="AS226" s="185"/>
      <c r="AT226" s="185"/>
      <c r="AU226" s="185"/>
      <c r="AV226" s="185"/>
      <c r="AW226" s="185"/>
      <c r="AX226" s="185"/>
      <c r="AY226" s="185"/>
      <c r="AZ226" s="185"/>
      <c r="BA226" s="185"/>
      <c r="BB226" s="185"/>
      <c r="BC226" s="185"/>
      <c r="BD226" s="185"/>
      <c r="BE226" s="185"/>
      <c r="BF226" s="185"/>
      <c r="BG226" s="185"/>
      <c r="BH226" s="185"/>
      <c r="BI226" s="185"/>
      <c r="BJ226" s="185"/>
    </row>
    <row r="227" spans="1:62" x14ac:dyDescent="0.3">
      <c r="A227" s="84">
        <f t="shared" si="25"/>
        <v>20</v>
      </c>
      <c r="B227" s="133">
        <f t="shared" si="25"/>
        <v>4.4131804600026116E-3</v>
      </c>
      <c r="C227" s="73">
        <f t="shared" si="25"/>
        <v>1.065783099796874</v>
      </c>
      <c r="D227" s="43">
        <f t="shared" si="22"/>
        <v>4.7034931506245775E-3</v>
      </c>
      <c r="E227" s="133">
        <f t="shared" si="24"/>
        <v>9.1972997954235299E-3</v>
      </c>
      <c r="F227" s="73">
        <f t="shared" si="24"/>
        <v>1.065783099796874</v>
      </c>
      <c r="G227" s="43">
        <f t="shared" si="23"/>
        <v>9.8023266857276449E-3</v>
      </c>
      <c r="H227" s="84"/>
      <c r="I227" s="133"/>
      <c r="J227" s="73"/>
      <c r="K227" s="43"/>
      <c r="L227" s="133"/>
      <c r="M227" s="73"/>
      <c r="N227" s="43"/>
      <c r="O227" s="84"/>
      <c r="P227" s="133"/>
      <c r="Q227" s="73"/>
      <c r="R227" s="43"/>
      <c r="S227" s="133"/>
      <c r="T227" s="73"/>
      <c r="U227" s="43"/>
      <c r="V227" s="185"/>
      <c r="W227" s="185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  <c r="AI227" s="185"/>
      <c r="AJ227" s="185"/>
      <c r="AK227" s="185"/>
      <c r="AL227" s="185"/>
      <c r="AM227" s="185"/>
      <c r="AN227" s="185"/>
      <c r="AO227" s="185"/>
      <c r="AP227" s="185"/>
      <c r="AQ227" s="185"/>
      <c r="AR227" s="185"/>
      <c r="AS227" s="185"/>
      <c r="AT227" s="185"/>
      <c r="AU227" s="185"/>
      <c r="AV227" s="185"/>
      <c r="AW227" s="185"/>
      <c r="AX227" s="185"/>
      <c r="AY227" s="185"/>
      <c r="AZ227" s="185"/>
      <c r="BA227" s="185"/>
      <c r="BB227" s="185"/>
      <c r="BC227" s="185"/>
      <c r="BD227" s="185"/>
      <c r="BE227" s="185"/>
      <c r="BF227" s="185"/>
      <c r="BG227" s="185"/>
      <c r="BH227" s="185"/>
      <c r="BI227" s="185"/>
      <c r="BJ227" s="185"/>
    </row>
    <row r="228" spans="1:62" x14ac:dyDescent="0.3">
      <c r="A228" s="84">
        <f t="shared" si="25"/>
        <v>21</v>
      </c>
      <c r="B228" s="133">
        <f t="shared" si="25"/>
        <v>4.2147489649557177E-3</v>
      </c>
      <c r="C228" s="73">
        <f t="shared" si="25"/>
        <v>1.0590437306021336</v>
      </c>
      <c r="D228" s="43">
        <f t="shared" si="22"/>
        <v>4.4636034673981844E-3</v>
      </c>
      <c r="E228" s="133">
        <f t="shared" si="24"/>
        <v>8.8529251362776291E-3</v>
      </c>
      <c r="F228" s="73">
        <f t="shared" si="24"/>
        <v>1.0590437306021336</v>
      </c>
      <c r="G228" s="43">
        <f t="shared" si="23"/>
        <v>9.3756348630648634E-3</v>
      </c>
      <c r="H228" s="84"/>
      <c r="I228" s="133"/>
      <c r="J228" s="73"/>
      <c r="K228" s="43"/>
      <c r="L228" s="133"/>
      <c r="M228" s="73"/>
      <c r="N228" s="43"/>
      <c r="O228" s="84"/>
      <c r="P228" s="133"/>
      <c r="Q228" s="73"/>
      <c r="R228" s="43"/>
      <c r="S228" s="133"/>
      <c r="T228" s="73"/>
      <c r="U228" s="43"/>
      <c r="V228" s="185"/>
      <c r="W228" s="185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  <c r="AI228" s="185"/>
      <c r="AJ228" s="185"/>
      <c r="AK228" s="185"/>
      <c r="AL228" s="185"/>
      <c r="AM228" s="185"/>
      <c r="AN228" s="185"/>
      <c r="AO228" s="185"/>
      <c r="AP228" s="185"/>
      <c r="AQ228" s="185"/>
      <c r="AR228" s="185"/>
      <c r="AS228" s="185"/>
      <c r="AT228" s="185"/>
      <c r="AU228" s="185"/>
      <c r="AV228" s="185"/>
      <c r="AW228" s="185"/>
      <c r="AX228" s="185"/>
      <c r="AY228" s="185"/>
      <c r="AZ228" s="185"/>
      <c r="BA228" s="185"/>
      <c r="BB228" s="185"/>
      <c r="BC228" s="185"/>
      <c r="BD228" s="185"/>
      <c r="BE228" s="185"/>
      <c r="BF228" s="185"/>
      <c r="BG228" s="185"/>
      <c r="BH228" s="185"/>
      <c r="BI228" s="185"/>
      <c r="BJ228" s="185"/>
    </row>
    <row r="229" spans="1:62" x14ac:dyDescent="0.3">
      <c r="A229" s="84">
        <f t="shared" si="25"/>
        <v>22</v>
      </c>
      <c r="B229" s="133">
        <f t="shared" si="25"/>
        <v>3.9004590808653151E-3</v>
      </c>
      <c r="C229" s="73">
        <f t="shared" si="25"/>
        <v>1.0378628559900906</v>
      </c>
      <c r="D229" s="43">
        <f t="shared" si="22"/>
        <v>4.0481416013393601E-3</v>
      </c>
      <c r="E229" s="133">
        <f t="shared" si="24"/>
        <v>8.703461413395534E-3</v>
      </c>
      <c r="F229" s="73">
        <f t="shared" si="24"/>
        <v>1.0378628559900906</v>
      </c>
      <c r="G229" s="43">
        <f t="shared" si="23"/>
        <v>9.0329993195062391E-3</v>
      </c>
      <c r="H229" s="84"/>
      <c r="I229" s="133"/>
      <c r="J229" s="73"/>
      <c r="K229" s="43"/>
      <c r="L229" s="133"/>
      <c r="M229" s="73"/>
      <c r="N229" s="43"/>
      <c r="O229" s="84"/>
      <c r="P229" s="133"/>
      <c r="Q229" s="73"/>
      <c r="R229" s="43"/>
      <c r="S229" s="133"/>
      <c r="T229" s="73"/>
      <c r="U229" s="43"/>
      <c r="V229" s="185"/>
      <c r="W229" s="185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  <c r="AI229" s="185"/>
      <c r="AJ229" s="185"/>
      <c r="AK229" s="185"/>
      <c r="AL229" s="185"/>
      <c r="AM229" s="185"/>
      <c r="AN229" s="185"/>
      <c r="AO229" s="185"/>
      <c r="AP229" s="185"/>
      <c r="AQ229" s="185"/>
      <c r="AR229" s="185"/>
      <c r="AS229" s="185"/>
      <c r="AT229" s="185"/>
      <c r="AU229" s="185"/>
      <c r="AV229" s="185"/>
      <c r="AW229" s="185"/>
      <c r="AX229" s="185"/>
      <c r="AY229" s="185"/>
      <c r="AZ229" s="185"/>
      <c r="BA229" s="185"/>
      <c r="BB229" s="185"/>
      <c r="BC229" s="185"/>
      <c r="BD229" s="185"/>
      <c r="BE229" s="185"/>
      <c r="BF229" s="185"/>
      <c r="BG229" s="185"/>
      <c r="BH229" s="185"/>
      <c r="BI229" s="185"/>
      <c r="BJ229" s="185"/>
    </row>
    <row r="230" spans="1:62" x14ac:dyDescent="0.3">
      <c r="A230" s="84">
        <f t="shared" si="25"/>
        <v>23</v>
      </c>
      <c r="B230" s="133">
        <f t="shared" si="25"/>
        <v>3.8988588268730013E-3</v>
      </c>
      <c r="C230" s="73">
        <f t="shared" si="25"/>
        <v>1.0311234867953496</v>
      </c>
      <c r="D230" s="43">
        <f t="shared" si="22"/>
        <v>4.0202049080881154E-3</v>
      </c>
      <c r="E230" s="133">
        <f t="shared" si="24"/>
        <v>9.2856338157992439E-3</v>
      </c>
      <c r="F230" s="73">
        <f t="shared" si="24"/>
        <v>1.0311234867953496</v>
      </c>
      <c r="G230" s="43">
        <f t="shared" si="23"/>
        <v>9.5746351172517237E-3</v>
      </c>
      <c r="H230" s="84"/>
      <c r="I230" s="133"/>
      <c r="J230" s="73"/>
      <c r="K230" s="43"/>
      <c r="L230" s="133"/>
      <c r="M230" s="73"/>
      <c r="N230" s="43"/>
      <c r="O230" s="84"/>
      <c r="P230" s="133"/>
      <c r="Q230" s="73"/>
      <c r="R230" s="43"/>
      <c r="S230" s="133"/>
      <c r="T230" s="73"/>
      <c r="U230" s="43"/>
      <c r="V230" s="185"/>
      <c r="W230" s="185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  <c r="AI230" s="185"/>
      <c r="AJ230" s="185"/>
      <c r="AK230" s="185"/>
      <c r="AL230" s="185"/>
      <c r="AM230" s="185"/>
      <c r="AN230" s="185"/>
      <c r="AO230" s="185"/>
      <c r="AP230" s="185"/>
      <c r="AQ230" s="185"/>
      <c r="AR230" s="185"/>
      <c r="AS230" s="185"/>
      <c r="AT230" s="185"/>
      <c r="AU230" s="185"/>
      <c r="AV230" s="185"/>
      <c r="AW230" s="185"/>
      <c r="AX230" s="185"/>
      <c r="AY230" s="185"/>
      <c r="AZ230" s="185"/>
      <c r="BA230" s="185"/>
      <c r="BB230" s="185"/>
      <c r="BC230" s="185"/>
      <c r="BD230" s="185"/>
      <c r="BE230" s="185"/>
      <c r="BF230" s="185"/>
      <c r="BG230" s="185"/>
      <c r="BH230" s="185"/>
      <c r="BI230" s="185"/>
      <c r="BJ230" s="185"/>
    </row>
    <row r="231" spans="1:62" x14ac:dyDescent="0.3">
      <c r="A231" s="84">
        <f t="shared" si="25"/>
        <v>24</v>
      </c>
      <c r="B231" s="133">
        <f t="shared" si="25"/>
        <v>3.6690623535767597E-3</v>
      </c>
      <c r="C231" s="73">
        <f t="shared" si="25"/>
        <v>1.0243841176006092</v>
      </c>
      <c r="D231" s="43">
        <f t="shared" si="22"/>
        <v>3.7585292014903435E-3</v>
      </c>
      <c r="E231" s="133">
        <f t="shared" si="24"/>
        <v>8.6199281549967609E-3</v>
      </c>
      <c r="F231" s="73">
        <f t="shared" si="24"/>
        <v>1.0243841176006092</v>
      </c>
      <c r="G231" s="43">
        <f t="shared" si="23"/>
        <v>8.830117496837004E-3</v>
      </c>
      <c r="H231" s="84"/>
      <c r="I231" s="133"/>
      <c r="J231" s="73"/>
      <c r="K231" s="43"/>
      <c r="L231" s="133"/>
      <c r="M231" s="73"/>
      <c r="N231" s="43"/>
      <c r="O231" s="84"/>
      <c r="P231" s="133"/>
      <c r="Q231" s="73"/>
      <c r="R231" s="43"/>
      <c r="S231" s="133"/>
      <c r="T231" s="73"/>
      <c r="U231" s="43"/>
      <c r="V231" s="185"/>
      <c r="W231" s="185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  <c r="AI231" s="185"/>
      <c r="AJ231" s="185"/>
      <c r="AK231" s="185"/>
      <c r="AL231" s="185"/>
      <c r="AM231" s="185"/>
      <c r="AN231" s="185"/>
      <c r="AO231" s="185"/>
      <c r="AP231" s="185"/>
      <c r="AQ231" s="185"/>
      <c r="AR231" s="185"/>
      <c r="AS231" s="185"/>
      <c r="AT231" s="185"/>
      <c r="AU231" s="185"/>
      <c r="AV231" s="185"/>
      <c r="AW231" s="185"/>
      <c r="AX231" s="185"/>
      <c r="AY231" s="185"/>
      <c r="AZ231" s="185"/>
      <c r="BA231" s="185"/>
      <c r="BB231" s="185"/>
      <c r="BC231" s="185"/>
      <c r="BD231" s="185"/>
      <c r="BE231" s="185"/>
      <c r="BF231" s="185"/>
      <c r="BG231" s="185"/>
      <c r="BH231" s="185"/>
      <c r="BI231" s="185"/>
      <c r="BJ231" s="185"/>
    </row>
    <row r="232" spans="1:62" x14ac:dyDescent="0.3">
      <c r="A232" s="84">
        <f t="shared" si="25"/>
        <v>25</v>
      </c>
      <c r="B232" s="133">
        <f t="shared" si="25"/>
        <v>3.6985070270353312E-3</v>
      </c>
      <c r="C232" s="73">
        <f t="shared" si="25"/>
        <v>1.0176447484058682</v>
      </c>
      <c r="D232" s="43">
        <f t="shared" si="22"/>
        <v>3.7637662530047048E-3</v>
      </c>
      <c r="E232" s="133">
        <f t="shared" si="24"/>
        <v>9.2149025893389792E-3</v>
      </c>
      <c r="F232" s="73">
        <f t="shared" si="24"/>
        <v>1.0176447484058682</v>
      </c>
      <c r="G232" s="43">
        <f t="shared" si="23"/>
        <v>9.3774972271124489E-3</v>
      </c>
      <c r="H232" s="84"/>
      <c r="I232" s="133"/>
      <c r="J232" s="73"/>
      <c r="K232" s="43"/>
      <c r="L232" s="133"/>
      <c r="M232" s="73"/>
      <c r="N232" s="43"/>
      <c r="O232" s="84"/>
      <c r="P232" s="133"/>
      <c r="Q232" s="73"/>
      <c r="R232" s="43"/>
      <c r="S232" s="133"/>
      <c r="T232" s="73"/>
      <c r="U232" s="43"/>
      <c r="V232" s="185"/>
      <c r="W232" s="185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  <c r="AI232" s="185"/>
      <c r="AJ232" s="185"/>
      <c r="AK232" s="185"/>
      <c r="AL232" s="185"/>
      <c r="AM232" s="185"/>
      <c r="AN232" s="185"/>
      <c r="AO232" s="185"/>
      <c r="AP232" s="185"/>
      <c r="AQ232" s="185"/>
      <c r="AR232" s="185"/>
      <c r="AS232" s="185"/>
      <c r="AT232" s="185"/>
      <c r="AU232" s="185"/>
      <c r="AV232" s="185"/>
      <c r="AW232" s="185"/>
      <c r="AX232" s="185"/>
      <c r="AY232" s="185"/>
      <c r="AZ232" s="185"/>
      <c r="BA232" s="185"/>
      <c r="BB232" s="185"/>
      <c r="BC232" s="185"/>
      <c r="BD232" s="185"/>
      <c r="BE232" s="185"/>
      <c r="BF232" s="185"/>
      <c r="BG232" s="185"/>
      <c r="BH232" s="185"/>
      <c r="BI232" s="185"/>
      <c r="BJ232" s="185"/>
    </row>
    <row r="233" spans="1:62" x14ac:dyDescent="0.3">
      <c r="A233" s="84">
        <f t="shared" si="25"/>
        <v>26</v>
      </c>
      <c r="B233" s="133">
        <f t="shared" si="25"/>
        <v>3.6472988992812937E-3</v>
      </c>
      <c r="C233" s="73">
        <f t="shared" si="25"/>
        <v>1.0041660100163863</v>
      </c>
      <c r="D233" s="43">
        <f t="shared" si="22"/>
        <v>3.6624935830284542E-3</v>
      </c>
      <c r="E233" s="133">
        <f t="shared" si="24"/>
        <v>9.3137982860639641E-3</v>
      </c>
      <c r="F233" s="73">
        <f t="shared" si="24"/>
        <v>1.0041660100163863</v>
      </c>
      <c r="G233" s="43">
        <f t="shared" si="23"/>
        <v>9.352599663014308E-3</v>
      </c>
      <c r="H233" s="84"/>
      <c r="I233" s="133"/>
      <c r="J233" s="73"/>
      <c r="K233" s="43"/>
      <c r="L233" s="133"/>
      <c r="M233" s="73"/>
      <c r="N233" s="43"/>
      <c r="O233" s="84"/>
      <c r="P233" s="133"/>
      <c r="Q233" s="73"/>
      <c r="R233" s="43"/>
      <c r="S233" s="133"/>
      <c r="T233" s="73"/>
      <c r="U233" s="43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85"/>
      <c r="AJ233" s="185"/>
      <c r="AK233" s="185"/>
      <c r="AL233" s="185"/>
      <c r="AM233" s="185"/>
      <c r="AN233" s="185"/>
      <c r="AO233" s="185"/>
      <c r="AP233" s="185"/>
      <c r="AQ233" s="185"/>
      <c r="AR233" s="185"/>
      <c r="AS233" s="185"/>
      <c r="AT233" s="185"/>
      <c r="AU233" s="185"/>
      <c r="AV233" s="185"/>
      <c r="AW233" s="185"/>
      <c r="AX233" s="185"/>
      <c r="AY233" s="185"/>
      <c r="AZ233" s="185"/>
      <c r="BA233" s="185"/>
      <c r="BB233" s="185"/>
      <c r="BC233" s="185"/>
      <c r="BD233" s="185"/>
      <c r="BE233" s="185"/>
      <c r="BF233" s="185"/>
      <c r="BG233" s="185"/>
      <c r="BH233" s="185"/>
      <c r="BI233" s="185"/>
      <c r="BJ233" s="185"/>
    </row>
    <row r="234" spans="1:62" x14ac:dyDescent="0.3">
      <c r="A234" s="84">
        <f t="shared" si="25"/>
        <v>27</v>
      </c>
      <c r="B234" s="133">
        <f t="shared" si="25"/>
        <v>3.7289118528892906E-3</v>
      </c>
      <c r="C234" s="73">
        <f t="shared" si="25"/>
        <v>0.98298513540434362</v>
      </c>
      <c r="D234" s="43">
        <f t="shared" si="22"/>
        <v>3.665464922623241E-3</v>
      </c>
      <c r="E234" s="133">
        <f t="shared" si="24"/>
        <v>9.5138300351031713E-3</v>
      </c>
      <c r="F234" s="73">
        <f t="shared" si="24"/>
        <v>0.98298513540434362</v>
      </c>
      <c r="G234" s="43">
        <f t="shared" si="23"/>
        <v>9.3519535052698013E-3</v>
      </c>
      <c r="H234" s="84"/>
      <c r="I234" s="133"/>
      <c r="J234" s="73"/>
      <c r="K234" s="43"/>
      <c r="L234" s="133"/>
      <c r="M234" s="73"/>
      <c r="N234" s="43"/>
      <c r="O234" s="84"/>
      <c r="P234" s="133"/>
      <c r="Q234" s="73"/>
      <c r="R234" s="43"/>
      <c r="S234" s="133"/>
      <c r="T234" s="73"/>
      <c r="U234" s="43"/>
      <c r="V234" s="185"/>
      <c r="W234" s="185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  <c r="AI234" s="185"/>
      <c r="AJ234" s="185"/>
      <c r="AK234" s="185"/>
      <c r="AL234" s="185"/>
      <c r="AM234" s="185"/>
      <c r="AN234" s="185"/>
      <c r="AO234" s="185"/>
      <c r="AP234" s="185"/>
      <c r="AQ234" s="185"/>
      <c r="AR234" s="185"/>
      <c r="AS234" s="185"/>
      <c r="AT234" s="185"/>
      <c r="AU234" s="185"/>
      <c r="AV234" s="185"/>
      <c r="AW234" s="185"/>
      <c r="AX234" s="185"/>
      <c r="AY234" s="185"/>
      <c r="AZ234" s="185"/>
      <c r="BA234" s="185"/>
      <c r="BB234" s="185"/>
      <c r="BC234" s="185"/>
      <c r="BD234" s="185"/>
      <c r="BE234" s="185"/>
      <c r="BF234" s="185"/>
      <c r="BG234" s="185"/>
      <c r="BH234" s="185"/>
      <c r="BI234" s="185"/>
      <c r="BJ234" s="185"/>
    </row>
    <row r="235" spans="1:62" x14ac:dyDescent="0.3">
      <c r="A235" s="84">
        <f t="shared" si="25"/>
        <v>28</v>
      </c>
      <c r="B235" s="133">
        <f t="shared" si="25"/>
        <v>3.8009232825434052E-3</v>
      </c>
      <c r="C235" s="73">
        <f t="shared" si="25"/>
        <v>0.97624576620960302</v>
      </c>
      <c r="D235" s="43">
        <f t="shared" si="22"/>
        <v>3.710635262270506E-3</v>
      </c>
      <c r="E235" s="133">
        <f t="shared" si="24"/>
        <v>9.5058287651416037E-3</v>
      </c>
      <c r="F235" s="73">
        <f t="shared" si="24"/>
        <v>0.97624576620960302</v>
      </c>
      <c r="G235" s="43">
        <f t="shared" si="23"/>
        <v>9.2800250862829486E-3</v>
      </c>
      <c r="H235" s="84"/>
      <c r="I235" s="133"/>
      <c r="J235" s="73"/>
      <c r="K235" s="43"/>
      <c r="L235" s="133"/>
      <c r="M235" s="73"/>
      <c r="N235" s="43"/>
      <c r="O235" s="84"/>
      <c r="P235" s="133"/>
      <c r="Q235" s="73"/>
      <c r="R235" s="43"/>
      <c r="S235" s="133"/>
      <c r="T235" s="73"/>
      <c r="U235" s="43"/>
      <c r="V235" s="185"/>
      <c r="W235" s="185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  <c r="AI235" s="185"/>
      <c r="AJ235" s="185"/>
      <c r="AK235" s="185"/>
      <c r="AL235" s="185"/>
      <c r="AM235" s="185"/>
      <c r="AN235" s="185"/>
      <c r="AO235" s="185"/>
      <c r="AP235" s="185"/>
      <c r="AQ235" s="185"/>
      <c r="AR235" s="185"/>
      <c r="AS235" s="185"/>
      <c r="AT235" s="185"/>
      <c r="AU235" s="185"/>
      <c r="AV235" s="185"/>
      <c r="AW235" s="185"/>
      <c r="AX235" s="185"/>
      <c r="AY235" s="185"/>
      <c r="AZ235" s="185"/>
      <c r="BA235" s="185"/>
      <c r="BB235" s="185"/>
      <c r="BC235" s="185"/>
      <c r="BD235" s="185"/>
      <c r="BE235" s="185"/>
      <c r="BF235" s="185"/>
      <c r="BG235" s="185"/>
      <c r="BH235" s="185"/>
      <c r="BI235" s="185"/>
      <c r="BJ235" s="185"/>
    </row>
    <row r="236" spans="1:62" x14ac:dyDescent="0.3">
      <c r="A236" s="84">
        <f t="shared" si="25"/>
        <v>29</v>
      </c>
      <c r="B236" s="133">
        <f t="shared" si="25"/>
        <v>4.0268791462580939E-3</v>
      </c>
      <c r="C236" s="73">
        <f t="shared" si="25"/>
        <v>0.96950639701486196</v>
      </c>
      <c r="D236" s="43">
        <f t="shared" si="22"/>
        <v>3.9040850923029681E-3</v>
      </c>
      <c r="E236" s="133">
        <f t="shared" si="24"/>
        <v>9.9330965810893509E-3</v>
      </c>
      <c r="F236" s="73">
        <f t="shared" si="24"/>
        <v>0.96950639701486196</v>
      </c>
      <c r="G236" s="43">
        <f t="shared" si="23"/>
        <v>9.6302006775325806E-3</v>
      </c>
      <c r="H236" s="84"/>
      <c r="I236" s="133"/>
      <c r="J236" s="73"/>
      <c r="K236" s="43"/>
      <c r="L236" s="133"/>
      <c r="M236" s="73"/>
      <c r="N236" s="43"/>
      <c r="O236" s="84"/>
      <c r="P236" s="133"/>
      <c r="Q236" s="73"/>
      <c r="R236" s="43"/>
      <c r="S236" s="133"/>
      <c r="T236" s="73"/>
      <c r="U236" s="43"/>
      <c r="V236" s="185"/>
      <c r="W236" s="185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  <c r="AI236" s="185"/>
      <c r="AJ236" s="185"/>
      <c r="AK236" s="185"/>
      <c r="AL236" s="185"/>
      <c r="AM236" s="185"/>
      <c r="AN236" s="185"/>
      <c r="AO236" s="185"/>
      <c r="AP236" s="185"/>
      <c r="AQ236" s="185"/>
      <c r="AR236" s="185"/>
      <c r="AS236" s="185"/>
      <c r="AT236" s="185"/>
      <c r="AU236" s="185"/>
      <c r="AV236" s="185"/>
      <c r="AW236" s="185"/>
      <c r="AX236" s="185"/>
      <c r="AY236" s="185"/>
      <c r="AZ236" s="185"/>
      <c r="BA236" s="185"/>
      <c r="BB236" s="185"/>
      <c r="BC236" s="185"/>
      <c r="BD236" s="185"/>
      <c r="BE236" s="185"/>
      <c r="BF236" s="185"/>
      <c r="BG236" s="185"/>
      <c r="BH236" s="185"/>
      <c r="BI236" s="185"/>
      <c r="BJ236" s="185"/>
    </row>
    <row r="237" spans="1:62" x14ac:dyDescent="0.3">
      <c r="A237" s="84">
        <f t="shared" si="25"/>
        <v>30</v>
      </c>
      <c r="B237" s="133">
        <f t="shared" si="25"/>
        <v>4.4435852858565709E-3</v>
      </c>
      <c r="C237" s="73">
        <f t="shared" si="25"/>
        <v>0.96276702782012125</v>
      </c>
      <c r="D237" s="43">
        <f t="shared" si="22"/>
        <v>4.2781373985293549E-3</v>
      </c>
      <c r="E237" s="133">
        <f t="shared" si="24"/>
        <v>1.1002386298753337E-2</v>
      </c>
      <c r="F237" s="73">
        <f t="shared" si="24"/>
        <v>0.96276702782012125</v>
      </c>
      <c r="G237" s="43">
        <f t="shared" si="23"/>
        <v>1.0592734755779576E-2</v>
      </c>
      <c r="H237" s="84"/>
      <c r="I237" s="133"/>
      <c r="J237" s="73"/>
      <c r="K237" s="43"/>
      <c r="L237" s="133"/>
      <c r="M237" s="73"/>
      <c r="N237" s="43"/>
      <c r="O237" s="84"/>
      <c r="P237" s="133"/>
      <c r="Q237" s="73"/>
      <c r="R237" s="43"/>
      <c r="S237" s="133"/>
      <c r="T237" s="73"/>
      <c r="U237" s="43"/>
      <c r="V237" s="185"/>
      <c r="W237" s="185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  <c r="AI237" s="185"/>
      <c r="AJ237" s="185"/>
      <c r="AK237" s="185"/>
      <c r="AL237" s="185"/>
      <c r="AM237" s="185"/>
      <c r="AN237" s="185"/>
      <c r="AO237" s="185"/>
      <c r="AP237" s="185"/>
      <c r="AQ237" s="185"/>
      <c r="AR237" s="185"/>
      <c r="AS237" s="185"/>
      <c r="AT237" s="185"/>
      <c r="AU237" s="185"/>
      <c r="AV237" s="185"/>
      <c r="AW237" s="185"/>
      <c r="AX237" s="185"/>
      <c r="AY237" s="185"/>
      <c r="AZ237" s="185"/>
      <c r="BA237" s="185"/>
      <c r="BB237" s="185"/>
      <c r="BC237" s="185"/>
      <c r="BD237" s="185"/>
      <c r="BE237" s="185"/>
      <c r="BF237" s="185"/>
      <c r="BG237" s="185"/>
      <c r="BH237" s="185"/>
      <c r="BI237" s="185"/>
      <c r="BJ237" s="185"/>
    </row>
    <row r="238" spans="1:62" x14ac:dyDescent="0.3">
      <c r="A238" s="84">
        <f t="shared" si="25"/>
        <v>31</v>
      </c>
      <c r="B238" s="133">
        <f t="shared" si="25"/>
        <v>4.5098358011383564E-3</v>
      </c>
      <c r="C238" s="73">
        <f t="shared" si="25"/>
        <v>0.95795319268102064</v>
      </c>
      <c r="D238" s="43">
        <f t="shared" si="22"/>
        <v>4.3202116041676569E-3</v>
      </c>
      <c r="E238" s="133">
        <f t="shared" si="24"/>
        <v>1.1029270565824208E-2</v>
      </c>
      <c r="F238" s="73">
        <f t="shared" si="24"/>
        <v>0.95795319268102064</v>
      </c>
      <c r="G238" s="43">
        <f t="shared" si="23"/>
        <v>1.0565524951474108E-2</v>
      </c>
      <c r="H238" s="84"/>
      <c r="I238" s="133"/>
      <c r="J238" s="73"/>
      <c r="K238" s="43"/>
      <c r="L238" s="133"/>
      <c r="M238" s="73"/>
      <c r="N238" s="43"/>
      <c r="O238" s="84"/>
      <c r="P238" s="133"/>
      <c r="Q238" s="73"/>
      <c r="R238" s="43"/>
      <c r="S238" s="133"/>
      <c r="T238" s="73"/>
      <c r="U238" s="43"/>
      <c r="V238" s="185"/>
      <c r="W238" s="185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  <c r="AI238" s="185"/>
      <c r="AJ238" s="185"/>
      <c r="AK238" s="185"/>
      <c r="AL238" s="185"/>
      <c r="AM238" s="185"/>
      <c r="AN238" s="185"/>
      <c r="AO238" s="185"/>
      <c r="AP238" s="185"/>
      <c r="AQ238" s="185"/>
      <c r="AR238" s="185"/>
      <c r="AS238" s="185"/>
      <c r="AT238" s="185"/>
      <c r="AU238" s="185"/>
      <c r="AV238" s="185"/>
      <c r="AW238" s="185"/>
      <c r="AX238" s="185"/>
      <c r="AY238" s="185"/>
      <c r="AZ238" s="185"/>
      <c r="BA238" s="185"/>
      <c r="BB238" s="185"/>
      <c r="BC238" s="185"/>
      <c r="BD238" s="185"/>
      <c r="BE238" s="185"/>
      <c r="BF238" s="185"/>
      <c r="BG238" s="185"/>
      <c r="BH238" s="185"/>
      <c r="BI238" s="185"/>
      <c r="BJ238" s="185"/>
    </row>
    <row r="239" spans="1:62" x14ac:dyDescent="0.3">
      <c r="A239" s="84">
        <f t="shared" si="25"/>
        <v>32</v>
      </c>
      <c r="B239" s="133">
        <f t="shared" si="25"/>
        <v>4.2221101333203602E-3</v>
      </c>
      <c r="C239" s="73">
        <f t="shared" si="25"/>
        <v>0.95602765862538031</v>
      </c>
      <c r="D239" s="43">
        <f t="shared" si="22"/>
        <v>4.0364540652167566E-3</v>
      </c>
      <c r="E239" s="133">
        <f t="shared" ref="E239:F254" si="26">E44</f>
        <v>1.0080639999180669E-2</v>
      </c>
      <c r="F239" s="73">
        <f t="shared" si="26"/>
        <v>0.95602765862538031</v>
      </c>
      <c r="G239" s="43">
        <f t="shared" si="23"/>
        <v>9.6373706558620514E-3</v>
      </c>
      <c r="H239" s="84"/>
      <c r="I239" s="133"/>
      <c r="J239" s="73"/>
      <c r="K239" s="43"/>
      <c r="L239" s="133"/>
      <c r="M239" s="73"/>
      <c r="N239" s="43"/>
      <c r="O239" s="84"/>
      <c r="P239" s="133"/>
      <c r="Q239" s="73"/>
      <c r="R239" s="43"/>
      <c r="S239" s="133"/>
      <c r="T239" s="73"/>
      <c r="U239" s="43"/>
      <c r="V239" s="185"/>
      <c r="W239" s="185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  <c r="AI239" s="185"/>
      <c r="AJ239" s="185"/>
      <c r="AK239" s="185"/>
      <c r="AL239" s="185"/>
      <c r="AM239" s="185"/>
      <c r="AN239" s="185"/>
      <c r="AO239" s="185"/>
      <c r="AP239" s="185"/>
      <c r="AQ239" s="185"/>
      <c r="AR239" s="185"/>
      <c r="AS239" s="185"/>
      <c r="AT239" s="185"/>
      <c r="AU239" s="185"/>
      <c r="AV239" s="185"/>
      <c r="AW239" s="185"/>
      <c r="AX239" s="185"/>
      <c r="AY239" s="185"/>
      <c r="AZ239" s="185"/>
      <c r="BA239" s="185"/>
      <c r="BB239" s="185"/>
      <c r="BC239" s="185"/>
      <c r="BD239" s="185"/>
      <c r="BE239" s="185"/>
      <c r="BF239" s="185"/>
      <c r="BG239" s="185"/>
      <c r="BH239" s="185"/>
      <c r="BI239" s="185"/>
      <c r="BJ239" s="185"/>
    </row>
    <row r="240" spans="1:62" x14ac:dyDescent="0.3">
      <c r="A240" s="84">
        <f t="shared" ref="A240:C255" si="27">A45</f>
        <v>33</v>
      </c>
      <c r="B240" s="133">
        <f t="shared" si="27"/>
        <v>4.1350563161384971E-3</v>
      </c>
      <c r="C240" s="73">
        <f t="shared" si="27"/>
        <v>0.95121382348627981</v>
      </c>
      <c r="D240" s="43">
        <f t="shared" si="22"/>
        <v>3.9333227288051911E-3</v>
      </c>
      <c r="E240" s="133">
        <f t="shared" si="26"/>
        <v>9.8674861674044913E-3</v>
      </c>
      <c r="F240" s="73">
        <f t="shared" si="26"/>
        <v>0.95121382348627981</v>
      </c>
      <c r="G240" s="43">
        <f t="shared" si="23"/>
        <v>9.3860892454948035E-3</v>
      </c>
      <c r="H240" s="84"/>
      <c r="I240" s="133"/>
      <c r="J240" s="73"/>
      <c r="K240" s="43"/>
      <c r="L240" s="133"/>
      <c r="M240" s="73"/>
      <c r="N240" s="43"/>
      <c r="O240" s="84"/>
      <c r="P240" s="133"/>
      <c r="Q240" s="73"/>
      <c r="R240" s="43"/>
      <c r="S240" s="133"/>
      <c r="T240" s="73"/>
      <c r="U240" s="43"/>
      <c r="V240" s="185"/>
      <c r="W240" s="185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  <c r="AI240" s="185"/>
      <c r="AJ240" s="185"/>
      <c r="AK240" s="185"/>
      <c r="AL240" s="185"/>
      <c r="AM240" s="185"/>
      <c r="AN240" s="185"/>
      <c r="AO240" s="185"/>
      <c r="AP240" s="185"/>
      <c r="AQ240" s="185"/>
      <c r="AR240" s="185"/>
      <c r="AS240" s="185"/>
      <c r="AT240" s="185"/>
      <c r="AU240" s="185"/>
      <c r="AV240" s="185"/>
      <c r="AW240" s="185"/>
      <c r="AX240" s="185"/>
      <c r="AY240" s="185"/>
      <c r="AZ240" s="185"/>
      <c r="BA240" s="185"/>
      <c r="BB240" s="185"/>
      <c r="BC240" s="185"/>
      <c r="BD240" s="185"/>
      <c r="BE240" s="185"/>
      <c r="BF240" s="185"/>
      <c r="BG240" s="185"/>
      <c r="BH240" s="185"/>
      <c r="BI240" s="185"/>
      <c r="BJ240" s="185"/>
    </row>
    <row r="241" spans="1:62" x14ac:dyDescent="0.3">
      <c r="A241" s="84">
        <f t="shared" si="27"/>
        <v>34</v>
      </c>
      <c r="B241" s="133">
        <f t="shared" si="27"/>
        <v>4.0787273756090568E-3</v>
      </c>
      <c r="C241" s="73">
        <f t="shared" si="27"/>
        <v>0.94928828943063959</v>
      </c>
      <c r="D241" s="43">
        <f t="shared" si="22"/>
        <v>3.8718881334458433E-3</v>
      </c>
      <c r="E241" s="133">
        <f t="shared" si="26"/>
        <v>9.6658541643729699E-3</v>
      </c>
      <c r="F241" s="73">
        <f t="shared" si="26"/>
        <v>0.94928828943063959</v>
      </c>
      <c r="G241" s="43">
        <f t="shared" si="23"/>
        <v>9.1756821655836415E-3</v>
      </c>
      <c r="H241" s="84"/>
      <c r="I241" s="133"/>
      <c r="J241" s="73"/>
      <c r="K241" s="43"/>
      <c r="L241" s="133"/>
      <c r="M241" s="73"/>
      <c r="N241" s="43"/>
      <c r="O241" s="84"/>
      <c r="P241" s="133"/>
      <c r="Q241" s="73"/>
      <c r="R241" s="43"/>
      <c r="S241" s="133"/>
      <c r="T241" s="73"/>
      <c r="U241" s="43"/>
      <c r="V241" s="185"/>
      <c r="W241" s="185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  <c r="AI241" s="185"/>
      <c r="AJ241" s="185"/>
      <c r="AK241" s="185"/>
      <c r="AL241" s="185"/>
      <c r="AM241" s="185"/>
      <c r="AN241" s="185"/>
      <c r="AO241" s="185"/>
      <c r="AP241" s="185"/>
      <c r="AQ241" s="185"/>
      <c r="AR241" s="185"/>
      <c r="AS241" s="185"/>
      <c r="AT241" s="185"/>
      <c r="AU241" s="185"/>
      <c r="AV241" s="185"/>
      <c r="AW241" s="185"/>
      <c r="AX241" s="185"/>
      <c r="AY241" s="185"/>
      <c r="AZ241" s="185"/>
      <c r="BA241" s="185"/>
      <c r="BB241" s="185"/>
      <c r="BC241" s="185"/>
      <c r="BD241" s="185"/>
      <c r="BE241" s="185"/>
      <c r="BF241" s="185"/>
      <c r="BG241" s="185"/>
      <c r="BH241" s="185"/>
      <c r="BI241" s="185"/>
      <c r="BJ241" s="185"/>
    </row>
    <row r="242" spans="1:62" x14ac:dyDescent="0.3">
      <c r="A242" s="84">
        <f t="shared" si="27"/>
        <v>35</v>
      </c>
      <c r="B242" s="133">
        <f t="shared" si="27"/>
        <v>4.2832398358267423E-3</v>
      </c>
      <c r="C242" s="73">
        <f t="shared" si="27"/>
        <v>0.94736275537499925</v>
      </c>
      <c r="D242" s="43">
        <f t="shared" si="22"/>
        <v>4.057781892800782E-3</v>
      </c>
      <c r="E242" s="133">
        <f t="shared" si="26"/>
        <v>9.9567803401755927E-3</v>
      </c>
      <c r="F242" s="73">
        <f t="shared" si="26"/>
        <v>0.94736275537499925</v>
      </c>
      <c r="G242" s="43">
        <f t="shared" si="23"/>
        <v>9.4326828577323725E-3</v>
      </c>
      <c r="H242" s="84"/>
      <c r="I242" s="133"/>
      <c r="J242" s="73"/>
      <c r="K242" s="43"/>
      <c r="L242" s="133"/>
      <c r="M242" s="73"/>
      <c r="N242" s="43"/>
      <c r="O242" s="84"/>
      <c r="P242" s="133"/>
      <c r="Q242" s="73"/>
      <c r="R242" s="43"/>
      <c r="S242" s="133"/>
      <c r="T242" s="73"/>
      <c r="U242" s="43"/>
      <c r="V242" s="185"/>
      <c r="W242" s="185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  <c r="AI242" s="185"/>
      <c r="AJ242" s="185"/>
      <c r="AK242" s="185"/>
      <c r="AL242" s="185"/>
      <c r="AM242" s="185"/>
      <c r="AN242" s="185"/>
      <c r="AO242" s="185"/>
      <c r="AP242" s="185"/>
      <c r="AQ242" s="185"/>
      <c r="AR242" s="185"/>
      <c r="AS242" s="185"/>
      <c r="AT242" s="185"/>
      <c r="AU242" s="185"/>
      <c r="AV242" s="185"/>
      <c r="AW242" s="185"/>
      <c r="AX242" s="185"/>
      <c r="AY242" s="185"/>
      <c r="AZ242" s="185"/>
      <c r="BA242" s="185"/>
      <c r="BB242" s="185"/>
      <c r="BC242" s="185"/>
      <c r="BD242" s="185"/>
      <c r="BE242" s="185"/>
      <c r="BF242" s="185"/>
      <c r="BG242" s="185"/>
      <c r="BH242" s="185"/>
      <c r="BI242" s="185"/>
      <c r="BJ242" s="185"/>
    </row>
    <row r="243" spans="1:62" x14ac:dyDescent="0.3">
      <c r="A243" s="84">
        <f t="shared" si="27"/>
        <v>36</v>
      </c>
      <c r="B243" s="133">
        <f t="shared" si="27"/>
        <v>4.5440812365738692E-3</v>
      </c>
      <c r="C243" s="73">
        <f t="shared" si="27"/>
        <v>0.94543722131935903</v>
      </c>
      <c r="D243" s="43">
        <f t="shared" si="22"/>
        <v>4.2961435377558361E-3</v>
      </c>
      <c r="E243" s="133">
        <f t="shared" si="26"/>
        <v>1.0451578874598976E-2</v>
      </c>
      <c r="F243" s="73">
        <f t="shared" si="26"/>
        <v>0.94543722131935903</v>
      </c>
      <c r="G243" s="43">
        <f t="shared" si="23"/>
        <v>9.8813116896009703E-3</v>
      </c>
      <c r="H243" s="84"/>
      <c r="I243" s="133"/>
      <c r="J243" s="73"/>
      <c r="K243" s="43"/>
      <c r="L243" s="133"/>
      <c r="M243" s="73"/>
      <c r="N243" s="43"/>
      <c r="O243" s="84"/>
      <c r="P243" s="133"/>
      <c r="Q243" s="73"/>
      <c r="R243" s="43"/>
      <c r="S243" s="133"/>
      <c r="T243" s="73"/>
      <c r="U243" s="43"/>
      <c r="V243" s="185"/>
      <c r="W243" s="185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185"/>
      <c r="AJ243" s="185"/>
      <c r="AK243" s="185"/>
      <c r="AL243" s="185"/>
      <c r="AM243" s="185"/>
      <c r="AN243" s="185"/>
      <c r="AO243" s="185"/>
      <c r="AP243" s="185"/>
      <c r="AQ243" s="185"/>
      <c r="AR243" s="185"/>
      <c r="AS243" s="185"/>
      <c r="AT243" s="185"/>
      <c r="AU243" s="185"/>
      <c r="AV243" s="185"/>
      <c r="AW243" s="185"/>
      <c r="AX243" s="185"/>
      <c r="AY243" s="185"/>
      <c r="AZ243" s="185"/>
      <c r="BA243" s="185"/>
      <c r="BB243" s="185"/>
      <c r="BC243" s="185"/>
      <c r="BD243" s="185"/>
      <c r="BE243" s="185"/>
      <c r="BF243" s="185"/>
      <c r="BG243" s="185"/>
      <c r="BH243" s="185"/>
      <c r="BI243" s="185"/>
      <c r="BJ243" s="185"/>
    </row>
    <row r="244" spans="1:62" x14ac:dyDescent="0.3">
      <c r="A244" s="84">
        <f t="shared" si="27"/>
        <v>37</v>
      </c>
      <c r="B244" s="133">
        <f t="shared" si="27"/>
        <v>4.7409124776284488E-3</v>
      </c>
      <c r="C244" s="73">
        <f t="shared" si="27"/>
        <v>0.9261818807629566</v>
      </c>
      <c r="D244" s="43">
        <f t="shared" si="22"/>
        <v>4.3909472350624852E-3</v>
      </c>
      <c r="E244" s="133">
        <f t="shared" si="26"/>
        <v>1.0869885268189767E-2</v>
      </c>
      <c r="F244" s="73">
        <f t="shared" si="26"/>
        <v>0.9261818807629566</v>
      </c>
      <c r="G244" s="43">
        <f t="shared" si="23"/>
        <v>1.0067490781369553E-2</v>
      </c>
      <c r="H244" s="84"/>
      <c r="I244" s="133"/>
      <c r="J244" s="73"/>
      <c r="K244" s="43"/>
      <c r="L244" s="133"/>
      <c r="M244" s="73"/>
      <c r="N244" s="43"/>
      <c r="O244" s="84"/>
      <c r="P244" s="133"/>
      <c r="Q244" s="73"/>
      <c r="R244" s="43"/>
      <c r="S244" s="133"/>
      <c r="T244" s="73"/>
      <c r="U244" s="43"/>
      <c r="V244" s="185"/>
      <c r="W244" s="185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  <c r="AI244" s="185"/>
      <c r="AJ244" s="185"/>
      <c r="AK244" s="185"/>
      <c r="AL244" s="185"/>
      <c r="AM244" s="185"/>
      <c r="AN244" s="185"/>
      <c r="AO244" s="185"/>
      <c r="AP244" s="185"/>
      <c r="AQ244" s="185"/>
      <c r="AR244" s="185"/>
      <c r="AS244" s="185"/>
      <c r="AT244" s="185"/>
      <c r="AU244" s="185"/>
      <c r="AV244" s="185"/>
      <c r="AW244" s="185"/>
      <c r="AX244" s="185"/>
      <c r="AY244" s="185"/>
      <c r="AZ244" s="185"/>
      <c r="BA244" s="185"/>
      <c r="BB244" s="185"/>
      <c r="BC244" s="185"/>
      <c r="BD244" s="185"/>
      <c r="BE244" s="185"/>
      <c r="BF244" s="185"/>
      <c r="BG244" s="185"/>
      <c r="BH244" s="185"/>
      <c r="BI244" s="185"/>
      <c r="BJ244" s="185"/>
    </row>
    <row r="245" spans="1:62" x14ac:dyDescent="0.3">
      <c r="A245" s="84">
        <f t="shared" si="27"/>
        <v>38</v>
      </c>
      <c r="B245" s="133">
        <f t="shared" si="27"/>
        <v>4.6071312438710271E-3</v>
      </c>
      <c r="C245" s="73">
        <f t="shared" si="27"/>
        <v>0.92425634670731638</v>
      </c>
      <c r="D245" s="43">
        <f t="shared" si="22"/>
        <v>4.25817029226137E-3</v>
      </c>
      <c r="E245" s="133">
        <f t="shared" si="26"/>
        <v>1.0490945122809892E-2</v>
      </c>
      <c r="F245" s="73">
        <f t="shared" si="26"/>
        <v>0.92425634670731638</v>
      </c>
      <c r="G245" s="43">
        <f t="shared" si="23"/>
        <v>9.6963226127152104E-3</v>
      </c>
      <c r="H245" s="84"/>
      <c r="I245" s="133"/>
      <c r="J245" s="73"/>
      <c r="K245" s="43"/>
      <c r="L245" s="133"/>
      <c r="M245" s="73"/>
      <c r="N245" s="43"/>
      <c r="O245" s="84"/>
      <c r="P245" s="133"/>
      <c r="Q245" s="73"/>
      <c r="R245" s="43"/>
      <c r="S245" s="133"/>
      <c r="T245" s="73"/>
      <c r="U245" s="43"/>
      <c r="V245" s="185"/>
      <c r="W245" s="185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  <c r="AI245" s="185"/>
      <c r="AJ245" s="185"/>
      <c r="AK245" s="185"/>
      <c r="AL245" s="185"/>
      <c r="AM245" s="185"/>
      <c r="AN245" s="185"/>
      <c r="AO245" s="185"/>
      <c r="AP245" s="185"/>
      <c r="AQ245" s="185"/>
      <c r="AR245" s="185"/>
      <c r="AS245" s="185"/>
      <c r="AT245" s="185"/>
      <c r="AU245" s="185"/>
      <c r="AV245" s="185"/>
      <c r="AW245" s="185"/>
      <c r="AX245" s="185"/>
      <c r="AY245" s="185"/>
      <c r="AZ245" s="185"/>
      <c r="BA245" s="185"/>
      <c r="BB245" s="185"/>
      <c r="BC245" s="185"/>
      <c r="BD245" s="185"/>
      <c r="BE245" s="185"/>
      <c r="BF245" s="185"/>
      <c r="BG245" s="185"/>
      <c r="BH245" s="185"/>
      <c r="BI245" s="185"/>
      <c r="BJ245" s="185"/>
    </row>
    <row r="246" spans="1:62" x14ac:dyDescent="0.3">
      <c r="A246" s="84">
        <f t="shared" si="27"/>
        <v>39</v>
      </c>
      <c r="B246" s="133">
        <f t="shared" si="27"/>
        <v>4.5632842844816326E-3</v>
      </c>
      <c r="C246" s="73">
        <f t="shared" si="27"/>
        <v>0.92329357967949632</v>
      </c>
      <c r="D246" s="43">
        <f t="shared" si="22"/>
        <v>4.2132510821142359E-3</v>
      </c>
      <c r="E246" s="133">
        <f t="shared" si="26"/>
        <v>1.047654283687907E-2</v>
      </c>
      <c r="F246" s="73">
        <f t="shared" si="26"/>
        <v>0.92329357967949632</v>
      </c>
      <c r="G246" s="43">
        <f t="shared" si="23"/>
        <v>9.672924738527662E-3</v>
      </c>
      <c r="H246" s="84"/>
      <c r="I246" s="133"/>
      <c r="J246" s="73"/>
      <c r="K246" s="43"/>
      <c r="L246" s="133"/>
      <c r="M246" s="73"/>
      <c r="N246" s="43"/>
      <c r="O246" s="84"/>
      <c r="P246" s="133"/>
      <c r="Q246" s="73"/>
      <c r="R246" s="43"/>
      <c r="S246" s="133"/>
      <c r="T246" s="73"/>
      <c r="U246" s="43"/>
      <c r="V246" s="185"/>
      <c r="W246" s="185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  <c r="AI246" s="185"/>
      <c r="AJ246" s="185"/>
      <c r="AK246" s="185"/>
      <c r="AL246" s="185"/>
      <c r="AM246" s="185"/>
      <c r="AN246" s="185"/>
      <c r="AO246" s="185"/>
      <c r="AP246" s="185"/>
      <c r="AQ246" s="185"/>
      <c r="AR246" s="185"/>
      <c r="AS246" s="185"/>
      <c r="AT246" s="185"/>
      <c r="AU246" s="185"/>
      <c r="AV246" s="185"/>
      <c r="AW246" s="185"/>
      <c r="AX246" s="185"/>
      <c r="AY246" s="185"/>
      <c r="AZ246" s="185"/>
      <c r="BA246" s="185"/>
      <c r="BB246" s="185"/>
      <c r="BC246" s="185"/>
      <c r="BD246" s="185"/>
      <c r="BE246" s="185"/>
      <c r="BF246" s="185"/>
      <c r="BG246" s="185"/>
      <c r="BH246" s="185"/>
      <c r="BI246" s="185"/>
      <c r="BJ246" s="185"/>
    </row>
    <row r="247" spans="1:62" x14ac:dyDescent="0.3">
      <c r="A247" s="84">
        <f t="shared" si="27"/>
        <v>40</v>
      </c>
      <c r="B247" s="133">
        <f t="shared" si="27"/>
        <v>4.5664847924662601E-3</v>
      </c>
      <c r="C247" s="73">
        <f t="shared" si="27"/>
        <v>0.90788930723437433</v>
      </c>
      <c r="D247" s="43">
        <f t="shared" si="22"/>
        <v>4.1458627147284988E-3</v>
      </c>
      <c r="E247" s="133">
        <f t="shared" si="26"/>
        <v>1.049766618957761E-2</v>
      </c>
      <c r="F247" s="73">
        <f t="shared" si="26"/>
        <v>0.90788930723437433</v>
      </c>
      <c r="G247" s="43">
        <f t="shared" si="23"/>
        <v>9.5307188844333309E-3</v>
      </c>
      <c r="H247" s="84"/>
      <c r="I247" s="133"/>
      <c r="J247" s="73"/>
      <c r="K247" s="43"/>
      <c r="L247" s="133"/>
      <c r="M247" s="73"/>
      <c r="N247" s="43"/>
      <c r="O247" s="84"/>
      <c r="P247" s="133"/>
      <c r="Q247" s="73"/>
      <c r="R247" s="43"/>
      <c r="S247" s="133"/>
      <c r="T247" s="73"/>
      <c r="U247" s="43"/>
      <c r="V247" s="185"/>
      <c r="W247" s="185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  <c r="AI247" s="185"/>
      <c r="AJ247" s="185"/>
      <c r="AK247" s="185"/>
      <c r="AL247" s="185"/>
      <c r="AM247" s="185"/>
      <c r="AN247" s="185"/>
      <c r="AO247" s="185"/>
      <c r="AP247" s="185"/>
      <c r="AQ247" s="185"/>
      <c r="AR247" s="185"/>
      <c r="AS247" s="185"/>
      <c r="AT247" s="185"/>
      <c r="AU247" s="185"/>
      <c r="AV247" s="185"/>
      <c r="AW247" s="185"/>
      <c r="AX247" s="185"/>
      <c r="AY247" s="185"/>
      <c r="AZ247" s="185"/>
      <c r="BA247" s="185"/>
      <c r="BB247" s="185"/>
      <c r="BC247" s="185"/>
      <c r="BD247" s="185"/>
      <c r="BE247" s="185"/>
      <c r="BF247" s="185"/>
      <c r="BG247" s="185"/>
      <c r="BH247" s="185"/>
      <c r="BI247" s="185"/>
      <c r="BJ247" s="185"/>
    </row>
    <row r="248" spans="1:62" x14ac:dyDescent="0.3">
      <c r="A248" s="84">
        <f t="shared" si="27"/>
        <v>41</v>
      </c>
      <c r="B248" s="133">
        <f t="shared" si="27"/>
        <v>4.4778307212920837E-3</v>
      </c>
      <c r="C248" s="73">
        <f t="shared" si="27"/>
        <v>0.9011499380396335</v>
      </c>
      <c r="D248" s="43">
        <f t="shared" si="22"/>
        <v>4.0351968770443282E-3</v>
      </c>
      <c r="E248" s="133">
        <f t="shared" si="26"/>
        <v>1.0529351218625421E-2</v>
      </c>
      <c r="F248" s="73">
        <f t="shared" si="26"/>
        <v>0.9011499380396335</v>
      </c>
      <c r="G248" s="43">
        <f t="shared" si="23"/>
        <v>9.4885241982618374E-3</v>
      </c>
      <c r="H248" s="84"/>
      <c r="I248" s="133"/>
      <c r="J248" s="73"/>
      <c r="K248" s="43"/>
      <c r="L248" s="133"/>
      <c r="M248" s="73"/>
      <c r="N248" s="43"/>
      <c r="O248" s="84"/>
      <c r="P248" s="133"/>
      <c r="Q248" s="73"/>
      <c r="R248" s="43"/>
      <c r="S248" s="133"/>
      <c r="T248" s="73"/>
      <c r="U248" s="43"/>
      <c r="V248" s="185"/>
      <c r="W248" s="185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  <c r="AI248" s="185"/>
      <c r="AJ248" s="185"/>
      <c r="AK248" s="185"/>
      <c r="AL248" s="185"/>
      <c r="AM248" s="185"/>
      <c r="AN248" s="185"/>
      <c r="AO248" s="185"/>
      <c r="AP248" s="185"/>
      <c r="AQ248" s="185"/>
      <c r="AR248" s="185"/>
      <c r="AS248" s="185"/>
      <c r="AT248" s="185"/>
      <c r="AU248" s="185"/>
      <c r="AV248" s="185"/>
      <c r="AW248" s="185"/>
      <c r="AX248" s="185"/>
      <c r="AY248" s="185"/>
      <c r="AZ248" s="185"/>
      <c r="BA248" s="185"/>
      <c r="BB248" s="185"/>
      <c r="BC248" s="185"/>
      <c r="BD248" s="185"/>
      <c r="BE248" s="185"/>
      <c r="BF248" s="185"/>
      <c r="BG248" s="185"/>
      <c r="BH248" s="185"/>
      <c r="BI248" s="185"/>
      <c r="BJ248" s="185"/>
    </row>
    <row r="249" spans="1:62" x14ac:dyDescent="0.3">
      <c r="A249" s="84">
        <f t="shared" si="27"/>
        <v>42</v>
      </c>
      <c r="B249" s="133">
        <f t="shared" si="27"/>
        <v>4.3613322306516487E-3</v>
      </c>
      <c r="C249" s="73">
        <f t="shared" si="27"/>
        <v>0.89633610290053289</v>
      </c>
      <c r="D249" s="43">
        <f t="shared" si="22"/>
        <v>3.9092195350767869E-3</v>
      </c>
      <c r="E249" s="133">
        <f t="shared" si="26"/>
        <v>1.0191057524650313E-2</v>
      </c>
      <c r="F249" s="73">
        <f t="shared" si="26"/>
        <v>0.89633610290053289</v>
      </c>
      <c r="G249" s="43">
        <f t="shared" si="23"/>
        <v>9.1346127860802134E-3</v>
      </c>
      <c r="H249" s="84"/>
      <c r="I249" s="133"/>
      <c r="J249" s="73"/>
      <c r="K249" s="43"/>
      <c r="L249" s="133"/>
      <c r="M249" s="73"/>
      <c r="N249" s="43"/>
      <c r="O249" s="84"/>
      <c r="P249" s="133"/>
      <c r="Q249" s="73"/>
      <c r="R249" s="43"/>
      <c r="S249" s="133"/>
      <c r="T249" s="73"/>
      <c r="U249" s="43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85"/>
      <c r="AJ249" s="185"/>
      <c r="AK249" s="185"/>
      <c r="AL249" s="185"/>
      <c r="AM249" s="185"/>
      <c r="AN249" s="185"/>
      <c r="AO249" s="185"/>
      <c r="AP249" s="185"/>
      <c r="AQ249" s="185"/>
      <c r="AR249" s="185"/>
      <c r="AS249" s="185"/>
      <c r="AT249" s="185"/>
      <c r="AU249" s="185"/>
      <c r="AV249" s="185"/>
      <c r="AW249" s="185"/>
      <c r="AX249" s="185"/>
      <c r="AY249" s="185"/>
      <c r="AZ249" s="185"/>
      <c r="BA249" s="185"/>
      <c r="BB249" s="185"/>
      <c r="BC249" s="185"/>
      <c r="BD249" s="185"/>
      <c r="BE249" s="185"/>
      <c r="BF249" s="185"/>
      <c r="BG249" s="185"/>
      <c r="BH249" s="185"/>
      <c r="BI249" s="185"/>
      <c r="BJ249" s="185"/>
    </row>
    <row r="250" spans="1:62" x14ac:dyDescent="0.3">
      <c r="A250" s="84">
        <f t="shared" si="27"/>
        <v>43</v>
      </c>
      <c r="B250" s="133">
        <f t="shared" si="27"/>
        <v>4.241633232026587E-3</v>
      </c>
      <c r="C250" s="73">
        <f t="shared" si="27"/>
        <v>0.89344780181707251</v>
      </c>
      <c r="D250" s="43">
        <f t="shared" si="22"/>
        <v>3.7896778872683989E-3</v>
      </c>
      <c r="E250" s="133">
        <f t="shared" si="26"/>
        <v>1.0113925282220795E-2</v>
      </c>
      <c r="F250" s="73">
        <f t="shared" si="26"/>
        <v>0.89344780181707251</v>
      </c>
      <c r="G250" s="43">
        <f t="shared" si="23"/>
        <v>9.0362643111422843E-3</v>
      </c>
      <c r="H250" s="84"/>
      <c r="I250" s="133"/>
      <c r="J250" s="73"/>
      <c r="K250" s="43"/>
      <c r="L250" s="133"/>
      <c r="M250" s="73"/>
      <c r="N250" s="43"/>
      <c r="O250" s="84"/>
      <c r="P250" s="133"/>
      <c r="Q250" s="73"/>
      <c r="R250" s="43"/>
      <c r="S250" s="133"/>
      <c r="T250" s="73"/>
      <c r="U250" s="43"/>
      <c r="V250" s="185"/>
      <c r="W250" s="185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  <c r="AI250" s="185"/>
      <c r="AJ250" s="185"/>
      <c r="AK250" s="185"/>
      <c r="AL250" s="185"/>
      <c r="AM250" s="185"/>
      <c r="AN250" s="185"/>
      <c r="AO250" s="185"/>
      <c r="AP250" s="185"/>
      <c r="AQ250" s="185"/>
      <c r="AR250" s="185"/>
      <c r="AS250" s="185"/>
      <c r="AT250" s="185"/>
      <c r="AU250" s="185"/>
      <c r="AV250" s="185"/>
      <c r="AW250" s="185"/>
      <c r="AX250" s="185"/>
      <c r="AY250" s="185"/>
      <c r="AZ250" s="185"/>
      <c r="BA250" s="185"/>
      <c r="BB250" s="185"/>
      <c r="BC250" s="185"/>
      <c r="BD250" s="185"/>
      <c r="BE250" s="185"/>
      <c r="BF250" s="185"/>
      <c r="BG250" s="185"/>
      <c r="BH250" s="185"/>
      <c r="BI250" s="185"/>
      <c r="BJ250" s="185"/>
    </row>
    <row r="251" spans="1:62" x14ac:dyDescent="0.3">
      <c r="A251" s="84">
        <f t="shared" si="27"/>
        <v>44</v>
      </c>
      <c r="B251" s="133">
        <f t="shared" si="27"/>
        <v>4.1376167225261997E-3</v>
      </c>
      <c r="C251" s="73">
        <f t="shared" si="27"/>
        <v>0.88767119965015173</v>
      </c>
      <c r="D251" s="43">
        <f t="shared" si="22"/>
        <v>3.6728431997773607E-3</v>
      </c>
      <c r="E251" s="133">
        <f t="shared" si="26"/>
        <v>1.0060476798877518E-2</v>
      </c>
      <c r="F251" s="73">
        <f t="shared" si="26"/>
        <v>0.88767119965015173</v>
      </c>
      <c r="G251" s="43">
        <f t="shared" si="23"/>
        <v>8.9303955091121247E-3</v>
      </c>
      <c r="H251" s="84"/>
      <c r="I251" s="133"/>
      <c r="J251" s="73"/>
      <c r="K251" s="43"/>
      <c r="L251" s="133"/>
      <c r="M251" s="73"/>
      <c r="N251" s="43"/>
      <c r="O251" s="84"/>
      <c r="P251" s="133"/>
      <c r="Q251" s="73"/>
      <c r="R251" s="43"/>
      <c r="S251" s="133"/>
      <c r="T251" s="73"/>
      <c r="U251" s="43"/>
      <c r="V251" s="185"/>
      <c r="W251" s="185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  <c r="AI251" s="185"/>
      <c r="AJ251" s="185"/>
      <c r="AK251" s="185"/>
      <c r="AL251" s="185"/>
      <c r="AM251" s="185"/>
      <c r="AN251" s="185"/>
      <c r="AO251" s="185"/>
      <c r="AP251" s="185"/>
      <c r="AQ251" s="185"/>
      <c r="AR251" s="185"/>
      <c r="AS251" s="185"/>
      <c r="AT251" s="185"/>
      <c r="AU251" s="185"/>
      <c r="AV251" s="185"/>
      <c r="AW251" s="185"/>
      <c r="AX251" s="185"/>
      <c r="AY251" s="185"/>
      <c r="AZ251" s="185"/>
      <c r="BA251" s="185"/>
      <c r="BB251" s="185"/>
      <c r="BC251" s="185"/>
      <c r="BD251" s="185"/>
      <c r="BE251" s="185"/>
      <c r="BF251" s="185"/>
      <c r="BG251" s="185"/>
      <c r="BH251" s="185"/>
      <c r="BI251" s="185"/>
      <c r="BJ251" s="185"/>
    </row>
    <row r="252" spans="1:62" x14ac:dyDescent="0.3">
      <c r="A252" s="84">
        <f t="shared" si="27"/>
        <v>45</v>
      </c>
      <c r="B252" s="133">
        <f t="shared" si="27"/>
        <v>4.0303997050411839E-3</v>
      </c>
      <c r="C252" s="73">
        <f t="shared" si="27"/>
        <v>0.88093183045541101</v>
      </c>
      <c r="D252" s="43">
        <f t="shared" si="22"/>
        <v>3.5505073896288787E-3</v>
      </c>
      <c r="E252" s="133">
        <f t="shared" si="26"/>
        <v>9.7705107754702831E-3</v>
      </c>
      <c r="F252" s="73">
        <f t="shared" si="26"/>
        <v>0.88093183045541101</v>
      </c>
      <c r="G252" s="43">
        <f t="shared" si="23"/>
        <v>8.6071539419193543E-3</v>
      </c>
      <c r="H252" s="84"/>
      <c r="I252" s="133"/>
      <c r="J252" s="73"/>
      <c r="K252" s="43"/>
      <c r="L252" s="133"/>
      <c r="M252" s="73"/>
      <c r="N252" s="43"/>
      <c r="O252" s="84"/>
      <c r="P252" s="133"/>
      <c r="Q252" s="73"/>
      <c r="R252" s="43"/>
      <c r="S252" s="133"/>
      <c r="T252" s="73"/>
      <c r="U252" s="43"/>
      <c r="V252" s="185"/>
      <c r="W252" s="185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  <c r="AI252" s="185"/>
      <c r="AJ252" s="185"/>
      <c r="AK252" s="185"/>
      <c r="AL252" s="185"/>
      <c r="AM252" s="185"/>
      <c r="AN252" s="185"/>
      <c r="AO252" s="185"/>
      <c r="AP252" s="185"/>
      <c r="AQ252" s="185"/>
      <c r="AR252" s="185"/>
      <c r="AS252" s="185"/>
      <c r="AT252" s="185"/>
      <c r="AU252" s="185"/>
      <c r="AV252" s="185"/>
      <c r="AW252" s="185"/>
      <c r="AX252" s="185"/>
      <c r="AY252" s="185"/>
      <c r="AZ252" s="185"/>
      <c r="BA252" s="185"/>
      <c r="BB252" s="185"/>
      <c r="BC252" s="185"/>
      <c r="BD252" s="185"/>
      <c r="BE252" s="185"/>
      <c r="BF252" s="185"/>
      <c r="BG252" s="185"/>
      <c r="BH252" s="185"/>
      <c r="BI252" s="185"/>
      <c r="BJ252" s="185"/>
    </row>
    <row r="253" spans="1:62" x14ac:dyDescent="0.3">
      <c r="A253" s="84">
        <f t="shared" si="27"/>
        <v>46</v>
      </c>
      <c r="B253" s="133">
        <f t="shared" si="27"/>
        <v>3.9388651766808424E-3</v>
      </c>
      <c r="C253" s="73">
        <f t="shared" si="27"/>
        <v>0.87419246126067007</v>
      </c>
      <c r="D253" s="43">
        <f t="shared" si="22"/>
        <v>3.4433262433765698E-3</v>
      </c>
      <c r="E253" s="133">
        <f t="shared" si="26"/>
        <v>9.7173823429254694E-3</v>
      </c>
      <c r="F253" s="73">
        <f t="shared" si="26"/>
        <v>0.87419246126067007</v>
      </c>
      <c r="G253" s="43">
        <f t="shared" si="23"/>
        <v>8.4948623873729919E-3</v>
      </c>
      <c r="H253" s="84"/>
      <c r="I253" s="133"/>
      <c r="J253" s="73"/>
      <c r="K253" s="43"/>
      <c r="L253" s="133"/>
      <c r="M253" s="73"/>
      <c r="N253" s="43"/>
      <c r="O253" s="84"/>
      <c r="P253" s="133"/>
      <c r="Q253" s="73"/>
      <c r="R253" s="43"/>
      <c r="S253" s="133"/>
      <c r="T253" s="73"/>
      <c r="U253" s="43"/>
      <c r="V253" s="185"/>
      <c r="W253" s="185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  <c r="AH253" s="185"/>
      <c r="AI253" s="185"/>
      <c r="AJ253" s="185"/>
      <c r="AK253" s="185"/>
      <c r="AL253" s="185"/>
      <c r="AM253" s="185"/>
      <c r="AN253" s="185"/>
      <c r="AO253" s="185"/>
      <c r="AP253" s="185"/>
      <c r="AQ253" s="185"/>
      <c r="AR253" s="185"/>
      <c r="AS253" s="185"/>
      <c r="AT253" s="185"/>
      <c r="AU253" s="185"/>
      <c r="AV253" s="185"/>
      <c r="AW253" s="185"/>
      <c r="AX253" s="185"/>
      <c r="AY253" s="185"/>
      <c r="AZ253" s="185"/>
      <c r="BA253" s="185"/>
      <c r="BB253" s="185"/>
      <c r="BC253" s="185"/>
      <c r="BD253" s="185"/>
      <c r="BE253" s="185"/>
      <c r="BF253" s="185"/>
      <c r="BG253" s="185"/>
      <c r="BH253" s="185"/>
      <c r="BI253" s="185"/>
      <c r="BJ253" s="185"/>
    </row>
    <row r="254" spans="1:62" x14ac:dyDescent="0.3">
      <c r="A254" s="84">
        <f t="shared" si="27"/>
        <v>47</v>
      </c>
      <c r="B254" s="133">
        <f t="shared" si="27"/>
        <v>3.8153255684742282E-3</v>
      </c>
      <c r="C254" s="73">
        <f t="shared" si="27"/>
        <v>0.86263925692682863</v>
      </c>
      <c r="D254" s="43">
        <f t="shared" si="22"/>
        <v>3.2912496133225382E-3</v>
      </c>
      <c r="E254" s="133">
        <f t="shared" si="26"/>
        <v>9.9097328728015716E-3</v>
      </c>
      <c r="F254" s="73">
        <f t="shared" si="26"/>
        <v>0.86263925692682863</v>
      </c>
      <c r="G254" s="43">
        <f t="shared" si="23"/>
        <v>8.5485246017369138E-3</v>
      </c>
      <c r="H254" s="84"/>
      <c r="I254" s="133"/>
      <c r="J254" s="73"/>
      <c r="K254" s="43"/>
      <c r="L254" s="133"/>
      <c r="M254" s="73"/>
      <c r="N254" s="43"/>
      <c r="O254" s="84"/>
      <c r="P254" s="133"/>
      <c r="Q254" s="73"/>
      <c r="R254" s="43"/>
      <c r="S254" s="133"/>
      <c r="T254" s="73"/>
      <c r="U254" s="43"/>
      <c r="V254" s="185"/>
      <c r="W254" s="185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  <c r="AH254" s="185"/>
      <c r="AI254" s="185"/>
      <c r="AJ254" s="185"/>
      <c r="AK254" s="185"/>
      <c r="AL254" s="185"/>
      <c r="AM254" s="185"/>
      <c r="AN254" s="185"/>
      <c r="AO254" s="185"/>
      <c r="AP254" s="185"/>
      <c r="AQ254" s="185"/>
      <c r="AR254" s="185"/>
      <c r="AS254" s="185"/>
      <c r="AT254" s="185"/>
      <c r="AU254" s="185"/>
      <c r="AV254" s="185"/>
      <c r="AW254" s="185"/>
      <c r="AX254" s="185"/>
      <c r="AY254" s="185"/>
      <c r="AZ254" s="185"/>
      <c r="BA254" s="185"/>
      <c r="BB254" s="185"/>
      <c r="BC254" s="185"/>
      <c r="BD254" s="185"/>
      <c r="BE254" s="185"/>
      <c r="BF254" s="185"/>
      <c r="BG254" s="185"/>
      <c r="BH254" s="185"/>
      <c r="BI254" s="185"/>
      <c r="BJ254" s="185"/>
    </row>
    <row r="255" spans="1:62" x14ac:dyDescent="0.3">
      <c r="A255" s="84">
        <f t="shared" si="27"/>
        <v>48</v>
      </c>
      <c r="B255" s="133">
        <f t="shared" si="27"/>
        <v>3.6924260618645391E-3</v>
      </c>
      <c r="C255" s="73">
        <f t="shared" si="27"/>
        <v>0.85301158664862753</v>
      </c>
      <c r="D255" s="43">
        <f t="shared" si="22"/>
        <v>3.1496822136138137E-3</v>
      </c>
      <c r="E255" s="133">
        <f t="shared" ref="E255:F270" si="28">E60</f>
        <v>9.6284082209528304E-3</v>
      </c>
      <c r="F255" s="73">
        <f t="shared" si="28"/>
        <v>0.85301158664862753</v>
      </c>
      <c r="G255" s="43">
        <f t="shared" si="23"/>
        <v>8.2131437734556632E-3</v>
      </c>
      <c r="H255" s="84"/>
      <c r="I255" s="133"/>
      <c r="J255" s="73"/>
      <c r="K255" s="43"/>
      <c r="L255" s="133"/>
      <c r="M255" s="73"/>
      <c r="N255" s="43"/>
      <c r="O255" s="84"/>
      <c r="P255" s="133"/>
      <c r="Q255" s="73"/>
      <c r="R255" s="43"/>
      <c r="S255" s="133"/>
      <c r="T255" s="73"/>
      <c r="U255" s="43"/>
      <c r="V255" s="185"/>
      <c r="W255" s="185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  <c r="AH255" s="185"/>
      <c r="AI255" s="185"/>
      <c r="AJ255" s="185"/>
      <c r="AK255" s="185"/>
      <c r="AL255" s="185"/>
      <c r="AM255" s="185"/>
      <c r="AN255" s="185"/>
      <c r="AO255" s="185"/>
      <c r="AP255" s="185"/>
      <c r="AQ255" s="185"/>
      <c r="AR255" s="185"/>
      <c r="AS255" s="185"/>
      <c r="AT255" s="185"/>
      <c r="AU255" s="185"/>
      <c r="AV255" s="185"/>
      <c r="AW255" s="185"/>
      <c r="AX255" s="185"/>
      <c r="AY255" s="185"/>
      <c r="AZ255" s="185"/>
      <c r="BA255" s="185"/>
      <c r="BB255" s="185"/>
      <c r="BC255" s="185"/>
      <c r="BD255" s="185"/>
      <c r="BE255" s="185"/>
      <c r="BF255" s="185"/>
      <c r="BG255" s="185"/>
      <c r="BH255" s="185"/>
      <c r="BI255" s="185"/>
      <c r="BJ255" s="185"/>
    </row>
    <row r="256" spans="1:62" x14ac:dyDescent="0.3">
      <c r="A256" s="84">
        <f t="shared" ref="A256:C271" si="29">A61</f>
        <v>49</v>
      </c>
      <c r="B256" s="133">
        <f t="shared" si="29"/>
        <v>3.4786321284914342E-3</v>
      </c>
      <c r="C256" s="73">
        <f t="shared" si="29"/>
        <v>0.80761712128690866</v>
      </c>
      <c r="D256" s="43">
        <f t="shared" si="22"/>
        <v>2.8094028656284039E-3</v>
      </c>
      <c r="E256" s="133">
        <f t="shared" si="28"/>
        <v>8.7409073568156734E-3</v>
      </c>
      <c r="F256" s="73">
        <f t="shared" si="28"/>
        <v>0.80761712128690866</v>
      </c>
      <c r="G256" s="43">
        <f t="shared" si="23"/>
        <v>7.0593064369470363E-3</v>
      </c>
      <c r="H256" s="84"/>
      <c r="I256" s="133"/>
      <c r="J256" s="73"/>
      <c r="K256" s="43"/>
      <c r="L256" s="133"/>
      <c r="M256" s="73"/>
      <c r="N256" s="43"/>
      <c r="O256" s="84"/>
      <c r="P256" s="133"/>
      <c r="Q256" s="73"/>
      <c r="R256" s="43"/>
      <c r="S256" s="133"/>
      <c r="T256" s="73"/>
      <c r="U256" s="43"/>
      <c r="V256" s="185"/>
      <c r="W256" s="185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  <c r="AI256" s="185"/>
      <c r="AJ256" s="185"/>
      <c r="AK256" s="185"/>
      <c r="AL256" s="185"/>
      <c r="AM256" s="185"/>
      <c r="AN256" s="185"/>
      <c r="AO256" s="185"/>
      <c r="AP256" s="185"/>
      <c r="AQ256" s="185"/>
      <c r="AR256" s="185"/>
      <c r="AS256" s="185"/>
      <c r="AT256" s="185"/>
      <c r="AU256" s="185"/>
      <c r="AV256" s="185"/>
      <c r="AW256" s="185"/>
      <c r="AX256" s="185"/>
      <c r="AY256" s="185"/>
      <c r="AZ256" s="185"/>
      <c r="BA256" s="185"/>
      <c r="BB256" s="185"/>
      <c r="BC256" s="185"/>
      <c r="BD256" s="185"/>
      <c r="BE256" s="185"/>
      <c r="BF256" s="185"/>
      <c r="BG256" s="185"/>
      <c r="BH256" s="185"/>
      <c r="BI256" s="185"/>
      <c r="BJ256" s="185"/>
    </row>
    <row r="257" spans="1:62" x14ac:dyDescent="0.3">
      <c r="A257" s="84">
        <f t="shared" si="29"/>
        <v>50</v>
      </c>
      <c r="B257" s="133">
        <f t="shared" si="29"/>
        <v>3.3669343998279405E-3</v>
      </c>
      <c r="C257" s="73">
        <f t="shared" si="29"/>
        <v>0.80395860658119223</v>
      </c>
      <c r="D257" s="43">
        <f t="shared" si="22"/>
        <v>2.7068758885359537E-3</v>
      </c>
      <c r="E257" s="133">
        <f t="shared" si="28"/>
        <v>8.5863228211581748E-3</v>
      </c>
      <c r="F257" s="73">
        <f t="shared" si="28"/>
        <v>0.80395860658119223</v>
      </c>
      <c r="G257" s="43">
        <f t="shared" si="23"/>
        <v>6.903048130954618E-3</v>
      </c>
      <c r="H257" s="84"/>
      <c r="I257" s="133"/>
      <c r="J257" s="73"/>
      <c r="K257" s="43"/>
      <c r="L257" s="133"/>
      <c r="M257" s="73"/>
      <c r="N257" s="43"/>
      <c r="O257" s="84"/>
      <c r="P257" s="133"/>
      <c r="Q257" s="73"/>
      <c r="R257" s="43"/>
      <c r="S257" s="133"/>
      <c r="T257" s="73"/>
      <c r="U257" s="43"/>
      <c r="V257" s="185"/>
      <c r="W257" s="185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  <c r="AI257" s="185"/>
      <c r="AJ257" s="185"/>
      <c r="AK257" s="185"/>
      <c r="AL257" s="185"/>
      <c r="AM257" s="185"/>
      <c r="AN257" s="185"/>
      <c r="AO257" s="185"/>
      <c r="AP257" s="185"/>
      <c r="AQ257" s="185"/>
      <c r="AR257" s="185"/>
      <c r="AS257" s="185"/>
      <c r="AT257" s="185"/>
      <c r="AU257" s="185"/>
      <c r="AV257" s="185"/>
      <c r="AW257" s="185"/>
      <c r="AX257" s="185"/>
      <c r="AY257" s="185"/>
      <c r="AZ257" s="185"/>
      <c r="BA257" s="185"/>
      <c r="BB257" s="185"/>
      <c r="BC257" s="185"/>
      <c r="BD257" s="185"/>
      <c r="BE257" s="185"/>
      <c r="BF257" s="185"/>
      <c r="BG257" s="185"/>
      <c r="BH257" s="185"/>
      <c r="BI257" s="185"/>
      <c r="BJ257" s="185"/>
    </row>
    <row r="258" spans="1:62" x14ac:dyDescent="0.3">
      <c r="A258" s="84">
        <f t="shared" si="29"/>
        <v>51</v>
      </c>
      <c r="B258" s="133">
        <f t="shared" si="29"/>
        <v>3.2251518961089504E-3</v>
      </c>
      <c r="C258" s="73">
        <f t="shared" si="29"/>
        <v>0.8012147205519049</v>
      </c>
      <c r="D258" s="43">
        <f t="shared" si="22"/>
        <v>2.584039175178379E-3</v>
      </c>
      <c r="E258" s="133">
        <f t="shared" si="28"/>
        <v>8.6106466818413416E-3</v>
      </c>
      <c r="F258" s="73">
        <f t="shared" si="28"/>
        <v>0.8012147205519049</v>
      </c>
      <c r="G258" s="43">
        <f t="shared" si="23"/>
        <v>6.898976874962698E-3</v>
      </c>
      <c r="H258" s="84"/>
      <c r="I258" s="133"/>
      <c r="J258" s="73"/>
      <c r="K258" s="43"/>
      <c r="L258" s="133"/>
      <c r="M258" s="73"/>
      <c r="N258" s="43"/>
      <c r="O258" s="84"/>
      <c r="P258" s="133"/>
      <c r="Q258" s="73"/>
      <c r="R258" s="43"/>
      <c r="S258" s="133"/>
      <c r="T258" s="73"/>
      <c r="U258" s="43"/>
      <c r="V258" s="185"/>
      <c r="W258" s="185"/>
      <c r="X258" s="185"/>
      <c r="Y258" s="185"/>
      <c r="Z258" s="185"/>
      <c r="AA258" s="185"/>
      <c r="AB258" s="185"/>
      <c r="AC258" s="185"/>
      <c r="AD258" s="185"/>
      <c r="AE258" s="185"/>
      <c r="AF258" s="185"/>
      <c r="AG258" s="185"/>
      <c r="AH258" s="185"/>
      <c r="AI258" s="185"/>
      <c r="AJ258" s="185"/>
      <c r="AK258" s="185"/>
      <c r="AL258" s="185"/>
      <c r="AM258" s="185"/>
      <c r="AN258" s="185"/>
      <c r="AO258" s="185"/>
      <c r="AP258" s="185"/>
      <c r="AQ258" s="185"/>
      <c r="AR258" s="185"/>
      <c r="AS258" s="185"/>
      <c r="AT258" s="185"/>
      <c r="AU258" s="185"/>
      <c r="AV258" s="185"/>
      <c r="AW258" s="185"/>
      <c r="AX258" s="185"/>
      <c r="AY258" s="185"/>
      <c r="AZ258" s="185"/>
      <c r="BA258" s="185"/>
      <c r="BB258" s="185"/>
      <c r="BC258" s="185"/>
      <c r="BD258" s="185"/>
      <c r="BE258" s="185"/>
      <c r="BF258" s="185"/>
      <c r="BG258" s="185"/>
      <c r="BH258" s="185"/>
      <c r="BI258" s="185"/>
      <c r="BJ258" s="185"/>
    </row>
    <row r="259" spans="1:62" x14ac:dyDescent="0.3">
      <c r="A259" s="84">
        <f t="shared" si="29"/>
        <v>52</v>
      </c>
      <c r="B259" s="133">
        <f t="shared" si="29"/>
        <v>3.1579412284317766E-3</v>
      </c>
      <c r="C259" s="73">
        <f t="shared" si="29"/>
        <v>0.79755620584618836</v>
      </c>
      <c r="D259" s="43">
        <f t="shared" si="22"/>
        <v>2.5186356244332989E-3</v>
      </c>
      <c r="E259" s="133">
        <f t="shared" si="28"/>
        <v>8.639771304501451E-3</v>
      </c>
      <c r="F259" s="73">
        <f t="shared" si="28"/>
        <v>0.79755620584618836</v>
      </c>
      <c r="G259" s="43">
        <f t="shared" si="23"/>
        <v>6.8907032209969505E-3</v>
      </c>
      <c r="H259" s="84"/>
      <c r="I259" s="133"/>
      <c r="J259" s="73"/>
      <c r="K259" s="43"/>
      <c r="L259" s="133"/>
      <c r="M259" s="73"/>
      <c r="N259" s="43"/>
      <c r="O259" s="84"/>
      <c r="P259" s="133"/>
      <c r="Q259" s="73"/>
      <c r="R259" s="43"/>
      <c r="S259" s="133"/>
      <c r="T259" s="73"/>
      <c r="U259" s="43"/>
      <c r="V259" s="185"/>
      <c r="W259" s="185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  <c r="AH259" s="185"/>
      <c r="AI259" s="185"/>
      <c r="AJ259" s="185"/>
      <c r="AK259" s="185"/>
      <c r="AL259" s="185"/>
      <c r="AM259" s="185"/>
      <c r="AN259" s="185"/>
      <c r="AO259" s="185"/>
      <c r="AP259" s="185"/>
      <c r="AQ259" s="185"/>
      <c r="AR259" s="185"/>
      <c r="AS259" s="185"/>
      <c r="AT259" s="185"/>
      <c r="AU259" s="185"/>
      <c r="AV259" s="185"/>
      <c r="AW259" s="185"/>
      <c r="AX259" s="185"/>
      <c r="AY259" s="185"/>
      <c r="AZ259" s="185"/>
      <c r="BA259" s="185"/>
      <c r="BB259" s="185"/>
      <c r="BC259" s="185"/>
      <c r="BD259" s="185"/>
      <c r="BE259" s="185"/>
      <c r="BF259" s="185"/>
      <c r="BG259" s="185"/>
      <c r="BH259" s="185"/>
      <c r="BI259" s="185"/>
      <c r="BJ259" s="185"/>
    </row>
    <row r="260" spans="1:62" x14ac:dyDescent="0.3">
      <c r="A260" s="84">
        <f t="shared" si="29"/>
        <v>53</v>
      </c>
      <c r="B260" s="133">
        <f t="shared" si="29"/>
        <v>3.0926508655453795E-3</v>
      </c>
      <c r="C260" s="73">
        <f t="shared" si="29"/>
        <v>0.79389769114047204</v>
      </c>
      <c r="D260" s="43">
        <f t="shared" si="22"/>
        <v>2.4552483816600592E-3</v>
      </c>
      <c r="E260" s="133">
        <f t="shared" si="28"/>
        <v>8.6304898313460318E-3</v>
      </c>
      <c r="F260" s="73">
        <f t="shared" si="28"/>
        <v>0.79389769114047204</v>
      </c>
      <c r="G260" s="43">
        <f t="shared" si="23"/>
        <v>6.8517259505169363E-3</v>
      </c>
      <c r="H260" s="84"/>
      <c r="I260" s="133"/>
      <c r="J260" s="73"/>
      <c r="K260" s="43"/>
      <c r="L260" s="133"/>
      <c r="M260" s="73"/>
      <c r="N260" s="43"/>
      <c r="O260" s="84"/>
      <c r="P260" s="133"/>
      <c r="Q260" s="73"/>
      <c r="R260" s="43"/>
      <c r="S260" s="133"/>
      <c r="T260" s="73"/>
      <c r="U260" s="43"/>
      <c r="V260" s="185"/>
      <c r="W260" s="185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  <c r="AH260" s="185"/>
      <c r="AI260" s="185"/>
      <c r="AJ260" s="185"/>
      <c r="AK260" s="185"/>
      <c r="AL260" s="185"/>
      <c r="AM260" s="185"/>
      <c r="AN260" s="185"/>
      <c r="AO260" s="185"/>
      <c r="AP260" s="185"/>
      <c r="AQ260" s="185"/>
      <c r="AR260" s="185"/>
      <c r="AS260" s="185"/>
      <c r="AT260" s="185"/>
      <c r="AU260" s="185"/>
      <c r="AV260" s="185"/>
      <c r="AW260" s="185"/>
      <c r="AX260" s="185"/>
      <c r="AY260" s="185"/>
      <c r="AZ260" s="185"/>
      <c r="BA260" s="185"/>
      <c r="BB260" s="185"/>
      <c r="BC260" s="185"/>
      <c r="BD260" s="185"/>
      <c r="BE260" s="185"/>
      <c r="BF260" s="185"/>
      <c r="BG260" s="185"/>
      <c r="BH260" s="185"/>
      <c r="BI260" s="185"/>
      <c r="BJ260" s="185"/>
    </row>
    <row r="261" spans="1:62" x14ac:dyDescent="0.3">
      <c r="A261" s="84">
        <f t="shared" si="29"/>
        <v>54</v>
      </c>
      <c r="B261" s="133">
        <f t="shared" si="29"/>
        <v>3.1915465622703635E-3</v>
      </c>
      <c r="C261" s="73">
        <f t="shared" si="29"/>
        <v>0.79115380511118449</v>
      </c>
      <c r="D261" s="43">
        <f t="shared" si="22"/>
        <v>2.5250042069297181E-3</v>
      </c>
      <c r="E261" s="133">
        <f t="shared" si="28"/>
        <v>8.9975880971827852E-3</v>
      </c>
      <c r="F261" s="73">
        <f t="shared" si="28"/>
        <v>0.79115380511118449</v>
      </c>
      <c r="G261" s="43">
        <f t="shared" si="23"/>
        <v>7.1184760599092628E-3</v>
      </c>
      <c r="H261" s="84"/>
      <c r="I261" s="133"/>
      <c r="J261" s="73"/>
      <c r="K261" s="43"/>
      <c r="L261" s="133"/>
      <c r="M261" s="73"/>
      <c r="N261" s="43"/>
      <c r="O261" s="84"/>
      <c r="P261" s="133"/>
      <c r="Q261" s="73"/>
      <c r="R261" s="43"/>
      <c r="S261" s="133"/>
      <c r="T261" s="73"/>
      <c r="U261" s="43"/>
      <c r="V261" s="185"/>
      <c r="W261" s="185"/>
      <c r="X261" s="185"/>
      <c r="Y261" s="185"/>
      <c r="Z261" s="185"/>
      <c r="AA261" s="185"/>
      <c r="AB261" s="185"/>
      <c r="AC261" s="185"/>
      <c r="AD261" s="185"/>
      <c r="AE261" s="185"/>
      <c r="AF261" s="185"/>
      <c r="AG261" s="185"/>
      <c r="AH261" s="185"/>
      <c r="AI261" s="185"/>
      <c r="AJ261" s="185"/>
      <c r="AK261" s="185"/>
      <c r="AL261" s="185"/>
      <c r="AM261" s="185"/>
      <c r="AN261" s="185"/>
      <c r="AO261" s="185"/>
      <c r="AP261" s="185"/>
      <c r="AQ261" s="185"/>
      <c r="AR261" s="185"/>
      <c r="AS261" s="185"/>
      <c r="AT261" s="185"/>
      <c r="AU261" s="185"/>
      <c r="AV261" s="185"/>
      <c r="AW261" s="185"/>
      <c r="AX261" s="185"/>
      <c r="AY261" s="185"/>
      <c r="AZ261" s="185"/>
      <c r="BA261" s="185"/>
      <c r="BB261" s="185"/>
      <c r="BC261" s="185"/>
      <c r="BD261" s="185"/>
      <c r="BE261" s="185"/>
      <c r="BF261" s="185"/>
      <c r="BG261" s="185"/>
      <c r="BH261" s="185"/>
      <c r="BI261" s="185"/>
      <c r="BJ261" s="185"/>
    </row>
    <row r="262" spans="1:62" x14ac:dyDescent="0.3">
      <c r="A262" s="84">
        <f t="shared" si="29"/>
        <v>55</v>
      </c>
      <c r="B262" s="133">
        <f t="shared" si="29"/>
        <v>2.3741368229965461E-3</v>
      </c>
      <c r="C262" s="73">
        <f t="shared" si="29"/>
        <v>0.78749529040546806</v>
      </c>
      <c r="D262" s="43">
        <f t="shared" si="22"/>
        <v>1.8696215668879805E-3</v>
      </c>
      <c r="E262" s="133">
        <f t="shared" si="28"/>
        <v>7.0443180741647316E-3</v>
      </c>
      <c r="F262" s="73">
        <f t="shared" si="28"/>
        <v>0.78749529040546806</v>
      </c>
      <c r="G262" s="43">
        <f t="shared" si="23"/>
        <v>5.5473673075228432E-3</v>
      </c>
      <c r="H262" s="84"/>
      <c r="I262" s="133"/>
      <c r="J262" s="73"/>
      <c r="K262" s="43"/>
      <c r="L262" s="133"/>
      <c r="M262" s="73"/>
      <c r="N262" s="43"/>
      <c r="O262" s="84"/>
      <c r="P262" s="133"/>
      <c r="Q262" s="73"/>
      <c r="R262" s="43"/>
      <c r="S262" s="133"/>
      <c r="T262" s="73"/>
      <c r="U262" s="43"/>
      <c r="V262" s="185"/>
      <c r="W262" s="185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  <c r="AH262" s="185"/>
      <c r="AI262" s="185"/>
      <c r="AJ262" s="185"/>
      <c r="AK262" s="185"/>
      <c r="AL262" s="185"/>
      <c r="AM262" s="185"/>
      <c r="AN262" s="185"/>
      <c r="AO262" s="185"/>
      <c r="AP262" s="185"/>
      <c r="AQ262" s="185"/>
      <c r="AR262" s="185"/>
      <c r="AS262" s="185"/>
      <c r="AT262" s="185"/>
      <c r="AU262" s="185"/>
      <c r="AV262" s="185"/>
      <c r="AW262" s="185"/>
      <c r="AX262" s="185"/>
      <c r="AY262" s="185"/>
      <c r="AZ262" s="185"/>
      <c r="BA262" s="185"/>
      <c r="BB262" s="185"/>
      <c r="BC262" s="185"/>
      <c r="BD262" s="185"/>
      <c r="BE262" s="185"/>
      <c r="BF262" s="185"/>
      <c r="BG262" s="185"/>
      <c r="BH262" s="185"/>
      <c r="BI262" s="185"/>
      <c r="BJ262" s="185"/>
    </row>
    <row r="263" spans="1:62" x14ac:dyDescent="0.3">
      <c r="A263" s="84">
        <f t="shared" si="29"/>
        <v>56</v>
      </c>
      <c r="B263" s="133">
        <f t="shared" si="29"/>
        <v>2.2534776719760961E-3</v>
      </c>
      <c r="C263" s="73">
        <f t="shared" si="29"/>
        <v>0.78475140437618085</v>
      </c>
      <c r="D263" s="43">
        <f t="shared" si="22"/>
        <v>1.7684197678136081E-3</v>
      </c>
      <c r="E263" s="133">
        <f t="shared" si="28"/>
        <v>6.7565924063467354E-3</v>
      </c>
      <c r="F263" s="73">
        <f t="shared" si="28"/>
        <v>0.78475140437618085</v>
      </c>
      <c r="G263" s="43">
        <f t="shared" si="23"/>
        <v>5.3022453796780396E-3</v>
      </c>
      <c r="H263" s="84"/>
      <c r="I263" s="133"/>
      <c r="J263" s="73"/>
      <c r="K263" s="43"/>
      <c r="L263" s="133"/>
      <c r="M263" s="73"/>
      <c r="N263" s="43"/>
      <c r="O263" s="84"/>
      <c r="P263" s="133"/>
      <c r="Q263" s="73"/>
      <c r="R263" s="43"/>
      <c r="S263" s="133"/>
      <c r="T263" s="73"/>
      <c r="U263" s="43"/>
      <c r="V263" s="185"/>
      <c r="W263" s="185"/>
      <c r="X263" s="185"/>
      <c r="Y263" s="185"/>
      <c r="Z263" s="185"/>
      <c r="AA263" s="185"/>
      <c r="AB263" s="185"/>
      <c r="AC263" s="185"/>
      <c r="AD263" s="185"/>
      <c r="AE263" s="185"/>
      <c r="AF263" s="185"/>
      <c r="AG263" s="185"/>
      <c r="AH263" s="185"/>
      <c r="AI263" s="185"/>
      <c r="AJ263" s="185"/>
      <c r="AK263" s="185"/>
      <c r="AL263" s="185"/>
      <c r="AM263" s="185"/>
      <c r="AN263" s="185"/>
      <c r="AO263" s="185"/>
      <c r="AP263" s="185"/>
      <c r="AQ263" s="185"/>
      <c r="AR263" s="185"/>
      <c r="AS263" s="185"/>
      <c r="AT263" s="185"/>
      <c r="AU263" s="185"/>
      <c r="AV263" s="185"/>
      <c r="AW263" s="185"/>
      <c r="AX263" s="185"/>
      <c r="AY263" s="185"/>
      <c r="AZ263" s="185"/>
      <c r="BA263" s="185"/>
      <c r="BB263" s="185"/>
      <c r="BC263" s="185"/>
      <c r="BD263" s="185"/>
      <c r="BE263" s="185"/>
      <c r="BF263" s="185"/>
      <c r="BG263" s="185"/>
      <c r="BH263" s="185"/>
      <c r="BI263" s="185"/>
      <c r="BJ263" s="185"/>
    </row>
    <row r="264" spans="1:62" x14ac:dyDescent="0.3">
      <c r="A264" s="84">
        <f t="shared" si="29"/>
        <v>57</v>
      </c>
      <c r="B264" s="133">
        <f t="shared" si="29"/>
        <v>2.1334586225525715E-3</v>
      </c>
      <c r="C264" s="73">
        <f t="shared" si="29"/>
        <v>0.78475140437618085</v>
      </c>
      <c r="D264" s="43">
        <f t="shared" si="22"/>
        <v>1.674234650226603E-3</v>
      </c>
      <c r="E264" s="133">
        <f t="shared" si="28"/>
        <v>6.7898776893868598E-3</v>
      </c>
      <c r="F264" s="73">
        <f t="shared" si="28"/>
        <v>0.78475140437618085</v>
      </c>
      <c r="G264" s="43">
        <f t="shared" si="23"/>
        <v>5.3283660522888358E-3</v>
      </c>
      <c r="H264" s="84"/>
      <c r="I264" s="133"/>
      <c r="J264" s="73"/>
      <c r="K264" s="43"/>
      <c r="L264" s="133"/>
      <c r="M264" s="73"/>
      <c r="N264" s="43"/>
      <c r="O264" s="84"/>
      <c r="P264" s="133"/>
      <c r="Q264" s="73"/>
      <c r="R264" s="43"/>
      <c r="S264" s="133"/>
      <c r="T264" s="73"/>
      <c r="U264" s="43"/>
      <c r="V264" s="185"/>
      <c r="W264" s="185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  <c r="AH264" s="185"/>
      <c r="AI264" s="185"/>
      <c r="AJ264" s="185"/>
      <c r="AK264" s="185"/>
      <c r="AL264" s="185"/>
      <c r="AM264" s="185"/>
      <c r="AN264" s="185"/>
      <c r="AO264" s="185"/>
      <c r="AP264" s="185"/>
      <c r="AQ264" s="185"/>
      <c r="AR264" s="185"/>
      <c r="AS264" s="185"/>
      <c r="AT264" s="185"/>
      <c r="AU264" s="185"/>
      <c r="AV264" s="185"/>
      <c r="AW264" s="185"/>
      <c r="AX264" s="185"/>
      <c r="AY264" s="185"/>
      <c r="AZ264" s="185"/>
      <c r="BA264" s="185"/>
      <c r="BB264" s="185"/>
      <c r="BC264" s="185"/>
      <c r="BD264" s="185"/>
      <c r="BE264" s="185"/>
      <c r="BF264" s="185"/>
      <c r="BG264" s="185"/>
      <c r="BH264" s="185"/>
      <c r="BI264" s="185"/>
      <c r="BJ264" s="185"/>
    </row>
    <row r="265" spans="1:62" x14ac:dyDescent="0.3">
      <c r="A265" s="84">
        <f t="shared" si="29"/>
        <v>58</v>
      </c>
      <c r="B265" s="133">
        <f t="shared" si="29"/>
        <v>2.0528058213399631E-3</v>
      </c>
      <c r="C265" s="73">
        <f t="shared" si="29"/>
        <v>0.78749529040546806</v>
      </c>
      <c r="D265" s="43">
        <f t="shared" si="22"/>
        <v>1.6165749164221495E-3</v>
      </c>
      <c r="E265" s="133">
        <f t="shared" si="28"/>
        <v>6.69386244984804E-3</v>
      </c>
      <c r="F265" s="73">
        <f t="shared" si="28"/>
        <v>0.78749529040546806</v>
      </c>
      <c r="G265" s="43">
        <f t="shared" si="23"/>
        <v>5.2713851538773405E-3</v>
      </c>
      <c r="H265" s="84"/>
      <c r="I265" s="133"/>
      <c r="J265" s="73"/>
      <c r="K265" s="43"/>
      <c r="L265" s="133"/>
      <c r="M265" s="73"/>
      <c r="N265" s="43"/>
      <c r="O265" s="84"/>
      <c r="P265" s="133"/>
      <c r="Q265" s="73"/>
      <c r="R265" s="43"/>
      <c r="S265" s="133"/>
      <c r="T265" s="73"/>
      <c r="U265" s="43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185"/>
      <c r="AJ265" s="185"/>
      <c r="AK265" s="185"/>
      <c r="AL265" s="185"/>
      <c r="AM265" s="185"/>
      <c r="AN265" s="185"/>
      <c r="AO265" s="185"/>
      <c r="AP265" s="185"/>
      <c r="AQ265" s="185"/>
      <c r="AR265" s="185"/>
      <c r="AS265" s="185"/>
      <c r="AT265" s="185"/>
      <c r="AU265" s="185"/>
      <c r="AV265" s="185"/>
      <c r="AW265" s="185"/>
      <c r="AX265" s="185"/>
      <c r="AY265" s="185"/>
      <c r="AZ265" s="185"/>
      <c r="BA265" s="185"/>
      <c r="BB265" s="185"/>
      <c r="BC265" s="185"/>
      <c r="BD265" s="185"/>
      <c r="BE265" s="185"/>
      <c r="BF265" s="185"/>
      <c r="BG265" s="185"/>
      <c r="BH265" s="185"/>
      <c r="BI265" s="185"/>
      <c r="BJ265" s="185"/>
    </row>
    <row r="266" spans="1:62" x14ac:dyDescent="0.3">
      <c r="A266" s="84">
        <f t="shared" si="29"/>
        <v>59</v>
      </c>
      <c r="B266" s="133">
        <f t="shared" si="29"/>
        <v>1.729234464094141E-3</v>
      </c>
      <c r="C266" s="73">
        <f t="shared" si="29"/>
        <v>0.78749529040546806</v>
      </c>
      <c r="D266" s="43">
        <f t="shared" si="22"/>
        <v>1.3617639964809596E-3</v>
      </c>
      <c r="E266" s="133">
        <f t="shared" si="28"/>
        <v>6.0115141475254952E-3</v>
      </c>
      <c r="F266" s="73">
        <f t="shared" si="28"/>
        <v>0.78749529040546806</v>
      </c>
      <c r="G266" s="43">
        <f t="shared" si="23"/>
        <v>4.7340390793821699E-3</v>
      </c>
      <c r="H266" s="84"/>
      <c r="I266" s="133"/>
      <c r="J266" s="73"/>
      <c r="K266" s="43"/>
      <c r="L266" s="133"/>
      <c r="M266" s="73"/>
      <c r="N266" s="43"/>
      <c r="O266" s="84"/>
      <c r="P266" s="133"/>
      <c r="Q266" s="73"/>
      <c r="R266" s="43"/>
      <c r="S266" s="133"/>
      <c r="T266" s="73"/>
      <c r="U266" s="43"/>
      <c r="V266" s="185"/>
      <c r="W266" s="185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  <c r="AH266" s="185"/>
      <c r="AI266" s="185"/>
      <c r="AJ266" s="185"/>
      <c r="AK266" s="185"/>
      <c r="AL266" s="185"/>
      <c r="AM266" s="185"/>
      <c r="AN266" s="185"/>
      <c r="AO266" s="185"/>
      <c r="AP266" s="185"/>
      <c r="AQ266" s="185"/>
      <c r="AR266" s="185"/>
      <c r="AS266" s="185"/>
      <c r="AT266" s="185"/>
      <c r="AU266" s="185"/>
      <c r="AV266" s="185"/>
      <c r="AW266" s="185"/>
      <c r="AX266" s="185"/>
      <c r="AY266" s="185"/>
      <c r="AZ266" s="185"/>
      <c r="BA266" s="185"/>
      <c r="BB266" s="185"/>
      <c r="BC266" s="185"/>
      <c r="BD266" s="185"/>
      <c r="BE266" s="185"/>
      <c r="BF266" s="185"/>
      <c r="BG266" s="185"/>
      <c r="BH266" s="185"/>
      <c r="BI266" s="185"/>
      <c r="BJ266" s="185"/>
    </row>
    <row r="267" spans="1:62" x14ac:dyDescent="0.3">
      <c r="A267" s="84">
        <f t="shared" si="29"/>
        <v>60</v>
      </c>
      <c r="B267" s="133">
        <f t="shared" si="29"/>
        <v>1.4405486438807567E-3</v>
      </c>
      <c r="C267" s="73">
        <f t="shared" si="29"/>
        <v>0.79115380511118449</v>
      </c>
      <c r="D267" s="43">
        <f t="shared" si="22"/>
        <v>1.1396955410540174E-3</v>
      </c>
      <c r="E267" s="133">
        <f t="shared" si="28"/>
        <v>5.0046343355617407E-3</v>
      </c>
      <c r="F267" s="73">
        <f t="shared" si="28"/>
        <v>0.79115380511118449</v>
      </c>
      <c r="G267" s="43">
        <f t="shared" si="23"/>
        <v>3.9594354977697558E-3</v>
      </c>
      <c r="H267" s="84"/>
      <c r="I267" s="133"/>
      <c r="J267" s="73"/>
      <c r="K267" s="43"/>
      <c r="L267" s="133"/>
      <c r="M267" s="73"/>
      <c r="N267" s="43"/>
      <c r="O267" s="84"/>
      <c r="P267" s="133"/>
      <c r="Q267" s="73"/>
      <c r="R267" s="43"/>
      <c r="S267" s="133"/>
      <c r="T267" s="73"/>
      <c r="U267" s="43"/>
      <c r="V267" s="185"/>
      <c r="W267" s="185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  <c r="AH267" s="185"/>
      <c r="AI267" s="185"/>
      <c r="AJ267" s="185"/>
      <c r="AK267" s="185"/>
      <c r="AL267" s="185"/>
      <c r="AM267" s="185"/>
      <c r="AN267" s="185"/>
      <c r="AO267" s="185"/>
      <c r="AP267" s="185"/>
      <c r="AQ267" s="185"/>
      <c r="AR267" s="185"/>
      <c r="AS267" s="185"/>
      <c r="AT267" s="185"/>
      <c r="AU267" s="185"/>
      <c r="AV267" s="185"/>
      <c r="AW267" s="185"/>
      <c r="AX267" s="185"/>
      <c r="AY267" s="185"/>
      <c r="AZ267" s="185"/>
      <c r="BA267" s="185"/>
      <c r="BB267" s="185"/>
      <c r="BC267" s="185"/>
      <c r="BD267" s="185"/>
      <c r="BE267" s="185"/>
      <c r="BF267" s="185"/>
      <c r="BG267" s="185"/>
      <c r="BH267" s="185"/>
      <c r="BI267" s="185"/>
      <c r="BJ267" s="185"/>
    </row>
    <row r="268" spans="1:62" x14ac:dyDescent="0.3">
      <c r="A268" s="84">
        <f t="shared" si="29"/>
        <v>61</v>
      </c>
      <c r="B268" s="133">
        <f t="shared" si="29"/>
        <v>1.3150887308833658E-3</v>
      </c>
      <c r="C268" s="73">
        <f t="shared" si="29"/>
        <v>0.8231658087862036</v>
      </c>
      <c r="D268" s="43">
        <f t="shared" si="22"/>
        <v>1.0825360787832278E-3</v>
      </c>
      <c r="E268" s="133">
        <f t="shared" si="28"/>
        <v>4.8158043644687286E-3</v>
      </c>
      <c r="F268" s="73">
        <f t="shared" si="28"/>
        <v>0.8231658087862036</v>
      </c>
      <c r="G268" s="43">
        <f t="shared" si="23"/>
        <v>3.9642054946340301E-3</v>
      </c>
      <c r="H268" s="84"/>
      <c r="I268" s="133"/>
      <c r="J268" s="73"/>
      <c r="K268" s="43"/>
      <c r="L268" s="133"/>
      <c r="M268" s="73"/>
      <c r="N268" s="43"/>
      <c r="O268" s="84"/>
      <c r="P268" s="133"/>
      <c r="Q268" s="73"/>
      <c r="R268" s="43"/>
      <c r="S268" s="133"/>
      <c r="T268" s="73"/>
      <c r="U268" s="43"/>
      <c r="V268" s="185"/>
      <c r="W268" s="185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  <c r="AH268" s="185"/>
      <c r="AI268" s="185"/>
      <c r="AJ268" s="185"/>
      <c r="AK268" s="185"/>
      <c r="AL268" s="185"/>
      <c r="AM268" s="185"/>
      <c r="AN268" s="185"/>
      <c r="AO268" s="185"/>
      <c r="AP268" s="185"/>
      <c r="AQ268" s="185"/>
      <c r="AR268" s="185"/>
      <c r="AS268" s="185"/>
      <c r="AT268" s="185"/>
      <c r="AU268" s="185"/>
      <c r="AV268" s="185"/>
      <c r="AW268" s="185"/>
      <c r="AX268" s="185"/>
      <c r="AY268" s="185"/>
      <c r="AZ268" s="185"/>
      <c r="BA268" s="185"/>
      <c r="BB268" s="185"/>
      <c r="BC268" s="185"/>
      <c r="BD268" s="185"/>
      <c r="BE268" s="185"/>
      <c r="BF268" s="185"/>
      <c r="BG268" s="185"/>
      <c r="BH268" s="185"/>
      <c r="BI268" s="185"/>
      <c r="BJ268" s="185"/>
    </row>
    <row r="269" spans="1:62" x14ac:dyDescent="0.3">
      <c r="A269" s="84">
        <f t="shared" si="29"/>
        <v>62</v>
      </c>
      <c r="B269" s="133">
        <f t="shared" si="29"/>
        <v>1.1851481067074966E-3</v>
      </c>
      <c r="C269" s="73">
        <f t="shared" si="29"/>
        <v>0.85609244113765171</v>
      </c>
      <c r="D269" s="43">
        <f t="shared" si="22"/>
        <v>1.0145963357808868E-3</v>
      </c>
      <c r="E269" s="133">
        <f t="shared" si="28"/>
        <v>4.6272944441741798E-3</v>
      </c>
      <c r="F269" s="73">
        <f t="shared" si="28"/>
        <v>0.85609244113765171</v>
      </c>
      <c r="G269" s="43">
        <f t="shared" si="23"/>
        <v>3.961391796575767E-3</v>
      </c>
      <c r="H269" s="84"/>
      <c r="I269" s="133"/>
      <c r="J269" s="73"/>
      <c r="K269" s="43"/>
      <c r="L269" s="133"/>
      <c r="M269" s="73"/>
      <c r="N269" s="43"/>
      <c r="O269" s="84"/>
      <c r="P269" s="133"/>
      <c r="Q269" s="73"/>
      <c r="R269" s="43"/>
      <c r="S269" s="133"/>
      <c r="T269" s="73"/>
      <c r="U269" s="43"/>
      <c r="V269" s="185"/>
      <c r="W269" s="185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  <c r="AH269" s="185"/>
      <c r="AI269" s="185"/>
      <c r="AJ269" s="185"/>
      <c r="AK269" s="185"/>
      <c r="AL269" s="185"/>
      <c r="AM269" s="185"/>
      <c r="AN269" s="185"/>
      <c r="AO269" s="185"/>
      <c r="AP269" s="185"/>
      <c r="AQ269" s="185"/>
      <c r="AR269" s="185"/>
      <c r="AS269" s="185"/>
      <c r="AT269" s="185"/>
      <c r="AU269" s="185"/>
      <c r="AV269" s="185"/>
      <c r="AW269" s="185"/>
      <c r="AX269" s="185"/>
      <c r="AY269" s="185"/>
      <c r="AZ269" s="185"/>
      <c r="BA269" s="185"/>
      <c r="BB269" s="185"/>
      <c r="BC269" s="185"/>
      <c r="BD269" s="185"/>
      <c r="BE269" s="185"/>
      <c r="BF269" s="185"/>
      <c r="BG269" s="185"/>
      <c r="BH269" s="185"/>
      <c r="BI269" s="185"/>
      <c r="BJ269" s="185"/>
    </row>
    <row r="270" spans="1:62" x14ac:dyDescent="0.3">
      <c r="A270" s="84">
        <f t="shared" si="29"/>
        <v>63</v>
      </c>
      <c r="B270" s="133">
        <f t="shared" si="29"/>
        <v>1.0363244854223262E-3</v>
      </c>
      <c r="C270" s="73">
        <f t="shared" si="29"/>
        <v>0.86889724260765933</v>
      </c>
      <c r="D270" s="43">
        <f t="shared" si="22"/>
        <v>9.0045948783026061E-4</v>
      </c>
      <c r="E270" s="133">
        <f t="shared" si="28"/>
        <v>4.0239986890719297E-3</v>
      </c>
      <c r="F270" s="73">
        <f t="shared" si="28"/>
        <v>0.86889724260765933</v>
      </c>
      <c r="G270" s="43">
        <f t="shared" si="23"/>
        <v>3.4964413651914356E-3</v>
      </c>
      <c r="H270" s="84"/>
      <c r="I270" s="133"/>
      <c r="J270" s="73"/>
      <c r="K270" s="43"/>
      <c r="L270" s="133"/>
      <c r="M270" s="73"/>
      <c r="N270" s="43"/>
      <c r="O270" s="84"/>
      <c r="P270" s="133"/>
      <c r="Q270" s="73"/>
      <c r="R270" s="43"/>
      <c r="S270" s="133"/>
      <c r="T270" s="73"/>
      <c r="U270" s="43"/>
      <c r="V270" s="185"/>
      <c r="W270" s="185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  <c r="AH270" s="185"/>
      <c r="AI270" s="185"/>
      <c r="AJ270" s="185"/>
      <c r="AK270" s="185"/>
      <c r="AL270" s="185"/>
      <c r="AM270" s="185"/>
      <c r="AN270" s="185"/>
      <c r="AO270" s="185"/>
      <c r="AP270" s="185"/>
      <c r="AQ270" s="185"/>
      <c r="AR270" s="185"/>
      <c r="AS270" s="185"/>
      <c r="AT270" s="185"/>
      <c r="AU270" s="185"/>
      <c r="AV270" s="185"/>
      <c r="AW270" s="185"/>
      <c r="AX270" s="185"/>
      <c r="AY270" s="185"/>
      <c r="AZ270" s="185"/>
      <c r="BA270" s="185"/>
      <c r="BB270" s="185"/>
      <c r="BC270" s="185"/>
      <c r="BD270" s="185"/>
      <c r="BE270" s="185"/>
      <c r="BF270" s="185"/>
      <c r="BG270" s="185"/>
      <c r="BH270" s="185"/>
      <c r="BI270" s="185"/>
      <c r="BJ270" s="185"/>
    </row>
    <row r="271" spans="1:62" x14ac:dyDescent="0.3">
      <c r="A271" s="84">
        <f t="shared" si="29"/>
        <v>64</v>
      </c>
      <c r="B271" s="133">
        <f t="shared" si="29"/>
        <v>8.465343619339261E-4</v>
      </c>
      <c r="C271" s="73">
        <f t="shared" si="29"/>
        <v>0.87529964334266319</v>
      </c>
      <c r="D271" s="43">
        <f t="shared" si="22"/>
        <v>7.4097122507807444E-4</v>
      </c>
      <c r="E271" s="133">
        <f t="shared" ref="E271:F286" si="30">E76</f>
        <v>3.7701984058909829E-3</v>
      </c>
      <c r="F271" s="73">
        <f t="shared" si="30"/>
        <v>0.87529964334266319</v>
      </c>
      <c r="G271" s="43">
        <f t="shared" si="23"/>
        <v>3.3000533200074548E-3</v>
      </c>
      <c r="H271" s="84"/>
      <c r="I271" s="133"/>
      <c r="J271" s="73"/>
      <c r="K271" s="43"/>
      <c r="L271" s="133"/>
      <c r="M271" s="73"/>
      <c r="N271" s="43"/>
      <c r="O271" s="84"/>
      <c r="P271" s="133"/>
      <c r="Q271" s="73"/>
      <c r="R271" s="43"/>
      <c r="S271" s="133"/>
      <c r="T271" s="73"/>
      <c r="U271" s="43"/>
      <c r="V271" s="185"/>
      <c r="W271" s="185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  <c r="AH271" s="185"/>
      <c r="AI271" s="185"/>
      <c r="AJ271" s="185"/>
      <c r="AK271" s="185"/>
      <c r="AL271" s="185"/>
      <c r="AM271" s="185"/>
      <c r="AN271" s="185"/>
      <c r="AO271" s="185"/>
      <c r="AP271" s="185"/>
      <c r="AQ271" s="185"/>
      <c r="AR271" s="185"/>
      <c r="AS271" s="185"/>
      <c r="AT271" s="185"/>
      <c r="AU271" s="185"/>
      <c r="AV271" s="185"/>
      <c r="AW271" s="185"/>
      <c r="AX271" s="185"/>
      <c r="AY271" s="185"/>
      <c r="AZ271" s="185"/>
      <c r="BA271" s="185"/>
      <c r="BB271" s="185"/>
      <c r="BC271" s="185"/>
      <c r="BD271" s="185"/>
      <c r="BE271" s="185"/>
      <c r="BF271" s="185"/>
      <c r="BG271" s="185"/>
      <c r="BH271" s="185"/>
      <c r="BI271" s="185"/>
      <c r="BJ271" s="185"/>
    </row>
    <row r="272" spans="1:62" x14ac:dyDescent="0.3">
      <c r="A272" s="84">
        <f t="shared" ref="A272:C287" si="31">A77</f>
        <v>65</v>
      </c>
      <c r="B272" s="133">
        <f t="shared" si="31"/>
        <v>7.3899729365044817E-4</v>
      </c>
      <c r="C272" s="73">
        <f t="shared" si="31"/>
        <v>0.88170204407766695</v>
      </c>
      <c r="D272" s="43">
        <f t="shared" si="22"/>
        <v>6.5157542437946402E-4</v>
      </c>
      <c r="E272" s="133">
        <f t="shared" si="30"/>
        <v>3.4853531952591514E-3</v>
      </c>
      <c r="F272" s="73">
        <f t="shared" si="30"/>
        <v>0.88170204407766695</v>
      </c>
      <c r="G272" s="43">
        <f t="shared" si="23"/>
        <v>3.0730430365926214E-3</v>
      </c>
      <c r="H272" s="84"/>
      <c r="I272" s="133"/>
      <c r="J272" s="73"/>
      <c r="K272" s="43"/>
      <c r="L272" s="133"/>
      <c r="M272" s="73"/>
      <c r="N272" s="43"/>
      <c r="O272" s="84"/>
      <c r="P272" s="133"/>
      <c r="Q272" s="73"/>
      <c r="R272" s="43"/>
      <c r="S272" s="133"/>
      <c r="T272" s="73"/>
      <c r="U272" s="43"/>
      <c r="V272" s="185"/>
      <c r="W272" s="185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  <c r="AH272" s="185"/>
      <c r="AI272" s="185"/>
      <c r="AJ272" s="185"/>
      <c r="AK272" s="185"/>
      <c r="AL272" s="185"/>
      <c r="AM272" s="185"/>
      <c r="AN272" s="185"/>
      <c r="AO272" s="185"/>
      <c r="AP272" s="185"/>
      <c r="AQ272" s="185"/>
      <c r="AR272" s="185"/>
      <c r="AS272" s="185"/>
      <c r="AT272" s="185"/>
      <c r="AU272" s="185"/>
      <c r="AV272" s="185"/>
      <c r="AW272" s="185"/>
      <c r="AX272" s="185"/>
      <c r="AY272" s="185"/>
      <c r="AZ272" s="185"/>
      <c r="BA272" s="185"/>
      <c r="BB272" s="185"/>
      <c r="BC272" s="185"/>
      <c r="BD272" s="185"/>
      <c r="BE272" s="185"/>
      <c r="BF272" s="185"/>
      <c r="BG272" s="185"/>
      <c r="BH272" s="185"/>
      <c r="BI272" s="185"/>
      <c r="BJ272" s="185"/>
    </row>
    <row r="273" spans="1:62" x14ac:dyDescent="0.3">
      <c r="A273" s="84">
        <f t="shared" si="31"/>
        <v>66</v>
      </c>
      <c r="B273" s="133">
        <f t="shared" si="31"/>
        <v>6.5514398445321238E-4</v>
      </c>
      <c r="C273" s="73">
        <f t="shared" si="31"/>
        <v>0.88901907348909992</v>
      </c>
      <c r="D273" s="43">
        <f t="shared" si="22"/>
        <v>5.8243549806055218E-4</v>
      </c>
      <c r="E273" s="133">
        <f t="shared" si="30"/>
        <v>3.1035325926931125E-3</v>
      </c>
      <c r="F273" s="73">
        <f t="shared" si="30"/>
        <v>0.88901907348909992</v>
      </c>
      <c r="G273" s="43">
        <f t="shared" si="23"/>
        <v>2.7590996700992548E-3</v>
      </c>
      <c r="H273" s="84"/>
      <c r="I273" s="133"/>
      <c r="J273" s="73"/>
      <c r="K273" s="43"/>
      <c r="L273" s="133"/>
      <c r="M273" s="73"/>
      <c r="N273" s="43"/>
      <c r="O273" s="84"/>
      <c r="P273" s="133"/>
      <c r="Q273" s="73"/>
      <c r="R273" s="43"/>
      <c r="S273" s="133"/>
      <c r="T273" s="73"/>
      <c r="U273" s="43"/>
      <c r="V273" s="185"/>
      <c r="W273" s="185"/>
      <c r="X273" s="185"/>
      <c r="Y273" s="185"/>
      <c r="Z273" s="185"/>
      <c r="AA273" s="185"/>
      <c r="AB273" s="185"/>
      <c r="AC273" s="185"/>
      <c r="AD273" s="185"/>
      <c r="AE273" s="185"/>
      <c r="AF273" s="185"/>
      <c r="AG273" s="185"/>
      <c r="AH273" s="185"/>
      <c r="AI273" s="185"/>
      <c r="AJ273" s="185"/>
      <c r="AK273" s="185"/>
      <c r="AL273" s="185"/>
      <c r="AM273" s="185"/>
      <c r="AN273" s="185"/>
      <c r="AO273" s="185"/>
      <c r="AP273" s="185"/>
      <c r="AQ273" s="185"/>
      <c r="AR273" s="185"/>
      <c r="AS273" s="185"/>
      <c r="AT273" s="185"/>
      <c r="AU273" s="185"/>
      <c r="AV273" s="185"/>
      <c r="AW273" s="185"/>
      <c r="AX273" s="185"/>
      <c r="AY273" s="185"/>
      <c r="AZ273" s="185"/>
      <c r="BA273" s="185"/>
      <c r="BB273" s="185"/>
      <c r="BC273" s="185"/>
      <c r="BD273" s="185"/>
      <c r="BE273" s="185"/>
      <c r="BF273" s="185"/>
      <c r="BG273" s="185"/>
      <c r="BH273" s="185"/>
      <c r="BI273" s="185"/>
      <c r="BJ273" s="185"/>
    </row>
    <row r="274" spans="1:62" x14ac:dyDescent="0.3">
      <c r="A274" s="84">
        <f t="shared" si="31"/>
        <v>67</v>
      </c>
      <c r="B274" s="133">
        <f t="shared" si="31"/>
        <v>5.5976884651131827E-4</v>
      </c>
      <c r="C274" s="73">
        <f t="shared" si="31"/>
        <v>0.90182387495910754</v>
      </c>
      <c r="D274" s="43">
        <f t="shared" si="22"/>
        <v>5.0481291024222696E-4</v>
      </c>
      <c r="E274" s="133">
        <f t="shared" si="30"/>
        <v>2.7412350888332995E-3</v>
      </c>
      <c r="F274" s="73">
        <f t="shared" si="30"/>
        <v>0.90182387495910754</v>
      </c>
      <c r="G274" s="43">
        <f t="shared" si="23"/>
        <v>2.4721112499855196E-3</v>
      </c>
      <c r="H274" s="84"/>
      <c r="I274" s="133"/>
      <c r="J274" s="73"/>
      <c r="K274" s="43"/>
      <c r="L274" s="133"/>
      <c r="M274" s="73"/>
      <c r="N274" s="43"/>
      <c r="O274" s="84"/>
      <c r="P274" s="133"/>
      <c r="Q274" s="73"/>
      <c r="R274" s="43"/>
      <c r="S274" s="133"/>
      <c r="T274" s="73"/>
      <c r="U274" s="43"/>
      <c r="V274" s="185"/>
      <c r="W274" s="185"/>
      <c r="X274" s="185"/>
      <c r="Y274" s="185"/>
      <c r="Z274" s="185"/>
      <c r="AA274" s="185"/>
      <c r="AB274" s="185"/>
      <c r="AC274" s="185"/>
      <c r="AD274" s="185"/>
      <c r="AE274" s="185"/>
      <c r="AF274" s="185"/>
      <c r="AG274" s="185"/>
      <c r="AH274" s="185"/>
      <c r="AI274" s="185"/>
      <c r="AJ274" s="185"/>
      <c r="AK274" s="185"/>
      <c r="AL274" s="185"/>
      <c r="AM274" s="185"/>
      <c r="AN274" s="185"/>
      <c r="AO274" s="185"/>
      <c r="AP274" s="185"/>
      <c r="AQ274" s="185"/>
      <c r="AR274" s="185"/>
      <c r="AS274" s="185"/>
      <c r="AT274" s="185"/>
      <c r="AU274" s="185"/>
      <c r="AV274" s="185"/>
      <c r="AW274" s="185"/>
      <c r="AX274" s="185"/>
      <c r="AY274" s="185"/>
      <c r="AZ274" s="185"/>
      <c r="BA274" s="185"/>
      <c r="BB274" s="185"/>
      <c r="BC274" s="185"/>
      <c r="BD274" s="185"/>
      <c r="BE274" s="185"/>
      <c r="BF274" s="185"/>
      <c r="BG274" s="185"/>
      <c r="BH274" s="185"/>
      <c r="BI274" s="185"/>
      <c r="BJ274" s="185"/>
    </row>
    <row r="275" spans="1:62" x14ac:dyDescent="0.3">
      <c r="A275" s="84">
        <f t="shared" si="31"/>
        <v>68</v>
      </c>
      <c r="B275" s="133">
        <f t="shared" si="31"/>
        <v>4.4038989868471921E-4</v>
      </c>
      <c r="C275" s="73">
        <f t="shared" si="31"/>
        <v>0.90822627569411118</v>
      </c>
      <c r="D275" s="43">
        <f t="shared" si="22"/>
        <v>3.9997367753572948E-4</v>
      </c>
      <c r="E275" s="133">
        <f t="shared" si="30"/>
        <v>2.4515891162245271E-3</v>
      </c>
      <c r="F275" s="73">
        <f t="shared" si="30"/>
        <v>0.90822627569411118</v>
      </c>
      <c r="G275" s="43">
        <f t="shared" si="23"/>
        <v>2.2265976525608199E-3</v>
      </c>
      <c r="H275" s="84"/>
      <c r="I275" s="133"/>
      <c r="J275" s="73"/>
      <c r="K275" s="43"/>
      <c r="L275" s="133"/>
      <c r="M275" s="73"/>
      <c r="N275" s="43"/>
      <c r="O275" s="84"/>
      <c r="P275" s="133"/>
      <c r="Q275" s="73"/>
      <c r="R275" s="43"/>
      <c r="S275" s="133"/>
      <c r="T275" s="73"/>
      <c r="U275" s="43"/>
      <c r="V275" s="185"/>
      <c r="W275" s="185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  <c r="AH275" s="185"/>
      <c r="AI275" s="185"/>
      <c r="AJ275" s="185"/>
      <c r="AK275" s="185"/>
      <c r="AL275" s="185"/>
      <c r="AM275" s="185"/>
      <c r="AN275" s="185"/>
      <c r="AO275" s="185"/>
      <c r="AP275" s="185"/>
      <c r="AQ275" s="185"/>
      <c r="AR275" s="185"/>
      <c r="AS275" s="185"/>
      <c r="AT275" s="185"/>
      <c r="AU275" s="185"/>
      <c r="AV275" s="185"/>
      <c r="AW275" s="185"/>
      <c r="AX275" s="185"/>
      <c r="AY275" s="185"/>
      <c r="AZ275" s="185"/>
      <c r="BA275" s="185"/>
      <c r="BB275" s="185"/>
      <c r="BC275" s="185"/>
      <c r="BD275" s="185"/>
      <c r="BE275" s="185"/>
      <c r="BF275" s="185"/>
      <c r="BG275" s="185"/>
      <c r="BH275" s="185"/>
      <c r="BI275" s="185"/>
      <c r="BJ275" s="185"/>
    </row>
    <row r="276" spans="1:62" x14ac:dyDescent="0.3">
      <c r="A276" s="84">
        <f t="shared" si="31"/>
        <v>69</v>
      </c>
      <c r="B276" s="133">
        <f t="shared" si="31"/>
        <v>4.1446578400923794E-4</v>
      </c>
      <c r="C276" s="73">
        <f t="shared" si="31"/>
        <v>0.92743347789912278</v>
      </c>
      <c r="D276" s="43">
        <f t="shared" ref="D276:D291" si="32">B276*C276</f>
        <v>3.8438944353387419E-4</v>
      </c>
      <c r="E276" s="133">
        <f t="shared" si="30"/>
        <v>2.2934840217839376E-3</v>
      </c>
      <c r="F276" s="73">
        <f t="shared" si="30"/>
        <v>0.92743347789912278</v>
      </c>
      <c r="G276" s="43">
        <f t="shared" ref="G276:G290" si="33">E276*F276</f>
        <v>2.1270538628291448E-3</v>
      </c>
      <c r="H276" s="84"/>
      <c r="I276" s="133"/>
      <c r="J276" s="73"/>
      <c r="K276" s="43"/>
      <c r="L276" s="133"/>
      <c r="M276" s="73"/>
      <c r="N276" s="43"/>
      <c r="O276" s="84"/>
      <c r="P276" s="133"/>
      <c r="Q276" s="73"/>
      <c r="R276" s="43"/>
      <c r="S276" s="133"/>
      <c r="T276" s="73"/>
      <c r="U276" s="43"/>
      <c r="V276" s="185"/>
      <c r="W276" s="185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  <c r="AH276" s="185"/>
      <c r="AI276" s="185"/>
      <c r="AJ276" s="185"/>
      <c r="AK276" s="185"/>
      <c r="AL276" s="185"/>
      <c r="AM276" s="185"/>
      <c r="AN276" s="185"/>
      <c r="AO276" s="185"/>
      <c r="AP276" s="185"/>
      <c r="AQ276" s="185"/>
      <c r="AR276" s="185"/>
      <c r="AS276" s="185"/>
      <c r="AT276" s="185"/>
      <c r="AU276" s="185"/>
      <c r="AV276" s="185"/>
      <c r="AW276" s="185"/>
      <c r="AX276" s="185"/>
      <c r="AY276" s="185"/>
      <c r="AZ276" s="185"/>
      <c r="BA276" s="185"/>
      <c r="BB276" s="185"/>
      <c r="BC276" s="185"/>
      <c r="BD276" s="185"/>
      <c r="BE276" s="185"/>
      <c r="BF276" s="185"/>
      <c r="BG276" s="185"/>
      <c r="BH276" s="185"/>
      <c r="BI276" s="185"/>
      <c r="BJ276" s="185"/>
    </row>
    <row r="277" spans="1:62" x14ac:dyDescent="0.3">
      <c r="A277" s="84">
        <f t="shared" si="31"/>
        <v>70</v>
      </c>
      <c r="B277" s="133">
        <f t="shared" si="31"/>
        <v>3.4149420195973503E-4</v>
      </c>
      <c r="C277" s="73">
        <f t="shared" si="31"/>
        <v>0.9402382793691304</v>
      </c>
      <c r="D277" s="43">
        <f t="shared" si="32"/>
        <v>3.2108592086515559E-4</v>
      </c>
      <c r="E277" s="133">
        <f t="shared" si="30"/>
        <v>1.9356672291026031E-3</v>
      </c>
      <c r="F277" s="73">
        <f t="shared" si="30"/>
        <v>0.9402382793691304</v>
      </c>
      <c r="G277" s="43">
        <f t="shared" si="33"/>
        <v>1.8199884249226438E-3</v>
      </c>
      <c r="H277" s="84"/>
      <c r="I277" s="133"/>
      <c r="J277" s="73"/>
      <c r="K277" s="43"/>
      <c r="L277" s="133"/>
      <c r="M277" s="73"/>
      <c r="N277" s="43"/>
      <c r="O277" s="84"/>
      <c r="P277" s="133"/>
      <c r="Q277" s="73"/>
      <c r="R277" s="43"/>
      <c r="S277" s="133"/>
      <c r="T277" s="73"/>
      <c r="U277" s="43"/>
      <c r="V277" s="185"/>
      <c r="W277" s="185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  <c r="AH277" s="185"/>
      <c r="AI277" s="185"/>
      <c r="AJ277" s="185"/>
      <c r="AK277" s="185"/>
      <c r="AL277" s="185"/>
      <c r="AM277" s="185"/>
      <c r="AN277" s="185"/>
      <c r="AO277" s="185"/>
      <c r="AP277" s="185"/>
      <c r="AQ277" s="185"/>
      <c r="AR277" s="185"/>
      <c r="AS277" s="185"/>
      <c r="AT277" s="185"/>
      <c r="AU277" s="185"/>
      <c r="AV277" s="185"/>
      <c r="AW277" s="185"/>
      <c r="AX277" s="185"/>
      <c r="AY277" s="185"/>
      <c r="AZ277" s="185"/>
      <c r="BA277" s="185"/>
      <c r="BB277" s="185"/>
      <c r="BC277" s="185"/>
      <c r="BD277" s="185"/>
      <c r="BE277" s="185"/>
      <c r="BF277" s="185"/>
      <c r="BG277" s="185"/>
      <c r="BH277" s="185"/>
      <c r="BI277" s="185"/>
      <c r="BJ277" s="185"/>
    </row>
    <row r="278" spans="1:62" x14ac:dyDescent="0.3">
      <c r="A278" s="84">
        <f t="shared" si="31"/>
        <v>71</v>
      </c>
      <c r="B278" s="133">
        <f t="shared" si="31"/>
        <v>2.8676551542260788E-4</v>
      </c>
      <c r="C278" s="73">
        <f t="shared" si="31"/>
        <v>0.95395770951556702</v>
      </c>
      <c r="D278" s="43">
        <f t="shared" si="32"/>
        <v>2.7356217426060202E-4</v>
      </c>
      <c r="E278" s="133">
        <f t="shared" si="30"/>
        <v>1.6719453711693121E-3</v>
      </c>
      <c r="F278" s="73">
        <f t="shared" si="30"/>
        <v>0.95395770951556702</v>
      </c>
      <c r="G278" s="43">
        <f t="shared" si="33"/>
        <v>1.5949651767158315E-3</v>
      </c>
      <c r="H278" s="84"/>
      <c r="I278" s="133"/>
      <c r="J278" s="73"/>
      <c r="K278" s="43"/>
      <c r="L278" s="133"/>
      <c r="M278" s="73"/>
      <c r="N278" s="43"/>
      <c r="O278" s="84"/>
      <c r="P278" s="133"/>
      <c r="Q278" s="73"/>
      <c r="R278" s="43"/>
      <c r="S278" s="133"/>
      <c r="T278" s="73"/>
      <c r="U278" s="43"/>
      <c r="V278" s="185"/>
      <c r="W278" s="185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  <c r="AH278" s="185"/>
      <c r="AI278" s="185"/>
      <c r="AJ278" s="185"/>
      <c r="AK278" s="185"/>
      <c r="AL278" s="185"/>
      <c r="AM278" s="185"/>
      <c r="AN278" s="185"/>
      <c r="AO278" s="185"/>
      <c r="AP278" s="185"/>
      <c r="AQ278" s="185"/>
      <c r="AR278" s="185"/>
      <c r="AS278" s="185"/>
      <c r="AT278" s="185"/>
      <c r="AU278" s="185"/>
      <c r="AV278" s="185"/>
      <c r="AW278" s="185"/>
      <c r="AX278" s="185"/>
      <c r="AY278" s="185"/>
      <c r="AZ278" s="185"/>
      <c r="BA278" s="185"/>
      <c r="BB278" s="185"/>
      <c r="BC278" s="185"/>
      <c r="BD278" s="185"/>
      <c r="BE278" s="185"/>
      <c r="BF278" s="185"/>
      <c r="BG278" s="185"/>
      <c r="BH278" s="185"/>
      <c r="BI278" s="185"/>
      <c r="BJ278" s="185"/>
    </row>
    <row r="279" spans="1:62" x14ac:dyDescent="0.3">
      <c r="A279" s="84">
        <f t="shared" si="31"/>
        <v>72</v>
      </c>
      <c r="B279" s="133">
        <f t="shared" si="31"/>
        <v>2.3139672728855523E-4</v>
      </c>
      <c r="C279" s="73">
        <f t="shared" si="31"/>
        <v>0.96036011025057089</v>
      </c>
      <c r="D279" s="43">
        <f t="shared" si="32"/>
        <v>2.2222418653045819E-4</v>
      </c>
      <c r="E279" s="133">
        <f t="shared" si="30"/>
        <v>1.368537214226642E-3</v>
      </c>
      <c r="F279" s="73">
        <f t="shared" si="30"/>
        <v>0.96036011025057089</v>
      </c>
      <c r="G279" s="43">
        <f t="shared" si="33"/>
        <v>1.3142885499367071E-3</v>
      </c>
      <c r="H279" s="84"/>
      <c r="I279" s="133"/>
      <c r="J279" s="73"/>
      <c r="K279" s="43"/>
      <c r="L279" s="133"/>
      <c r="M279" s="73"/>
      <c r="N279" s="43"/>
      <c r="O279" s="84"/>
      <c r="P279" s="133"/>
      <c r="Q279" s="73"/>
      <c r="R279" s="43"/>
      <c r="S279" s="133"/>
      <c r="T279" s="73"/>
      <c r="U279" s="43"/>
      <c r="V279" s="185"/>
      <c r="W279" s="185"/>
      <c r="X279" s="185"/>
      <c r="Y279" s="185"/>
      <c r="Z279" s="185"/>
      <c r="AA279" s="185"/>
      <c r="AB279" s="185"/>
      <c r="AC279" s="185"/>
      <c r="AD279" s="185"/>
      <c r="AE279" s="185"/>
      <c r="AF279" s="185"/>
      <c r="AG279" s="185"/>
      <c r="AH279" s="185"/>
      <c r="AI279" s="185"/>
      <c r="AJ279" s="185"/>
      <c r="AK279" s="185"/>
      <c r="AL279" s="185"/>
      <c r="AM279" s="185"/>
      <c r="AN279" s="185"/>
      <c r="AO279" s="185"/>
      <c r="AP279" s="185"/>
      <c r="AQ279" s="185"/>
      <c r="AR279" s="185"/>
      <c r="AS279" s="185"/>
      <c r="AT279" s="185"/>
      <c r="AU279" s="185"/>
      <c r="AV279" s="185"/>
      <c r="AW279" s="185"/>
      <c r="AX279" s="185"/>
      <c r="AY279" s="185"/>
      <c r="AZ279" s="185"/>
      <c r="BA279" s="185"/>
      <c r="BB279" s="185"/>
      <c r="BC279" s="185"/>
      <c r="BD279" s="185"/>
      <c r="BE279" s="185"/>
      <c r="BF279" s="185"/>
      <c r="BG279" s="185"/>
      <c r="BH279" s="185"/>
      <c r="BI279" s="185"/>
      <c r="BJ279" s="185"/>
    </row>
    <row r="280" spans="1:62" x14ac:dyDescent="0.3">
      <c r="A280" s="84">
        <f t="shared" si="31"/>
        <v>73</v>
      </c>
      <c r="B280" s="133">
        <f t="shared" si="31"/>
        <v>1.8306905672068271E-4</v>
      </c>
      <c r="C280" s="73">
        <f t="shared" si="31"/>
        <v>0.97316491172057862</v>
      </c>
      <c r="D280" s="43">
        <f t="shared" si="32"/>
        <v>1.781563824223528E-4</v>
      </c>
      <c r="E280" s="133">
        <f t="shared" si="30"/>
        <v>1.1112163722626054E-3</v>
      </c>
      <c r="F280" s="73">
        <f t="shared" si="30"/>
        <v>0.97316491172057862</v>
      </c>
      <c r="G280" s="43">
        <f t="shared" si="33"/>
        <v>1.0813967828154001E-3</v>
      </c>
      <c r="H280" s="84"/>
      <c r="I280" s="133"/>
      <c r="J280" s="73"/>
      <c r="K280" s="43"/>
      <c r="L280" s="133"/>
      <c r="M280" s="73"/>
      <c r="N280" s="43"/>
      <c r="O280" s="84"/>
      <c r="P280" s="133"/>
      <c r="Q280" s="73"/>
      <c r="R280" s="43"/>
      <c r="S280" s="133"/>
      <c r="T280" s="73"/>
      <c r="U280" s="43"/>
      <c r="V280" s="185"/>
      <c r="W280" s="185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  <c r="AH280" s="185"/>
      <c r="AI280" s="185"/>
      <c r="AJ280" s="185"/>
      <c r="AK280" s="185"/>
      <c r="AL280" s="185"/>
      <c r="AM280" s="185"/>
      <c r="AN280" s="185"/>
      <c r="AO280" s="185"/>
      <c r="AP280" s="185"/>
      <c r="AQ280" s="185"/>
      <c r="AR280" s="185"/>
      <c r="AS280" s="185"/>
      <c r="AT280" s="185"/>
      <c r="AU280" s="185"/>
      <c r="AV280" s="185"/>
      <c r="AW280" s="185"/>
      <c r="AX280" s="185"/>
      <c r="AY280" s="185"/>
      <c r="AZ280" s="185"/>
      <c r="BA280" s="185"/>
      <c r="BB280" s="185"/>
      <c r="BC280" s="185"/>
      <c r="BD280" s="185"/>
      <c r="BE280" s="185"/>
      <c r="BF280" s="185"/>
      <c r="BG280" s="185"/>
      <c r="BH280" s="185"/>
      <c r="BI280" s="185"/>
      <c r="BJ280" s="185"/>
    </row>
    <row r="281" spans="1:62" x14ac:dyDescent="0.3">
      <c r="A281" s="84">
        <f t="shared" si="31"/>
        <v>74</v>
      </c>
      <c r="B281" s="133">
        <f t="shared" si="31"/>
        <v>1.2481981140046548E-4</v>
      </c>
      <c r="C281" s="73">
        <f t="shared" si="31"/>
        <v>0.97956731245558215</v>
      </c>
      <c r="D281" s="43">
        <f t="shared" si="32"/>
        <v>1.2226940719476661E-4</v>
      </c>
      <c r="E281" s="133">
        <f t="shared" si="30"/>
        <v>8.6381710505091373E-4</v>
      </c>
      <c r="F281" s="73">
        <f t="shared" si="30"/>
        <v>0.97956731245558215</v>
      </c>
      <c r="G281" s="43">
        <f t="shared" si="33"/>
        <v>8.4616700004788486E-4</v>
      </c>
      <c r="H281" s="84"/>
      <c r="I281" s="133"/>
      <c r="J281" s="73"/>
      <c r="K281" s="43"/>
      <c r="L281" s="133"/>
      <c r="M281" s="73"/>
      <c r="N281" s="43"/>
      <c r="O281" s="84"/>
      <c r="P281" s="133"/>
      <c r="Q281" s="73"/>
      <c r="R281" s="43"/>
      <c r="S281" s="133"/>
      <c r="T281" s="73"/>
      <c r="U281" s="43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185"/>
      <c r="AJ281" s="185"/>
      <c r="AK281" s="185"/>
      <c r="AL281" s="185"/>
      <c r="AM281" s="185"/>
      <c r="AN281" s="185"/>
      <c r="AO281" s="185"/>
      <c r="AP281" s="185"/>
      <c r="AQ281" s="185"/>
      <c r="AR281" s="185"/>
      <c r="AS281" s="185"/>
      <c r="AT281" s="185"/>
      <c r="AU281" s="185"/>
      <c r="AV281" s="185"/>
      <c r="AW281" s="185"/>
      <c r="AX281" s="185"/>
      <c r="AY281" s="185"/>
      <c r="AZ281" s="185"/>
      <c r="BA281" s="185"/>
      <c r="BB281" s="185"/>
      <c r="BC281" s="185"/>
      <c r="BD281" s="185"/>
      <c r="BE281" s="185"/>
      <c r="BF281" s="185"/>
      <c r="BG281" s="185"/>
      <c r="BH281" s="185"/>
      <c r="BI281" s="185"/>
      <c r="BJ281" s="185"/>
    </row>
    <row r="282" spans="1:62" x14ac:dyDescent="0.3">
      <c r="A282" s="84">
        <f t="shared" si="31"/>
        <v>75</v>
      </c>
      <c r="B282" s="133">
        <f t="shared" si="31"/>
        <v>9.7615493531133258E-5</v>
      </c>
      <c r="C282" s="73">
        <f t="shared" si="31"/>
        <v>0.98596971319058613</v>
      </c>
      <c r="D282" s="43">
        <f t="shared" si="32"/>
        <v>9.6245920159848976E-5</v>
      </c>
      <c r="E282" s="133">
        <f t="shared" si="30"/>
        <v>6.948302834625912E-4</v>
      </c>
      <c r="F282" s="73">
        <f t="shared" si="30"/>
        <v>0.98596971319058613</v>
      </c>
      <c r="G282" s="43">
        <f t="shared" si="33"/>
        <v>6.850816153017447E-4</v>
      </c>
      <c r="H282" s="84"/>
      <c r="I282" s="133"/>
      <c r="J282" s="73"/>
      <c r="K282" s="43"/>
      <c r="L282" s="133"/>
      <c r="M282" s="73"/>
      <c r="N282" s="43"/>
      <c r="O282" s="84"/>
      <c r="P282" s="133"/>
      <c r="Q282" s="73"/>
      <c r="R282" s="43"/>
      <c r="S282" s="133"/>
      <c r="T282" s="73"/>
      <c r="U282" s="43"/>
      <c r="V282" s="185"/>
      <c r="W282" s="185"/>
      <c r="X282" s="185"/>
      <c r="Y282" s="185"/>
      <c r="Z282" s="185"/>
      <c r="AA282" s="185"/>
      <c r="AB282" s="185"/>
      <c r="AC282" s="185"/>
      <c r="AD282" s="185"/>
      <c r="AE282" s="185"/>
      <c r="AF282" s="185"/>
      <c r="AG282" s="185"/>
      <c r="AH282" s="185"/>
      <c r="AI282" s="185"/>
      <c r="AJ282" s="185"/>
      <c r="AK282" s="185"/>
      <c r="AL282" s="185"/>
      <c r="AM282" s="185"/>
      <c r="AN282" s="185"/>
      <c r="AO282" s="185"/>
      <c r="AP282" s="185"/>
      <c r="AQ282" s="185"/>
      <c r="AR282" s="185"/>
      <c r="AS282" s="185"/>
      <c r="AT282" s="185"/>
      <c r="AU282" s="185"/>
      <c r="AV282" s="185"/>
      <c r="AW282" s="185"/>
      <c r="AX282" s="185"/>
      <c r="AY282" s="185"/>
      <c r="AZ282" s="185"/>
      <c r="BA282" s="185"/>
      <c r="BB282" s="185"/>
      <c r="BC282" s="185"/>
      <c r="BD282" s="185"/>
      <c r="BE282" s="185"/>
      <c r="BF282" s="185"/>
      <c r="BG282" s="185"/>
      <c r="BH282" s="185"/>
      <c r="BI282" s="185"/>
      <c r="BJ282" s="185"/>
    </row>
    <row r="283" spans="1:62" x14ac:dyDescent="0.3">
      <c r="A283" s="84">
        <f t="shared" si="31"/>
        <v>76</v>
      </c>
      <c r="B283" s="133">
        <f t="shared" si="31"/>
        <v>7.8732496421832072E-5</v>
      </c>
      <c r="C283" s="73">
        <f t="shared" si="31"/>
        <v>0.99237211392558988</v>
      </c>
      <c r="D283" s="43">
        <f t="shared" si="32"/>
        <v>7.8131933908772433E-5</v>
      </c>
      <c r="E283" s="133">
        <f t="shared" si="30"/>
        <v>4.5831274339863226E-4</v>
      </c>
      <c r="F283" s="73">
        <f t="shared" si="30"/>
        <v>0.99237211392558988</v>
      </c>
      <c r="G283" s="43">
        <f t="shared" si="33"/>
        <v>4.5481678600553711E-4</v>
      </c>
      <c r="H283" s="84"/>
      <c r="I283" s="133"/>
      <c r="J283" s="73"/>
      <c r="K283" s="43"/>
      <c r="L283" s="133"/>
      <c r="M283" s="73"/>
      <c r="N283" s="43"/>
      <c r="O283" s="84"/>
      <c r="P283" s="133"/>
      <c r="Q283" s="73"/>
      <c r="R283" s="43"/>
      <c r="S283" s="133"/>
      <c r="T283" s="73"/>
      <c r="U283" s="43"/>
      <c r="V283" s="185"/>
      <c r="W283" s="185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  <c r="AH283" s="185"/>
      <c r="AI283" s="185"/>
      <c r="AJ283" s="185"/>
      <c r="AK283" s="185"/>
      <c r="AL283" s="185"/>
      <c r="AM283" s="185"/>
      <c r="AN283" s="185"/>
      <c r="AO283" s="185"/>
      <c r="AP283" s="185"/>
      <c r="AQ283" s="185"/>
      <c r="AR283" s="185"/>
      <c r="AS283" s="185"/>
      <c r="AT283" s="185"/>
      <c r="AU283" s="185"/>
      <c r="AV283" s="185"/>
      <c r="AW283" s="185"/>
      <c r="AX283" s="185"/>
      <c r="AY283" s="185"/>
      <c r="AZ283" s="185"/>
      <c r="BA283" s="185"/>
      <c r="BB283" s="185"/>
      <c r="BC283" s="185"/>
      <c r="BD283" s="185"/>
      <c r="BE283" s="185"/>
      <c r="BF283" s="185"/>
      <c r="BG283" s="185"/>
      <c r="BH283" s="185"/>
      <c r="BI283" s="185"/>
      <c r="BJ283" s="185"/>
    </row>
    <row r="284" spans="1:62" x14ac:dyDescent="0.3">
      <c r="A284" s="84">
        <f t="shared" si="31"/>
        <v>77</v>
      </c>
      <c r="B284" s="133">
        <f t="shared" si="31"/>
        <v>4.3846959389394283E-5</v>
      </c>
      <c r="C284" s="73">
        <f t="shared" si="31"/>
        <v>0.99877451466059386</v>
      </c>
      <c r="D284" s="43">
        <f t="shared" si="32"/>
        <v>4.3793225583485044E-5</v>
      </c>
      <c r="E284" s="133">
        <f t="shared" si="30"/>
        <v>3.3541323678894312E-4</v>
      </c>
      <c r="F284" s="73">
        <f t="shared" si="30"/>
        <v>0.99877451466059386</v>
      </c>
      <c r="G284" s="43">
        <f t="shared" si="33"/>
        <v>3.3500219278461552E-4</v>
      </c>
      <c r="H284" s="84"/>
      <c r="I284" s="133"/>
      <c r="J284" s="73"/>
      <c r="K284" s="43"/>
      <c r="L284" s="133"/>
      <c r="M284" s="73"/>
      <c r="N284" s="43"/>
      <c r="O284" s="84"/>
      <c r="P284" s="133"/>
      <c r="Q284" s="73"/>
      <c r="R284" s="43"/>
      <c r="S284" s="133"/>
      <c r="T284" s="73"/>
      <c r="U284" s="43"/>
      <c r="V284" s="185"/>
      <c r="W284" s="185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  <c r="AH284" s="185"/>
      <c r="AI284" s="185"/>
      <c r="AJ284" s="185"/>
      <c r="AK284" s="185"/>
      <c r="AL284" s="185"/>
      <c r="AM284" s="185"/>
      <c r="AN284" s="185"/>
      <c r="AO284" s="185"/>
      <c r="AP284" s="185"/>
      <c r="AQ284" s="185"/>
      <c r="AR284" s="185"/>
      <c r="AS284" s="185"/>
      <c r="AT284" s="185"/>
      <c r="AU284" s="185"/>
      <c r="AV284" s="185"/>
      <c r="AW284" s="185"/>
      <c r="AX284" s="185"/>
      <c r="AY284" s="185"/>
      <c r="AZ284" s="185"/>
      <c r="BA284" s="185"/>
      <c r="BB284" s="185"/>
      <c r="BC284" s="185"/>
      <c r="BD284" s="185"/>
      <c r="BE284" s="185"/>
      <c r="BF284" s="185"/>
      <c r="BG284" s="185"/>
      <c r="BH284" s="185"/>
      <c r="BI284" s="185"/>
      <c r="BJ284" s="185"/>
    </row>
    <row r="285" spans="1:62" x14ac:dyDescent="0.3">
      <c r="A285" s="84">
        <f t="shared" si="31"/>
        <v>78</v>
      </c>
      <c r="B285" s="133">
        <f t="shared" si="31"/>
        <v>3.7765994218602379E-5</v>
      </c>
      <c r="C285" s="73">
        <f t="shared" si="31"/>
        <v>1.0060915440720268</v>
      </c>
      <c r="D285" s="43">
        <f t="shared" si="32"/>
        <v>3.7996047436808903E-5</v>
      </c>
      <c r="E285" s="133">
        <f t="shared" si="30"/>
        <v>2.787642454610396E-4</v>
      </c>
      <c r="F285" s="73">
        <f t="shared" si="30"/>
        <v>1.0060915440720268</v>
      </c>
      <c r="G285" s="43">
        <f t="shared" si="33"/>
        <v>2.8046235014797082E-4</v>
      </c>
      <c r="H285" s="84"/>
      <c r="I285" s="133"/>
      <c r="J285" s="73"/>
      <c r="K285" s="43"/>
      <c r="L285" s="133"/>
      <c r="M285" s="73"/>
      <c r="N285" s="43"/>
      <c r="O285" s="84"/>
      <c r="P285" s="133"/>
      <c r="Q285" s="73"/>
      <c r="R285" s="43"/>
      <c r="S285" s="133"/>
      <c r="T285" s="73"/>
      <c r="U285" s="43"/>
      <c r="V285" s="185"/>
      <c r="W285" s="185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  <c r="AH285" s="185"/>
      <c r="AI285" s="185"/>
      <c r="AJ285" s="185"/>
      <c r="AK285" s="185"/>
      <c r="AL285" s="185"/>
      <c r="AM285" s="185"/>
      <c r="AN285" s="185"/>
      <c r="AO285" s="185"/>
      <c r="AP285" s="185"/>
      <c r="AQ285" s="185"/>
      <c r="AR285" s="185"/>
      <c r="AS285" s="185"/>
      <c r="AT285" s="185"/>
      <c r="AU285" s="185"/>
      <c r="AV285" s="185"/>
      <c r="AW285" s="185"/>
      <c r="AX285" s="185"/>
      <c r="AY285" s="185"/>
      <c r="AZ285" s="185"/>
      <c r="BA285" s="185"/>
      <c r="BB285" s="185"/>
      <c r="BC285" s="185"/>
      <c r="BD285" s="185"/>
      <c r="BE285" s="185"/>
      <c r="BF285" s="185"/>
      <c r="BG285" s="185"/>
      <c r="BH285" s="185"/>
      <c r="BI285" s="185"/>
      <c r="BJ285" s="185"/>
    </row>
    <row r="286" spans="1:62" x14ac:dyDescent="0.3">
      <c r="A286" s="84">
        <f t="shared" si="31"/>
        <v>79</v>
      </c>
      <c r="B286" s="133">
        <f t="shared" si="31"/>
        <v>2.2723606690853973E-5</v>
      </c>
      <c r="C286" s="73">
        <f t="shared" si="31"/>
        <v>1.0188963455420343</v>
      </c>
      <c r="D286" s="43">
        <f t="shared" si="32"/>
        <v>2.3152999814845635E-5</v>
      </c>
      <c r="E286" s="133">
        <f t="shared" si="30"/>
        <v>1.9267058067456468E-4</v>
      </c>
      <c r="F286" s="73">
        <f t="shared" si="30"/>
        <v>1.0188963455420343</v>
      </c>
      <c r="G286" s="43">
        <f t="shared" si="33"/>
        <v>1.9631135054277565E-4</v>
      </c>
      <c r="H286" s="84"/>
      <c r="I286" s="133"/>
      <c r="J286" s="73"/>
      <c r="K286" s="43"/>
      <c r="L286" s="133"/>
      <c r="M286" s="73"/>
      <c r="N286" s="43"/>
      <c r="O286" s="84"/>
      <c r="P286" s="133"/>
      <c r="Q286" s="73"/>
      <c r="R286" s="43"/>
      <c r="S286" s="133"/>
      <c r="T286" s="73"/>
      <c r="U286" s="43"/>
      <c r="V286" s="185"/>
      <c r="W286" s="185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  <c r="AH286" s="185"/>
      <c r="AI286" s="185"/>
      <c r="AJ286" s="185"/>
      <c r="AK286" s="185"/>
      <c r="AL286" s="185"/>
      <c r="AM286" s="185"/>
      <c r="AN286" s="185"/>
      <c r="AO286" s="185"/>
      <c r="AP286" s="185"/>
      <c r="AQ286" s="185"/>
      <c r="AR286" s="185"/>
      <c r="AS286" s="185"/>
      <c r="AT286" s="185"/>
      <c r="AU286" s="185"/>
      <c r="AV286" s="185"/>
      <c r="AW286" s="185"/>
      <c r="AX286" s="185"/>
      <c r="AY286" s="185"/>
      <c r="AZ286" s="185"/>
      <c r="BA286" s="185"/>
      <c r="BB286" s="185"/>
      <c r="BC286" s="185"/>
      <c r="BD286" s="185"/>
      <c r="BE286" s="185"/>
      <c r="BF286" s="185"/>
      <c r="BG286" s="185"/>
      <c r="BH286" s="185"/>
      <c r="BI286" s="185"/>
      <c r="BJ286" s="185"/>
    </row>
    <row r="287" spans="1:62" x14ac:dyDescent="0.3">
      <c r="A287" s="84">
        <f t="shared" si="31"/>
        <v>80</v>
      </c>
      <c r="B287" s="133">
        <f t="shared" si="31"/>
        <v>1.7922844713912993E-5</v>
      </c>
      <c r="C287" s="73">
        <f t="shared" si="31"/>
        <v>1.0243841176006092</v>
      </c>
      <c r="D287" s="43">
        <f t="shared" si="32"/>
        <v>1.8359877467154504E-5</v>
      </c>
      <c r="E287" s="133">
        <f t="shared" ref="E287:F290" si="34">E92</f>
        <v>1.3826194493590023E-4</v>
      </c>
      <c r="F287" s="73">
        <f t="shared" si="34"/>
        <v>1.0243841176006092</v>
      </c>
      <c r="G287" s="43">
        <f t="shared" si="33"/>
        <v>1.4163334046090619E-4</v>
      </c>
      <c r="H287" s="84"/>
      <c r="I287" s="133"/>
      <c r="J287" s="73"/>
      <c r="K287" s="43"/>
      <c r="L287" s="133"/>
      <c r="M287" s="73"/>
      <c r="N287" s="43"/>
      <c r="O287" s="84"/>
      <c r="P287" s="133"/>
      <c r="Q287" s="73"/>
      <c r="R287" s="43"/>
      <c r="S287" s="133"/>
      <c r="T287" s="73"/>
      <c r="U287" s="43"/>
      <c r="V287" s="185"/>
      <c r="W287" s="185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  <c r="AH287" s="185"/>
      <c r="AI287" s="185"/>
      <c r="AJ287" s="185"/>
      <c r="AK287" s="185"/>
      <c r="AL287" s="185"/>
      <c r="AM287" s="185"/>
      <c r="AN287" s="185"/>
      <c r="AO287" s="185"/>
      <c r="AP287" s="185"/>
      <c r="AQ287" s="185"/>
      <c r="AR287" s="185"/>
      <c r="AS287" s="185"/>
      <c r="AT287" s="185"/>
      <c r="AU287" s="185"/>
      <c r="AV287" s="185"/>
      <c r="AW287" s="185"/>
      <c r="AX287" s="185"/>
      <c r="AY287" s="185"/>
      <c r="AZ287" s="185"/>
      <c r="BA287" s="185"/>
      <c r="BB287" s="185"/>
      <c r="BC287" s="185"/>
      <c r="BD287" s="185"/>
      <c r="BE287" s="185"/>
      <c r="BF287" s="185"/>
      <c r="BG287" s="185"/>
      <c r="BH287" s="185"/>
      <c r="BI287" s="185"/>
      <c r="BJ287" s="185"/>
    </row>
    <row r="288" spans="1:62" x14ac:dyDescent="0.3">
      <c r="A288" s="84">
        <f t="shared" ref="A288:C291" si="35">A93</f>
        <v>81</v>
      </c>
      <c r="B288" s="133">
        <f t="shared" si="35"/>
        <v>8.3213207600310329E-6</v>
      </c>
      <c r="C288" s="73">
        <f t="shared" si="35"/>
        <v>1.0271280036298962</v>
      </c>
      <c r="D288" s="43">
        <f t="shared" si="32"/>
        <v>8.547061579814686E-6</v>
      </c>
      <c r="E288" s="133">
        <f t="shared" si="34"/>
        <v>8.3853309197235779E-5</v>
      </c>
      <c r="F288" s="73">
        <f t="shared" si="34"/>
        <v>1.0271280036298962</v>
      </c>
      <c r="G288" s="43">
        <f t="shared" si="33"/>
        <v>8.6128082073517198E-5</v>
      </c>
      <c r="H288" s="84"/>
      <c r="I288" s="133"/>
      <c r="J288" s="73"/>
      <c r="K288" s="43"/>
      <c r="L288" s="133"/>
      <c r="M288" s="73"/>
      <c r="N288" s="43"/>
      <c r="O288" s="84"/>
      <c r="P288" s="133"/>
      <c r="Q288" s="73"/>
      <c r="R288" s="43"/>
      <c r="S288" s="133"/>
      <c r="T288" s="73"/>
      <c r="U288" s="43"/>
      <c r="V288" s="185"/>
      <c r="W288" s="185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  <c r="AH288" s="185"/>
      <c r="AI288" s="185"/>
      <c r="AJ288" s="185"/>
      <c r="AK288" s="185"/>
      <c r="AL288" s="185"/>
      <c r="AM288" s="185"/>
      <c r="AN288" s="185"/>
      <c r="AO288" s="185"/>
      <c r="AP288" s="185"/>
      <c r="AQ288" s="185"/>
      <c r="AR288" s="185"/>
      <c r="AS288" s="185"/>
      <c r="AT288" s="185"/>
      <c r="AU288" s="185"/>
      <c r="AV288" s="185"/>
      <c r="AW288" s="185"/>
      <c r="AX288" s="185"/>
      <c r="AY288" s="185"/>
      <c r="AZ288" s="185"/>
      <c r="BA288" s="185"/>
      <c r="BB288" s="185"/>
      <c r="BC288" s="185"/>
      <c r="BD288" s="185"/>
      <c r="BE288" s="185"/>
      <c r="BF288" s="185"/>
      <c r="BG288" s="185"/>
      <c r="BH288" s="185"/>
      <c r="BI288" s="185"/>
      <c r="BJ288" s="185"/>
    </row>
    <row r="289" spans="1:62" x14ac:dyDescent="0.3">
      <c r="A289" s="84">
        <f t="shared" si="35"/>
        <v>82</v>
      </c>
      <c r="B289" s="133">
        <f t="shared" si="35"/>
        <v>6.7210667677173718E-6</v>
      </c>
      <c r="C289" s="73">
        <f t="shared" si="35"/>
        <v>1.0289572609827544</v>
      </c>
      <c r="D289" s="43">
        <f t="shared" si="32"/>
        <v>6.9156904521926816E-6</v>
      </c>
      <c r="E289" s="133">
        <f t="shared" si="34"/>
        <v>4.4167010187857013E-5</v>
      </c>
      <c r="F289" s="73">
        <f t="shared" si="34"/>
        <v>1.0289572609827544</v>
      </c>
      <c r="G289" s="43">
        <f t="shared" si="33"/>
        <v>4.5445965828694761E-5</v>
      </c>
      <c r="H289" s="84"/>
      <c r="I289" s="133"/>
      <c r="J289" s="73"/>
      <c r="K289" s="43"/>
      <c r="L289" s="133"/>
      <c r="M289" s="73"/>
      <c r="N289" s="43"/>
      <c r="O289" s="84"/>
      <c r="P289" s="133"/>
      <c r="Q289" s="73"/>
      <c r="R289" s="43"/>
      <c r="S289" s="133"/>
      <c r="T289" s="73"/>
      <c r="U289" s="43"/>
      <c r="V289" s="185"/>
      <c r="W289" s="185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  <c r="AH289" s="185"/>
      <c r="AI289" s="185"/>
      <c r="AJ289" s="185"/>
      <c r="AK289" s="185"/>
      <c r="AL289" s="185"/>
      <c r="AM289" s="185"/>
      <c r="AN289" s="185"/>
      <c r="AO289" s="185"/>
      <c r="AP289" s="185"/>
      <c r="AQ289" s="185"/>
      <c r="AR289" s="185"/>
      <c r="AS289" s="185"/>
      <c r="AT289" s="185"/>
      <c r="AU289" s="185"/>
      <c r="AV289" s="185"/>
      <c r="AW289" s="185"/>
      <c r="AX289" s="185"/>
      <c r="AY289" s="185"/>
      <c r="AZ289" s="185"/>
      <c r="BA289" s="185"/>
      <c r="BB289" s="185"/>
      <c r="BC289" s="185"/>
      <c r="BD289" s="185"/>
      <c r="BE289" s="185"/>
      <c r="BF289" s="185"/>
      <c r="BG289" s="185"/>
      <c r="BH289" s="185"/>
      <c r="BI289" s="185"/>
      <c r="BJ289" s="185"/>
    </row>
    <row r="290" spans="1:62" x14ac:dyDescent="0.3">
      <c r="A290" s="84">
        <f t="shared" si="35"/>
        <v>83</v>
      </c>
      <c r="B290" s="133">
        <f t="shared" si="35"/>
        <v>7.6812191631055678E-6</v>
      </c>
      <c r="C290" s="73">
        <f t="shared" si="35"/>
        <v>1.0307865183356129</v>
      </c>
      <c r="D290" s="43">
        <f t="shared" si="32"/>
        <v>7.9176971577103779E-6</v>
      </c>
      <c r="E290" s="133">
        <f t="shared" si="34"/>
        <v>6.2089854901770003E-5</v>
      </c>
      <c r="F290" s="73">
        <f t="shared" si="34"/>
        <v>1.0307865183356129</v>
      </c>
      <c r="G290" s="43">
        <f t="shared" si="33"/>
        <v>6.4001385358158889E-5</v>
      </c>
      <c r="H290" s="84"/>
      <c r="I290" s="133"/>
      <c r="J290" s="73"/>
      <c r="K290" s="43"/>
      <c r="L290" s="133"/>
      <c r="M290" s="73"/>
      <c r="N290" s="43"/>
      <c r="O290" s="84"/>
      <c r="P290" s="133"/>
      <c r="Q290" s="73"/>
      <c r="R290" s="43"/>
      <c r="S290" s="133"/>
      <c r="T290" s="73"/>
      <c r="U290" s="43"/>
      <c r="V290" s="185"/>
      <c r="W290" s="185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  <c r="AH290" s="185"/>
      <c r="AI290" s="185"/>
      <c r="AJ290" s="185"/>
      <c r="AK290" s="185"/>
      <c r="AL290" s="185"/>
      <c r="AM290" s="185"/>
      <c r="AN290" s="185"/>
      <c r="AO290" s="185"/>
      <c r="AP290" s="185"/>
      <c r="AQ290" s="185"/>
      <c r="AR290" s="185"/>
      <c r="AS290" s="185"/>
      <c r="AT290" s="185"/>
      <c r="AU290" s="185"/>
      <c r="AV290" s="185"/>
      <c r="AW290" s="185"/>
      <c r="AX290" s="185"/>
      <c r="AY290" s="185"/>
      <c r="AZ290" s="185"/>
      <c r="BA290" s="185"/>
      <c r="BB290" s="185"/>
      <c r="BC290" s="185"/>
      <c r="BD290" s="185"/>
      <c r="BE290" s="185"/>
      <c r="BF290" s="185"/>
      <c r="BG290" s="185"/>
      <c r="BH290" s="185"/>
      <c r="BI290" s="185"/>
      <c r="BJ290" s="185"/>
    </row>
    <row r="291" spans="1:62" ht="13.5" thickBot="1" x14ac:dyDescent="0.35">
      <c r="A291" s="85" t="str">
        <f t="shared" si="35"/>
        <v>NNNN</v>
      </c>
      <c r="B291" s="137">
        <f t="shared" si="35"/>
        <v>0.18744191078007902</v>
      </c>
      <c r="C291" s="77">
        <f t="shared" si="35"/>
        <v>1.1158469852435202</v>
      </c>
      <c r="D291" s="141">
        <f t="shared" si="32"/>
        <v>0.20915649105223608</v>
      </c>
      <c r="E291" s="79"/>
      <c r="F291" s="77"/>
      <c r="G291" s="72"/>
      <c r="H291" s="85"/>
      <c r="I291" s="137"/>
      <c r="J291" s="77"/>
      <c r="K291" s="141"/>
      <c r="L291" s="79"/>
      <c r="M291" s="77"/>
      <c r="N291" s="72"/>
      <c r="O291" s="85"/>
      <c r="P291" s="137"/>
      <c r="Q291" s="77"/>
      <c r="R291" s="141"/>
      <c r="S291" s="79"/>
      <c r="T291" s="77"/>
      <c r="U291" s="72"/>
      <c r="V291" s="185"/>
      <c r="W291" s="185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  <c r="AH291" s="185"/>
      <c r="AI291" s="185"/>
      <c r="AJ291" s="185"/>
      <c r="AK291" s="185"/>
      <c r="AL291" s="185"/>
      <c r="AM291" s="185"/>
      <c r="AN291" s="185"/>
      <c r="AO291" s="185"/>
      <c r="AP291" s="185"/>
      <c r="AQ291" s="185"/>
      <c r="AR291" s="185"/>
      <c r="AS291" s="185"/>
      <c r="AT291" s="185"/>
      <c r="AU291" s="185"/>
      <c r="AV291" s="185"/>
      <c r="AW291" s="185"/>
      <c r="AX291" s="185"/>
      <c r="AY291" s="185"/>
      <c r="AZ291" s="185"/>
      <c r="BA291" s="185"/>
      <c r="BB291" s="185"/>
      <c r="BC291" s="185"/>
      <c r="BD291" s="185"/>
      <c r="BE291" s="185"/>
      <c r="BF291" s="185"/>
      <c r="BG291" s="185"/>
      <c r="BH291" s="185"/>
      <c r="BI291" s="185"/>
      <c r="BJ291" s="185"/>
    </row>
    <row r="292" spans="1:62" x14ac:dyDescent="0.3">
      <c r="A292" s="24"/>
      <c r="B292" s="25"/>
      <c r="C292" s="26"/>
      <c r="D292" s="26"/>
      <c r="E292" s="26"/>
      <c r="F292" s="26"/>
      <c r="G292" s="26"/>
      <c r="H292" s="185"/>
      <c r="I292" s="26"/>
      <c r="J292" s="26"/>
      <c r="K292" s="185"/>
      <c r="L292" s="26"/>
      <c r="M292" s="185"/>
      <c r="N292" s="185"/>
      <c r="O292" s="26"/>
      <c r="P292" s="26"/>
      <c r="Q292" s="185"/>
      <c r="R292" s="26"/>
      <c r="S292" s="185"/>
      <c r="T292" s="185"/>
      <c r="U292" s="185"/>
      <c r="V292" s="185"/>
      <c r="W292" s="185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  <c r="AH292" s="185"/>
      <c r="AI292" s="185"/>
      <c r="AJ292" s="185"/>
      <c r="AK292" s="185"/>
      <c r="AL292" s="185"/>
      <c r="AM292" s="185"/>
      <c r="AN292" s="185"/>
      <c r="AO292" s="185"/>
      <c r="AP292" s="185"/>
      <c r="AQ292" s="185"/>
      <c r="AR292" s="185"/>
      <c r="AS292" s="185"/>
      <c r="AT292" s="185"/>
      <c r="AU292" s="185"/>
      <c r="AV292" s="185"/>
      <c r="AW292" s="185"/>
      <c r="AX292" s="185"/>
      <c r="AY292" s="185"/>
      <c r="AZ292" s="185"/>
      <c r="BA292" s="185"/>
      <c r="BB292" s="185"/>
      <c r="BC292" s="185"/>
      <c r="BD292" s="185"/>
      <c r="BE292" s="185"/>
      <c r="BF292" s="185"/>
      <c r="BG292" s="185"/>
      <c r="BH292" s="185"/>
      <c r="BI292" s="185"/>
      <c r="BJ292" s="185"/>
    </row>
    <row r="293" spans="1:62" x14ac:dyDescent="0.3">
      <c r="A293" s="184"/>
      <c r="B293" s="25"/>
      <c r="C293" s="26"/>
      <c r="D293" s="26"/>
      <c r="E293" s="26"/>
      <c r="F293" s="26"/>
      <c r="G293" s="26"/>
      <c r="H293" s="185"/>
      <c r="I293" s="26"/>
      <c r="J293" s="26"/>
      <c r="K293" s="185"/>
      <c r="L293" s="26"/>
      <c r="M293" s="185"/>
      <c r="N293" s="185"/>
      <c r="O293" s="26"/>
      <c r="P293" s="26"/>
      <c r="Q293" s="185"/>
      <c r="R293" s="26"/>
      <c r="S293" s="185"/>
      <c r="T293" s="185"/>
      <c r="U293" s="185"/>
      <c r="V293" s="185"/>
      <c r="W293" s="185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  <c r="AH293" s="185"/>
      <c r="AI293" s="185"/>
      <c r="AJ293" s="185"/>
      <c r="AK293" s="185"/>
      <c r="AL293" s="185"/>
      <c r="AM293" s="185"/>
      <c r="AN293" s="185"/>
      <c r="AO293" s="185"/>
      <c r="AP293" s="185"/>
      <c r="AQ293" s="185"/>
      <c r="AR293" s="185"/>
      <c r="AS293" s="185"/>
      <c r="AT293" s="185"/>
      <c r="AU293" s="185"/>
      <c r="AV293" s="185"/>
      <c r="AW293" s="185"/>
      <c r="AX293" s="185"/>
      <c r="AY293" s="185"/>
      <c r="AZ293" s="185"/>
      <c r="BA293" s="185"/>
      <c r="BB293" s="185"/>
      <c r="BC293" s="185"/>
      <c r="BD293" s="185"/>
      <c r="BE293" s="185"/>
      <c r="BF293" s="185"/>
      <c r="BG293" s="185"/>
      <c r="BH293" s="185"/>
      <c r="BI293" s="185"/>
      <c r="BJ293" s="185"/>
    </row>
    <row r="294" spans="1:62" ht="15" x14ac:dyDescent="0.3">
      <c r="A294" s="131" t="s">
        <v>44</v>
      </c>
      <c r="B294" s="184"/>
      <c r="C294" s="184"/>
      <c r="D294" s="184"/>
      <c r="E294" s="26"/>
      <c r="F294" s="26"/>
      <c r="G294" s="26"/>
      <c r="H294" s="185"/>
      <c r="I294" s="23"/>
      <c r="J294" s="26"/>
      <c r="K294" s="26"/>
      <c r="L294" s="185"/>
      <c r="M294" s="185"/>
      <c r="N294" s="185"/>
      <c r="O294" s="26"/>
      <c r="P294" s="185"/>
      <c r="Q294" s="185"/>
      <c r="R294" s="185"/>
      <c r="S294" s="26"/>
      <c r="T294" s="26"/>
      <c r="U294" s="26"/>
      <c r="V294" s="185"/>
      <c r="W294" s="185"/>
      <c r="X294" s="185"/>
      <c r="Y294" s="185"/>
      <c r="Z294" s="185"/>
      <c r="AA294" s="185"/>
      <c r="AB294" s="185"/>
      <c r="AC294" s="185"/>
      <c r="AD294" s="185"/>
      <c r="AE294" s="185"/>
      <c r="AF294" s="185"/>
      <c r="AG294" s="185"/>
      <c r="AH294" s="185"/>
      <c r="AI294" s="185"/>
      <c r="AJ294" s="185"/>
      <c r="AK294" s="185"/>
      <c r="AL294" s="185"/>
      <c r="AM294" s="185"/>
      <c r="AN294" s="185"/>
      <c r="AO294" s="185"/>
      <c r="AP294" s="185"/>
      <c r="AQ294" s="185"/>
      <c r="AR294" s="185"/>
      <c r="AS294" s="185"/>
      <c r="AT294" s="185"/>
      <c r="AU294" s="185"/>
      <c r="AV294" s="185"/>
      <c r="AW294" s="185"/>
      <c r="AX294" s="185"/>
      <c r="AY294" s="185"/>
      <c r="AZ294" s="185"/>
      <c r="BA294" s="185"/>
      <c r="BB294" s="185"/>
      <c r="BC294" s="185"/>
      <c r="BD294" s="185"/>
      <c r="BE294" s="185"/>
      <c r="BF294" s="185"/>
      <c r="BG294" s="185"/>
      <c r="BH294" s="185"/>
      <c r="BI294" s="185"/>
      <c r="BJ294" s="185"/>
    </row>
    <row r="295" spans="1:62" x14ac:dyDescent="0.3">
      <c r="A295" s="18" t="s">
        <v>45</v>
      </c>
      <c r="B295" s="184"/>
      <c r="C295" s="184"/>
      <c r="D295" s="184"/>
      <c r="E295" s="26"/>
      <c r="F295" s="26"/>
      <c r="G295" s="26"/>
      <c r="H295" s="26"/>
      <c r="I295" s="26"/>
      <c r="J295" s="185"/>
      <c r="L295" s="26"/>
      <c r="M295" s="26"/>
      <c r="N295" s="26"/>
      <c r="O295" s="185"/>
      <c r="P295" s="26"/>
      <c r="Q295" s="26"/>
      <c r="R295" s="185"/>
      <c r="S295" s="26"/>
      <c r="T295" s="26"/>
      <c r="U295" s="185"/>
      <c r="V295" s="185"/>
      <c r="W295" s="26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  <c r="AH295" s="185"/>
      <c r="AI295" s="185"/>
      <c r="AJ295" s="185"/>
      <c r="AK295" s="185"/>
      <c r="AL295" s="185"/>
      <c r="AM295" s="185"/>
      <c r="AN295" s="185"/>
      <c r="AO295" s="185"/>
      <c r="AP295" s="185"/>
      <c r="AQ295" s="185"/>
      <c r="AR295" s="185"/>
      <c r="AS295" s="185"/>
      <c r="AT295" s="185"/>
      <c r="AU295" s="185"/>
      <c r="AV295" s="185"/>
      <c r="AW295" s="185"/>
      <c r="AX295" s="185"/>
      <c r="AY295" s="185"/>
      <c r="AZ295" s="185"/>
      <c r="BA295" s="185"/>
      <c r="BB295" s="185"/>
      <c r="BC295" s="185"/>
      <c r="BD295" s="185"/>
      <c r="BE295" s="185"/>
      <c r="BF295" s="185"/>
      <c r="BG295" s="185"/>
      <c r="BH295" s="185"/>
      <c r="BI295" s="185"/>
      <c r="BJ295" s="185"/>
    </row>
    <row r="296" spans="1:62" x14ac:dyDescent="0.3">
      <c r="A296" s="18" t="s">
        <v>46</v>
      </c>
      <c r="B296" s="184"/>
      <c r="C296" s="185"/>
      <c r="D296" s="184"/>
      <c r="E296" s="26"/>
      <c r="F296" s="26"/>
      <c r="G296" s="26"/>
      <c r="H296" s="26"/>
      <c r="I296" s="26"/>
      <c r="J296" s="185"/>
      <c r="L296" s="26"/>
      <c r="M296" s="26"/>
      <c r="N296" s="26"/>
      <c r="O296" s="185"/>
      <c r="P296" s="26"/>
      <c r="Q296" s="26"/>
      <c r="R296" s="185"/>
      <c r="S296" s="26"/>
      <c r="T296" s="26"/>
      <c r="U296" s="185"/>
      <c r="V296" s="185"/>
      <c r="W296" s="26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  <c r="AH296" s="185"/>
      <c r="AI296" s="185"/>
      <c r="AJ296" s="185"/>
      <c r="AK296" s="185"/>
      <c r="AL296" s="185"/>
      <c r="AM296" s="185"/>
      <c r="AN296" s="185"/>
      <c r="AO296" s="185"/>
      <c r="AP296" s="185"/>
      <c r="AQ296" s="185"/>
      <c r="AR296" s="185"/>
      <c r="AS296" s="185"/>
      <c r="AT296" s="185"/>
      <c r="AU296" s="185"/>
      <c r="AV296" s="185"/>
      <c r="AW296" s="185"/>
      <c r="AX296" s="185"/>
      <c r="AY296" s="185"/>
      <c r="AZ296" s="185"/>
      <c r="BA296" s="185"/>
      <c r="BB296" s="185"/>
      <c r="BC296" s="185"/>
      <c r="BD296" s="185"/>
      <c r="BE296" s="185"/>
      <c r="BF296" s="185"/>
      <c r="BG296" s="185"/>
      <c r="BH296" s="185"/>
      <c r="BI296" s="185"/>
      <c r="BJ296" s="185"/>
    </row>
    <row r="297" spans="1:62" x14ac:dyDescent="0.3">
      <c r="A297" s="184"/>
      <c r="B297" s="184"/>
      <c r="C297" s="184"/>
      <c r="D297" s="184"/>
      <c r="E297" s="26"/>
      <c r="F297" s="26"/>
      <c r="G297" s="26"/>
      <c r="H297" s="26"/>
      <c r="I297" s="26"/>
      <c r="J297" s="185"/>
      <c r="L297" s="26"/>
      <c r="M297" s="26"/>
      <c r="N297" s="26"/>
      <c r="O297" s="185"/>
      <c r="P297" s="26"/>
      <c r="Q297" s="26"/>
      <c r="R297" s="185"/>
      <c r="S297" s="26"/>
      <c r="T297" s="26"/>
      <c r="U297" s="185"/>
      <c r="V297" s="185"/>
      <c r="W297" s="26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185"/>
      <c r="AJ297" s="185"/>
      <c r="AK297" s="185"/>
      <c r="AL297" s="185"/>
      <c r="AM297" s="185"/>
      <c r="AN297" s="185"/>
      <c r="AO297" s="185"/>
      <c r="AP297" s="185"/>
      <c r="AQ297" s="185"/>
      <c r="AR297" s="185"/>
      <c r="AS297" s="185"/>
      <c r="AT297" s="185"/>
      <c r="AU297" s="185"/>
      <c r="AV297" s="185"/>
      <c r="AW297" s="185"/>
      <c r="AX297" s="185"/>
      <c r="AY297" s="185"/>
      <c r="AZ297" s="185"/>
      <c r="BA297" s="185"/>
      <c r="BB297" s="185"/>
      <c r="BC297" s="185"/>
      <c r="BD297" s="185"/>
      <c r="BE297" s="185"/>
      <c r="BF297" s="185"/>
      <c r="BG297" s="185"/>
      <c r="BH297" s="185"/>
      <c r="BI297" s="185"/>
      <c r="BJ297" s="185"/>
    </row>
    <row r="298" spans="1:62" x14ac:dyDescent="0.3">
      <c r="A298" s="184"/>
      <c r="B298" s="223" t="s">
        <v>47</v>
      </c>
      <c r="C298" s="223"/>
      <c r="D298" s="223"/>
      <c r="E298" s="26"/>
      <c r="F298" s="26"/>
      <c r="G298" s="26"/>
      <c r="H298" s="26"/>
      <c r="I298" s="26"/>
      <c r="J298" s="185"/>
      <c r="L298" s="26"/>
      <c r="M298" s="26"/>
      <c r="N298" s="26"/>
      <c r="O298" s="185"/>
      <c r="P298" s="26"/>
      <c r="Q298" s="26"/>
      <c r="R298" s="185"/>
      <c r="S298" s="26"/>
      <c r="T298" s="26"/>
      <c r="U298" s="185"/>
      <c r="V298" s="185"/>
      <c r="W298" s="26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  <c r="AH298" s="185"/>
      <c r="AI298" s="185"/>
      <c r="AJ298" s="185"/>
      <c r="AK298" s="185"/>
      <c r="AL298" s="185"/>
      <c r="AM298" s="185"/>
      <c r="AN298" s="185"/>
      <c r="AO298" s="185"/>
      <c r="AP298" s="185"/>
      <c r="AQ298" s="185"/>
      <c r="AR298" s="185"/>
      <c r="AS298" s="185"/>
      <c r="AT298" s="185"/>
      <c r="AU298" s="185"/>
      <c r="AV298" s="185"/>
      <c r="AW298" s="185"/>
      <c r="AX298" s="185"/>
      <c r="AY298" s="185"/>
      <c r="AZ298" s="185"/>
      <c r="BA298" s="185"/>
      <c r="BB298" s="185"/>
      <c r="BC298" s="185"/>
      <c r="BD298" s="185"/>
      <c r="BE298" s="185"/>
      <c r="BF298" s="185"/>
      <c r="BG298" s="185"/>
      <c r="BH298" s="185"/>
      <c r="BI298" s="185"/>
      <c r="BJ298" s="185"/>
    </row>
    <row r="299" spans="1:62" x14ac:dyDescent="0.3">
      <c r="A299" s="184"/>
      <c r="B299" s="185"/>
      <c r="C299" s="185"/>
      <c r="D299" s="185"/>
      <c r="E299" s="26"/>
      <c r="F299" s="26"/>
      <c r="G299" s="26"/>
      <c r="H299" s="26"/>
      <c r="I299" s="26"/>
      <c r="J299" s="185"/>
      <c r="L299" s="26"/>
      <c r="M299" s="26"/>
      <c r="N299" s="26"/>
      <c r="O299" s="185"/>
      <c r="P299" s="26"/>
      <c r="Q299" s="26"/>
      <c r="R299" s="185"/>
      <c r="S299" s="26"/>
      <c r="T299" s="26"/>
      <c r="U299" s="185"/>
      <c r="V299" s="185"/>
      <c r="W299" s="26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  <c r="AH299" s="185"/>
      <c r="AI299" s="185"/>
      <c r="AJ299" s="185"/>
      <c r="AK299" s="185"/>
      <c r="AL299" s="185"/>
      <c r="AM299" s="185"/>
      <c r="AN299" s="185"/>
      <c r="AO299" s="185"/>
      <c r="AP299" s="185"/>
      <c r="AQ299" s="185"/>
      <c r="AR299" s="185"/>
      <c r="AS299" s="185"/>
      <c r="AT299" s="185"/>
      <c r="AU299" s="185"/>
      <c r="AV299" s="185"/>
      <c r="AW299" s="185"/>
      <c r="AX299" s="185"/>
      <c r="AY299" s="185"/>
      <c r="AZ299" s="185"/>
      <c r="BA299" s="185"/>
      <c r="BB299" s="185"/>
      <c r="BC299" s="185"/>
      <c r="BD299" s="185"/>
      <c r="BE299" s="185"/>
      <c r="BF299" s="185"/>
      <c r="BG299" s="185"/>
      <c r="BH299" s="185"/>
      <c r="BI299" s="185"/>
      <c r="BJ299" s="185"/>
    </row>
    <row r="300" spans="1:62" ht="39" x14ac:dyDescent="0.3">
      <c r="A300" s="19" t="s">
        <v>36</v>
      </c>
      <c r="B300" s="22" t="s">
        <v>19</v>
      </c>
      <c r="C300" s="19" t="s">
        <v>48</v>
      </c>
      <c r="D300" s="185" t="s">
        <v>49</v>
      </c>
      <c r="E300" s="26"/>
      <c r="G300" s="26"/>
      <c r="H300" s="26"/>
      <c r="I300" s="26"/>
      <c r="J300" s="185"/>
      <c r="L300" s="26"/>
      <c r="M300" s="26"/>
      <c r="N300" s="26"/>
      <c r="O300" s="26"/>
      <c r="P300" s="185"/>
      <c r="Q300" s="26"/>
      <c r="R300" s="185"/>
      <c r="S300" s="185"/>
      <c r="T300" s="26"/>
      <c r="U300" s="185"/>
      <c r="V300" s="26"/>
      <c r="W300" s="185"/>
      <c r="X300" s="26"/>
      <c r="Y300" s="185"/>
      <c r="Z300" s="185"/>
      <c r="AA300" s="185"/>
      <c r="AB300" s="185"/>
      <c r="AC300" s="185"/>
      <c r="AD300" s="185"/>
      <c r="AE300" s="185"/>
      <c r="AF300" s="185"/>
      <c r="AG300" s="185"/>
      <c r="AH300" s="185"/>
      <c r="AI300" s="185"/>
      <c r="AJ300" s="185"/>
      <c r="AK300" s="185"/>
      <c r="AL300" s="185"/>
      <c r="AM300" s="185"/>
      <c r="AN300" s="185"/>
      <c r="AO300" s="185"/>
      <c r="AP300" s="185"/>
      <c r="AQ300" s="185"/>
      <c r="AR300" s="185"/>
      <c r="AS300" s="185"/>
      <c r="AT300" s="185"/>
      <c r="AU300" s="185"/>
      <c r="AV300" s="185"/>
      <c r="AW300" s="185"/>
      <c r="AX300" s="185"/>
      <c r="AY300" s="185"/>
      <c r="AZ300" s="185"/>
      <c r="BA300" s="185"/>
      <c r="BB300" s="185"/>
      <c r="BC300" s="185"/>
      <c r="BD300" s="185"/>
      <c r="BE300" s="185"/>
      <c r="BF300" s="185"/>
      <c r="BG300" s="185"/>
      <c r="BH300" s="185"/>
      <c r="BI300" s="185"/>
      <c r="BJ300" s="185"/>
    </row>
    <row r="301" spans="1:62" x14ac:dyDescent="0.3">
      <c r="A301" s="184"/>
      <c r="B301" s="185"/>
      <c r="C301" s="185"/>
      <c r="D301" s="185"/>
      <c r="E301" s="26"/>
      <c r="G301" s="26"/>
      <c r="H301" s="26"/>
      <c r="I301" s="26"/>
      <c r="J301" s="185"/>
      <c r="L301" s="26"/>
      <c r="M301" s="26"/>
      <c r="N301" s="26"/>
      <c r="O301" s="26"/>
      <c r="P301" s="185"/>
      <c r="Q301" s="26"/>
      <c r="R301" s="185"/>
      <c r="S301" s="185"/>
      <c r="T301" s="26"/>
      <c r="U301" s="185"/>
      <c r="V301" s="26"/>
      <c r="W301" s="26"/>
      <c r="X301" s="185"/>
      <c r="Y301" s="26"/>
      <c r="Z301" s="185"/>
      <c r="AA301" s="185"/>
      <c r="AB301" s="185"/>
      <c r="AC301" s="185"/>
      <c r="AD301" s="185"/>
      <c r="AE301" s="185"/>
      <c r="AF301" s="185"/>
      <c r="AG301" s="185"/>
      <c r="AH301" s="185"/>
      <c r="AI301" s="185"/>
      <c r="AJ301" s="185"/>
      <c r="AK301" s="185"/>
      <c r="AL301" s="185"/>
      <c r="AM301" s="185"/>
      <c r="AN301" s="185"/>
      <c r="AO301" s="185"/>
      <c r="AP301" s="185"/>
      <c r="AQ301" s="185"/>
      <c r="AR301" s="185"/>
      <c r="AS301" s="185"/>
      <c r="AT301" s="185"/>
      <c r="AU301" s="185"/>
      <c r="AV301" s="185"/>
      <c r="AW301" s="185"/>
      <c r="AX301" s="185"/>
      <c r="AY301" s="185"/>
      <c r="AZ301" s="185"/>
      <c r="BA301" s="185"/>
      <c r="BB301" s="185"/>
      <c r="BC301" s="185"/>
      <c r="BD301" s="185"/>
      <c r="BE301" s="185"/>
      <c r="BF301" s="185"/>
      <c r="BG301" s="185"/>
      <c r="BH301" s="185"/>
      <c r="BI301" s="185"/>
      <c r="BJ301" s="185"/>
    </row>
    <row r="302" spans="1:62" x14ac:dyDescent="0.3">
      <c r="A302" s="24">
        <f>A207</f>
        <v>0</v>
      </c>
      <c r="B302" s="86">
        <f>SUM(B207,E207,I207,L207,P207,S207)</f>
        <v>5.4680678917357764E-3</v>
      </c>
      <c r="C302" s="23">
        <f>SUM(D207,G207,K207,N207,R207,U207)/B302</f>
        <v>1.1564968084483063</v>
      </c>
      <c r="D302" s="23">
        <f>ABS(C302-1)*B302*$I$4</f>
        <v>4.1229320656113129E-2</v>
      </c>
      <c r="E302" s="26"/>
      <c r="G302" s="26"/>
      <c r="H302" s="26"/>
      <c r="I302" s="26"/>
      <c r="J302" s="185"/>
      <c r="L302" s="26"/>
      <c r="M302" s="26"/>
      <c r="N302" s="26"/>
      <c r="O302" s="26"/>
      <c r="P302" s="185"/>
      <c r="Q302" s="26"/>
      <c r="R302" s="185"/>
      <c r="S302" s="185"/>
      <c r="T302" s="26"/>
      <c r="U302" s="185"/>
      <c r="V302" s="26"/>
      <c r="W302" s="26"/>
      <c r="X302" s="185"/>
      <c r="Y302" s="26"/>
      <c r="Z302" s="185"/>
      <c r="AA302" s="185"/>
      <c r="AB302" s="185"/>
      <c r="AC302" s="185"/>
      <c r="AD302" s="185"/>
      <c r="AE302" s="185"/>
      <c r="AF302" s="185"/>
      <c r="AG302" s="185"/>
      <c r="AH302" s="185"/>
      <c r="AI302" s="185"/>
      <c r="AJ302" s="185"/>
      <c r="AK302" s="185"/>
      <c r="AL302" s="185"/>
      <c r="AM302" s="185"/>
      <c r="AN302" s="185"/>
      <c r="AO302" s="185"/>
      <c r="AP302" s="185"/>
      <c r="AQ302" s="185"/>
      <c r="AR302" s="185"/>
      <c r="AS302" s="185"/>
      <c r="AT302" s="185"/>
      <c r="AU302" s="185"/>
      <c r="AV302" s="185"/>
      <c r="AW302" s="185"/>
      <c r="AX302" s="185"/>
      <c r="AY302" s="185"/>
      <c r="AZ302" s="185"/>
      <c r="BA302" s="185"/>
      <c r="BB302" s="185"/>
      <c r="BC302" s="185"/>
      <c r="BD302" s="185"/>
      <c r="BE302" s="185"/>
      <c r="BF302" s="185"/>
      <c r="BG302" s="185"/>
      <c r="BH302" s="185"/>
      <c r="BI302" s="185"/>
      <c r="BJ302" s="185"/>
    </row>
    <row r="303" spans="1:62" x14ac:dyDescent="0.3">
      <c r="A303" s="24">
        <f t="shared" ref="A303:A366" si="36">A208</f>
        <v>1</v>
      </c>
      <c r="B303" s="86">
        <f t="shared" ref="B303:B366" si="37">SUM(B208,E208,I208,L208,P208,S208)</f>
        <v>7.8185209556460803E-3</v>
      </c>
      <c r="C303" s="23">
        <f t="shared" ref="C303:C366" si="38">SUM(D208,G208,K208,N208,R208,U208)/B303</f>
        <v>1.1709115344655143</v>
      </c>
      <c r="D303" s="23">
        <f t="shared" ref="D303:D366" si="39">ABS(C303-1)*B303*$I$4</f>
        <v>6.4381749435932487E-2</v>
      </c>
      <c r="E303" s="26"/>
      <c r="G303" s="26"/>
      <c r="H303" s="26"/>
      <c r="I303" s="26"/>
      <c r="J303" s="185"/>
      <c r="L303" s="26"/>
      <c r="M303" s="26"/>
      <c r="N303" s="26"/>
      <c r="O303" s="26"/>
      <c r="P303" s="185"/>
      <c r="Q303" s="26"/>
      <c r="R303" s="185"/>
      <c r="S303" s="185"/>
      <c r="T303" s="26"/>
      <c r="U303" s="185"/>
      <c r="V303" s="26"/>
      <c r="W303" s="26"/>
      <c r="X303" s="185"/>
      <c r="Y303" s="26"/>
      <c r="Z303" s="185"/>
      <c r="AA303" s="185"/>
      <c r="AB303" s="185"/>
      <c r="AC303" s="185"/>
      <c r="AD303" s="185"/>
      <c r="AE303" s="185"/>
      <c r="AF303" s="185"/>
      <c r="AG303" s="185"/>
      <c r="AH303" s="185"/>
      <c r="AI303" s="185"/>
      <c r="AJ303" s="185"/>
      <c r="AK303" s="185"/>
      <c r="AL303" s="185"/>
      <c r="AM303" s="185"/>
      <c r="AN303" s="185"/>
      <c r="AO303" s="185"/>
      <c r="AP303" s="185"/>
      <c r="AQ303" s="185"/>
      <c r="AR303" s="185"/>
      <c r="AS303" s="185"/>
      <c r="AT303" s="185"/>
      <c r="AU303" s="185"/>
      <c r="AV303" s="185"/>
      <c r="AW303" s="185"/>
      <c r="AX303" s="185"/>
      <c r="AY303" s="185"/>
      <c r="AZ303" s="185"/>
      <c r="BA303" s="185"/>
      <c r="BB303" s="185"/>
      <c r="BC303" s="185"/>
      <c r="BD303" s="185"/>
      <c r="BE303" s="185"/>
      <c r="BF303" s="185"/>
      <c r="BG303" s="185"/>
      <c r="BH303" s="185"/>
      <c r="BI303" s="185"/>
      <c r="BJ303" s="185"/>
    </row>
    <row r="304" spans="1:62" x14ac:dyDescent="0.3">
      <c r="A304" s="24">
        <f t="shared" si="36"/>
        <v>2</v>
      </c>
      <c r="B304" s="86">
        <f t="shared" si="37"/>
        <v>8.7197840041171332E-3</v>
      </c>
      <c r="C304" s="23">
        <f t="shared" si="38"/>
        <v>1.1797947196091498</v>
      </c>
      <c r="D304" s="23">
        <f>ABS(C304-1)*B304*$I$4</f>
        <v>7.5535212565097376E-2</v>
      </c>
      <c r="E304" s="26"/>
      <c r="G304" s="26"/>
      <c r="H304" s="26"/>
      <c r="I304" s="26"/>
      <c r="J304" s="185"/>
      <c r="L304" s="26"/>
      <c r="M304" s="26"/>
      <c r="N304" s="26"/>
      <c r="O304" s="26"/>
      <c r="P304" s="185"/>
      <c r="Q304" s="26"/>
      <c r="R304" s="185"/>
      <c r="S304" s="185"/>
      <c r="T304" s="26"/>
      <c r="U304" s="185"/>
      <c r="V304" s="26"/>
      <c r="W304" s="26"/>
      <c r="X304" s="185"/>
      <c r="Y304" s="26"/>
      <c r="Z304" s="185"/>
      <c r="AA304" s="185"/>
      <c r="AB304" s="185"/>
      <c r="AC304" s="185"/>
      <c r="AD304" s="185"/>
      <c r="AE304" s="185"/>
      <c r="AF304" s="185"/>
      <c r="AG304" s="185"/>
      <c r="AH304" s="185"/>
      <c r="AI304" s="185"/>
      <c r="AJ304" s="185"/>
      <c r="AK304" s="185"/>
      <c r="AL304" s="185"/>
      <c r="AM304" s="185"/>
      <c r="AN304" s="185"/>
      <c r="AO304" s="185"/>
      <c r="AP304" s="185"/>
      <c r="AQ304" s="185"/>
      <c r="AR304" s="185"/>
      <c r="AS304" s="185"/>
      <c r="AT304" s="185"/>
      <c r="AU304" s="185"/>
      <c r="AV304" s="185"/>
      <c r="AW304" s="185"/>
      <c r="AX304" s="185"/>
      <c r="AY304" s="185"/>
      <c r="AZ304" s="185"/>
      <c r="BA304" s="185"/>
      <c r="BB304" s="185"/>
      <c r="BC304" s="185"/>
      <c r="BD304" s="185"/>
      <c r="BE304" s="185"/>
      <c r="BF304" s="185"/>
      <c r="BG304" s="185"/>
      <c r="BH304" s="185"/>
      <c r="BI304" s="185"/>
      <c r="BJ304" s="185"/>
    </row>
    <row r="305" spans="1:62" x14ac:dyDescent="0.3">
      <c r="A305" s="24">
        <f t="shared" si="36"/>
        <v>3</v>
      </c>
      <c r="B305" s="86">
        <f t="shared" si="37"/>
        <v>8.5626390620719348E-3</v>
      </c>
      <c r="C305" s="23">
        <f t="shared" si="38"/>
        <v>1.1773165864204114</v>
      </c>
      <c r="D305" s="23">
        <f t="shared" si="39"/>
        <v>7.3151594230622674E-2</v>
      </c>
      <c r="E305" s="26"/>
      <c r="G305" s="26"/>
      <c r="H305" s="26"/>
      <c r="I305" s="26"/>
      <c r="J305" s="185"/>
      <c r="L305" s="26"/>
      <c r="M305" s="26"/>
      <c r="N305" s="26"/>
      <c r="O305" s="26"/>
      <c r="P305" s="185"/>
      <c r="Q305" s="26"/>
      <c r="R305" s="185"/>
      <c r="S305" s="185"/>
      <c r="T305" s="26"/>
      <c r="U305" s="185"/>
      <c r="V305" s="26"/>
      <c r="W305" s="26"/>
      <c r="X305" s="185"/>
      <c r="Y305" s="26"/>
      <c r="Z305" s="185"/>
      <c r="AA305" s="185"/>
      <c r="AB305" s="185"/>
      <c r="AC305" s="185"/>
      <c r="AD305" s="185"/>
      <c r="AE305" s="185"/>
      <c r="AF305" s="185"/>
      <c r="AG305" s="185"/>
      <c r="AH305" s="185"/>
      <c r="AI305" s="185"/>
      <c r="AJ305" s="185"/>
      <c r="AK305" s="185"/>
      <c r="AL305" s="185"/>
      <c r="AM305" s="185"/>
      <c r="AN305" s="185"/>
      <c r="AO305" s="185"/>
      <c r="AP305" s="185"/>
      <c r="AQ305" s="185"/>
      <c r="AR305" s="185"/>
      <c r="AS305" s="185"/>
      <c r="AT305" s="185"/>
      <c r="AU305" s="185"/>
      <c r="AV305" s="185"/>
      <c r="AW305" s="185"/>
      <c r="AX305" s="185"/>
      <c r="AY305" s="185"/>
      <c r="AZ305" s="185"/>
      <c r="BA305" s="185"/>
      <c r="BB305" s="185"/>
      <c r="BC305" s="185"/>
      <c r="BD305" s="185"/>
      <c r="BE305" s="185"/>
      <c r="BF305" s="185"/>
      <c r="BG305" s="185"/>
      <c r="BH305" s="185"/>
      <c r="BI305" s="185"/>
      <c r="BJ305" s="185"/>
    </row>
    <row r="306" spans="1:62" x14ac:dyDescent="0.3">
      <c r="A306" s="24">
        <f t="shared" si="36"/>
        <v>4</v>
      </c>
      <c r="B306" s="86">
        <f t="shared" si="37"/>
        <v>8.0057506727467774E-3</v>
      </c>
      <c r="C306" s="23">
        <f t="shared" si="38"/>
        <v>1.1707713659788177</v>
      </c>
      <c r="D306" s="23">
        <f t="shared" si="39"/>
        <v>6.5869430483451424E-2</v>
      </c>
      <c r="E306" s="26"/>
      <c r="G306" s="26"/>
      <c r="H306" s="26"/>
      <c r="I306" s="26"/>
      <c r="J306" s="185"/>
      <c r="L306" s="26"/>
      <c r="M306" s="26"/>
      <c r="N306" s="26"/>
      <c r="O306" s="26"/>
      <c r="P306" s="185"/>
      <c r="Q306" s="26"/>
      <c r="R306" s="185"/>
      <c r="S306" s="185"/>
      <c r="T306" s="26"/>
      <c r="U306" s="185"/>
      <c r="V306" s="26"/>
      <c r="W306" s="26"/>
      <c r="X306" s="185"/>
      <c r="Y306" s="26"/>
      <c r="Z306" s="185"/>
      <c r="AA306" s="185"/>
      <c r="AB306" s="185"/>
      <c r="AC306" s="185"/>
      <c r="AD306" s="185"/>
      <c r="AE306" s="185"/>
      <c r="AF306" s="185"/>
      <c r="AG306" s="185"/>
      <c r="AH306" s="185"/>
      <c r="AI306" s="185"/>
      <c r="AJ306" s="185"/>
      <c r="AK306" s="185"/>
      <c r="AL306" s="185"/>
      <c r="AM306" s="185"/>
      <c r="AN306" s="185"/>
      <c r="AO306" s="185"/>
      <c r="AP306" s="185"/>
      <c r="AQ306" s="185"/>
      <c r="AR306" s="185"/>
      <c r="AS306" s="185"/>
      <c r="AT306" s="185"/>
      <c r="AU306" s="185"/>
      <c r="AV306" s="185"/>
      <c r="AW306" s="185"/>
      <c r="AX306" s="185"/>
      <c r="AY306" s="185"/>
      <c r="AZ306" s="185"/>
      <c r="BA306" s="185"/>
      <c r="BB306" s="185"/>
      <c r="BC306" s="185"/>
      <c r="BD306" s="185"/>
      <c r="BE306" s="185"/>
      <c r="BF306" s="185"/>
      <c r="BG306" s="185"/>
      <c r="BH306" s="185"/>
      <c r="BI306" s="185"/>
      <c r="BJ306" s="185"/>
    </row>
    <row r="307" spans="1:62" x14ac:dyDescent="0.3">
      <c r="A307" s="24">
        <f t="shared" si="36"/>
        <v>5</v>
      </c>
      <c r="B307" s="86">
        <f t="shared" si="37"/>
        <v>9.2993960001331415E-3</v>
      </c>
      <c r="C307" s="23">
        <f t="shared" si="38"/>
        <v>1.1355726133440511</v>
      </c>
      <c r="D307" s="23">
        <f t="shared" si="39"/>
        <v>6.0742617891731444E-2</v>
      </c>
      <c r="E307" s="26"/>
      <c r="F307" s="26"/>
      <c r="G307" s="26"/>
      <c r="H307" s="26"/>
      <c r="I307" s="26"/>
      <c r="J307" s="185"/>
      <c r="L307" s="26"/>
      <c r="M307" s="26"/>
      <c r="N307" s="26"/>
      <c r="O307" s="26"/>
      <c r="P307" s="185"/>
      <c r="Q307" s="26"/>
      <c r="R307" s="185"/>
      <c r="S307" s="185"/>
      <c r="T307" s="26"/>
      <c r="U307" s="185"/>
      <c r="V307" s="26"/>
      <c r="W307" s="26"/>
      <c r="X307" s="185"/>
      <c r="Y307" s="26"/>
      <c r="Z307" s="185"/>
      <c r="AA307" s="185"/>
      <c r="AB307" s="185"/>
      <c r="AC307" s="185"/>
      <c r="AD307" s="185"/>
      <c r="AE307" s="185"/>
      <c r="AF307" s="185"/>
      <c r="AG307" s="185"/>
      <c r="AH307" s="185"/>
      <c r="AI307" s="185"/>
      <c r="AJ307" s="185"/>
      <c r="AK307" s="185"/>
      <c r="AL307" s="185"/>
      <c r="AM307" s="185"/>
      <c r="AN307" s="185"/>
      <c r="AO307" s="185"/>
      <c r="AP307" s="185"/>
      <c r="AQ307" s="185"/>
      <c r="AR307" s="185"/>
      <c r="AS307" s="185"/>
      <c r="AT307" s="185"/>
      <c r="AU307" s="185"/>
      <c r="AV307" s="185"/>
      <c r="AW307" s="185"/>
      <c r="AX307" s="185"/>
      <c r="AY307" s="185"/>
      <c r="AZ307" s="185"/>
      <c r="BA307" s="185"/>
      <c r="BB307" s="185"/>
      <c r="BC307" s="185"/>
      <c r="BD307" s="185"/>
      <c r="BE307" s="185"/>
      <c r="BF307" s="185"/>
      <c r="BG307" s="185"/>
      <c r="BH307" s="185"/>
      <c r="BI307" s="185"/>
      <c r="BJ307" s="185"/>
    </row>
    <row r="308" spans="1:62" x14ac:dyDescent="0.3">
      <c r="A308" s="24">
        <f t="shared" si="36"/>
        <v>6</v>
      </c>
      <c r="B308" s="86">
        <f t="shared" si="37"/>
        <v>1.0901570297237578E-2</v>
      </c>
      <c r="C308" s="23">
        <f t="shared" si="38"/>
        <v>1.1349121078733588</v>
      </c>
      <c r="D308" s="23">
        <f t="shared" si="39"/>
        <v>7.0860919429663577E-2</v>
      </c>
      <c r="E308" s="26"/>
      <c r="F308" s="26"/>
      <c r="G308" s="26"/>
      <c r="H308" s="26"/>
      <c r="I308" s="26"/>
      <c r="J308" s="185"/>
      <c r="L308" s="26"/>
      <c r="M308" s="26"/>
      <c r="N308" s="26"/>
      <c r="O308" s="26"/>
      <c r="P308" s="185"/>
      <c r="Q308" s="26"/>
      <c r="R308" s="185"/>
      <c r="S308" s="185"/>
      <c r="T308" s="26"/>
      <c r="U308" s="185"/>
      <c r="V308" s="26"/>
      <c r="W308" s="26"/>
      <c r="X308" s="185"/>
      <c r="Y308" s="26"/>
      <c r="Z308" s="185"/>
      <c r="AA308" s="185"/>
      <c r="AB308" s="185"/>
      <c r="AC308" s="185"/>
      <c r="AD308" s="185"/>
      <c r="AE308" s="185"/>
      <c r="AF308" s="185"/>
      <c r="AG308" s="185"/>
      <c r="AH308" s="185"/>
      <c r="AI308" s="185"/>
      <c r="AJ308" s="185"/>
      <c r="AK308" s="185"/>
      <c r="AL308" s="185"/>
      <c r="AM308" s="185"/>
      <c r="AN308" s="185"/>
      <c r="AO308" s="185"/>
      <c r="AP308" s="185"/>
      <c r="AQ308" s="185"/>
      <c r="AR308" s="185"/>
      <c r="AS308" s="185"/>
      <c r="AT308" s="185"/>
      <c r="AU308" s="185"/>
      <c r="AV308" s="185"/>
      <c r="AW308" s="185"/>
      <c r="AX308" s="185"/>
      <c r="AY308" s="185"/>
      <c r="AZ308" s="185"/>
      <c r="BA308" s="185"/>
      <c r="BB308" s="185"/>
      <c r="BC308" s="185"/>
      <c r="BD308" s="185"/>
      <c r="BE308" s="185"/>
      <c r="BF308" s="185"/>
      <c r="BG308" s="185"/>
      <c r="BH308" s="185"/>
      <c r="BI308" s="185"/>
      <c r="BJ308" s="185"/>
    </row>
    <row r="309" spans="1:62" x14ac:dyDescent="0.3">
      <c r="A309" s="24">
        <f t="shared" si="36"/>
        <v>7</v>
      </c>
      <c r="B309" s="86">
        <f t="shared" si="37"/>
        <v>1.1807634107685571E-2</v>
      </c>
      <c r="C309" s="23">
        <f t="shared" si="38"/>
        <v>1.1315561804877126</v>
      </c>
      <c r="D309" s="23">
        <f t="shared" si="39"/>
        <v>7.4841233806455229E-2</v>
      </c>
      <c r="E309" s="26"/>
      <c r="F309" s="26"/>
      <c r="G309" s="26"/>
      <c r="H309" s="26"/>
      <c r="I309" s="26"/>
      <c r="J309" s="185"/>
      <c r="L309" s="26"/>
      <c r="M309" s="26"/>
      <c r="N309" s="26"/>
      <c r="O309" s="26"/>
      <c r="P309" s="185"/>
      <c r="Q309" s="26"/>
      <c r="R309" s="185"/>
      <c r="S309" s="185"/>
      <c r="T309" s="26"/>
      <c r="U309" s="185"/>
      <c r="V309" s="26"/>
      <c r="W309" s="26"/>
      <c r="X309" s="185"/>
      <c r="Y309" s="26"/>
      <c r="Z309" s="185"/>
      <c r="AA309" s="185"/>
      <c r="AB309" s="185"/>
      <c r="AC309" s="185"/>
      <c r="AD309" s="185"/>
      <c r="AE309" s="185"/>
      <c r="AF309" s="185"/>
      <c r="AG309" s="185"/>
      <c r="AH309" s="185"/>
      <c r="AI309" s="185"/>
      <c r="AJ309" s="185"/>
      <c r="AK309" s="185"/>
      <c r="AL309" s="185"/>
      <c r="AM309" s="185"/>
      <c r="AN309" s="185"/>
      <c r="AO309" s="185"/>
      <c r="AP309" s="185"/>
      <c r="AQ309" s="185"/>
      <c r="AR309" s="185"/>
      <c r="AS309" s="185"/>
      <c r="AT309" s="185"/>
      <c r="AU309" s="185"/>
      <c r="AV309" s="185"/>
      <c r="AW309" s="185"/>
      <c r="AX309" s="185"/>
      <c r="AY309" s="185"/>
      <c r="AZ309" s="185"/>
      <c r="BA309" s="185"/>
      <c r="BB309" s="185"/>
      <c r="BC309" s="185"/>
      <c r="BD309" s="185"/>
      <c r="BE309" s="185"/>
      <c r="BF309" s="185"/>
      <c r="BG309" s="185"/>
      <c r="BH309" s="185"/>
      <c r="BI309" s="185"/>
      <c r="BJ309" s="185"/>
    </row>
    <row r="310" spans="1:62" x14ac:dyDescent="0.3">
      <c r="A310" s="24">
        <f t="shared" si="36"/>
        <v>8</v>
      </c>
      <c r="B310" s="86">
        <f t="shared" si="37"/>
        <v>1.2565514398445322E-2</v>
      </c>
      <c r="C310" s="23">
        <f t="shared" si="38"/>
        <v>1.1265852572003814</v>
      </c>
      <c r="D310" s="23">
        <f t="shared" si="39"/>
        <v>7.6635535452107051E-2</v>
      </c>
      <c r="E310" s="26"/>
      <c r="F310" s="26"/>
      <c r="G310" s="26"/>
      <c r="H310" s="26"/>
      <c r="I310" s="26"/>
      <c r="J310" s="185"/>
      <c r="L310" s="26"/>
      <c r="M310" s="26"/>
      <c r="N310" s="26"/>
      <c r="O310" s="26"/>
      <c r="P310" s="185"/>
      <c r="Q310" s="26"/>
      <c r="R310" s="185"/>
      <c r="S310" s="185"/>
      <c r="T310" s="26"/>
      <c r="U310" s="185"/>
      <c r="V310" s="26"/>
      <c r="W310" s="26"/>
      <c r="X310" s="185"/>
      <c r="Y310" s="26"/>
      <c r="Z310" s="185"/>
      <c r="AA310" s="185"/>
      <c r="AB310" s="185"/>
      <c r="AC310" s="185"/>
      <c r="AD310" s="185"/>
      <c r="AE310" s="185"/>
      <c r="AF310" s="185"/>
      <c r="AG310" s="185"/>
      <c r="AH310" s="185"/>
      <c r="AI310" s="185"/>
      <c r="AJ310" s="185"/>
      <c r="AK310" s="185"/>
      <c r="AL310" s="185"/>
      <c r="AM310" s="185"/>
      <c r="AN310" s="185"/>
      <c r="AO310" s="185"/>
      <c r="AP310" s="185"/>
      <c r="AQ310" s="185"/>
      <c r="AR310" s="185"/>
      <c r="AS310" s="185"/>
      <c r="AT310" s="185"/>
      <c r="AU310" s="185"/>
      <c r="AV310" s="185"/>
      <c r="AW310" s="185"/>
      <c r="AX310" s="185"/>
      <c r="AY310" s="185"/>
      <c r="AZ310" s="185"/>
      <c r="BA310" s="185"/>
      <c r="BB310" s="185"/>
      <c r="BC310" s="185"/>
      <c r="BD310" s="185"/>
      <c r="BE310" s="185"/>
      <c r="BF310" s="185"/>
      <c r="BG310" s="185"/>
      <c r="BH310" s="185"/>
      <c r="BI310" s="185"/>
      <c r="BJ310" s="185"/>
    </row>
    <row r="311" spans="1:62" x14ac:dyDescent="0.3">
      <c r="A311" s="24">
        <f t="shared" si="36"/>
        <v>9</v>
      </c>
      <c r="B311" s="86">
        <f t="shared" si="37"/>
        <v>1.5207213688956712E-2</v>
      </c>
      <c r="C311" s="23">
        <f t="shared" si="38"/>
        <v>1.1647620139562853</v>
      </c>
      <c r="D311" s="23">
        <f t="shared" si="39"/>
        <v>0.12071841820242285</v>
      </c>
      <c r="E311" s="26"/>
      <c r="F311" s="26"/>
      <c r="G311" s="26"/>
      <c r="H311" s="26"/>
      <c r="I311" s="26"/>
      <c r="J311" s="185"/>
      <c r="L311" s="26"/>
      <c r="M311" s="26"/>
      <c r="N311" s="26"/>
      <c r="O311" s="26"/>
      <c r="P311" s="185"/>
      <c r="Q311" s="26"/>
      <c r="R311" s="185"/>
      <c r="S311" s="185"/>
      <c r="T311" s="26"/>
      <c r="U311" s="185"/>
      <c r="V311" s="26"/>
      <c r="W311" s="26"/>
      <c r="X311" s="185"/>
      <c r="Y311" s="26"/>
      <c r="Z311" s="185"/>
      <c r="AA311" s="185"/>
      <c r="AB311" s="185"/>
      <c r="AC311" s="185"/>
      <c r="AD311" s="185"/>
      <c r="AE311" s="185"/>
      <c r="AF311" s="185"/>
      <c r="AG311" s="185"/>
      <c r="AH311" s="185"/>
      <c r="AI311" s="185"/>
      <c r="AJ311" s="185"/>
      <c r="AK311" s="185"/>
      <c r="AL311" s="185"/>
      <c r="AM311" s="185"/>
      <c r="AN311" s="185"/>
      <c r="AO311" s="185"/>
      <c r="AP311" s="185"/>
      <c r="AQ311" s="185"/>
      <c r="AR311" s="185"/>
      <c r="AS311" s="185"/>
      <c r="AT311" s="185"/>
      <c r="AU311" s="185"/>
      <c r="AV311" s="185"/>
      <c r="AW311" s="185"/>
      <c r="AX311" s="185"/>
      <c r="AY311" s="185"/>
      <c r="AZ311" s="185"/>
      <c r="BA311" s="185"/>
      <c r="BB311" s="185"/>
      <c r="BC311" s="185"/>
      <c r="BD311" s="185"/>
      <c r="BE311" s="185"/>
      <c r="BF311" s="185"/>
      <c r="BG311" s="185"/>
      <c r="BH311" s="185"/>
      <c r="BI311" s="185"/>
      <c r="BJ311" s="185"/>
    </row>
    <row r="312" spans="1:62" x14ac:dyDescent="0.3">
      <c r="A312" s="24">
        <f t="shared" si="36"/>
        <v>10</v>
      </c>
      <c r="B312" s="86">
        <f t="shared" si="37"/>
        <v>1.2902527889226578E-2</v>
      </c>
      <c r="C312" s="23">
        <f t="shared" si="38"/>
        <v>1.1359160709928076</v>
      </c>
      <c r="D312" s="23">
        <f t="shared" si="39"/>
        <v>8.4491381997166534E-2</v>
      </c>
      <c r="E312" s="26"/>
      <c r="F312" s="26"/>
      <c r="G312" s="26"/>
      <c r="H312" s="26"/>
      <c r="I312" s="26"/>
      <c r="J312" s="185"/>
      <c r="L312" s="26"/>
      <c r="M312" s="26"/>
      <c r="N312" s="26"/>
      <c r="O312" s="26"/>
      <c r="P312" s="185"/>
      <c r="Q312" s="26"/>
      <c r="R312" s="185"/>
      <c r="S312" s="185"/>
      <c r="T312" s="26"/>
      <c r="U312" s="185"/>
      <c r="V312" s="26"/>
      <c r="W312" s="26"/>
      <c r="X312" s="185"/>
      <c r="Y312" s="26"/>
      <c r="Z312" s="185"/>
      <c r="AA312" s="185"/>
      <c r="AB312" s="185"/>
      <c r="AC312" s="185"/>
      <c r="AD312" s="185"/>
      <c r="AE312" s="185"/>
      <c r="AF312" s="185"/>
      <c r="AG312" s="185"/>
      <c r="AH312" s="185"/>
      <c r="AI312" s="185"/>
      <c r="AJ312" s="185"/>
      <c r="AK312" s="185"/>
      <c r="AL312" s="185"/>
      <c r="AM312" s="185"/>
      <c r="AN312" s="185"/>
      <c r="AO312" s="185"/>
      <c r="AP312" s="185"/>
      <c r="AQ312" s="185"/>
      <c r="AR312" s="185"/>
      <c r="AS312" s="185"/>
      <c r="AT312" s="185"/>
      <c r="AU312" s="185"/>
      <c r="AV312" s="185"/>
      <c r="AW312" s="185"/>
      <c r="AX312" s="185"/>
      <c r="AY312" s="185"/>
      <c r="AZ312" s="185"/>
      <c r="BA312" s="185"/>
      <c r="BB312" s="185"/>
      <c r="BC312" s="185"/>
      <c r="BD312" s="185"/>
      <c r="BE312" s="185"/>
      <c r="BF312" s="185"/>
      <c r="BG312" s="185"/>
      <c r="BH312" s="185"/>
      <c r="BI312" s="185"/>
      <c r="BJ312" s="185"/>
    </row>
    <row r="313" spans="1:62" x14ac:dyDescent="0.3">
      <c r="A313" s="24">
        <f t="shared" si="36"/>
        <v>11</v>
      </c>
      <c r="B313" s="86">
        <f t="shared" si="37"/>
        <v>1.3328515501980474E-2</v>
      </c>
      <c r="C313" s="23">
        <f t="shared" si="38"/>
        <v>1.1246678685428082</v>
      </c>
      <c r="D313" s="23">
        <f t="shared" si="39"/>
        <v>8.0057700457965689E-2</v>
      </c>
      <c r="E313" s="26"/>
      <c r="F313" s="26"/>
      <c r="G313" s="26"/>
      <c r="H313" s="26"/>
      <c r="I313" s="26"/>
      <c r="J313" s="185"/>
      <c r="L313" s="26"/>
      <c r="M313" s="26"/>
      <c r="N313" s="26"/>
      <c r="O313" s="26"/>
      <c r="P313" s="185"/>
      <c r="Q313" s="26"/>
      <c r="R313" s="185"/>
      <c r="S313" s="185"/>
      <c r="T313" s="26"/>
      <c r="U313" s="185"/>
      <c r="V313" s="26"/>
      <c r="W313" s="26"/>
      <c r="X313" s="185"/>
      <c r="Y313" s="26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185"/>
      <c r="AJ313" s="185"/>
      <c r="AK313" s="185"/>
      <c r="AL313" s="185"/>
      <c r="AM313" s="185"/>
      <c r="AN313" s="185"/>
      <c r="AO313" s="185"/>
      <c r="AP313" s="185"/>
      <c r="AQ313" s="185"/>
      <c r="AR313" s="185"/>
      <c r="AS313" s="185"/>
      <c r="AT313" s="185"/>
      <c r="AU313" s="185"/>
      <c r="AV313" s="185"/>
      <c r="AW313" s="185"/>
      <c r="AX313" s="185"/>
      <c r="AY313" s="185"/>
      <c r="AZ313" s="185"/>
      <c r="BA313" s="185"/>
      <c r="BB313" s="185"/>
      <c r="BC313" s="185"/>
      <c r="BD313" s="185"/>
      <c r="BE313" s="185"/>
      <c r="BF313" s="185"/>
      <c r="BG313" s="185"/>
      <c r="BH313" s="185"/>
      <c r="BI313" s="185"/>
      <c r="BJ313" s="185"/>
    </row>
    <row r="314" spans="1:62" x14ac:dyDescent="0.3">
      <c r="A314" s="24">
        <f t="shared" si="36"/>
        <v>12</v>
      </c>
      <c r="B314" s="86">
        <f t="shared" si="37"/>
        <v>1.2970058607702215E-2</v>
      </c>
      <c r="C314" s="23">
        <f t="shared" si="38"/>
        <v>1.1173420121724209</v>
      </c>
      <c r="D314" s="23">
        <f t="shared" si="39"/>
        <v>7.3326721100560238E-2</v>
      </c>
      <c r="E314" s="26"/>
      <c r="F314" s="26"/>
      <c r="G314" s="26"/>
      <c r="H314" s="26"/>
      <c r="I314" s="26"/>
      <c r="J314" s="185"/>
      <c r="L314" s="26"/>
      <c r="M314" s="26"/>
      <c r="N314" s="26"/>
      <c r="O314" s="26"/>
      <c r="P314" s="185"/>
      <c r="Q314" s="26"/>
      <c r="R314" s="185"/>
      <c r="S314" s="185"/>
      <c r="T314" s="26"/>
      <c r="U314" s="185"/>
      <c r="V314" s="26"/>
      <c r="W314" s="26"/>
      <c r="X314" s="185"/>
      <c r="Y314" s="26"/>
      <c r="Z314" s="185"/>
      <c r="AA314" s="185"/>
      <c r="AB314" s="185"/>
      <c r="AC314" s="185"/>
      <c r="AD314" s="185"/>
      <c r="AE314" s="185"/>
      <c r="AF314" s="185"/>
      <c r="AG314" s="185"/>
      <c r="AH314" s="185"/>
      <c r="AI314" s="185"/>
      <c r="AJ314" s="185"/>
      <c r="AK314" s="185"/>
      <c r="AL314" s="185"/>
      <c r="AM314" s="185"/>
      <c r="AN314" s="185"/>
      <c r="AO314" s="185"/>
      <c r="AP314" s="185"/>
      <c r="AQ314" s="185"/>
      <c r="AR314" s="185"/>
      <c r="AS314" s="185"/>
      <c r="AT314" s="185"/>
      <c r="AU314" s="185"/>
      <c r="AV314" s="185"/>
      <c r="AW314" s="185"/>
      <c r="AX314" s="185"/>
      <c r="AY314" s="185"/>
      <c r="AZ314" s="185"/>
      <c r="BA314" s="185"/>
      <c r="BB314" s="185"/>
      <c r="BC314" s="185"/>
      <c r="BD314" s="185"/>
      <c r="BE314" s="185"/>
      <c r="BF314" s="185"/>
      <c r="BG314" s="185"/>
      <c r="BH314" s="185"/>
      <c r="BI314" s="185"/>
      <c r="BJ314" s="185"/>
    </row>
    <row r="315" spans="1:62" x14ac:dyDescent="0.3">
      <c r="A315" s="24">
        <f t="shared" si="36"/>
        <v>13</v>
      </c>
      <c r="B315" s="86">
        <f t="shared" si="37"/>
        <v>1.3599598528278408E-2</v>
      </c>
      <c r="C315" s="23">
        <f t="shared" si="38"/>
        <v>1.1105562754542617</v>
      </c>
      <c r="D315" s="23">
        <f t="shared" si="39"/>
        <v>7.2439639899039301E-2</v>
      </c>
      <c r="E315" s="26"/>
      <c r="F315" s="26"/>
      <c r="G315" s="26"/>
      <c r="H315" s="26"/>
      <c r="I315" s="26"/>
      <c r="J315" s="185"/>
      <c r="L315" s="26"/>
      <c r="M315" s="26"/>
      <c r="N315" s="26"/>
      <c r="O315" s="26"/>
      <c r="P315" s="185"/>
      <c r="Q315" s="26"/>
      <c r="R315" s="185"/>
      <c r="S315" s="185"/>
      <c r="T315" s="26"/>
      <c r="U315" s="185"/>
      <c r="V315" s="26"/>
      <c r="W315" s="26"/>
      <c r="X315" s="185"/>
      <c r="Y315" s="26"/>
      <c r="Z315" s="185"/>
      <c r="AA315" s="185"/>
      <c r="AB315" s="185"/>
      <c r="AC315" s="185"/>
      <c r="AD315" s="185"/>
      <c r="AE315" s="185"/>
      <c r="AF315" s="185"/>
      <c r="AG315" s="185"/>
      <c r="AH315" s="185"/>
      <c r="AI315" s="185"/>
      <c r="AJ315" s="185"/>
      <c r="AK315" s="185"/>
      <c r="AL315" s="185"/>
      <c r="AM315" s="185"/>
      <c r="AN315" s="185"/>
      <c r="AO315" s="185"/>
      <c r="AP315" s="185"/>
      <c r="AQ315" s="185"/>
      <c r="AR315" s="185"/>
      <c r="AS315" s="185"/>
      <c r="AT315" s="185"/>
      <c r="AU315" s="185"/>
      <c r="AV315" s="185"/>
      <c r="AW315" s="185"/>
      <c r="AX315" s="185"/>
      <c r="AY315" s="185"/>
      <c r="AZ315" s="185"/>
      <c r="BA315" s="185"/>
      <c r="BB315" s="185"/>
      <c r="BC315" s="185"/>
      <c r="BD315" s="185"/>
      <c r="BE315" s="185"/>
      <c r="BF315" s="185"/>
      <c r="BG315" s="185"/>
      <c r="BH315" s="185"/>
      <c r="BI315" s="185"/>
      <c r="BJ315" s="185"/>
    </row>
    <row r="316" spans="1:62" x14ac:dyDescent="0.3">
      <c r="A316" s="24">
        <f t="shared" si="36"/>
        <v>14</v>
      </c>
      <c r="B316" s="86">
        <f t="shared" si="37"/>
        <v>1.3616241169798472E-2</v>
      </c>
      <c r="C316" s="23">
        <f t="shared" si="38"/>
        <v>1.1062193149653194</v>
      </c>
      <c r="D316" s="23">
        <f t="shared" si="39"/>
        <v>6.9683110259714076E-2</v>
      </c>
      <c r="E316" s="26"/>
      <c r="F316" s="26"/>
      <c r="G316" s="26"/>
      <c r="H316" s="26"/>
      <c r="I316" s="26"/>
      <c r="J316" s="185"/>
      <c r="L316" s="26"/>
      <c r="M316" s="26"/>
      <c r="N316" s="26"/>
      <c r="O316" s="26"/>
      <c r="P316" s="185"/>
      <c r="Q316" s="26"/>
      <c r="R316" s="185"/>
      <c r="S316" s="185"/>
      <c r="T316" s="26"/>
      <c r="U316" s="185"/>
      <c r="V316" s="26"/>
      <c r="W316" s="26"/>
      <c r="X316" s="185"/>
      <c r="Y316" s="26"/>
      <c r="Z316" s="185"/>
      <c r="AA316" s="185"/>
      <c r="AB316" s="185"/>
      <c r="AC316" s="185"/>
      <c r="AD316" s="185"/>
      <c r="AE316" s="185"/>
      <c r="AF316" s="185"/>
      <c r="AG316" s="185"/>
      <c r="AH316" s="185"/>
      <c r="AI316" s="185"/>
      <c r="AJ316" s="185"/>
      <c r="AK316" s="185"/>
      <c r="AL316" s="185"/>
      <c r="AM316" s="185"/>
      <c r="AN316" s="185"/>
      <c r="AO316" s="185"/>
      <c r="AP316" s="185"/>
      <c r="AQ316" s="185"/>
      <c r="AR316" s="185"/>
      <c r="AS316" s="185"/>
      <c r="AT316" s="185"/>
      <c r="AU316" s="185"/>
      <c r="AV316" s="185"/>
      <c r="AW316" s="185"/>
      <c r="AX316" s="185"/>
      <c r="AY316" s="185"/>
      <c r="AZ316" s="185"/>
      <c r="BA316" s="185"/>
      <c r="BB316" s="185"/>
      <c r="BC316" s="185"/>
      <c r="BD316" s="185"/>
      <c r="BE316" s="185"/>
      <c r="BF316" s="185"/>
      <c r="BG316" s="185"/>
      <c r="BH316" s="185"/>
      <c r="BI316" s="185"/>
      <c r="BJ316" s="185"/>
    </row>
    <row r="317" spans="1:62" x14ac:dyDescent="0.3">
      <c r="A317" s="24">
        <f t="shared" si="36"/>
        <v>15</v>
      </c>
      <c r="B317" s="86">
        <f t="shared" si="37"/>
        <v>1.4123841736160363E-2</v>
      </c>
      <c r="C317" s="23">
        <f t="shared" si="38"/>
        <v>1.1033310138818588</v>
      </c>
      <c r="D317" s="23">
        <f t="shared" si="39"/>
        <v>7.0315380111780248E-2</v>
      </c>
      <c r="E317" s="26"/>
      <c r="F317" s="26"/>
      <c r="G317" s="26"/>
      <c r="H317" s="26"/>
      <c r="I317" s="26"/>
      <c r="J317" s="185"/>
      <c r="L317" s="26"/>
      <c r="M317" s="26"/>
      <c r="N317" s="26"/>
      <c r="O317" s="26"/>
      <c r="P317" s="185"/>
      <c r="Q317" s="26"/>
      <c r="R317" s="185"/>
      <c r="S317" s="185"/>
      <c r="T317" s="26"/>
      <c r="U317" s="185"/>
      <c r="V317" s="26"/>
      <c r="W317" s="26"/>
      <c r="X317" s="185"/>
      <c r="Y317" s="26"/>
      <c r="Z317" s="185"/>
      <c r="AA317" s="185"/>
      <c r="AB317" s="185"/>
      <c r="AC317" s="185"/>
      <c r="AD317" s="185"/>
      <c r="AE317" s="185"/>
      <c r="AF317" s="185"/>
      <c r="AG317" s="185"/>
      <c r="AH317" s="185"/>
      <c r="AI317" s="185"/>
      <c r="AJ317" s="185"/>
      <c r="AK317" s="185"/>
      <c r="AL317" s="185"/>
      <c r="AM317" s="185"/>
      <c r="AN317" s="185"/>
      <c r="AO317" s="185"/>
      <c r="AP317" s="185"/>
      <c r="AQ317" s="185"/>
      <c r="AR317" s="185"/>
      <c r="AS317" s="185"/>
      <c r="AT317" s="185"/>
      <c r="AU317" s="185"/>
      <c r="AV317" s="185"/>
      <c r="AW317" s="185"/>
      <c r="AX317" s="185"/>
      <c r="AY317" s="185"/>
      <c r="AZ317" s="185"/>
      <c r="BA317" s="185"/>
      <c r="BB317" s="185"/>
      <c r="BC317" s="185"/>
      <c r="BD317" s="185"/>
      <c r="BE317" s="185"/>
      <c r="BF317" s="185"/>
      <c r="BG317" s="185"/>
      <c r="BH317" s="185"/>
      <c r="BI317" s="185"/>
      <c r="BJ317" s="185"/>
    </row>
    <row r="318" spans="1:62" x14ac:dyDescent="0.3">
      <c r="A318" s="24">
        <f t="shared" si="36"/>
        <v>16</v>
      </c>
      <c r="B318" s="86">
        <f t="shared" si="37"/>
        <v>1.4127362294943453E-2</v>
      </c>
      <c r="C318" s="23">
        <f t="shared" si="38"/>
        <v>1.0994799457705786</v>
      </c>
      <c r="D318" s="23">
        <f t="shared" si="39"/>
        <v>6.7711653341446826E-2</v>
      </c>
      <c r="E318" s="26"/>
      <c r="F318" s="26"/>
      <c r="G318" s="26"/>
      <c r="H318" s="26"/>
      <c r="I318" s="26"/>
      <c r="J318" s="185"/>
      <c r="L318" s="26"/>
      <c r="M318" s="26"/>
      <c r="N318" s="26"/>
      <c r="O318" s="26"/>
      <c r="P318" s="185"/>
      <c r="Q318" s="26"/>
      <c r="R318" s="185"/>
      <c r="S318" s="185"/>
      <c r="T318" s="26"/>
      <c r="U318" s="185"/>
      <c r="V318" s="26"/>
      <c r="W318" s="26"/>
      <c r="X318" s="185"/>
      <c r="Y318" s="26"/>
      <c r="Z318" s="185"/>
      <c r="AA318" s="185"/>
      <c r="AB318" s="185"/>
      <c r="AC318" s="185"/>
      <c r="AD318" s="185"/>
      <c r="AE318" s="185"/>
      <c r="AF318" s="185"/>
      <c r="AG318" s="185"/>
      <c r="AH318" s="185"/>
      <c r="AI318" s="185"/>
      <c r="AJ318" s="185"/>
      <c r="AK318" s="185"/>
      <c r="AL318" s="185"/>
      <c r="AM318" s="185"/>
      <c r="AN318" s="185"/>
      <c r="AO318" s="185"/>
      <c r="AP318" s="185"/>
      <c r="AQ318" s="185"/>
      <c r="AR318" s="185"/>
      <c r="AS318" s="185"/>
      <c r="AT318" s="185"/>
      <c r="AU318" s="185"/>
      <c r="AV318" s="185"/>
      <c r="AW318" s="185"/>
      <c r="AX318" s="185"/>
      <c r="AY318" s="185"/>
      <c r="AZ318" s="185"/>
      <c r="BA318" s="185"/>
      <c r="BB318" s="185"/>
      <c r="BC318" s="185"/>
      <c r="BD318" s="185"/>
      <c r="BE318" s="185"/>
      <c r="BF318" s="185"/>
      <c r="BG318" s="185"/>
      <c r="BH318" s="185"/>
      <c r="BI318" s="185"/>
      <c r="BJ318" s="185"/>
    </row>
    <row r="319" spans="1:62" x14ac:dyDescent="0.3">
      <c r="A319" s="24">
        <f t="shared" si="36"/>
        <v>17</v>
      </c>
      <c r="B319" s="86">
        <f t="shared" si="37"/>
        <v>1.3935651866664279E-2</v>
      </c>
      <c r="C319" s="23">
        <f t="shared" si="38"/>
        <v>1.096591644687118</v>
      </c>
      <c r="D319" s="23">
        <f t="shared" si="39"/>
        <v>6.4853533768279903E-2</v>
      </c>
      <c r="E319" s="26"/>
      <c r="F319" s="26"/>
      <c r="G319" s="26"/>
      <c r="H319" s="26"/>
      <c r="I319" s="26"/>
      <c r="J319" s="185"/>
      <c r="L319" s="26"/>
      <c r="M319" s="26"/>
      <c r="N319" s="26"/>
      <c r="O319" s="26"/>
      <c r="P319" s="185"/>
      <c r="Q319" s="26"/>
      <c r="R319" s="185"/>
      <c r="S319" s="185"/>
      <c r="T319" s="26"/>
      <c r="U319" s="185"/>
      <c r="V319" s="26"/>
      <c r="W319" s="26"/>
      <c r="X319" s="185"/>
      <c r="Y319" s="26"/>
      <c r="Z319" s="185"/>
      <c r="AA319" s="185"/>
      <c r="AB319" s="185"/>
      <c r="AC319" s="185"/>
      <c r="AD319" s="185"/>
      <c r="AE319" s="185"/>
      <c r="AF319" s="185"/>
      <c r="AG319" s="185"/>
      <c r="AH319" s="185"/>
      <c r="AI319" s="185"/>
      <c r="AJ319" s="185"/>
      <c r="AK319" s="185"/>
      <c r="AL319" s="185"/>
      <c r="AM319" s="185"/>
      <c r="AN319" s="185"/>
      <c r="AO319" s="185"/>
      <c r="AP319" s="185"/>
      <c r="AQ319" s="185"/>
      <c r="AR319" s="185"/>
      <c r="AS319" s="185"/>
      <c r="AT319" s="185"/>
      <c r="AU319" s="185"/>
      <c r="AV319" s="185"/>
      <c r="AW319" s="185"/>
      <c r="AX319" s="185"/>
      <c r="AY319" s="185"/>
      <c r="AZ319" s="185"/>
      <c r="BA319" s="185"/>
      <c r="BB319" s="185"/>
      <c r="BC319" s="185"/>
      <c r="BD319" s="185"/>
      <c r="BE319" s="185"/>
      <c r="BF319" s="185"/>
      <c r="BG319" s="185"/>
      <c r="BH319" s="185"/>
      <c r="BI319" s="185"/>
      <c r="BJ319" s="185"/>
    </row>
    <row r="320" spans="1:62" x14ac:dyDescent="0.3">
      <c r="A320" s="24">
        <f t="shared" si="36"/>
        <v>18</v>
      </c>
      <c r="B320" s="86">
        <f t="shared" si="37"/>
        <v>1.3614640915806157E-2</v>
      </c>
      <c r="C320" s="23">
        <f t="shared" si="38"/>
        <v>1.0927405765758376</v>
      </c>
      <c r="D320" s="23">
        <f t="shared" si="39"/>
        <v>6.0833496460145776E-2</v>
      </c>
      <c r="E320" s="26"/>
      <c r="F320" s="26"/>
      <c r="G320" s="26"/>
      <c r="H320" s="26"/>
      <c r="I320" s="26"/>
      <c r="J320" s="185"/>
      <c r="L320" s="26"/>
      <c r="M320" s="26"/>
      <c r="N320" s="26"/>
      <c r="O320" s="26"/>
      <c r="P320" s="185"/>
      <c r="Q320" s="26"/>
      <c r="R320" s="185"/>
      <c r="S320" s="185"/>
      <c r="T320" s="26"/>
      <c r="U320" s="185"/>
      <c r="V320" s="26"/>
      <c r="W320" s="26"/>
      <c r="X320" s="185"/>
      <c r="Y320" s="26"/>
      <c r="Z320" s="185"/>
      <c r="AA320" s="185"/>
      <c r="AB320" s="185"/>
      <c r="AC320" s="185"/>
      <c r="AD320" s="185"/>
      <c r="AE320" s="185"/>
      <c r="AF320" s="185"/>
      <c r="AG320" s="185"/>
      <c r="AH320" s="185"/>
      <c r="AI320" s="185"/>
      <c r="AJ320" s="185"/>
      <c r="AK320" s="185"/>
      <c r="AL320" s="185"/>
      <c r="AM320" s="185"/>
      <c r="AN320" s="185"/>
      <c r="AO320" s="185"/>
      <c r="AP320" s="185"/>
      <c r="AQ320" s="185"/>
      <c r="AR320" s="185"/>
      <c r="AS320" s="185"/>
      <c r="AT320" s="185"/>
      <c r="AU320" s="185"/>
      <c r="AV320" s="185"/>
      <c r="AW320" s="185"/>
      <c r="AX320" s="185"/>
      <c r="AY320" s="185"/>
      <c r="AZ320" s="185"/>
      <c r="BA320" s="185"/>
      <c r="BB320" s="185"/>
      <c r="BC320" s="185"/>
      <c r="BD320" s="185"/>
      <c r="BE320" s="185"/>
      <c r="BF320" s="185"/>
      <c r="BG320" s="185"/>
      <c r="BH320" s="185"/>
      <c r="BI320" s="185"/>
      <c r="BJ320" s="185"/>
    </row>
    <row r="321" spans="1:62" x14ac:dyDescent="0.3">
      <c r="A321" s="24">
        <f t="shared" si="36"/>
        <v>19</v>
      </c>
      <c r="B321" s="86">
        <f t="shared" si="37"/>
        <v>1.3908447548794944E-2</v>
      </c>
      <c r="C321" s="23">
        <f t="shared" si="38"/>
        <v>1.0725224689916151</v>
      </c>
      <c r="D321" s="23">
        <f t="shared" si="39"/>
        <v>4.8597959383885551E-2</v>
      </c>
      <c r="E321" s="26"/>
      <c r="F321" s="26"/>
      <c r="G321" s="26"/>
      <c r="H321" s="26"/>
      <c r="I321" s="26"/>
      <c r="J321" s="185"/>
      <c r="L321" s="26"/>
      <c r="M321" s="26"/>
      <c r="N321" s="26"/>
      <c r="O321" s="26"/>
      <c r="P321" s="185"/>
      <c r="Q321" s="26"/>
      <c r="R321" s="185"/>
      <c r="S321" s="185"/>
      <c r="T321" s="26"/>
      <c r="U321" s="185"/>
      <c r="V321" s="26"/>
      <c r="W321" s="26"/>
      <c r="X321" s="185"/>
      <c r="Y321" s="26"/>
      <c r="Z321" s="185"/>
      <c r="AA321" s="185"/>
      <c r="AB321" s="185"/>
      <c r="AC321" s="185"/>
      <c r="AD321" s="185"/>
      <c r="AE321" s="185"/>
      <c r="AF321" s="185"/>
      <c r="AG321" s="185"/>
      <c r="AH321" s="185"/>
      <c r="AI321" s="185"/>
      <c r="AJ321" s="185"/>
      <c r="AK321" s="185"/>
      <c r="AL321" s="185"/>
      <c r="AM321" s="185"/>
      <c r="AN321" s="185"/>
      <c r="AO321" s="185"/>
      <c r="AP321" s="185"/>
      <c r="AQ321" s="185"/>
      <c r="AR321" s="185"/>
      <c r="AS321" s="185"/>
      <c r="AT321" s="185"/>
      <c r="AU321" s="185"/>
      <c r="AV321" s="185"/>
      <c r="AW321" s="185"/>
      <c r="AX321" s="185"/>
      <c r="AY321" s="185"/>
      <c r="AZ321" s="185"/>
      <c r="BA321" s="185"/>
      <c r="BB321" s="185"/>
      <c r="BC321" s="185"/>
      <c r="BD321" s="185"/>
      <c r="BE321" s="185"/>
      <c r="BF321" s="185"/>
      <c r="BG321" s="185"/>
      <c r="BH321" s="185"/>
      <c r="BI321" s="185"/>
      <c r="BJ321" s="185"/>
    </row>
    <row r="322" spans="1:62" x14ac:dyDescent="0.3">
      <c r="A322" s="24">
        <f t="shared" si="36"/>
        <v>20</v>
      </c>
      <c r="B322" s="86">
        <f t="shared" si="37"/>
        <v>1.3610480255426141E-2</v>
      </c>
      <c r="C322" s="23">
        <f t="shared" si="38"/>
        <v>1.065783099796874</v>
      </c>
      <c r="D322" s="23">
        <f t="shared" si="39"/>
        <v>4.31374610090186E-2</v>
      </c>
      <c r="E322" s="26"/>
      <c r="F322" s="26"/>
      <c r="G322" s="26"/>
      <c r="H322" s="26"/>
      <c r="I322" s="26"/>
      <c r="J322" s="185"/>
      <c r="L322" s="26"/>
      <c r="M322" s="26"/>
      <c r="N322" s="26"/>
      <c r="O322" s="26"/>
      <c r="P322" s="185"/>
      <c r="Q322" s="26"/>
      <c r="R322" s="185"/>
      <c r="S322" s="185"/>
      <c r="T322" s="26"/>
      <c r="U322" s="185"/>
      <c r="V322" s="26"/>
      <c r="W322" s="26"/>
      <c r="X322" s="185"/>
      <c r="Y322" s="26"/>
      <c r="Z322" s="185"/>
      <c r="AA322" s="185"/>
      <c r="AB322" s="185"/>
      <c r="AC322" s="185"/>
      <c r="AD322" s="185"/>
      <c r="AE322" s="185"/>
      <c r="AF322" s="185"/>
      <c r="AG322" s="185"/>
      <c r="AH322" s="185"/>
      <c r="AI322" s="185"/>
      <c r="AJ322" s="185"/>
      <c r="AK322" s="185"/>
      <c r="AL322" s="185"/>
      <c r="AM322" s="185"/>
      <c r="AN322" s="185"/>
      <c r="AO322" s="185"/>
      <c r="AP322" s="185"/>
      <c r="AQ322" s="185"/>
      <c r="AR322" s="185"/>
      <c r="AS322" s="185"/>
      <c r="AT322" s="185"/>
      <c r="AU322" s="185"/>
      <c r="AV322" s="185"/>
      <c r="AW322" s="185"/>
      <c r="AX322" s="185"/>
      <c r="AY322" s="185"/>
      <c r="AZ322" s="185"/>
      <c r="BA322" s="185"/>
      <c r="BB322" s="185"/>
      <c r="BC322" s="185"/>
      <c r="BD322" s="185"/>
      <c r="BE322" s="185"/>
      <c r="BF322" s="185"/>
      <c r="BG322" s="185"/>
      <c r="BH322" s="185"/>
      <c r="BI322" s="185"/>
      <c r="BJ322" s="185"/>
    </row>
    <row r="323" spans="1:62" x14ac:dyDescent="0.3">
      <c r="A323" s="24">
        <f t="shared" si="36"/>
        <v>21</v>
      </c>
      <c r="B323" s="86">
        <f t="shared" si="37"/>
        <v>1.3067674101233346E-2</v>
      </c>
      <c r="C323" s="23">
        <f t="shared" si="38"/>
        <v>1.0590437306021336</v>
      </c>
      <c r="D323" s="23">
        <f t="shared" si="39"/>
        <v>3.7173964564286968E-2</v>
      </c>
      <c r="E323" s="26"/>
      <c r="F323" s="26"/>
      <c r="G323" s="26"/>
      <c r="H323" s="26"/>
      <c r="I323" s="26"/>
      <c r="J323" s="185"/>
      <c r="L323" s="26"/>
      <c r="M323" s="26"/>
      <c r="N323" s="26"/>
      <c r="O323" s="26"/>
      <c r="P323" s="185"/>
      <c r="Q323" s="26"/>
      <c r="R323" s="185"/>
      <c r="S323" s="185"/>
      <c r="T323" s="26"/>
      <c r="U323" s="185"/>
      <c r="V323" s="26"/>
      <c r="W323" s="26"/>
      <c r="X323" s="185"/>
      <c r="Y323" s="26"/>
      <c r="Z323" s="185"/>
      <c r="AA323" s="185"/>
      <c r="AB323" s="185"/>
      <c r="AC323" s="185"/>
      <c r="AD323" s="185"/>
      <c r="AE323" s="185"/>
      <c r="AF323" s="185"/>
      <c r="AG323" s="185"/>
      <c r="AH323" s="185"/>
      <c r="AI323" s="185"/>
      <c r="AJ323" s="185"/>
      <c r="AK323" s="185"/>
      <c r="AL323" s="185"/>
      <c r="AM323" s="185"/>
      <c r="AN323" s="185"/>
      <c r="AO323" s="185"/>
      <c r="AP323" s="185"/>
      <c r="AQ323" s="185"/>
      <c r="AR323" s="185"/>
      <c r="AS323" s="185"/>
      <c r="AT323" s="185"/>
      <c r="AU323" s="185"/>
      <c r="AV323" s="185"/>
      <c r="AW323" s="185"/>
      <c r="AX323" s="185"/>
      <c r="AY323" s="185"/>
      <c r="AZ323" s="185"/>
      <c r="BA323" s="185"/>
      <c r="BB323" s="185"/>
      <c r="BC323" s="185"/>
      <c r="BD323" s="185"/>
      <c r="BE323" s="185"/>
      <c r="BF323" s="185"/>
      <c r="BG323" s="185"/>
      <c r="BH323" s="185"/>
      <c r="BI323" s="185"/>
      <c r="BJ323" s="185"/>
    </row>
    <row r="324" spans="1:62" x14ac:dyDescent="0.3">
      <c r="A324" s="24">
        <f t="shared" si="36"/>
        <v>22</v>
      </c>
      <c r="B324" s="86">
        <f t="shared" si="37"/>
        <v>1.2603920494260849E-2</v>
      </c>
      <c r="C324" s="23">
        <f t="shared" si="38"/>
        <v>1.0378628559900906</v>
      </c>
      <c r="D324" s="23">
        <f t="shared" si="39"/>
        <v>2.2992480152853288E-2</v>
      </c>
      <c r="E324" s="26"/>
      <c r="F324" s="26"/>
      <c r="G324" s="26"/>
      <c r="H324" s="26"/>
      <c r="I324" s="26"/>
      <c r="J324" s="185"/>
      <c r="L324" s="26"/>
      <c r="M324" s="26"/>
      <c r="N324" s="26"/>
      <c r="O324" s="26"/>
      <c r="P324" s="185"/>
      <c r="Q324" s="26"/>
      <c r="R324" s="185"/>
      <c r="S324" s="185"/>
      <c r="T324" s="26"/>
      <c r="U324" s="185"/>
      <c r="V324" s="26"/>
      <c r="W324" s="26"/>
      <c r="X324" s="185"/>
      <c r="Y324" s="26"/>
      <c r="Z324" s="185"/>
      <c r="AA324" s="185"/>
      <c r="AB324" s="185"/>
      <c r="AC324" s="185"/>
      <c r="AD324" s="185"/>
      <c r="AE324" s="185"/>
      <c r="AF324" s="185"/>
      <c r="AG324" s="185"/>
      <c r="AH324" s="185"/>
      <c r="AI324" s="185"/>
      <c r="AJ324" s="185"/>
      <c r="AK324" s="185"/>
      <c r="AL324" s="185"/>
      <c r="AM324" s="185"/>
      <c r="AN324" s="185"/>
      <c r="AO324" s="185"/>
      <c r="AP324" s="185"/>
      <c r="AQ324" s="185"/>
      <c r="AR324" s="185"/>
      <c r="AS324" s="185"/>
      <c r="AT324" s="185"/>
      <c r="AU324" s="185"/>
      <c r="AV324" s="185"/>
      <c r="AW324" s="185"/>
      <c r="AX324" s="185"/>
      <c r="AY324" s="185"/>
      <c r="AZ324" s="185"/>
      <c r="BA324" s="185"/>
      <c r="BB324" s="185"/>
      <c r="BC324" s="185"/>
      <c r="BD324" s="185"/>
      <c r="BE324" s="185"/>
      <c r="BF324" s="185"/>
      <c r="BG324" s="185"/>
      <c r="BH324" s="185"/>
      <c r="BI324" s="185"/>
      <c r="BJ324" s="185"/>
    </row>
    <row r="325" spans="1:62" x14ac:dyDescent="0.3">
      <c r="A325" s="24">
        <f t="shared" si="36"/>
        <v>23</v>
      </c>
      <c r="B325" s="86">
        <f t="shared" si="37"/>
        <v>1.3184492642672244E-2</v>
      </c>
      <c r="C325" s="23">
        <f t="shared" si="38"/>
        <v>1.0311234867953496</v>
      </c>
      <c r="D325" s="23">
        <f t="shared" si="39"/>
        <v>1.9770536896924654E-2</v>
      </c>
      <c r="E325" s="26"/>
      <c r="F325" s="26"/>
      <c r="G325" s="26"/>
      <c r="H325" s="26"/>
      <c r="I325" s="26"/>
      <c r="J325" s="185"/>
      <c r="L325" s="26"/>
      <c r="M325" s="26"/>
      <c r="N325" s="26"/>
      <c r="O325" s="26"/>
      <c r="P325" s="185"/>
      <c r="Q325" s="26"/>
      <c r="R325" s="185"/>
      <c r="S325" s="185"/>
      <c r="T325" s="26"/>
      <c r="U325" s="185"/>
      <c r="V325" s="26"/>
      <c r="W325" s="26"/>
      <c r="X325" s="185"/>
      <c r="Y325" s="26"/>
      <c r="Z325" s="185"/>
      <c r="AA325" s="185"/>
      <c r="AB325" s="185"/>
      <c r="AC325" s="185"/>
      <c r="AD325" s="185"/>
      <c r="AE325" s="185"/>
      <c r="AF325" s="185"/>
      <c r="AG325" s="185"/>
      <c r="AH325" s="185"/>
      <c r="AI325" s="185"/>
      <c r="AJ325" s="185"/>
      <c r="AK325" s="185"/>
      <c r="AL325" s="185"/>
      <c r="AM325" s="185"/>
      <c r="AN325" s="185"/>
      <c r="AO325" s="185"/>
      <c r="AP325" s="185"/>
      <c r="AQ325" s="185"/>
      <c r="AR325" s="185"/>
      <c r="AS325" s="185"/>
      <c r="AT325" s="185"/>
      <c r="AU325" s="185"/>
      <c r="AV325" s="185"/>
      <c r="AW325" s="185"/>
      <c r="AX325" s="185"/>
      <c r="AY325" s="185"/>
      <c r="AZ325" s="185"/>
      <c r="BA325" s="185"/>
      <c r="BB325" s="185"/>
      <c r="BC325" s="185"/>
      <c r="BD325" s="185"/>
      <c r="BE325" s="185"/>
      <c r="BF325" s="185"/>
      <c r="BG325" s="185"/>
      <c r="BH325" s="185"/>
      <c r="BI325" s="185"/>
      <c r="BJ325" s="185"/>
    </row>
    <row r="326" spans="1:62" x14ac:dyDescent="0.3">
      <c r="A326" s="24">
        <f t="shared" si="36"/>
        <v>24</v>
      </c>
      <c r="B326" s="86">
        <f t="shared" si="37"/>
        <v>1.228899050857352E-2</v>
      </c>
      <c r="C326" s="23">
        <f t="shared" si="38"/>
        <v>1.0243841176006092</v>
      </c>
      <c r="D326" s="23">
        <f t="shared" si="39"/>
        <v>1.443743522233939E-2</v>
      </c>
      <c r="E326" s="26"/>
      <c r="F326" s="26"/>
      <c r="G326" s="26"/>
      <c r="H326" s="26"/>
      <c r="I326" s="26"/>
      <c r="J326" s="185"/>
      <c r="L326" s="26"/>
      <c r="M326" s="26"/>
      <c r="N326" s="26"/>
      <c r="O326" s="26"/>
      <c r="P326" s="185"/>
      <c r="Q326" s="26"/>
      <c r="R326" s="185"/>
      <c r="S326" s="185"/>
      <c r="T326" s="26"/>
      <c r="U326" s="185"/>
      <c r="V326" s="26"/>
      <c r="W326" s="26"/>
      <c r="X326" s="185"/>
      <c r="Y326" s="26"/>
      <c r="Z326" s="185"/>
      <c r="AA326" s="185"/>
      <c r="AB326" s="185"/>
      <c r="AC326" s="185"/>
      <c r="AD326" s="185"/>
      <c r="AE326" s="185"/>
      <c r="AF326" s="185"/>
      <c r="AG326" s="185"/>
      <c r="AH326" s="185"/>
      <c r="AI326" s="185"/>
      <c r="AJ326" s="185"/>
      <c r="AK326" s="185"/>
      <c r="AL326" s="185"/>
      <c r="AM326" s="185"/>
      <c r="AN326" s="185"/>
      <c r="AO326" s="185"/>
      <c r="AP326" s="185"/>
      <c r="AQ326" s="185"/>
      <c r="AR326" s="185"/>
      <c r="AS326" s="185"/>
      <c r="AT326" s="185"/>
      <c r="AU326" s="185"/>
      <c r="AV326" s="185"/>
      <c r="AW326" s="185"/>
      <c r="AX326" s="185"/>
      <c r="AY326" s="185"/>
      <c r="AZ326" s="185"/>
      <c r="BA326" s="185"/>
      <c r="BB326" s="185"/>
      <c r="BC326" s="185"/>
      <c r="BD326" s="185"/>
      <c r="BE326" s="185"/>
      <c r="BF326" s="185"/>
      <c r="BG326" s="185"/>
      <c r="BH326" s="185"/>
      <c r="BI326" s="185"/>
      <c r="BJ326" s="185"/>
    </row>
    <row r="327" spans="1:62" x14ac:dyDescent="0.3">
      <c r="A327" s="24">
        <f t="shared" si="36"/>
        <v>25</v>
      </c>
      <c r="B327" s="86">
        <f t="shared" si="37"/>
        <v>1.291340961637431E-2</v>
      </c>
      <c r="C327" s="23">
        <f t="shared" si="38"/>
        <v>1.0176447484058684</v>
      </c>
      <c r="D327" s="23">
        <f t="shared" si="39"/>
        <v>1.0977999155130322E-2</v>
      </c>
      <c r="E327" s="26"/>
      <c r="F327" s="26"/>
      <c r="G327" s="26"/>
      <c r="H327" s="26"/>
      <c r="I327" s="26"/>
      <c r="J327" s="185"/>
      <c r="L327" s="26"/>
      <c r="M327" s="26"/>
      <c r="N327" s="26"/>
      <c r="O327" s="26"/>
      <c r="P327" s="185"/>
      <c r="Q327" s="26"/>
      <c r="R327" s="185"/>
      <c r="S327" s="185"/>
      <c r="T327" s="26"/>
      <c r="U327" s="185"/>
      <c r="V327" s="26"/>
      <c r="W327" s="26"/>
      <c r="X327" s="185"/>
      <c r="Y327" s="26"/>
      <c r="Z327" s="185"/>
      <c r="AA327" s="185"/>
      <c r="AB327" s="185"/>
      <c r="AC327" s="185"/>
      <c r="AD327" s="185"/>
      <c r="AE327" s="185"/>
      <c r="AF327" s="185"/>
      <c r="AG327" s="185"/>
      <c r="AH327" s="185"/>
      <c r="AI327" s="185"/>
      <c r="AJ327" s="185"/>
      <c r="AK327" s="185"/>
      <c r="AL327" s="185"/>
      <c r="AM327" s="185"/>
      <c r="AN327" s="185"/>
      <c r="AO327" s="185"/>
      <c r="AP327" s="185"/>
      <c r="AQ327" s="185"/>
      <c r="AR327" s="185"/>
      <c r="AS327" s="185"/>
      <c r="AT327" s="185"/>
      <c r="AU327" s="185"/>
      <c r="AV327" s="185"/>
      <c r="AW327" s="185"/>
      <c r="AX327" s="185"/>
      <c r="AY327" s="185"/>
      <c r="AZ327" s="185"/>
      <c r="BA327" s="185"/>
      <c r="BB327" s="185"/>
      <c r="BC327" s="185"/>
      <c r="BD327" s="185"/>
      <c r="BE327" s="185"/>
      <c r="BF327" s="185"/>
      <c r="BG327" s="185"/>
      <c r="BH327" s="185"/>
      <c r="BI327" s="185"/>
      <c r="BJ327" s="185"/>
    </row>
    <row r="328" spans="1:62" x14ac:dyDescent="0.3">
      <c r="A328" s="24">
        <f t="shared" si="36"/>
        <v>26</v>
      </c>
      <c r="B328" s="86">
        <f t="shared" si="37"/>
        <v>1.2961097185345258E-2</v>
      </c>
      <c r="C328" s="23">
        <f t="shared" si="38"/>
        <v>1.0041660100163863</v>
      </c>
      <c r="D328" s="23">
        <f t="shared" si="39"/>
        <v>2.6015302044057596E-3</v>
      </c>
      <c r="E328" s="26"/>
      <c r="F328" s="26"/>
      <c r="G328" s="26"/>
      <c r="H328" s="26"/>
      <c r="I328" s="26"/>
      <c r="J328" s="185"/>
      <c r="L328" s="26"/>
      <c r="M328" s="26"/>
      <c r="N328" s="26"/>
      <c r="O328" s="26"/>
      <c r="P328" s="185"/>
      <c r="Q328" s="26"/>
      <c r="R328" s="185"/>
      <c r="S328" s="185"/>
      <c r="T328" s="26"/>
      <c r="U328" s="185"/>
      <c r="V328" s="26"/>
      <c r="W328" s="26"/>
      <c r="X328" s="185"/>
      <c r="Y328" s="26"/>
      <c r="Z328" s="185"/>
      <c r="AA328" s="185"/>
      <c r="AB328" s="185"/>
      <c r="AC328" s="185"/>
      <c r="AD328" s="185"/>
      <c r="AE328" s="185"/>
      <c r="AF328" s="185"/>
      <c r="AG328" s="185"/>
      <c r="AH328" s="185"/>
      <c r="AI328" s="185"/>
      <c r="AJ328" s="185"/>
      <c r="AK328" s="185"/>
      <c r="AL328" s="185"/>
      <c r="AM328" s="185"/>
      <c r="AN328" s="185"/>
      <c r="AO328" s="185"/>
      <c r="AP328" s="185"/>
      <c r="AQ328" s="185"/>
      <c r="AR328" s="185"/>
      <c r="AS328" s="185"/>
      <c r="AT328" s="185"/>
      <c r="AU328" s="185"/>
      <c r="AV328" s="185"/>
      <c r="AW328" s="185"/>
      <c r="AX328" s="185"/>
      <c r="AY328" s="185"/>
      <c r="AZ328" s="185"/>
      <c r="BA328" s="185"/>
      <c r="BB328" s="185"/>
      <c r="BC328" s="185"/>
      <c r="BD328" s="185"/>
      <c r="BE328" s="185"/>
      <c r="BF328" s="185"/>
      <c r="BG328" s="185"/>
      <c r="BH328" s="185"/>
      <c r="BI328" s="185"/>
      <c r="BJ328" s="185"/>
    </row>
    <row r="329" spans="1:62" x14ac:dyDescent="0.3">
      <c r="A329" s="24">
        <f t="shared" si="36"/>
        <v>27</v>
      </c>
      <c r="B329" s="86">
        <f t="shared" si="37"/>
        <v>1.3242741887992461E-2</v>
      </c>
      <c r="C329" s="23">
        <f t="shared" si="38"/>
        <v>0.98298513540434362</v>
      </c>
      <c r="D329" s="23">
        <f t="shared" si="39"/>
        <v>1.0856084307589988E-2</v>
      </c>
      <c r="E329" s="26"/>
      <c r="F329" s="26"/>
      <c r="G329" s="26"/>
      <c r="H329" s="26"/>
      <c r="I329" s="26"/>
      <c r="J329" s="185"/>
      <c r="L329" s="26"/>
      <c r="M329" s="26"/>
      <c r="N329" s="26"/>
      <c r="O329" s="26"/>
      <c r="P329" s="185"/>
      <c r="Q329" s="26"/>
      <c r="R329" s="185"/>
      <c r="S329" s="185"/>
      <c r="T329" s="26"/>
      <c r="U329" s="185"/>
      <c r="V329" s="26"/>
      <c r="W329" s="26"/>
      <c r="X329" s="185"/>
      <c r="Y329" s="26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185"/>
      <c r="AJ329" s="185"/>
      <c r="AK329" s="185"/>
      <c r="AL329" s="185"/>
      <c r="AM329" s="185"/>
      <c r="AN329" s="185"/>
      <c r="AO329" s="185"/>
      <c r="AP329" s="185"/>
      <c r="AQ329" s="185"/>
      <c r="AR329" s="185"/>
      <c r="AS329" s="185"/>
      <c r="AT329" s="185"/>
      <c r="AU329" s="185"/>
      <c r="AV329" s="185"/>
      <c r="AW329" s="185"/>
      <c r="AX329" s="185"/>
      <c r="AY329" s="185"/>
      <c r="AZ329" s="185"/>
      <c r="BA329" s="185"/>
      <c r="BB329" s="185"/>
      <c r="BC329" s="185"/>
      <c r="BD329" s="185"/>
      <c r="BE329" s="185"/>
      <c r="BF329" s="185"/>
      <c r="BG329" s="185"/>
      <c r="BH329" s="185"/>
      <c r="BI329" s="185"/>
      <c r="BJ329" s="185"/>
    </row>
    <row r="330" spans="1:62" x14ac:dyDescent="0.3">
      <c r="A330" s="24">
        <f t="shared" si="36"/>
        <v>28</v>
      </c>
      <c r="B330" s="86">
        <f t="shared" si="37"/>
        <v>1.3306752047685009E-2</v>
      </c>
      <c r="C330" s="23">
        <f t="shared" si="38"/>
        <v>0.97624576620960302</v>
      </c>
      <c r="D330" s="23">
        <f t="shared" si="39"/>
        <v>1.5229298064158247E-2</v>
      </c>
      <c r="E330" s="26"/>
      <c r="F330" s="26"/>
      <c r="G330" s="26"/>
      <c r="H330" s="26"/>
      <c r="I330" s="26"/>
      <c r="J330" s="185"/>
      <c r="L330" s="26"/>
      <c r="M330" s="26"/>
      <c r="N330" s="26"/>
      <c r="O330" s="26"/>
      <c r="P330" s="185"/>
      <c r="Q330" s="26"/>
      <c r="R330" s="185"/>
      <c r="S330" s="185"/>
      <c r="T330" s="26"/>
      <c r="U330" s="185"/>
      <c r="V330" s="26"/>
      <c r="W330" s="26"/>
      <c r="X330" s="185"/>
      <c r="Y330" s="26"/>
      <c r="Z330" s="185"/>
      <c r="AA330" s="185"/>
      <c r="AB330" s="185"/>
      <c r="AC330" s="185"/>
      <c r="AD330" s="185"/>
      <c r="AE330" s="185"/>
      <c r="AF330" s="185"/>
      <c r="AG330" s="185"/>
      <c r="AH330" s="185"/>
      <c r="AI330" s="185"/>
      <c r="AJ330" s="185"/>
      <c r="AK330" s="185"/>
      <c r="AL330" s="185"/>
      <c r="AM330" s="185"/>
      <c r="AN330" s="185"/>
      <c r="AO330" s="185"/>
      <c r="AP330" s="185"/>
      <c r="AQ330" s="185"/>
      <c r="AR330" s="185"/>
      <c r="AS330" s="185"/>
      <c r="AT330" s="185"/>
      <c r="AU330" s="185"/>
      <c r="AV330" s="185"/>
      <c r="AW330" s="185"/>
      <c r="AX330" s="185"/>
      <c r="AY330" s="185"/>
      <c r="AZ330" s="185"/>
      <c r="BA330" s="185"/>
      <c r="BB330" s="185"/>
      <c r="BC330" s="185"/>
      <c r="BD330" s="185"/>
      <c r="BE330" s="185"/>
      <c r="BF330" s="185"/>
      <c r="BG330" s="185"/>
      <c r="BH330" s="185"/>
      <c r="BI330" s="185"/>
      <c r="BJ330" s="185"/>
    </row>
    <row r="331" spans="1:62" x14ac:dyDescent="0.3">
      <c r="A331" s="24">
        <f t="shared" si="36"/>
        <v>29</v>
      </c>
      <c r="B331" s="86">
        <f t="shared" si="37"/>
        <v>1.3959975727347446E-2</v>
      </c>
      <c r="C331" s="23">
        <f t="shared" si="38"/>
        <v>0.96950639701486196</v>
      </c>
      <c r="D331" s="23">
        <f t="shared" si="39"/>
        <v>2.0509742152923179E-2</v>
      </c>
      <c r="E331" s="26"/>
      <c r="F331" s="26"/>
      <c r="G331" s="26"/>
      <c r="H331" s="26"/>
      <c r="I331" s="26"/>
      <c r="J331" s="185"/>
      <c r="L331" s="26"/>
      <c r="M331" s="26"/>
      <c r="N331" s="26"/>
      <c r="O331" s="26"/>
      <c r="P331" s="185"/>
      <c r="Q331" s="26"/>
      <c r="R331" s="185"/>
      <c r="S331" s="185"/>
      <c r="T331" s="26"/>
      <c r="U331" s="185"/>
      <c r="V331" s="26"/>
      <c r="W331" s="26"/>
      <c r="X331" s="185"/>
      <c r="Y331" s="26"/>
      <c r="Z331" s="185"/>
      <c r="AA331" s="185"/>
      <c r="AB331" s="185"/>
      <c r="AC331" s="185"/>
      <c r="AD331" s="185"/>
      <c r="AE331" s="185"/>
      <c r="AF331" s="185"/>
      <c r="AG331" s="185"/>
      <c r="AH331" s="185"/>
      <c r="AI331" s="185"/>
      <c r="AJ331" s="185"/>
      <c r="AK331" s="185"/>
      <c r="AL331" s="185"/>
      <c r="AM331" s="185"/>
      <c r="AN331" s="185"/>
      <c r="AO331" s="185"/>
      <c r="AP331" s="185"/>
      <c r="AQ331" s="185"/>
      <c r="AR331" s="185"/>
      <c r="AS331" s="185"/>
      <c r="AT331" s="185"/>
      <c r="AU331" s="185"/>
      <c r="AV331" s="185"/>
      <c r="AW331" s="185"/>
      <c r="AX331" s="185"/>
      <c r="AY331" s="185"/>
      <c r="AZ331" s="185"/>
      <c r="BA331" s="185"/>
      <c r="BB331" s="185"/>
      <c r="BC331" s="185"/>
      <c r="BD331" s="185"/>
      <c r="BE331" s="185"/>
      <c r="BF331" s="185"/>
      <c r="BG331" s="185"/>
      <c r="BH331" s="185"/>
      <c r="BI331" s="185"/>
      <c r="BJ331" s="185"/>
    </row>
    <row r="332" spans="1:62" x14ac:dyDescent="0.3">
      <c r="A332" s="24">
        <f t="shared" si="36"/>
        <v>30</v>
      </c>
      <c r="B332" s="86">
        <f t="shared" si="37"/>
        <v>1.5445971584609908E-2</v>
      </c>
      <c r="C332" s="23">
        <f t="shared" si="38"/>
        <v>0.96276702782012125</v>
      </c>
      <c r="D332" s="23">
        <f t="shared" si="39"/>
        <v>2.7708290551901143E-2</v>
      </c>
      <c r="E332" s="26"/>
      <c r="F332" s="26"/>
      <c r="G332" s="26"/>
      <c r="H332" s="26"/>
      <c r="I332" s="26"/>
      <c r="J332" s="185"/>
      <c r="L332" s="26"/>
      <c r="M332" s="26"/>
      <c r="N332" s="26"/>
      <c r="O332" s="26"/>
      <c r="P332" s="185"/>
      <c r="Q332" s="26"/>
      <c r="R332" s="185"/>
      <c r="S332" s="185"/>
      <c r="T332" s="26"/>
      <c r="U332" s="185"/>
      <c r="V332" s="26"/>
      <c r="W332" s="26"/>
      <c r="X332" s="185"/>
      <c r="Y332" s="26"/>
      <c r="Z332" s="185"/>
      <c r="AA332" s="185"/>
      <c r="AB332" s="185"/>
      <c r="AC332" s="185"/>
      <c r="AD332" s="185"/>
      <c r="AE332" s="185"/>
      <c r="AF332" s="185"/>
      <c r="AG332" s="185"/>
      <c r="AH332" s="185"/>
      <c r="AI332" s="185"/>
      <c r="AJ332" s="185"/>
      <c r="AK332" s="185"/>
      <c r="AL332" s="185"/>
      <c r="AM332" s="185"/>
      <c r="AN332" s="185"/>
      <c r="AO332" s="185"/>
      <c r="AP332" s="185"/>
      <c r="AQ332" s="185"/>
      <c r="AR332" s="185"/>
      <c r="AS332" s="185"/>
      <c r="AT332" s="185"/>
      <c r="AU332" s="185"/>
      <c r="AV332" s="185"/>
      <c r="AW332" s="185"/>
      <c r="AX332" s="185"/>
      <c r="AY332" s="185"/>
      <c r="AZ332" s="185"/>
      <c r="BA332" s="185"/>
      <c r="BB332" s="185"/>
      <c r="BC332" s="185"/>
      <c r="BD332" s="185"/>
      <c r="BE332" s="185"/>
      <c r="BF332" s="185"/>
      <c r="BG332" s="185"/>
      <c r="BH332" s="185"/>
      <c r="BI332" s="185"/>
      <c r="BJ332" s="185"/>
    </row>
    <row r="333" spans="1:62" x14ac:dyDescent="0.3">
      <c r="A333" s="24">
        <f t="shared" si="36"/>
        <v>31</v>
      </c>
      <c r="B333" s="86">
        <f t="shared" si="37"/>
        <v>1.5539106366962565E-2</v>
      </c>
      <c r="C333" s="23">
        <f t="shared" si="38"/>
        <v>0.95795319268102064</v>
      </c>
      <c r="D333" s="23">
        <f t="shared" si="39"/>
        <v>3.1479357509436159E-2</v>
      </c>
      <c r="E333" s="26"/>
      <c r="F333" s="26"/>
      <c r="G333" s="26"/>
      <c r="H333" s="26"/>
      <c r="I333" s="26"/>
      <c r="J333" s="185"/>
      <c r="L333" s="26"/>
      <c r="M333" s="26"/>
      <c r="N333" s="26"/>
      <c r="O333" s="26"/>
      <c r="P333" s="185"/>
      <c r="Q333" s="26"/>
      <c r="R333" s="185"/>
      <c r="S333" s="185"/>
      <c r="T333" s="26"/>
      <c r="U333" s="185"/>
      <c r="V333" s="26"/>
      <c r="W333" s="26"/>
      <c r="X333" s="185"/>
      <c r="Y333" s="26"/>
      <c r="Z333" s="185"/>
      <c r="AA333" s="185"/>
      <c r="AB333" s="185"/>
      <c r="AC333" s="185"/>
      <c r="AD333" s="185"/>
      <c r="AE333" s="185"/>
      <c r="AF333" s="185"/>
      <c r="AG333" s="185"/>
      <c r="AH333" s="185"/>
      <c r="AI333" s="185"/>
      <c r="AJ333" s="185"/>
      <c r="AK333" s="185"/>
      <c r="AL333" s="185"/>
      <c r="AM333" s="185"/>
      <c r="AN333" s="185"/>
      <c r="AO333" s="185"/>
      <c r="AP333" s="185"/>
      <c r="AQ333" s="185"/>
      <c r="AR333" s="185"/>
      <c r="AS333" s="185"/>
      <c r="AT333" s="185"/>
      <c r="AU333" s="185"/>
      <c r="AV333" s="185"/>
      <c r="AW333" s="185"/>
      <c r="AX333" s="185"/>
      <c r="AY333" s="185"/>
      <c r="AZ333" s="185"/>
      <c r="BA333" s="185"/>
      <c r="BB333" s="185"/>
      <c r="BC333" s="185"/>
      <c r="BD333" s="185"/>
      <c r="BE333" s="185"/>
      <c r="BF333" s="185"/>
      <c r="BG333" s="185"/>
      <c r="BH333" s="185"/>
      <c r="BI333" s="185"/>
      <c r="BJ333" s="185"/>
    </row>
    <row r="334" spans="1:62" x14ac:dyDescent="0.3">
      <c r="A334" s="24">
        <f t="shared" si="36"/>
        <v>32</v>
      </c>
      <c r="B334" s="86">
        <f t="shared" si="37"/>
        <v>1.430275013250103E-2</v>
      </c>
      <c r="C334" s="23">
        <f t="shared" si="38"/>
        <v>0.95602765862538031</v>
      </c>
      <c r="D334" s="23">
        <f t="shared" si="39"/>
        <v>3.0301626322322674E-2</v>
      </c>
      <c r="E334" s="26"/>
      <c r="F334" s="26"/>
      <c r="G334" s="26"/>
      <c r="H334" s="26"/>
      <c r="I334" s="26"/>
      <c r="J334" s="185"/>
      <c r="L334" s="26"/>
      <c r="M334" s="26"/>
      <c r="N334" s="26"/>
      <c r="O334" s="26"/>
      <c r="P334" s="185"/>
      <c r="Q334" s="26"/>
      <c r="R334" s="185"/>
      <c r="S334" s="185"/>
      <c r="T334" s="26"/>
      <c r="U334" s="185"/>
      <c r="V334" s="26"/>
      <c r="W334" s="26"/>
      <c r="X334" s="185"/>
      <c r="Y334" s="26"/>
      <c r="Z334" s="185"/>
      <c r="AA334" s="185"/>
      <c r="AB334" s="185"/>
      <c r="AC334" s="185"/>
      <c r="AD334" s="185"/>
      <c r="AE334" s="185"/>
      <c r="AF334" s="185"/>
      <c r="AG334" s="185"/>
      <c r="AH334" s="185"/>
      <c r="AI334" s="185"/>
      <c r="AJ334" s="185"/>
      <c r="AK334" s="185"/>
      <c r="AL334" s="185"/>
      <c r="AM334" s="185"/>
      <c r="AN334" s="185"/>
      <c r="AO334" s="185"/>
      <c r="AP334" s="185"/>
      <c r="AQ334" s="185"/>
      <c r="AR334" s="185"/>
      <c r="AS334" s="185"/>
      <c r="AT334" s="185"/>
      <c r="AU334" s="185"/>
      <c r="AV334" s="185"/>
      <c r="AW334" s="185"/>
      <c r="AX334" s="185"/>
      <c r="AY334" s="185"/>
      <c r="AZ334" s="185"/>
      <c r="BA334" s="185"/>
      <c r="BB334" s="185"/>
      <c r="BC334" s="185"/>
      <c r="BD334" s="185"/>
      <c r="BE334" s="185"/>
      <c r="BF334" s="185"/>
      <c r="BG334" s="185"/>
      <c r="BH334" s="185"/>
      <c r="BI334" s="185"/>
      <c r="BJ334" s="185"/>
    </row>
    <row r="335" spans="1:62" x14ac:dyDescent="0.3">
      <c r="A335" s="24">
        <f t="shared" si="36"/>
        <v>33</v>
      </c>
      <c r="B335" s="86">
        <f t="shared" si="37"/>
        <v>1.4002542483542988E-2</v>
      </c>
      <c r="C335" s="23">
        <f t="shared" si="38"/>
        <v>0.95121382348627981</v>
      </c>
      <c r="D335" s="23">
        <f t="shared" si="39"/>
        <v>3.2913227935327458E-2</v>
      </c>
      <c r="E335" s="26"/>
      <c r="F335" s="26"/>
      <c r="G335" s="26"/>
      <c r="H335" s="26"/>
      <c r="I335" s="26"/>
      <c r="J335" s="185"/>
      <c r="L335" s="26"/>
      <c r="M335" s="26"/>
      <c r="N335" s="26"/>
      <c r="O335" s="26"/>
      <c r="P335" s="185"/>
      <c r="Q335" s="26"/>
      <c r="R335" s="185"/>
      <c r="S335" s="185"/>
      <c r="T335" s="26"/>
      <c r="U335" s="185"/>
      <c r="V335" s="26"/>
      <c r="W335" s="26"/>
      <c r="X335" s="185"/>
      <c r="Y335" s="26"/>
      <c r="Z335" s="185"/>
      <c r="AA335" s="185"/>
      <c r="AB335" s="185"/>
      <c r="AC335" s="185"/>
      <c r="AD335" s="185"/>
      <c r="AE335" s="185"/>
      <c r="AF335" s="185"/>
      <c r="AG335" s="185"/>
      <c r="AH335" s="185"/>
      <c r="AI335" s="185"/>
      <c r="AJ335" s="185"/>
      <c r="AK335" s="185"/>
      <c r="AL335" s="185"/>
      <c r="AM335" s="185"/>
      <c r="AN335" s="185"/>
      <c r="AO335" s="185"/>
      <c r="AP335" s="185"/>
      <c r="AQ335" s="185"/>
      <c r="AR335" s="185"/>
      <c r="AS335" s="185"/>
      <c r="AT335" s="185"/>
      <c r="AU335" s="185"/>
      <c r="AV335" s="185"/>
      <c r="AW335" s="185"/>
      <c r="AX335" s="185"/>
      <c r="AY335" s="185"/>
      <c r="AZ335" s="185"/>
      <c r="BA335" s="185"/>
      <c r="BB335" s="185"/>
      <c r="BC335" s="185"/>
      <c r="BD335" s="185"/>
      <c r="BE335" s="185"/>
      <c r="BF335" s="185"/>
      <c r="BG335" s="185"/>
      <c r="BH335" s="185"/>
      <c r="BI335" s="185"/>
      <c r="BJ335" s="185"/>
    </row>
    <row r="336" spans="1:62" x14ac:dyDescent="0.3">
      <c r="A336" s="24">
        <f t="shared" si="36"/>
        <v>34</v>
      </c>
      <c r="B336" s="86">
        <f t="shared" si="37"/>
        <v>1.3744581539982027E-2</v>
      </c>
      <c r="C336" s="23">
        <f t="shared" si="38"/>
        <v>0.9492882894306397</v>
      </c>
      <c r="D336" s="23">
        <f t="shared" si="39"/>
        <v>3.3582001589093427E-2</v>
      </c>
      <c r="E336" s="26"/>
      <c r="F336" s="26"/>
      <c r="G336" s="26"/>
      <c r="H336" s="26"/>
      <c r="I336" s="26"/>
      <c r="J336" s="185"/>
      <c r="L336" s="26"/>
      <c r="M336" s="26"/>
      <c r="N336" s="26"/>
      <c r="O336" s="26"/>
      <c r="P336" s="185"/>
      <c r="Q336" s="26"/>
      <c r="R336" s="185"/>
      <c r="S336" s="185"/>
      <c r="T336" s="26"/>
      <c r="U336" s="185"/>
      <c r="V336" s="26"/>
      <c r="W336" s="26"/>
      <c r="X336" s="185"/>
      <c r="Y336" s="26"/>
      <c r="Z336" s="185"/>
      <c r="AA336" s="185"/>
      <c r="AB336" s="185"/>
      <c r="AC336" s="185"/>
      <c r="AD336" s="185"/>
      <c r="AE336" s="185"/>
      <c r="AF336" s="185"/>
      <c r="AG336" s="185"/>
      <c r="AH336" s="185"/>
      <c r="AI336" s="185"/>
      <c r="AJ336" s="185"/>
      <c r="AK336" s="185"/>
      <c r="AL336" s="185"/>
      <c r="AM336" s="185"/>
      <c r="AN336" s="185"/>
      <c r="AO336" s="185"/>
      <c r="AP336" s="185"/>
      <c r="AQ336" s="185"/>
      <c r="AR336" s="185"/>
      <c r="AS336" s="185"/>
      <c r="AT336" s="185"/>
      <c r="AU336" s="185"/>
      <c r="AV336" s="185"/>
      <c r="AW336" s="185"/>
      <c r="AX336" s="185"/>
      <c r="AY336" s="185"/>
      <c r="AZ336" s="185"/>
      <c r="BA336" s="185"/>
      <c r="BB336" s="185"/>
      <c r="BC336" s="185"/>
      <c r="BD336" s="185"/>
      <c r="BE336" s="185"/>
      <c r="BF336" s="185"/>
      <c r="BG336" s="185"/>
      <c r="BH336" s="185"/>
      <c r="BI336" s="185"/>
      <c r="BJ336" s="185"/>
    </row>
    <row r="337" spans="1:62" x14ac:dyDescent="0.3">
      <c r="A337" s="24">
        <f t="shared" si="36"/>
        <v>35</v>
      </c>
      <c r="B337" s="86">
        <f t="shared" si="37"/>
        <v>1.4240020176002335E-2</v>
      </c>
      <c r="C337" s="23">
        <f t="shared" si="38"/>
        <v>0.94736275537499925</v>
      </c>
      <c r="D337" s="23">
        <f t="shared" si="39"/>
        <v>3.6113580399105144E-2</v>
      </c>
      <c r="E337" s="26"/>
      <c r="F337" s="26"/>
      <c r="G337" s="26"/>
      <c r="H337" s="26"/>
      <c r="I337" s="26"/>
      <c r="J337" s="185"/>
      <c r="L337" s="26"/>
      <c r="M337" s="26"/>
      <c r="N337" s="26"/>
      <c r="O337" s="26"/>
      <c r="P337" s="185"/>
      <c r="Q337" s="26"/>
      <c r="R337" s="185"/>
      <c r="S337" s="185"/>
      <c r="T337" s="26"/>
      <c r="U337" s="185"/>
      <c r="V337" s="26"/>
      <c r="W337" s="26"/>
      <c r="X337" s="185"/>
      <c r="Y337" s="26"/>
      <c r="Z337" s="185"/>
      <c r="AA337" s="185"/>
      <c r="AB337" s="185"/>
      <c r="AC337" s="185"/>
      <c r="AD337" s="185"/>
      <c r="AE337" s="185"/>
      <c r="AF337" s="185"/>
      <c r="AG337" s="185"/>
      <c r="AH337" s="185"/>
      <c r="AI337" s="185"/>
      <c r="AJ337" s="185"/>
      <c r="AK337" s="185"/>
      <c r="AL337" s="185"/>
      <c r="AM337" s="185"/>
      <c r="AN337" s="185"/>
      <c r="AO337" s="185"/>
      <c r="AP337" s="185"/>
      <c r="AQ337" s="185"/>
      <c r="AR337" s="185"/>
      <c r="AS337" s="185"/>
      <c r="AT337" s="185"/>
      <c r="AU337" s="185"/>
      <c r="AV337" s="185"/>
      <c r="AW337" s="185"/>
      <c r="AX337" s="185"/>
      <c r="AY337" s="185"/>
      <c r="AZ337" s="185"/>
      <c r="BA337" s="185"/>
      <c r="BB337" s="185"/>
      <c r="BC337" s="185"/>
      <c r="BD337" s="185"/>
      <c r="BE337" s="185"/>
      <c r="BF337" s="185"/>
      <c r="BG337" s="185"/>
      <c r="BH337" s="185"/>
      <c r="BI337" s="185"/>
      <c r="BJ337" s="185"/>
    </row>
    <row r="338" spans="1:62" x14ac:dyDescent="0.3">
      <c r="A338" s="24">
        <f t="shared" si="36"/>
        <v>36</v>
      </c>
      <c r="B338" s="86">
        <f t="shared" si="37"/>
        <v>1.4995660111172846E-2</v>
      </c>
      <c r="C338" s="23">
        <f t="shared" si="38"/>
        <v>0.94543722131935903</v>
      </c>
      <c r="D338" s="23">
        <f t="shared" si="39"/>
        <v>3.9421111302256805E-2</v>
      </c>
      <c r="E338" s="26"/>
      <c r="F338" s="26"/>
      <c r="G338" s="26"/>
      <c r="H338" s="26"/>
      <c r="I338" s="26"/>
      <c r="J338" s="185"/>
      <c r="L338" s="26"/>
      <c r="M338" s="26"/>
      <c r="N338" s="26"/>
      <c r="O338" s="26"/>
      <c r="P338" s="185"/>
      <c r="Q338" s="26"/>
      <c r="R338" s="185"/>
      <c r="S338" s="185"/>
      <c r="T338" s="26"/>
      <c r="U338" s="185"/>
      <c r="V338" s="26"/>
      <c r="W338" s="26"/>
      <c r="X338" s="185"/>
      <c r="Y338" s="26"/>
      <c r="Z338" s="185"/>
      <c r="AA338" s="185"/>
      <c r="AB338" s="185"/>
      <c r="AC338" s="185"/>
      <c r="AD338" s="185"/>
      <c r="AE338" s="185"/>
      <c r="AF338" s="185"/>
      <c r="AG338" s="185"/>
      <c r="AH338" s="185"/>
      <c r="AI338" s="185"/>
      <c r="AJ338" s="185"/>
      <c r="AK338" s="185"/>
      <c r="AL338" s="185"/>
      <c r="AM338" s="185"/>
      <c r="AN338" s="185"/>
      <c r="AO338" s="185"/>
      <c r="AP338" s="185"/>
      <c r="AQ338" s="185"/>
      <c r="AR338" s="185"/>
      <c r="AS338" s="185"/>
      <c r="AT338" s="185"/>
      <c r="AU338" s="185"/>
      <c r="AV338" s="185"/>
      <c r="AW338" s="185"/>
      <c r="AX338" s="185"/>
      <c r="AY338" s="185"/>
      <c r="AZ338" s="185"/>
      <c r="BA338" s="185"/>
      <c r="BB338" s="185"/>
      <c r="BC338" s="185"/>
      <c r="BD338" s="185"/>
      <c r="BE338" s="185"/>
      <c r="BF338" s="185"/>
      <c r="BG338" s="185"/>
      <c r="BH338" s="185"/>
      <c r="BI338" s="185"/>
      <c r="BJ338" s="185"/>
    </row>
    <row r="339" spans="1:62" x14ac:dyDescent="0.3">
      <c r="A339" s="24">
        <f t="shared" si="36"/>
        <v>37</v>
      </c>
      <c r="B339" s="86">
        <f t="shared" si="37"/>
        <v>1.5610797745818215E-2</v>
      </c>
      <c r="C339" s="23">
        <f t="shared" si="38"/>
        <v>0.92618188076295649</v>
      </c>
      <c r="D339" s="23">
        <f t="shared" si="39"/>
        <v>5.5520691761826106E-2</v>
      </c>
      <c r="E339" s="26"/>
      <c r="F339" s="26"/>
      <c r="G339" s="26"/>
      <c r="H339" s="26"/>
      <c r="I339" s="26"/>
      <c r="J339" s="185"/>
      <c r="L339" s="26"/>
      <c r="M339" s="26"/>
      <c r="N339" s="26"/>
      <c r="O339" s="26"/>
      <c r="P339" s="185"/>
      <c r="Q339" s="26"/>
      <c r="R339" s="185"/>
      <c r="S339" s="185"/>
      <c r="T339" s="26"/>
      <c r="U339" s="185"/>
      <c r="V339" s="26"/>
      <c r="W339" s="26"/>
      <c r="X339" s="185"/>
      <c r="Y339" s="26"/>
      <c r="Z339" s="185"/>
      <c r="AA339" s="185"/>
      <c r="AB339" s="185"/>
      <c r="AC339" s="185"/>
      <c r="AD339" s="185"/>
      <c r="AE339" s="185"/>
      <c r="AF339" s="185"/>
      <c r="AG339" s="185"/>
      <c r="AH339" s="185"/>
      <c r="AI339" s="185"/>
      <c r="AJ339" s="185"/>
      <c r="AK339" s="185"/>
      <c r="AL339" s="185"/>
      <c r="AM339" s="185"/>
      <c r="AN339" s="185"/>
      <c r="AO339" s="185"/>
      <c r="AP339" s="185"/>
      <c r="AQ339" s="185"/>
      <c r="AR339" s="185"/>
      <c r="AS339" s="185"/>
      <c r="AT339" s="185"/>
      <c r="AU339" s="185"/>
      <c r="AV339" s="185"/>
      <c r="AW339" s="185"/>
      <c r="AX339" s="185"/>
      <c r="AY339" s="185"/>
      <c r="AZ339" s="185"/>
      <c r="BA339" s="185"/>
      <c r="BB339" s="185"/>
      <c r="BC339" s="185"/>
      <c r="BD339" s="185"/>
      <c r="BE339" s="185"/>
      <c r="BF339" s="185"/>
      <c r="BG339" s="185"/>
      <c r="BH339" s="185"/>
      <c r="BI339" s="185"/>
      <c r="BJ339" s="185"/>
    </row>
    <row r="340" spans="1:62" x14ac:dyDescent="0.3">
      <c r="A340" s="24">
        <f t="shared" si="36"/>
        <v>38</v>
      </c>
      <c r="B340" s="86">
        <f t="shared" si="37"/>
        <v>1.509807636668092E-2</v>
      </c>
      <c r="C340" s="23">
        <f t="shared" si="38"/>
        <v>0.92425634670731638</v>
      </c>
      <c r="D340" s="23">
        <f t="shared" si="39"/>
        <v>5.50978511849151E-2</v>
      </c>
      <c r="E340" s="26"/>
      <c r="F340" s="26"/>
      <c r="G340" s="26"/>
      <c r="H340" s="26"/>
      <c r="I340" s="26"/>
      <c r="J340" s="185"/>
      <c r="L340" s="26"/>
      <c r="M340" s="26"/>
      <c r="N340" s="26"/>
      <c r="O340" s="26"/>
      <c r="P340" s="185"/>
      <c r="Q340" s="26"/>
      <c r="R340" s="185"/>
      <c r="S340" s="185"/>
      <c r="T340" s="26"/>
      <c r="U340" s="185"/>
      <c r="V340" s="26"/>
      <c r="W340" s="26"/>
      <c r="X340" s="185"/>
      <c r="Y340" s="26"/>
      <c r="Z340" s="185"/>
      <c r="AA340" s="185"/>
      <c r="AB340" s="185"/>
      <c r="AC340" s="185"/>
      <c r="AD340" s="185"/>
      <c r="AE340" s="185"/>
      <c r="AF340" s="185"/>
      <c r="AG340" s="185"/>
      <c r="AH340" s="185"/>
      <c r="AI340" s="185"/>
      <c r="AJ340" s="185"/>
      <c r="AK340" s="185"/>
      <c r="AL340" s="185"/>
      <c r="AM340" s="185"/>
      <c r="AN340" s="185"/>
      <c r="AO340" s="185"/>
      <c r="AP340" s="185"/>
      <c r="AQ340" s="185"/>
      <c r="AR340" s="185"/>
      <c r="AS340" s="185"/>
      <c r="AT340" s="185"/>
      <c r="AU340" s="185"/>
      <c r="AV340" s="185"/>
      <c r="AW340" s="185"/>
      <c r="AX340" s="185"/>
      <c r="AY340" s="185"/>
      <c r="AZ340" s="185"/>
      <c r="BA340" s="185"/>
      <c r="BB340" s="185"/>
      <c r="BC340" s="185"/>
      <c r="BD340" s="185"/>
      <c r="BE340" s="185"/>
      <c r="BF340" s="185"/>
      <c r="BG340" s="185"/>
      <c r="BH340" s="185"/>
      <c r="BI340" s="185"/>
      <c r="BJ340" s="185"/>
    </row>
    <row r="341" spans="1:62" x14ac:dyDescent="0.3">
      <c r="A341" s="24">
        <f t="shared" si="36"/>
        <v>39</v>
      </c>
      <c r="B341" s="86">
        <f t="shared" si="37"/>
        <v>1.5039827121360701E-2</v>
      </c>
      <c r="C341" s="23">
        <f t="shared" si="38"/>
        <v>0.92329357967949643</v>
      </c>
      <c r="D341" s="23">
        <f t="shared" si="39"/>
        <v>5.5582919668631929E-2</v>
      </c>
      <c r="E341" s="26"/>
      <c r="F341" s="26"/>
      <c r="G341" s="26"/>
      <c r="H341" s="26"/>
      <c r="I341" s="26"/>
      <c r="J341" s="185"/>
      <c r="L341" s="26"/>
      <c r="M341" s="26"/>
      <c r="N341" s="26"/>
      <c r="O341" s="26"/>
      <c r="P341" s="185"/>
      <c r="Q341" s="26"/>
      <c r="R341" s="185"/>
      <c r="S341" s="185"/>
      <c r="T341" s="26"/>
      <c r="U341" s="185"/>
      <c r="V341" s="26"/>
      <c r="W341" s="26"/>
      <c r="X341" s="185"/>
      <c r="Y341" s="26"/>
      <c r="Z341" s="185"/>
      <c r="AA341" s="185"/>
      <c r="AB341" s="185"/>
      <c r="AC341" s="185"/>
      <c r="AD341" s="185"/>
      <c r="AE341" s="185"/>
      <c r="AF341" s="185"/>
      <c r="AG341" s="185"/>
      <c r="AH341" s="185"/>
      <c r="AI341" s="185"/>
      <c r="AJ341" s="185"/>
      <c r="AK341" s="185"/>
      <c r="AL341" s="185"/>
      <c r="AM341" s="185"/>
      <c r="AN341" s="185"/>
      <c r="AO341" s="185"/>
      <c r="AP341" s="185"/>
      <c r="AQ341" s="185"/>
      <c r="AR341" s="185"/>
      <c r="AS341" s="185"/>
      <c r="AT341" s="185"/>
      <c r="AU341" s="185"/>
      <c r="AV341" s="185"/>
      <c r="AW341" s="185"/>
      <c r="AX341" s="185"/>
      <c r="AY341" s="185"/>
      <c r="AZ341" s="185"/>
      <c r="BA341" s="185"/>
      <c r="BB341" s="185"/>
      <c r="BC341" s="185"/>
      <c r="BD341" s="185"/>
      <c r="BE341" s="185"/>
      <c r="BF341" s="185"/>
      <c r="BG341" s="185"/>
      <c r="BH341" s="185"/>
      <c r="BI341" s="185"/>
      <c r="BJ341" s="185"/>
    </row>
    <row r="342" spans="1:62" x14ac:dyDescent="0.3">
      <c r="A342" s="24">
        <f t="shared" si="36"/>
        <v>40</v>
      </c>
      <c r="B342" s="86">
        <f t="shared" si="37"/>
        <v>1.506415098204387E-2</v>
      </c>
      <c r="C342" s="23">
        <f t="shared" si="38"/>
        <v>0.90788930723437433</v>
      </c>
      <c r="D342" s="23">
        <f t="shared" si="39"/>
        <v>6.6853092867256741E-2</v>
      </c>
      <c r="E342" s="26"/>
      <c r="F342" s="26"/>
      <c r="G342" s="26"/>
      <c r="H342" s="26"/>
      <c r="I342" s="26"/>
      <c r="J342" s="185"/>
      <c r="L342" s="26"/>
      <c r="M342" s="26"/>
      <c r="N342" s="26"/>
      <c r="O342" s="26"/>
      <c r="P342" s="185"/>
      <c r="Q342" s="26"/>
      <c r="R342" s="26"/>
      <c r="S342" s="185"/>
      <c r="T342" s="185"/>
      <c r="U342" s="26"/>
      <c r="V342" s="185"/>
      <c r="W342" s="26"/>
      <c r="X342" s="26"/>
      <c r="Y342" s="185"/>
      <c r="Z342" s="26"/>
      <c r="AA342" s="185"/>
      <c r="AB342" s="185"/>
      <c r="AC342" s="185"/>
      <c r="AD342" s="185"/>
      <c r="AE342" s="185"/>
      <c r="AF342" s="185"/>
      <c r="AG342" s="185"/>
      <c r="AH342" s="185"/>
      <c r="AI342" s="185"/>
      <c r="AJ342" s="185"/>
      <c r="AK342" s="185"/>
      <c r="AL342" s="185"/>
      <c r="AM342" s="185"/>
      <c r="AN342" s="185"/>
      <c r="AO342" s="185"/>
      <c r="AP342" s="185"/>
      <c r="AQ342" s="185"/>
      <c r="AR342" s="185"/>
      <c r="AS342" s="185"/>
      <c r="AT342" s="185"/>
      <c r="AU342" s="185"/>
      <c r="AV342" s="185"/>
      <c r="AW342" s="185"/>
      <c r="AX342" s="185"/>
      <c r="AY342" s="185"/>
      <c r="AZ342" s="185"/>
      <c r="BA342" s="185"/>
      <c r="BB342" s="185"/>
      <c r="BC342" s="185"/>
      <c r="BD342" s="185"/>
      <c r="BE342" s="185"/>
      <c r="BF342" s="185"/>
      <c r="BG342" s="185"/>
      <c r="BH342" s="185"/>
      <c r="BI342" s="185"/>
      <c r="BJ342" s="185"/>
    </row>
    <row r="343" spans="1:62" x14ac:dyDescent="0.3">
      <c r="A343" s="24">
        <f t="shared" si="36"/>
        <v>41</v>
      </c>
      <c r="B343" s="86">
        <f t="shared" si="37"/>
        <v>1.5007181939917505E-2</v>
      </c>
      <c r="C343" s="23">
        <f t="shared" si="38"/>
        <v>0.9011499380396335</v>
      </c>
      <c r="D343" s="23">
        <f t="shared" si="39"/>
        <v>7.1473144456974294E-2</v>
      </c>
      <c r="E343" s="26"/>
      <c r="F343" s="26"/>
      <c r="G343" s="26"/>
      <c r="H343" s="26"/>
      <c r="I343" s="26"/>
      <c r="J343" s="185"/>
      <c r="L343" s="26"/>
      <c r="M343" s="26"/>
      <c r="N343" s="26"/>
      <c r="O343" s="26"/>
      <c r="P343" s="185"/>
      <c r="Q343" s="26"/>
      <c r="R343" s="26"/>
      <c r="S343" s="185"/>
      <c r="T343" s="185"/>
      <c r="U343" s="26"/>
      <c r="V343" s="185"/>
      <c r="W343" s="26"/>
      <c r="X343" s="26"/>
      <c r="Y343" s="185"/>
      <c r="Z343" s="26"/>
      <c r="AA343" s="185"/>
      <c r="AB343" s="185"/>
      <c r="AC343" s="185"/>
      <c r="AD343" s="185"/>
      <c r="AE343" s="185"/>
      <c r="AF343" s="185"/>
      <c r="AG343" s="185"/>
      <c r="AH343" s="185"/>
      <c r="AI343" s="185"/>
      <c r="AJ343" s="185"/>
      <c r="AK343" s="185"/>
      <c r="AL343" s="185"/>
      <c r="AM343" s="185"/>
      <c r="AN343" s="185"/>
      <c r="AO343" s="185"/>
      <c r="AP343" s="185"/>
      <c r="AQ343" s="185"/>
      <c r="AR343" s="185"/>
      <c r="AS343" s="185"/>
      <c r="AT343" s="185"/>
      <c r="AU343" s="185"/>
      <c r="AV343" s="185"/>
      <c r="AW343" s="185"/>
      <c r="AX343" s="185"/>
      <c r="AY343" s="185"/>
      <c r="AZ343" s="185"/>
      <c r="BA343" s="185"/>
      <c r="BB343" s="185"/>
      <c r="BC343" s="185"/>
      <c r="BD343" s="185"/>
      <c r="BE343" s="185"/>
      <c r="BF343" s="185"/>
      <c r="BG343" s="185"/>
      <c r="BH343" s="185"/>
      <c r="BI343" s="185"/>
      <c r="BJ343" s="185"/>
    </row>
    <row r="344" spans="1:62" x14ac:dyDescent="0.3">
      <c r="A344" s="24">
        <f t="shared" si="36"/>
        <v>42</v>
      </c>
      <c r="B344" s="86">
        <f t="shared" si="37"/>
        <v>1.4552389755301962E-2</v>
      </c>
      <c r="C344" s="23">
        <f t="shared" si="38"/>
        <v>0.89633610290053289</v>
      </c>
      <c r="D344" s="23">
        <f t="shared" si="39"/>
        <v>7.2682297177104269E-2</v>
      </c>
      <c r="E344" s="26"/>
      <c r="F344" s="26"/>
      <c r="G344" s="26"/>
      <c r="H344" s="26"/>
      <c r="I344" s="26"/>
      <c r="J344" s="185"/>
      <c r="L344" s="26"/>
      <c r="M344" s="26"/>
      <c r="N344" s="26"/>
      <c r="O344" s="26"/>
      <c r="P344" s="185"/>
      <c r="Q344" s="26"/>
      <c r="R344" s="26"/>
      <c r="S344" s="185"/>
      <c r="T344" s="185"/>
      <c r="U344" s="26"/>
      <c r="V344" s="185"/>
      <c r="W344" s="26"/>
      <c r="X344" s="26"/>
      <c r="Y344" s="185"/>
      <c r="Z344" s="26"/>
      <c r="AA344" s="185"/>
      <c r="AB344" s="185"/>
      <c r="AC344" s="185"/>
      <c r="AD344" s="185"/>
      <c r="AE344" s="185"/>
      <c r="AF344" s="185"/>
      <c r="AG344" s="185"/>
      <c r="AH344" s="185"/>
      <c r="AI344" s="185"/>
      <c r="AJ344" s="185"/>
      <c r="AK344" s="185"/>
      <c r="AL344" s="185"/>
      <c r="AM344" s="185"/>
      <c r="AN344" s="185"/>
      <c r="AO344" s="185"/>
      <c r="AP344" s="185"/>
      <c r="AQ344" s="185"/>
      <c r="AR344" s="185"/>
      <c r="AS344" s="185"/>
      <c r="AT344" s="185"/>
      <c r="AU344" s="185"/>
      <c r="AV344" s="185"/>
      <c r="AW344" s="185"/>
      <c r="AX344" s="185"/>
      <c r="AY344" s="185"/>
      <c r="AZ344" s="185"/>
      <c r="BA344" s="185"/>
      <c r="BB344" s="185"/>
      <c r="BC344" s="185"/>
      <c r="BD344" s="185"/>
      <c r="BE344" s="185"/>
      <c r="BF344" s="185"/>
      <c r="BG344" s="185"/>
      <c r="BH344" s="185"/>
      <c r="BI344" s="185"/>
      <c r="BJ344" s="185"/>
    </row>
    <row r="345" spans="1:62" x14ac:dyDescent="0.3">
      <c r="A345" s="24">
        <f t="shared" si="36"/>
        <v>43</v>
      </c>
      <c r="B345" s="86">
        <f t="shared" si="37"/>
        <v>1.4355558514247382E-2</v>
      </c>
      <c r="C345" s="23">
        <f t="shared" si="38"/>
        <v>0.89344780181707262</v>
      </c>
      <c r="D345" s="23">
        <f t="shared" si="39"/>
        <v>7.3696914097012095E-2</v>
      </c>
      <c r="E345" s="26"/>
      <c r="F345" s="26"/>
      <c r="G345" s="26"/>
      <c r="H345" s="26"/>
      <c r="I345" s="26"/>
      <c r="J345" s="185"/>
      <c r="L345" s="26"/>
      <c r="M345" s="26"/>
      <c r="N345" s="26"/>
      <c r="O345" s="26"/>
      <c r="P345" s="185"/>
      <c r="Q345" s="26"/>
      <c r="R345" s="26"/>
      <c r="S345" s="185"/>
      <c r="T345" s="185"/>
      <c r="U345" s="26"/>
      <c r="V345" s="185"/>
      <c r="W345" s="26"/>
      <c r="X345" s="26"/>
      <c r="Y345" s="185"/>
      <c r="Z345" s="26"/>
      <c r="AA345" s="185"/>
      <c r="AB345" s="185"/>
      <c r="AC345" s="185"/>
      <c r="AD345" s="185"/>
      <c r="AE345" s="185"/>
      <c r="AF345" s="185"/>
      <c r="AG345" s="185"/>
      <c r="AH345" s="185"/>
      <c r="AI345" s="185"/>
      <c r="AJ345" s="185"/>
      <c r="AK345" s="185"/>
      <c r="AL345" s="185"/>
      <c r="AM345" s="185"/>
      <c r="AN345" s="185"/>
      <c r="AO345" s="185"/>
      <c r="AP345" s="185"/>
      <c r="AQ345" s="185"/>
      <c r="AR345" s="185"/>
      <c r="AS345" s="185"/>
      <c r="AT345" s="185"/>
      <c r="AU345" s="185"/>
      <c r="AV345" s="185"/>
      <c r="AW345" s="185"/>
      <c r="AX345" s="185"/>
      <c r="AY345" s="185"/>
      <c r="AZ345" s="185"/>
      <c r="BA345" s="185"/>
      <c r="BB345" s="185"/>
      <c r="BC345" s="185"/>
      <c r="BD345" s="185"/>
      <c r="BE345" s="185"/>
      <c r="BF345" s="185"/>
      <c r="BG345" s="185"/>
      <c r="BH345" s="185"/>
      <c r="BI345" s="185"/>
      <c r="BJ345" s="185"/>
    </row>
    <row r="346" spans="1:62" x14ac:dyDescent="0.3">
      <c r="A346" s="24">
        <f>A251</f>
        <v>44</v>
      </c>
      <c r="B346" s="86">
        <f t="shared" si="37"/>
        <v>1.4198093521403717E-2</v>
      </c>
      <c r="C346" s="23">
        <f t="shared" si="38"/>
        <v>0.88767119965015173</v>
      </c>
      <c r="D346" s="23">
        <f t="shared" si="39"/>
        <v>7.684010486693571E-2</v>
      </c>
      <c r="E346" s="26"/>
      <c r="F346" s="26"/>
      <c r="G346" s="26"/>
      <c r="H346" s="26"/>
      <c r="I346" s="26"/>
      <c r="J346" s="185"/>
      <c r="L346" s="26"/>
      <c r="M346" s="26"/>
      <c r="N346" s="26"/>
      <c r="O346" s="26"/>
      <c r="P346" s="185"/>
      <c r="Q346" s="26"/>
      <c r="R346" s="26"/>
      <c r="S346" s="185"/>
      <c r="T346" s="185"/>
      <c r="U346" s="26"/>
      <c r="V346" s="185"/>
      <c r="W346" s="26"/>
      <c r="X346" s="26"/>
      <c r="Y346" s="185"/>
      <c r="Z346" s="26"/>
      <c r="AA346" s="185"/>
      <c r="AB346" s="185"/>
      <c r="AC346" s="185"/>
      <c r="AD346" s="185"/>
      <c r="AE346" s="185"/>
      <c r="AF346" s="185"/>
      <c r="AG346" s="185"/>
      <c r="AH346" s="185"/>
      <c r="AI346" s="185"/>
      <c r="AJ346" s="185"/>
      <c r="AK346" s="185"/>
      <c r="AL346" s="185"/>
      <c r="AM346" s="185"/>
      <c r="AN346" s="185"/>
      <c r="AO346" s="185"/>
      <c r="AP346" s="185"/>
      <c r="AQ346" s="185"/>
      <c r="AR346" s="185"/>
      <c r="AS346" s="185"/>
      <c r="AT346" s="185"/>
      <c r="AU346" s="185"/>
      <c r="AV346" s="185"/>
      <c r="AW346" s="185"/>
      <c r="AX346" s="185"/>
      <c r="AY346" s="185"/>
      <c r="AZ346" s="185"/>
      <c r="BA346" s="185"/>
      <c r="BB346" s="185"/>
      <c r="BC346" s="185"/>
      <c r="BD346" s="185"/>
      <c r="BE346" s="185"/>
      <c r="BF346" s="185"/>
      <c r="BG346" s="185"/>
      <c r="BH346" s="185"/>
      <c r="BI346" s="185"/>
      <c r="BJ346" s="185"/>
    </row>
    <row r="347" spans="1:62" x14ac:dyDescent="0.3">
      <c r="A347" s="24">
        <f t="shared" si="36"/>
        <v>45</v>
      </c>
      <c r="B347" s="86">
        <f t="shared" si="37"/>
        <v>1.3800910480511467E-2</v>
      </c>
      <c r="C347" s="23">
        <f t="shared" si="38"/>
        <v>0.88093183045541112</v>
      </c>
      <c r="D347" s="23">
        <f t="shared" si="39"/>
        <v>7.9171743997048558E-2</v>
      </c>
      <c r="E347" s="26"/>
      <c r="F347" s="26"/>
      <c r="G347" s="26"/>
      <c r="H347" s="26"/>
      <c r="I347" s="26"/>
      <c r="J347" s="185"/>
      <c r="L347" s="26"/>
      <c r="M347" s="26"/>
      <c r="N347" s="26"/>
      <c r="O347" s="26"/>
      <c r="P347" s="185"/>
      <c r="Q347" s="26"/>
      <c r="R347" s="26"/>
      <c r="S347" s="185"/>
      <c r="T347" s="185"/>
      <c r="U347" s="26"/>
      <c r="V347" s="185"/>
      <c r="W347" s="26"/>
      <c r="X347" s="26"/>
      <c r="Y347" s="185"/>
      <c r="Z347" s="26"/>
      <c r="AA347" s="185"/>
      <c r="AB347" s="185"/>
      <c r="AC347" s="185"/>
      <c r="AD347" s="185"/>
      <c r="AE347" s="185"/>
      <c r="AF347" s="185"/>
      <c r="AG347" s="185"/>
      <c r="AH347" s="185"/>
      <c r="AI347" s="185"/>
      <c r="AJ347" s="185"/>
      <c r="AK347" s="185"/>
      <c r="AL347" s="185"/>
      <c r="AM347" s="185"/>
      <c r="AN347" s="185"/>
      <c r="AO347" s="185"/>
      <c r="AP347" s="185"/>
      <c r="AQ347" s="185"/>
      <c r="AR347" s="185"/>
      <c r="AS347" s="185"/>
      <c r="AT347" s="185"/>
      <c r="AU347" s="185"/>
      <c r="AV347" s="185"/>
      <c r="AW347" s="185"/>
      <c r="AX347" s="185"/>
      <c r="AY347" s="185"/>
      <c r="AZ347" s="185"/>
      <c r="BA347" s="185"/>
      <c r="BB347" s="185"/>
      <c r="BC347" s="185"/>
      <c r="BD347" s="185"/>
      <c r="BE347" s="185"/>
      <c r="BF347" s="185"/>
      <c r="BG347" s="185"/>
      <c r="BH347" s="185"/>
      <c r="BI347" s="185"/>
      <c r="BJ347" s="185"/>
    </row>
    <row r="348" spans="1:62" x14ac:dyDescent="0.3">
      <c r="A348" s="24">
        <f t="shared" si="36"/>
        <v>46</v>
      </c>
      <c r="B348" s="86">
        <f t="shared" si="37"/>
        <v>1.3656247519606313E-2</v>
      </c>
      <c r="C348" s="23">
        <f t="shared" si="38"/>
        <v>0.87419246126067007</v>
      </c>
      <c r="D348" s="23">
        <f t="shared" si="39"/>
        <v>8.2776077265118181E-2</v>
      </c>
      <c r="E348" s="26"/>
      <c r="F348" s="26"/>
      <c r="G348" s="26"/>
      <c r="H348" s="26"/>
      <c r="I348" s="26"/>
      <c r="J348" s="185"/>
      <c r="L348" s="26"/>
      <c r="M348" s="26"/>
      <c r="N348" s="26"/>
      <c r="O348" s="26"/>
      <c r="P348" s="185"/>
      <c r="Q348" s="26"/>
      <c r="R348" s="26"/>
      <c r="S348" s="185"/>
      <c r="T348" s="185"/>
      <c r="U348" s="26"/>
      <c r="V348" s="185"/>
      <c r="W348" s="26"/>
      <c r="X348" s="26"/>
      <c r="Y348" s="185"/>
      <c r="Z348" s="26"/>
      <c r="AA348" s="185"/>
      <c r="AB348" s="185"/>
      <c r="AC348" s="185"/>
      <c r="AD348" s="185"/>
      <c r="AE348" s="185"/>
      <c r="AF348" s="185"/>
      <c r="AG348" s="185"/>
      <c r="AH348" s="185"/>
      <c r="AI348" s="185"/>
      <c r="AJ348" s="185"/>
      <c r="AK348" s="185"/>
      <c r="AL348" s="185"/>
      <c r="AM348" s="185"/>
      <c r="AN348" s="185"/>
      <c r="AO348" s="185"/>
      <c r="AP348" s="185"/>
      <c r="AQ348" s="185"/>
      <c r="AR348" s="185"/>
      <c r="AS348" s="185"/>
      <c r="AT348" s="185"/>
      <c r="AU348" s="185"/>
      <c r="AV348" s="185"/>
      <c r="AW348" s="185"/>
      <c r="AX348" s="185"/>
      <c r="AY348" s="185"/>
      <c r="AZ348" s="185"/>
      <c r="BA348" s="185"/>
      <c r="BB348" s="185"/>
      <c r="BC348" s="185"/>
      <c r="BD348" s="185"/>
      <c r="BE348" s="185"/>
      <c r="BF348" s="185"/>
      <c r="BG348" s="185"/>
      <c r="BH348" s="185"/>
      <c r="BI348" s="185"/>
      <c r="BJ348" s="185"/>
    </row>
    <row r="349" spans="1:62" x14ac:dyDescent="0.3">
      <c r="A349" s="24">
        <f t="shared" si="36"/>
        <v>47</v>
      </c>
      <c r="B349" s="86">
        <f t="shared" si="37"/>
        <v>1.3725058441275799E-2</v>
      </c>
      <c r="C349" s="23">
        <f t="shared" si="38"/>
        <v>0.86263925692682863</v>
      </c>
      <c r="D349" s="23">
        <f t="shared" si="39"/>
        <v>9.0832994019103594E-2</v>
      </c>
      <c r="E349" s="26"/>
      <c r="F349" s="26"/>
      <c r="G349" s="26"/>
      <c r="H349" s="26"/>
      <c r="I349" s="26"/>
      <c r="J349" s="185"/>
      <c r="L349" s="26"/>
      <c r="M349" s="26"/>
      <c r="N349" s="26"/>
      <c r="O349" s="26"/>
      <c r="P349" s="185"/>
      <c r="Q349" s="26"/>
      <c r="R349" s="26"/>
      <c r="S349" s="185"/>
      <c r="T349" s="185"/>
      <c r="U349" s="26"/>
      <c r="V349" s="185"/>
      <c r="W349" s="26"/>
      <c r="X349" s="26"/>
      <c r="Y349" s="185"/>
      <c r="Z349" s="26"/>
      <c r="AA349" s="185"/>
      <c r="AB349" s="185"/>
      <c r="AC349" s="185"/>
      <c r="AD349" s="185"/>
      <c r="AE349" s="185"/>
      <c r="AF349" s="185"/>
      <c r="AG349" s="185"/>
      <c r="AH349" s="185"/>
      <c r="AI349" s="185"/>
      <c r="AJ349" s="185"/>
      <c r="AK349" s="185"/>
      <c r="AL349" s="185"/>
      <c r="AM349" s="185"/>
      <c r="AN349" s="185"/>
      <c r="AO349" s="185"/>
      <c r="AP349" s="185"/>
      <c r="AQ349" s="185"/>
      <c r="AR349" s="185"/>
      <c r="AS349" s="185"/>
      <c r="AT349" s="185"/>
      <c r="AU349" s="185"/>
      <c r="AV349" s="185"/>
      <c r="AW349" s="185"/>
      <c r="AX349" s="185"/>
      <c r="AY349" s="185"/>
      <c r="AZ349" s="185"/>
      <c r="BA349" s="185"/>
      <c r="BB349" s="185"/>
      <c r="BC349" s="185"/>
      <c r="BD349" s="185"/>
      <c r="BE349" s="185"/>
      <c r="BF349" s="185"/>
      <c r="BG349" s="185"/>
      <c r="BH349" s="185"/>
      <c r="BI349" s="185"/>
      <c r="BJ349" s="185"/>
    </row>
    <row r="350" spans="1:62" x14ac:dyDescent="0.3">
      <c r="A350" s="24">
        <f t="shared" si="36"/>
        <v>48</v>
      </c>
      <c r="B350" s="86">
        <f t="shared" si="37"/>
        <v>1.332083428281737E-2</v>
      </c>
      <c r="C350" s="23">
        <f t="shared" si="38"/>
        <v>0.85301158664862742</v>
      </c>
      <c r="D350" s="23">
        <f t="shared" si="39"/>
        <v>9.4336839689133548E-2</v>
      </c>
      <c r="E350" s="26"/>
      <c r="F350" s="26"/>
      <c r="G350" s="26"/>
      <c r="H350" s="26"/>
      <c r="I350" s="26"/>
      <c r="J350" s="185"/>
      <c r="L350" s="26"/>
      <c r="M350" s="26"/>
      <c r="N350" s="26"/>
      <c r="O350" s="26"/>
      <c r="P350" s="185"/>
      <c r="Q350" s="26"/>
      <c r="R350" s="26"/>
      <c r="S350" s="185"/>
      <c r="T350" s="185"/>
      <c r="U350" s="26"/>
      <c r="V350" s="185"/>
      <c r="W350" s="26"/>
      <c r="X350" s="26"/>
      <c r="Y350" s="185"/>
      <c r="Z350" s="26"/>
      <c r="AA350" s="185"/>
      <c r="AB350" s="185"/>
      <c r="AC350" s="185"/>
      <c r="AD350" s="185"/>
      <c r="AE350" s="185"/>
      <c r="AF350" s="185"/>
      <c r="AG350" s="185"/>
      <c r="AH350" s="185"/>
      <c r="AI350" s="185"/>
      <c r="AJ350" s="185"/>
      <c r="AK350" s="185"/>
      <c r="AL350" s="185"/>
      <c r="AM350" s="185"/>
      <c r="AN350" s="185"/>
      <c r="AO350" s="185"/>
      <c r="AP350" s="185"/>
      <c r="AQ350" s="185"/>
      <c r="AR350" s="185"/>
      <c r="AS350" s="185"/>
      <c r="AT350" s="185"/>
      <c r="AU350" s="185"/>
      <c r="AV350" s="185"/>
      <c r="AW350" s="185"/>
      <c r="AX350" s="185"/>
      <c r="AY350" s="185"/>
      <c r="AZ350" s="185"/>
      <c r="BA350" s="185"/>
      <c r="BB350" s="185"/>
      <c r="BC350" s="185"/>
      <c r="BD350" s="185"/>
      <c r="BE350" s="185"/>
      <c r="BF350" s="185"/>
      <c r="BG350" s="185"/>
      <c r="BH350" s="185"/>
      <c r="BI350" s="185"/>
      <c r="BJ350" s="185"/>
    </row>
    <row r="351" spans="1:62" x14ac:dyDescent="0.3">
      <c r="A351" s="24">
        <f t="shared" si="36"/>
        <v>49</v>
      </c>
      <c r="B351" s="86">
        <f t="shared" si="37"/>
        <v>1.2219539485307108E-2</v>
      </c>
      <c r="C351" s="23">
        <f t="shared" si="38"/>
        <v>0.80761712128690866</v>
      </c>
      <c r="D351" s="23">
        <f t="shared" si="39"/>
        <v>0.11326299820401178</v>
      </c>
      <c r="E351" s="26"/>
      <c r="F351" s="26"/>
      <c r="G351" s="26"/>
      <c r="H351" s="26"/>
      <c r="I351" s="26"/>
      <c r="J351" s="185"/>
      <c r="L351" s="26"/>
      <c r="M351" s="26"/>
      <c r="N351" s="26"/>
      <c r="O351" s="26"/>
      <c r="P351" s="185"/>
      <c r="Q351" s="26"/>
      <c r="R351" s="26"/>
      <c r="S351" s="185"/>
      <c r="T351" s="185"/>
      <c r="U351" s="26"/>
      <c r="V351" s="185"/>
      <c r="W351" s="26"/>
      <c r="X351" s="26"/>
      <c r="Y351" s="185"/>
      <c r="Z351" s="26"/>
      <c r="AA351" s="185"/>
      <c r="AB351" s="185"/>
      <c r="AC351" s="185"/>
      <c r="AD351" s="185"/>
      <c r="AE351" s="185"/>
      <c r="AF351" s="185"/>
      <c r="AG351" s="185"/>
      <c r="AH351" s="185"/>
      <c r="AI351" s="185"/>
      <c r="AJ351" s="185"/>
      <c r="AK351" s="185"/>
      <c r="AL351" s="185"/>
      <c r="AM351" s="185"/>
      <c r="AN351" s="185"/>
      <c r="AO351" s="185"/>
      <c r="AP351" s="185"/>
      <c r="AQ351" s="185"/>
      <c r="AR351" s="185"/>
      <c r="AS351" s="185"/>
      <c r="AT351" s="185"/>
      <c r="AU351" s="185"/>
      <c r="AV351" s="185"/>
      <c r="AW351" s="185"/>
      <c r="AX351" s="185"/>
      <c r="AY351" s="185"/>
      <c r="AZ351" s="185"/>
      <c r="BA351" s="185"/>
      <c r="BB351" s="185"/>
      <c r="BC351" s="185"/>
      <c r="BD351" s="185"/>
      <c r="BE351" s="185"/>
      <c r="BF351" s="185"/>
      <c r="BG351" s="185"/>
      <c r="BH351" s="185"/>
      <c r="BI351" s="185"/>
      <c r="BJ351" s="185"/>
    </row>
    <row r="352" spans="1:62" x14ac:dyDescent="0.3">
      <c r="A352" s="24">
        <f t="shared" si="36"/>
        <v>50</v>
      </c>
      <c r="B352" s="86">
        <f t="shared" si="37"/>
        <v>1.1953257220986115E-2</v>
      </c>
      <c r="C352" s="23">
        <f t="shared" si="38"/>
        <v>0.80395860658119223</v>
      </c>
      <c r="D352" s="23">
        <f t="shared" si="39"/>
        <v>0.11290179364805529</v>
      </c>
      <c r="E352" s="26"/>
      <c r="F352" s="26"/>
      <c r="G352" s="26"/>
      <c r="H352" s="26"/>
      <c r="I352" s="26"/>
      <c r="J352" s="185"/>
      <c r="L352" s="26"/>
      <c r="M352" s="26"/>
      <c r="N352" s="26"/>
      <c r="O352" s="26"/>
      <c r="P352" s="185"/>
      <c r="Q352" s="26"/>
      <c r="R352" s="26"/>
      <c r="S352" s="185"/>
      <c r="T352" s="185"/>
      <c r="U352" s="26"/>
      <c r="V352" s="185"/>
      <c r="W352" s="26"/>
      <c r="X352" s="26"/>
      <c r="Y352" s="185"/>
      <c r="Z352" s="26"/>
      <c r="AA352" s="185"/>
      <c r="AB352" s="185"/>
      <c r="AC352" s="185"/>
      <c r="AD352" s="185"/>
      <c r="AE352" s="185"/>
      <c r="AF352" s="185"/>
      <c r="AG352" s="185"/>
      <c r="AH352" s="185"/>
      <c r="AI352" s="185"/>
      <c r="AJ352" s="185"/>
      <c r="AK352" s="185"/>
      <c r="AL352" s="185"/>
      <c r="AM352" s="185"/>
      <c r="AN352" s="185"/>
      <c r="AO352" s="185"/>
      <c r="AP352" s="185"/>
      <c r="AQ352" s="185"/>
      <c r="AR352" s="185"/>
      <c r="AS352" s="185"/>
      <c r="AT352" s="185"/>
      <c r="AU352" s="185"/>
      <c r="AV352" s="185"/>
      <c r="AW352" s="185"/>
      <c r="AX352" s="185"/>
      <c r="AY352" s="185"/>
      <c r="AZ352" s="185"/>
      <c r="BA352" s="185"/>
      <c r="BB352" s="185"/>
      <c r="BC352" s="185"/>
      <c r="BD352" s="185"/>
      <c r="BE352" s="185"/>
      <c r="BF352" s="185"/>
      <c r="BG352" s="185"/>
      <c r="BH352" s="185"/>
      <c r="BI352" s="185"/>
      <c r="BJ352" s="185"/>
    </row>
    <row r="353" spans="1:62" x14ac:dyDescent="0.3">
      <c r="A353" s="24">
        <f t="shared" si="36"/>
        <v>51</v>
      </c>
      <c r="B353" s="86">
        <f t="shared" si="37"/>
        <v>1.1835798577950292E-2</v>
      </c>
      <c r="C353" s="23">
        <f t="shared" si="38"/>
        <v>0.80121472055190501</v>
      </c>
      <c r="D353" s="23">
        <f t="shared" si="39"/>
        <v>0.11335706218984794</v>
      </c>
      <c r="E353" s="26"/>
      <c r="F353" s="26"/>
      <c r="G353" s="26"/>
      <c r="H353" s="26"/>
      <c r="I353" s="26"/>
      <c r="J353" s="185"/>
      <c r="L353" s="26"/>
      <c r="M353" s="26"/>
      <c r="N353" s="26"/>
      <c r="O353" s="26"/>
      <c r="P353" s="185"/>
      <c r="Q353" s="26"/>
      <c r="R353" s="26"/>
      <c r="S353" s="185"/>
      <c r="T353" s="185"/>
      <c r="U353" s="26"/>
      <c r="V353" s="185"/>
      <c r="W353" s="26"/>
      <c r="X353" s="26"/>
      <c r="Y353" s="185"/>
      <c r="Z353" s="26"/>
      <c r="AA353" s="185"/>
      <c r="AB353" s="185"/>
      <c r="AC353" s="185"/>
      <c r="AD353" s="185"/>
      <c r="AE353" s="185"/>
      <c r="AF353" s="185"/>
      <c r="AG353" s="185"/>
      <c r="AH353" s="185"/>
      <c r="AI353" s="185"/>
      <c r="AJ353" s="185"/>
      <c r="AK353" s="185"/>
      <c r="AL353" s="185"/>
      <c r="AM353" s="185"/>
      <c r="AN353" s="185"/>
      <c r="AO353" s="185"/>
      <c r="AP353" s="185"/>
      <c r="AQ353" s="185"/>
      <c r="AR353" s="185"/>
      <c r="AS353" s="185"/>
      <c r="AT353" s="185"/>
      <c r="AU353" s="185"/>
      <c r="AV353" s="185"/>
      <c r="AW353" s="185"/>
      <c r="AX353" s="185"/>
      <c r="AY353" s="185"/>
      <c r="AZ353" s="185"/>
      <c r="BA353" s="185"/>
      <c r="BB353" s="185"/>
      <c r="BC353" s="185"/>
      <c r="BD353" s="185"/>
      <c r="BE353" s="185"/>
      <c r="BF353" s="185"/>
      <c r="BG353" s="185"/>
      <c r="BH353" s="185"/>
      <c r="BI353" s="185"/>
      <c r="BJ353" s="185"/>
    </row>
    <row r="354" spans="1:62" x14ac:dyDescent="0.3">
      <c r="A354" s="24">
        <f t="shared" si="36"/>
        <v>52</v>
      </c>
      <c r="B354" s="86">
        <f t="shared" si="37"/>
        <v>1.1797712532933227E-2</v>
      </c>
      <c r="C354" s="23">
        <f t="shared" si="38"/>
        <v>0.79755620584618836</v>
      </c>
      <c r="D354" s="23">
        <f t="shared" si="39"/>
        <v>0.11507184426389347</v>
      </c>
      <c r="E354" s="26"/>
      <c r="F354" s="26"/>
      <c r="G354" s="26"/>
      <c r="H354" s="26"/>
      <c r="I354" s="26"/>
      <c r="J354" s="185"/>
      <c r="L354" s="26"/>
      <c r="M354" s="26"/>
      <c r="N354" s="26"/>
      <c r="O354" s="26"/>
      <c r="P354" s="185"/>
      <c r="Q354" s="26"/>
      <c r="R354" s="26"/>
      <c r="S354" s="185"/>
      <c r="T354" s="185"/>
      <c r="U354" s="26"/>
      <c r="V354" s="185"/>
      <c r="W354" s="26"/>
      <c r="X354" s="26"/>
      <c r="Y354" s="185"/>
      <c r="Z354" s="26"/>
      <c r="AA354" s="185"/>
      <c r="AB354" s="185"/>
      <c r="AC354" s="185"/>
      <c r="AD354" s="185"/>
      <c r="AE354" s="185"/>
      <c r="AF354" s="185"/>
      <c r="AG354" s="185"/>
      <c r="AH354" s="185"/>
      <c r="AI354" s="185"/>
      <c r="AJ354" s="185"/>
      <c r="AK354" s="185"/>
      <c r="AL354" s="185"/>
      <c r="AM354" s="185"/>
      <c r="AN354" s="185"/>
      <c r="AO354" s="185"/>
      <c r="AP354" s="185"/>
      <c r="AQ354" s="185"/>
      <c r="AR354" s="185"/>
      <c r="AS354" s="185"/>
      <c r="AT354" s="185"/>
      <c r="AU354" s="185"/>
      <c r="AV354" s="185"/>
      <c r="AW354" s="185"/>
      <c r="AX354" s="185"/>
      <c r="AY354" s="185"/>
      <c r="AZ354" s="185"/>
      <c r="BA354" s="185"/>
      <c r="BB354" s="185"/>
      <c r="BC354" s="185"/>
      <c r="BD354" s="185"/>
      <c r="BE354" s="185"/>
      <c r="BF354" s="185"/>
      <c r="BG354" s="185"/>
      <c r="BH354" s="185"/>
      <c r="BI354" s="185"/>
      <c r="BJ354" s="185"/>
    </row>
    <row r="355" spans="1:62" x14ac:dyDescent="0.3">
      <c r="A355" s="24">
        <f t="shared" si="36"/>
        <v>53</v>
      </c>
      <c r="B355" s="86">
        <f t="shared" si="37"/>
        <v>1.1723140696891411E-2</v>
      </c>
      <c r="C355" s="23">
        <f t="shared" si="38"/>
        <v>0.79389769114047204</v>
      </c>
      <c r="D355" s="23">
        <f t="shared" si="39"/>
        <v>0.11641089545194053</v>
      </c>
      <c r="E355" s="26"/>
      <c r="F355" s="26"/>
      <c r="G355" s="26"/>
      <c r="H355" s="26"/>
      <c r="I355" s="26"/>
      <c r="J355" s="185"/>
      <c r="L355" s="26"/>
      <c r="M355" s="26"/>
      <c r="N355" s="26"/>
      <c r="O355" s="26"/>
      <c r="P355" s="185"/>
      <c r="Q355" s="26"/>
      <c r="R355" s="26"/>
      <c r="S355" s="185"/>
      <c r="T355" s="185"/>
      <c r="U355" s="26"/>
      <c r="V355" s="185"/>
      <c r="W355" s="26"/>
      <c r="X355" s="26"/>
      <c r="Y355" s="185"/>
      <c r="Z355" s="26"/>
      <c r="AA355" s="185"/>
      <c r="AB355" s="185"/>
      <c r="AC355" s="185"/>
      <c r="AD355" s="185"/>
      <c r="AE355" s="185"/>
      <c r="AF355" s="185"/>
      <c r="AG355" s="185"/>
      <c r="AH355" s="185"/>
      <c r="AI355" s="185"/>
      <c r="AJ355" s="185"/>
      <c r="AK355" s="185"/>
      <c r="AL355" s="185"/>
      <c r="AM355" s="185"/>
      <c r="AN355" s="185"/>
      <c r="AO355" s="185"/>
      <c r="AP355" s="185"/>
      <c r="AQ355" s="185"/>
      <c r="AR355" s="185"/>
      <c r="AS355" s="185"/>
      <c r="AT355" s="185"/>
      <c r="AU355" s="185"/>
      <c r="AV355" s="185"/>
      <c r="AW355" s="185"/>
      <c r="AX355" s="185"/>
      <c r="AY355" s="185"/>
      <c r="AZ355" s="185"/>
      <c r="BA355" s="185"/>
      <c r="BB355" s="185"/>
      <c r="BC355" s="185"/>
      <c r="BD355" s="185"/>
      <c r="BE355" s="185"/>
      <c r="BF355" s="185"/>
      <c r="BG355" s="185"/>
      <c r="BH355" s="185"/>
      <c r="BI355" s="185"/>
      <c r="BJ355" s="185"/>
    </row>
    <row r="356" spans="1:62" x14ac:dyDescent="0.3">
      <c r="A356" s="24">
        <f t="shared" si="36"/>
        <v>54</v>
      </c>
      <c r="B356" s="86">
        <f t="shared" si="37"/>
        <v>1.2189134659453149E-2</v>
      </c>
      <c r="C356" s="23">
        <f t="shared" si="38"/>
        <v>0.79115380511118449</v>
      </c>
      <c r="D356" s="23">
        <f t="shared" si="39"/>
        <v>0.12264962863615063</v>
      </c>
      <c r="E356" s="26"/>
      <c r="F356" s="26"/>
      <c r="G356" s="26"/>
      <c r="H356" s="26"/>
      <c r="I356" s="26"/>
      <c r="J356" s="185"/>
      <c r="L356" s="26"/>
      <c r="M356" s="26"/>
      <c r="N356" s="26"/>
      <c r="O356" s="26"/>
      <c r="P356" s="185"/>
      <c r="Q356" s="26"/>
      <c r="R356" s="26"/>
      <c r="S356" s="185"/>
      <c r="T356" s="185"/>
      <c r="U356" s="26"/>
      <c r="V356" s="185"/>
      <c r="W356" s="26"/>
      <c r="X356" s="26"/>
      <c r="Y356" s="185"/>
      <c r="Z356" s="26"/>
      <c r="AA356" s="185"/>
      <c r="AB356" s="185"/>
      <c r="AC356" s="185"/>
      <c r="AD356" s="185"/>
      <c r="AE356" s="185"/>
      <c r="AF356" s="185"/>
      <c r="AG356" s="185"/>
      <c r="AH356" s="185"/>
      <c r="AI356" s="185"/>
      <c r="AJ356" s="185"/>
      <c r="AK356" s="185"/>
      <c r="AL356" s="185"/>
      <c r="AM356" s="185"/>
      <c r="AN356" s="185"/>
      <c r="AO356" s="185"/>
      <c r="AP356" s="185"/>
      <c r="AQ356" s="185"/>
      <c r="AR356" s="185"/>
      <c r="AS356" s="185"/>
      <c r="AT356" s="185"/>
      <c r="AU356" s="185"/>
      <c r="AV356" s="185"/>
      <c r="AW356" s="185"/>
      <c r="AX356" s="185"/>
      <c r="AY356" s="185"/>
      <c r="AZ356" s="185"/>
      <c r="BA356" s="185"/>
      <c r="BB356" s="185"/>
      <c r="BC356" s="185"/>
      <c r="BD356" s="185"/>
      <c r="BE356" s="185"/>
      <c r="BF356" s="185"/>
      <c r="BG356" s="185"/>
      <c r="BH356" s="185"/>
      <c r="BI356" s="185"/>
      <c r="BJ356" s="185"/>
    </row>
    <row r="357" spans="1:62" x14ac:dyDescent="0.3">
      <c r="A357" s="24">
        <f t="shared" si="36"/>
        <v>55</v>
      </c>
      <c r="B357" s="86">
        <f t="shared" si="37"/>
        <v>9.4184548971612773E-3</v>
      </c>
      <c r="C357" s="23">
        <f t="shared" si="38"/>
        <v>0.78749529040546817</v>
      </c>
      <c r="D357" s="23">
        <f t="shared" si="39"/>
        <v>9.6430632976116842E-2</v>
      </c>
      <c r="E357" s="26"/>
      <c r="F357" s="26"/>
      <c r="G357" s="26"/>
      <c r="H357" s="26"/>
      <c r="I357" s="26"/>
      <c r="J357" s="185"/>
      <c r="L357" s="26"/>
      <c r="M357" s="26"/>
      <c r="N357" s="26"/>
      <c r="O357" s="26"/>
      <c r="P357" s="185"/>
      <c r="Q357" s="26"/>
      <c r="R357" s="26"/>
      <c r="S357" s="185"/>
      <c r="T357" s="185"/>
      <c r="U357" s="26"/>
      <c r="V357" s="185"/>
      <c r="W357" s="26"/>
      <c r="X357" s="26"/>
      <c r="Y357" s="185"/>
      <c r="Z357" s="26"/>
      <c r="AA357" s="185"/>
      <c r="AB357" s="185"/>
      <c r="AC357" s="185"/>
      <c r="AD357" s="185"/>
      <c r="AE357" s="185"/>
      <c r="AF357" s="185"/>
      <c r="AG357" s="185"/>
      <c r="AH357" s="185"/>
      <c r="AI357" s="185"/>
      <c r="AJ357" s="185"/>
      <c r="AK357" s="185"/>
      <c r="AL357" s="185"/>
      <c r="AM357" s="185"/>
      <c r="AN357" s="185"/>
      <c r="AO357" s="185"/>
      <c r="AP357" s="185"/>
      <c r="AQ357" s="185"/>
      <c r="AR357" s="185"/>
      <c r="AS357" s="185"/>
      <c r="AT357" s="185"/>
      <c r="AU357" s="185"/>
      <c r="AV357" s="185"/>
      <c r="AW357" s="185"/>
      <c r="AX357" s="185"/>
      <c r="AY357" s="185"/>
      <c r="AZ357" s="185"/>
      <c r="BA357" s="185"/>
      <c r="BB357" s="185"/>
      <c r="BC357" s="185"/>
      <c r="BD357" s="185"/>
      <c r="BE357" s="185"/>
      <c r="BF357" s="185"/>
      <c r="BG357" s="185"/>
      <c r="BH357" s="185"/>
      <c r="BI357" s="185"/>
      <c r="BJ357" s="185"/>
    </row>
    <row r="358" spans="1:62" x14ac:dyDescent="0.3">
      <c r="A358" s="24">
        <f t="shared" si="36"/>
        <v>56</v>
      </c>
      <c r="B358" s="86">
        <f t="shared" si="37"/>
        <v>9.0100700783228311E-3</v>
      </c>
      <c r="C358" s="23">
        <f t="shared" si="38"/>
        <v>0.78475140437618085</v>
      </c>
      <c r="D358" s="23">
        <f t="shared" si="39"/>
        <v>9.3440529567446431E-2</v>
      </c>
      <c r="E358" s="26"/>
      <c r="F358" s="26"/>
      <c r="G358" s="26"/>
      <c r="H358" s="26"/>
      <c r="I358" s="26"/>
      <c r="J358" s="185"/>
      <c r="L358" s="26"/>
      <c r="M358" s="26"/>
      <c r="N358" s="26"/>
      <c r="O358" s="26"/>
      <c r="P358" s="185"/>
      <c r="Q358" s="26"/>
      <c r="R358" s="26"/>
      <c r="S358" s="185"/>
      <c r="T358" s="185"/>
      <c r="U358" s="26"/>
      <c r="V358" s="185"/>
      <c r="W358" s="26"/>
      <c r="X358" s="26"/>
      <c r="Y358" s="185"/>
      <c r="Z358" s="26"/>
      <c r="AA358" s="185"/>
      <c r="AB358" s="185"/>
      <c r="AC358" s="185"/>
      <c r="AD358" s="185"/>
      <c r="AE358" s="185"/>
      <c r="AF358" s="185"/>
      <c r="AG358" s="185"/>
      <c r="AH358" s="185"/>
      <c r="AI358" s="185"/>
      <c r="AJ358" s="185"/>
      <c r="AK358" s="185"/>
      <c r="AL358" s="185"/>
      <c r="AM358" s="185"/>
      <c r="AN358" s="185"/>
      <c r="AO358" s="185"/>
      <c r="AP358" s="185"/>
      <c r="AQ358" s="185"/>
      <c r="AR358" s="185"/>
      <c r="AS358" s="185"/>
      <c r="AT358" s="185"/>
      <c r="AU358" s="185"/>
      <c r="AV358" s="185"/>
      <c r="AW358" s="185"/>
      <c r="AX358" s="185"/>
      <c r="AY358" s="185"/>
      <c r="AZ358" s="185"/>
      <c r="BA358" s="185"/>
      <c r="BB358" s="185"/>
      <c r="BC358" s="185"/>
      <c r="BD358" s="185"/>
      <c r="BE358" s="185"/>
      <c r="BF358" s="185"/>
      <c r="BG358" s="185"/>
      <c r="BH358" s="185"/>
      <c r="BI358" s="185"/>
      <c r="BJ358" s="185"/>
    </row>
    <row r="359" spans="1:62" x14ac:dyDescent="0.3">
      <c r="A359" s="24">
        <f t="shared" si="36"/>
        <v>57</v>
      </c>
      <c r="B359" s="86">
        <f t="shared" si="37"/>
        <v>8.9233363119394313E-3</v>
      </c>
      <c r="C359" s="23">
        <f t="shared" si="38"/>
        <v>0.78475140437618085</v>
      </c>
      <c r="D359" s="23">
        <f t="shared" si="39"/>
        <v>9.2541041662047949E-2</v>
      </c>
      <c r="E359" s="26"/>
      <c r="F359" s="26"/>
      <c r="G359" s="26"/>
      <c r="H359" s="26"/>
      <c r="I359" s="26"/>
      <c r="J359" s="185"/>
      <c r="L359" s="26"/>
      <c r="M359" s="26"/>
      <c r="N359" s="26"/>
      <c r="O359" s="26"/>
      <c r="P359" s="185"/>
      <c r="Q359" s="26"/>
      <c r="R359" s="26"/>
      <c r="S359" s="185"/>
      <c r="T359" s="185"/>
      <c r="U359" s="26"/>
      <c r="V359" s="185"/>
      <c r="W359" s="26"/>
      <c r="X359" s="26"/>
      <c r="Y359" s="185"/>
      <c r="Z359" s="26"/>
      <c r="AA359" s="185"/>
      <c r="AB359" s="185"/>
      <c r="AC359" s="185"/>
      <c r="AD359" s="185"/>
      <c r="AE359" s="185"/>
      <c r="AF359" s="185"/>
      <c r="AG359" s="185"/>
      <c r="AH359" s="185"/>
      <c r="AI359" s="185"/>
      <c r="AJ359" s="185"/>
      <c r="AK359" s="185"/>
      <c r="AL359" s="185"/>
      <c r="AM359" s="185"/>
      <c r="AN359" s="185"/>
      <c r="AO359" s="185"/>
      <c r="AP359" s="185"/>
      <c r="AQ359" s="185"/>
      <c r="AR359" s="185"/>
      <c r="AS359" s="185"/>
      <c r="AT359" s="185"/>
      <c r="AU359" s="185"/>
      <c r="AV359" s="185"/>
      <c r="AW359" s="185"/>
      <c r="AX359" s="185"/>
      <c r="AY359" s="185"/>
      <c r="AZ359" s="185"/>
      <c r="BA359" s="185"/>
      <c r="BB359" s="185"/>
      <c r="BC359" s="185"/>
      <c r="BD359" s="185"/>
      <c r="BE359" s="185"/>
      <c r="BF359" s="185"/>
      <c r="BG359" s="185"/>
      <c r="BH359" s="185"/>
      <c r="BI359" s="185"/>
      <c r="BJ359" s="185"/>
    </row>
    <row r="360" spans="1:62" x14ac:dyDescent="0.3">
      <c r="A360" s="24">
        <f t="shared" si="36"/>
        <v>58</v>
      </c>
      <c r="B360" s="86">
        <f t="shared" si="37"/>
        <v>8.7466682711880035E-3</v>
      </c>
      <c r="C360" s="23">
        <f t="shared" si="38"/>
        <v>0.78749529040546806</v>
      </c>
      <c r="D360" s="23">
        <f t="shared" si="39"/>
        <v>8.9552561118808577E-2</v>
      </c>
      <c r="E360" s="26"/>
      <c r="F360" s="26"/>
      <c r="G360" s="26"/>
      <c r="H360" s="26"/>
      <c r="I360" s="26"/>
      <c r="J360" s="185"/>
      <c r="L360" s="26"/>
      <c r="M360" s="26"/>
      <c r="N360" s="26"/>
      <c r="O360" s="26"/>
      <c r="P360" s="185"/>
      <c r="Q360" s="26"/>
      <c r="R360" s="26"/>
      <c r="S360" s="185"/>
      <c r="T360" s="185"/>
      <c r="U360" s="26"/>
      <c r="V360" s="185"/>
      <c r="W360" s="26"/>
      <c r="X360" s="26"/>
      <c r="Y360" s="185"/>
      <c r="Z360" s="26"/>
      <c r="AA360" s="185"/>
      <c r="AB360" s="185"/>
      <c r="AC360" s="185"/>
      <c r="AD360" s="185"/>
      <c r="AE360" s="185"/>
      <c r="AF360" s="185"/>
      <c r="AG360" s="185"/>
      <c r="AH360" s="185"/>
      <c r="AI360" s="185"/>
      <c r="AJ360" s="185"/>
      <c r="AK360" s="185"/>
      <c r="AL360" s="185"/>
      <c r="AM360" s="185"/>
      <c r="AN360" s="185"/>
      <c r="AO360" s="185"/>
      <c r="AP360" s="185"/>
      <c r="AQ360" s="185"/>
      <c r="AR360" s="185"/>
      <c r="AS360" s="185"/>
      <c r="AT360" s="185"/>
      <c r="AU360" s="185"/>
      <c r="AV360" s="185"/>
      <c r="AW360" s="185"/>
      <c r="AX360" s="185"/>
      <c r="AY360" s="185"/>
      <c r="AZ360" s="185"/>
      <c r="BA360" s="185"/>
      <c r="BB360" s="185"/>
      <c r="BC360" s="185"/>
      <c r="BD360" s="185"/>
      <c r="BE360" s="185"/>
      <c r="BF360" s="185"/>
      <c r="BG360" s="185"/>
      <c r="BH360" s="185"/>
      <c r="BI360" s="185"/>
      <c r="BJ360" s="185"/>
    </row>
    <row r="361" spans="1:62" x14ac:dyDescent="0.3">
      <c r="A361" s="24">
        <f t="shared" si="36"/>
        <v>59</v>
      </c>
      <c r="B361" s="86">
        <f t="shared" si="37"/>
        <v>7.7407486116196364E-3</v>
      </c>
      <c r="C361" s="23">
        <f t="shared" si="38"/>
        <v>0.78749529040546806</v>
      </c>
      <c r="D361" s="23">
        <f t="shared" si="39"/>
        <v>7.9253475912748519E-2</v>
      </c>
      <c r="E361" s="26"/>
      <c r="F361" s="26"/>
      <c r="G361" s="26"/>
      <c r="H361" s="26"/>
      <c r="I361" s="26"/>
      <c r="J361" s="185"/>
      <c r="L361" s="26"/>
      <c r="M361" s="26"/>
      <c r="N361" s="26"/>
      <c r="O361" s="26"/>
      <c r="P361" s="185"/>
      <c r="Q361" s="26"/>
      <c r="R361" s="26"/>
      <c r="S361" s="185"/>
      <c r="T361" s="185"/>
      <c r="U361" s="26"/>
      <c r="V361" s="26"/>
      <c r="W361" s="185"/>
      <c r="X361" s="26"/>
      <c r="Y361" s="26"/>
      <c r="Z361" s="185"/>
      <c r="AA361" s="26"/>
      <c r="AB361" s="185"/>
      <c r="AC361" s="185"/>
      <c r="AD361" s="185"/>
      <c r="AE361" s="185"/>
      <c r="AF361" s="185"/>
      <c r="AG361" s="185"/>
      <c r="AH361" s="185"/>
      <c r="AI361" s="185"/>
      <c r="AJ361" s="185"/>
      <c r="AK361" s="185"/>
      <c r="AL361" s="185"/>
      <c r="AM361" s="185"/>
      <c r="AN361" s="185"/>
      <c r="AO361" s="185"/>
      <c r="AP361" s="185"/>
      <c r="AQ361" s="185"/>
      <c r="AR361" s="185"/>
      <c r="AS361" s="185"/>
      <c r="AT361" s="185"/>
      <c r="AU361" s="185"/>
      <c r="AV361" s="185"/>
      <c r="AW361" s="185"/>
      <c r="AX361" s="185"/>
      <c r="AY361" s="185"/>
      <c r="AZ361" s="185"/>
      <c r="BA361" s="185"/>
      <c r="BB361" s="185"/>
      <c r="BC361" s="185"/>
      <c r="BD361" s="185"/>
      <c r="BE361" s="185"/>
      <c r="BF361" s="185"/>
      <c r="BG361" s="185"/>
      <c r="BH361" s="185"/>
      <c r="BI361" s="185"/>
      <c r="BJ361" s="185"/>
    </row>
    <row r="362" spans="1:62" x14ac:dyDescent="0.3">
      <c r="A362" s="24">
        <f t="shared" si="36"/>
        <v>60</v>
      </c>
      <c r="B362" s="86">
        <f t="shared" si="37"/>
        <v>6.4451829794424974E-3</v>
      </c>
      <c r="C362" s="23">
        <f t="shared" si="38"/>
        <v>0.79115380511118449</v>
      </c>
      <c r="D362" s="23">
        <f t="shared" si="39"/>
        <v>6.4852782499010136E-2</v>
      </c>
      <c r="E362" s="26"/>
      <c r="F362" s="26"/>
      <c r="G362" s="26"/>
      <c r="H362" s="26"/>
      <c r="I362" s="26"/>
      <c r="J362" s="185"/>
      <c r="L362" s="26"/>
      <c r="M362" s="26"/>
      <c r="N362" s="26"/>
      <c r="O362" s="26"/>
      <c r="P362" s="185"/>
      <c r="Q362" s="26"/>
      <c r="R362" s="26"/>
      <c r="S362" s="185"/>
      <c r="T362" s="185"/>
      <c r="U362" s="26"/>
      <c r="V362" s="26"/>
      <c r="W362" s="185"/>
      <c r="X362" s="26"/>
      <c r="Y362" s="26"/>
      <c r="Z362" s="185"/>
      <c r="AA362" s="26"/>
      <c r="AB362" s="185"/>
      <c r="AC362" s="185"/>
      <c r="AD362" s="185"/>
      <c r="AE362" s="185"/>
      <c r="AF362" s="185"/>
      <c r="AG362" s="185"/>
      <c r="AH362" s="185"/>
      <c r="AI362" s="185"/>
      <c r="AJ362" s="185"/>
      <c r="AK362" s="185"/>
      <c r="AL362" s="185"/>
      <c r="AM362" s="185"/>
      <c r="AN362" s="185"/>
      <c r="AO362" s="185"/>
      <c r="AP362" s="185"/>
      <c r="AQ362" s="185"/>
      <c r="AR362" s="185"/>
      <c r="AS362" s="185"/>
      <c r="AT362" s="185"/>
      <c r="AU362" s="185"/>
      <c r="AV362" s="185"/>
      <c r="AW362" s="185"/>
      <c r="AX362" s="185"/>
      <c r="AY362" s="185"/>
      <c r="AZ362" s="185"/>
      <c r="BA362" s="185"/>
      <c r="BB362" s="185"/>
      <c r="BC362" s="185"/>
      <c r="BD362" s="185"/>
      <c r="BE362" s="185"/>
      <c r="BF362" s="185"/>
      <c r="BG362" s="185"/>
      <c r="BH362" s="185"/>
      <c r="BI362" s="185"/>
      <c r="BJ362" s="185"/>
    </row>
    <row r="363" spans="1:62" x14ac:dyDescent="0.3">
      <c r="A363" s="24">
        <f>A268</f>
        <v>61</v>
      </c>
      <c r="B363" s="86">
        <f t="shared" si="37"/>
        <v>6.1308930953520944E-3</v>
      </c>
      <c r="C363" s="23">
        <f t="shared" si="38"/>
        <v>0.82316580878620349</v>
      </c>
      <c r="D363" s="23">
        <f t="shared" si="39"/>
        <v>5.2234420326820442E-2</v>
      </c>
      <c r="E363" s="26"/>
      <c r="F363" s="26"/>
      <c r="G363" s="26"/>
      <c r="H363" s="26"/>
      <c r="I363" s="26"/>
      <c r="J363" s="185"/>
      <c r="L363" s="26"/>
      <c r="M363" s="26"/>
      <c r="N363" s="26"/>
      <c r="O363" s="26"/>
      <c r="P363" s="185"/>
      <c r="Q363" s="26"/>
      <c r="R363" s="26"/>
      <c r="S363" s="185"/>
      <c r="T363" s="185"/>
      <c r="U363" s="26"/>
      <c r="V363" s="26"/>
      <c r="W363" s="185"/>
      <c r="X363" s="26"/>
      <c r="Y363" s="26"/>
      <c r="Z363" s="185"/>
      <c r="AA363" s="26"/>
      <c r="AB363" s="185"/>
      <c r="AC363" s="185"/>
      <c r="AD363" s="185"/>
      <c r="AE363" s="185"/>
      <c r="AF363" s="185"/>
      <c r="AG363" s="185"/>
      <c r="AH363" s="185"/>
      <c r="AI363" s="185"/>
      <c r="AJ363" s="185"/>
      <c r="AK363" s="185"/>
      <c r="AL363" s="185"/>
      <c r="AM363" s="185"/>
      <c r="AN363" s="185"/>
      <c r="AO363" s="185"/>
      <c r="AP363" s="185"/>
      <c r="AQ363" s="185"/>
      <c r="AR363" s="185"/>
      <c r="AS363" s="185"/>
      <c r="AT363" s="185"/>
      <c r="AU363" s="185"/>
      <c r="AV363" s="185"/>
      <c r="AW363" s="185"/>
      <c r="AX363" s="185"/>
      <c r="AY363" s="185"/>
      <c r="AZ363" s="185"/>
      <c r="BA363" s="185"/>
      <c r="BB363" s="185"/>
      <c r="BC363" s="185"/>
      <c r="BD363" s="185"/>
      <c r="BE363" s="185"/>
      <c r="BF363" s="185"/>
      <c r="BG363" s="185"/>
      <c r="BH363" s="185"/>
      <c r="BI363" s="185"/>
      <c r="BJ363" s="185"/>
    </row>
    <row r="364" spans="1:62" x14ac:dyDescent="0.3">
      <c r="A364" s="24">
        <f t="shared" si="36"/>
        <v>62</v>
      </c>
      <c r="B364" s="86">
        <f t="shared" si="37"/>
        <v>5.8124425508816763E-3</v>
      </c>
      <c r="C364" s="23">
        <f t="shared" si="38"/>
        <v>0.85609244113765182</v>
      </c>
      <c r="D364" s="23">
        <f t="shared" si="39"/>
        <v>4.0300373884535563E-2</v>
      </c>
      <c r="E364" s="26"/>
      <c r="F364" s="26"/>
      <c r="G364" s="26"/>
      <c r="H364" s="26"/>
      <c r="I364" s="26"/>
      <c r="J364" s="185"/>
      <c r="L364" s="26"/>
      <c r="M364" s="26"/>
      <c r="N364" s="26"/>
      <c r="O364" s="26"/>
      <c r="P364" s="185"/>
      <c r="Q364" s="26"/>
      <c r="R364" s="26"/>
      <c r="S364" s="185"/>
      <c r="T364" s="185"/>
      <c r="U364" s="26"/>
      <c r="V364" s="26"/>
      <c r="W364" s="185"/>
      <c r="X364" s="26"/>
      <c r="Y364" s="26"/>
      <c r="Z364" s="185"/>
      <c r="AA364" s="26"/>
      <c r="AB364" s="185"/>
      <c r="AC364" s="185"/>
      <c r="AD364" s="185"/>
      <c r="AE364" s="185"/>
      <c r="AF364" s="185"/>
      <c r="AG364" s="185"/>
      <c r="AH364" s="185"/>
      <c r="AI364" s="185"/>
      <c r="AJ364" s="185"/>
      <c r="AK364" s="185"/>
      <c r="AL364" s="185"/>
      <c r="AM364" s="185"/>
      <c r="AN364" s="185"/>
      <c r="AO364" s="185"/>
      <c r="AP364" s="185"/>
      <c r="AQ364" s="185"/>
      <c r="AR364" s="185"/>
      <c r="AS364" s="185"/>
      <c r="AT364" s="185"/>
      <c r="AU364" s="185"/>
      <c r="AV364" s="185"/>
      <c r="AW364" s="185"/>
      <c r="AX364" s="185"/>
      <c r="AY364" s="185"/>
      <c r="AZ364" s="185"/>
      <c r="BA364" s="185"/>
      <c r="BB364" s="185"/>
      <c r="BC364" s="185"/>
      <c r="BD364" s="185"/>
      <c r="BE364" s="185"/>
      <c r="BF364" s="185"/>
      <c r="BG364" s="185"/>
      <c r="BH364" s="185"/>
      <c r="BI364" s="185"/>
      <c r="BJ364" s="185"/>
    </row>
    <row r="365" spans="1:62" x14ac:dyDescent="0.3">
      <c r="A365" s="24">
        <f t="shared" si="36"/>
        <v>63</v>
      </c>
      <c r="B365" s="86">
        <f t="shared" si="37"/>
        <v>5.0603231744942561E-3</v>
      </c>
      <c r="C365" s="23">
        <f t="shared" si="38"/>
        <v>0.86889724260765933</v>
      </c>
      <c r="D365" s="23">
        <f t="shared" si="39"/>
        <v>3.1963687448547919E-2</v>
      </c>
      <c r="E365" s="26"/>
      <c r="F365" s="26"/>
      <c r="G365" s="26"/>
      <c r="H365" s="26"/>
      <c r="I365" s="26"/>
      <c r="J365" s="185"/>
      <c r="L365" s="26"/>
      <c r="M365" s="26"/>
      <c r="N365" s="26"/>
      <c r="O365" s="26"/>
      <c r="P365" s="185"/>
      <c r="Q365" s="26"/>
      <c r="R365" s="26"/>
      <c r="S365" s="185"/>
      <c r="T365" s="185"/>
      <c r="U365" s="26"/>
      <c r="V365" s="26"/>
      <c r="W365" s="185"/>
      <c r="X365" s="26"/>
      <c r="Y365" s="26"/>
      <c r="Z365" s="185"/>
      <c r="AA365" s="26"/>
      <c r="AB365" s="185"/>
      <c r="AC365" s="185"/>
      <c r="AD365" s="185"/>
      <c r="AE365" s="185"/>
      <c r="AF365" s="185"/>
      <c r="AG365" s="185"/>
      <c r="AH365" s="185"/>
      <c r="AI365" s="185"/>
      <c r="AJ365" s="185"/>
      <c r="AK365" s="185"/>
      <c r="AL365" s="185"/>
      <c r="AM365" s="185"/>
      <c r="AN365" s="185"/>
      <c r="AO365" s="185"/>
      <c r="AP365" s="185"/>
      <c r="AQ365" s="185"/>
      <c r="AR365" s="185"/>
      <c r="AS365" s="185"/>
      <c r="AT365" s="185"/>
      <c r="AU365" s="185"/>
      <c r="AV365" s="185"/>
      <c r="AW365" s="185"/>
      <c r="AX365" s="185"/>
      <c r="AY365" s="185"/>
      <c r="AZ365" s="185"/>
      <c r="BA365" s="185"/>
      <c r="BB365" s="185"/>
      <c r="BC365" s="185"/>
      <c r="BD365" s="185"/>
      <c r="BE365" s="185"/>
      <c r="BF365" s="185"/>
      <c r="BG365" s="185"/>
      <c r="BH365" s="185"/>
      <c r="BI365" s="185"/>
      <c r="BJ365" s="185"/>
    </row>
    <row r="366" spans="1:62" x14ac:dyDescent="0.3">
      <c r="A366" s="24">
        <f t="shared" si="36"/>
        <v>64</v>
      </c>
      <c r="B366" s="86">
        <f t="shared" si="37"/>
        <v>4.6167327678249088E-3</v>
      </c>
      <c r="C366" s="23">
        <f t="shared" si="38"/>
        <v>0.8752996433426633</v>
      </c>
      <c r="D366" s="23">
        <f t="shared" si="39"/>
        <v>2.7737622171583296E-2</v>
      </c>
      <c r="E366" s="26"/>
      <c r="F366" s="26"/>
      <c r="G366" s="26"/>
      <c r="H366" s="26"/>
      <c r="I366" s="26"/>
      <c r="J366" s="185"/>
      <c r="L366" s="26"/>
      <c r="M366" s="26"/>
      <c r="N366" s="26"/>
      <c r="O366" s="26"/>
      <c r="P366" s="185"/>
      <c r="Q366" s="26"/>
      <c r="R366" s="26"/>
      <c r="S366" s="185"/>
      <c r="T366" s="185"/>
      <c r="U366" s="26"/>
      <c r="V366" s="26"/>
      <c r="W366" s="185"/>
      <c r="X366" s="26"/>
      <c r="Y366" s="26"/>
      <c r="Z366" s="185"/>
      <c r="AA366" s="26"/>
      <c r="AB366" s="185"/>
      <c r="AC366" s="185"/>
      <c r="AD366" s="185"/>
      <c r="AE366" s="185"/>
      <c r="AF366" s="185"/>
      <c r="AG366" s="185"/>
      <c r="AH366" s="185"/>
      <c r="AI366" s="185"/>
      <c r="AJ366" s="185"/>
      <c r="AK366" s="185"/>
      <c r="AL366" s="185"/>
      <c r="AM366" s="185"/>
      <c r="AN366" s="185"/>
      <c r="AO366" s="185"/>
      <c r="AP366" s="185"/>
      <c r="AQ366" s="185"/>
      <c r="AR366" s="185"/>
      <c r="AS366" s="185"/>
      <c r="AT366" s="185"/>
      <c r="AU366" s="185"/>
      <c r="AV366" s="185"/>
      <c r="AW366" s="185"/>
      <c r="AX366" s="185"/>
      <c r="AY366" s="185"/>
      <c r="AZ366" s="185"/>
      <c r="BA366" s="185"/>
      <c r="BB366" s="185"/>
      <c r="BC366" s="185"/>
      <c r="BD366" s="185"/>
      <c r="BE366" s="185"/>
      <c r="BF366" s="185"/>
      <c r="BG366" s="185"/>
      <c r="BH366" s="185"/>
      <c r="BI366" s="185"/>
      <c r="BJ366" s="185"/>
    </row>
    <row r="367" spans="1:62" x14ac:dyDescent="0.3">
      <c r="A367" s="24">
        <f t="shared" ref="A367:A378" si="40">A272</f>
        <v>65</v>
      </c>
      <c r="B367" s="86">
        <f t="shared" ref="B367:B386" si="41">SUM(B272,E272,I272,L272,P272,S272)</f>
        <v>4.2243504889095994E-3</v>
      </c>
      <c r="C367" s="23">
        <f t="shared" ref="C367:C386" si="42">SUM(D272,G272,K272,N272,R272,U272)/B367</f>
        <v>0.88170204407766695</v>
      </c>
      <c r="D367" s="23">
        <f t="shared" ref="D367:D386" si="43">ABS(C367-1)*B367*$I$4</f>
        <v>2.4077089106029417E-2</v>
      </c>
      <c r="E367" s="26"/>
      <c r="F367" s="26"/>
      <c r="G367" s="26"/>
      <c r="H367" s="26"/>
      <c r="I367" s="26"/>
      <c r="J367" s="185"/>
      <c r="L367" s="26"/>
      <c r="M367" s="26"/>
      <c r="N367" s="26"/>
      <c r="O367" s="26"/>
      <c r="P367" s="185"/>
      <c r="Q367" s="26"/>
      <c r="R367" s="26"/>
      <c r="S367" s="185"/>
      <c r="T367" s="185"/>
      <c r="U367" s="26"/>
      <c r="V367" s="26"/>
      <c r="W367" s="185"/>
      <c r="X367" s="26"/>
      <c r="Y367" s="26"/>
      <c r="Z367" s="185"/>
      <c r="AA367" s="26"/>
      <c r="AB367" s="185"/>
      <c r="AC367" s="185"/>
      <c r="AD367" s="185"/>
      <c r="AE367" s="185"/>
      <c r="AF367" s="185"/>
      <c r="AG367" s="185"/>
      <c r="AH367" s="185"/>
      <c r="AI367" s="185"/>
      <c r="AJ367" s="185"/>
      <c r="AK367" s="185"/>
      <c r="AL367" s="185"/>
      <c r="AM367" s="185"/>
      <c r="AN367" s="185"/>
      <c r="AO367" s="185"/>
      <c r="AP367" s="185"/>
      <c r="AQ367" s="185"/>
      <c r="AR367" s="185"/>
      <c r="AS367" s="185"/>
      <c r="AT367" s="185"/>
      <c r="AU367" s="185"/>
      <c r="AV367" s="185"/>
      <c r="AW367" s="185"/>
      <c r="AX367" s="185"/>
      <c r="AY367" s="185"/>
      <c r="AZ367" s="185"/>
      <c r="BA367" s="185"/>
      <c r="BB367" s="185"/>
      <c r="BC367" s="185"/>
      <c r="BD367" s="185"/>
      <c r="BE367" s="185"/>
      <c r="BF367" s="185"/>
      <c r="BG367" s="185"/>
      <c r="BH367" s="185"/>
      <c r="BI367" s="185"/>
      <c r="BJ367" s="185"/>
    </row>
    <row r="368" spans="1:62" x14ac:dyDescent="0.3">
      <c r="A368" s="24">
        <f t="shared" si="40"/>
        <v>66</v>
      </c>
      <c r="B368" s="86">
        <f t="shared" si="41"/>
        <v>3.7586765771463249E-3</v>
      </c>
      <c r="C368" s="23">
        <f t="shared" si="42"/>
        <v>0.88901907348909981</v>
      </c>
      <c r="D368" s="23">
        <f t="shared" si="43"/>
        <v>2.0097873084970446E-2</v>
      </c>
      <c r="E368" s="26"/>
      <c r="F368" s="26"/>
      <c r="G368" s="26"/>
      <c r="H368" s="26"/>
      <c r="I368" s="26"/>
      <c r="J368" s="185"/>
      <c r="L368" s="26"/>
      <c r="M368" s="26"/>
      <c r="N368" s="26"/>
      <c r="O368" s="26"/>
      <c r="P368" s="185"/>
      <c r="Q368" s="26"/>
      <c r="R368" s="26"/>
      <c r="S368" s="185"/>
      <c r="T368" s="185"/>
      <c r="U368" s="26"/>
      <c r="V368" s="26"/>
      <c r="W368" s="185"/>
      <c r="X368" s="26"/>
      <c r="Y368" s="26"/>
      <c r="Z368" s="185"/>
      <c r="AA368" s="26"/>
      <c r="AB368" s="185"/>
      <c r="AC368" s="185"/>
      <c r="AD368" s="185"/>
      <c r="AE368" s="185"/>
      <c r="AF368" s="185"/>
      <c r="AG368" s="185"/>
      <c r="AH368" s="185"/>
      <c r="AI368" s="185"/>
      <c r="AJ368" s="185"/>
      <c r="AK368" s="185"/>
      <c r="AL368" s="185"/>
      <c r="AM368" s="185"/>
      <c r="AN368" s="185"/>
      <c r="AO368" s="185"/>
      <c r="AP368" s="185"/>
      <c r="AQ368" s="185"/>
      <c r="AR368" s="185"/>
      <c r="AS368" s="185"/>
      <c r="AT368" s="185"/>
      <c r="AU368" s="185"/>
      <c r="AV368" s="185"/>
      <c r="AW368" s="185"/>
      <c r="AX368" s="185"/>
      <c r="AY368" s="185"/>
      <c r="AZ368" s="185"/>
      <c r="BA368" s="185"/>
      <c r="BB368" s="185"/>
      <c r="BC368" s="185"/>
      <c r="BD368" s="185"/>
      <c r="BE368" s="185"/>
      <c r="BF368" s="185"/>
      <c r="BG368" s="185"/>
      <c r="BH368" s="185"/>
      <c r="BI368" s="185"/>
      <c r="BJ368" s="185"/>
    </row>
    <row r="369" spans="1:62" x14ac:dyDescent="0.3">
      <c r="A369" s="24">
        <f t="shared" si="40"/>
        <v>67</v>
      </c>
      <c r="B369" s="86">
        <f t="shared" si="41"/>
        <v>3.301003935344618E-3</v>
      </c>
      <c r="C369" s="23">
        <f t="shared" si="42"/>
        <v>0.90182387495910754</v>
      </c>
      <c r="D369" s="23">
        <f t="shared" si="43"/>
        <v>1.5614163565130859E-2</v>
      </c>
      <c r="E369" s="26"/>
      <c r="F369" s="26"/>
      <c r="G369" s="26"/>
      <c r="H369" s="26"/>
      <c r="I369" s="26"/>
      <c r="J369" s="185"/>
      <c r="L369" s="26"/>
      <c r="M369" s="26"/>
      <c r="N369" s="26"/>
      <c r="O369" s="26"/>
      <c r="P369" s="185"/>
      <c r="Q369" s="26"/>
      <c r="R369" s="26"/>
      <c r="S369" s="185"/>
      <c r="T369" s="185"/>
      <c r="U369" s="26"/>
      <c r="V369" s="26"/>
      <c r="W369" s="185"/>
      <c r="X369" s="26"/>
      <c r="Y369" s="26"/>
      <c r="Z369" s="185"/>
      <c r="AA369" s="26"/>
      <c r="AB369" s="185"/>
      <c r="AC369" s="185"/>
      <c r="AD369" s="185"/>
      <c r="AE369" s="185"/>
      <c r="AF369" s="185"/>
      <c r="AG369" s="185"/>
      <c r="AH369" s="185"/>
      <c r="AI369" s="185"/>
      <c r="AJ369" s="185"/>
      <c r="AK369" s="185"/>
      <c r="AL369" s="185"/>
      <c r="AM369" s="185"/>
      <c r="AN369" s="185"/>
      <c r="AO369" s="185"/>
      <c r="AP369" s="185"/>
      <c r="AQ369" s="185"/>
      <c r="AR369" s="185"/>
      <c r="AS369" s="185"/>
      <c r="AT369" s="185"/>
      <c r="AU369" s="185"/>
      <c r="AV369" s="185"/>
      <c r="AW369" s="185"/>
      <c r="AX369" s="185"/>
      <c r="AY369" s="185"/>
      <c r="AZ369" s="185"/>
      <c r="BA369" s="185"/>
      <c r="BB369" s="185"/>
      <c r="BC369" s="185"/>
      <c r="BD369" s="185"/>
      <c r="BE369" s="185"/>
      <c r="BF369" s="185"/>
      <c r="BG369" s="185"/>
      <c r="BH369" s="185"/>
      <c r="BI369" s="185"/>
      <c r="BJ369" s="185"/>
    </row>
    <row r="370" spans="1:62" x14ac:dyDescent="0.3">
      <c r="A370" s="24">
        <f t="shared" si="40"/>
        <v>68</v>
      </c>
      <c r="B370" s="86">
        <f t="shared" si="41"/>
        <v>2.8919790149092464E-3</v>
      </c>
      <c r="C370" s="23">
        <f t="shared" si="42"/>
        <v>0.90822627569411118</v>
      </c>
      <c r="D370" s="23">
        <f t="shared" si="43"/>
        <v>1.2787342254275746E-2</v>
      </c>
      <c r="E370" s="26"/>
      <c r="F370" s="26"/>
      <c r="G370" s="26"/>
      <c r="H370" s="26"/>
      <c r="I370" s="26"/>
      <c r="J370" s="185"/>
      <c r="L370" s="26"/>
      <c r="M370" s="26"/>
      <c r="N370" s="26"/>
      <c r="O370" s="26"/>
      <c r="P370" s="185"/>
      <c r="Q370" s="26"/>
      <c r="R370" s="26"/>
      <c r="S370" s="185"/>
      <c r="T370" s="185"/>
      <c r="U370" s="26"/>
      <c r="V370" s="26"/>
      <c r="W370" s="185"/>
      <c r="X370" s="26"/>
      <c r="Y370" s="26"/>
      <c r="Z370" s="185"/>
      <c r="AA370" s="26"/>
      <c r="AB370" s="185"/>
      <c r="AC370" s="185"/>
      <c r="AD370" s="185"/>
      <c r="AE370" s="185"/>
      <c r="AF370" s="185"/>
      <c r="AG370" s="185"/>
      <c r="AH370" s="185"/>
      <c r="AI370" s="185"/>
      <c r="AJ370" s="185"/>
      <c r="AK370" s="185"/>
      <c r="AL370" s="185"/>
      <c r="AM370" s="185"/>
      <c r="AN370" s="185"/>
      <c r="AO370" s="185"/>
      <c r="AP370" s="185"/>
      <c r="AQ370" s="185"/>
      <c r="AR370" s="185"/>
      <c r="AS370" s="185"/>
      <c r="AT370" s="185"/>
      <c r="AU370" s="185"/>
      <c r="AV370" s="185"/>
      <c r="AW370" s="185"/>
      <c r="AX370" s="185"/>
      <c r="AY370" s="185"/>
      <c r="AZ370" s="185"/>
      <c r="BA370" s="185"/>
      <c r="BB370" s="185"/>
      <c r="BC370" s="185"/>
      <c r="BD370" s="185"/>
      <c r="BE370" s="185"/>
      <c r="BF370" s="185"/>
      <c r="BG370" s="185"/>
      <c r="BH370" s="185"/>
      <c r="BI370" s="185"/>
      <c r="BJ370" s="185"/>
    </row>
    <row r="371" spans="1:62" x14ac:dyDescent="0.3">
      <c r="A371" s="24">
        <f t="shared" si="40"/>
        <v>69</v>
      </c>
      <c r="B371" s="86">
        <f t="shared" si="41"/>
        <v>2.7079498057931755E-3</v>
      </c>
      <c r="C371" s="23">
        <f t="shared" si="42"/>
        <v>0.92743347789912289</v>
      </c>
      <c r="D371" s="23">
        <f t="shared" si="43"/>
        <v>9.4676831425449335E-3</v>
      </c>
      <c r="E371" s="26"/>
      <c r="F371" s="26"/>
      <c r="G371" s="26"/>
      <c r="H371" s="26"/>
      <c r="I371" s="26"/>
      <c r="J371" s="185"/>
      <c r="L371" s="26"/>
      <c r="M371" s="26"/>
      <c r="N371" s="26"/>
      <c r="O371" s="26"/>
      <c r="P371" s="185"/>
      <c r="Q371" s="26"/>
      <c r="R371" s="26"/>
      <c r="S371" s="185"/>
      <c r="T371" s="185"/>
      <c r="U371" s="26"/>
      <c r="V371" s="26"/>
      <c r="W371" s="185"/>
      <c r="X371" s="26"/>
      <c r="Y371" s="26"/>
      <c r="Z371" s="185"/>
      <c r="AA371" s="26"/>
      <c r="AB371" s="185"/>
      <c r="AC371" s="185"/>
      <c r="AD371" s="185"/>
      <c r="AE371" s="185"/>
      <c r="AF371" s="185"/>
      <c r="AG371" s="185"/>
      <c r="AH371" s="185"/>
      <c r="AI371" s="185"/>
      <c r="AJ371" s="185"/>
      <c r="AK371" s="185"/>
      <c r="AL371" s="185"/>
      <c r="AM371" s="185"/>
      <c r="AN371" s="185"/>
      <c r="AO371" s="185"/>
      <c r="AP371" s="185"/>
      <c r="AQ371" s="185"/>
      <c r="AR371" s="185"/>
      <c r="AS371" s="185"/>
      <c r="AT371" s="185"/>
      <c r="AU371" s="185"/>
      <c r="AV371" s="185"/>
      <c r="AW371" s="185"/>
      <c r="AX371" s="185"/>
      <c r="AY371" s="185"/>
      <c r="AZ371" s="185"/>
      <c r="BA371" s="185"/>
      <c r="BB371" s="185"/>
      <c r="BC371" s="185"/>
      <c r="BD371" s="185"/>
      <c r="BE371" s="185"/>
      <c r="BF371" s="185"/>
      <c r="BG371" s="185"/>
      <c r="BH371" s="185"/>
      <c r="BI371" s="185"/>
      <c r="BJ371" s="185"/>
    </row>
    <row r="372" spans="1:62" x14ac:dyDescent="0.3">
      <c r="A372" s="24">
        <f t="shared" si="40"/>
        <v>70</v>
      </c>
      <c r="B372" s="86">
        <f t="shared" si="41"/>
        <v>2.2771614310623379E-3</v>
      </c>
      <c r="C372" s="23">
        <f t="shared" si="42"/>
        <v>0.9402382793691304</v>
      </c>
      <c r="D372" s="23">
        <f t="shared" si="43"/>
        <v>6.5566757685272727E-3</v>
      </c>
      <c r="E372" s="26"/>
      <c r="F372" s="26"/>
      <c r="G372" s="26"/>
      <c r="H372" s="26"/>
      <c r="I372" s="26"/>
      <c r="J372" s="185"/>
      <c r="L372" s="26"/>
      <c r="M372" s="26"/>
      <c r="N372" s="26"/>
      <c r="O372" s="26"/>
      <c r="P372" s="185"/>
      <c r="Q372" s="26"/>
      <c r="R372" s="26"/>
      <c r="S372" s="185"/>
      <c r="T372" s="185"/>
      <c r="U372" s="26"/>
      <c r="V372" s="26"/>
      <c r="W372" s="185"/>
      <c r="X372" s="26"/>
      <c r="Y372" s="26"/>
      <c r="Z372" s="185"/>
      <c r="AA372" s="26"/>
      <c r="AB372" s="185"/>
      <c r="AC372" s="185"/>
      <c r="AD372" s="185"/>
      <c r="AE372" s="185"/>
      <c r="AF372" s="185"/>
      <c r="AG372" s="185"/>
      <c r="AH372" s="185"/>
      <c r="AI372" s="185"/>
      <c r="AJ372" s="185"/>
      <c r="AK372" s="185"/>
      <c r="AL372" s="185"/>
      <c r="AM372" s="185"/>
      <c r="AN372" s="185"/>
      <c r="AO372" s="185"/>
      <c r="AP372" s="185"/>
      <c r="AQ372" s="185"/>
      <c r="AR372" s="185"/>
      <c r="AS372" s="185"/>
      <c r="AT372" s="185"/>
      <c r="AU372" s="185"/>
      <c r="AV372" s="185"/>
      <c r="AW372" s="185"/>
      <c r="AX372" s="185"/>
      <c r="AY372" s="185"/>
      <c r="AZ372" s="185"/>
      <c r="BA372" s="185"/>
      <c r="BB372" s="185"/>
      <c r="BC372" s="185"/>
      <c r="BD372" s="185"/>
      <c r="BE372" s="185"/>
      <c r="BF372" s="185"/>
      <c r="BG372" s="185"/>
      <c r="BH372" s="185"/>
      <c r="BI372" s="185"/>
      <c r="BJ372" s="185"/>
    </row>
    <row r="373" spans="1:62" x14ac:dyDescent="0.3">
      <c r="A373" s="24">
        <f t="shared" si="40"/>
        <v>71</v>
      </c>
      <c r="B373" s="86">
        <f t="shared" si="41"/>
        <v>1.9587108865919199E-3</v>
      </c>
      <c r="C373" s="23">
        <f t="shared" si="42"/>
        <v>0.95395770951556702</v>
      </c>
      <c r="D373" s="23">
        <f t="shared" si="43"/>
        <v>4.3450427459541365E-3</v>
      </c>
      <c r="E373" s="26"/>
      <c r="F373" s="26"/>
      <c r="G373" s="26"/>
      <c r="H373" s="26"/>
      <c r="I373" s="26"/>
      <c r="J373" s="185"/>
      <c r="L373" s="26"/>
      <c r="M373" s="26"/>
      <c r="N373" s="26"/>
      <c r="O373" s="26"/>
      <c r="P373" s="185"/>
      <c r="Q373" s="26"/>
      <c r="R373" s="26"/>
      <c r="S373" s="185"/>
      <c r="T373" s="185"/>
      <c r="U373" s="26"/>
      <c r="V373" s="26"/>
      <c r="W373" s="185"/>
      <c r="X373" s="26"/>
      <c r="Y373" s="26"/>
      <c r="Z373" s="185"/>
      <c r="AA373" s="26"/>
      <c r="AB373" s="185"/>
      <c r="AC373" s="185"/>
      <c r="AD373" s="185"/>
      <c r="AE373" s="185"/>
      <c r="AF373" s="185"/>
      <c r="AG373" s="185"/>
      <c r="AH373" s="185"/>
      <c r="AI373" s="185"/>
      <c r="AJ373" s="185"/>
      <c r="AK373" s="185"/>
      <c r="AL373" s="185"/>
      <c r="AM373" s="185"/>
      <c r="AN373" s="185"/>
      <c r="AO373" s="185"/>
      <c r="AP373" s="185"/>
      <c r="AQ373" s="185"/>
      <c r="AR373" s="185"/>
      <c r="AS373" s="185"/>
      <c r="AT373" s="185"/>
      <c r="AU373" s="185"/>
      <c r="AV373" s="185"/>
      <c r="AW373" s="185"/>
      <c r="AX373" s="185"/>
      <c r="AY373" s="185"/>
      <c r="AZ373" s="185"/>
      <c r="BA373" s="185"/>
      <c r="BB373" s="185"/>
      <c r="BC373" s="185"/>
      <c r="BD373" s="185"/>
      <c r="BE373" s="185"/>
      <c r="BF373" s="185"/>
      <c r="BG373" s="185"/>
      <c r="BH373" s="185"/>
      <c r="BI373" s="185"/>
      <c r="BJ373" s="185"/>
    </row>
    <row r="374" spans="1:62" x14ac:dyDescent="0.3">
      <c r="A374" s="24">
        <f t="shared" si="40"/>
        <v>72</v>
      </c>
      <c r="B374" s="86">
        <f t="shared" si="41"/>
        <v>1.5999339415151972E-3</v>
      </c>
      <c r="C374" s="23">
        <f t="shared" si="42"/>
        <v>0.960360110250571</v>
      </c>
      <c r="D374" s="23">
        <f t="shared" si="43"/>
        <v>3.0556336592141723E-3</v>
      </c>
      <c r="E374" s="26"/>
      <c r="F374" s="26"/>
      <c r="G374" s="26"/>
      <c r="H374" s="26"/>
      <c r="I374" s="26"/>
      <c r="J374" s="185"/>
      <c r="L374" s="26"/>
      <c r="M374" s="26"/>
      <c r="N374" s="26"/>
      <c r="O374" s="26"/>
      <c r="P374" s="185"/>
      <c r="Q374" s="26"/>
      <c r="R374" s="26"/>
      <c r="S374" s="185"/>
      <c r="T374" s="185"/>
      <c r="U374" s="26"/>
      <c r="V374" s="26"/>
      <c r="W374" s="185"/>
      <c r="X374" s="26"/>
      <c r="Y374" s="26"/>
      <c r="Z374" s="185"/>
      <c r="AA374" s="26"/>
      <c r="AB374" s="185"/>
      <c r="AC374" s="185"/>
      <c r="AD374" s="185"/>
      <c r="AE374" s="185"/>
      <c r="AF374" s="185"/>
      <c r="AG374" s="185"/>
      <c r="AH374" s="185"/>
      <c r="AI374" s="185"/>
      <c r="AJ374" s="185"/>
      <c r="AK374" s="185"/>
      <c r="AL374" s="185"/>
      <c r="AM374" s="185"/>
      <c r="AN374" s="185"/>
      <c r="AO374" s="185"/>
      <c r="AP374" s="185"/>
      <c r="AQ374" s="185"/>
      <c r="AR374" s="185"/>
      <c r="AS374" s="185"/>
      <c r="AT374" s="185"/>
      <c r="AU374" s="185"/>
      <c r="AV374" s="185"/>
      <c r="AW374" s="185"/>
      <c r="AX374" s="185"/>
      <c r="AY374" s="185"/>
      <c r="AZ374" s="185"/>
      <c r="BA374" s="185"/>
      <c r="BB374" s="185"/>
      <c r="BC374" s="185"/>
      <c r="BD374" s="185"/>
      <c r="BE374" s="185"/>
      <c r="BF374" s="185"/>
      <c r="BG374" s="185"/>
      <c r="BH374" s="185"/>
      <c r="BI374" s="185"/>
      <c r="BJ374" s="185"/>
    </row>
    <row r="375" spans="1:62" x14ac:dyDescent="0.3">
      <c r="A375" s="24">
        <f t="shared" si="40"/>
        <v>73</v>
      </c>
      <c r="B375" s="86">
        <f t="shared" si="41"/>
        <v>1.2942854289832882E-3</v>
      </c>
      <c r="C375" s="23">
        <f t="shared" si="42"/>
        <v>0.97316491172057851</v>
      </c>
      <c r="D375" s="23">
        <f t="shared" si="43"/>
        <v>1.6734004672598981E-3</v>
      </c>
      <c r="E375" s="26"/>
      <c r="F375" s="26"/>
      <c r="G375" s="26"/>
      <c r="H375" s="26"/>
      <c r="I375" s="26"/>
      <c r="J375" s="185"/>
      <c r="L375" s="26"/>
      <c r="M375" s="26"/>
      <c r="N375" s="26"/>
      <c r="O375" s="26"/>
      <c r="P375" s="185"/>
      <c r="Q375" s="26"/>
      <c r="R375" s="26"/>
      <c r="S375" s="185"/>
      <c r="T375" s="185"/>
      <c r="U375" s="26"/>
      <c r="V375" s="26"/>
      <c r="W375" s="185"/>
      <c r="X375" s="26"/>
      <c r="Y375" s="26"/>
      <c r="Z375" s="185"/>
      <c r="AA375" s="26"/>
      <c r="AB375" s="185"/>
      <c r="AC375" s="185"/>
      <c r="AD375" s="185"/>
      <c r="AE375" s="185"/>
      <c r="AF375" s="185"/>
      <c r="AG375" s="185"/>
      <c r="AH375" s="185"/>
      <c r="AI375" s="185"/>
      <c r="AJ375" s="185"/>
      <c r="AK375" s="185"/>
      <c r="AL375" s="185"/>
      <c r="AM375" s="185"/>
      <c r="AN375" s="185"/>
      <c r="AO375" s="185"/>
      <c r="AP375" s="185"/>
      <c r="AQ375" s="185"/>
      <c r="AR375" s="185"/>
      <c r="AS375" s="185"/>
      <c r="AT375" s="185"/>
      <c r="AU375" s="185"/>
      <c r="AV375" s="185"/>
      <c r="AW375" s="185"/>
      <c r="AX375" s="185"/>
      <c r="AY375" s="185"/>
      <c r="AZ375" s="185"/>
      <c r="BA375" s="185"/>
      <c r="BB375" s="185"/>
      <c r="BC375" s="185"/>
      <c r="BD375" s="185"/>
      <c r="BE375" s="185"/>
      <c r="BF375" s="185"/>
      <c r="BG375" s="185"/>
      <c r="BH375" s="185"/>
      <c r="BI375" s="185"/>
      <c r="BJ375" s="185"/>
    </row>
    <row r="376" spans="1:62" x14ac:dyDescent="0.3">
      <c r="A376" s="24">
        <f t="shared" si="40"/>
        <v>74</v>
      </c>
      <c r="B376" s="86">
        <f t="shared" si="41"/>
        <v>9.8863691645137918E-4</v>
      </c>
      <c r="C376" s="23">
        <f t="shared" si="42"/>
        <v>0.97956731245558226</v>
      </c>
      <c r="D376" s="23">
        <f t="shared" si="43"/>
        <v>9.7326053367649849E-4</v>
      </c>
      <c r="E376" s="26"/>
      <c r="F376" s="26"/>
      <c r="G376" s="26"/>
      <c r="H376" s="26"/>
      <c r="I376" s="26"/>
      <c r="J376" s="185"/>
      <c r="L376" s="26"/>
      <c r="M376" s="26"/>
      <c r="N376" s="26"/>
      <c r="O376" s="26"/>
      <c r="P376" s="185"/>
      <c r="Q376" s="26"/>
      <c r="R376" s="26"/>
      <c r="S376" s="185"/>
      <c r="T376" s="185"/>
      <c r="U376" s="26"/>
      <c r="V376" s="26"/>
      <c r="W376" s="185"/>
      <c r="X376" s="26"/>
      <c r="Y376" s="26"/>
      <c r="Z376" s="185"/>
      <c r="AA376" s="26"/>
      <c r="AB376" s="185"/>
      <c r="AC376" s="185"/>
      <c r="AD376" s="185"/>
      <c r="AE376" s="185"/>
      <c r="AF376" s="185"/>
      <c r="AG376" s="185"/>
      <c r="AH376" s="185"/>
      <c r="AI376" s="185"/>
      <c r="AJ376" s="185"/>
      <c r="AK376" s="185"/>
      <c r="AL376" s="185"/>
      <c r="AM376" s="185"/>
      <c r="AN376" s="185"/>
      <c r="AO376" s="185"/>
      <c r="AP376" s="185"/>
      <c r="AQ376" s="185"/>
      <c r="AR376" s="185"/>
      <c r="AS376" s="185"/>
      <c r="AT376" s="185"/>
      <c r="AU376" s="185"/>
      <c r="AV376" s="185"/>
      <c r="AW376" s="185"/>
      <c r="AX376" s="185"/>
      <c r="AY376" s="185"/>
      <c r="AZ376" s="185"/>
      <c r="BA376" s="185"/>
      <c r="BB376" s="185"/>
      <c r="BC376" s="185"/>
      <c r="BD376" s="185"/>
      <c r="BE376" s="185"/>
      <c r="BF376" s="185"/>
      <c r="BG376" s="185"/>
      <c r="BH376" s="185"/>
      <c r="BI376" s="185"/>
      <c r="BJ376" s="185"/>
    </row>
    <row r="377" spans="1:62" x14ac:dyDescent="0.3">
      <c r="A377" s="24">
        <f t="shared" si="40"/>
        <v>75</v>
      </c>
      <c r="B377" s="86">
        <f t="shared" si="41"/>
        <v>7.9244577699372448E-4</v>
      </c>
      <c r="C377" s="23">
        <f t="shared" si="42"/>
        <v>0.98596971319058602</v>
      </c>
      <c r="D377" s="23">
        <f t="shared" si="43"/>
        <v>5.3567687701806528E-4</v>
      </c>
      <c r="E377" s="26"/>
      <c r="F377" s="26"/>
      <c r="G377" s="26"/>
      <c r="H377" s="26"/>
      <c r="I377" s="26"/>
      <c r="J377" s="185"/>
      <c r="L377" s="26"/>
      <c r="M377" s="26"/>
      <c r="N377" s="26"/>
      <c r="O377" s="26"/>
      <c r="P377" s="185"/>
      <c r="Q377" s="26"/>
      <c r="R377" s="26"/>
      <c r="S377" s="185"/>
      <c r="T377" s="185"/>
      <c r="U377" s="26"/>
      <c r="V377" s="26"/>
      <c r="W377" s="185"/>
      <c r="X377" s="26"/>
      <c r="Y377" s="26"/>
      <c r="Z377" s="185"/>
      <c r="AA377" s="26"/>
      <c r="AB377" s="185"/>
      <c r="AC377" s="185"/>
      <c r="AD377" s="185"/>
      <c r="AE377" s="185"/>
      <c r="AF377" s="185"/>
      <c r="AG377" s="185"/>
      <c r="AH377" s="185"/>
      <c r="AI377" s="185"/>
      <c r="AJ377" s="185"/>
      <c r="AK377" s="185"/>
      <c r="AL377" s="185"/>
      <c r="AM377" s="185"/>
      <c r="AN377" s="185"/>
      <c r="AO377" s="185"/>
      <c r="AP377" s="185"/>
      <c r="AQ377" s="185"/>
      <c r="AR377" s="185"/>
      <c r="AS377" s="185"/>
      <c r="AT377" s="185"/>
      <c r="AU377" s="185"/>
      <c r="AV377" s="185"/>
      <c r="AW377" s="185"/>
      <c r="AX377" s="185"/>
      <c r="AY377" s="185"/>
      <c r="AZ377" s="185"/>
      <c r="BA377" s="185"/>
      <c r="BB377" s="185"/>
      <c r="BC377" s="185"/>
      <c r="BD377" s="185"/>
      <c r="BE377" s="185"/>
      <c r="BF377" s="185"/>
      <c r="BG377" s="185"/>
      <c r="BH377" s="185"/>
      <c r="BI377" s="185"/>
      <c r="BJ377" s="185"/>
    </row>
    <row r="378" spans="1:62" x14ac:dyDescent="0.3">
      <c r="A378" s="24">
        <f t="shared" si="40"/>
        <v>76</v>
      </c>
      <c r="B378" s="86">
        <f t="shared" si="41"/>
        <v>5.3704523982046437E-4</v>
      </c>
      <c r="C378" s="23">
        <f t="shared" si="42"/>
        <v>0.99237211392558988</v>
      </c>
      <c r="D378" s="23">
        <f t="shared" si="43"/>
        <v>1.9737032907853644E-4</v>
      </c>
      <c r="E378" s="26"/>
      <c r="F378" s="26"/>
      <c r="G378" s="26"/>
      <c r="H378" s="26"/>
      <c r="I378" s="26"/>
      <c r="J378" s="185"/>
      <c r="L378" s="26"/>
      <c r="M378" s="26"/>
      <c r="N378" s="26"/>
      <c r="O378" s="26"/>
      <c r="P378" s="185"/>
      <c r="Q378" s="26"/>
      <c r="R378" s="26"/>
      <c r="S378" s="185"/>
      <c r="T378" s="185"/>
      <c r="U378" s="26"/>
      <c r="V378" s="26"/>
      <c r="W378" s="185"/>
      <c r="X378" s="26"/>
      <c r="Y378" s="26"/>
      <c r="Z378" s="185"/>
      <c r="AA378" s="26"/>
      <c r="AB378" s="185"/>
      <c r="AC378" s="185"/>
      <c r="AD378" s="185"/>
      <c r="AE378" s="185"/>
      <c r="AF378" s="185"/>
      <c r="AG378" s="185"/>
      <c r="AH378" s="185"/>
      <c r="AI378" s="185"/>
      <c r="AJ378" s="185"/>
      <c r="AK378" s="185"/>
      <c r="AL378" s="185"/>
      <c r="AM378" s="185"/>
      <c r="AN378" s="185"/>
      <c r="AO378" s="185"/>
      <c r="AP378" s="185"/>
      <c r="AQ378" s="185"/>
      <c r="AR378" s="185"/>
      <c r="AS378" s="185"/>
      <c r="AT378" s="185"/>
      <c r="AU378" s="185"/>
      <c r="AV378" s="185"/>
      <c r="AW378" s="185"/>
      <c r="AX378" s="185"/>
      <c r="AY378" s="185"/>
      <c r="AZ378" s="185"/>
      <c r="BA378" s="185"/>
      <c r="BB378" s="185"/>
      <c r="BC378" s="185"/>
      <c r="BD378" s="185"/>
      <c r="BE378" s="185"/>
      <c r="BF378" s="185"/>
      <c r="BG378" s="185"/>
      <c r="BH378" s="185"/>
      <c r="BI378" s="185"/>
      <c r="BJ378" s="185"/>
    </row>
    <row r="379" spans="1:62" x14ac:dyDescent="0.3">
      <c r="A379" s="24">
        <f>A284</f>
        <v>77</v>
      </c>
      <c r="B379" s="86">
        <f t="shared" si="41"/>
        <v>3.7926019617833738E-4</v>
      </c>
      <c r="C379" s="23">
        <f t="shared" si="42"/>
        <v>0.99877451466059386</v>
      </c>
      <c r="D379" s="23">
        <f t="shared" si="43"/>
        <v>2.2392994897211393E-5</v>
      </c>
      <c r="E379" s="26"/>
      <c r="F379" s="26"/>
      <c r="G379" s="26"/>
      <c r="H379" s="26"/>
      <c r="I379" s="26"/>
      <c r="J379" s="185"/>
      <c r="L379" s="26"/>
      <c r="M379" s="26"/>
      <c r="N379" s="26"/>
      <c r="O379" s="26"/>
      <c r="P379" s="185"/>
      <c r="Q379" s="26"/>
      <c r="R379" s="26"/>
      <c r="S379" s="185"/>
      <c r="T379" s="185"/>
      <c r="U379" s="26"/>
      <c r="V379" s="26"/>
      <c r="W379" s="185"/>
      <c r="X379" s="26"/>
      <c r="Y379" s="26"/>
      <c r="Z379" s="185"/>
      <c r="AA379" s="26"/>
      <c r="AB379" s="185"/>
      <c r="AC379" s="185"/>
      <c r="AD379" s="185"/>
      <c r="AE379" s="185"/>
      <c r="AF379" s="185"/>
      <c r="AG379" s="185"/>
      <c r="AH379" s="185"/>
      <c r="AI379" s="185"/>
      <c r="AJ379" s="185"/>
      <c r="AK379" s="185"/>
      <c r="AL379" s="185"/>
      <c r="AM379" s="185"/>
      <c r="AN379" s="185"/>
      <c r="AO379" s="185"/>
      <c r="AP379" s="185"/>
      <c r="AQ379" s="185"/>
      <c r="AR379" s="185"/>
      <c r="AS379" s="185"/>
      <c r="AT379" s="185"/>
      <c r="AU379" s="185"/>
      <c r="AV379" s="185"/>
      <c r="AW379" s="185"/>
      <c r="AX379" s="185"/>
      <c r="AY379" s="185"/>
      <c r="AZ379" s="185"/>
      <c r="BA379" s="185"/>
      <c r="BB379" s="185"/>
      <c r="BC379" s="185"/>
      <c r="BD379" s="185"/>
      <c r="BE379" s="185"/>
      <c r="BF379" s="185"/>
      <c r="BG379" s="185"/>
      <c r="BH379" s="185"/>
      <c r="BI379" s="185"/>
      <c r="BJ379" s="185"/>
    </row>
    <row r="380" spans="1:62" x14ac:dyDescent="0.3">
      <c r="A380" s="24">
        <f t="shared" ref="A380:A386" si="44">A285</f>
        <v>78</v>
      </c>
      <c r="B380" s="86">
        <f t="shared" si="41"/>
        <v>3.16530239679642E-4</v>
      </c>
      <c r="C380" s="23">
        <f t="shared" si="42"/>
        <v>1.0060915440720268</v>
      </c>
      <c r="D380" s="23">
        <f t="shared" si="43"/>
        <v>9.2898647869537088E-5</v>
      </c>
      <c r="E380" s="26"/>
      <c r="F380" s="26"/>
      <c r="G380" s="26"/>
      <c r="H380" s="26"/>
      <c r="I380" s="26"/>
      <c r="J380" s="185"/>
      <c r="L380" s="26"/>
      <c r="M380" s="26"/>
      <c r="N380" s="26"/>
      <c r="O380" s="26"/>
      <c r="P380" s="185"/>
      <c r="Q380" s="26"/>
      <c r="R380" s="26"/>
      <c r="S380" s="185"/>
      <c r="T380" s="185"/>
      <c r="U380" s="26"/>
      <c r="V380" s="26"/>
      <c r="W380" s="185"/>
      <c r="X380" s="26"/>
      <c r="Y380" s="26"/>
      <c r="Z380" s="185"/>
      <c r="AA380" s="26"/>
      <c r="AB380" s="185"/>
      <c r="AC380" s="185"/>
      <c r="AD380" s="185"/>
      <c r="AE380" s="185"/>
      <c r="AF380" s="185"/>
      <c r="AG380" s="185"/>
      <c r="AH380" s="185"/>
      <c r="AI380" s="185"/>
      <c r="AJ380" s="185"/>
      <c r="AK380" s="185"/>
      <c r="AL380" s="185"/>
      <c r="AM380" s="185"/>
      <c r="AN380" s="185"/>
      <c r="AO380" s="185"/>
      <c r="AP380" s="185"/>
      <c r="AQ380" s="185"/>
      <c r="AR380" s="185"/>
      <c r="AS380" s="185"/>
      <c r="AT380" s="185"/>
      <c r="AU380" s="185"/>
      <c r="AV380" s="185"/>
      <c r="AW380" s="185"/>
      <c r="AX380" s="185"/>
      <c r="AY380" s="185"/>
      <c r="AZ380" s="185"/>
      <c r="BA380" s="185"/>
      <c r="BB380" s="185"/>
      <c r="BC380" s="185"/>
      <c r="BD380" s="185"/>
      <c r="BE380" s="185"/>
      <c r="BF380" s="185"/>
      <c r="BG380" s="185"/>
      <c r="BH380" s="185"/>
      <c r="BI380" s="185"/>
      <c r="BJ380" s="185"/>
    </row>
    <row r="381" spans="1:62" x14ac:dyDescent="0.3">
      <c r="A381" s="24">
        <f t="shared" si="44"/>
        <v>79</v>
      </c>
      <c r="B381" s="86">
        <f t="shared" si="41"/>
        <v>2.1539418736541864E-4</v>
      </c>
      <c r="C381" s="23">
        <f t="shared" si="42"/>
        <v>1.0188963455420343</v>
      </c>
      <c r="D381" s="23">
        <f t="shared" si="43"/>
        <v>1.9610045296432311E-4</v>
      </c>
      <c r="E381" s="26"/>
      <c r="F381" s="26"/>
      <c r="G381" s="26"/>
      <c r="H381" s="26"/>
      <c r="I381" s="26"/>
      <c r="J381" s="185"/>
      <c r="L381" s="26"/>
      <c r="M381" s="26"/>
      <c r="N381" s="26"/>
      <c r="O381" s="26"/>
      <c r="P381" s="185"/>
      <c r="Q381" s="26"/>
      <c r="R381" s="26"/>
      <c r="S381" s="185"/>
      <c r="T381" s="185"/>
      <c r="U381" s="26"/>
      <c r="V381" s="26"/>
      <c r="W381" s="185"/>
      <c r="X381" s="26"/>
      <c r="Y381" s="26"/>
      <c r="Z381" s="185"/>
      <c r="AA381" s="26"/>
      <c r="AB381" s="185"/>
      <c r="AC381" s="185"/>
      <c r="AD381" s="185"/>
      <c r="AE381" s="185"/>
      <c r="AF381" s="185"/>
      <c r="AG381" s="185"/>
      <c r="AH381" s="185"/>
      <c r="AI381" s="185"/>
      <c r="AJ381" s="185"/>
      <c r="AK381" s="185"/>
      <c r="AL381" s="185"/>
      <c r="AM381" s="185"/>
      <c r="AN381" s="185"/>
      <c r="AO381" s="185"/>
      <c r="AP381" s="185"/>
      <c r="AQ381" s="185"/>
      <c r="AR381" s="185"/>
      <c r="AS381" s="185"/>
      <c r="AT381" s="185"/>
      <c r="AU381" s="185"/>
      <c r="AV381" s="185"/>
      <c r="AW381" s="185"/>
      <c r="AX381" s="185"/>
      <c r="AY381" s="185"/>
      <c r="AZ381" s="185"/>
      <c r="BA381" s="185"/>
      <c r="BB381" s="185"/>
      <c r="BC381" s="185"/>
      <c r="BD381" s="185"/>
      <c r="BE381" s="185"/>
      <c r="BF381" s="185"/>
      <c r="BG381" s="185"/>
      <c r="BH381" s="185"/>
      <c r="BI381" s="185"/>
      <c r="BJ381" s="185"/>
    </row>
    <row r="382" spans="1:62" x14ac:dyDescent="0.3">
      <c r="A382" s="24">
        <f t="shared" si="44"/>
        <v>80</v>
      </c>
      <c r="B382" s="86">
        <f t="shared" si="41"/>
        <v>1.5618478964981322E-4</v>
      </c>
      <c r="C382" s="23">
        <f t="shared" si="42"/>
        <v>1.0243841176006094</v>
      </c>
      <c r="D382" s="23">
        <f t="shared" si="43"/>
        <v>1.834900744459642E-4</v>
      </c>
      <c r="E382" s="26"/>
      <c r="F382" s="26"/>
      <c r="G382" s="26"/>
      <c r="H382" s="26"/>
      <c r="I382" s="26"/>
      <c r="J382" s="185"/>
      <c r="L382" s="26"/>
      <c r="M382" s="26"/>
      <c r="N382" s="26"/>
      <c r="O382" s="26"/>
      <c r="P382" s="185"/>
      <c r="Q382" s="26"/>
      <c r="R382" s="26"/>
      <c r="S382" s="185"/>
      <c r="T382" s="185"/>
      <c r="U382" s="26"/>
      <c r="V382" s="26"/>
      <c r="W382" s="185"/>
      <c r="X382" s="26"/>
      <c r="Y382" s="26"/>
      <c r="Z382" s="185"/>
      <c r="AA382" s="26"/>
      <c r="AB382" s="185"/>
      <c r="AC382" s="185"/>
      <c r="AD382" s="185"/>
      <c r="AE382" s="185"/>
      <c r="AF382" s="185"/>
      <c r="AG382" s="185"/>
      <c r="AH382" s="185"/>
      <c r="AI382" s="185"/>
      <c r="AJ382" s="185"/>
      <c r="AK382" s="185"/>
      <c r="AL382" s="185"/>
      <c r="AM382" s="185"/>
      <c r="AN382" s="185"/>
      <c r="AO382" s="185"/>
      <c r="AP382" s="185"/>
      <c r="AQ382" s="185"/>
      <c r="AR382" s="185"/>
      <c r="AS382" s="185"/>
      <c r="AT382" s="185"/>
      <c r="AU382" s="185"/>
      <c r="AV382" s="185"/>
      <c r="AW382" s="185"/>
      <c r="AX382" s="185"/>
      <c r="AY382" s="185"/>
      <c r="AZ382" s="185"/>
      <c r="BA382" s="185"/>
      <c r="BB382" s="185"/>
      <c r="BC382" s="185"/>
      <c r="BD382" s="185"/>
      <c r="BE382" s="185"/>
      <c r="BF382" s="185"/>
      <c r="BG382" s="185"/>
      <c r="BH382" s="185"/>
      <c r="BI382" s="185"/>
      <c r="BJ382" s="185"/>
    </row>
    <row r="383" spans="1:62" x14ac:dyDescent="0.3">
      <c r="A383" s="24">
        <f t="shared" si="44"/>
        <v>81</v>
      </c>
      <c r="B383" s="86">
        <f t="shared" si="41"/>
        <v>9.2174629957266814E-5</v>
      </c>
      <c r="C383" s="23">
        <f t="shared" si="42"/>
        <v>1.0271280036298962</v>
      </c>
      <c r="D383" s="23">
        <f t="shared" si="43"/>
        <v>1.2047474987641523E-4</v>
      </c>
      <c r="E383" s="26"/>
      <c r="F383" s="26"/>
      <c r="G383" s="26"/>
      <c r="H383" s="26"/>
      <c r="I383" s="26"/>
      <c r="J383" s="185"/>
      <c r="L383" s="26"/>
      <c r="M383" s="26"/>
      <c r="N383" s="26"/>
      <c r="O383" s="26"/>
      <c r="P383" s="185"/>
      <c r="Q383" s="26"/>
      <c r="R383" s="26"/>
      <c r="S383" s="185"/>
      <c r="T383" s="185"/>
      <c r="U383" s="26"/>
      <c r="V383" s="26"/>
      <c r="W383" s="185"/>
      <c r="X383" s="26"/>
      <c r="Y383" s="26"/>
      <c r="Z383" s="185"/>
      <c r="AA383" s="26"/>
      <c r="AB383" s="185"/>
      <c r="AC383" s="185"/>
      <c r="AD383" s="185"/>
      <c r="AE383" s="185"/>
      <c r="AF383" s="185"/>
      <c r="AG383" s="185"/>
      <c r="AH383" s="185"/>
      <c r="AI383" s="185"/>
      <c r="AJ383" s="185"/>
      <c r="AK383" s="185"/>
      <c r="AL383" s="185"/>
      <c r="AM383" s="185"/>
      <c r="AN383" s="185"/>
      <c r="AO383" s="185"/>
      <c r="AP383" s="185"/>
      <c r="AQ383" s="185"/>
      <c r="AR383" s="185"/>
      <c r="AS383" s="185"/>
      <c r="AT383" s="185"/>
      <c r="AU383" s="185"/>
      <c r="AV383" s="185"/>
      <c r="AW383" s="185"/>
      <c r="AX383" s="185"/>
      <c r="AY383" s="185"/>
      <c r="AZ383" s="185"/>
      <c r="BA383" s="185"/>
      <c r="BB383" s="185"/>
      <c r="BC383" s="185"/>
      <c r="BD383" s="185"/>
      <c r="BE383" s="185"/>
      <c r="BF383" s="185"/>
      <c r="BG383" s="185"/>
      <c r="BH383" s="185"/>
      <c r="BI383" s="185"/>
      <c r="BJ383" s="185"/>
    </row>
    <row r="384" spans="1:62" x14ac:dyDescent="0.3">
      <c r="A384" s="24">
        <f t="shared" si="44"/>
        <v>82</v>
      </c>
      <c r="B384" s="86">
        <f t="shared" si="41"/>
        <v>5.0888076955574384E-5</v>
      </c>
      <c r="C384" s="23">
        <f t="shared" si="42"/>
        <v>1.0289572609827544</v>
      </c>
      <c r="D384" s="23">
        <f t="shared" si="43"/>
        <v>7.0997051893583152E-5</v>
      </c>
      <c r="E384" s="26"/>
      <c r="F384" s="26"/>
      <c r="G384" s="26"/>
      <c r="H384" s="26"/>
      <c r="I384" s="26"/>
      <c r="J384" s="185"/>
      <c r="L384" s="26"/>
      <c r="M384" s="26"/>
      <c r="N384" s="26"/>
      <c r="O384" s="26"/>
      <c r="P384" s="185"/>
      <c r="Q384" s="26"/>
      <c r="R384" s="26"/>
      <c r="S384" s="185"/>
      <c r="T384" s="185"/>
      <c r="U384" s="26"/>
      <c r="V384" s="26"/>
      <c r="W384" s="185"/>
      <c r="X384" s="26"/>
      <c r="Y384" s="26"/>
      <c r="Z384" s="185"/>
      <c r="AA384" s="26"/>
      <c r="AB384" s="185"/>
      <c r="AC384" s="185"/>
      <c r="AD384" s="185"/>
      <c r="AE384" s="185"/>
      <c r="AF384" s="185"/>
      <c r="AG384" s="185"/>
      <c r="AH384" s="185"/>
      <c r="AI384" s="185"/>
      <c r="AJ384" s="185"/>
      <c r="AK384" s="185"/>
      <c r="AL384" s="185"/>
      <c r="AM384" s="185"/>
      <c r="AN384" s="185"/>
      <c r="AO384" s="185"/>
      <c r="AP384" s="185"/>
      <c r="AQ384" s="185"/>
      <c r="AR384" s="185"/>
      <c r="AS384" s="185"/>
      <c r="AT384" s="185"/>
      <c r="AU384" s="185"/>
      <c r="AV384" s="185"/>
      <c r="AW384" s="185"/>
      <c r="AX384" s="185"/>
      <c r="AY384" s="185"/>
      <c r="AZ384" s="185"/>
      <c r="BA384" s="185"/>
      <c r="BB384" s="185"/>
      <c r="BC384" s="185"/>
      <c r="BD384" s="185"/>
      <c r="BE384" s="185"/>
      <c r="BF384" s="185"/>
      <c r="BG384" s="185"/>
      <c r="BH384" s="185"/>
      <c r="BI384" s="185"/>
      <c r="BJ384" s="185"/>
    </row>
    <row r="385" spans="1:62" x14ac:dyDescent="0.3">
      <c r="A385" s="24">
        <f t="shared" si="44"/>
        <v>83</v>
      </c>
      <c r="B385" s="86">
        <f t="shared" si="41"/>
        <v>6.9771074064875564E-5</v>
      </c>
      <c r="C385" s="23">
        <f t="shared" si="42"/>
        <v>1.0307865183356129</v>
      </c>
      <c r="D385" s="23">
        <f t="shared" si="43"/>
        <v>1.0349104716887619E-4</v>
      </c>
      <c r="E385" s="26"/>
      <c r="F385" s="26"/>
      <c r="G385" s="26"/>
      <c r="H385" s="26"/>
      <c r="I385" s="26"/>
      <c r="J385" s="185"/>
      <c r="L385" s="26"/>
      <c r="M385" s="26"/>
      <c r="N385" s="26"/>
      <c r="O385" s="26"/>
      <c r="P385" s="185"/>
      <c r="Q385" s="26"/>
      <c r="R385" s="26"/>
      <c r="S385" s="185"/>
      <c r="T385" s="185"/>
      <c r="U385" s="26"/>
      <c r="V385" s="26"/>
      <c r="W385" s="185"/>
      <c r="X385" s="26"/>
      <c r="Y385" s="26"/>
      <c r="Z385" s="185"/>
      <c r="AA385" s="26"/>
      <c r="AB385" s="185"/>
      <c r="AC385" s="185"/>
      <c r="AD385" s="185"/>
      <c r="AE385" s="185"/>
      <c r="AF385" s="185"/>
      <c r="AG385" s="185"/>
      <c r="AH385" s="185"/>
      <c r="AI385" s="185"/>
      <c r="AJ385" s="185"/>
      <c r="AK385" s="185"/>
      <c r="AL385" s="185"/>
      <c r="AM385" s="185"/>
      <c r="AN385" s="185"/>
      <c r="AO385" s="185"/>
      <c r="AP385" s="185"/>
      <c r="AQ385" s="185"/>
      <c r="AR385" s="185"/>
      <c r="AS385" s="185"/>
      <c r="AT385" s="185"/>
      <c r="AU385" s="185"/>
      <c r="AV385" s="185"/>
      <c r="AW385" s="185"/>
      <c r="AX385" s="185"/>
      <c r="AY385" s="185"/>
      <c r="AZ385" s="185"/>
      <c r="BA385" s="185"/>
      <c r="BB385" s="185"/>
      <c r="BC385" s="185"/>
      <c r="BD385" s="185"/>
      <c r="BE385" s="185"/>
      <c r="BF385" s="185"/>
      <c r="BG385" s="185"/>
      <c r="BH385" s="185"/>
      <c r="BI385" s="185"/>
      <c r="BJ385" s="185"/>
    </row>
    <row r="386" spans="1:62" x14ac:dyDescent="0.3">
      <c r="A386" s="24" t="str">
        <f t="shared" si="44"/>
        <v>NNNN</v>
      </c>
      <c r="B386" s="86">
        <f t="shared" si="41"/>
        <v>0.18744191078007902</v>
      </c>
      <c r="C386" s="23">
        <f t="shared" si="42"/>
        <v>1.1158469852435202</v>
      </c>
      <c r="D386" s="23">
        <f t="shared" si="43"/>
        <v>1.0462084775125264</v>
      </c>
      <c r="E386" s="26"/>
      <c r="F386" s="26"/>
      <c r="G386" s="26"/>
      <c r="H386" s="26"/>
      <c r="I386" s="26"/>
      <c r="J386" s="185"/>
      <c r="L386" s="26"/>
      <c r="M386" s="26"/>
      <c r="N386" s="26"/>
      <c r="O386" s="26"/>
      <c r="P386" s="185"/>
      <c r="Q386" s="26"/>
      <c r="R386" s="26"/>
      <c r="S386" s="185"/>
      <c r="T386" s="185"/>
      <c r="U386" s="26"/>
      <c r="V386" s="26"/>
      <c r="W386" s="185"/>
      <c r="X386" s="26"/>
      <c r="Y386" s="26"/>
      <c r="Z386" s="185"/>
      <c r="AA386" s="26"/>
      <c r="AB386" s="185"/>
      <c r="AC386" s="185"/>
      <c r="AD386" s="185"/>
      <c r="AE386" s="185"/>
      <c r="AF386" s="185"/>
      <c r="AG386" s="185"/>
      <c r="AH386" s="185"/>
      <c r="AI386" s="185"/>
      <c r="AJ386" s="185"/>
      <c r="AK386" s="185"/>
      <c r="AL386" s="185"/>
      <c r="AM386" s="185"/>
      <c r="AN386" s="185"/>
      <c r="AO386" s="185"/>
      <c r="AP386" s="185"/>
      <c r="AQ386" s="185"/>
      <c r="AR386" s="185"/>
      <c r="AS386" s="185"/>
      <c r="AT386" s="185"/>
      <c r="AU386" s="185"/>
      <c r="AV386" s="185"/>
      <c r="AW386" s="185"/>
      <c r="AX386" s="185"/>
      <c r="AY386" s="185"/>
      <c r="AZ386" s="185"/>
      <c r="BA386" s="185"/>
      <c r="BB386" s="185"/>
      <c r="BC386" s="185"/>
      <c r="BD386" s="185"/>
      <c r="BE386" s="185"/>
      <c r="BF386" s="185"/>
      <c r="BG386" s="185"/>
      <c r="BH386" s="185"/>
      <c r="BI386" s="185"/>
      <c r="BJ386" s="185"/>
    </row>
    <row r="387" spans="1:62" x14ac:dyDescent="0.3">
      <c r="A387" s="24"/>
      <c r="B387" s="26"/>
      <c r="C387" s="26"/>
      <c r="D387" s="185"/>
      <c r="E387" s="26"/>
      <c r="F387" s="26"/>
      <c r="G387" s="26"/>
      <c r="H387" s="26"/>
      <c r="I387" s="26"/>
      <c r="J387" s="185"/>
      <c r="L387" s="26"/>
      <c r="M387" s="26"/>
      <c r="N387" s="26"/>
      <c r="O387" s="26"/>
      <c r="P387" s="185"/>
      <c r="Q387" s="26"/>
      <c r="R387" s="26"/>
      <c r="S387" s="185"/>
      <c r="T387" s="185"/>
      <c r="U387" s="26"/>
      <c r="V387" s="26"/>
      <c r="W387" s="185"/>
      <c r="X387" s="185"/>
      <c r="Y387" s="26"/>
      <c r="Z387" s="185"/>
      <c r="AA387" s="26"/>
      <c r="AB387" s="26"/>
      <c r="AC387" s="185"/>
      <c r="AD387" s="26"/>
      <c r="AE387" s="26"/>
      <c r="AF387" s="185"/>
      <c r="AG387" s="26"/>
      <c r="AH387" s="185"/>
      <c r="AI387" s="185"/>
      <c r="AJ387" s="185"/>
      <c r="AK387" s="185"/>
      <c r="AL387" s="185"/>
      <c r="AM387" s="185"/>
      <c r="AN387" s="185"/>
      <c r="AO387" s="185"/>
      <c r="AP387" s="185"/>
      <c r="AQ387" s="185"/>
      <c r="AR387" s="185"/>
      <c r="AS387" s="185"/>
      <c r="AT387" s="185"/>
      <c r="AU387" s="185"/>
      <c r="AV387" s="185"/>
      <c r="AW387" s="185"/>
      <c r="AX387" s="185"/>
      <c r="AY387" s="185"/>
      <c r="AZ387" s="185"/>
      <c r="BA387" s="185"/>
      <c r="BB387" s="185"/>
      <c r="BC387" s="185"/>
      <c r="BD387" s="185"/>
      <c r="BE387" s="185"/>
      <c r="BF387" s="185"/>
      <c r="BG387" s="185"/>
      <c r="BH387" s="185"/>
      <c r="BI387" s="185"/>
      <c r="BJ387" s="185"/>
    </row>
    <row r="388" spans="1:62" x14ac:dyDescent="0.3">
      <c r="A388" s="24"/>
      <c r="B388" s="26"/>
      <c r="C388" s="26"/>
      <c r="D388" s="185"/>
      <c r="E388" s="26"/>
      <c r="F388" s="26"/>
      <c r="G388" s="26"/>
      <c r="H388" s="26"/>
      <c r="I388" s="26"/>
      <c r="J388" s="185"/>
      <c r="L388" s="26"/>
      <c r="M388" s="26"/>
      <c r="N388" s="26"/>
      <c r="O388" s="26"/>
      <c r="P388" s="185"/>
      <c r="Q388" s="26"/>
      <c r="R388" s="26"/>
      <c r="S388" s="185"/>
      <c r="T388" s="185"/>
      <c r="U388" s="26"/>
      <c r="V388" s="26"/>
      <c r="W388" s="185"/>
      <c r="X388" s="185"/>
      <c r="Y388" s="26"/>
      <c r="Z388" s="185"/>
      <c r="AA388" s="26"/>
      <c r="AB388" s="26"/>
      <c r="AC388" s="185"/>
      <c r="AD388" s="26"/>
      <c r="AE388" s="26"/>
      <c r="AF388" s="185"/>
      <c r="AG388" s="26"/>
      <c r="AH388" s="185"/>
      <c r="AI388" s="185"/>
      <c r="AJ388" s="185"/>
      <c r="AK388" s="185"/>
      <c r="AL388" s="185"/>
      <c r="AM388" s="185"/>
      <c r="AN388" s="185"/>
      <c r="AO388" s="185"/>
      <c r="AP388" s="185"/>
      <c r="AQ388" s="185"/>
      <c r="AR388" s="185"/>
      <c r="AS388" s="185"/>
      <c r="AT388" s="185"/>
      <c r="AU388" s="185"/>
      <c r="AV388" s="185"/>
      <c r="AW388" s="185"/>
      <c r="AX388" s="185"/>
      <c r="AY388" s="185"/>
      <c r="AZ388" s="185"/>
      <c r="BA388" s="185"/>
      <c r="BB388" s="185"/>
      <c r="BC388" s="185"/>
      <c r="BD388" s="185"/>
      <c r="BE388" s="185"/>
      <c r="BF388" s="185"/>
      <c r="BG388" s="185"/>
      <c r="BH388" s="185"/>
      <c r="BI388" s="185"/>
      <c r="BJ388" s="185"/>
    </row>
    <row r="389" spans="1:62" ht="14.5" x14ac:dyDescent="0.35">
      <c r="A389" s="184"/>
      <c r="B389" s="26"/>
      <c r="C389" s="27" t="s">
        <v>49</v>
      </c>
      <c r="D389" s="155">
        <f>SUM(D302:D386)</f>
        <v>5.2286878913506012</v>
      </c>
      <c r="E389" s="156"/>
      <c r="F389" s="26"/>
      <c r="G389" s="26"/>
      <c r="H389" s="26"/>
      <c r="I389" s="26"/>
      <c r="J389" s="185"/>
      <c r="L389" s="26"/>
      <c r="M389" s="26"/>
      <c r="N389" s="26"/>
      <c r="O389" s="26"/>
      <c r="P389" s="185"/>
      <c r="Q389" s="26"/>
      <c r="R389" s="26"/>
      <c r="S389" s="185"/>
      <c r="T389" s="185"/>
      <c r="U389" s="26"/>
      <c r="V389" s="26"/>
      <c r="W389" s="185"/>
      <c r="X389" s="185"/>
      <c r="Y389" s="26"/>
      <c r="Z389" s="185"/>
      <c r="AA389" s="26"/>
      <c r="AB389" s="26"/>
      <c r="AC389" s="185"/>
      <c r="AD389" s="26"/>
      <c r="AE389" s="26"/>
      <c r="AF389" s="185"/>
      <c r="AG389" s="26"/>
      <c r="AH389" s="185"/>
      <c r="AI389" s="185"/>
      <c r="AJ389" s="185"/>
      <c r="AK389" s="185"/>
      <c r="AL389" s="185"/>
      <c r="AM389" s="185"/>
      <c r="AN389" s="185"/>
      <c r="AO389" s="185"/>
      <c r="AP389" s="185"/>
      <c r="AQ389" s="185"/>
      <c r="AR389" s="185"/>
      <c r="AS389" s="185"/>
      <c r="AT389" s="185"/>
      <c r="AU389" s="185"/>
      <c r="AV389" s="185"/>
      <c r="AW389" s="185"/>
      <c r="AX389" s="185"/>
      <c r="AY389" s="185"/>
      <c r="AZ389" s="185"/>
      <c r="BA389" s="185"/>
      <c r="BB389" s="185"/>
      <c r="BC389" s="185"/>
      <c r="BD389" s="185"/>
      <c r="BE389" s="185"/>
      <c r="BF389" s="185"/>
      <c r="BG389" s="185"/>
      <c r="BH389" s="185"/>
      <c r="BI389" s="185"/>
      <c r="BJ389" s="185"/>
    </row>
    <row r="390" spans="1:62" x14ac:dyDescent="0.3">
      <c r="A390" s="184"/>
      <c r="B390" s="25"/>
      <c r="C390" s="26"/>
      <c r="D390" s="26"/>
      <c r="E390" s="26"/>
      <c r="F390" s="26"/>
      <c r="G390" s="26"/>
      <c r="H390" s="26"/>
      <c r="I390" s="26"/>
      <c r="J390" s="185"/>
      <c r="L390" s="26"/>
      <c r="M390" s="26"/>
      <c r="N390" s="26"/>
      <c r="O390" s="26"/>
      <c r="P390" s="185"/>
      <c r="Q390" s="26"/>
      <c r="R390" s="26"/>
      <c r="S390" s="185"/>
      <c r="T390" s="185"/>
      <c r="U390" s="26"/>
      <c r="V390" s="26"/>
      <c r="W390" s="185"/>
      <c r="X390" s="185"/>
      <c r="Y390" s="26"/>
      <c r="Z390" s="185"/>
      <c r="AA390" s="26"/>
      <c r="AB390" s="26"/>
      <c r="AC390" s="185"/>
      <c r="AD390" s="26"/>
      <c r="AE390" s="26"/>
      <c r="AF390" s="185"/>
      <c r="AG390" s="26"/>
      <c r="AH390" s="185"/>
      <c r="AI390" s="185"/>
      <c r="AJ390" s="185"/>
      <c r="AK390" s="185"/>
      <c r="AL390" s="185"/>
      <c r="AM390" s="185"/>
      <c r="AN390" s="185"/>
      <c r="AO390" s="185"/>
      <c r="AP390" s="185"/>
      <c r="AQ390" s="185"/>
      <c r="AR390" s="185"/>
      <c r="AS390" s="185"/>
      <c r="AT390" s="185"/>
      <c r="AU390" s="185"/>
      <c r="AV390" s="185"/>
      <c r="AW390" s="185"/>
      <c r="AX390" s="185"/>
      <c r="AY390" s="185"/>
      <c r="AZ390" s="185"/>
      <c r="BA390" s="185"/>
      <c r="BB390" s="185"/>
      <c r="BC390" s="185"/>
      <c r="BD390" s="185"/>
      <c r="BE390" s="185"/>
      <c r="BF390" s="185"/>
      <c r="BG390" s="185"/>
      <c r="BH390" s="185"/>
      <c r="BI390" s="185"/>
      <c r="BJ390" s="185"/>
    </row>
    <row r="391" spans="1:62" x14ac:dyDescent="0.3">
      <c r="A391" s="184"/>
      <c r="B391" s="25"/>
      <c r="C391" s="26"/>
      <c r="D391" s="26"/>
      <c r="E391" s="26"/>
      <c r="F391" s="26"/>
      <c r="G391" s="26"/>
      <c r="H391" s="26"/>
      <c r="I391" s="26"/>
      <c r="J391" s="185"/>
      <c r="L391" s="26"/>
      <c r="M391" s="26"/>
      <c r="N391" s="26"/>
      <c r="O391" s="26"/>
      <c r="P391" s="185"/>
      <c r="Q391" s="26"/>
      <c r="R391" s="26"/>
      <c r="S391" s="185"/>
      <c r="T391" s="185"/>
      <c r="U391" s="26"/>
      <c r="V391" s="26"/>
      <c r="W391" s="185"/>
      <c r="X391" s="185"/>
      <c r="Y391" s="26"/>
      <c r="Z391" s="185"/>
      <c r="AA391" s="26"/>
      <c r="AB391" s="26"/>
      <c r="AC391" s="185"/>
      <c r="AD391" s="26"/>
      <c r="AE391" s="26"/>
      <c r="AF391" s="185"/>
      <c r="AG391" s="26"/>
      <c r="AH391" s="185"/>
      <c r="AI391" s="185"/>
      <c r="AJ391" s="185"/>
      <c r="AK391" s="185"/>
      <c r="AL391" s="185"/>
      <c r="AM391" s="185"/>
      <c r="AN391" s="185"/>
      <c r="AO391" s="185"/>
      <c r="AP391" s="185"/>
      <c r="AQ391" s="185"/>
      <c r="AR391" s="185"/>
      <c r="AS391" s="185"/>
      <c r="AT391" s="185"/>
      <c r="AU391" s="185"/>
      <c r="AV391" s="185"/>
      <c r="AW391" s="185"/>
      <c r="AX391" s="185"/>
      <c r="AY391" s="185"/>
      <c r="AZ391" s="185"/>
      <c r="BA391" s="185"/>
      <c r="BB391" s="185"/>
      <c r="BC391" s="185"/>
      <c r="BD391" s="185"/>
      <c r="BE391" s="185"/>
      <c r="BF391" s="185"/>
      <c r="BG391" s="185"/>
      <c r="BH391" s="185"/>
      <c r="BI391" s="185"/>
      <c r="BJ391" s="185"/>
    </row>
    <row r="392" spans="1:62" ht="15" x14ac:dyDescent="0.3">
      <c r="A392" s="131" t="s">
        <v>50</v>
      </c>
      <c r="B392" s="184"/>
      <c r="C392" s="184"/>
      <c r="D392" s="184"/>
      <c r="E392" s="26"/>
      <c r="F392" s="26"/>
      <c r="G392" s="26"/>
      <c r="H392" s="26"/>
      <c r="I392" s="26"/>
      <c r="J392" s="185"/>
      <c r="L392" s="26"/>
      <c r="M392" s="26"/>
      <c r="N392" s="26"/>
      <c r="O392" s="26"/>
      <c r="P392" s="185"/>
      <c r="Q392" s="26"/>
      <c r="R392" s="26"/>
      <c r="S392" s="185"/>
      <c r="T392" s="185"/>
      <c r="U392" s="26"/>
      <c r="V392" s="26"/>
      <c r="W392" s="185"/>
      <c r="X392" s="185"/>
      <c r="Y392" s="26"/>
      <c r="Z392" s="185"/>
      <c r="AA392" s="26"/>
      <c r="AB392" s="26"/>
      <c r="AC392" s="185"/>
      <c r="AD392" s="26"/>
      <c r="AE392" s="26"/>
      <c r="AF392" s="185"/>
      <c r="AG392" s="26"/>
      <c r="AH392" s="185"/>
      <c r="AI392" s="185"/>
      <c r="AJ392" s="185"/>
      <c r="AK392" s="185"/>
      <c r="AL392" s="185"/>
      <c r="AM392" s="185"/>
      <c r="AN392" s="185"/>
      <c r="AO392" s="185"/>
      <c r="AP392" s="185"/>
      <c r="AQ392" s="185"/>
      <c r="AR392" s="185"/>
      <c r="AS392" s="185"/>
      <c r="AT392" s="185"/>
      <c r="AU392" s="185"/>
      <c r="AV392" s="185"/>
      <c r="AW392" s="185"/>
      <c r="AX392" s="185"/>
      <c r="AY392" s="185"/>
      <c r="AZ392" s="185"/>
      <c r="BA392" s="185"/>
      <c r="BB392" s="185"/>
      <c r="BC392" s="185"/>
      <c r="BD392" s="185"/>
      <c r="BE392" s="185"/>
      <c r="BF392" s="185"/>
      <c r="BG392" s="185"/>
      <c r="BH392" s="185"/>
      <c r="BI392" s="185"/>
      <c r="BJ392" s="185"/>
    </row>
    <row r="393" spans="1:62" x14ac:dyDescent="0.3">
      <c r="A393" s="18" t="s">
        <v>51</v>
      </c>
      <c r="B393" s="184"/>
      <c r="C393" s="184"/>
      <c r="D393" s="184"/>
      <c r="E393" s="26"/>
      <c r="F393" s="26"/>
      <c r="G393" s="26"/>
      <c r="H393" s="26"/>
      <c r="I393" s="26"/>
      <c r="J393" s="185"/>
      <c r="L393" s="26"/>
      <c r="M393" s="26"/>
      <c r="N393" s="26"/>
      <c r="O393" s="26"/>
      <c r="P393" s="185"/>
      <c r="Q393" s="26"/>
      <c r="R393" s="26"/>
      <c r="S393" s="185"/>
      <c r="T393" s="185"/>
      <c r="U393" s="26"/>
      <c r="V393" s="26"/>
      <c r="W393" s="185"/>
      <c r="X393" s="185"/>
      <c r="Y393" s="26"/>
      <c r="Z393" s="185"/>
      <c r="AA393" s="26"/>
      <c r="AB393" s="26"/>
      <c r="AC393" s="185"/>
      <c r="AD393" s="26"/>
      <c r="AE393" s="26"/>
      <c r="AF393" s="185"/>
      <c r="AG393" s="26"/>
      <c r="AH393" s="185"/>
      <c r="AI393" s="185"/>
      <c r="AJ393" s="185"/>
      <c r="AK393" s="185"/>
      <c r="AL393" s="185"/>
      <c r="AM393" s="185"/>
      <c r="AN393" s="185"/>
      <c r="AO393" s="185"/>
      <c r="AP393" s="185"/>
      <c r="AQ393" s="185"/>
      <c r="AR393" s="185"/>
      <c r="AS393" s="185"/>
      <c r="AT393" s="185"/>
      <c r="AU393" s="185"/>
      <c r="AV393" s="185"/>
      <c r="AW393" s="185"/>
      <c r="AX393" s="185"/>
      <c r="AY393" s="185"/>
      <c r="AZ393" s="185"/>
      <c r="BA393" s="185"/>
      <c r="BB393" s="185"/>
      <c r="BC393" s="185"/>
      <c r="BD393" s="185"/>
      <c r="BE393" s="185"/>
      <c r="BF393" s="185"/>
      <c r="BG393" s="185"/>
      <c r="BH393" s="185"/>
      <c r="BI393" s="185"/>
      <c r="BJ393" s="185"/>
    </row>
    <row r="394" spans="1:62" x14ac:dyDescent="0.3">
      <c r="A394" s="18" t="s">
        <v>52</v>
      </c>
      <c r="B394" s="184"/>
      <c r="C394" s="184"/>
      <c r="D394" s="184"/>
      <c r="E394" s="26"/>
      <c r="F394" s="26"/>
      <c r="G394" s="26"/>
      <c r="H394" s="26"/>
      <c r="I394" s="26"/>
      <c r="J394" s="185"/>
      <c r="L394" s="26"/>
      <c r="M394" s="26"/>
      <c r="N394" s="26"/>
      <c r="O394" s="26"/>
      <c r="P394" s="185"/>
      <c r="Q394" s="185"/>
      <c r="R394" s="26"/>
      <c r="S394" s="185"/>
      <c r="T394" s="26"/>
      <c r="U394" s="26"/>
      <c r="V394" s="185"/>
      <c r="W394" s="26"/>
      <c r="X394" s="26"/>
      <c r="Y394" s="185"/>
      <c r="Z394" s="185"/>
      <c r="AA394" s="26"/>
      <c r="AB394" s="26"/>
      <c r="AC394" s="185"/>
      <c r="AD394" s="185"/>
      <c r="AE394" s="26"/>
      <c r="AF394" s="185"/>
      <c r="AG394" s="26"/>
      <c r="AH394" s="26"/>
      <c r="AI394" s="185"/>
      <c r="AJ394" s="26"/>
      <c r="AK394" s="26"/>
      <c r="AL394" s="185"/>
      <c r="AM394" s="26"/>
      <c r="AN394" s="185"/>
      <c r="AO394" s="185"/>
      <c r="AP394" s="185"/>
      <c r="AQ394" s="185"/>
      <c r="AR394" s="185"/>
      <c r="AS394" s="185"/>
      <c r="AT394" s="185"/>
      <c r="AU394" s="185"/>
      <c r="AV394" s="185"/>
      <c r="AW394" s="185"/>
      <c r="AX394" s="185"/>
      <c r="AY394" s="185"/>
      <c r="AZ394" s="185"/>
      <c r="BA394" s="185"/>
      <c r="BB394" s="185"/>
      <c r="BC394" s="185"/>
      <c r="BD394" s="185"/>
      <c r="BE394" s="185"/>
      <c r="BF394" s="185"/>
      <c r="BG394" s="185"/>
      <c r="BH394" s="185"/>
      <c r="BI394" s="185"/>
      <c r="BJ394" s="185"/>
    </row>
    <row r="395" spans="1:62" x14ac:dyDescent="0.3">
      <c r="A395" s="184"/>
      <c r="B395" s="184"/>
      <c r="C395" s="184"/>
      <c r="D395" s="184"/>
      <c r="E395" s="26"/>
      <c r="F395" s="26"/>
      <c r="G395" s="26"/>
      <c r="H395" s="26"/>
      <c r="I395" s="26"/>
      <c r="J395" s="185"/>
      <c r="L395" s="26"/>
      <c r="M395" s="26"/>
      <c r="N395" s="26"/>
      <c r="O395" s="26"/>
      <c r="P395" s="185"/>
      <c r="Q395" s="185"/>
      <c r="R395" s="26"/>
      <c r="S395" s="185"/>
      <c r="T395" s="26"/>
      <c r="U395" s="26"/>
      <c r="V395" s="185"/>
      <c r="W395" s="26"/>
      <c r="X395" s="26"/>
      <c r="Y395" s="185"/>
      <c r="Z395" s="185"/>
      <c r="AA395" s="26"/>
      <c r="AB395" s="26"/>
      <c r="AC395" s="185"/>
      <c r="AD395" s="185"/>
      <c r="AE395" s="26"/>
      <c r="AF395" s="185"/>
      <c r="AG395" s="26"/>
      <c r="AH395" s="26"/>
      <c r="AI395" s="185"/>
      <c r="AJ395" s="26"/>
      <c r="AK395" s="26"/>
      <c r="AL395" s="185"/>
      <c r="AM395" s="26"/>
      <c r="AN395" s="185"/>
      <c r="AO395" s="185"/>
      <c r="AP395" s="185"/>
      <c r="AQ395" s="185"/>
      <c r="AR395" s="185"/>
      <c r="AS395" s="185"/>
      <c r="AT395" s="185"/>
      <c r="AU395" s="185"/>
      <c r="AV395" s="185"/>
      <c r="AW395" s="185"/>
      <c r="AX395" s="185"/>
      <c r="AY395" s="185"/>
      <c r="AZ395" s="185"/>
      <c r="BA395" s="185"/>
      <c r="BB395" s="185"/>
      <c r="BC395" s="185"/>
      <c r="BD395" s="185"/>
      <c r="BE395" s="185"/>
      <c r="BF395" s="185"/>
      <c r="BG395" s="185"/>
      <c r="BH395" s="185"/>
      <c r="BI395" s="185"/>
      <c r="BJ395" s="185"/>
    </row>
    <row r="396" spans="1:62" x14ac:dyDescent="0.3">
      <c r="A396" s="184"/>
      <c r="B396" s="223" t="s">
        <v>53</v>
      </c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185"/>
      <c r="S396" s="25"/>
      <c r="T396" s="26"/>
      <c r="U396" s="185"/>
      <c r="V396" s="25"/>
      <c r="W396" s="26"/>
      <c r="X396" s="185"/>
      <c r="Y396" s="25"/>
      <c r="Z396" s="25"/>
      <c r="AA396" s="26"/>
      <c r="AB396" s="26"/>
      <c r="AC396" s="26"/>
      <c r="AD396" s="185"/>
      <c r="AE396" s="185"/>
      <c r="AF396" s="25"/>
      <c r="AG396" s="26"/>
      <c r="AH396" s="185"/>
      <c r="AI396" s="25"/>
      <c r="AJ396" s="26"/>
      <c r="AK396" s="185"/>
      <c r="AL396" s="25"/>
      <c r="AM396" s="26"/>
      <c r="AN396" s="185"/>
      <c r="AO396" s="185"/>
      <c r="AP396" s="185"/>
      <c r="AQ396" s="185"/>
      <c r="AR396" s="185"/>
      <c r="AS396" s="185"/>
      <c r="AT396" s="185"/>
      <c r="AU396" s="185"/>
      <c r="AV396" s="185"/>
      <c r="AW396" s="185"/>
      <c r="AX396" s="185"/>
      <c r="AY396" s="185"/>
      <c r="AZ396" s="185"/>
      <c r="BA396" s="185"/>
      <c r="BB396" s="185"/>
      <c r="BC396" s="185"/>
      <c r="BD396" s="185"/>
      <c r="BE396" s="185"/>
      <c r="BF396" s="185"/>
      <c r="BG396" s="185"/>
      <c r="BH396" s="185"/>
      <c r="BI396" s="185"/>
      <c r="BJ396" s="185"/>
    </row>
    <row r="397" spans="1:62" ht="13.5" thickBot="1" x14ac:dyDescent="0.35">
      <c r="A397" s="184"/>
      <c r="B397" s="185"/>
      <c r="C397" s="185"/>
      <c r="D397" s="185"/>
      <c r="E397" s="26"/>
      <c r="F397" s="26"/>
      <c r="G397" s="26"/>
      <c r="H397" s="26"/>
      <c r="I397" s="26"/>
      <c r="J397" s="185"/>
      <c r="L397" s="26"/>
      <c r="M397" s="26"/>
      <c r="N397" s="26"/>
      <c r="O397" s="26"/>
      <c r="P397" s="185"/>
      <c r="Q397" s="185"/>
      <c r="R397" s="26"/>
      <c r="S397" s="185"/>
      <c r="T397" s="26"/>
      <c r="U397" s="26"/>
      <c r="V397" s="185"/>
      <c r="W397" s="26"/>
      <c r="X397" s="26"/>
      <c r="Y397" s="185"/>
      <c r="Z397" s="185"/>
      <c r="AA397" s="26"/>
      <c r="AB397" s="26"/>
      <c r="AC397" s="185"/>
      <c r="AD397" s="185"/>
      <c r="AE397" s="26"/>
      <c r="AF397" s="185"/>
      <c r="AG397" s="26"/>
      <c r="AH397" s="26"/>
      <c r="AI397" s="185"/>
      <c r="AJ397" s="26"/>
      <c r="AK397" s="26"/>
      <c r="AL397" s="185"/>
      <c r="AM397" s="26"/>
      <c r="AN397" s="185"/>
      <c r="AO397" s="185"/>
      <c r="AP397" s="185"/>
      <c r="AQ397" s="185"/>
      <c r="AR397" s="185"/>
      <c r="AS397" s="185"/>
      <c r="AT397" s="185"/>
      <c r="AU397" s="185"/>
      <c r="AV397" s="185"/>
      <c r="AW397" s="185"/>
      <c r="AX397" s="185"/>
      <c r="AY397" s="185"/>
      <c r="AZ397" s="185"/>
      <c r="BA397" s="185"/>
      <c r="BB397" s="185"/>
      <c r="BC397" s="185"/>
      <c r="BD397" s="185"/>
      <c r="BE397" s="185"/>
      <c r="BF397" s="185"/>
      <c r="BG397" s="185"/>
      <c r="BH397" s="185"/>
      <c r="BI397" s="185"/>
      <c r="BJ397" s="185"/>
    </row>
    <row r="398" spans="1:62" ht="41.5" customHeight="1" x14ac:dyDescent="0.3">
      <c r="A398" s="82" t="s">
        <v>36</v>
      </c>
      <c r="B398" s="36" t="s">
        <v>19</v>
      </c>
      <c r="C398" s="37" t="s">
        <v>142</v>
      </c>
      <c r="D398" s="74" t="s">
        <v>43</v>
      </c>
      <c r="E398" s="36" t="s">
        <v>19</v>
      </c>
      <c r="F398" s="37" t="s">
        <v>142</v>
      </c>
      <c r="G398" s="74" t="s">
        <v>43</v>
      </c>
      <c r="H398" s="82" t="s">
        <v>36</v>
      </c>
      <c r="I398" s="36" t="s">
        <v>19</v>
      </c>
      <c r="J398" s="37" t="s">
        <v>142</v>
      </c>
      <c r="K398" s="74" t="s">
        <v>43</v>
      </c>
      <c r="L398" s="36" t="s">
        <v>19</v>
      </c>
      <c r="M398" s="37" t="s">
        <v>142</v>
      </c>
      <c r="N398" s="74" t="s">
        <v>43</v>
      </c>
      <c r="O398" s="82" t="s">
        <v>36</v>
      </c>
      <c r="P398" s="36" t="s">
        <v>19</v>
      </c>
      <c r="Q398" s="37" t="s">
        <v>142</v>
      </c>
      <c r="R398" s="74" t="s">
        <v>43</v>
      </c>
      <c r="S398" s="36" t="s">
        <v>19</v>
      </c>
      <c r="T398" s="37" t="s">
        <v>142</v>
      </c>
      <c r="U398" s="74" t="s">
        <v>43</v>
      </c>
      <c r="V398" s="185"/>
      <c r="W398" s="185"/>
      <c r="X398" s="185"/>
      <c r="Y398" s="185"/>
      <c r="Z398" s="185"/>
      <c r="AA398" s="185"/>
      <c r="AB398" s="185"/>
      <c r="AC398" s="185"/>
      <c r="AD398" s="185"/>
      <c r="AE398" s="185"/>
      <c r="AF398" s="185"/>
      <c r="AG398" s="185"/>
      <c r="AH398" s="185"/>
      <c r="AI398" s="185"/>
      <c r="AJ398" s="185"/>
      <c r="AK398" s="185"/>
      <c r="AL398" s="185"/>
      <c r="AM398" s="185"/>
      <c r="AN398" s="185"/>
      <c r="AO398" s="185"/>
      <c r="AP398" s="185"/>
      <c r="AQ398" s="185"/>
      <c r="AR398" s="185"/>
      <c r="AS398" s="185"/>
      <c r="AT398" s="185"/>
      <c r="AU398" s="185"/>
      <c r="AV398" s="185"/>
      <c r="AW398" s="185"/>
      <c r="AX398" s="185"/>
      <c r="AY398" s="185"/>
      <c r="AZ398" s="185"/>
      <c r="BA398" s="185"/>
      <c r="BB398" s="185"/>
      <c r="BC398" s="185"/>
      <c r="BD398" s="185"/>
      <c r="BE398" s="185"/>
      <c r="BF398" s="185"/>
      <c r="BG398" s="185"/>
      <c r="BH398" s="185"/>
      <c r="BI398" s="185"/>
      <c r="BJ398" s="185"/>
    </row>
    <row r="399" spans="1:62" x14ac:dyDescent="0.3">
      <c r="A399" s="83"/>
      <c r="B399" s="75" t="s">
        <v>78</v>
      </c>
      <c r="C399" s="40" t="s">
        <v>78</v>
      </c>
      <c r="D399" s="43"/>
      <c r="E399" s="75" t="s">
        <v>79</v>
      </c>
      <c r="F399" s="40" t="s">
        <v>79</v>
      </c>
      <c r="G399" s="43"/>
      <c r="H399" s="83"/>
      <c r="I399" s="75" t="s">
        <v>73</v>
      </c>
      <c r="J399" s="40" t="s">
        <v>73</v>
      </c>
      <c r="K399" s="43"/>
      <c r="L399" s="75" t="s">
        <v>74</v>
      </c>
      <c r="M399" s="40" t="s">
        <v>74</v>
      </c>
      <c r="N399" s="43"/>
      <c r="O399" s="83"/>
      <c r="P399" s="75" t="s">
        <v>72</v>
      </c>
      <c r="Q399" s="40" t="s">
        <v>72</v>
      </c>
      <c r="R399" s="43"/>
      <c r="S399" s="75" t="s">
        <v>80</v>
      </c>
      <c r="T399" s="40" t="s">
        <v>80</v>
      </c>
      <c r="U399" s="43"/>
      <c r="V399" s="185"/>
      <c r="W399" s="185"/>
      <c r="X399" s="185"/>
      <c r="Y399" s="185"/>
      <c r="Z399" s="185"/>
      <c r="AA399" s="185"/>
      <c r="AB399" s="185"/>
      <c r="AC399" s="185"/>
      <c r="AD399" s="185"/>
      <c r="AE399" s="185"/>
      <c r="AF399" s="185"/>
      <c r="AG399" s="185"/>
      <c r="AH399" s="185"/>
      <c r="AI399" s="185"/>
      <c r="AJ399" s="185"/>
      <c r="AK399" s="185"/>
      <c r="AL399" s="185"/>
      <c r="AM399" s="185"/>
      <c r="AN399" s="185"/>
      <c r="AO399" s="185"/>
      <c r="AP399" s="185"/>
      <c r="AQ399" s="185"/>
      <c r="AR399" s="185"/>
      <c r="AS399" s="185"/>
      <c r="AT399" s="185"/>
      <c r="AU399" s="185"/>
      <c r="AV399" s="185"/>
      <c r="AW399" s="185"/>
      <c r="AX399" s="185"/>
      <c r="AY399" s="185"/>
      <c r="AZ399" s="185"/>
      <c r="BA399" s="185"/>
      <c r="BB399" s="185"/>
      <c r="BC399" s="185"/>
      <c r="BD399" s="185"/>
      <c r="BE399" s="185"/>
      <c r="BF399" s="185"/>
      <c r="BG399" s="185"/>
      <c r="BH399" s="185"/>
      <c r="BI399" s="185"/>
      <c r="BJ399" s="185"/>
    </row>
    <row r="400" spans="1:62" ht="13.5" thickBot="1" x14ac:dyDescent="0.35">
      <c r="A400" s="146"/>
      <c r="B400" s="224" t="s">
        <v>146</v>
      </c>
      <c r="C400" s="225"/>
      <c r="D400" s="125"/>
      <c r="E400" s="224" t="s">
        <v>147</v>
      </c>
      <c r="F400" s="225"/>
      <c r="G400" s="125"/>
      <c r="H400" s="146"/>
      <c r="I400" s="224" t="s">
        <v>365</v>
      </c>
      <c r="J400" s="225"/>
      <c r="K400" s="125"/>
      <c r="L400" s="224" t="s">
        <v>148</v>
      </c>
      <c r="M400" s="225"/>
      <c r="N400" s="125"/>
      <c r="O400" s="146"/>
      <c r="P400" s="224" t="s">
        <v>149</v>
      </c>
      <c r="Q400" s="225"/>
      <c r="R400" s="125"/>
      <c r="S400" s="224" t="s">
        <v>150</v>
      </c>
      <c r="T400" s="225"/>
      <c r="U400" s="125"/>
      <c r="V400" s="185"/>
      <c r="W400" s="185"/>
      <c r="X400" s="185"/>
      <c r="Y400" s="185"/>
      <c r="Z400" s="185"/>
      <c r="AA400" s="185"/>
      <c r="AB400" s="185"/>
      <c r="AC400" s="185"/>
      <c r="AD400" s="185"/>
      <c r="AE400" s="185"/>
      <c r="AF400" s="185"/>
      <c r="AG400" s="185"/>
      <c r="AH400" s="185"/>
      <c r="AI400" s="185"/>
      <c r="AJ400" s="185"/>
      <c r="AK400" s="185"/>
      <c r="AL400" s="185"/>
      <c r="AM400" s="185"/>
      <c r="AN400" s="185"/>
      <c r="AO400" s="185"/>
      <c r="AP400" s="185"/>
      <c r="AQ400" s="185"/>
      <c r="AR400" s="185"/>
      <c r="AS400" s="185"/>
      <c r="AT400" s="185"/>
      <c r="AU400" s="185"/>
      <c r="AV400" s="185"/>
      <c r="AW400" s="185"/>
      <c r="AX400" s="185"/>
      <c r="AY400" s="185"/>
      <c r="AZ400" s="185"/>
      <c r="BA400" s="185"/>
      <c r="BB400" s="185"/>
      <c r="BC400" s="185"/>
      <c r="BD400" s="185"/>
      <c r="BE400" s="185"/>
      <c r="BF400" s="185"/>
      <c r="BG400" s="185"/>
      <c r="BH400" s="185"/>
      <c r="BI400" s="185"/>
      <c r="BJ400" s="185"/>
    </row>
    <row r="401" spans="1:62" x14ac:dyDescent="0.3">
      <c r="A401" s="83"/>
      <c r="B401" s="76"/>
      <c r="C401" s="73"/>
      <c r="D401" s="67"/>
      <c r="E401" s="78"/>
      <c r="F401" s="73"/>
      <c r="G401" s="67"/>
      <c r="H401" s="83"/>
      <c r="I401" s="76"/>
      <c r="J401" s="73"/>
      <c r="K401" s="67"/>
      <c r="L401" s="78"/>
      <c r="M401" s="73"/>
      <c r="N401" s="67"/>
      <c r="O401" s="83"/>
      <c r="P401" s="76"/>
      <c r="Q401" s="73"/>
      <c r="R401" s="67"/>
      <c r="S401" s="78"/>
      <c r="T401" s="73"/>
      <c r="U401" s="67"/>
      <c r="V401" s="185"/>
      <c r="W401" s="185"/>
      <c r="X401" s="185"/>
      <c r="Y401" s="185"/>
      <c r="Z401" s="185"/>
      <c r="AA401" s="185"/>
      <c r="AB401" s="185"/>
      <c r="AC401" s="185"/>
      <c r="AD401" s="185"/>
      <c r="AE401" s="185"/>
      <c r="AF401" s="185"/>
      <c r="AG401" s="185"/>
      <c r="AH401" s="185"/>
      <c r="AI401" s="185"/>
      <c r="AJ401" s="185"/>
      <c r="AK401" s="185"/>
      <c r="AL401" s="185"/>
      <c r="AM401" s="185"/>
      <c r="AN401" s="185"/>
      <c r="AO401" s="185"/>
      <c r="AP401" s="185"/>
      <c r="AQ401" s="185"/>
      <c r="AR401" s="185"/>
      <c r="AS401" s="185"/>
      <c r="AT401" s="185"/>
      <c r="AU401" s="185"/>
      <c r="AV401" s="185"/>
      <c r="AW401" s="185"/>
      <c r="AX401" s="185"/>
      <c r="AY401" s="185"/>
      <c r="AZ401" s="185"/>
      <c r="BA401" s="185"/>
      <c r="BB401" s="185"/>
      <c r="BC401" s="185"/>
      <c r="BD401" s="185"/>
      <c r="BE401" s="185"/>
      <c r="BF401" s="185"/>
      <c r="BG401" s="185"/>
      <c r="BH401" s="185"/>
      <c r="BI401" s="185"/>
      <c r="BJ401" s="185"/>
    </row>
    <row r="402" spans="1:62" x14ac:dyDescent="0.3">
      <c r="A402" s="84">
        <f>A207</f>
        <v>0</v>
      </c>
      <c r="B402" s="133">
        <f>B207</f>
        <v>1.5356037310241882E-3</v>
      </c>
      <c r="C402" s="73">
        <f>C207/$C302</f>
        <v>1.0838963506554533</v>
      </c>
      <c r="D402" s="43">
        <f>B402*C402</f>
        <v>1.6644352801100158E-3</v>
      </c>
      <c r="E402" s="133">
        <f>E207</f>
        <v>6.3818129213468757E-4</v>
      </c>
      <c r="F402" s="73">
        <f>F207/$C302</f>
        <v>1.0339472100722527</v>
      </c>
      <c r="G402" s="43">
        <f>E402*F402</f>
        <v>6.5984576652296548E-4</v>
      </c>
      <c r="H402" s="84">
        <f t="shared" ref="H402:I410" si="45">H207</f>
        <v>0</v>
      </c>
      <c r="I402" s="133">
        <f t="shared" si="45"/>
        <v>3.1054528974838887E-3</v>
      </c>
      <c r="J402" s="73">
        <f t="shared" ref="J402:J410" si="46">J207/$C302</f>
        <v>0.95015030509290377</v>
      </c>
      <c r="K402" s="43">
        <f t="shared" ref="K402:K410" si="47">I402*J402</f>
        <v>2.9506470179959587E-3</v>
      </c>
      <c r="L402" s="133">
        <f t="shared" ref="L402:L410" si="48">L207</f>
        <v>8.1292902809533926E-5</v>
      </c>
      <c r="M402" s="73">
        <f t="shared" ref="M402:M410" si="49">M207/$C302</f>
        <v>0.98245973074469262</v>
      </c>
      <c r="N402" s="43">
        <f t="shared" ref="N402:N410" si="50">L402*M402</f>
        <v>7.9867003405709172E-5</v>
      </c>
      <c r="O402" s="84">
        <f t="shared" ref="O402:P410" si="51">O207</f>
        <v>0</v>
      </c>
      <c r="P402" s="133">
        <f t="shared" si="51"/>
        <v>1.040165095003879E-4</v>
      </c>
      <c r="Q402" s="73">
        <f t="shared" ref="Q402:Q410" si="52">Q207/$C302</f>
        <v>1.0557364114070005</v>
      </c>
      <c r="R402" s="43">
        <f t="shared" ref="R402:R410" si="53">P402*Q402</f>
        <v>1.0981401646702169E-4</v>
      </c>
      <c r="S402" s="133">
        <f t="shared" ref="S402:S410" si="54">S207</f>
        <v>3.5205587830900522E-6</v>
      </c>
      <c r="T402" s="73">
        <f t="shared" ref="T402:T410" si="55">T207/$C302</f>
        <v>0.98245973074469262</v>
      </c>
      <c r="U402" s="43">
        <f t="shared" ref="U402:U410" si="56">S402*T402</f>
        <v>3.4588072341055153E-6</v>
      </c>
      <c r="V402" s="185"/>
      <c r="W402" s="185"/>
      <c r="X402" s="185"/>
      <c r="Y402" s="185"/>
      <c r="Z402" s="185"/>
      <c r="AA402" s="185"/>
      <c r="AB402" s="185"/>
      <c r="AC402" s="185"/>
      <c r="AD402" s="185"/>
      <c r="AE402" s="185"/>
      <c r="AF402" s="185"/>
      <c r="AG402" s="185"/>
      <c r="AH402" s="185"/>
      <c r="AI402" s="185"/>
      <c r="AJ402" s="185"/>
      <c r="AK402" s="185"/>
      <c r="AL402" s="185"/>
      <c r="AM402" s="185"/>
      <c r="AN402" s="185"/>
      <c r="AO402" s="185"/>
      <c r="AP402" s="185"/>
      <c r="AQ402" s="185"/>
      <c r="AR402" s="185"/>
      <c r="AS402" s="185"/>
      <c r="AT402" s="185"/>
      <c r="AU402" s="185"/>
      <c r="AV402" s="185"/>
      <c r="AW402" s="185"/>
      <c r="AX402" s="185"/>
      <c r="AY402" s="185"/>
      <c r="AZ402" s="185"/>
      <c r="BA402" s="185"/>
      <c r="BB402" s="185"/>
      <c r="BC402" s="185"/>
      <c r="BD402" s="185"/>
      <c r="BE402" s="185"/>
      <c r="BF402" s="185"/>
      <c r="BG402" s="185"/>
      <c r="BH402" s="185"/>
      <c r="BI402" s="185"/>
      <c r="BJ402" s="185"/>
    </row>
    <row r="403" spans="1:62" x14ac:dyDescent="0.3">
      <c r="A403" s="84">
        <f t="shared" ref="A403:B418" si="57">A208</f>
        <v>1</v>
      </c>
      <c r="B403" s="133">
        <f t="shared" si="57"/>
        <v>2.7687594575010947E-3</v>
      </c>
      <c r="C403" s="73">
        <f t="shared" ref="C403:C466" si="58">C208/$C303</f>
        <v>1.063152706527617</v>
      </c>
      <c r="D403" s="43">
        <f>B403*C403</f>
        <v>2.9436141109662251E-3</v>
      </c>
      <c r="E403" s="133">
        <f t="shared" ref="E403:E466" si="59">E208</f>
        <v>1.5272824102641571E-3</v>
      </c>
      <c r="F403" s="73">
        <f t="shared" ref="F403:F466" si="60">F208/$C303</f>
        <v>1.0187518974382967</v>
      </c>
      <c r="G403" s="43">
        <f>E403*F403</f>
        <v>1.5559218533807452E-3</v>
      </c>
      <c r="H403" s="84">
        <f t="shared" si="45"/>
        <v>1</v>
      </c>
      <c r="I403" s="133">
        <f t="shared" si="45"/>
        <v>3.0692871572576001E-3</v>
      </c>
      <c r="J403" s="73">
        <f t="shared" si="46"/>
        <v>0.93196629719871416</v>
      </c>
      <c r="K403" s="43">
        <f t="shared" si="47"/>
        <v>2.8604721869889332E-3</v>
      </c>
      <c r="L403" s="133">
        <f t="shared" si="48"/>
        <v>1.4786346888978218E-4</v>
      </c>
      <c r="M403" s="73">
        <f t="shared" si="49"/>
        <v>0.96802109924251534</v>
      </c>
      <c r="N403" s="43">
        <f t="shared" si="50"/>
        <v>1.4313495769249841E-4</v>
      </c>
      <c r="O403" s="84">
        <f t="shared" si="51"/>
        <v>1</v>
      </c>
      <c r="P403" s="133">
        <f t="shared" si="51"/>
        <v>2.9348658219032527E-4</v>
      </c>
      <c r="Q403" s="73">
        <f t="shared" si="52"/>
        <v>1.0355316931257901</v>
      </c>
      <c r="R403" s="43">
        <f t="shared" si="53"/>
        <v>3.039146573652489E-4</v>
      </c>
      <c r="S403" s="133">
        <f t="shared" si="54"/>
        <v>1.1841879543121083E-5</v>
      </c>
      <c r="T403" s="73">
        <f t="shared" si="55"/>
        <v>0.96802109924251534</v>
      </c>
      <c r="U403" s="43">
        <f t="shared" si="56"/>
        <v>1.1463189252429527E-5</v>
      </c>
      <c r="V403" s="185"/>
      <c r="W403" s="185"/>
      <c r="X403" s="185"/>
      <c r="Y403" s="185"/>
      <c r="Z403" s="185"/>
      <c r="AA403" s="185"/>
      <c r="AB403" s="185"/>
      <c r="AC403" s="185"/>
      <c r="AD403" s="185"/>
      <c r="AE403" s="185"/>
      <c r="AF403" s="185"/>
      <c r="AG403" s="185"/>
      <c r="AH403" s="185"/>
      <c r="AI403" s="185"/>
      <c r="AJ403" s="185"/>
      <c r="AK403" s="185"/>
      <c r="AL403" s="185"/>
      <c r="AM403" s="185"/>
      <c r="AN403" s="185"/>
      <c r="AO403" s="185"/>
      <c r="AP403" s="185"/>
      <c r="AQ403" s="185"/>
      <c r="AR403" s="185"/>
      <c r="AS403" s="185"/>
      <c r="AT403" s="185"/>
      <c r="AU403" s="185"/>
      <c r="AV403" s="185"/>
      <c r="AW403" s="185"/>
      <c r="AX403" s="185"/>
      <c r="AY403" s="185"/>
      <c r="AZ403" s="185"/>
      <c r="BA403" s="185"/>
      <c r="BB403" s="185"/>
      <c r="BC403" s="185"/>
      <c r="BD403" s="185"/>
      <c r="BE403" s="185"/>
      <c r="BF403" s="185"/>
      <c r="BG403" s="185"/>
      <c r="BH403" s="185"/>
      <c r="BI403" s="185"/>
      <c r="BJ403" s="185"/>
    </row>
    <row r="404" spans="1:62" x14ac:dyDescent="0.3">
      <c r="A404" s="84">
        <f t="shared" si="57"/>
        <v>2</v>
      </c>
      <c r="B404" s="133">
        <f t="shared" si="57"/>
        <v>3.5304803578423967E-3</v>
      </c>
      <c r="C404" s="73">
        <f t="shared" si="58"/>
        <v>1.0437231224342778</v>
      </c>
      <c r="D404" s="43">
        <f>B404*C404</f>
        <v>3.6848439827801525E-3</v>
      </c>
      <c r="E404" s="133">
        <f t="shared" si="59"/>
        <v>2.4759129769076947E-3</v>
      </c>
      <c r="F404" s="73">
        <f t="shared" si="60"/>
        <v>1.0053689498350509</v>
      </c>
      <c r="G404" s="43">
        <f>E404*F404</f>
        <v>2.4892060294766636E-3</v>
      </c>
      <c r="H404" s="84">
        <f t="shared" si="45"/>
        <v>2</v>
      </c>
      <c r="I404" s="133">
        <f t="shared" si="45"/>
        <v>1.9983971856012985E-3</v>
      </c>
      <c r="J404" s="73">
        <f t="shared" si="46"/>
        <v>0.91493420253122049</v>
      </c>
      <c r="K404" s="43">
        <f t="shared" si="47"/>
        <v>1.8284019353487595E-3</v>
      </c>
      <c r="L404" s="133">
        <f t="shared" si="48"/>
        <v>1.4178250371899028E-4</v>
      </c>
      <c r="M404" s="73">
        <f t="shared" si="49"/>
        <v>0.95530458241189631</v>
      </c>
      <c r="N404" s="43">
        <f t="shared" si="50"/>
        <v>1.3544547550858315E-4</v>
      </c>
      <c r="O404" s="84">
        <f t="shared" si="51"/>
        <v>2</v>
      </c>
      <c r="P404" s="133">
        <f t="shared" si="51"/>
        <v>5.5944879571285556E-4</v>
      </c>
      <c r="Q404" s="73">
        <f t="shared" si="52"/>
        <v>1.0166068952210565</v>
      </c>
      <c r="R404" s="43">
        <f t="shared" si="53"/>
        <v>5.6873950324480517E-4</v>
      </c>
      <c r="S404" s="133">
        <f t="shared" si="54"/>
        <v>1.3762184333897475E-5</v>
      </c>
      <c r="T404" s="73">
        <f t="shared" si="55"/>
        <v>0.95530458241189631</v>
      </c>
      <c r="U404" s="43">
        <f t="shared" si="56"/>
        <v>1.3147077758169469E-5</v>
      </c>
      <c r="V404" s="185"/>
      <c r="W404" s="185"/>
      <c r="X404" s="185"/>
      <c r="Y404" s="185"/>
      <c r="Z404" s="185"/>
      <c r="AA404" s="185"/>
      <c r="AB404" s="185"/>
      <c r="AC404" s="185"/>
      <c r="AD404" s="185"/>
      <c r="AE404" s="185"/>
      <c r="AF404" s="185"/>
      <c r="AG404" s="185"/>
      <c r="AH404" s="185"/>
      <c r="AI404" s="185"/>
      <c r="AJ404" s="185"/>
      <c r="AK404" s="185"/>
      <c r="AL404" s="185"/>
      <c r="AM404" s="185"/>
      <c r="AN404" s="185"/>
      <c r="AO404" s="185"/>
      <c r="AP404" s="185"/>
      <c r="AQ404" s="185"/>
      <c r="AR404" s="185"/>
      <c r="AS404" s="185"/>
      <c r="AT404" s="185"/>
      <c r="AU404" s="185"/>
      <c r="AV404" s="185"/>
      <c r="AW404" s="185"/>
      <c r="AX404" s="185"/>
      <c r="AY404" s="185"/>
      <c r="AZ404" s="185"/>
      <c r="BA404" s="185"/>
      <c r="BB404" s="185"/>
      <c r="BC404" s="185"/>
      <c r="BD404" s="185"/>
      <c r="BE404" s="185"/>
      <c r="BF404" s="185"/>
      <c r="BG404" s="185"/>
      <c r="BH404" s="185"/>
      <c r="BI404" s="185"/>
      <c r="BJ404" s="185"/>
    </row>
    <row r="405" spans="1:62" x14ac:dyDescent="0.3">
      <c r="A405" s="84">
        <f t="shared" si="57"/>
        <v>3</v>
      </c>
      <c r="B405" s="133">
        <f t="shared" si="57"/>
        <v>4.3213258808438076E-3</v>
      </c>
      <c r="C405" s="73">
        <f t="shared" si="58"/>
        <v>1.0328358320627593</v>
      </c>
      <c r="D405" s="43">
        <f>B405*C405</f>
        <v>4.4632202117556507E-3</v>
      </c>
      <c r="E405" s="133">
        <f t="shared" si="59"/>
        <v>2.064647700883084E-3</v>
      </c>
      <c r="F405" s="73">
        <f t="shared" si="60"/>
        <v>1.0017608030695806</v>
      </c>
      <c r="G405" s="43">
        <f>E405*F405</f>
        <v>2.0682831388924012E-3</v>
      </c>
      <c r="H405" s="84">
        <f t="shared" si="45"/>
        <v>3</v>
      </c>
      <c r="I405" s="133">
        <f t="shared" si="45"/>
        <v>1.4984778384025113E-3</v>
      </c>
      <c r="J405" s="73">
        <f t="shared" si="46"/>
        <v>0.90539033584887807</v>
      </c>
      <c r="K405" s="43">
        <f t="shared" si="47"/>
        <v>1.3567073533733505E-3</v>
      </c>
      <c r="L405" s="133">
        <f t="shared" si="48"/>
        <v>1.3122082736972013E-4</v>
      </c>
      <c r="M405" s="73">
        <f t="shared" si="49"/>
        <v>0.95187611056617838</v>
      </c>
      <c r="N405" s="43">
        <f t="shared" si="50"/>
        <v>1.2490597078196512E-4</v>
      </c>
      <c r="O405" s="84">
        <f t="shared" si="51"/>
        <v>3</v>
      </c>
      <c r="P405" s="133">
        <f t="shared" si="51"/>
        <v>5.3352468103737424E-4</v>
      </c>
      <c r="Q405" s="73">
        <f t="shared" si="52"/>
        <v>1.006002459787888</v>
      </c>
      <c r="R405" s="43">
        <f t="shared" si="53"/>
        <v>5.3672714148114687E-4</v>
      </c>
      <c r="S405" s="133">
        <f t="shared" si="54"/>
        <v>1.3442133535434744E-5</v>
      </c>
      <c r="T405" s="73">
        <f t="shared" si="55"/>
        <v>0.95187611056617838</v>
      </c>
      <c r="U405" s="43">
        <f t="shared" si="56"/>
        <v>1.2795245787420817E-5</v>
      </c>
      <c r="V405" s="185"/>
      <c r="W405" s="185"/>
      <c r="X405" s="185"/>
      <c r="Y405" s="185"/>
      <c r="Z405" s="185"/>
      <c r="AA405" s="185"/>
      <c r="AB405" s="185"/>
      <c r="AC405" s="185"/>
      <c r="AD405" s="185"/>
      <c r="AE405" s="185"/>
      <c r="AF405" s="185"/>
      <c r="AG405" s="185"/>
      <c r="AH405" s="185"/>
      <c r="AI405" s="185"/>
      <c r="AJ405" s="185"/>
      <c r="AK405" s="185"/>
      <c r="AL405" s="185"/>
      <c r="AM405" s="185"/>
      <c r="AN405" s="185"/>
      <c r="AO405" s="185"/>
      <c r="AP405" s="185"/>
      <c r="AQ405" s="185"/>
      <c r="AR405" s="185"/>
      <c r="AS405" s="185"/>
      <c r="AT405" s="185"/>
      <c r="AU405" s="185"/>
      <c r="AV405" s="185"/>
      <c r="AW405" s="185"/>
      <c r="AX405" s="185"/>
      <c r="AY405" s="185"/>
      <c r="AZ405" s="185"/>
      <c r="BA405" s="185"/>
      <c r="BB405" s="185"/>
      <c r="BC405" s="185"/>
      <c r="BD405" s="185"/>
      <c r="BE405" s="185"/>
      <c r="BF405" s="185"/>
      <c r="BG405" s="185"/>
      <c r="BH405" s="185"/>
      <c r="BI405" s="185"/>
      <c r="BJ405" s="185"/>
    </row>
    <row r="406" spans="1:62" x14ac:dyDescent="0.3">
      <c r="A406" s="84">
        <f t="shared" si="57"/>
        <v>4</v>
      </c>
      <c r="B406" s="133">
        <f t="shared" si="57"/>
        <v>4.0553636673212774E-3</v>
      </c>
      <c r="C406" s="73">
        <f t="shared" si="58"/>
        <v>1.0262748864847537</v>
      </c>
      <c r="D406" s="43">
        <f>B406*C406</f>
        <v>4.1619178873345385E-3</v>
      </c>
      <c r="E406" s="133">
        <f t="shared" si="59"/>
        <v>2.3194081364594187E-3</v>
      </c>
      <c r="F406" s="73">
        <f t="shared" si="60"/>
        <v>1.0040718240367663</v>
      </c>
      <c r="G406" s="43">
        <f>E406*F406</f>
        <v>2.3288523582605256E-3</v>
      </c>
      <c r="H406" s="84">
        <f t="shared" si="45"/>
        <v>4</v>
      </c>
      <c r="I406" s="133">
        <f t="shared" si="45"/>
        <v>1.0952138323394689E-3</v>
      </c>
      <c r="J406" s="73">
        <f t="shared" si="46"/>
        <v>0.89963897001129578</v>
      </c>
      <c r="K406" s="43">
        <f t="shared" si="47"/>
        <v>9.852970440680038E-4</v>
      </c>
      <c r="L406" s="133">
        <f t="shared" si="48"/>
        <v>1.2097920181891269E-4</v>
      </c>
      <c r="M406" s="73">
        <f t="shared" si="49"/>
        <v>0.95407204959966929</v>
      </c>
      <c r="N406" s="43">
        <f t="shared" si="50"/>
        <v>1.1542287503830206E-4</v>
      </c>
      <c r="O406" s="84">
        <f t="shared" si="51"/>
        <v>4</v>
      </c>
      <c r="P406" s="133">
        <f t="shared" si="51"/>
        <v>4.0678456484613236E-4</v>
      </c>
      <c r="Q406" s="73">
        <f t="shared" si="52"/>
        <v>0.99961196946492359</v>
      </c>
      <c r="R406" s="43">
        <f t="shared" si="53"/>
        <v>4.0662672001377429E-4</v>
      </c>
      <c r="S406" s="133">
        <f t="shared" si="54"/>
        <v>8.0012699615682995E-6</v>
      </c>
      <c r="T406" s="73">
        <f t="shared" si="55"/>
        <v>0.95407204959966929</v>
      </c>
      <c r="U406" s="43">
        <f t="shared" si="56"/>
        <v>7.6337880316337348E-6</v>
      </c>
      <c r="V406" s="185"/>
      <c r="W406" s="185"/>
      <c r="X406" s="185"/>
      <c r="Y406" s="185"/>
      <c r="Z406" s="185"/>
      <c r="AA406" s="185"/>
      <c r="AB406" s="185"/>
      <c r="AC406" s="185"/>
      <c r="AD406" s="185"/>
      <c r="AE406" s="185"/>
      <c r="AF406" s="185"/>
      <c r="AG406" s="185"/>
      <c r="AH406" s="185"/>
      <c r="AI406" s="185"/>
      <c r="AJ406" s="185"/>
      <c r="AK406" s="185"/>
      <c r="AL406" s="185"/>
      <c r="AM406" s="185"/>
      <c r="AN406" s="185"/>
      <c r="AO406" s="185"/>
      <c r="AP406" s="185"/>
      <c r="AQ406" s="185"/>
      <c r="AR406" s="185"/>
      <c r="AS406" s="185"/>
      <c r="AT406" s="185"/>
      <c r="AU406" s="185"/>
      <c r="AV406" s="185"/>
      <c r="AW406" s="185"/>
      <c r="AX406" s="185"/>
      <c r="AY406" s="185"/>
      <c r="AZ406" s="185"/>
      <c r="BA406" s="185"/>
      <c r="BB406" s="185"/>
      <c r="BC406" s="185"/>
      <c r="BD406" s="185"/>
      <c r="BE406" s="185"/>
      <c r="BF406" s="185"/>
      <c r="BG406" s="185"/>
      <c r="BH406" s="185"/>
      <c r="BI406" s="185"/>
      <c r="BJ406" s="185"/>
    </row>
    <row r="407" spans="1:62" x14ac:dyDescent="0.3">
      <c r="A407" s="84">
        <f t="shared" si="57"/>
        <v>5</v>
      </c>
      <c r="B407" s="133">
        <f t="shared" si="57"/>
        <v>5.0612833268896436E-3</v>
      </c>
      <c r="C407" s="73">
        <f t="shared" si="58"/>
        <v>1.0216293127278455</v>
      </c>
      <c r="D407" s="43">
        <f t="shared" ref="D407:D470" si="61">B407*C407</f>
        <v>5.1707554067711697E-3</v>
      </c>
      <c r="E407" s="133">
        <f t="shared" si="59"/>
        <v>2.5578459813141541E-3</v>
      </c>
      <c r="F407" s="73">
        <f t="shared" si="60"/>
        <v>1.0080641102351935</v>
      </c>
      <c r="G407" s="43">
        <f t="shared" ref="G407:G470" si="62">E407*F407</f>
        <v>2.578472733272118E-3</v>
      </c>
      <c r="H407" s="84">
        <f t="shared" si="45"/>
        <v>5</v>
      </c>
      <c r="I407" s="133">
        <f t="shared" si="45"/>
        <v>1.1771468367459284E-3</v>
      </c>
      <c r="J407" s="73">
        <f t="shared" si="46"/>
        <v>0.89556663106505896</v>
      </c>
      <c r="K407" s="43">
        <f t="shared" si="47"/>
        <v>1.0542134268534422E-3</v>
      </c>
      <c r="L407" s="133">
        <f t="shared" si="48"/>
        <v>1.1553833824504625E-4</v>
      </c>
      <c r="M407" s="73">
        <f t="shared" si="49"/>
        <v>0.95786553188324586</v>
      </c>
      <c r="N407" s="43">
        <f t="shared" si="50"/>
        <v>1.1067019181599758E-4</v>
      </c>
      <c r="O407" s="84">
        <f t="shared" si="51"/>
        <v>5</v>
      </c>
      <c r="P407" s="133">
        <f t="shared" si="51"/>
        <v>3.770198405890983E-4</v>
      </c>
      <c r="Q407" s="73">
        <f t="shared" si="52"/>
        <v>0.99508708905170029</v>
      </c>
      <c r="R407" s="43">
        <f t="shared" si="53"/>
        <v>3.7516757568654193E-4</v>
      </c>
      <c r="S407" s="133">
        <f t="shared" si="54"/>
        <v>1.0561676349270157E-5</v>
      </c>
      <c r="T407" s="73">
        <f t="shared" si="55"/>
        <v>0.95786553188324586</v>
      </c>
      <c r="U407" s="43">
        <f t="shared" si="56"/>
        <v>1.0116665733872358E-5</v>
      </c>
      <c r="V407" s="185"/>
      <c r="W407" s="185"/>
      <c r="X407" s="185"/>
      <c r="Y407" s="185"/>
      <c r="Z407" s="185"/>
      <c r="AA407" s="185"/>
      <c r="AB407" s="185"/>
      <c r="AC407" s="185"/>
      <c r="AD407" s="185"/>
      <c r="AE407" s="185"/>
      <c r="AF407" s="185"/>
      <c r="AG407" s="185"/>
      <c r="AH407" s="185"/>
      <c r="AI407" s="185"/>
      <c r="AJ407" s="185"/>
      <c r="AK407" s="185"/>
      <c r="AL407" s="185"/>
      <c r="AM407" s="185"/>
      <c r="AN407" s="185"/>
      <c r="AO407" s="185"/>
      <c r="AP407" s="185"/>
      <c r="AQ407" s="185"/>
      <c r="AR407" s="185"/>
      <c r="AS407" s="185"/>
      <c r="AT407" s="185"/>
      <c r="AU407" s="185"/>
      <c r="AV407" s="185"/>
      <c r="AW407" s="185"/>
      <c r="AX407" s="185"/>
      <c r="AY407" s="185"/>
      <c r="AZ407" s="185"/>
      <c r="BA407" s="185"/>
      <c r="BB407" s="185"/>
      <c r="BC407" s="185"/>
      <c r="BD407" s="185"/>
      <c r="BE407" s="185"/>
      <c r="BF407" s="185"/>
      <c r="BG407" s="185"/>
      <c r="BH407" s="185"/>
      <c r="BI407" s="185"/>
      <c r="BJ407" s="185"/>
    </row>
    <row r="408" spans="1:62" x14ac:dyDescent="0.3">
      <c r="A408" s="84">
        <f t="shared" si="57"/>
        <v>6</v>
      </c>
      <c r="B408" s="133">
        <f t="shared" si="57"/>
        <v>6.3030804249250439E-3</v>
      </c>
      <c r="C408" s="73">
        <f t="shared" si="58"/>
        <v>1.0196789332067986</v>
      </c>
      <c r="D408" s="43">
        <f t="shared" si="61"/>
        <v>6.4271183236042232E-3</v>
      </c>
      <c r="E408" s="133">
        <f t="shared" si="59"/>
        <v>3.066726750869898E-3</v>
      </c>
      <c r="F408" s="73">
        <f t="shared" si="60"/>
        <v>1.000167605865903</v>
      </c>
      <c r="G408" s="43">
        <f t="shared" si="62"/>
        <v>3.0672407522624656E-3</v>
      </c>
      <c r="H408" s="84">
        <f t="shared" si="45"/>
        <v>6</v>
      </c>
      <c r="I408" s="133">
        <f t="shared" si="45"/>
        <v>1.0929734767502297E-3</v>
      </c>
      <c r="J408" s="73">
        <f t="shared" si="46"/>
        <v>0.89385691620547014</v>
      </c>
      <c r="K408" s="43">
        <f t="shared" si="47"/>
        <v>9.7696190142233146E-4</v>
      </c>
      <c r="L408" s="133">
        <f t="shared" si="48"/>
        <v>1.2257945581122635E-4</v>
      </c>
      <c r="M408" s="73">
        <f t="shared" si="49"/>
        <v>0.95036224981922712</v>
      </c>
      <c r="N408" s="43">
        <f t="shared" si="50"/>
        <v>1.164948874063736E-4</v>
      </c>
      <c r="O408" s="84">
        <f t="shared" si="51"/>
        <v>6</v>
      </c>
      <c r="P408" s="133">
        <f t="shared" si="51"/>
        <v>3.0916907131499913E-4</v>
      </c>
      <c r="Q408" s="73">
        <f t="shared" si="52"/>
        <v>0.9931873809521331</v>
      </c>
      <c r="R408" s="43">
        <f t="shared" si="53"/>
        <v>3.0706282021074723E-4</v>
      </c>
      <c r="S408" s="133">
        <f t="shared" si="54"/>
        <v>7.0411175661801044E-6</v>
      </c>
      <c r="T408" s="73">
        <f t="shared" si="55"/>
        <v>0.95036224981922712</v>
      </c>
      <c r="U408" s="43">
        <f t="shared" si="56"/>
        <v>6.6916123314366052E-6</v>
      </c>
      <c r="V408" s="185"/>
      <c r="W408" s="185"/>
      <c r="X408" s="185"/>
      <c r="Y408" s="185"/>
      <c r="Z408" s="185"/>
      <c r="AA408" s="185"/>
      <c r="AB408" s="185"/>
      <c r="AC408" s="185"/>
      <c r="AD408" s="185"/>
      <c r="AE408" s="185"/>
      <c r="AF408" s="185"/>
      <c r="AG408" s="185"/>
      <c r="AH408" s="185"/>
      <c r="AI408" s="185"/>
      <c r="AJ408" s="185"/>
      <c r="AK408" s="185"/>
      <c r="AL408" s="185"/>
      <c r="AM408" s="185"/>
      <c r="AN408" s="185"/>
      <c r="AO408" s="185"/>
      <c r="AP408" s="185"/>
      <c r="AQ408" s="185"/>
      <c r="AR408" s="185"/>
      <c r="AS408" s="185"/>
      <c r="AT408" s="185"/>
      <c r="AU408" s="185"/>
      <c r="AV408" s="185"/>
      <c r="AW408" s="185"/>
      <c r="AX408" s="185"/>
      <c r="AY408" s="185"/>
      <c r="AZ408" s="185"/>
      <c r="BA408" s="185"/>
      <c r="BB408" s="185"/>
      <c r="BC408" s="185"/>
      <c r="BD408" s="185"/>
      <c r="BE408" s="185"/>
      <c r="BF408" s="185"/>
      <c r="BG408" s="185"/>
      <c r="BH408" s="185"/>
      <c r="BI408" s="185"/>
      <c r="BJ408" s="185"/>
    </row>
    <row r="409" spans="1:62" x14ac:dyDescent="0.3">
      <c r="A409" s="84">
        <f t="shared" si="57"/>
        <v>7</v>
      </c>
      <c r="B409" s="133">
        <f t="shared" si="57"/>
        <v>7.1812998159067809E-3</v>
      </c>
      <c r="C409" s="73">
        <f t="shared" si="58"/>
        <v>1.0158963832637629</v>
      </c>
      <c r="D409" s="43">
        <f t="shared" si="61"/>
        <v>7.295456510112425E-3</v>
      </c>
      <c r="E409" s="133">
        <f t="shared" si="59"/>
        <v>3.5788080284102691E-3</v>
      </c>
      <c r="F409" s="73">
        <f t="shared" si="60"/>
        <v>0.99462552096762047</v>
      </c>
      <c r="G409" s="43">
        <f t="shared" si="62"/>
        <v>3.5595737997006667E-3</v>
      </c>
      <c r="H409" s="84">
        <f t="shared" si="45"/>
        <v>7</v>
      </c>
      <c r="I409" s="133">
        <f t="shared" si="45"/>
        <v>8.0268740254453184E-4</v>
      </c>
      <c r="J409" s="73">
        <f t="shared" si="46"/>
        <v>0.89054110932021668</v>
      </c>
      <c r="K409" s="43">
        <f t="shared" si="47"/>
        <v>7.1482612989937067E-4</v>
      </c>
      <c r="L409" s="133">
        <f t="shared" si="48"/>
        <v>9.3134782352655011E-5</v>
      </c>
      <c r="M409" s="73">
        <f t="shared" si="49"/>
        <v>0.94509614417680221</v>
      </c>
      <c r="N409" s="43">
        <f t="shared" si="50"/>
        <v>8.8021323690239939E-5</v>
      </c>
      <c r="O409" s="84">
        <f t="shared" si="51"/>
        <v>7</v>
      </c>
      <c r="P409" s="133">
        <f t="shared" si="51"/>
        <v>1.4370280850976668E-4</v>
      </c>
      <c r="Q409" s="73">
        <f t="shared" si="52"/>
        <v>0.98950310274562947</v>
      </c>
      <c r="R409" s="43">
        <f t="shared" si="53"/>
        <v>1.4219437489367519E-4</v>
      </c>
      <c r="S409" s="133">
        <f t="shared" si="54"/>
        <v>8.0012699615682995E-6</v>
      </c>
      <c r="T409" s="73">
        <f t="shared" si="55"/>
        <v>0.94509614417680221</v>
      </c>
      <c r="U409" s="43">
        <f t="shared" si="56"/>
        <v>7.56196938919587E-6</v>
      </c>
      <c r="V409" s="185"/>
      <c r="W409" s="185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  <c r="AI409" s="185"/>
      <c r="AJ409" s="185"/>
      <c r="AK409" s="185"/>
      <c r="AL409" s="185"/>
      <c r="AM409" s="185"/>
      <c r="AN409" s="185"/>
      <c r="AO409" s="185"/>
      <c r="AP409" s="185"/>
      <c r="AQ409" s="185"/>
      <c r="AR409" s="185"/>
      <c r="AS409" s="185"/>
      <c r="AT409" s="185"/>
      <c r="AU409" s="185"/>
      <c r="AV409" s="185"/>
      <c r="AW409" s="185"/>
      <c r="AX409" s="185"/>
      <c r="AY409" s="185"/>
      <c r="AZ409" s="185"/>
      <c r="BA409" s="185"/>
      <c r="BB409" s="185"/>
      <c r="BC409" s="185"/>
      <c r="BD409" s="185"/>
      <c r="BE409" s="185"/>
      <c r="BF409" s="185"/>
      <c r="BG409" s="185"/>
      <c r="BH409" s="185"/>
      <c r="BI409" s="185"/>
      <c r="BJ409" s="185"/>
    </row>
    <row r="410" spans="1:62" x14ac:dyDescent="0.3">
      <c r="A410" s="84">
        <f t="shared" si="57"/>
        <v>8</v>
      </c>
      <c r="B410" s="133">
        <f t="shared" si="57"/>
        <v>8.0140719935068092E-3</v>
      </c>
      <c r="C410" s="73">
        <f t="shared" si="58"/>
        <v>1.0126876067968287</v>
      </c>
      <c r="D410" s="43">
        <f t="shared" si="61"/>
        <v>8.1157513878019009E-3</v>
      </c>
      <c r="E410" s="133">
        <f t="shared" si="59"/>
        <v>3.8713344582052061E-3</v>
      </c>
      <c r="F410" s="73">
        <f t="shared" si="60"/>
        <v>0.99046830065613845</v>
      </c>
      <c r="G410" s="43">
        <f t="shared" si="62"/>
        <v>3.834434062090063E-3</v>
      </c>
      <c r="H410" s="84">
        <f t="shared" si="45"/>
        <v>8</v>
      </c>
      <c r="I410" s="133">
        <f t="shared" si="45"/>
        <v>5.2488330947888053E-4</v>
      </c>
      <c r="J410" s="73">
        <f t="shared" si="46"/>
        <v>0.88772827584477509</v>
      </c>
      <c r="K410" s="43">
        <f t="shared" si="47"/>
        <v>4.6595375534338611E-4</v>
      </c>
      <c r="L410" s="133">
        <f t="shared" si="48"/>
        <v>7.8732496421832072E-5</v>
      </c>
      <c r="M410" s="73">
        <f t="shared" si="49"/>
        <v>0.94114594100581106</v>
      </c>
      <c r="N410" s="43">
        <f t="shared" si="50"/>
        <v>7.4098769432661798E-5</v>
      </c>
      <c r="O410" s="84">
        <f t="shared" si="51"/>
        <v>8</v>
      </c>
      <c r="P410" s="133">
        <f t="shared" si="51"/>
        <v>7.2651531251040168E-5</v>
      </c>
      <c r="Q410" s="73">
        <f t="shared" si="52"/>
        <v>0.98637769121512675</v>
      </c>
      <c r="R410" s="43">
        <f t="shared" si="53"/>
        <v>7.1661849658644634E-5</v>
      </c>
      <c r="S410" s="133">
        <f t="shared" si="54"/>
        <v>3.8406095815527839E-6</v>
      </c>
      <c r="T410" s="73">
        <f t="shared" si="55"/>
        <v>0.94114594100581106</v>
      </c>
      <c r="U410" s="43">
        <f t="shared" si="56"/>
        <v>3.614574118666429E-6</v>
      </c>
      <c r="V410" s="185"/>
      <c r="W410" s="185"/>
      <c r="X410" s="185"/>
      <c r="Y410" s="185"/>
      <c r="Z410" s="185"/>
      <c r="AA410" s="185"/>
      <c r="AB410" s="185"/>
      <c r="AC410" s="185"/>
      <c r="AD410" s="185"/>
      <c r="AE410" s="185"/>
      <c r="AF410" s="185"/>
      <c r="AG410" s="185"/>
      <c r="AH410" s="185"/>
      <c r="AI410" s="185"/>
      <c r="AJ410" s="185"/>
      <c r="AK410" s="185"/>
      <c r="AL410" s="185"/>
      <c r="AM410" s="185"/>
      <c r="AN410" s="185"/>
      <c r="AO410" s="185"/>
      <c r="AP410" s="185"/>
      <c r="AQ410" s="185"/>
      <c r="AR410" s="185"/>
      <c r="AS410" s="185"/>
      <c r="AT410" s="185"/>
      <c r="AU410" s="185"/>
      <c r="AV410" s="185"/>
      <c r="AW410" s="185"/>
      <c r="AX410" s="185"/>
      <c r="AY410" s="185"/>
      <c r="AZ410" s="185"/>
      <c r="BA410" s="185"/>
      <c r="BB410" s="185"/>
      <c r="BC410" s="185"/>
      <c r="BD410" s="185"/>
      <c r="BE410" s="185"/>
      <c r="BF410" s="185"/>
      <c r="BG410" s="185"/>
      <c r="BH410" s="185"/>
      <c r="BI410" s="185"/>
      <c r="BJ410" s="185"/>
    </row>
    <row r="411" spans="1:62" x14ac:dyDescent="0.3">
      <c r="A411" s="84">
        <f t="shared" si="57"/>
        <v>9</v>
      </c>
      <c r="B411" s="133">
        <f t="shared" si="57"/>
        <v>9.6482513704575189E-3</v>
      </c>
      <c r="C411" s="73">
        <f t="shared" si="58"/>
        <v>1.0018129229288042</v>
      </c>
      <c r="D411" s="43">
        <f t="shared" si="61"/>
        <v>9.665742906589888E-3</v>
      </c>
      <c r="E411" s="133">
        <f t="shared" si="59"/>
        <v>5.5589623184991921E-3</v>
      </c>
      <c r="F411" s="73">
        <f t="shared" si="60"/>
        <v>0.99685345301331507</v>
      </c>
      <c r="G411" s="43">
        <f t="shared" si="62"/>
        <v>5.541470782366823E-3</v>
      </c>
      <c r="H411" s="84"/>
      <c r="I411" s="133"/>
      <c r="J411" s="73"/>
      <c r="K411" s="43"/>
      <c r="L411" s="133"/>
      <c r="M411" s="73"/>
      <c r="N411" s="43"/>
      <c r="O411" s="84"/>
      <c r="P411" s="133"/>
      <c r="Q411" s="73"/>
      <c r="R411" s="43"/>
      <c r="S411" s="133"/>
      <c r="T411" s="73"/>
      <c r="U411" s="43"/>
      <c r="V411" s="185"/>
      <c r="W411" s="185"/>
      <c r="X411" s="185"/>
      <c r="Y411" s="185"/>
      <c r="Z411" s="185"/>
      <c r="AA411" s="185"/>
      <c r="AB411" s="185"/>
      <c r="AC411" s="185"/>
      <c r="AD411" s="185"/>
      <c r="AE411" s="185"/>
      <c r="AF411" s="185"/>
      <c r="AG411" s="185"/>
      <c r="AH411" s="185"/>
      <c r="AI411" s="185"/>
      <c r="AJ411" s="185"/>
      <c r="AK411" s="185"/>
      <c r="AL411" s="185"/>
      <c r="AM411" s="185"/>
      <c r="AN411" s="185"/>
      <c r="AO411" s="185"/>
      <c r="AP411" s="185"/>
      <c r="AQ411" s="185"/>
      <c r="AR411" s="185"/>
      <c r="AS411" s="185"/>
      <c r="AT411" s="185"/>
      <c r="AU411" s="185"/>
      <c r="AV411" s="185"/>
      <c r="AW411" s="185"/>
      <c r="AX411" s="185"/>
      <c r="AY411" s="185"/>
      <c r="AZ411" s="185"/>
      <c r="BA411" s="185"/>
      <c r="BB411" s="185"/>
      <c r="BC411" s="185"/>
      <c r="BD411" s="185"/>
      <c r="BE411" s="185"/>
      <c r="BF411" s="185"/>
      <c r="BG411" s="185"/>
      <c r="BH411" s="185"/>
      <c r="BI411" s="185"/>
      <c r="BJ411" s="185"/>
    </row>
    <row r="412" spans="1:62" x14ac:dyDescent="0.3">
      <c r="A412" s="84">
        <f t="shared" si="57"/>
        <v>10</v>
      </c>
      <c r="B412" s="133">
        <f t="shared" si="57"/>
        <v>7.9359795986819037E-3</v>
      </c>
      <c r="C412" s="73">
        <f t="shared" si="58"/>
        <v>1.000978759691096</v>
      </c>
      <c r="D412" s="43">
        <f t="shared" si="61"/>
        <v>7.943747015622454E-3</v>
      </c>
      <c r="E412" s="133">
        <f t="shared" si="59"/>
        <v>4.9665482905446754E-3</v>
      </c>
      <c r="F412" s="73">
        <f t="shared" si="60"/>
        <v>0.99843605327359086</v>
      </c>
      <c r="G412" s="43">
        <f t="shared" si="62"/>
        <v>4.9587808736041251E-3</v>
      </c>
      <c r="H412" s="84"/>
      <c r="I412" s="133"/>
      <c r="J412" s="73"/>
      <c r="K412" s="43"/>
      <c r="L412" s="133"/>
      <c r="M412" s="73"/>
      <c r="N412" s="43"/>
      <c r="O412" s="84"/>
      <c r="P412" s="133"/>
      <c r="Q412" s="73"/>
      <c r="R412" s="43"/>
      <c r="S412" s="133"/>
      <c r="T412" s="73"/>
      <c r="U412" s="43"/>
      <c r="V412" s="185"/>
      <c r="W412" s="185"/>
      <c r="X412" s="185"/>
      <c r="Y412" s="185"/>
      <c r="Z412" s="185"/>
      <c r="AA412" s="185"/>
      <c r="AB412" s="185"/>
      <c r="AC412" s="185"/>
      <c r="AD412" s="185"/>
      <c r="AE412" s="185"/>
      <c r="AF412" s="185"/>
      <c r="AG412" s="185"/>
      <c r="AH412" s="185"/>
      <c r="AI412" s="185"/>
      <c r="AJ412" s="185"/>
      <c r="AK412" s="185"/>
      <c r="AL412" s="185"/>
      <c r="AM412" s="185"/>
      <c r="AN412" s="185"/>
      <c r="AO412" s="185"/>
      <c r="AP412" s="185"/>
      <c r="AQ412" s="185"/>
      <c r="AR412" s="185"/>
      <c r="AS412" s="185"/>
      <c r="AT412" s="185"/>
      <c r="AU412" s="185"/>
      <c r="AV412" s="185"/>
      <c r="AW412" s="185"/>
      <c r="AX412" s="185"/>
      <c r="AY412" s="185"/>
      <c r="AZ412" s="185"/>
      <c r="BA412" s="185"/>
      <c r="BB412" s="185"/>
      <c r="BC412" s="185"/>
      <c r="BD412" s="185"/>
      <c r="BE412" s="185"/>
      <c r="BF412" s="185"/>
      <c r="BG412" s="185"/>
      <c r="BH412" s="185"/>
      <c r="BI412" s="185"/>
      <c r="BJ412" s="185"/>
    </row>
    <row r="413" spans="1:62" x14ac:dyDescent="0.3">
      <c r="A413" s="84">
        <f t="shared" si="57"/>
        <v>11</v>
      </c>
      <c r="B413" s="133">
        <f t="shared" si="57"/>
        <v>7.743949119604264E-3</v>
      </c>
      <c r="C413" s="73">
        <f t="shared" si="58"/>
        <v>1.0007173557647371</v>
      </c>
      <c r="D413" s="43">
        <f t="shared" si="61"/>
        <v>7.7495042861470426E-3</v>
      </c>
      <c r="E413" s="133">
        <f t="shared" si="59"/>
        <v>5.5845663823762106E-3</v>
      </c>
      <c r="F413" s="73">
        <f t="shared" si="60"/>
        <v>0.9990052644802806</v>
      </c>
      <c r="G413" s="43">
        <f t="shared" si="62"/>
        <v>5.5790112158334302E-3</v>
      </c>
      <c r="H413" s="84"/>
      <c r="I413" s="133"/>
      <c r="J413" s="73"/>
      <c r="K413" s="43"/>
      <c r="L413" s="133"/>
      <c r="M413" s="73"/>
      <c r="N413" s="43"/>
      <c r="O413" s="84"/>
      <c r="P413" s="133"/>
      <c r="Q413" s="73"/>
      <c r="R413" s="43"/>
      <c r="S413" s="133"/>
      <c r="T413" s="73"/>
      <c r="U413" s="43"/>
      <c r="V413" s="185"/>
      <c r="W413" s="185"/>
      <c r="X413" s="185"/>
      <c r="Y413" s="185"/>
      <c r="Z413" s="185"/>
      <c r="AA413" s="185"/>
      <c r="AB413" s="185"/>
      <c r="AC413" s="185"/>
      <c r="AD413" s="185"/>
      <c r="AE413" s="185"/>
      <c r="AF413" s="185"/>
      <c r="AG413" s="185"/>
      <c r="AH413" s="185"/>
      <c r="AI413" s="185"/>
      <c r="AJ413" s="185"/>
      <c r="AK413" s="185"/>
      <c r="AL413" s="185"/>
      <c r="AM413" s="185"/>
      <c r="AN413" s="185"/>
      <c r="AO413" s="185"/>
      <c r="AP413" s="185"/>
      <c r="AQ413" s="185"/>
      <c r="AR413" s="185"/>
      <c r="AS413" s="185"/>
      <c r="AT413" s="185"/>
      <c r="AU413" s="185"/>
      <c r="AV413" s="185"/>
      <c r="AW413" s="185"/>
      <c r="AX413" s="185"/>
      <c r="AY413" s="185"/>
      <c r="AZ413" s="185"/>
      <c r="BA413" s="185"/>
      <c r="BB413" s="185"/>
      <c r="BC413" s="185"/>
      <c r="BD413" s="185"/>
      <c r="BE413" s="185"/>
      <c r="BF413" s="185"/>
      <c r="BG413" s="185"/>
      <c r="BH413" s="185"/>
      <c r="BI413" s="185"/>
      <c r="BJ413" s="185"/>
    </row>
    <row r="414" spans="1:62" x14ac:dyDescent="0.3">
      <c r="A414" s="84">
        <f t="shared" si="57"/>
        <v>12</v>
      </c>
      <c r="B414" s="133">
        <f t="shared" si="57"/>
        <v>7.1704180887590474E-3</v>
      </c>
      <c r="C414" s="73">
        <f t="shared" si="58"/>
        <v>1.0003852957483472</v>
      </c>
      <c r="D414" s="43">
        <f t="shared" si="61"/>
        <v>7.1731808203625187E-3</v>
      </c>
      <c r="E414" s="133">
        <f t="shared" si="59"/>
        <v>5.7996405189431671E-3</v>
      </c>
      <c r="F414" s="73">
        <f t="shared" si="60"/>
        <v>0.99952363744020911</v>
      </c>
      <c r="G414" s="43">
        <f t="shared" si="62"/>
        <v>5.7968777873396967E-3</v>
      </c>
      <c r="H414" s="84"/>
      <c r="I414" s="133"/>
      <c r="J414" s="73"/>
      <c r="K414" s="43"/>
      <c r="L414" s="133"/>
      <c r="M414" s="73"/>
      <c r="N414" s="43"/>
      <c r="O414" s="84"/>
      <c r="P414" s="133"/>
      <c r="Q414" s="73"/>
      <c r="R414" s="43"/>
      <c r="S414" s="133"/>
      <c r="T414" s="73"/>
      <c r="U414" s="43"/>
      <c r="V414" s="185"/>
      <c r="W414" s="185"/>
      <c r="X414" s="185"/>
      <c r="Y414" s="185"/>
      <c r="Z414" s="185"/>
      <c r="AA414" s="185"/>
      <c r="AB414" s="185"/>
      <c r="AC414" s="185"/>
      <c r="AD414" s="185"/>
      <c r="AE414" s="185"/>
      <c r="AF414" s="185"/>
      <c r="AG414" s="185"/>
      <c r="AH414" s="185"/>
      <c r="AI414" s="185"/>
      <c r="AJ414" s="185"/>
      <c r="AK414" s="185"/>
      <c r="AL414" s="185"/>
      <c r="AM414" s="185"/>
      <c r="AN414" s="185"/>
      <c r="AO414" s="185"/>
      <c r="AP414" s="185"/>
      <c r="AQ414" s="185"/>
      <c r="AR414" s="185"/>
      <c r="AS414" s="185"/>
      <c r="AT414" s="185"/>
      <c r="AU414" s="185"/>
      <c r="AV414" s="185"/>
      <c r="AW414" s="185"/>
      <c r="AX414" s="185"/>
      <c r="AY414" s="185"/>
      <c r="AZ414" s="185"/>
      <c r="BA414" s="185"/>
      <c r="BB414" s="185"/>
      <c r="BC414" s="185"/>
      <c r="BD414" s="185"/>
      <c r="BE414" s="185"/>
      <c r="BF414" s="185"/>
      <c r="BG414" s="185"/>
      <c r="BH414" s="185"/>
      <c r="BI414" s="185"/>
      <c r="BJ414" s="185"/>
    </row>
    <row r="415" spans="1:62" x14ac:dyDescent="0.3">
      <c r="A415" s="84">
        <f t="shared" si="57"/>
        <v>13</v>
      </c>
      <c r="B415" s="133">
        <f t="shared" si="57"/>
        <v>6.8634893730332878E-3</v>
      </c>
      <c r="C415" s="73">
        <f t="shared" si="58"/>
        <v>1.0004294016077331</v>
      </c>
      <c r="D415" s="43">
        <f t="shared" si="61"/>
        <v>6.866436566404727E-3</v>
      </c>
      <c r="E415" s="133">
        <f t="shared" si="59"/>
        <v>6.7361091552451203E-3</v>
      </c>
      <c r="F415" s="73">
        <f t="shared" si="60"/>
        <v>0.9995624783827699</v>
      </c>
      <c r="G415" s="43">
        <f t="shared" si="62"/>
        <v>6.7331619618736793E-3</v>
      </c>
      <c r="H415" s="84"/>
      <c r="I415" s="133"/>
      <c r="J415" s="73"/>
      <c r="K415" s="43"/>
      <c r="L415" s="133"/>
      <c r="M415" s="73"/>
      <c r="N415" s="43"/>
      <c r="O415" s="84"/>
      <c r="P415" s="133"/>
      <c r="Q415" s="73"/>
      <c r="R415" s="43"/>
      <c r="S415" s="133"/>
      <c r="T415" s="73"/>
      <c r="U415" s="43"/>
      <c r="V415" s="185"/>
      <c r="W415" s="185"/>
      <c r="X415" s="185"/>
      <c r="Y415" s="185"/>
      <c r="Z415" s="185"/>
      <c r="AA415" s="185"/>
      <c r="AB415" s="185"/>
      <c r="AC415" s="185"/>
      <c r="AD415" s="185"/>
      <c r="AE415" s="185"/>
      <c r="AF415" s="185"/>
      <c r="AG415" s="185"/>
      <c r="AH415" s="185"/>
      <c r="AI415" s="185"/>
      <c r="AJ415" s="185"/>
      <c r="AK415" s="185"/>
      <c r="AL415" s="185"/>
      <c r="AM415" s="185"/>
      <c r="AN415" s="185"/>
      <c r="AO415" s="185"/>
      <c r="AP415" s="185"/>
      <c r="AQ415" s="185"/>
      <c r="AR415" s="185"/>
      <c r="AS415" s="185"/>
      <c r="AT415" s="185"/>
      <c r="AU415" s="185"/>
      <c r="AV415" s="185"/>
      <c r="AW415" s="185"/>
      <c r="AX415" s="185"/>
      <c r="AY415" s="185"/>
      <c r="AZ415" s="185"/>
      <c r="BA415" s="185"/>
      <c r="BB415" s="185"/>
      <c r="BC415" s="185"/>
      <c r="BD415" s="185"/>
      <c r="BE415" s="185"/>
      <c r="BF415" s="185"/>
      <c r="BG415" s="185"/>
      <c r="BH415" s="185"/>
      <c r="BI415" s="185"/>
      <c r="BJ415" s="185"/>
    </row>
    <row r="416" spans="1:62" x14ac:dyDescent="0.3">
      <c r="A416" s="84">
        <f t="shared" si="57"/>
        <v>14</v>
      </c>
      <c r="B416" s="133">
        <f t="shared" si="57"/>
        <v>6.5159142059027612E-3</v>
      </c>
      <c r="C416" s="73">
        <f t="shared" si="58"/>
        <v>1</v>
      </c>
      <c r="D416" s="43">
        <f t="shared" si="61"/>
        <v>6.5159142059027612E-3</v>
      </c>
      <c r="E416" s="133">
        <f t="shared" si="59"/>
        <v>7.1003269638957095E-3</v>
      </c>
      <c r="F416" s="73">
        <f t="shared" si="60"/>
        <v>1</v>
      </c>
      <c r="G416" s="43">
        <f t="shared" si="62"/>
        <v>7.1003269638957095E-3</v>
      </c>
      <c r="H416" s="84"/>
      <c r="I416" s="133"/>
      <c r="J416" s="73"/>
      <c r="K416" s="43"/>
      <c r="L416" s="133"/>
      <c r="M416" s="73"/>
      <c r="N416" s="43"/>
      <c r="O416" s="84"/>
      <c r="P416" s="133"/>
      <c r="Q416" s="73"/>
      <c r="R416" s="43"/>
      <c r="S416" s="133"/>
      <c r="T416" s="73"/>
      <c r="U416" s="43"/>
      <c r="V416" s="185"/>
      <c r="W416" s="185"/>
      <c r="X416" s="185"/>
      <c r="Y416" s="185"/>
      <c r="Z416" s="185"/>
      <c r="AA416" s="185"/>
      <c r="AB416" s="185"/>
      <c r="AC416" s="185"/>
      <c r="AD416" s="185"/>
      <c r="AE416" s="185"/>
      <c r="AF416" s="185"/>
      <c r="AG416" s="185"/>
      <c r="AH416" s="185"/>
      <c r="AI416" s="185"/>
      <c r="AJ416" s="185"/>
      <c r="AK416" s="185"/>
      <c r="AL416" s="185"/>
      <c r="AM416" s="185"/>
      <c r="AN416" s="185"/>
      <c r="AO416" s="185"/>
      <c r="AP416" s="185"/>
      <c r="AQ416" s="185"/>
      <c r="AR416" s="185"/>
      <c r="AS416" s="185"/>
      <c r="AT416" s="185"/>
      <c r="AU416" s="185"/>
      <c r="AV416" s="185"/>
      <c r="AW416" s="185"/>
      <c r="AX416" s="185"/>
      <c r="AY416" s="185"/>
      <c r="AZ416" s="185"/>
      <c r="BA416" s="185"/>
      <c r="BB416" s="185"/>
      <c r="BC416" s="185"/>
      <c r="BD416" s="185"/>
      <c r="BE416" s="185"/>
      <c r="BF416" s="185"/>
      <c r="BG416" s="185"/>
      <c r="BH416" s="185"/>
      <c r="BI416" s="185"/>
      <c r="BJ416" s="185"/>
    </row>
    <row r="417" spans="1:62" x14ac:dyDescent="0.3">
      <c r="A417" s="84">
        <f t="shared" si="57"/>
        <v>15</v>
      </c>
      <c r="B417" s="133">
        <f t="shared" si="57"/>
        <v>6.1817811723076689E-3</v>
      </c>
      <c r="C417" s="73">
        <f t="shared" si="58"/>
        <v>1</v>
      </c>
      <c r="D417" s="43">
        <f t="shared" si="61"/>
        <v>6.1817811723076689E-3</v>
      </c>
      <c r="E417" s="133">
        <f t="shared" si="59"/>
        <v>7.9420605638526945E-3</v>
      </c>
      <c r="F417" s="73">
        <f t="shared" si="60"/>
        <v>1</v>
      </c>
      <c r="G417" s="43">
        <f t="shared" si="62"/>
        <v>7.9420605638526945E-3</v>
      </c>
      <c r="H417" s="84"/>
      <c r="I417" s="133"/>
      <c r="J417" s="73"/>
      <c r="K417" s="43"/>
      <c r="L417" s="133"/>
      <c r="M417" s="73"/>
      <c r="N417" s="43"/>
      <c r="O417" s="84"/>
      <c r="P417" s="133"/>
      <c r="Q417" s="73"/>
      <c r="R417" s="43"/>
      <c r="S417" s="133"/>
      <c r="T417" s="73"/>
      <c r="U417" s="43"/>
      <c r="V417" s="185"/>
      <c r="W417" s="185"/>
      <c r="X417" s="185"/>
      <c r="Y417" s="185"/>
      <c r="Z417" s="185"/>
      <c r="AA417" s="185"/>
      <c r="AB417" s="185"/>
      <c r="AC417" s="185"/>
      <c r="AD417" s="185"/>
      <c r="AE417" s="185"/>
      <c r="AF417" s="185"/>
      <c r="AG417" s="185"/>
      <c r="AH417" s="185"/>
      <c r="AI417" s="185"/>
      <c r="AJ417" s="185"/>
      <c r="AK417" s="185"/>
      <c r="AL417" s="185"/>
      <c r="AM417" s="185"/>
      <c r="AN417" s="185"/>
      <c r="AO417" s="185"/>
      <c r="AP417" s="185"/>
      <c r="AQ417" s="185"/>
      <c r="AR417" s="185"/>
      <c r="AS417" s="185"/>
      <c r="AT417" s="185"/>
      <c r="AU417" s="185"/>
      <c r="AV417" s="185"/>
      <c r="AW417" s="185"/>
      <c r="AX417" s="185"/>
      <c r="AY417" s="185"/>
      <c r="AZ417" s="185"/>
      <c r="BA417" s="185"/>
      <c r="BB417" s="185"/>
      <c r="BC417" s="185"/>
      <c r="BD417" s="185"/>
      <c r="BE417" s="185"/>
      <c r="BF417" s="185"/>
      <c r="BG417" s="185"/>
      <c r="BH417" s="185"/>
      <c r="BI417" s="185"/>
      <c r="BJ417" s="185"/>
    </row>
    <row r="418" spans="1:62" x14ac:dyDescent="0.3">
      <c r="A418" s="84">
        <f t="shared" si="57"/>
        <v>16</v>
      </c>
      <c r="B418" s="133">
        <f t="shared" si="57"/>
        <v>5.786838487004657E-3</v>
      </c>
      <c r="C418" s="73">
        <f t="shared" si="58"/>
        <v>0.99999999999999978</v>
      </c>
      <c r="D418" s="43">
        <f t="shared" si="61"/>
        <v>5.7868384870046561E-3</v>
      </c>
      <c r="E418" s="133">
        <f t="shared" si="59"/>
        <v>8.3405238079387965E-3</v>
      </c>
      <c r="F418" s="73">
        <f t="shared" si="60"/>
        <v>0.99999999999999978</v>
      </c>
      <c r="G418" s="43">
        <f t="shared" si="62"/>
        <v>8.3405238079387947E-3</v>
      </c>
      <c r="H418" s="84"/>
      <c r="I418" s="133"/>
      <c r="J418" s="73"/>
      <c r="K418" s="43"/>
      <c r="L418" s="133"/>
      <c r="M418" s="73"/>
      <c r="N418" s="43"/>
      <c r="O418" s="84"/>
      <c r="P418" s="133"/>
      <c r="Q418" s="73"/>
      <c r="R418" s="43"/>
      <c r="S418" s="133"/>
      <c r="T418" s="73"/>
      <c r="U418" s="43"/>
      <c r="V418" s="185"/>
      <c r="W418" s="185"/>
      <c r="X418" s="185"/>
      <c r="Y418" s="185"/>
      <c r="Z418" s="185"/>
      <c r="AA418" s="185"/>
      <c r="AB418" s="185"/>
      <c r="AC418" s="185"/>
      <c r="AD418" s="185"/>
      <c r="AE418" s="185"/>
      <c r="AF418" s="185"/>
      <c r="AG418" s="185"/>
      <c r="AH418" s="185"/>
      <c r="AI418" s="185"/>
      <c r="AJ418" s="185"/>
      <c r="AK418" s="185"/>
      <c r="AL418" s="185"/>
      <c r="AM418" s="185"/>
      <c r="AN418" s="185"/>
      <c r="AO418" s="185"/>
      <c r="AP418" s="185"/>
      <c r="AQ418" s="185"/>
      <c r="AR418" s="185"/>
      <c r="AS418" s="185"/>
      <c r="AT418" s="185"/>
      <c r="AU418" s="185"/>
      <c r="AV418" s="185"/>
      <c r="AW418" s="185"/>
      <c r="AX418" s="185"/>
      <c r="AY418" s="185"/>
      <c r="AZ418" s="185"/>
      <c r="BA418" s="185"/>
      <c r="BB418" s="185"/>
      <c r="BC418" s="185"/>
      <c r="BD418" s="185"/>
      <c r="BE418" s="185"/>
      <c r="BF418" s="185"/>
      <c r="BG418" s="185"/>
      <c r="BH418" s="185"/>
      <c r="BI418" s="185"/>
      <c r="BJ418" s="185"/>
    </row>
    <row r="419" spans="1:62" x14ac:dyDescent="0.3">
      <c r="A419" s="84">
        <f t="shared" ref="A419:B434" si="63">A224</f>
        <v>17</v>
      </c>
      <c r="B419" s="133">
        <f t="shared" si="63"/>
        <v>5.2962006129612894E-3</v>
      </c>
      <c r="C419" s="73">
        <f t="shared" si="58"/>
        <v>1</v>
      </c>
      <c r="D419" s="43">
        <f t="shared" si="61"/>
        <v>5.2962006129612894E-3</v>
      </c>
      <c r="E419" s="133">
        <f t="shared" si="59"/>
        <v>8.6394512537029886E-3</v>
      </c>
      <c r="F419" s="73">
        <f t="shared" si="60"/>
        <v>1</v>
      </c>
      <c r="G419" s="43">
        <f t="shared" si="62"/>
        <v>8.6394512537029886E-3</v>
      </c>
      <c r="H419" s="84"/>
      <c r="I419" s="133"/>
      <c r="J419" s="73"/>
      <c r="K419" s="43"/>
      <c r="L419" s="133"/>
      <c r="M419" s="73"/>
      <c r="N419" s="43"/>
      <c r="O419" s="84"/>
      <c r="P419" s="133"/>
      <c r="Q419" s="73"/>
      <c r="R419" s="43"/>
      <c r="S419" s="133"/>
      <c r="T419" s="73"/>
      <c r="U419" s="43"/>
      <c r="V419" s="185"/>
      <c r="W419" s="185"/>
      <c r="X419" s="185"/>
      <c r="Y419" s="185"/>
      <c r="Z419" s="185"/>
      <c r="AA419" s="185"/>
      <c r="AB419" s="185"/>
      <c r="AC419" s="185"/>
      <c r="AD419" s="185"/>
      <c r="AE419" s="185"/>
      <c r="AF419" s="185"/>
      <c r="AG419" s="185"/>
      <c r="AH419" s="185"/>
      <c r="AI419" s="185"/>
      <c r="AJ419" s="185"/>
      <c r="AK419" s="185"/>
      <c r="AL419" s="185"/>
      <c r="AM419" s="185"/>
      <c r="AN419" s="185"/>
      <c r="AO419" s="185"/>
      <c r="AP419" s="185"/>
      <c r="AQ419" s="185"/>
      <c r="AR419" s="185"/>
      <c r="AS419" s="185"/>
      <c r="AT419" s="185"/>
      <c r="AU419" s="185"/>
      <c r="AV419" s="185"/>
      <c r="AW419" s="185"/>
      <c r="AX419" s="185"/>
      <c r="AY419" s="185"/>
      <c r="AZ419" s="185"/>
      <c r="BA419" s="185"/>
      <c r="BB419" s="185"/>
      <c r="BC419" s="185"/>
      <c r="BD419" s="185"/>
      <c r="BE419" s="185"/>
      <c r="BF419" s="185"/>
      <c r="BG419" s="185"/>
      <c r="BH419" s="185"/>
      <c r="BI419" s="185"/>
      <c r="BJ419" s="185"/>
    </row>
    <row r="420" spans="1:62" x14ac:dyDescent="0.3">
      <c r="A420" s="84">
        <f t="shared" si="63"/>
        <v>18</v>
      </c>
      <c r="B420" s="133">
        <f t="shared" si="63"/>
        <v>4.8817348289520515E-3</v>
      </c>
      <c r="C420" s="73">
        <f t="shared" si="58"/>
        <v>1</v>
      </c>
      <c r="D420" s="43">
        <f t="shared" si="61"/>
        <v>4.8817348289520515E-3</v>
      </c>
      <c r="E420" s="133">
        <f t="shared" si="59"/>
        <v>8.7329060868541059E-3</v>
      </c>
      <c r="F420" s="73">
        <f t="shared" si="60"/>
        <v>1</v>
      </c>
      <c r="G420" s="43">
        <f t="shared" si="62"/>
        <v>8.7329060868541059E-3</v>
      </c>
      <c r="H420" s="84"/>
      <c r="I420" s="133"/>
      <c r="J420" s="73"/>
      <c r="K420" s="43"/>
      <c r="L420" s="133"/>
      <c r="M420" s="73"/>
      <c r="N420" s="43"/>
      <c r="O420" s="84"/>
      <c r="P420" s="133"/>
      <c r="Q420" s="73"/>
      <c r="R420" s="43"/>
      <c r="S420" s="133"/>
      <c r="T420" s="73"/>
      <c r="U420" s="43"/>
      <c r="V420" s="185"/>
      <c r="W420" s="185"/>
      <c r="X420" s="185"/>
      <c r="Y420" s="185"/>
      <c r="Z420" s="185"/>
      <c r="AA420" s="185"/>
      <c r="AB420" s="185"/>
      <c r="AC420" s="185"/>
      <c r="AD420" s="185"/>
      <c r="AE420" s="185"/>
      <c r="AF420" s="185"/>
      <c r="AG420" s="185"/>
      <c r="AH420" s="185"/>
      <c r="AI420" s="185"/>
      <c r="AJ420" s="185"/>
      <c r="AK420" s="185"/>
      <c r="AL420" s="185"/>
      <c r="AM420" s="185"/>
      <c r="AN420" s="185"/>
      <c r="AO420" s="185"/>
      <c r="AP420" s="185"/>
      <c r="AQ420" s="185"/>
      <c r="AR420" s="185"/>
      <c r="AS420" s="185"/>
      <c r="AT420" s="185"/>
      <c r="AU420" s="185"/>
      <c r="AV420" s="185"/>
      <c r="AW420" s="185"/>
      <c r="AX420" s="185"/>
      <c r="AY420" s="185"/>
      <c r="AZ420" s="185"/>
      <c r="BA420" s="185"/>
      <c r="BB420" s="185"/>
      <c r="BC420" s="185"/>
      <c r="BD420" s="185"/>
      <c r="BE420" s="185"/>
      <c r="BF420" s="185"/>
      <c r="BG420" s="185"/>
      <c r="BH420" s="185"/>
      <c r="BI420" s="185"/>
      <c r="BJ420" s="185"/>
    </row>
    <row r="421" spans="1:62" x14ac:dyDescent="0.3">
      <c r="A421" s="84">
        <f t="shared" si="63"/>
        <v>19</v>
      </c>
      <c r="B421" s="133">
        <f t="shared" si="63"/>
        <v>4.8673325430212281E-3</v>
      </c>
      <c r="C421" s="73">
        <f t="shared" si="58"/>
        <v>1</v>
      </c>
      <c r="D421" s="43">
        <f t="shared" si="61"/>
        <v>4.8673325430212281E-3</v>
      </c>
      <c r="E421" s="133">
        <f t="shared" si="59"/>
        <v>9.0411150057737172E-3</v>
      </c>
      <c r="F421" s="73">
        <f t="shared" si="60"/>
        <v>1</v>
      </c>
      <c r="G421" s="43">
        <f t="shared" si="62"/>
        <v>9.0411150057737172E-3</v>
      </c>
      <c r="H421" s="84"/>
      <c r="I421" s="133"/>
      <c r="J421" s="73"/>
      <c r="K421" s="43"/>
      <c r="L421" s="133"/>
      <c r="M421" s="73"/>
      <c r="N421" s="43"/>
      <c r="O421" s="84"/>
      <c r="P421" s="133"/>
      <c r="Q421" s="73"/>
      <c r="R421" s="43"/>
      <c r="S421" s="133"/>
      <c r="T421" s="73"/>
      <c r="U421" s="43"/>
      <c r="V421" s="185"/>
      <c r="W421" s="185"/>
      <c r="X421" s="185"/>
      <c r="Y421" s="185"/>
      <c r="Z421" s="185"/>
      <c r="AA421" s="185"/>
      <c r="AB421" s="185"/>
      <c r="AC421" s="185"/>
      <c r="AD421" s="185"/>
      <c r="AE421" s="185"/>
      <c r="AF421" s="185"/>
      <c r="AG421" s="185"/>
      <c r="AH421" s="185"/>
      <c r="AI421" s="185"/>
      <c r="AJ421" s="185"/>
      <c r="AK421" s="185"/>
      <c r="AL421" s="185"/>
      <c r="AM421" s="185"/>
      <c r="AN421" s="185"/>
      <c r="AO421" s="185"/>
      <c r="AP421" s="185"/>
      <c r="AQ421" s="185"/>
      <c r="AR421" s="185"/>
      <c r="AS421" s="185"/>
      <c r="AT421" s="185"/>
      <c r="AU421" s="185"/>
      <c r="AV421" s="185"/>
      <c r="AW421" s="185"/>
      <c r="AX421" s="185"/>
      <c r="AY421" s="185"/>
      <c r="AZ421" s="185"/>
      <c r="BA421" s="185"/>
      <c r="BB421" s="185"/>
      <c r="BC421" s="185"/>
      <c r="BD421" s="185"/>
      <c r="BE421" s="185"/>
      <c r="BF421" s="185"/>
      <c r="BG421" s="185"/>
      <c r="BH421" s="185"/>
      <c r="BI421" s="185"/>
      <c r="BJ421" s="185"/>
    </row>
    <row r="422" spans="1:62" x14ac:dyDescent="0.3">
      <c r="A422" s="84">
        <f t="shared" si="63"/>
        <v>20</v>
      </c>
      <c r="B422" s="133">
        <f t="shared" si="63"/>
        <v>4.4131804600026116E-3</v>
      </c>
      <c r="C422" s="73">
        <f t="shared" si="58"/>
        <v>1</v>
      </c>
      <c r="D422" s="43">
        <f t="shared" si="61"/>
        <v>4.4131804600026116E-3</v>
      </c>
      <c r="E422" s="133">
        <f t="shared" si="59"/>
        <v>9.1972997954235299E-3</v>
      </c>
      <c r="F422" s="73">
        <f t="shared" si="60"/>
        <v>1</v>
      </c>
      <c r="G422" s="43">
        <f t="shared" si="62"/>
        <v>9.1972997954235299E-3</v>
      </c>
      <c r="H422" s="84"/>
      <c r="I422" s="133"/>
      <c r="J422" s="73"/>
      <c r="K422" s="43"/>
      <c r="L422" s="133"/>
      <c r="M422" s="73"/>
      <c r="N422" s="43"/>
      <c r="O422" s="84"/>
      <c r="P422" s="133"/>
      <c r="Q422" s="73"/>
      <c r="R422" s="43"/>
      <c r="S422" s="133"/>
      <c r="T422" s="73"/>
      <c r="U422" s="43"/>
      <c r="V422" s="185"/>
      <c r="W422" s="185"/>
      <c r="X422" s="185"/>
      <c r="Y422" s="185"/>
      <c r="Z422" s="185"/>
      <c r="AA422" s="185"/>
      <c r="AB422" s="185"/>
      <c r="AC422" s="185"/>
      <c r="AD422" s="185"/>
      <c r="AE422" s="185"/>
      <c r="AF422" s="185"/>
      <c r="AG422" s="185"/>
      <c r="AH422" s="185"/>
      <c r="AI422" s="185"/>
      <c r="AJ422" s="185"/>
      <c r="AK422" s="185"/>
      <c r="AL422" s="185"/>
      <c r="AM422" s="185"/>
      <c r="AN422" s="185"/>
      <c r="AO422" s="185"/>
      <c r="AP422" s="185"/>
      <c r="AQ422" s="185"/>
      <c r="AR422" s="185"/>
      <c r="AS422" s="185"/>
      <c r="AT422" s="185"/>
      <c r="AU422" s="185"/>
      <c r="AV422" s="185"/>
      <c r="AW422" s="185"/>
      <c r="AX422" s="185"/>
      <c r="AY422" s="185"/>
      <c r="AZ422" s="185"/>
      <c r="BA422" s="185"/>
      <c r="BB422" s="185"/>
      <c r="BC422" s="185"/>
      <c r="BD422" s="185"/>
      <c r="BE422" s="185"/>
      <c r="BF422" s="185"/>
      <c r="BG422" s="185"/>
      <c r="BH422" s="185"/>
      <c r="BI422" s="185"/>
      <c r="BJ422" s="185"/>
    </row>
    <row r="423" spans="1:62" x14ac:dyDescent="0.3">
      <c r="A423" s="84">
        <f t="shared" si="63"/>
        <v>21</v>
      </c>
      <c r="B423" s="133">
        <f t="shared" si="63"/>
        <v>4.2147489649557177E-3</v>
      </c>
      <c r="C423" s="73">
        <f t="shared" si="58"/>
        <v>1</v>
      </c>
      <c r="D423" s="43">
        <f t="shared" si="61"/>
        <v>4.2147489649557177E-3</v>
      </c>
      <c r="E423" s="133">
        <f t="shared" si="59"/>
        <v>8.8529251362776291E-3</v>
      </c>
      <c r="F423" s="73">
        <f t="shared" si="60"/>
        <v>1</v>
      </c>
      <c r="G423" s="43">
        <f t="shared" si="62"/>
        <v>8.8529251362776291E-3</v>
      </c>
      <c r="H423" s="84"/>
      <c r="I423" s="133"/>
      <c r="J423" s="73"/>
      <c r="K423" s="43"/>
      <c r="L423" s="133"/>
      <c r="M423" s="73"/>
      <c r="N423" s="43"/>
      <c r="O423" s="84"/>
      <c r="P423" s="133"/>
      <c r="Q423" s="73"/>
      <c r="R423" s="43"/>
      <c r="S423" s="133"/>
      <c r="T423" s="73"/>
      <c r="U423" s="43"/>
      <c r="V423" s="185"/>
      <c r="W423" s="185"/>
      <c r="X423" s="185"/>
      <c r="Y423" s="185"/>
      <c r="Z423" s="185"/>
      <c r="AA423" s="185"/>
      <c r="AB423" s="185"/>
      <c r="AC423" s="185"/>
      <c r="AD423" s="185"/>
      <c r="AE423" s="185"/>
      <c r="AF423" s="185"/>
      <c r="AG423" s="185"/>
      <c r="AH423" s="185"/>
      <c r="AI423" s="185"/>
      <c r="AJ423" s="185"/>
      <c r="AK423" s="185"/>
      <c r="AL423" s="185"/>
      <c r="AM423" s="185"/>
      <c r="AN423" s="185"/>
      <c r="AO423" s="185"/>
      <c r="AP423" s="185"/>
      <c r="AQ423" s="185"/>
      <c r="AR423" s="185"/>
      <c r="AS423" s="185"/>
      <c r="AT423" s="185"/>
      <c r="AU423" s="185"/>
      <c r="AV423" s="185"/>
      <c r="AW423" s="185"/>
      <c r="AX423" s="185"/>
      <c r="AY423" s="185"/>
      <c r="AZ423" s="185"/>
      <c r="BA423" s="185"/>
      <c r="BB423" s="185"/>
      <c r="BC423" s="185"/>
      <c r="BD423" s="185"/>
      <c r="BE423" s="185"/>
      <c r="BF423" s="185"/>
      <c r="BG423" s="185"/>
      <c r="BH423" s="185"/>
      <c r="BI423" s="185"/>
      <c r="BJ423" s="185"/>
    </row>
    <row r="424" spans="1:62" x14ac:dyDescent="0.3">
      <c r="A424" s="84">
        <f t="shared" si="63"/>
        <v>22</v>
      </c>
      <c r="B424" s="133">
        <f t="shared" si="63"/>
        <v>3.9004590808653151E-3</v>
      </c>
      <c r="C424" s="73">
        <f t="shared" si="58"/>
        <v>1</v>
      </c>
      <c r="D424" s="43">
        <f t="shared" si="61"/>
        <v>3.9004590808653151E-3</v>
      </c>
      <c r="E424" s="133">
        <f t="shared" si="59"/>
        <v>8.703461413395534E-3</v>
      </c>
      <c r="F424" s="73">
        <f t="shared" si="60"/>
        <v>1</v>
      </c>
      <c r="G424" s="43">
        <f t="shared" si="62"/>
        <v>8.703461413395534E-3</v>
      </c>
      <c r="H424" s="84"/>
      <c r="I424" s="133"/>
      <c r="J424" s="73"/>
      <c r="K424" s="43"/>
      <c r="L424" s="133"/>
      <c r="M424" s="73"/>
      <c r="N424" s="43"/>
      <c r="O424" s="84"/>
      <c r="P424" s="133"/>
      <c r="Q424" s="73"/>
      <c r="R424" s="43"/>
      <c r="S424" s="133"/>
      <c r="T424" s="73"/>
      <c r="U424" s="43"/>
      <c r="V424" s="185"/>
      <c r="W424" s="185"/>
      <c r="X424" s="185"/>
      <c r="Y424" s="185"/>
      <c r="Z424" s="185"/>
      <c r="AA424" s="185"/>
      <c r="AB424" s="185"/>
      <c r="AC424" s="185"/>
      <c r="AD424" s="185"/>
      <c r="AE424" s="185"/>
      <c r="AF424" s="185"/>
      <c r="AG424" s="185"/>
      <c r="AH424" s="185"/>
      <c r="AI424" s="185"/>
      <c r="AJ424" s="185"/>
      <c r="AK424" s="185"/>
      <c r="AL424" s="185"/>
      <c r="AM424" s="185"/>
      <c r="AN424" s="185"/>
      <c r="AO424" s="185"/>
      <c r="AP424" s="185"/>
      <c r="AQ424" s="185"/>
      <c r="AR424" s="185"/>
      <c r="AS424" s="185"/>
      <c r="AT424" s="185"/>
      <c r="AU424" s="185"/>
      <c r="AV424" s="185"/>
      <c r="AW424" s="185"/>
      <c r="AX424" s="185"/>
      <c r="AY424" s="185"/>
      <c r="AZ424" s="185"/>
      <c r="BA424" s="185"/>
      <c r="BB424" s="185"/>
      <c r="BC424" s="185"/>
      <c r="BD424" s="185"/>
      <c r="BE424" s="185"/>
      <c r="BF424" s="185"/>
      <c r="BG424" s="185"/>
      <c r="BH424" s="185"/>
      <c r="BI424" s="185"/>
      <c r="BJ424" s="185"/>
    </row>
    <row r="425" spans="1:62" x14ac:dyDescent="0.3">
      <c r="A425" s="84">
        <f t="shared" si="63"/>
        <v>23</v>
      </c>
      <c r="B425" s="133">
        <f t="shared" si="63"/>
        <v>3.8988588268730013E-3</v>
      </c>
      <c r="C425" s="73">
        <f t="shared" si="58"/>
        <v>1</v>
      </c>
      <c r="D425" s="43">
        <f t="shared" si="61"/>
        <v>3.8988588268730013E-3</v>
      </c>
      <c r="E425" s="133">
        <f t="shared" si="59"/>
        <v>9.2856338157992439E-3</v>
      </c>
      <c r="F425" s="73">
        <f t="shared" si="60"/>
        <v>1</v>
      </c>
      <c r="G425" s="43">
        <f t="shared" si="62"/>
        <v>9.2856338157992439E-3</v>
      </c>
      <c r="H425" s="84"/>
      <c r="I425" s="133"/>
      <c r="J425" s="73"/>
      <c r="K425" s="43"/>
      <c r="L425" s="133"/>
      <c r="M425" s="73"/>
      <c r="N425" s="43"/>
      <c r="O425" s="84"/>
      <c r="P425" s="133"/>
      <c r="Q425" s="73"/>
      <c r="R425" s="43"/>
      <c r="S425" s="133"/>
      <c r="T425" s="73"/>
      <c r="U425" s="43"/>
      <c r="V425" s="185"/>
      <c r="W425" s="185"/>
      <c r="X425" s="185"/>
      <c r="Y425" s="185"/>
      <c r="Z425" s="185"/>
      <c r="AA425" s="185"/>
      <c r="AB425" s="185"/>
      <c r="AC425" s="185"/>
      <c r="AD425" s="185"/>
      <c r="AE425" s="185"/>
      <c r="AF425" s="185"/>
      <c r="AG425" s="185"/>
      <c r="AH425" s="185"/>
      <c r="AI425" s="185"/>
      <c r="AJ425" s="185"/>
      <c r="AK425" s="185"/>
      <c r="AL425" s="185"/>
      <c r="AM425" s="185"/>
      <c r="AN425" s="185"/>
      <c r="AO425" s="185"/>
      <c r="AP425" s="185"/>
      <c r="AQ425" s="185"/>
      <c r="AR425" s="185"/>
      <c r="AS425" s="185"/>
      <c r="AT425" s="185"/>
      <c r="AU425" s="185"/>
      <c r="AV425" s="185"/>
      <c r="AW425" s="185"/>
      <c r="AX425" s="185"/>
      <c r="AY425" s="185"/>
      <c r="AZ425" s="185"/>
      <c r="BA425" s="185"/>
      <c r="BB425" s="185"/>
      <c r="BC425" s="185"/>
      <c r="BD425" s="185"/>
      <c r="BE425" s="185"/>
      <c r="BF425" s="185"/>
      <c r="BG425" s="185"/>
      <c r="BH425" s="185"/>
      <c r="BI425" s="185"/>
      <c r="BJ425" s="185"/>
    </row>
    <row r="426" spans="1:62" x14ac:dyDescent="0.3">
      <c r="A426" s="84">
        <f t="shared" si="63"/>
        <v>24</v>
      </c>
      <c r="B426" s="133">
        <f t="shared" si="63"/>
        <v>3.6690623535767597E-3</v>
      </c>
      <c r="C426" s="73">
        <f t="shared" si="58"/>
        <v>1</v>
      </c>
      <c r="D426" s="43">
        <f t="shared" si="61"/>
        <v>3.6690623535767597E-3</v>
      </c>
      <c r="E426" s="133">
        <f t="shared" si="59"/>
        <v>8.6199281549967609E-3</v>
      </c>
      <c r="F426" s="73">
        <f t="shared" si="60"/>
        <v>1</v>
      </c>
      <c r="G426" s="43">
        <f t="shared" si="62"/>
        <v>8.6199281549967609E-3</v>
      </c>
      <c r="H426" s="84"/>
      <c r="I426" s="133"/>
      <c r="J426" s="73"/>
      <c r="K426" s="43"/>
      <c r="L426" s="133"/>
      <c r="M426" s="73"/>
      <c r="N426" s="43"/>
      <c r="O426" s="84"/>
      <c r="P426" s="133"/>
      <c r="Q426" s="73"/>
      <c r="R426" s="43"/>
      <c r="S426" s="133"/>
      <c r="T426" s="73"/>
      <c r="U426" s="43"/>
      <c r="V426" s="185"/>
      <c r="W426" s="185"/>
      <c r="X426" s="185"/>
      <c r="Y426" s="185"/>
      <c r="Z426" s="185"/>
      <c r="AA426" s="185"/>
      <c r="AB426" s="185"/>
      <c r="AC426" s="185"/>
      <c r="AD426" s="185"/>
      <c r="AE426" s="185"/>
      <c r="AF426" s="185"/>
      <c r="AG426" s="185"/>
      <c r="AH426" s="185"/>
      <c r="AI426" s="185"/>
      <c r="AJ426" s="185"/>
      <c r="AK426" s="185"/>
      <c r="AL426" s="185"/>
      <c r="AM426" s="185"/>
      <c r="AN426" s="185"/>
      <c r="AO426" s="185"/>
      <c r="AP426" s="185"/>
      <c r="AQ426" s="185"/>
      <c r="AR426" s="185"/>
      <c r="AS426" s="185"/>
      <c r="AT426" s="185"/>
      <c r="AU426" s="185"/>
      <c r="AV426" s="185"/>
      <c r="AW426" s="185"/>
      <c r="AX426" s="185"/>
      <c r="AY426" s="185"/>
      <c r="AZ426" s="185"/>
      <c r="BA426" s="185"/>
      <c r="BB426" s="185"/>
      <c r="BC426" s="185"/>
      <c r="BD426" s="185"/>
      <c r="BE426" s="185"/>
      <c r="BF426" s="185"/>
      <c r="BG426" s="185"/>
      <c r="BH426" s="185"/>
      <c r="BI426" s="185"/>
      <c r="BJ426" s="185"/>
    </row>
    <row r="427" spans="1:62" x14ac:dyDescent="0.3">
      <c r="A427" s="84">
        <f t="shared" si="63"/>
        <v>25</v>
      </c>
      <c r="B427" s="133">
        <f t="shared" si="63"/>
        <v>3.6985070270353312E-3</v>
      </c>
      <c r="C427" s="73">
        <f t="shared" si="58"/>
        <v>0.99999999999999978</v>
      </c>
      <c r="D427" s="43">
        <f t="shared" si="61"/>
        <v>3.6985070270353303E-3</v>
      </c>
      <c r="E427" s="133">
        <f t="shared" si="59"/>
        <v>9.2149025893389792E-3</v>
      </c>
      <c r="F427" s="73">
        <f t="shared" si="60"/>
        <v>0.99999999999999978</v>
      </c>
      <c r="G427" s="43">
        <f t="shared" si="62"/>
        <v>9.2149025893389774E-3</v>
      </c>
      <c r="H427" s="84"/>
      <c r="I427" s="133"/>
      <c r="J427" s="73"/>
      <c r="K427" s="43"/>
      <c r="L427" s="133"/>
      <c r="M427" s="73"/>
      <c r="N427" s="43"/>
      <c r="O427" s="84"/>
      <c r="P427" s="133"/>
      <c r="Q427" s="73"/>
      <c r="R427" s="43"/>
      <c r="S427" s="133"/>
      <c r="T427" s="73"/>
      <c r="U427" s="43"/>
      <c r="V427" s="185"/>
      <c r="W427" s="185"/>
      <c r="X427" s="185"/>
      <c r="Y427" s="185"/>
      <c r="Z427" s="185"/>
      <c r="AA427" s="185"/>
      <c r="AB427" s="185"/>
      <c r="AC427" s="185"/>
      <c r="AD427" s="185"/>
      <c r="AE427" s="185"/>
      <c r="AF427" s="185"/>
      <c r="AG427" s="185"/>
      <c r="AH427" s="185"/>
      <c r="AI427" s="185"/>
      <c r="AJ427" s="185"/>
      <c r="AK427" s="185"/>
      <c r="AL427" s="185"/>
      <c r="AM427" s="185"/>
      <c r="AN427" s="185"/>
      <c r="AO427" s="185"/>
      <c r="AP427" s="185"/>
      <c r="AQ427" s="185"/>
      <c r="AR427" s="185"/>
      <c r="AS427" s="185"/>
      <c r="AT427" s="185"/>
      <c r="AU427" s="185"/>
      <c r="AV427" s="185"/>
      <c r="AW427" s="185"/>
      <c r="AX427" s="185"/>
      <c r="AY427" s="185"/>
      <c r="AZ427" s="185"/>
      <c r="BA427" s="185"/>
      <c r="BB427" s="185"/>
      <c r="BC427" s="185"/>
      <c r="BD427" s="185"/>
      <c r="BE427" s="185"/>
      <c r="BF427" s="185"/>
      <c r="BG427" s="185"/>
      <c r="BH427" s="185"/>
      <c r="BI427" s="185"/>
      <c r="BJ427" s="185"/>
    </row>
    <row r="428" spans="1:62" x14ac:dyDescent="0.3">
      <c r="A428" s="84">
        <f t="shared" si="63"/>
        <v>26</v>
      </c>
      <c r="B428" s="133">
        <f t="shared" si="63"/>
        <v>3.6472988992812937E-3</v>
      </c>
      <c r="C428" s="73">
        <f t="shared" si="58"/>
        <v>1</v>
      </c>
      <c r="D428" s="43">
        <f t="shared" si="61"/>
        <v>3.6472988992812937E-3</v>
      </c>
      <c r="E428" s="133">
        <f t="shared" si="59"/>
        <v>9.3137982860639641E-3</v>
      </c>
      <c r="F428" s="73">
        <f t="shared" si="60"/>
        <v>1</v>
      </c>
      <c r="G428" s="43">
        <f t="shared" si="62"/>
        <v>9.3137982860639641E-3</v>
      </c>
      <c r="H428" s="84"/>
      <c r="I428" s="133"/>
      <c r="J428" s="73"/>
      <c r="K428" s="43"/>
      <c r="L428" s="133"/>
      <c r="M428" s="73"/>
      <c r="N428" s="43"/>
      <c r="O428" s="84"/>
      <c r="P428" s="133"/>
      <c r="Q428" s="73"/>
      <c r="R428" s="43"/>
      <c r="S428" s="133"/>
      <c r="T428" s="73"/>
      <c r="U428" s="43"/>
      <c r="V428" s="185"/>
      <c r="W428" s="185"/>
      <c r="X428" s="185"/>
      <c r="Y428" s="185"/>
      <c r="Z428" s="185"/>
      <c r="AA428" s="185"/>
      <c r="AB428" s="185"/>
      <c r="AC428" s="185"/>
      <c r="AD428" s="185"/>
      <c r="AE428" s="185"/>
      <c r="AF428" s="185"/>
      <c r="AG428" s="185"/>
      <c r="AH428" s="185"/>
      <c r="AI428" s="185"/>
      <c r="AJ428" s="185"/>
      <c r="AK428" s="185"/>
      <c r="AL428" s="185"/>
      <c r="AM428" s="185"/>
      <c r="AN428" s="185"/>
      <c r="AO428" s="185"/>
      <c r="AP428" s="185"/>
      <c r="AQ428" s="185"/>
      <c r="AR428" s="185"/>
      <c r="AS428" s="185"/>
      <c r="AT428" s="185"/>
      <c r="AU428" s="185"/>
      <c r="AV428" s="185"/>
      <c r="AW428" s="185"/>
      <c r="AX428" s="185"/>
      <c r="AY428" s="185"/>
      <c r="AZ428" s="185"/>
      <c r="BA428" s="185"/>
      <c r="BB428" s="185"/>
      <c r="BC428" s="185"/>
      <c r="BD428" s="185"/>
      <c r="BE428" s="185"/>
      <c r="BF428" s="185"/>
      <c r="BG428" s="185"/>
      <c r="BH428" s="185"/>
      <c r="BI428" s="185"/>
      <c r="BJ428" s="185"/>
    </row>
    <row r="429" spans="1:62" x14ac:dyDescent="0.3">
      <c r="A429" s="84">
        <f t="shared" si="63"/>
        <v>27</v>
      </c>
      <c r="B429" s="133">
        <f t="shared" si="63"/>
        <v>3.7289118528892906E-3</v>
      </c>
      <c r="C429" s="73">
        <f t="shared" si="58"/>
        <v>1</v>
      </c>
      <c r="D429" s="43">
        <f t="shared" si="61"/>
        <v>3.7289118528892906E-3</v>
      </c>
      <c r="E429" s="133">
        <f t="shared" si="59"/>
        <v>9.5138300351031713E-3</v>
      </c>
      <c r="F429" s="73">
        <f t="shared" si="60"/>
        <v>1</v>
      </c>
      <c r="G429" s="43">
        <f t="shared" si="62"/>
        <v>9.5138300351031713E-3</v>
      </c>
      <c r="H429" s="84"/>
      <c r="I429" s="133"/>
      <c r="J429" s="73"/>
      <c r="K429" s="43"/>
      <c r="L429" s="133"/>
      <c r="M429" s="73"/>
      <c r="N429" s="43"/>
      <c r="O429" s="84"/>
      <c r="P429" s="133"/>
      <c r="Q429" s="73"/>
      <c r="R429" s="43"/>
      <c r="S429" s="133"/>
      <c r="T429" s="73"/>
      <c r="U429" s="43"/>
      <c r="V429" s="185"/>
      <c r="W429" s="185"/>
      <c r="X429" s="185"/>
      <c r="Y429" s="185"/>
      <c r="Z429" s="185"/>
      <c r="AA429" s="185"/>
      <c r="AB429" s="185"/>
      <c r="AC429" s="185"/>
      <c r="AD429" s="185"/>
      <c r="AE429" s="185"/>
      <c r="AF429" s="185"/>
      <c r="AG429" s="185"/>
      <c r="AH429" s="185"/>
      <c r="AI429" s="185"/>
      <c r="AJ429" s="185"/>
      <c r="AK429" s="185"/>
      <c r="AL429" s="185"/>
      <c r="AM429" s="185"/>
      <c r="AN429" s="185"/>
      <c r="AO429" s="185"/>
      <c r="AP429" s="185"/>
      <c r="AQ429" s="185"/>
      <c r="AR429" s="185"/>
      <c r="AS429" s="185"/>
      <c r="AT429" s="185"/>
      <c r="AU429" s="185"/>
      <c r="AV429" s="185"/>
      <c r="AW429" s="185"/>
      <c r="AX429" s="185"/>
      <c r="AY429" s="185"/>
      <c r="AZ429" s="185"/>
      <c r="BA429" s="185"/>
      <c r="BB429" s="185"/>
      <c r="BC429" s="185"/>
      <c r="BD429" s="185"/>
      <c r="BE429" s="185"/>
      <c r="BF429" s="185"/>
      <c r="BG429" s="185"/>
      <c r="BH429" s="185"/>
      <c r="BI429" s="185"/>
      <c r="BJ429" s="185"/>
    </row>
    <row r="430" spans="1:62" x14ac:dyDescent="0.3">
      <c r="A430" s="84">
        <f t="shared" si="63"/>
        <v>28</v>
      </c>
      <c r="B430" s="133">
        <f t="shared" si="63"/>
        <v>3.8009232825434052E-3</v>
      </c>
      <c r="C430" s="73">
        <f t="shared" si="58"/>
        <v>1</v>
      </c>
      <c r="D430" s="43">
        <f t="shared" si="61"/>
        <v>3.8009232825434052E-3</v>
      </c>
      <c r="E430" s="133">
        <f t="shared" si="59"/>
        <v>9.5058287651416037E-3</v>
      </c>
      <c r="F430" s="73">
        <f t="shared" si="60"/>
        <v>1</v>
      </c>
      <c r="G430" s="43">
        <f t="shared" si="62"/>
        <v>9.5058287651416037E-3</v>
      </c>
      <c r="H430" s="84"/>
      <c r="I430" s="133"/>
      <c r="J430" s="73"/>
      <c r="K430" s="43"/>
      <c r="L430" s="133"/>
      <c r="M430" s="73"/>
      <c r="N430" s="43"/>
      <c r="O430" s="84"/>
      <c r="P430" s="133"/>
      <c r="Q430" s="73"/>
      <c r="R430" s="43"/>
      <c r="S430" s="133"/>
      <c r="T430" s="73"/>
      <c r="U430" s="43"/>
      <c r="V430" s="185"/>
      <c r="W430" s="185"/>
      <c r="X430" s="185"/>
      <c r="Y430" s="185"/>
      <c r="Z430" s="185"/>
      <c r="AA430" s="185"/>
      <c r="AB430" s="185"/>
      <c r="AC430" s="185"/>
      <c r="AD430" s="185"/>
      <c r="AE430" s="185"/>
      <c r="AF430" s="185"/>
      <c r="AG430" s="185"/>
      <c r="AH430" s="185"/>
      <c r="AI430" s="185"/>
      <c r="AJ430" s="185"/>
      <c r="AK430" s="185"/>
      <c r="AL430" s="185"/>
      <c r="AM430" s="185"/>
      <c r="AN430" s="185"/>
      <c r="AO430" s="185"/>
      <c r="AP430" s="185"/>
      <c r="AQ430" s="185"/>
      <c r="AR430" s="185"/>
      <c r="AS430" s="185"/>
      <c r="AT430" s="185"/>
      <c r="AU430" s="185"/>
      <c r="AV430" s="185"/>
      <c r="AW430" s="185"/>
      <c r="AX430" s="185"/>
      <c r="AY430" s="185"/>
      <c r="AZ430" s="185"/>
      <c r="BA430" s="185"/>
      <c r="BB430" s="185"/>
      <c r="BC430" s="185"/>
      <c r="BD430" s="185"/>
      <c r="BE430" s="185"/>
      <c r="BF430" s="185"/>
      <c r="BG430" s="185"/>
      <c r="BH430" s="185"/>
      <c r="BI430" s="185"/>
      <c r="BJ430" s="185"/>
    </row>
    <row r="431" spans="1:62" x14ac:dyDescent="0.3">
      <c r="A431" s="84">
        <f t="shared" si="63"/>
        <v>29</v>
      </c>
      <c r="B431" s="133">
        <f t="shared" si="63"/>
        <v>4.0268791462580939E-3</v>
      </c>
      <c r="C431" s="73">
        <f t="shared" si="58"/>
        <v>1</v>
      </c>
      <c r="D431" s="43">
        <f t="shared" si="61"/>
        <v>4.0268791462580939E-3</v>
      </c>
      <c r="E431" s="133">
        <f t="shared" si="59"/>
        <v>9.9330965810893509E-3</v>
      </c>
      <c r="F431" s="73">
        <f t="shared" si="60"/>
        <v>1</v>
      </c>
      <c r="G431" s="43">
        <f t="shared" si="62"/>
        <v>9.9330965810893509E-3</v>
      </c>
      <c r="H431" s="84"/>
      <c r="I431" s="133"/>
      <c r="J431" s="73"/>
      <c r="K431" s="43"/>
      <c r="L431" s="133"/>
      <c r="M431" s="73"/>
      <c r="N431" s="43"/>
      <c r="O431" s="84"/>
      <c r="P431" s="133"/>
      <c r="Q431" s="73"/>
      <c r="R431" s="43"/>
      <c r="S431" s="133"/>
      <c r="T431" s="73"/>
      <c r="U431" s="43"/>
      <c r="V431" s="185"/>
      <c r="W431" s="185"/>
      <c r="X431" s="185"/>
      <c r="Y431" s="185"/>
      <c r="Z431" s="185"/>
      <c r="AA431" s="185"/>
      <c r="AB431" s="185"/>
      <c r="AC431" s="185"/>
      <c r="AD431" s="185"/>
      <c r="AE431" s="185"/>
      <c r="AF431" s="185"/>
      <c r="AG431" s="185"/>
      <c r="AH431" s="185"/>
      <c r="AI431" s="185"/>
      <c r="AJ431" s="185"/>
      <c r="AK431" s="185"/>
      <c r="AL431" s="185"/>
      <c r="AM431" s="185"/>
      <c r="AN431" s="185"/>
      <c r="AO431" s="185"/>
      <c r="AP431" s="185"/>
      <c r="AQ431" s="185"/>
      <c r="AR431" s="185"/>
      <c r="AS431" s="185"/>
      <c r="AT431" s="185"/>
      <c r="AU431" s="185"/>
      <c r="AV431" s="185"/>
      <c r="AW431" s="185"/>
      <c r="AX431" s="185"/>
      <c r="AY431" s="185"/>
      <c r="AZ431" s="185"/>
      <c r="BA431" s="185"/>
      <c r="BB431" s="185"/>
      <c r="BC431" s="185"/>
      <c r="BD431" s="185"/>
      <c r="BE431" s="185"/>
      <c r="BF431" s="185"/>
      <c r="BG431" s="185"/>
      <c r="BH431" s="185"/>
      <c r="BI431" s="185"/>
      <c r="BJ431" s="185"/>
    </row>
    <row r="432" spans="1:62" x14ac:dyDescent="0.3">
      <c r="A432" s="84">
        <f t="shared" si="63"/>
        <v>30</v>
      </c>
      <c r="B432" s="133">
        <f t="shared" si="63"/>
        <v>4.4435852858565709E-3</v>
      </c>
      <c r="C432" s="73">
        <f t="shared" si="58"/>
        <v>1</v>
      </c>
      <c r="D432" s="43">
        <f t="shared" si="61"/>
        <v>4.4435852858565709E-3</v>
      </c>
      <c r="E432" s="133">
        <f t="shared" si="59"/>
        <v>1.1002386298753337E-2</v>
      </c>
      <c r="F432" s="73">
        <f t="shared" si="60"/>
        <v>1</v>
      </c>
      <c r="G432" s="43">
        <f t="shared" si="62"/>
        <v>1.1002386298753337E-2</v>
      </c>
      <c r="H432" s="84"/>
      <c r="I432" s="133"/>
      <c r="J432" s="73"/>
      <c r="K432" s="43"/>
      <c r="L432" s="133"/>
      <c r="M432" s="73"/>
      <c r="N432" s="43"/>
      <c r="O432" s="84"/>
      <c r="P432" s="133"/>
      <c r="Q432" s="73"/>
      <c r="R432" s="43"/>
      <c r="S432" s="133"/>
      <c r="T432" s="73"/>
      <c r="U432" s="43"/>
      <c r="V432" s="185"/>
      <c r="W432" s="185"/>
      <c r="X432" s="185"/>
      <c r="Y432" s="185"/>
      <c r="Z432" s="185"/>
      <c r="AA432" s="185"/>
      <c r="AB432" s="185"/>
      <c r="AC432" s="185"/>
      <c r="AD432" s="185"/>
      <c r="AE432" s="185"/>
      <c r="AF432" s="185"/>
      <c r="AG432" s="185"/>
      <c r="AH432" s="185"/>
      <c r="AI432" s="185"/>
      <c r="AJ432" s="185"/>
      <c r="AK432" s="185"/>
      <c r="AL432" s="185"/>
      <c r="AM432" s="185"/>
      <c r="AN432" s="185"/>
      <c r="AO432" s="185"/>
      <c r="AP432" s="185"/>
      <c r="AQ432" s="185"/>
      <c r="AR432" s="185"/>
      <c r="AS432" s="185"/>
      <c r="AT432" s="185"/>
      <c r="AU432" s="185"/>
      <c r="AV432" s="185"/>
      <c r="AW432" s="185"/>
      <c r="AX432" s="185"/>
      <c r="AY432" s="185"/>
      <c r="AZ432" s="185"/>
      <c r="BA432" s="185"/>
      <c r="BB432" s="185"/>
      <c r="BC432" s="185"/>
      <c r="BD432" s="185"/>
      <c r="BE432" s="185"/>
      <c r="BF432" s="185"/>
      <c r="BG432" s="185"/>
      <c r="BH432" s="185"/>
      <c r="BI432" s="185"/>
      <c r="BJ432" s="185"/>
    </row>
    <row r="433" spans="1:62" x14ac:dyDescent="0.3">
      <c r="A433" s="84">
        <f t="shared" si="63"/>
        <v>31</v>
      </c>
      <c r="B433" s="133">
        <f t="shared" si="63"/>
        <v>4.5098358011383564E-3</v>
      </c>
      <c r="C433" s="73">
        <f t="shared" si="58"/>
        <v>1</v>
      </c>
      <c r="D433" s="43">
        <f t="shared" si="61"/>
        <v>4.5098358011383564E-3</v>
      </c>
      <c r="E433" s="133">
        <f t="shared" si="59"/>
        <v>1.1029270565824208E-2</v>
      </c>
      <c r="F433" s="73">
        <f t="shared" si="60"/>
        <v>1</v>
      </c>
      <c r="G433" s="43">
        <f t="shared" si="62"/>
        <v>1.1029270565824208E-2</v>
      </c>
      <c r="H433" s="84"/>
      <c r="I433" s="133"/>
      <c r="J433" s="73"/>
      <c r="K433" s="43"/>
      <c r="L433" s="133"/>
      <c r="M433" s="73"/>
      <c r="N433" s="43"/>
      <c r="O433" s="84"/>
      <c r="P433" s="133"/>
      <c r="Q433" s="73"/>
      <c r="R433" s="43"/>
      <c r="S433" s="133"/>
      <c r="T433" s="73"/>
      <c r="U433" s="43"/>
      <c r="V433" s="185"/>
      <c r="W433" s="185"/>
      <c r="X433" s="185"/>
      <c r="Y433" s="185"/>
      <c r="Z433" s="185"/>
      <c r="AA433" s="185"/>
      <c r="AB433" s="185"/>
      <c r="AC433" s="185"/>
      <c r="AD433" s="185"/>
      <c r="AE433" s="185"/>
      <c r="AF433" s="185"/>
      <c r="AG433" s="185"/>
      <c r="AH433" s="185"/>
      <c r="AI433" s="185"/>
      <c r="AJ433" s="185"/>
      <c r="AK433" s="185"/>
      <c r="AL433" s="185"/>
      <c r="AM433" s="185"/>
      <c r="AN433" s="185"/>
      <c r="AO433" s="185"/>
      <c r="AP433" s="185"/>
      <c r="AQ433" s="185"/>
      <c r="AR433" s="185"/>
      <c r="AS433" s="185"/>
      <c r="AT433" s="185"/>
      <c r="AU433" s="185"/>
      <c r="AV433" s="185"/>
      <c r="AW433" s="185"/>
      <c r="AX433" s="185"/>
      <c r="AY433" s="185"/>
      <c r="AZ433" s="185"/>
      <c r="BA433" s="185"/>
      <c r="BB433" s="185"/>
      <c r="BC433" s="185"/>
      <c r="BD433" s="185"/>
      <c r="BE433" s="185"/>
      <c r="BF433" s="185"/>
      <c r="BG433" s="185"/>
      <c r="BH433" s="185"/>
      <c r="BI433" s="185"/>
      <c r="BJ433" s="185"/>
    </row>
    <row r="434" spans="1:62" x14ac:dyDescent="0.3">
      <c r="A434" s="84">
        <f t="shared" si="63"/>
        <v>32</v>
      </c>
      <c r="B434" s="133">
        <f t="shared" si="63"/>
        <v>4.2221101333203602E-3</v>
      </c>
      <c r="C434" s="73">
        <f t="shared" si="58"/>
        <v>1</v>
      </c>
      <c r="D434" s="43">
        <f t="shared" si="61"/>
        <v>4.2221101333203602E-3</v>
      </c>
      <c r="E434" s="133">
        <f t="shared" si="59"/>
        <v>1.0080639999180669E-2</v>
      </c>
      <c r="F434" s="73">
        <f t="shared" si="60"/>
        <v>1</v>
      </c>
      <c r="G434" s="43">
        <f t="shared" si="62"/>
        <v>1.0080639999180669E-2</v>
      </c>
      <c r="H434" s="84"/>
      <c r="I434" s="133"/>
      <c r="J434" s="73"/>
      <c r="K434" s="43"/>
      <c r="L434" s="133"/>
      <c r="M434" s="73"/>
      <c r="N434" s="43"/>
      <c r="O434" s="84"/>
      <c r="P434" s="133"/>
      <c r="Q434" s="73"/>
      <c r="R434" s="43"/>
      <c r="S434" s="133"/>
      <c r="T434" s="73"/>
      <c r="U434" s="43"/>
      <c r="V434" s="185"/>
      <c r="W434" s="185"/>
      <c r="X434" s="185"/>
      <c r="Y434" s="185"/>
      <c r="Z434" s="185"/>
      <c r="AA434" s="185"/>
      <c r="AB434" s="185"/>
      <c r="AC434" s="185"/>
      <c r="AD434" s="185"/>
      <c r="AE434" s="185"/>
      <c r="AF434" s="185"/>
      <c r="AG434" s="185"/>
      <c r="AH434" s="185"/>
      <c r="AI434" s="185"/>
      <c r="AJ434" s="185"/>
      <c r="AK434" s="185"/>
      <c r="AL434" s="185"/>
      <c r="AM434" s="185"/>
      <c r="AN434" s="185"/>
      <c r="AO434" s="185"/>
      <c r="AP434" s="185"/>
      <c r="AQ434" s="185"/>
      <c r="AR434" s="185"/>
      <c r="AS434" s="185"/>
      <c r="AT434" s="185"/>
      <c r="AU434" s="185"/>
      <c r="AV434" s="185"/>
      <c r="AW434" s="185"/>
      <c r="AX434" s="185"/>
      <c r="AY434" s="185"/>
      <c r="AZ434" s="185"/>
      <c r="BA434" s="185"/>
      <c r="BB434" s="185"/>
      <c r="BC434" s="185"/>
      <c r="BD434" s="185"/>
      <c r="BE434" s="185"/>
      <c r="BF434" s="185"/>
      <c r="BG434" s="185"/>
      <c r="BH434" s="185"/>
      <c r="BI434" s="185"/>
      <c r="BJ434" s="185"/>
    </row>
    <row r="435" spans="1:62" x14ac:dyDescent="0.3">
      <c r="A435" s="84">
        <f t="shared" ref="A435:B450" si="64">A240</f>
        <v>33</v>
      </c>
      <c r="B435" s="133">
        <f t="shared" si="64"/>
        <v>4.1350563161384971E-3</v>
      </c>
      <c r="C435" s="73">
        <f t="shared" si="58"/>
        <v>1</v>
      </c>
      <c r="D435" s="43">
        <f t="shared" si="61"/>
        <v>4.1350563161384971E-3</v>
      </c>
      <c r="E435" s="133">
        <f t="shared" si="59"/>
        <v>9.8674861674044913E-3</v>
      </c>
      <c r="F435" s="73">
        <f t="shared" si="60"/>
        <v>1</v>
      </c>
      <c r="G435" s="43">
        <f t="shared" si="62"/>
        <v>9.8674861674044913E-3</v>
      </c>
      <c r="H435" s="84"/>
      <c r="I435" s="133"/>
      <c r="J435" s="73"/>
      <c r="K435" s="43"/>
      <c r="L435" s="133"/>
      <c r="M435" s="73"/>
      <c r="N435" s="43"/>
      <c r="O435" s="84"/>
      <c r="P435" s="133"/>
      <c r="Q435" s="73"/>
      <c r="R435" s="43"/>
      <c r="S435" s="133"/>
      <c r="T435" s="73"/>
      <c r="U435" s="43"/>
      <c r="V435" s="185"/>
      <c r="W435" s="185"/>
      <c r="X435" s="185"/>
      <c r="Y435" s="185"/>
      <c r="Z435" s="185"/>
      <c r="AA435" s="185"/>
      <c r="AB435" s="185"/>
      <c r="AC435" s="185"/>
      <c r="AD435" s="185"/>
      <c r="AE435" s="185"/>
      <c r="AF435" s="185"/>
      <c r="AG435" s="185"/>
      <c r="AH435" s="185"/>
      <c r="AI435" s="185"/>
      <c r="AJ435" s="185"/>
      <c r="AK435" s="185"/>
      <c r="AL435" s="185"/>
      <c r="AM435" s="185"/>
      <c r="AN435" s="185"/>
      <c r="AO435" s="185"/>
      <c r="AP435" s="185"/>
      <c r="AQ435" s="185"/>
      <c r="AR435" s="185"/>
      <c r="AS435" s="185"/>
      <c r="AT435" s="185"/>
      <c r="AU435" s="185"/>
      <c r="AV435" s="185"/>
      <c r="AW435" s="185"/>
      <c r="AX435" s="185"/>
      <c r="AY435" s="185"/>
      <c r="AZ435" s="185"/>
      <c r="BA435" s="185"/>
      <c r="BB435" s="185"/>
      <c r="BC435" s="185"/>
      <c r="BD435" s="185"/>
      <c r="BE435" s="185"/>
      <c r="BF435" s="185"/>
      <c r="BG435" s="185"/>
      <c r="BH435" s="185"/>
      <c r="BI435" s="185"/>
      <c r="BJ435" s="185"/>
    </row>
    <row r="436" spans="1:62" x14ac:dyDescent="0.3">
      <c r="A436" s="84">
        <f t="shared" si="64"/>
        <v>34</v>
      </c>
      <c r="B436" s="133">
        <f t="shared" si="64"/>
        <v>4.0787273756090568E-3</v>
      </c>
      <c r="C436" s="73">
        <f t="shared" si="58"/>
        <v>0.99999999999999989</v>
      </c>
      <c r="D436" s="43">
        <f t="shared" si="61"/>
        <v>4.0787273756090559E-3</v>
      </c>
      <c r="E436" s="133">
        <f t="shared" si="59"/>
        <v>9.6658541643729699E-3</v>
      </c>
      <c r="F436" s="73">
        <f t="shared" si="60"/>
        <v>0.99999999999999989</v>
      </c>
      <c r="G436" s="43">
        <f t="shared" si="62"/>
        <v>9.6658541643729681E-3</v>
      </c>
      <c r="H436" s="84"/>
      <c r="I436" s="133"/>
      <c r="J436" s="73"/>
      <c r="K436" s="43"/>
      <c r="L436" s="133"/>
      <c r="M436" s="73"/>
      <c r="N436" s="43"/>
      <c r="O436" s="84"/>
      <c r="P436" s="133"/>
      <c r="Q436" s="73"/>
      <c r="R436" s="43"/>
      <c r="S436" s="133"/>
      <c r="T436" s="73"/>
      <c r="U436" s="43"/>
      <c r="V436" s="185"/>
      <c r="W436" s="185"/>
      <c r="X436" s="185"/>
      <c r="Y436" s="185"/>
      <c r="Z436" s="185"/>
      <c r="AA436" s="185"/>
      <c r="AB436" s="185"/>
      <c r="AC436" s="185"/>
      <c r="AD436" s="185"/>
      <c r="AE436" s="185"/>
      <c r="AF436" s="185"/>
      <c r="AG436" s="185"/>
      <c r="AH436" s="185"/>
      <c r="AI436" s="185"/>
      <c r="AJ436" s="185"/>
      <c r="AK436" s="185"/>
      <c r="AL436" s="185"/>
      <c r="AM436" s="185"/>
      <c r="AN436" s="185"/>
      <c r="AO436" s="185"/>
      <c r="AP436" s="185"/>
      <c r="AQ436" s="185"/>
      <c r="AR436" s="185"/>
      <c r="AS436" s="185"/>
      <c r="AT436" s="185"/>
      <c r="AU436" s="185"/>
      <c r="AV436" s="185"/>
      <c r="AW436" s="185"/>
      <c r="AX436" s="185"/>
      <c r="AY436" s="185"/>
      <c r="AZ436" s="185"/>
      <c r="BA436" s="185"/>
      <c r="BB436" s="185"/>
      <c r="BC436" s="185"/>
      <c r="BD436" s="185"/>
      <c r="BE436" s="185"/>
      <c r="BF436" s="185"/>
      <c r="BG436" s="185"/>
      <c r="BH436" s="185"/>
      <c r="BI436" s="185"/>
      <c r="BJ436" s="185"/>
    </row>
    <row r="437" spans="1:62" x14ac:dyDescent="0.3">
      <c r="A437" s="84">
        <f t="shared" si="64"/>
        <v>35</v>
      </c>
      <c r="B437" s="133">
        <f t="shared" si="64"/>
        <v>4.2832398358267423E-3</v>
      </c>
      <c r="C437" s="73">
        <f t="shared" si="58"/>
        <v>1</v>
      </c>
      <c r="D437" s="43">
        <f t="shared" si="61"/>
        <v>4.2832398358267423E-3</v>
      </c>
      <c r="E437" s="133">
        <f t="shared" si="59"/>
        <v>9.9567803401755927E-3</v>
      </c>
      <c r="F437" s="73">
        <f t="shared" si="60"/>
        <v>1</v>
      </c>
      <c r="G437" s="43">
        <f t="shared" si="62"/>
        <v>9.9567803401755927E-3</v>
      </c>
      <c r="H437" s="84"/>
      <c r="I437" s="133"/>
      <c r="J437" s="73"/>
      <c r="K437" s="43"/>
      <c r="L437" s="133"/>
      <c r="M437" s="73"/>
      <c r="N437" s="43"/>
      <c r="O437" s="84"/>
      <c r="P437" s="133"/>
      <c r="Q437" s="73"/>
      <c r="R437" s="43"/>
      <c r="S437" s="133"/>
      <c r="T437" s="73"/>
      <c r="U437" s="43"/>
      <c r="V437" s="185"/>
      <c r="W437" s="185"/>
      <c r="X437" s="185"/>
      <c r="Y437" s="185"/>
      <c r="Z437" s="185"/>
      <c r="AA437" s="185"/>
      <c r="AB437" s="185"/>
      <c r="AC437" s="185"/>
      <c r="AD437" s="185"/>
      <c r="AE437" s="185"/>
      <c r="AF437" s="185"/>
      <c r="AG437" s="185"/>
      <c r="AH437" s="185"/>
      <c r="AI437" s="185"/>
      <c r="AJ437" s="185"/>
      <c r="AK437" s="185"/>
      <c r="AL437" s="185"/>
      <c r="AM437" s="185"/>
      <c r="AN437" s="185"/>
      <c r="AO437" s="185"/>
      <c r="AP437" s="185"/>
      <c r="AQ437" s="185"/>
      <c r="AR437" s="185"/>
      <c r="AS437" s="185"/>
      <c r="AT437" s="185"/>
      <c r="AU437" s="185"/>
      <c r="AV437" s="185"/>
      <c r="AW437" s="185"/>
      <c r="AX437" s="185"/>
      <c r="AY437" s="185"/>
      <c r="AZ437" s="185"/>
      <c r="BA437" s="185"/>
      <c r="BB437" s="185"/>
      <c r="BC437" s="185"/>
      <c r="BD437" s="185"/>
      <c r="BE437" s="185"/>
      <c r="BF437" s="185"/>
      <c r="BG437" s="185"/>
      <c r="BH437" s="185"/>
      <c r="BI437" s="185"/>
      <c r="BJ437" s="185"/>
    </row>
    <row r="438" spans="1:62" x14ac:dyDescent="0.3">
      <c r="A438" s="84">
        <f t="shared" si="64"/>
        <v>36</v>
      </c>
      <c r="B438" s="133">
        <f t="shared" si="64"/>
        <v>4.5440812365738692E-3</v>
      </c>
      <c r="C438" s="73">
        <f t="shared" si="58"/>
        <v>1</v>
      </c>
      <c r="D438" s="43">
        <f t="shared" si="61"/>
        <v>4.5440812365738692E-3</v>
      </c>
      <c r="E438" s="133">
        <f t="shared" si="59"/>
        <v>1.0451578874598976E-2</v>
      </c>
      <c r="F438" s="73">
        <f t="shared" si="60"/>
        <v>1</v>
      </c>
      <c r="G438" s="43">
        <f t="shared" si="62"/>
        <v>1.0451578874598976E-2</v>
      </c>
      <c r="H438" s="84"/>
      <c r="I438" s="133"/>
      <c r="J438" s="73"/>
      <c r="K438" s="43"/>
      <c r="L438" s="133"/>
      <c r="M438" s="73"/>
      <c r="N438" s="43"/>
      <c r="O438" s="84"/>
      <c r="P438" s="133"/>
      <c r="Q438" s="73"/>
      <c r="R438" s="43"/>
      <c r="S438" s="133"/>
      <c r="T438" s="73"/>
      <c r="U438" s="43"/>
      <c r="V438" s="185"/>
      <c r="W438" s="185"/>
      <c r="X438" s="185"/>
      <c r="Y438" s="185"/>
      <c r="Z438" s="185"/>
      <c r="AA438" s="185"/>
      <c r="AB438" s="185"/>
      <c r="AC438" s="185"/>
      <c r="AD438" s="185"/>
      <c r="AE438" s="185"/>
      <c r="AF438" s="185"/>
      <c r="AG438" s="185"/>
      <c r="AH438" s="185"/>
      <c r="AI438" s="185"/>
      <c r="AJ438" s="185"/>
      <c r="AK438" s="185"/>
      <c r="AL438" s="185"/>
      <c r="AM438" s="185"/>
      <c r="AN438" s="185"/>
      <c r="AO438" s="185"/>
      <c r="AP438" s="185"/>
      <c r="AQ438" s="185"/>
      <c r="AR438" s="185"/>
      <c r="AS438" s="185"/>
      <c r="AT438" s="185"/>
      <c r="AU438" s="185"/>
      <c r="AV438" s="185"/>
      <c r="AW438" s="185"/>
      <c r="AX438" s="185"/>
      <c r="AY438" s="185"/>
      <c r="AZ438" s="185"/>
      <c r="BA438" s="185"/>
      <c r="BB438" s="185"/>
      <c r="BC438" s="185"/>
      <c r="BD438" s="185"/>
      <c r="BE438" s="185"/>
      <c r="BF438" s="185"/>
      <c r="BG438" s="185"/>
      <c r="BH438" s="185"/>
      <c r="BI438" s="185"/>
      <c r="BJ438" s="185"/>
    </row>
    <row r="439" spans="1:62" x14ac:dyDescent="0.3">
      <c r="A439" s="84">
        <f t="shared" si="64"/>
        <v>37</v>
      </c>
      <c r="B439" s="133">
        <f t="shared" si="64"/>
        <v>4.7409124776284488E-3</v>
      </c>
      <c r="C439" s="73">
        <f t="shared" si="58"/>
        <v>1.0000000000000002</v>
      </c>
      <c r="D439" s="43">
        <f t="shared" si="61"/>
        <v>4.7409124776284497E-3</v>
      </c>
      <c r="E439" s="133">
        <f t="shared" si="59"/>
        <v>1.0869885268189767E-2</v>
      </c>
      <c r="F439" s="73">
        <f t="shared" si="60"/>
        <v>1.0000000000000002</v>
      </c>
      <c r="G439" s="43">
        <f t="shared" si="62"/>
        <v>1.0869885268189768E-2</v>
      </c>
      <c r="H439" s="84"/>
      <c r="I439" s="133"/>
      <c r="J439" s="73"/>
      <c r="K439" s="43"/>
      <c r="L439" s="133"/>
      <c r="M439" s="73"/>
      <c r="N439" s="43"/>
      <c r="O439" s="84"/>
      <c r="P439" s="133"/>
      <c r="Q439" s="73"/>
      <c r="R439" s="43"/>
      <c r="S439" s="133"/>
      <c r="T439" s="73"/>
      <c r="U439" s="43"/>
      <c r="V439" s="185"/>
      <c r="W439" s="185"/>
      <c r="X439" s="185"/>
      <c r="Y439" s="185"/>
      <c r="Z439" s="185"/>
      <c r="AA439" s="185"/>
      <c r="AB439" s="185"/>
      <c r="AC439" s="185"/>
      <c r="AD439" s="185"/>
      <c r="AE439" s="185"/>
      <c r="AF439" s="185"/>
      <c r="AG439" s="185"/>
      <c r="AH439" s="185"/>
      <c r="AI439" s="185"/>
      <c r="AJ439" s="185"/>
      <c r="AK439" s="185"/>
      <c r="AL439" s="185"/>
      <c r="AM439" s="185"/>
      <c r="AN439" s="185"/>
      <c r="AO439" s="185"/>
      <c r="AP439" s="185"/>
      <c r="AQ439" s="185"/>
      <c r="AR439" s="185"/>
      <c r="AS439" s="185"/>
      <c r="AT439" s="185"/>
      <c r="AU439" s="185"/>
      <c r="AV439" s="185"/>
      <c r="AW439" s="185"/>
      <c r="AX439" s="185"/>
      <c r="AY439" s="185"/>
      <c r="AZ439" s="185"/>
      <c r="BA439" s="185"/>
      <c r="BB439" s="185"/>
      <c r="BC439" s="185"/>
      <c r="BD439" s="185"/>
      <c r="BE439" s="185"/>
      <c r="BF439" s="185"/>
      <c r="BG439" s="185"/>
      <c r="BH439" s="185"/>
      <c r="BI439" s="185"/>
      <c r="BJ439" s="185"/>
    </row>
    <row r="440" spans="1:62" x14ac:dyDescent="0.3">
      <c r="A440" s="84">
        <f t="shared" si="64"/>
        <v>38</v>
      </c>
      <c r="B440" s="133">
        <f t="shared" si="64"/>
        <v>4.6071312438710271E-3</v>
      </c>
      <c r="C440" s="73">
        <f t="shared" si="58"/>
        <v>1</v>
      </c>
      <c r="D440" s="43">
        <f t="shared" si="61"/>
        <v>4.6071312438710271E-3</v>
      </c>
      <c r="E440" s="133">
        <f t="shared" si="59"/>
        <v>1.0490945122809892E-2</v>
      </c>
      <c r="F440" s="73">
        <f t="shared" si="60"/>
        <v>1</v>
      </c>
      <c r="G440" s="43">
        <f t="shared" si="62"/>
        <v>1.0490945122809892E-2</v>
      </c>
      <c r="H440" s="84"/>
      <c r="I440" s="133"/>
      <c r="J440" s="73"/>
      <c r="K440" s="43"/>
      <c r="L440" s="133"/>
      <c r="M440" s="73"/>
      <c r="N440" s="43"/>
      <c r="O440" s="84"/>
      <c r="P440" s="133"/>
      <c r="Q440" s="73"/>
      <c r="R440" s="43"/>
      <c r="S440" s="133"/>
      <c r="T440" s="73"/>
      <c r="U440" s="43"/>
      <c r="V440" s="185"/>
      <c r="W440" s="185"/>
      <c r="X440" s="185"/>
      <c r="Y440" s="185"/>
      <c r="Z440" s="185"/>
      <c r="AA440" s="185"/>
      <c r="AB440" s="185"/>
      <c r="AC440" s="185"/>
      <c r="AD440" s="185"/>
      <c r="AE440" s="185"/>
      <c r="AF440" s="185"/>
      <c r="AG440" s="185"/>
      <c r="AH440" s="185"/>
      <c r="AI440" s="185"/>
      <c r="AJ440" s="185"/>
      <c r="AK440" s="185"/>
      <c r="AL440" s="185"/>
      <c r="AM440" s="185"/>
      <c r="AN440" s="185"/>
      <c r="AO440" s="185"/>
      <c r="AP440" s="185"/>
      <c r="AQ440" s="185"/>
      <c r="AR440" s="185"/>
      <c r="AS440" s="185"/>
      <c r="AT440" s="185"/>
      <c r="AU440" s="185"/>
      <c r="AV440" s="185"/>
      <c r="AW440" s="185"/>
      <c r="AX440" s="185"/>
      <c r="AY440" s="185"/>
      <c r="AZ440" s="185"/>
      <c r="BA440" s="185"/>
      <c r="BB440" s="185"/>
      <c r="BC440" s="185"/>
      <c r="BD440" s="185"/>
      <c r="BE440" s="185"/>
      <c r="BF440" s="185"/>
      <c r="BG440" s="185"/>
      <c r="BH440" s="185"/>
      <c r="BI440" s="185"/>
      <c r="BJ440" s="185"/>
    </row>
    <row r="441" spans="1:62" x14ac:dyDescent="0.3">
      <c r="A441" s="84">
        <f t="shared" si="64"/>
        <v>39</v>
      </c>
      <c r="B441" s="133">
        <f t="shared" si="64"/>
        <v>4.5632842844816326E-3</v>
      </c>
      <c r="C441" s="73">
        <f t="shared" si="58"/>
        <v>0.99999999999999989</v>
      </c>
      <c r="D441" s="43">
        <f t="shared" si="61"/>
        <v>4.5632842844816317E-3</v>
      </c>
      <c r="E441" s="133">
        <f t="shared" si="59"/>
        <v>1.047654283687907E-2</v>
      </c>
      <c r="F441" s="73">
        <f t="shared" si="60"/>
        <v>0.99999999999999989</v>
      </c>
      <c r="G441" s="43">
        <f t="shared" si="62"/>
        <v>1.0476542836879068E-2</v>
      </c>
      <c r="H441" s="84"/>
      <c r="I441" s="133"/>
      <c r="J441" s="73"/>
      <c r="K441" s="43"/>
      <c r="L441" s="133"/>
      <c r="M441" s="73"/>
      <c r="N441" s="43"/>
      <c r="O441" s="84"/>
      <c r="P441" s="133"/>
      <c r="Q441" s="73"/>
      <c r="R441" s="43"/>
      <c r="S441" s="133"/>
      <c r="T441" s="73"/>
      <c r="U441" s="43"/>
      <c r="V441" s="185"/>
      <c r="W441" s="185"/>
      <c r="X441" s="185"/>
      <c r="Y441" s="185"/>
      <c r="Z441" s="185"/>
      <c r="AA441" s="185"/>
      <c r="AB441" s="185"/>
      <c r="AC441" s="185"/>
      <c r="AD441" s="185"/>
      <c r="AE441" s="185"/>
      <c r="AF441" s="185"/>
      <c r="AG441" s="185"/>
      <c r="AH441" s="185"/>
      <c r="AI441" s="185"/>
      <c r="AJ441" s="185"/>
      <c r="AK441" s="185"/>
      <c r="AL441" s="185"/>
      <c r="AM441" s="185"/>
      <c r="AN441" s="185"/>
      <c r="AO441" s="185"/>
      <c r="AP441" s="185"/>
      <c r="AQ441" s="185"/>
      <c r="AR441" s="185"/>
      <c r="AS441" s="185"/>
      <c r="AT441" s="185"/>
      <c r="AU441" s="185"/>
      <c r="AV441" s="185"/>
      <c r="AW441" s="185"/>
      <c r="AX441" s="185"/>
      <c r="AY441" s="185"/>
      <c r="AZ441" s="185"/>
      <c r="BA441" s="185"/>
      <c r="BB441" s="185"/>
      <c r="BC441" s="185"/>
      <c r="BD441" s="185"/>
      <c r="BE441" s="185"/>
      <c r="BF441" s="185"/>
      <c r="BG441" s="185"/>
      <c r="BH441" s="185"/>
      <c r="BI441" s="185"/>
      <c r="BJ441" s="185"/>
    </row>
    <row r="442" spans="1:62" x14ac:dyDescent="0.3">
      <c r="A442" s="84">
        <f t="shared" si="64"/>
        <v>40</v>
      </c>
      <c r="B442" s="133">
        <f t="shared" si="64"/>
        <v>4.5664847924662601E-3</v>
      </c>
      <c r="C442" s="73">
        <f t="shared" si="58"/>
        <v>1</v>
      </c>
      <c r="D442" s="43">
        <f t="shared" si="61"/>
        <v>4.5664847924662601E-3</v>
      </c>
      <c r="E442" s="133">
        <f t="shared" si="59"/>
        <v>1.049766618957761E-2</v>
      </c>
      <c r="F442" s="73">
        <f t="shared" si="60"/>
        <v>1</v>
      </c>
      <c r="G442" s="43">
        <f t="shared" si="62"/>
        <v>1.049766618957761E-2</v>
      </c>
      <c r="H442" s="84"/>
      <c r="I442" s="133"/>
      <c r="J442" s="73"/>
      <c r="K442" s="43"/>
      <c r="L442" s="133"/>
      <c r="M442" s="73"/>
      <c r="N442" s="43"/>
      <c r="O442" s="84"/>
      <c r="P442" s="133"/>
      <c r="Q442" s="73"/>
      <c r="R442" s="43"/>
      <c r="S442" s="133"/>
      <c r="T442" s="73"/>
      <c r="U442" s="43"/>
      <c r="V442" s="185"/>
      <c r="W442" s="185"/>
      <c r="X442" s="185"/>
      <c r="Y442" s="185"/>
      <c r="Z442" s="185"/>
      <c r="AA442" s="185"/>
      <c r="AB442" s="185"/>
      <c r="AC442" s="185"/>
      <c r="AD442" s="185"/>
      <c r="AE442" s="185"/>
      <c r="AF442" s="185"/>
      <c r="AG442" s="185"/>
      <c r="AH442" s="185"/>
      <c r="AI442" s="185"/>
      <c r="AJ442" s="185"/>
      <c r="AK442" s="185"/>
      <c r="AL442" s="185"/>
      <c r="AM442" s="185"/>
      <c r="AN442" s="185"/>
      <c r="AO442" s="185"/>
      <c r="AP442" s="185"/>
      <c r="AQ442" s="185"/>
      <c r="AR442" s="185"/>
      <c r="AS442" s="185"/>
      <c r="AT442" s="185"/>
      <c r="AU442" s="185"/>
      <c r="AV442" s="185"/>
      <c r="AW442" s="185"/>
      <c r="AX442" s="185"/>
      <c r="AY442" s="185"/>
      <c r="AZ442" s="185"/>
      <c r="BA442" s="185"/>
      <c r="BB442" s="185"/>
      <c r="BC442" s="185"/>
      <c r="BD442" s="185"/>
      <c r="BE442" s="185"/>
      <c r="BF442" s="185"/>
      <c r="BG442" s="185"/>
      <c r="BH442" s="185"/>
      <c r="BI442" s="185"/>
      <c r="BJ442" s="185"/>
    </row>
    <row r="443" spans="1:62" x14ac:dyDescent="0.3">
      <c r="A443" s="84">
        <f t="shared" si="64"/>
        <v>41</v>
      </c>
      <c r="B443" s="133">
        <f t="shared" si="64"/>
        <v>4.4778307212920837E-3</v>
      </c>
      <c r="C443" s="73">
        <f t="shared" si="58"/>
        <v>1</v>
      </c>
      <c r="D443" s="43">
        <f t="shared" si="61"/>
        <v>4.4778307212920837E-3</v>
      </c>
      <c r="E443" s="133">
        <f t="shared" si="59"/>
        <v>1.0529351218625421E-2</v>
      </c>
      <c r="F443" s="73">
        <f t="shared" si="60"/>
        <v>1</v>
      </c>
      <c r="G443" s="43">
        <f t="shared" si="62"/>
        <v>1.0529351218625421E-2</v>
      </c>
      <c r="H443" s="84"/>
      <c r="I443" s="133"/>
      <c r="J443" s="73"/>
      <c r="K443" s="43"/>
      <c r="L443" s="133"/>
      <c r="M443" s="73"/>
      <c r="N443" s="43"/>
      <c r="O443" s="84"/>
      <c r="P443" s="133"/>
      <c r="Q443" s="73"/>
      <c r="R443" s="43"/>
      <c r="S443" s="133"/>
      <c r="T443" s="73"/>
      <c r="U443" s="43"/>
      <c r="V443" s="185"/>
      <c r="W443" s="185"/>
      <c r="X443" s="185"/>
      <c r="Y443" s="185"/>
      <c r="Z443" s="185"/>
      <c r="AA443" s="185"/>
      <c r="AB443" s="185"/>
      <c r="AC443" s="185"/>
      <c r="AD443" s="185"/>
      <c r="AE443" s="185"/>
      <c r="AF443" s="185"/>
      <c r="AG443" s="185"/>
      <c r="AH443" s="185"/>
      <c r="AI443" s="185"/>
      <c r="AJ443" s="185"/>
      <c r="AK443" s="185"/>
      <c r="AL443" s="185"/>
      <c r="AM443" s="185"/>
      <c r="AN443" s="185"/>
      <c r="AO443" s="185"/>
      <c r="AP443" s="185"/>
      <c r="AQ443" s="185"/>
      <c r="AR443" s="185"/>
      <c r="AS443" s="185"/>
      <c r="AT443" s="185"/>
      <c r="AU443" s="185"/>
      <c r="AV443" s="185"/>
      <c r="AW443" s="185"/>
      <c r="AX443" s="185"/>
      <c r="AY443" s="185"/>
      <c r="AZ443" s="185"/>
      <c r="BA443" s="185"/>
      <c r="BB443" s="185"/>
      <c r="BC443" s="185"/>
      <c r="BD443" s="185"/>
      <c r="BE443" s="185"/>
      <c r="BF443" s="185"/>
      <c r="BG443" s="185"/>
      <c r="BH443" s="185"/>
      <c r="BI443" s="185"/>
      <c r="BJ443" s="185"/>
    </row>
    <row r="444" spans="1:62" x14ac:dyDescent="0.3">
      <c r="A444" s="84">
        <f t="shared" si="64"/>
        <v>42</v>
      </c>
      <c r="B444" s="133">
        <f t="shared" si="64"/>
        <v>4.3613322306516487E-3</v>
      </c>
      <c r="C444" s="73">
        <f t="shared" si="58"/>
        <v>1</v>
      </c>
      <c r="D444" s="43">
        <f t="shared" si="61"/>
        <v>4.3613322306516487E-3</v>
      </c>
      <c r="E444" s="133">
        <f t="shared" si="59"/>
        <v>1.0191057524650313E-2</v>
      </c>
      <c r="F444" s="73">
        <f t="shared" si="60"/>
        <v>1</v>
      </c>
      <c r="G444" s="43">
        <f t="shared" si="62"/>
        <v>1.0191057524650313E-2</v>
      </c>
      <c r="H444" s="84"/>
      <c r="I444" s="133"/>
      <c r="J444" s="73"/>
      <c r="K444" s="43"/>
      <c r="L444" s="133"/>
      <c r="M444" s="73"/>
      <c r="N444" s="43"/>
      <c r="O444" s="84"/>
      <c r="P444" s="133"/>
      <c r="Q444" s="73"/>
      <c r="R444" s="43"/>
      <c r="S444" s="133"/>
      <c r="T444" s="73"/>
      <c r="U444" s="43"/>
      <c r="V444" s="185"/>
      <c r="W444" s="185"/>
      <c r="X444" s="185"/>
      <c r="Y444" s="185"/>
      <c r="Z444" s="185"/>
      <c r="AA444" s="185"/>
      <c r="AB444" s="185"/>
      <c r="AC444" s="185"/>
      <c r="AD444" s="185"/>
      <c r="AE444" s="185"/>
      <c r="AF444" s="185"/>
      <c r="AG444" s="185"/>
      <c r="AH444" s="185"/>
      <c r="AI444" s="185"/>
      <c r="AJ444" s="185"/>
      <c r="AK444" s="185"/>
      <c r="AL444" s="185"/>
      <c r="AM444" s="185"/>
      <c r="AN444" s="185"/>
      <c r="AO444" s="185"/>
      <c r="AP444" s="185"/>
      <c r="AQ444" s="185"/>
      <c r="AR444" s="185"/>
      <c r="AS444" s="185"/>
      <c r="AT444" s="185"/>
      <c r="AU444" s="185"/>
      <c r="AV444" s="185"/>
      <c r="AW444" s="185"/>
      <c r="AX444" s="185"/>
      <c r="AY444" s="185"/>
      <c r="AZ444" s="185"/>
      <c r="BA444" s="185"/>
      <c r="BB444" s="185"/>
      <c r="BC444" s="185"/>
      <c r="BD444" s="185"/>
      <c r="BE444" s="185"/>
      <c r="BF444" s="185"/>
      <c r="BG444" s="185"/>
      <c r="BH444" s="185"/>
      <c r="BI444" s="185"/>
      <c r="BJ444" s="185"/>
    </row>
    <row r="445" spans="1:62" x14ac:dyDescent="0.3">
      <c r="A445" s="84">
        <f t="shared" si="64"/>
        <v>43</v>
      </c>
      <c r="B445" s="133">
        <f t="shared" si="64"/>
        <v>4.241633232026587E-3</v>
      </c>
      <c r="C445" s="73">
        <f t="shared" si="58"/>
        <v>0.99999999999999989</v>
      </c>
      <c r="D445" s="43">
        <f t="shared" si="61"/>
        <v>4.2416332320265862E-3</v>
      </c>
      <c r="E445" s="133">
        <f t="shared" si="59"/>
        <v>1.0113925282220795E-2</v>
      </c>
      <c r="F445" s="73">
        <f t="shared" si="60"/>
        <v>0.99999999999999989</v>
      </c>
      <c r="G445" s="43">
        <f t="shared" si="62"/>
        <v>1.0113925282220793E-2</v>
      </c>
      <c r="H445" s="84"/>
      <c r="I445" s="133"/>
      <c r="J445" s="73"/>
      <c r="K445" s="43"/>
      <c r="L445" s="133"/>
      <c r="M445" s="73"/>
      <c r="N445" s="43"/>
      <c r="O445" s="84"/>
      <c r="P445" s="133"/>
      <c r="Q445" s="73"/>
      <c r="R445" s="43"/>
      <c r="S445" s="133"/>
      <c r="T445" s="73"/>
      <c r="U445" s="43"/>
      <c r="V445" s="185"/>
      <c r="W445" s="185"/>
      <c r="X445" s="185"/>
      <c r="Y445" s="185"/>
      <c r="Z445" s="185"/>
      <c r="AA445" s="185"/>
      <c r="AB445" s="185"/>
      <c r="AC445" s="185"/>
      <c r="AD445" s="185"/>
      <c r="AE445" s="185"/>
      <c r="AF445" s="185"/>
      <c r="AG445" s="185"/>
      <c r="AH445" s="185"/>
      <c r="AI445" s="185"/>
      <c r="AJ445" s="185"/>
      <c r="AK445" s="185"/>
      <c r="AL445" s="185"/>
      <c r="AM445" s="185"/>
      <c r="AN445" s="185"/>
      <c r="AO445" s="185"/>
      <c r="AP445" s="185"/>
      <c r="AQ445" s="185"/>
      <c r="AR445" s="185"/>
      <c r="AS445" s="185"/>
      <c r="AT445" s="185"/>
      <c r="AU445" s="185"/>
      <c r="AV445" s="185"/>
      <c r="AW445" s="185"/>
      <c r="AX445" s="185"/>
      <c r="AY445" s="185"/>
      <c r="AZ445" s="185"/>
      <c r="BA445" s="185"/>
      <c r="BB445" s="185"/>
      <c r="BC445" s="185"/>
      <c r="BD445" s="185"/>
      <c r="BE445" s="185"/>
      <c r="BF445" s="185"/>
      <c r="BG445" s="185"/>
      <c r="BH445" s="185"/>
      <c r="BI445" s="185"/>
      <c r="BJ445" s="185"/>
    </row>
    <row r="446" spans="1:62" x14ac:dyDescent="0.3">
      <c r="A446" s="84">
        <f t="shared" si="64"/>
        <v>44</v>
      </c>
      <c r="B446" s="133">
        <f t="shared" si="64"/>
        <v>4.1376167225261997E-3</v>
      </c>
      <c r="C446" s="73">
        <f t="shared" si="58"/>
        <v>1</v>
      </c>
      <c r="D446" s="43">
        <f t="shared" si="61"/>
        <v>4.1376167225261997E-3</v>
      </c>
      <c r="E446" s="133">
        <f t="shared" si="59"/>
        <v>1.0060476798877518E-2</v>
      </c>
      <c r="F446" s="73">
        <f t="shared" si="60"/>
        <v>1</v>
      </c>
      <c r="G446" s="43">
        <f t="shared" si="62"/>
        <v>1.0060476798877518E-2</v>
      </c>
      <c r="H446" s="84"/>
      <c r="I446" s="133"/>
      <c r="J446" s="73"/>
      <c r="K446" s="43"/>
      <c r="L446" s="133"/>
      <c r="M446" s="73"/>
      <c r="N446" s="43"/>
      <c r="O446" s="84"/>
      <c r="P446" s="133"/>
      <c r="Q446" s="73"/>
      <c r="R446" s="43"/>
      <c r="S446" s="133"/>
      <c r="T446" s="73"/>
      <c r="U446" s="43"/>
      <c r="V446" s="185"/>
      <c r="W446" s="185"/>
      <c r="X446" s="185"/>
      <c r="Y446" s="185"/>
      <c r="Z446" s="185"/>
      <c r="AA446" s="185"/>
      <c r="AB446" s="185"/>
      <c r="AC446" s="185"/>
      <c r="AD446" s="185"/>
      <c r="AE446" s="185"/>
      <c r="AF446" s="185"/>
      <c r="AG446" s="185"/>
      <c r="AH446" s="185"/>
      <c r="AI446" s="185"/>
      <c r="AJ446" s="185"/>
      <c r="AK446" s="185"/>
      <c r="AL446" s="185"/>
      <c r="AM446" s="185"/>
      <c r="AN446" s="185"/>
      <c r="AO446" s="185"/>
      <c r="AP446" s="185"/>
      <c r="AQ446" s="185"/>
      <c r="AR446" s="185"/>
      <c r="AS446" s="185"/>
      <c r="AT446" s="185"/>
      <c r="AU446" s="185"/>
      <c r="AV446" s="185"/>
      <c r="AW446" s="185"/>
      <c r="AX446" s="185"/>
      <c r="AY446" s="185"/>
      <c r="AZ446" s="185"/>
      <c r="BA446" s="185"/>
      <c r="BB446" s="185"/>
      <c r="BC446" s="185"/>
      <c r="BD446" s="185"/>
      <c r="BE446" s="185"/>
      <c r="BF446" s="185"/>
      <c r="BG446" s="185"/>
      <c r="BH446" s="185"/>
      <c r="BI446" s="185"/>
      <c r="BJ446" s="185"/>
    </row>
    <row r="447" spans="1:62" x14ac:dyDescent="0.3">
      <c r="A447" s="84">
        <f t="shared" si="64"/>
        <v>45</v>
      </c>
      <c r="B447" s="133">
        <f t="shared" si="64"/>
        <v>4.0303997050411839E-3</v>
      </c>
      <c r="C447" s="73">
        <f t="shared" si="58"/>
        <v>0.99999999999999989</v>
      </c>
      <c r="D447" s="43">
        <f t="shared" si="61"/>
        <v>4.030399705041183E-3</v>
      </c>
      <c r="E447" s="133">
        <f t="shared" si="59"/>
        <v>9.7705107754702831E-3</v>
      </c>
      <c r="F447" s="73">
        <f t="shared" si="60"/>
        <v>0.99999999999999989</v>
      </c>
      <c r="G447" s="43">
        <f t="shared" si="62"/>
        <v>9.7705107754702814E-3</v>
      </c>
      <c r="H447" s="84"/>
      <c r="I447" s="133"/>
      <c r="J447" s="73"/>
      <c r="K447" s="43"/>
      <c r="L447" s="133"/>
      <c r="M447" s="73"/>
      <c r="N447" s="43"/>
      <c r="O447" s="84"/>
      <c r="P447" s="133"/>
      <c r="Q447" s="73"/>
      <c r="R447" s="43"/>
      <c r="S447" s="133"/>
      <c r="T447" s="73"/>
      <c r="U447" s="43"/>
      <c r="V447" s="185"/>
      <c r="W447" s="185"/>
      <c r="X447" s="185"/>
      <c r="Y447" s="185"/>
      <c r="Z447" s="185"/>
      <c r="AA447" s="185"/>
      <c r="AB447" s="185"/>
      <c r="AC447" s="185"/>
      <c r="AD447" s="185"/>
      <c r="AE447" s="185"/>
      <c r="AF447" s="185"/>
      <c r="AG447" s="185"/>
      <c r="AH447" s="185"/>
      <c r="AI447" s="185"/>
      <c r="AJ447" s="185"/>
      <c r="AK447" s="185"/>
      <c r="AL447" s="185"/>
      <c r="AM447" s="185"/>
      <c r="AN447" s="185"/>
      <c r="AO447" s="185"/>
      <c r="AP447" s="185"/>
      <c r="AQ447" s="185"/>
      <c r="AR447" s="185"/>
      <c r="AS447" s="185"/>
      <c r="AT447" s="185"/>
      <c r="AU447" s="185"/>
      <c r="AV447" s="185"/>
      <c r="AW447" s="185"/>
      <c r="AX447" s="185"/>
      <c r="AY447" s="185"/>
      <c r="AZ447" s="185"/>
      <c r="BA447" s="185"/>
      <c r="BB447" s="185"/>
      <c r="BC447" s="185"/>
      <c r="BD447" s="185"/>
      <c r="BE447" s="185"/>
      <c r="BF447" s="185"/>
      <c r="BG447" s="185"/>
      <c r="BH447" s="185"/>
      <c r="BI447" s="185"/>
      <c r="BJ447" s="185"/>
    </row>
    <row r="448" spans="1:62" x14ac:dyDescent="0.3">
      <c r="A448" s="84">
        <f t="shared" si="64"/>
        <v>46</v>
      </c>
      <c r="B448" s="133">
        <f t="shared" si="64"/>
        <v>3.9388651766808424E-3</v>
      </c>
      <c r="C448" s="73">
        <f t="shared" si="58"/>
        <v>1</v>
      </c>
      <c r="D448" s="43">
        <f t="shared" si="61"/>
        <v>3.9388651766808424E-3</v>
      </c>
      <c r="E448" s="133">
        <f t="shared" si="59"/>
        <v>9.7173823429254694E-3</v>
      </c>
      <c r="F448" s="73">
        <f t="shared" si="60"/>
        <v>1</v>
      </c>
      <c r="G448" s="43">
        <f t="shared" si="62"/>
        <v>9.7173823429254694E-3</v>
      </c>
      <c r="H448" s="84"/>
      <c r="I448" s="133"/>
      <c r="J448" s="73"/>
      <c r="K448" s="43"/>
      <c r="L448" s="133"/>
      <c r="M448" s="73"/>
      <c r="N448" s="43"/>
      <c r="O448" s="84"/>
      <c r="P448" s="133"/>
      <c r="Q448" s="73"/>
      <c r="R448" s="43"/>
      <c r="S448" s="133"/>
      <c r="T448" s="73"/>
      <c r="U448" s="43"/>
      <c r="V448" s="185"/>
      <c r="W448" s="185"/>
      <c r="X448" s="185"/>
      <c r="Y448" s="185"/>
      <c r="Z448" s="185"/>
      <c r="AA448" s="185"/>
      <c r="AB448" s="185"/>
      <c r="AC448" s="185"/>
      <c r="AD448" s="185"/>
      <c r="AE448" s="185"/>
      <c r="AF448" s="185"/>
      <c r="AG448" s="185"/>
      <c r="AH448" s="185"/>
      <c r="AI448" s="185"/>
      <c r="AJ448" s="185"/>
      <c r="AK448" s="185"/>
      <c r="AL448" s="185"/>
      <c r="AM448" s="185"/>
      <c r="AN448" s="185"/>
      <c r="AO448" s="185"/>
      <c r="AP448" s="185"/>
      <c r="AQ448" s="185"/>
      <c r="AR448" s="185"/>
      <c r="AS448" s="185"/>
      <c r="AT448" s="185"/>
      <c r="AU448" s="185"/>
      <c r="AV448" s="185"/>
      <c r="AW448" s="185"/>
      <c r="AX448" s="185"/>
      <c r="AY448" s="185"/>
      <c r="AZ448" s="185"/>
      <c r="BA448" s="185"/>
      <c r="BB448" s="185"/>
      <c r="BC448" s="185"/>
      <c r="BD448" s="185"/>
      <c r="BE448" s="185"/>
      <c r="BF448" s="185"/>
      <c r="BG448" s="185"/>
      <c r="BH448" s="185"/>
      <c r="BI448" s="185"/>
      <c r="BJ448" s="185"/>
    </row>
    <row r="449" spans="1:62" x14ac:dyDescent="0.3">
      <c r="A449" s="84">
        <f t="shared" si="64"/>
        <v>47</v>
      </c>
      <c r="B449" s="133">
        <f t="shared" si="64"/>
        <v>3.8153255684742282E-3</v>
      </c>
      <c r="C449" s="73">
        <f t="shared" si="58"/>
        <v>1</v>
      </c>
      <c r="D449" s="43">
        <f t="shared" si="61"/>
        <v>3.8153255684742282E-3</v>
      </c>
      <c r="E449" s="133">
        <f t="shared" si="59"/>
        <v>9.9097328728015716E-3</v>
      </c>
      <c r="F449" s="73">
        <f t="shared" si="60"/>
        <v>1</v>
      </c>
      <c r="G449" s="43">
        <f t="shared" si="62"/>
        <v>9.9097328728015716E-3</v>
      </c>
      <c r="H449" s="84"/>
      <c r="I449" s="133"/>
      <c r="J449" s="73"/>
      <c r="K449" s="43"/>
      <c r="L449" s="133"/>
      <c r="M449" s="73"/>
      <c r="N449" s="43"/>
      <c r="O449" s="84"/>
      <c r="P449" s="133"/>
      <c r="Q449" s="73"/>
      <c r="R449" s="43"/>
      <c r="S449" s="133"/>
      <c r="T449" s="73"/>
      <c r="U449" s="43"/>
      <c r="V449" s="185"/>
      <c r="W449" s="185"/>
      <c r="X449" s="185"/>
      <c r="Y449" s="185"/>
      <c r="Z449" s="185"/>
      <c r="AA449" s="185"/>
      <c r="AB449" s="185"/>
      <c r="AC449" s="185"/>
      <c r="AD449" s="185"/>
      <c r="AE449" s="185"/>
      <c r="AF449" s="185"/>
      <c r="AG449" s="185"/>
      <c r="AH449" s="185"/>
      <c r="AI449" s="185"/>
      <c r="AJ449" s="185"/>
      <c r="AK449" s="185"/>
      <c r="AL449" s="185"/>
      <c r="AM449" s="185"/>
      <c r="AN449" s="185"/>
      <c r="AO449" s="185"/>
      <c r="AP449" s="185"/>
      <c r="AQ449" s="185"/>
      <c r="AR449" s="185"/>
      <c r="AS449" s="185"/>
      <c r="AT449" s="185"/>
      <c r="AU449" s="185"/>
      <c r="AV449" s="185"/>
      <c r="AW449" s="185"/>
      <c r="AX449" s="185"/>
      <c r="AY449" s="185"/>
      <c r="AZ449" s="185"/>
      <c r="BA449" s="185"/>
      <c r="BB449" s="185"/>
      <c r="BC449" s="185"/>
      <c r="BD449" s="185"/>
      <c r="BE449" s="185"/>
      <c r="BF449" s="185"/>
      <c r="BG449" s="185"/>
      <c r="BH449" s="185"/>
      <c r="BI449" s="185"/>
      <c r="BJ449" s="185"/>
    </row>
    <row r="450" spans="1:62" x14ac:dyDescent="0.3">
      <c r="A450" s="84">
        <f t="shared" si="64"/>
        <v>48</v>
      </c>
      <c r="B450" s="133">
        <f t="shared" si="64"/>
        <v>3.6924260618645391E-3</v>
      </c>
      <c r="C450" s="73">
        <f t="shared" si="58"/>
        <v>1.0000000000000002</v>
      </c>
      <c r="D450" s="43">
        <f t="shared" si="61"/>
        <v>3.6924260618645399E-3</v>
      </c>
      <c r="E450" s="133">
        <f t="shared" si="59"/>
        <v>9.6284082209528304E-3</v>
      </c>
      <c r="F450" s="73">
        <f t="shared" si="60"/>
        <v>1.0000000000000002</v>
      </c>
      <c r="G450" s="43">
        <f t="shared" si="62"/>
        <v>9.6284082209528322E-3</v>
      </c>
      <c r="H450" s="84"/>
      <c r="I450" s="133"/>
      <c r="J450" s="73"/>
      <c r="K450" s="43"/>
      <c r="L450" s="133"/>
      <c r="M450" s="73"/>
      <c r="N450" s="43"/>
      <c r="O450" s="84"/>
      <c r="P450" s="133"/>
      <c r="Q450" s="73"/>
      <c r="R450" s="43"/>
      <c r="S450" s="133"/>
      <c r="T450" s="73"/>
      <c r="U450" s="43"/>
      <c r="V450" s="185"/>
      <c r="W450" s="185"/>
      <c r="X450" s="185"/>
      <c r="Y450" s="185"/>
      <c r="Z450" s="185"/>
      <c r="AA450" s="185"/>
      <c r="AB450" s="185"/>
      <c r="AC450" s="185"/>
      <c r="AD450" s="185"/>
      <c r="AE450" s="185"/>
      <c r="AF450" s="185"/>
      <c r="AG450" s="185"/>
      <c r="AH450" s="185"/>
      <c r="AI450" s="185"/>
      <c r="AJ450" s="185"/>
      <c r="AK450" s="185"/>
      <c r="AL450" s="185"/>
      <c r="AM450" s="185"/>
      <c r="AN450" s="185"/>
      <c r="AO450" s="185"/>
      <c r="AP450" s="185"/>
      <c r="AQ450" s="185"/>
      <c r="AR450" s="185"/>
      <c r="AS450" s="185"/>
      <c r="AT450" s="185"/>
      <c r="AU450" s="185"/>
      <c r="AV450" s="185"/>
      <c r="AW450" s="185"/>
      <c r="AX450" s="185"/>
      <c r="AY450" s="185"/>
      <c r="AZ450" s="185"/>
      <c r="BA450" s="185"/>
      <c r="BB450" s="185"/>
      <c r="BC450" s="185"/>
      <c r="BD450" s="185"/>
      <c r="BE450" s="185"/>
      <c r="BF450" s="185"/>
      <c r="BG450" s="185"/>
      <c r="BH450" s="185"/>
      <c r="BI450" s="185"/>
      <c r="BJ450" s="185"/>
    </row>
    <row r="451" spans="1:62" x14ac:dyDescent="0.3">
      <c r="A451" s="84">
        <f t="shared" ref="A451:B466" si="65">A256</f>
        <v>49</v>
      </c>
      <c r="B451" s="133">
        <f t="shared" si="65"/>
        <v>3.4786321284914342E-3</v>
      </c>
      <c r="C451" s="73">
        <f t="shared" si="58"/>
        <v>1</v>
      </c>
      <c r="D451" s="43">
        <f t="shared" si="61"/>
        <v>3.4786321284914342E-3</v>
      </c>
      <c r="E451" s="133">
        <f t="shared" si="59"/>
        <v>8.7409073568156734E-3</v>
      </c>
      <c r="F451" s="73">
        <f t="shared" si="60"/>
        <v>1</v>
      </c>
      <c r="G451" s="43">
        <f t="shared" si="62"/>
        <v>8.7409073568156734E-3</v>
      </c>
      <c r="H451" s="84"/>
      <c r="I451" s="133"/>
      <c r="J451" s="73"/>
      <c r="K451" s="43"/>
      <c r="L451" s="133"/>
      <c r="M451" s="73"/>
      <c r="N451" s="43"/>
      <c r="O451" s="84"/>
      <c r="P451" s="133"/>
      <c r="Q451" s="73"/>
      <c r="R451" s="43"/>
      <c r="S451" s="133"/>
      <c r="T451" s="73"/>
      <c r="U451" s="43"/>
      <c r="V451" s="185"/>
      <c r="W451" s="185"/>
      <c r="X451" s="185"/>
      <c r="Y451" s="185"/>
      <c r="Z451" s="185"/>
      <c r="AA451" s="185"/>
      <c r="AB451" s="185"/>
      <c r="AC451" s="185"/>
      <c r="AD451" s="185"/>
      <c r="AE451" s="185"/>
      <c r="AF451" s="185"/>
      <c r="AG451" s="185"/>
      <c r="AH451" s="185"/>
      <c r="AI451" s="185"/>
      <c r="AJ451" s="185"/>
      <c r="AK451" s="185"/>
      <c r="AL451" s="185"/>
      <c r="AM451" s="185"/>
      <c r="AN451" s="185"/>
      <c r="AO451" s="185"/>
      <c r="AP451" s="185"/>
      <c r="AQ451" s="185"/>
      <c r="AR451" s="185"/>
      <c r="AS451" s="185"/>
      <c r="AT451" s="185"/>
      <c r="AU451" s="185"/>
      <c r="AV451" s="185"/>
      <c r="AW451" s="185"/>
      <c r="AX451" s="185"/>
      <c r="AY451" s="185"/>
      <c r="AZ451" s="185"/>
      <c r="BA451" s="185"/>
      <c r="BB451" s="185"/>
      <c r="BC451" s="185"/>
      <c r="BD451" s="185"/>
      <c r="BE451" s="185"/>
      <c r="BF451" s="185"/>
      <c r="BG451" s="185"/>
      <c r="BH451" s="185"/>
      <c r="BI451" s="185"/>
      <c r="BJ451" s="185"/>
    </row>
    <row r="452" spans="1:62" x14ac:dyDescent="0.3">
      <c r="A452" s="84">
        <f t="shared" si="65"/>
        <v>50</v>
      </c>
      <c r="B452" s="133">
        <f t="shared" si="65"/>
        <v>3.3669343998279405E-3</v>
      </c>
      <c r="C452" s="73">
        <f t="shared" si="58"/>
        <v>1</v>
      </c>
      <c r="D452" s="43">
        <f t="shared" si="61"/>
        <v>3.3669343998279405E-3</v>
      </c>
      <c r="E452" s="133">
        <f t="shared" si="59"/>
        <v>8.5863228211581748E-3</v>
      </c>
      <c r="F452" s="73">
        <f t="shared" si="60"/>
        <v>1</v>
      </c>
      <c r="G452" s="43">
        <f t="shared" si="62"/>
        <v>8.5863228211581748E-3</v>
      </c>
      <c r="H452" s="84"/>
      <c r="I452" s="133"/>
      <c r="J452" s="73"/>
      <c r="K452" s="43"/>
      <c r="L452" s="133"/>
      <c r="M452" s="73"/>
      <c r="N452" s="43"/>
      <c r="O452" s="84"/>
      <c r="P452" s="133"/>
      <c r="Q452" s="73"/>
      <c r="R452" s="43"/>
      <c r="S452" s="133"/>
      <c r="T452" s="73"/>
      <c r="U452" s="43"/>
      <c r="V452" s="185"/>
      <c r="W452" s="185"/>
      <c r="X452" s="185"/>
      <c r="Y452" s="185"/>
      <c r="Z452" s="185"/>
      <c r="AA452" s="185"/>
      <c r="AB452" s="185"/>
      <c r="AC452" s="185"/>
      <c r="AD452" s="185"/>
      <c r="AE452" s="185"/>
      <c r="AF452" s="185"/>
      <c r="AG452" s="185"/>
      <c r="AH452" s="185"/>
      <c r="AI452" s="185"/>
      <c r="AJ452" s="185"/>
      <c r="AK452" s="185"/>
      <c r="AL452" s="185"/>
      <c r="AM452" s="185"/>
      <c r="AN452" s="185"/>
      <c r="AO452" s="185"/>
      <c r="AP452" s="185"/>
      <c r="AQ452" s="185"/>
      <c r="AR452" s="185"/>
      <c r="AS452" s="185"/>
      <c r="AT452" s="185"/>
      <c r="AU452" s="185"/>
      <c r="AV452" s="185"/>
      <c r="AW452" s="185"/>
      <c r="AX452" s="185"/>
      <c r="AY452" s="185"/>
      <c r="AZ452" s="185"/>
      <c r="BA452" s="185"/>
      <c r="BB452" s="185"/>
      <c r="BC452" s="185"/>
      <c r="BD452" s="185"/>
      <c r="BE452" s="185"/>
      <c r="BF452" s="185"/>
      <c r="BG452" s="185"/>
      <c r="BH452" s="185"/>
      <c r="BI452" s="185"/>
      <c r="BJ452" s="185"/>
    </row>
    <row r="453" spans="1:62" x14ac:dyDescent="0.3">
      <c r="A453" s="84">
        <f t="shared" si="65"/>
        <v>51</v>
      </c>
      <c r="B453" s="133">
        <f t="shared" si="65"/>
        <v>3.2251518961089504E-3</v>
      </c>
      <c r="C453" s="73">
        <f t="shared" si="58"/>
        <v>0.99999999999999989</v>
      </c>
      <c r="D453" s="43">
        <f t="shared" si="61"/>
        <v>3.22515189610895E-3</v>
      </c>
      <c r="E453" s="133">
        <f t="shared" si="59"/>
        <v>8.6106466818413416E-3</v>
      </c>
      <c r="F453" s="73">
        <f t="shared" si="60"/>
        <v>0.99999999999999989</v>
      </c>
      <c r="G453" s="43">
        <f t="shared" si="62"/>
        <v>8.6106466818413399E-3</v>
      </c>
      <c r="H453" s="84"/>
      <c r="I453" s="133"/>
      <c r="J453" s="73"/>
      <c r="K453" s="43"/>
      <c r="L453" s="133"/>
      <c r="M453" s="73"/>
      <c r="N453" s="43"/>
      <c r="O453" s="84"/>
      <c r="P453" s="133"/>
      <c r="Q453" s="73"/>
      <c r="R453" s="43"/>
      <c r="S453" s="133"/>
      <c r="T453" s="73"/>
      <c r="U453" s="43"/>
      <c r="V453" s="185"/>
      <c r="W453" s="185"/>
      <c r="X453" s="185"/>
      <c r="Y453" s="185"/>
      <c r="Z453" s="185"/>
      <c r="AA453" s="185"/>
      <c r="AB453" s="185"/>
      <c r="AC453" s="185"/>
      <c r="AD453" s="185"/>
      <c r="AE453" s="185"/>
      <c r="AF453" s="185"/>
      <c r="AG453" s="185"/>
      <c r="AH453" s="185"/>
      <c r="AI453" s="185"/>
      <c r="AJ453" s="185"/>
      <c r="AK453" s="185"/>
      <c r="AL453" s="185"/>
      <c r="AM453" s="185"/>
      <c r="AN453" s="185"/>
      <c r="AO453" s="185"/>
      <c r="AP453" s="185"/>
      <c r="AQ453" s="185"/>
      <c r="AR453" s="185"/>
      <c r="AS453" s="185"/>
      <c r="AT453" s="185"/>
      <c r="AU453" s="185"/>
      <c r="AV453" s="185"/>
      <c r="AW453" s="185"/>
      <c r="AX453" s="185"/>
      <c r="AY453" s="185"/>
      <c r="AZ453" s="185"/>
      <c r="BA453" s="185"/>
      <c r="BB453" s="185"/>
      <c r="BC453" s="185"/>
      <c r="BD453" s="185"/>
      <c r="BE453" s="185"/>
      <c r="BF453" s="185"/>
      <c r="BG453" s="185"/>
      <c r="BH453" s="185"/>
      <c r="BI453" s="185"/>
      <c r="BJ453" s="185"/>
    </row>
    <row r="454" spans="1:62" x14ac:dyDescent="0.3">
      <c r="A454" s="84">
        <f t="shared" si="65"/>
        <v>52</v>
      </c>
      <c r="B454" s="133">
        <f t="shared" si="65"/>
        <v>3.1579412284317766E-3</v>
      </c>
      <c r="C454" s="73">
        <f t="shared" si="58"/>
        <v>1</v>
      </c>
      <c r="D454" s="43">
        <f t="shared" si="61"/>
        <v>3.1579412284317766E-3</v>
      </c>
      <c r="E454" s="133">
        <f t="shared" si="59"/>
        <v>8.639771304501451E-3</v>
      </c>
      <c r="F454" s="73">
        <f t="shared" si="60"/>
        <v>1</v>
      </c>
      <c r="G454" s="43">
        <f t="shared" si="62"/>
        <v>8.639771304501451E-3</v>
      </c>
      <c r="H454" s="84"/>
      <c r="I454" s="133"/>
      <c r="J454" s="73"/>
      <c r="K454" s="43"/>
      <c r="L454" s="133"/>
      <c r="M454" s="73"/>
      <c r="N454" s="43"/>
      <c r="O454" s="84"/>
      <c r="P454" s="133"/>
      <c r="Q454" s="73"/>
      <c r="R454" s="43"/>
      <c r="S454" s="133"/>
      <c r="T454" s="73"/>
      <c r="U454" s="43"/>
      <c r="V454" s="185"/>
      <c r="W454" s="185"/>
      <c r="X454" s="185"/>
      <c r="Y454" s="185"/>
      <c r="Z454" s="185"/>
      <c r="AA454" s="185"/>
      <c r="AB454" s="185"/>
      <c r="AC454" s="185"/>
      <c r="AD454" s="185"/>
      <c r="AE454" s="185"/>
      <c r="AF454" s="185"/>
      <c r="AG454" s="185"/>
      <c r="AH454" s="185"/>
      <c r="AI454" s="185"/>
      <c r="AJ454" s="185"/>
      <c r="AK454" s="185"/>
      <c r="AL454" s="185"/>
      <c r="AM454" s="185"/>
      <c r="AN454" s="185"/>
      <c r="AO454" s="185"/>
      <c r="AP454" s="185"/>
      <c r="AQ454" s="185"/>
      <c r="AR454" s="185"/>
      <c r="AS454" s="185"/>
      <c r="AT454" s="185"/>
      <c r="AU454" s="185"/>
      <c r="AV454" s="185"/>
      <c r="AW454" s="185"/>
      <c r="AX454" s="185"/>
      <c r="AY454" s="185"/>
      <c r="AZ454" s="185"/>
      <c r="BA454" s="185"/>
      <c r="BB454" s="185"/>
      <c r="BC454" s="185"/>
      <c r="BD454" s="185"/>
      <c r="BE454" s="185"/>
      <c r="BF454" s="185"/>
      <c r="BG454" s="185"/>
      <c r="BH454" s="185"/>
      <c r="BI454" s="185"/>
      <c r="BJ454" s="185"/>
    </row>
    <row r="455" spans="1:62" x14ac:dyDescent="0.3">
      <c r="A455" s="84">
        <f t="shared" si="65"/>
        <v>53</v>
      </c>
      <c r="B455" s="133">
        <f t="shared" si="65"/>
        <v>3.0926508655453795E-3</v>
      </c>
      <c r="C455" s="73">
        <f t="shared" si="58"/>
        <v>1</v>
      </c>
      <c r="D455" s="43">
        <f t="shared" si="61"/>
        <v>3.0926508655453795E-3</v>
      </c>
      <c r="E455" s="133">
        <f t="shared" si="59"/>
        <v>8.6304898313460318E-3</v>
      </c>
      <c r="F455" s="73">
        <f t="shared" si="60"/>
        <v>1</v>
      </c>
      <c r="G455" s="43">
        <f t="shared" si="62"/>
        <v>8.6304898313460318E-3</v>
      </c>
      <c r="H455" s="84"/>
      <c r="I455" s="133"/>
      <c r="J455" s="73"/>
      <c r="K455" s="43"/>
      <c r="L455" s="133"/>
      <c r="M455" s="73"/>
      <c r="N455" s="43"/>
      <c r="O455" s="84"/>
      <c r="P455" s="133"/>
      <c r="Q455" s="73"/>
      <c r="R455" s="43"/>
      <c r="S455" s="133"/>
      <c r="T455" s="73"/>
      <c r="U455" s="43"/>
      <c r="V455" s="185"/>
      <c r="W455" s="185"/>
      <c r="X455" s="185"/>
      <c r="Y455" s="185"/>
      <c r="Z455" s="185"/>
      <c r="AA455" s="185"/>
      <c r="AB455" s="185"/>
      <c r="AC455" s="185"/>
      <c r="AD455" s="185"/>
      <c r="AE455" s="185"/>
      <c r="AF455" s="185"/>
      <c r="AG455" s="185"/>
      <c r="AH455" s="185"/>
      <c r="AI455" s="185"/>
      <c r="AJ455" s="185"/>
      <c r="AK455" s="185"/>
      <c r="AL455" s="185"/>
      <c r="AM455" s="185"/>
      <c r="AN455" s="185"/>
      <c r="AO455" s="185"/>
      <c r="AP455" s="185"/>
      <c r="AQ455" s="185"/>
      <c r="AR455" s="185"/>
      <c r="AS455" s="185"/>
      <c r="AT455" s="185"/>
      <c r="AU455" s="185"/>
      <c r="AV455" s="185"/>
      <c r="AW455" s="185"/>
      <c r="AX455" s="185"/>
      <c r="AY455" s="185"/>
      <c r="AZ455" s="185"/>
      <c r="BA455" s="185"/>
      <c r="BB455" s="185"/>
      <c r="BC455" s="185"/>
      <c r="BD455" s="185"/>
      <c r="BE455" s="185"/>
      <c r="BF455" s="185"/>
      <c r="BG455" s="185"/>
      <c r="BH455" s="185"/>
      <c r="BI455" s="185"/>
      <c r="BJ455" s="185"/>
    </row>
    <row r="456" spans="1:62" x14ac:dyDescent="0.3">
      <c r="A456" s="84">
        <f t="shared" si="65"/>
        <v>54</v>
      </c>
      <c r="B456" s="133">
        <f t="shared" si="65"/>
        <v>3.1915465622703635E-3</v>
      </c>
      <c r="C456" s="73">
        <f t="shared" si="58"/>
        <v>1</v>
      </c>
      <c r="D456" s="43">
        <f t="shared" si="61"/>
        <v>3.1915465622703635E-3</v>
      </c>
      <c r="E456" s="133">
        <f t="shared" si="59"/>
        <v>8.9975880971827852E-3</v>
      </c>
      <c r="F456" s="73">
        <f t="shared" si="60"/>
        <v>1</v>
      </c>
      <c r="G456" s="43">
        <f t="shared" si="62"/>
        <v>8.9975880971827852E-3</v>
      </c>
      <c r="H456" s="84"/>
      <c r="I456" s="133"/>
      <c r="J456" s="73"/>
      <c r="K456" s="43"/>
      <c r="L456" s="133"/>
      <c r="M456" s="73"/>
      <c r="N456" s="43"/>
      <c r="O456" s="84"/>
      <c r="P456" s="133"/>
      <c r="Q456" s="73"/>
      <c r="R456" s="43"/>
      <c r="S456" s="133"/>
      <c r="T456" s="73"/>
      <c r="U456" s="43"/>
      <c r="V456" s="185"/>
      <c r="W456" s="185"/>
      <c r="X456" s="185"/>
      <c r="Y456" s="185"/>
      <c r="Z456" s="185"/>
      <c r="AA456" s="185"/>
      <c r="AB456" s="185"/>
      <c r="AC456" s="185"/>
      <c r="AD456" s="185"/>
      <c r="AE456" s="185"/>
      <c r="AF456" s="185"/>
      <c r="AG456" s="185"/>
      <c r="AH456" s="185"/>
      <c r="AI456" s="185"/>
      <c r="AJ456" s="185"/>
      <c r="AK456" s="185"/>
      <c r="AL456" s="185"/>
      <c r="AM456" s="185"/>
      <c r="AN456" s="185"/>
      <c r="AO456" s="185"/>
      <c r="AP456" s="185"/>
      <c r="AQ456" s="185"/>
      <c r="AR456" s="185"/>
      <c r="AS456" s="185"/>
      <c r="AT456" s="185"/>
      <c r="AU456" s="185"/>
      <c r="AV456" s="185"/>
      <c r="AW456" s="185"/>
      <c r="AX456" s="185"/>
      <c r="AY456" s="185"/>
      <c r="AZ456" s="185"/>
      <c r="BA456" s="185"/>
      <c r="BB456" s="185"/>
      <c r="BC456" s="185"/>
      <c r="BD456" s="185"/>
      <c r="BE456" s="185"/>
      <c r="BF456" s="185"/>
      <c r="BG456" s="185"/>
      <c r="BH456" s="185"/>
      <c r="BI456" s="185"/>
      <c r="BJ456" s="185"/>
    </row>
    <row r="457" spans="1:62" x14ac:dyDescent="0.3">
      <c r="A457" s="84">
        <f t="shared" si="65"/>
        <v>55</v>
      </c>
      <c r="B457" s="133">
        <f t="shared" si="65"/>
        <v>2.3741368229965461E-3</v>
      </c>
      <c r="C457" s="73">
        <f t="shared" si="58"/>
        <v>0.99999999999999989</v>
      </c>
      <c r="D457" s="43">
        <f t="shared" si="61"/>
        <v>2.3741368229965457E-3</v>
      </c>
      <c r="E457" s="133">
        <f t="shared" si="59"/>
        <v>7.0443180741647316E-3</v>
      </c>
      <c r="F457" s="73">
        <f t="shared" si="60"/>
        <v>0.99999999999999989</v>
      </c>
      <c r="G457" s="43">
        <f t="shared" si="62"/>
        <v>7.0443180741647307E-3</v>
      </c>
      <c r="H457" s="84"/>
      <c r="I457" s="133"/>
      <c r="J457" s="73"/>
      <c r="K457" s="43"/>
      <c r="L457" s="133"/>
      <c r="M457" s="73"/>
      <c r="N457" s="43"/>
      <c r="O457" s="84"/>
      <c r="P457" s="133"/>
      <c r="Q457" s="73"/>
      <c r="R457" s="43"/>
      <c r="S457" s="133"/>
      <c r="T457" s="73"/>
      <c r="U457" s="43"/>
      <c r="V457" s="185"/>
      <c r="W457" s="185"/>
      <c r="X457" s="185"/>
      <c r="Y457" s="185"/>
      <c r="Z457" s="185"/>
      <c r="AA457" s="185"/>
      <c r="AB457" s="185"/>
      <c r="AC457" s="185"/>
      <c r="AD457" s="185"/>
      <c r="AE457" s="185"/>
      <c r="AF457" s="185"/>
      <c r="AG457" s="185"/>
      <c r="AH457" s="185"/>
      <c r="AI457" s="185"/>
      <c r="AJ457" s="185"/>
      <c r="AK457" s="185"/>
      <c r="AL457" s="185"/>
      <c r="AM457" s="185"/>
      <c r="AN457" s="185"/>
      <c r="AO457" s="185"/>
      <c r="AP457" s="185"/>
      <c r="AQ457" s="185"/>
      <c r="AR457" s="185"/>
      <c r="AS457" s="185"/>
      <c r="AT457" s="185"/>
      <c r="AU457" s="185"/>
      <c r="AV457" s="185"/>
      <c r="AW457" s="185"/>
      <c r="AX457" s="185"/>
      <c r="AY457" s="185"/>
      <c r="AZ457" s="185"/>
      <c r="BA457" s="185"/>
      <c r="BB457" s="185"/>
      <c r="BC457" s="185"/>
      <c r="BD457" s="185"/>
      <c r="BE457" s="185"/>
      <c r="BF457" s="185"/>
      <c r="BG457" s="185"/>
      <c r="BH457" s="185"/>
      <c r="BI457" s="185"/>
      <c r="BJ457" s="185"/>
    </row>
    <row r="458" spans="1:62" x14ac:dyDescent="0.3">
      <c r="A458" s="84">
        <f t="shared" si="65"/>
        <v>56</v>
      </c>
      <c r="B458" s="133">
        <f t="shared" si="65"/>
        <v>2.2534776719760961E-3</v>
      </c>
      <c r="C458" s="73">
        <f t="shared" si="58"/>
        <v>1</v>
      </c>
      <c r="D458" s="43">
        <f t="shared" si="61"/>
        <v>2.2534776719760961E-3</v>
      </c>
      <c r="E458" s="133">
        <f t="shared" si="59"/>
        <v>6.7565924063467354E-3</v>
      </c>
      <c r="F458" s="73">
        <f t="shared" si="60"/>
        <v>1</v>
      </c>
      <c r="G458" s="43">
        <f t="shared" si="62"/>
        <v>6.7565924063467354E-3</v>
      </c>
      <c r="H458" s="84"/>
      <c r="I458" s="133"/>
      <c r="J458" s="73"/>
      <c r="K458" s="43"/>
      <c r="L458" s="133"/>
      <c r="M458" s="73"/>
      <c r="N458" s="43"/>
      <c r="O458" s="84"/>
      <c r="P458" s="133"/>
      <c r="Q458" s="73"/>
      <c r="R458" s="43"/>
      <c r="S458" s="133"/>
      <c r="T458" s="73"/>
      <c r="U458" s="43"/>
      <c r="V458" s="185"/>
      <c r="W458" s="185"/>
      <c r="X458" s="185"/>
      <c r="Y458" s="185"/>
      <c r="Z458" s="185"/>
      <c r="AA458" s="185"/>
      <c r="AB458" s="185"/>
      <c r="AC458" s="185"/>
      <c r="AD458" s="185"/>
      <c r="AE458" s="185"/>
      <c r="AF458" s="185"/>
      <c r="AG458" s="185"/>
      <c r="AH458" s="185"/>
      <c r="AI458" s="185"/>
      <c r="AJ458" s="185"/>
      <c r="AK458" s="185"/>
      <c r="AL458" s="185"/>
      <c r="AM458" s="185"/>
      <c r="AN458" s="185"/>
      <c r="AO458" s="185"/>
      <c r="AP458" s="185"/>
      <c r="AQ458" s="185"/>
      <c r="AR458" s="185"/>
      <c r="AS458" s="185"/>
      <c r="AT458" s="185"/>
      <c r="AU458" s="185"/>
      <c r="AV458" s="185"/>
      <c r="AW458" s="185"/>
      <c r="AX458" s="185"/>
      <c r="AY458" s="185"/>
      <c r="AZ458" s="185"/>
      <c r="BA458" s="185"/>
      <c r="BB458" s="185"/>
      <c r="BC458" s="185"/>
      <c r="BD458" s="185"/>
      <c r="BE458" s="185"/>
      <c r="BF458" s="185"/>
      <c r="BG458" s="185"/>
      <c r="BH458" s="185"/>
      <c r="BI458" s="185"/>
      <c r="BJ458" s="185"/>
    </row>
    <row r="459" spans="1:62" x14ac:dyDescent="0.3">
      <c r="A459" s="84">
        <f t="shared" si="65"/>
        <v>57</v>
      </c>
      <c r="B459" s="133">
        <f t="shared" si="65"/>
        <v>2.1334586225525715E-3</v>
      </c>
      <c r="C459" s="73">
        <f t="shared" si="58"/>
        <v>1</v>
      </c>
      <c r="D459" s="43">
        <f t="shared" si="61"/>
        <v>2.1334586225525715E-3</v>
      </c>
      <c r="E459" s="133">
        <f t="shared" si="59"/>
        <v>6.7898776893868598E-3</v>
      </c>
      <c r="F459" s="73">
        <f t="shared" si="60"/>
        <v>1</v>
      </c>
      <c r="G459" s="43">
        <f t="shared" si="62"/>
        <v>6.7898776893868598E-3</v>
      </c>
      <c r="H459" s="84"/>
      <c r="I459" s="133"/>
      <c r="J459" s="73"/>
      <c r="K459" s="43"/>
      <c r="L459" s="133"/>
      <c r="M459" s="73"/>
      <c r="N459" s="43"/>
      <c r="O459" s="84"/>
      <c r="P459" s="133"/>
      <c r="Q459" s="73"/>
      <c r="R459" s="43"/>
      <c r="S459" s="133"/>
      <c r="T459" s="73"/>
      <c r="U459" s="43"/>
      <c r="V459" s="185"/>
      <c r="W459" s="185"/>
      <c r="X459" s="185"/>
      <c r="Y459" s="185"/>
      <c r="Z459" s="185"/>
      <c r="AA459" s="185"/>
      <c r="AB459" s="185"/>
      <c r="AC459" s="185"/>
      <c r="AD459" s="185"/>
      <c r="AE459" s="185"/>
      <c r="AF459" s="185"/>
      <c r="AG459" s="185"/>
      <c r="AH459" s="185"/>
      <c r="AI459" s="185"/>
      <c r="AJ459" s="185"/>
      <c r="AK459" s="185"/>
      <c r="AL459" s="185"/>
      <c r="AM459" s="185"/>
      <c r="AN459" s="185"/>
      <c r="AO459" s="185"/>
      <c r="AP459" s="185"/>
      <c r="AQ459" s="185"/>
      <c r="AR459" s="185"/>
      <c r="AS459" s="185"/>
      <c r="AT459" s="185"/>
      <c r="AU459" s="185"/>
      <c r="AV459" s="185"/>
      <c r="AW459" s="185"/>
      <c r="AX459" s="185"/>
      <c r="AY459" s="185"/>
      <c r="AZ459" s="185"/>
      <c r="BA459" s="185"/>
      <c r="BB459" s="185"/>
      <c r="BC459" s="185"/>
      <c r="BD459" s="185"/>
      <c r="BE459" s="185"/>
      <c r="BF459" s="185"/>
      <c r="BG459" s="185"/>
      <c r="BH459" s="185"/>
      <c r="BI459" s="185"/>
      <c r="BJ459" s="185"/>
    </row>
    <row r="460" spans="1:62" x14ac:dyDescent="0.3">
      <c r="A460" s="84">
        <f t="shared" si="65"/>
        <v>58</v>
      </c>
      <c r="B460" s="133">
        <f t="shared" si="65"/>
        <v>2.0528058213399631E-3</v>
      </c>
      <c r="C460" s="73">
        <f t="shared" si="58"/>
        <v>1</v>
      </c>
      <c r="D460" s="43">
        <f t="shared" si="61"/>
        <v>2.0528058213399631E-3</v>
      </c>
      <c r="E460" s="133">
        <f t="shared" si="59"/>
        <v>6.69386244984804E-3</v>
      </c>
      <c r="F460" s="73">
        <f t="shared" si="60"/>
        <v>1</v>
      </c>
      <c r="G460" s="43">
        <f t="shared" si="62"/>
        <v>6.69386244984804E-3</v>
      </c>
      <c r="H460" s="84"/>
      <c r="I460" s="133"/>
      <c r="J460" s="73"/>
      <c r="K460" s="43"/>
      <c r="L460" s="133"/>
      <c r="M460" s="73"/>
      <c r="N460" s="43"/>
      <c r="O460" s="84"/>
      <c r="P460" s="133"/>
      <c r="Q460" s="73"/>
      <c r="R460" s="43"/>
      <c r="S460" s="133"/>
      <c r="T460" s="73"/>
      <c r="U460" s="43"/>
      <c r="V460" s="185"/>
      <c r="W460" s="185"/>
      <c r="X460" s="185"/>
      <c r="Y460" s="185"/>
      <c r="Z460" s="185"/>
      <c r="AA460" s="185"/>
      <c r="AB460" s="185"/>
      <c r="AC460" s="185"/>
      <c r="AD460" s="185"/>
      <c r="AE460" s="185"/>
      <c r="AF460" s="185"/>
      <c r="AG460" s="185"/>
      <c r="AH460" s="185"/>
      <c r="AI460" s="185"/>
      <c r="AJ460" s="185"/>
      <c r="AK460" s="185"/>
      <c r="AL460" s="185"/>
      <c r="AM460" s="185"/>
      <c r="AN460" s="185"/>
      <c r="AO460" s="185"/>
      <c r="AP460" s="185"/>
      <c r="AQ460" s="185"/>
      <c r="AR460" s="185"/>
      <c r="AS460" s="185"/>
      <c r="AT460" s="185"/>
      <c r="AU460" s="185"/>
      <c r="AV460" s="185"/>
      <c r="AW460" s="185"/>
      <c r="AX460" s="185"/>
      <c r="AY460" s="185"/>
      <c r="AZ460" s="185"/>
      <c r="BA460" s="185"/>
      <c r="BB460" s="185"/>
      <c r="BC460" s="185"/>
      <c r="BD460" s="185"/>
      <c r="BE460" s="185"/>
      <c r="BF460" s="185"/>
      <c r="BG460" s="185"/>
      <c r="BH460" s="185"/>
      <c r="BI460" s="185"/>
      <c r="BJ460" s="185"/>
    </row>
    <row r="461" spans="1:62" x14ac:dyDescent="0.3">
      <c r="A461" s="84">
        <f t="shared" si="65"/>
        <v>59</v>
      </c>
      <c r="B461" s="133">
        <f t="shared" si="65"/>
        <v>1.729234464094141E-3</v>
      </c>
      <c r="C461" s="73">
        <f t="shared" si="58"/>
        <v>1</v>
      </c>
      <c r="D461" s="43">
        <f t="shared" si="61"/>
        <v>1.729234464094141E-3</v>
      </c>
      <c r="E461" s="133">
        <f t="shared" si="59"/>
        <v>6.0115141475254952E-3</v>
      </c>
      <c r="F461" s="73">
        <f t="shared" si="60"/>
        <v>1</v>
      </c>
      <c r="G461" s="43">
        <f t="shared" si="62"/>
        <v>6.0115141475254952E-3</v>
      </c>
      <c r="H461" s="84"/>
      <c r="I461" s="133"/>
      <c r="J461" s="73"/>
      <c r="K461" s="43"/>
      <c r="L461" s="133"/>
      <c r="M461" s="73"/>
      <c r="N461" s="43"/>
      <c r="O461" s="84"/>
      <c r="P461" s="133"/>
      <c r="Q461" s="73"/>
      <c r="R461" s="43"/>
      <c r="S461" s="133"/>
      <c r="T461" s="73"/>
      <c r="U461" s="43"/>
      <c r="V461" s="185"/>
      <c r="W461" s="185"/>
      <c r="X461" s="185"/>
      <c r="Y461" s="185"/>
      <c r="Z461" s="185"/>
      <c r="AA461" s="185"/>
      <c r="AB461" s="185"/>
      <c r="AC461" s="185"/>
      <c r="AD461" s="185"/>
      <c r="AE461" s="185"/>
      <c r="AF461" s="185"/>
      <c r="AG461" s="185"/>
      <c r="AH461" s="185"/>
      <c r="AI461" s="185"/>
      <c r="AJ461" s="185"/>
      <c r="AK461" s="185"/>
      <c r="AL461" s="185"/>
      <c r="AM461" s="185"/>
      <c r="AN461" s="185"/>
      <c r="AO461" s="185"/>
      <c r="AP461" s="185"/>
      <c r="AQ461" s="185"/>
      <c r="AR461" s="185"/>
      <c r="AS461" s="185"/>
      <c r="AT461" s="185"/>
      <c r="AU461" s="185"/>
      <c r="AV461" s="185"/>
      <c r="AW461" s="185"/>
      <c r="AX461" s="185"/>
      <c r="AY461" s="185"/>
      <c r="AZ461" s="185"/>
      <c r="BA461" s="185"/>
      <c r="BB461" s="185"/>
      <c r="BC461" s="185"/>
      <c r="BD461" s="185"/>
      <c r="BE461" s="185"/>
      <c r="BF461" s="185"/>
      <c r="BG461" s="185"/>
      <c r="BH461" s="185"/>
      <c r="BI461" s="185"/>
      <c r="BJ461" s="185"/>
    </row>
    <row r="462" spans="1:62" x14ac:dyDescent="0.3">
      <c r="A462" s="84">
        <f t="shared" si="65"/>
        <v>60</v>
      </c>
      <c r="B462" s="133">
        <f t="shared" si="65"/>
        <v>1.4405486438807567E-3</v>
      </c>
      <c r="C462" s="73">
        <f t="shared" si="58"/>
        <v>1</v>
      </c>
      <c r="D462" s="43">
        <f t="shared" si="61"/>
        <v>1.4405486438807567E-3</v>
      </c>
      <c r="E462" s="133">
        <f t="shared" si="59"/>
        <v>5.0046343355617407E-3</v>
      </c>
      <c r="F462" s="73">
        <f t="shared" si="60"/>
        <v>1</v>
      </c>
      <c r="G462" s="43">
        <f t="shared" si="62"/>
        <v>5.0046343355617407E-3</v>
      </c>
      <c r="H462" s="84"/>
      <c r="I462" s="133"/>
      <c r="J462" s="73"/>
      <c r="K462" s="43"/>
      <c r="L462" s="133"/>
      <c r="M462" s="73"/>
      <c r="N462" s="43"/>
      <c r="O462" s="84"/>
      <c r="P462" s="133"/>
      <c r="Q462" s="73"/>
      <c r="R462" s="43"/>
      <c r="S462" s="133"/>
      <c r="T462" s="73"/>
      <c r="U462" s="43"/>
      <c r="V462" s="185"/>
      <c r="W462" s="185"/>
      <c r="X462" s="185"/>
      <c r="Y462" s="185"/>
      <c r="Z462" s="185"/>
      <c r="AA462" s="185"/>
      <c r="AB462" s="185"/>
      <c r="AC462" s="185"/>
      <c r="AD462" s="185"/>
      <c r="AE462" s="185"/>
      <c r="AF462" s="185"/>
      <c r="AG462" s="185"/>
      <c r="AH462" s="185"/>
      <c r="AI462" s="185"/>
      <c r="AJ462" s="185"/>
      <c r="AK462" s="185"/>
      <c r="AL462" s="185"/>
      <c r="AM462" s="185"/>
      <c r="AN462" s="185"/>
      <c r="AO462" s="185"/>
      <c r="AP462" s="185"/>
      <c r="AQ462" s="185"/>
      <c r="AR462" s="185"/>
      <c r="AS462" s="185"/>
      <c r="AT462" s="185"/>
      <c r="AU462" s="185"/>
      <c r="AV462" s="185"/>
      <c r="AW462" s="185"/>
      <c r="AX462" s="185"/>
      <c r="AY462" s="185"/>
      <c r="AZ462" s="185"/>
      <c r="BA462" s="185"/>
      <c r="BB462" s="185"/>
      <c r="BC462" s="185"/>
      <c r="BD462" s="185"/>
      <c r="BE462" s="185"/>
      <c r="BF462" s="185"/>
      <c r="BG462" s="185"/>
      <c r="BH462" s="185"/>
      <c r="BI462" s="185"/>
      <c r="BJ462" s="185"/>
    </row>
    <row r="463" spans="1:62" x14ac:dyDescent="0.3">
      <c r="A463" s="84">
        <f t="shared" si="65"/>
        <v>61</v>
      </c>
      <c r="B463" s="133">
        <f t="shared" si="65"/>
        <v>1.3150887308833658E-3</v>
      </c>
      <c r="C463" s="73">
        <f t="shared" si="58"/>
        <v>1.0000000000000002</v>
      </c>
      <c r="D463" s="43">
        <f t="shared" si="61"/>
        <v>1.315088730883366E-3</v>
      </c>
      <c r="E463" s="133">
        <f t="shared" si="59"/>
        <v>4.8158043644687286E-3</v>
      </c>
      <c r="F463" s="73">
        <f t="shared" si="60"/>
        <v>1.0000000000000002</v>
      </c>
      <c r="G463" s="43">
        <f t="shared" si="62"/>
        <v>4.8158043644687294E-3</v>
      </c>
      <c r="H463" s="84"/>
      <c r="I463" s="133"/>
      <c r="J463" s="73"/>
      <c r="K463" s="43"/>
      <c r="L463" s="133"/>
      <c r="M463" s="73"/>
      <c r="N463" s="43"/>
      <c r="O463" s="84"/>
      <c r="P463" s="133"/>
      <c r="Q463" s="73"/>
      <c r="R463" s="43"/>
      <c r="S463" s="133"/>
      <c r="T463" s="73"/>
      <c r="U463" s="43"/>
      <c r="V463" s="185"/>
      <c r="W463" s="185"/>
      <c r="X463" s="185"/>
      <c r="Y463" s="185"/>
      <c r="Z463" s="185"/>
      <c r="AA463" s="185"/>
      <c r="AB463" s="185"/>
      <c r="AC463" s="185"/>
      <c r="AD463" s="185"/>
      <c r="AE463" s="185"/>
      <c r="AF463" s="185"/>
      <c r="AG463" s="185"/>
      <c r="AH463" s="185"/>
      <c r="AI463" s="185"/>
      <c r="AJ463" s="185"/>
      <c r="AK463" s="185"/>
      <c r="AL463" s="185"/>
      <c r="AM463" s="185"/>
      <c r="AN463" s="185"/>
      <c r="AO463" s="185"/>
      <c r="AP463" s="185"/>
      <c r="AQ463" s="185"/>
      <c r="AR463" s="185"/>
      <c r="AS463" s="185"/>
      <c r="AT463" s="185"/>
      <c r="AU463" s="185"/>
      <c r="AV463" s="185"/>
      <c r="AW463" s="185"/>
      <c r="AX463" s="185"/>
      <c r="AY463" s="185"/>
      <c r="AZ463" s="185"/>
      <c r="BA463" s="185"/>
      <c r="BB463" s="185"/>
      <c r="BC463" s="185"/>
      <c r="BD463" s="185"/>
      <c r="BE463" s="185"/>
      <c r="BF463" s="185"/>
      <c r="BG463" s="185"/>
      <c r="BH463" s="185"/>
      <c r="BI463" s="185"/>
      <c r="BJ463" s="185"/>
    </row>
    <row r="464" spans="1:62" x14ac:dyDescent="0.3">
      <c r="A464" s="84">
        <f t="shared" si="65"/>
        <v>62</v>
      </c>
      <c r="B464" s="133">
        <f t="shared" si="65"/>
        <v>1.1851481067074966E-3</v>
      </c>
      <c r="C464" s="73">
        <f t="shared" si="58"/>
        <v>0.99999999999999989</v>
      </c>
      <c r="D464" s="43">
        <f t="shared" si="61"/>
        <v>1.1851481067074964E-3</v>
      </c>
      <c r="E464" s="133">
        <f t="shared" si="59"/>
        <v>4.6272944441741798E-3</v>
      </c>
      <c r="F464" s="73">
        <f t="shared" si="60"/>
        <v>0.99999999999999989</v>
      </c>
      <c r="G464" s="43">
        <f t="shared" si="62"/>
        <v>4.6272944441741789E-3</v>
      </c>
      <c r="H464" s="84"/>
      <c r="I464" s="133"/>
      <c r="J464" s="73"/>
      <c r="K464" s="43"/>
      <c r="L464" s="133"/>
      <c r="M464" s="73"/>
      <c r="N464" s="43"/>
      <c r="O464" s="84"/>
      <c r="P464" s="133"/>
      <c r="Q464" s="73"/>
      <c r="R464" s="43"/>
      <c r="S464" s="133"/>
      <c r="T464" s="73"/>
      <c r="U464" s="43"/>
      <c r="V464" s="185"/>
      <c r="W464" s="185"/>
      <c r="X464" s="185"/>
      <c r="Y464" s="185"/>
      <c r="Z464" s="185"/>
      <c r="AA464" s="185"/>
      <c r="AB464" s="185"/>
      <c r="AC464" s="185"/>
      <c r="AD464" s="185"/>
      <c r="AE464" s="185"/>
      <c r="AF464" s="185"/>
      <c r="AG464" s="185"/>
      <c r="AH464" s="185"/>
      <c r="AI464" s="185"/>
      <c r="AJ464" s="185"/>
      <c r="AK464" s="185"/>
      <c r="AL464" s="185"/>
      <c r="AM464" s="185"/>
      <c r="AN464" s="185"/>
      <c r="AO464" s="185"/>
      <c r="AP464" s="185"/>
      <c r="AQ464" s="185"/>
      <c r="AR464" s="185"/>
      <c r="AS464" s="185"/>
      <c r="AT464" s="185"/>
      <c r="AU464" s="185"/>
      <c r="AV464" s="185"/>
      <c r="AW464" s="185"/>
      <c r="AX464" s="185"/>
      <c r="AY464" s="185"/>
      <c r="AZ464" s="185"/>
      <c r="BA464" s="185"/>
      <c r="BB464" s="185"/>
      <c r="BC464" s="185"/>
      <c r="BD464" s="185"/>
      <c r="BE464" s="185"/>
      <c r="BF464" s="185"/>
      <c r="BG464" s="185"/>
      <c r="BH464" s="185"/>
      <c r="BI464" s="185"/>
      <c r="BJ464" s="185"/>
    </row>
    <row r="465" spans="1:62" x14ac:dyDescent="0.3">
      <c r="A465" s="84">
        <f t="shared" si="65"/>
        <v>63</v>
      </c>
      <c r="B465" s="133">
        <f t="shared" si="65"/>
        <v>1.0363244854223262E-3</v>
      </c>
      <c r="C465" s="73">
        <f t="shared" si="58"/>
        <v>1</v>
      </c>
      <c r="D465" s="43">
        <f t="shared" si="61"/>
        <v>1.0363244854223262E-3</v>
      </c>
      <c r="E465" s="133">
        <f t="shared" si="59"/>
        <v>4.0239986890719297E-3</v>
      </c>
      <c r="F465" s="73">
        <f t="shared" si="60"/>
        <v>1</v>
      </c>
      <c r="G465" s="43">
        <f t="shared" si="62"/>
        <v>4.0239986890719297E-3</v>
      </c>
      <c r="H465" s="84"/>
      <c r="I465" s="133"/>
      <c r="J465" s="73"/>
      <c r="K465" s="43"/>
      <c r="L465" s="133"/>
      <c r="M465" s="73"/>
      <c r="N465" s="43"/>
      <c r="O465" s="84"/>
      <c r="P465" s="133"/>
      <c r="Q465" s="73"/>
      <c r="R465" s="43"/>
      <c r="S465" s="133"/>
      <c r="T465" s="73"/>
      <c r="U465" s="43"/>
      <c r="V465" s="185"/>
      <c r="W465" s="185"/>
      <c r="X465" s="185"/>
      <c r="Y465" s="185"/>
      <c r="Z465" s="185"/>
      <c r="AA465" s="185"/>
      <c r="AB465" s="185"/>
      <c r="AC465" s="185"/>
      <c r="AD465" s="185"/>
      <c r="AE465" s="185"/>
      <c r="AF465" s="185"/>
      <c r="AG465" s="185"/>
      <c r="AH465" s="185"/>
      <c r="AI465" s="185"/>
      <c r="AJ465" s="185"/>
      <c r="AK465" s="185"/>
      <c r="AL465" s="185"/>
      <c r="AM465" s="185"/>
      <c r="AN465" s="185"/>
      <c r="AO465" s="185"/>
      <c r="AP465" s="185"/>
      <c r="AQ465" s="185"/>
      <c r="AR465" s="185"/>
      <c r="AS465" s="185"/>
      <c r="AT465" s="185"/>
      <c r="AU465" s="185"/>
      <c r="AV465" s="185"/>
      <c r="AW465" s="185"/>
      <c r="AX465" s="185"/>
      <c r="AY465" s="185"/>
      <c r="AZ465" s="185"/>
      <c r="BA465" s="185"/>
      <c r="BB465" s="185"/>
      <c r="BC465" s="185"/>
      <c r="BD465" s="185"/>
      <c r="BE465" s="185"/>
      <c r="BF465" s="185"/>
      <c r="BG465" s="185"/>
      <c r="BH465" s="185"/>
      <c r="BI465" s="185"/>
      <c r="BJ465" s="185"/>
    </row>
    <row r="466" spans="1:62" x14ac:dyDescent="0.3">
      <c r="A466" s="84">
        <f t="shared" si="65"/>
        <v>64</v>
      </c>
      <c r="B466" s="133">
        <f t="shared" si="65"/>
        <v>8.465343619339261E-4</v>
      </c>
      <c r="C466" s="73">
        <f t="shared" si="58"/>
        <v>0.99999999999999989</v>
      </c>
      <c r="D466" s="43">
        <f t="shared" si="61"/>
        <v>8.46534361933926E-4</v>
      </c>
      <c r="E466" s="133">
        <f t="shared" si="59"/>
        <v>3.7701984058909829E-3</v>
      </c>
      <c r="F466" s="73">
        <f t="shared" si="60"/>
        <v>0.99999999999999989</v>
      </c>
      <c r="G466" s="43">
        <f t="shared" si="62"/>
        <v>3.7701984058909825E-3</v>
      </c>
      <c r="H466" s="84"/>
      <c r="I466" s="133"/>
      <c r="J466" s="73"/>
      <c r="K466" s="43"/>
      <c r="L466" s="133"/>
      <c r="M466" s="73"/>
      <c r="N466" s="43"/>
      <c r="O466" s="84"/>
      <c r="P466" s="133"/>
      <c r="Q466" s="73"/>
      <c r="R466" s="43"/>
      <c r="S466" s="133"/>
      <c r="T466" s="73"/>
      <c r="U466" s="43"/>
      <c r="V466" s="185"/>
      <c r="W466" s="185"/>
      <c r="X466" s="185"/>
      <c r="Y466" s="185"/>
      <c r="Z466" s="185"/>
      <c r="AA466" s="185"/>
      <c r="AB466" s="185"/>
      <c r="AC466" s="185"/>
      <c r="AD466" s="185"/>
      <c r="AE466" s="185"/>
      <c r="AF466" s="185"/>
      <c r="AG466" s="185"/>
      <c r="AH466" s="185"/>
      <c r="AI466" s="185"/>
      <c r="AJ466" s="185"/>
      <c r="AK466" s="185"/>
      <c r="AL466" s="185"/>
      <c r="AM466" s="185"/>
      <c r="AN466" s="185"/>
      <c r="AO466" s="185"/>
      <c r="AP466" s="185"/>
      <c r="AQ466" s="185"/>
      <c r="AR466" s="185"/>
      <c r="AS466" s="185"/>
      <c r="AT466" s="185"/>
      <c r="AU466" s="185"/>
      <c r="AV466" s="185"/>
      <c r="AW466" s="185"/>
      <c r="AX466" s="185"/>
      <c r="AY466" s="185"/>
      <c r="AZ466" s="185"/>
      <c r="BA466" s="185"/>
      <c r="BB466" s="185"/>
      <c r="BC466" s="185"/>
      <c r="BD466" s="185"/>
      <c r="BE466" s="185"/>
      <c r="BF466" s="185"/>
      <c r="BG466" s="185"/>
      <c r="BH466" s="185"/>
      <c r="BI466" s="185"/>
      <c r="BJ466" s="185"/>
    </row>
    <row r="467" spans="1:62" x14ac:dyDescent="0.3">
      <c r="A467" s="84">
        <f t="shared" ref="A467:B482" si="66">A272</f>
        <v>65</v>
      </c>
      <c r="B467" s="133">
        <f t="shared" si="66"/>
        <v>7.3899729365044817E-4</v>
      </c>
      <c r="C467" s="73">
        <f t="shared" ref="C467:C486" si="67">C272/$C367</f>
        <v>1</v>
      </c>
      <c r="D467" s="43">
        <f t="shared" si="61"/>
        <v>7.3899729365044817E-4</v>
      </c>
      <c r="E467" s="133">
        <f t="shared" ref="E467:E485" si="68">E272</f>
        <v>3.4853531952591514E-3</v>
      </c>
      <c r="F467" s="73">
        <f t="shared" ref="F467:F485" si="69">F272/$C367</f>
        <v>1</v>
      </c>
      <c r="G467" s="43">
        <f t="shared" si="62"/>
        <v>3.4853531952591514E-3</v>
      </c>
      <c r="H467" s="84"/>
      <c r="I467" s="133"/>
      <c r="J467" s="73"/>
      <c r="K467" s="43"/>
      <c r="L467" s="133"/>
      <c r="M467" s="73"/>
      <c r="N467" s="43"/>
      <c r="O467" s="84"/>
      <c r="P467" s="133"/>
      <c r="Q467" s="73"/>
      <c r="R467" s="43"/>
      <c r="S467" s="133"/>
      <c r="T467" s="73"/>
      <c r="U467" s="43"/>
      <c r="V467" s="185"/>
      <c r="W467" s="185"/>
      <c r="X467" s="185"/>
      <c r="Y467" s="185"/>
      <c r="Z467" s="185"/>
      <c r="AA467" s="185"/>
      <c r="AB467" s="185"/>
      <c r="AC467" s="185"/>
      <c r="AD467" s="185"/>
      <c r="AE467" s="185"/>
      <c r="AF467" s="185"/>
      <c r="AG467" s="185"/>
      <c r="AH467" s="185"/>
      <c r="AI467" s="185"/>
      <c r="AJ467" s="185"/>
      <c r="AK467" s="185"/>
      <c r="AL467" s="185"/>
      <c r="AM467" s="185"/>
      <c r="AN467" s="185"/>
      <c r="AO467" s="185"/>
      <c r="AP467" s="185"/>
      <c r="AQ467" s="185"/>
      <c r="AR467" s="185"/>
      <c r="AS467" s="185"/>
      <c r="AT467" s="185"/>
      <c r="AU467" s="185"/>
      <c r="AV467" s="185"/>
      <c r="AW467" s="185"/>
      <c r="AX467" s="185"/>
      <c r="AY467" s="185"/>
      <c r="AZ467" s="185"/>
      <c r="BA467" s="185"/>
      <c r="BB467" s="185"/>
      <c r="BC467" s="185"/>
      <c r="BD467" s="185"/>
      <c r="BE467" s="185"/>
      <c r="BF467" s="185"/>
      <c r="BG467" s="185"/>
      <c r="BH467" s="185"/>
      <c r="BI467" s="185"/>
      <c r="BJ467" s="185"/>
    </row>
    <row r="468" spans="1:62" x14ac:dyDescent="0.3">
      <c r="A468" s="84">
        <f t="shared" si="66"/>
        <v>66</v>
      </c>
      <c r="B468" s="133">
        <f t="shared" si="66"/>
        <v>6.5514398445321238E-4</v>
      </c>
      <c r="C468" s="73">
        <f t="shared" si="67"/>
        <v>1.0000000000000002</v>
      </c>
      <c r="D468" s="43">
        <f t="shared" si="61"/>
        <v>6.5514398445321248E-4</v>
      </c>
      <c r="E468" s="133">
        <f t="shared" si="68"/>
        <v>3.1035325926931125E-3</v>
      </c>
      <c r="F468" s="73">
        <f t="shared" si="69"/>
        <v>1.0000000000000002</v>
      </c>
      <c r="G468" s="43">
        <f t="shared" si="62"/>
        <v>3.1035325926931133E-3</v>
      </c>
      <c r="H468" s="84"/>
      <c r="I468" s="133"/>
      <c r="J468" s="73"/>
      <c r="K468" s="43"/>
      <c r="L468" s="133"/>
      <c r="M468" s="73"/>
      <c r="N468" s="43"/>
      <c r="O468" s="84"/>
      <c r="P468" s="133"/>
      <c r="Q468" s="73"/>
      <c r="R468" s="43"/>
      <c r="S468" s="133"/>
      <c r="T468" s="73"/>
      <c r="U468" s="43"/>
      <c r="V468" s="185"/>
      <c r="W468" s="185"/>
      <c r="X468" s="185"/>
      <c r="Y468" s="185"/>
      <c r="Z468" s="185"/>
      <c r="AA468" s="185"/>
      <c r="AB468" s="185"/>
      <c r="AC468" s="185"/>
      <c r="AD468" s="185"/>
      <c r="AE468" s="185"/>
      <c r="AF468" s="185"/>
      <c r="AG468" s="185"/>
      <c r="AH468" s="185"/>
      <c r="AI468" s="185"/>
      <c r="AJ468" s="185"/>
      <c r="AK468" s="185"/>
      <c r="AL468" s="185"/>
      <c r="AM468" s="185"/>
      <c r="AN468" s="185"/>
      <c r="AO468" s="185"/>
      <c r="AP468" s="185"/>
      <c r="AQ468" s="185"/>
      <c r="AR468" s="185"/>
      <c r="AS468" s="185"/>
      <c r="AT468" s="185"/>
      <c r="AU468" s="185"/>
      <c r="AV468" s="185"/>
      <c r="AW468" s="185"/>
      <c r="AX468" s="185"/>
      <c r="AY468" s="185"/>
      <c r="AZ468" s="185"/>
      <c r="BA468" s="185"/>
      <c r="BB468" s="185"/>
      <c r="BC468" s="185"/>
      <c r="BD468" s="185"/>
      <c r="BE468" s="185"/>
      <c r="BF468" s="185"/>
      <c r="BG468" s="185"/>
      <c r="BH468" s="185"/>
      <c r="BI468" s="185"/>
      <c r="BJ468" s="185"/>
    </row>
    <row r="469" spans="1:62" x14ac:dyDescent="0.3">
      <c r="A469" s="84">
        <f t="shared" si="66"/>
        <v>67</v>
      </c>
      <c r="B469" s="133">
        <f t="shared" si="66"/>
        <v>5.5976884651131827E-4</v>
      </c>
      <c r="C469" s="73">
        <f t="shared" si="67"/>
        <v>1</v>
      </c>
      <c r="D469" s="43">
        <f t="shared" si="61"/>
        <v>5.5976884651131827E-4</v>
      </c>
      <c r="E469" s="133">
        <f t="shared" si="68"/>
        <v>2.7412350888332995E-3</v>
      </c>
      <c r="F469" s="73">
        <f t="shared" si="69"/>
        <v>1</v>
      </c>
      <c r="G469" s="43">
        <f t="shared" si="62"/>
        <v>2.7412350888332995E-3</v>
      </c>
      <c r="H469" s="84"/>
      <c r="I469" s="133"/>
      <c r="J469" s="73"/>
      <c r="K469" s="43"/>
      <c r="L469" s="133"/>
      <c r="M469" s="73"/>
      <c r="N469" s="43"/>
      <c r="O469" s="84"/>
      <c r="P469" s="133"/>
      <c r="Q469" s="73"/>
      <c r="R469" s="43"/>
      <c r="S469" s="133"/>
      <c r="T469" s="73"/>
      <c r="U469" s="43"/>
      <c r="V469" s="185"/>
      <c r="W469" s="185"/>
      <c r="X469" s="185"/>
      <c r="Y469" s="185"/>
      <c r="Z469" s="185"/>
      <c r="AA469" s="185"/>
      <c r="AB469" s="185"/>
      <c r="AC469" s="185"/>
      <c r="AD469" s="185"/>
      <c r="AE469" s="185"/>
      <c r="AF469" s="185"/>
      <c r="AG469" s="185"/>
      <c r="AH469" s="185"/>
      <c r="AI469" s="185"/>
      <c r="AJ469" s="185"/>
      <c r="AK469" s="185"/>
      <c r="AL469" s="185"/>
      <c r="AM469" s="185"/>
      <c r="AN469" s="185"/>
      <c r="AO469" s="185"/>
      <c r="AP469" s="185"/>
      <c r="AQ469" s="185"/>
      <c r="AR469" s="185"/>
      <c r="AS469" s="185"/>
      <c r="AT469" s="185"/>
      <c r="AU469" s="185"/>
      <c r="AV469" s="185"/>
      <c r="AW469" s="185"/>
      <c r="AX469" s="185"/>
      <c r="AY469" s="185"/>
      <c r="AZ469" s="185"/>
      <c r="BA469" s="185"/>
      <c r="BB469" s="185"/>
      <c r="BC469" s="185"/>
      <c r="BD469" s="185"/>
      <c r="BE469" s="185"/>
      <c r="BF469" s="185"/>
      <c r="BG469" s="185"/>
      <c r="BH469" s="185"/>
      <c r="BI469" s="185"/>
      <c r="BJ469" s="185"/>
    </row>
    <row r="470" spans="1:62" x14ac:dyDescent="0.3">
      <c r="A470" s="84">
        <f t="shared" si="66"/>
        <v>68</v>
      </c>
      <c r="B470" s="133">
        <f t="shared" si="66"/>
        <v>4.4038989868471921E-4</v>
      </c>
      <c r="C470" s="73">
        <f t="shared" si="67"/>
        <v>1</v>
      </c>
      <c r="D470" s="43">
        <f t="shared" si="61"/>
        <v>4.4038989868471921E-4</v>
      </c>
      <c r="E470" s="133">
        <f t="shared" si="68"/>
        <v>2.4515891162245271E-3</v>
      </c>
      <c r="F470" s="73">
        <f t="shared" si="69"/>
        <v>1</v>
      </c>
      <c r="G470" s="43">
        <f t="shared" si="62"/>
        <v>2.4515891162245271E-3</v>
      </c>
      <c r="H470" s="84"/>
      <c r="I470" s="133"/>
      <c r="J470" s="73"/>
      <c r="K470" s="43"/>
      <c r="L470" s="133"/>
      <c r="M470" s="73"/>
      <c r="N470" s="43"/>
      <c r="O470" s="84"/>
      <c r="P470" s="133"/>
      <c r="Q470" s="73"/>
      <c r="R470" s="43"/>
      <c r="S470" s="133"/>
      <c r="T470" s="73"/>
      <c r="U470" s="43"/>
      <c r="V470" s="185"/>
      <c r="W470" s="185"/>
      <c r="X470" s="185"/>
      <c r="Y470" s="185"/>
      <c r="Z470" s="185"/>
      <c r="AA470" s="185"/>
      <c r="AB470" s="185"/>
      <c r="AC470" s="185"/>
      <c r="AD470" s="185"/>
      <c r="AE470" s="185"/>
      <c r="AF470" s="185"/>
      <c r="AG470" s="185"/>
      <c r="AH470" s="185"/>
      <c r="AI470" s="185"/>
      <c r="AJ470" s="185"/>
      <c r="AK470" s="185"/>
      <c r="AL470" s="185"/>
      <c r="AM470" s="185"/>
      <c r="AN470" s="185"/>
      <c r="AO470" s="185"/>
      <c r="AP470" s="185"/>
      <c r="AQ470" s="185"/>
      <c r="AR470" s="185"/>
      <c r="AS470" s="185"/>
      <c r="AT470" s="185"/>
      <c r="AU470" s="185"/>
      <c r="AV470" s="185"/>
      <c r="AW470" s="185"/>
      <c r="AX470" s="185"/>
      <c r="AY470" s="185"/>
      <c r="AZ470" s="185"/>
      <c r="BA470" s="185"/>
      <c r="BB470" s="185"/>
      <c r="BC470" s="185"/>
      <c r="BD470" s="185"/>
      <c r="BE470" s="185"/>
      <c r="BF470" s="185"/>
      <c r="BG470" s="185"/>
      <c r="BH470" s="185"/>
      <c r="BI470" s="185"/>
      <c r="BJ470" s="185"/>
    </row>
    <row r="471" spans="1:62" x14ac:dyDescent="0.3">
      <c r="A471" s="84">
        <f t="shared" si="66"/>
        <v>69</v>
      </c>
      <c r="B471" s="133">
        <f t="shared" si="66"/>
        <v>4.1446578400923794E-4</v>
      </c>
      <c r="C471" s="73">
        <f t="shared" si="67"/>
        <v>0.99999999999999989</v>
      </c>
      <c r="D471" s="43">
        <f t="shared" ref="D471:D486" si="70">B471*C471</f>
        <v>4.1446578400923789E-4</v>
      </c>
      <c r="E471" s="133">
        <f t="shared" si="68"/>
        <v>2.2934840217839376E-3</v>
      </c>
      <c r="F471" s="73">
        <f t="shared" si="69"/>
        <v>0.99999999999999989</v>
      </c>
      <c r="G471" s="43">
        <f t="shared" ref="G471:G485" si="71">E471*F471</f>
        <v>2.2934840217839372E-3</v>
      </c>
      <c r="H471" s="84"/>
      <c r="I471" s="133"/>
      <c r="J471" s="73"/>
      <c r="K471" s="43"/>
      <c r="L471" s="133"/>
      <c r="M471" s="73"/>
      <c r="N471" s="43"/>
      <c r="O471" s="84"/>
      <c r="P471" s="133"/>
      <c r="Q471" s="73"/>
      <c r="R471" s="43"/>
      <c r="S471" s="133"/>
      <c r="T471" s="73"/>
      <c r="U471" s="43"/>
      <c r="V471" s="185"/>
      <c r="W471" s="185"/>
      <c r="X471" s="185"/>
      <c r="Y471" s="185"/>
      <c r="Z471" s="185"/>
      <c r="AA471" s="185"/>
      <c r="AB471" s="185"/>
      <c r="AC471" s="185"/>
      <c r="AD471" s="185"/>
      <c r="AE471" s="185"/>
      <c r="AF471" s="185"/>
      <c r="AG471" s="185"/>
      <c r="AH471" s="185"/>
      <c r="AI471" s="185"/>
      <c r="AJ471" s="185"/>
      <c r="AK471" s="185"/>
      <c r="AL471" s="185"/>
      <c r="AM471" s="185"/>
      <c r="AN471" s="185"/>
      <c r="AO471" s="185"/>
      <c r="AP471" s="185"/>
      <c r="AQ471" s="185"/>
      <c r="AR471" s="185"/>
      <c r="AS471" s="185"/>
      <c r="AT471" s="185"/>
      <c r="AU471" s="185"/>
      <c r="AV471" s="185"/>
      <c r="AW471" s="185"/>
      <c r="AX471" s="185"/>
      <c r="AY471" s="185"/>
      <c r="AZ471" s="185"/>
      <c r="BA471" s="185"/>
      <c r="BB471" s="185"/>
      <c r="BC471" s="185"/>
      <c r="BD471" s="185"/>
      <c r="BE471" s="185"/>
      <c r="BF471" s="185"/>
      <c r="BG471" s="185"/>
      <c r="BH471" s="185"/>
      <c r="BI471" s="185"/>
      <c r="BJ471" s="185"/>
    </row>
    <row r="472" spans="1:62" x14ac:dyDescent="0.3">
      <c r="A472" s="84">
        <f t="shared" si="66"/>
        <v>70</v>
      </c>
      <c r="B472" s="133">
        <f t="shared" si="66"/>
        <v>3.4149420195973503E-4</v>
      </c>
      <c r="C472" s="73">
        <f t="shared" si="67"/>
        <v>1</v>
      </c>
      <c r="D472" s="43">
        <f t="shared" si="70"/>
        <v>3.4149420195973503E-4</v>
      </c>
      <c r="E472" s="133">
        <f t="shared" si="68"/>
        <v>1.9356672291026031E-3</v>
      </c>
      <c r="F472" s="73">
        <f t="shared" si="69"/>
        <v>1</v>
      </c>
      <c r="G472" s="43">
        <f t="shared" si="71"/>
        <v>1.9356672291026031E-3</v>
      </c>
      <c r="H472" s="84"/>
      <c r="I472" s="133"/>
      <c r="J472" s="73"/>
      <c r="K472" s="43"/>
      <c r="L472" s="133"/>
      <c r="M472" s="73"/>
      <c r="N472" s="43"/>
      <c r="O472" s="84"/>
      <c r="P472" s="133"/>
      <c r="Q472" s="73"/>
      <c r="R472" s="43"/>
      <c r="S472" s="133"/>
      <c r="T472" s="73"/>
      <c r="U472" s="43"/>
      <c r="V472" s="185"/>
      <c r="W472" s="185"/>
      <c r="X472" s="185"/>
      <c r="Y472" s="185"/>
      <c r="Z472" s="185"/>
      <c r="AA472" s="185"/>
      <c r="AB472" s="185"/>
      <c r="AC472" s="185"/>
      <c r="AD472" s="185"/>
      <c r="AE472" s="185"/>
      <c r="AF472" s="185"/>
      <c r="AG472" s="185"/>
      <c r="AH472" s="185"/>
      <c r="AI472" s="185"/>
      <c r="AJ472" s="185"/>
      <c r="AK472" s="185"/>
      <c r="AL472" s="185"/>
      <c r="AM472" s="185"/>
      <c r="AN472" s="185"/>
      <c r="AO472" s="185"/>
      <c r="AP472" s="185"/>
      <c r="AQ472" s="185"/>
      <c r="AR472" s="185"/>
      <c r="AS472" s="185"/>
      <c r="AT472" s="185"/>
      <c r="AU472" s="185"/>
      <c r="AV472" s="185"/>
      <c r="AW472" s="185"/>
      <c r="AX472" s="185"/>
      <c r="AY472" s="185"/>
      <c r="AZ472" s="185"/>
      <c r="BA472" s="185"/>
      <c r="BB472" s="185"/>
      <c r="BC472" s="185"/>
      <c r="BD472" s="185"/>
      <c r="BE472" s="185"/>
      <c r="BF472" s="185"/>
      <c r="BG472" s="185"/>
      <c r="BH472" s="185"/>
      <c r="BI472" s="185"/>
      <c r="BJ472" s="185"/>
    </row>
    <row r="473" spans="1:62" x14ac:dyDescent="0.3">
      <c r="A473" s="84">
        <f t="shared" si="66"/>
        <v>71</v>
      </c>
      <c r="B473" s="133">
        <f t="shared" si="66"/>
        <v>2.8676551542260788E-4</v>
      </c>
      <c r="C473" s="73">
        <f t="shared" si="67"/>
        <v>1</v>
      </c>
      <c r="D473" s="43">
        <f t="shared" si="70"/>
        <v>2.8676551542260788E-4</v>
      </c>
      <c r="E473" s="133">
        <f t="shared" si="68"/>
        <v>1.6719453711693121E-3</v>
      </c>
      <c r="F473" s="73">
        <f t="shared" si="69"/>
        <v>1</v>
      </c>
      <c r="G473" s="43">
        <f t="shared" si="71"/>
        <v>1.6719453711693121E-3</v>
      </c>
      <c r="H473" s="84"/>
      <c r="I473" s="133"/>
      <c r="J473" s="73"/>
      <c r="K473" s="43"/>
      <c r="L473" s="133"/>
      <c r="M473" s="73"/>
      <c r="N473" s="43"/>
      <c r="O473" s="84"/>
      <c r="P473" s="133"/>
      <c r="Q473" s="73"/>
      <c r="R473" s="43"/>
      <c r="S473" s="133"/>
      <c r="T473" s="73"/>
      <c r="U473" s="43"/>
      <c r="V473" s="185"/>
      <c r="W473" s="185"/>
      <c r="X473" s="185"/>
      <c r="Y473" s="185"/>
      <c r="Z473" s="185"/>
      <c r="AA473" s="185"/>
      <c r="AB473" s="185"/>
      <c r="AC473" s="185"/>
      <c r="AD473" s="185"/>
      <c r="AE473" s="185"/>
      <c r="AF473" s="185"/>
      <c r="AG473" s="185"/>
      <c r="AH473" s="185"/>
      <c r="AI473" s="185"/>
      <c r="AJ473" s="185"/>
      <c r="AK473" s="185"/>
      <c r="AL473" s="185"/>
      <c r="AM473" s="185"/>
      <c r="AN473" s="185"/>
      <c r="AO473" s="185"/>
      <c r="AP473" s="185"/>
      <c r="AQ473" s="185"/>
      <c r="AR473" s="185"/>
      <c r="AS473" s="185"/>
      <c r="AT473" s="185"/>
      <c r="AU473" s="185"/>
      <c r="AV473" s="185"/>
      <c r="AW473" s="185"/>
      <c r="AX473" s="185"/>
      <c r="AY473" s="185"/>
      <c r="AZ473" s="185"/>
      <c r="BA473" s="185"/>
      <c r="BB473" s="185"/>
      <c r="BC473" s="185"/>
      <c r="BD473" s="185"/>
      <c r="BE473" s="185"/>
      <c r="BF473" s="185"/>
      <c r="BG473" s="185"/>
      <c r="BH473" s="185"/>
      <c r="BI473" s="185"/>
      <c r="BJ473" s="185"/>
    </row>
    <row r="474" spans="1:62" x14ac:dyDescent="0.3">
      <c r="A474" s="84">
        <f t="shared" si="66"/>
        <v>72</v>
      </c>
      <c r="B474" s="133">
        <f t="shared" si="66"/>
        <v>2.3139672728855523E-4</v>
      </c>
      <c r="C474" s="73">
        <f t="shared" si="67"/>
        <v>0.99999999999999989</v>
      </c>
      <c r="D474" s="43">
        <f t="shared" si="70"/>
        <v>2.313967272885552E-4</v>
      </c>
      <c r="E474" s="133">
        <f t="shared" si="68"/>
        <v>1.368537214226642E-3</v>
      </c>
      <c r="F474" s="73">
        <f t="shared" si="69"/>
        <v>0.99999999999999989</v>
      </c>
      <c r="G474" s="43">
        <f t="shared" si="71"/>
        <v>1.3685372142266418E-3</v>
      </c>
      <c r="H474" s="84"/>
      <c r="I474" s="133"/>
      <c r="J474" s="73"/>
      <c r="K474" s="43"/>
      <c r="L474" s="133"/>
      <c r="M474" s="73"/>
      <c r="N474" s="43"/>
      <c r="O474" s="84"/>
      <c r="P474" s="133"/>
      <c r="Q474" s="73"/>
      <c r="R474" s="43"/>
      <c r="S474" s="133"/>
      <c r="T474" s="73"/>
      <c r="U474" s="43"/>
      <c r="V474" s="185"/>
      <c r="W474" s="185"/>
      <c r="X474" s="185"/>
      <c r="Y474" s="185"/>
      <c r="Z474" s="185"/>
      <c r="AA474" s="185"/>
      <c r="AB474" s="185"/>
      <c r="AC474" s="185"/>
      <c r="AD474" s="185"/>
      <c r="AE474" s="185"/>
      <c r="AF474" s="185"/>
      <c r="AG474" s="185"/>
      <c r="AH474" s="185"/>
      <c r="AI474" s="185"/>
      <c r="AJ474" s="185"/>
      <c r="AK474" s="185"/>
      <c r="AL474" s="185"/>
      <c r="AM474" s="185"/>
      <c r="AN474" s="185"/>
      <c r="AO474" s="185"/>
      <c r="AP474" s="185"/>
      <c r="AQ474" s="185"/>
      <c r="AR474" s="185"/>
      <c r="AS474" s="185"/>
      <c r="AT474" s="185"/>
      <c r="AU474" s="185"/>
      <c r="AV474" s="185"/>
      <c r="AW474" s="185"/>
      <c r="AX474" s="185"/>
      <c r="AY474" s="185"/>
      <c r="AZ474" s="185"/>
      <c r="BA474" s="185"/>
      <c r="BB474" s="185"/>
      <c r="BC474" s="185"/>
      <c r="BD474" s="185"/>
      <c r="BE474" s="185"/>
      <c r="BF474" s="185"/>
      <c r="BG474" s="185"/>
      <c r="BH474" s="185"/>
      <c r="BI474" s="185"/>
      <c r="BJ474" s="185"/>
    </row>
    <row r="475" spans="1:62" x14ac:dyDescent="0.3">
      <c r="A475" s="84">
        <f t="shared" si="66"/>
        <v>73</v>
      </c>
      <c r="B475" s="133">
        <f t="shared" si="66"/>
        <v>1.8306905672068271E-4</v>
      </c>
      <c r="C475" s="73">
        <f t="shared" si="67"/>
        <v>1.0000000000000002</v>
      </c>
      <c r="D475" s="43">
        <f t="shared" si="70"/>
        <v>1.8306905672068273E-4</v>
      </c>
      <c r="E475" s="133">
        <f t="shared" si="68"/>
        <v>1.1112163722626054E-3</v>
      </c>
      <c r="F475" s="73">
        <f t="shared" si="69"/>
        <v>1.0000000000000002</v>
      </c>
      <c r="G475" s="43">
        <f t="shared" si="71"/>
        <v>1.1112163722626057E-3</v>
      </c>
      <c r="H475" s="84"/>
      <c r="I475" s="133"/>
      <c r="J475" s="73"/>
      <c r="K475" s="43"/>
      <c r="L475" s="133"/>
      <c r="M475" s="73"/>
      <c r="N475" s="43"/>
      <c r="O475" s="84"/>
      <c r="P475" s="133"/>
      <c r="Q475" s="73"/>
      <c r="R475" s="43"/>
      <c r="S475" s="133"/>
      <c r="T475" s="73"/>
      <c r="U475" s="43"/>
      <c r="V475" s="185"/>
      <c r="W475" s="185"/>
      <c r="X475" s="185"/>
      <c r="Y475" s="185"/>
      <c r="Z475" s="185"/>
      <c r="AA475" s="185"/>
      <c r="AB475" s="185"/>
      <c r="AC475" s="185"/>
      <c r="AD475" s="185"/>
      <c r="AE475" s="185"/>
      <c r="AF475" s="185"/>
      <c r="AG475" s="185"/>
      <c r="AH475" s="185"/>
      <c r="AI475" s="185"/>
      <c r="AJ475" s="185"/>
      <c r="AK475" s="185"/>
      <c r="AL475" s="185"/>
      <c r="AM475" s="185"/>
      <c r="AN475" s="185"/>
      <c r="AO475" s="185"/>
      <c r="AP475" s="185"/>
      <c r="AQ475" s="185"/>
      <c r="AR475" s="185"/>
      <c r="AS475" s="185"/>
      <c r="AT475" s="185"/>
      <c r="AU475" s="185"/>
      <c r="AV475" s="185"/>
      <c r="AW475" s="185"/>
      <c r="AX475" s="185"/>
      <c r="AY475" s="185"/>
      <c r="AZ475" s="185"/>
      <c r="BA475" s="185"/>
      <c r="BB475" s="185"/>
      <c r="BC475" s="185"/>
      <c r="BD475" s="185"/>
      <c r="BE475" s="185"/>
      <c r="BF475" s="185"/>
      <c r="BG475" s="185"/>
      <c r="BH475" s="185"/>
      <c r="BI475" s="185"/>
      <c r="BJ475" s="185"/>
    </row>
    <row r="476" spans="1:62" x14ac:dyDescent="0.3">
      <c r="A476" s="84">
        <f t="shared" si="66"/>
        <v>74</v>
      </c>
      <c r="B476" s="133">
        <f t="shared" si="66"/>
        <v>1.2481981140046548E-4</v>
      </c>
      <c r="C476" s="73">
        <f t="shared" si="67"/>
        <v>0.99999999999999989</v>
      </c>
      <c r="D476" s="43">
        <f t="shared" si="70"/>
        <v>1.2481981140046545E-4</v>
      </c>
      <c r="E476" s="133">
        <f t="shared" si="68"/>
        <v>8.6381710505091373E-4</v>
      </c>
      <c r="F476" s="73">
        <f t="shared" si="69"/>
        <v>0.99999999999999989</v>
      </c>
      <c r="G476" s="43">
        <f t="shared" si="71"/>
        <v>8.6381710505091362E-4</v>
      </c>
      <c r="H476" s="84"/>
      <c r="I476" s="133"/>
      <c r="J476" s="73"/>
      <c r="K476" s="43"/>
      <c r="L476" s="133"/>
      <c r="M476" s="73"/>
      <c r="N476" s="43"/>
      <c r="O476" s="84"/>
      <c r="P476" s="133"/>
      <c r="Q476" s="73"/>
      <c r="R476" s="43"/>
      <c r="S476" s="133"/>
      <c r="T476" s="73"/>
      <c r="U476" s="43"/>
      <c r="V476" s="185"/>
      <c r="W476" s="185"/>
      <c r="X476" s="185"/>
      <c r="Y476" s="185"/>
      <c r="Z476" s="185"/>
      <c r="AA476" s="185"/>
      <c r="AB476" s="185"/>
      <c r="AC476" s="185"/>
      <c r="AD476" s="185"/>
      <c r="AE476" s="185"/>
      <c r="AF476" s="185"/>
      <c r="AG476" s="185"/>
      <c r="AH476" s="185"/>
      <c r="AI476" s="185"/>
      <c r="AJ476" s="185"/>
      <c r="AK476" s="185"/>
      <c r="AL476" s="185"/>
      <c r="AM476" s="185"/>
      <c r="AN476" s="185"/>
      <c r="AO476" s="185"/>
      <c r="AP476" s="185"/>
      <c r="AQ476" s="185"/>
      <c r="AR476" s="185"/>
      <c r="AS476" s="185"/>
      <c r="AT476" s="185"/>
      <c r="AU476" s="185"/>
      <c r="AV476" s="185"/>
      <c r="AW476" s="185"/>
      <c r="AX476" s="185"/>
      <c r="AY476" s="185"/>
      <c r="AZ476" s="185"/>
      <c r="BA476" s="185"/>
      <c r="BB476" s="185"/>
      <c r="BC476" s="185"/>
      <c r="BD476" s="185"/>
      <c r="BE476" s="185"/>
      <c r="BF476" s="185"/>
      <c r="BG476" s="185"/>
      <c r="BH476" s="185"/>
      <c r="BI476" s="185"/>
      <c r="BJ476" s="185"/>
    </row>
    <row r="477" spans="1:62" x14ac:dyDescent="0.3">
      <c r="A477" s="84">
        <f t="shared" si="66"/>
        <v>75</v>
      </c>
      <c r="B477" s="133">
        <f t="shared" si="66"/>
        <v>9.7615493531133258E-5</v>
      </c>
      <c r="C477" s="73">
        <f t="shared" si="67"/>
        <v>1.0000000000000002</v>
      </c>
      <c r="D477" s="43">
        <f t="shared" si="70"/>
        <v>9.7615493531133285E-5</v>
      </c>
      <c r="E477" s="133">
        <f t="shared" si="68"/>
        <v>6.948302834625912E-4</v>
      </c>
      <c r="F477" s="73">
        <f t="shared" si="69"/>
        <v>1.0000000000000002</v>
      </c>
      <c r="G477" s="43">
        <f t="shared" si="71"/>
        <v>6.948302834625913E-4</v>
      </c>
      <c r="H477" s="84"/>
      <c r="I477" s="133"/>
      <c r="J477" s="73"/>
      <c r="K477" s="43"/>
      <c r="L477" s="133"/>
      <c r="M477" s="73"/>
      <c r="N477" s="43"/>
      <c r="O477" s="84"/>
      <c r="P477" s="133"/>
      <c r="Q477" s="73"/>
      <c r="R477" s="43"/>
      <c r="S477" s="133"/>
      <c r="T477" s="73"/>
      <c r="U477" s="43"/>
      <c r="V477" s="185"/>
      <c r="W477" s="185"/>
      <c r="X477" s="185"/>
      <c r="Y477" s="185"/>
      <c r="Z477" s="185"/>
      <c r="AA477" s="185"/>
      <c r="AB477" s="185"/>
      <c r="AC477" s="185"/>
      <c r="AD477" s="185"/>
      <c r="AE477" s="185"/>
      <c r="AF477" s="185"/>
      <c r="AG477" s="185"/>
      <c r="AH477" s="185"/>
      <c r="AI477" s="185"/>
      <c r="AJ477" s="185"/>
      <c r="AK477" s="185"/>
      <c r="AL477" s="185"/>
      <c r="AM477" s="185"/>
      <c r="AN477" s="185"/>
      <c r="AO477" s="185"/>
      <c r="AP477" s="185"/>
      <c r="AQ477" s="185"/>
      <c r="AR477" s="185"/>
      <c r="AS477" s="185"/>
      <c r="AT477" s="185"/>
      <c r="AU477" s="185"/>
      <c r="AV477" s="185"/>
      <c r="AW477" s="185"/>
      <c r="AX477" s="185"/>
      <c r="AY477" s="185"/>
      <c r="AZ477" s="185"/>
      <c r="BA477" s="185"/>
      <c r="BB477" s="185"/>
      <c r="BC477" s="185"/>
      <c r="BD477" s="185"/>
      <c r="BE477" s="185"/>
      <c r="BF477" s="185"/>
      <c r="BG477" s="185"/>
      <c r="BH477" s="185"/>
      <c r="BI477" s="185"/>
      <c r="BJ477" s="185"/>
    </row>
    <row r="478" spans="1:62" x14ac:dyDescent="0.3">
      <c r="A478" s="84">
        <f t="shared" si="66"/>
        <v>76</v>
      </c>
      <c r="B478" s="133">
        <f t="shared" si="66"/>
        <v>7.8732496421832072E-5</v>
      </c>
      <c r="C478" s="73">
        <f t="shared" si="67"/>
        <v>1</v>
      </c>
      <c r="D478" s="43">
        <f t="shared" si="70"/>
        <v>7.8732496421832072E-5</v>
      </c>
      <c r="E478" s="133">
        <f t="shared" si="68"/>
        <v>4.5831274339863226E-4</v>
      </c>
      <c r="F478" s="73">
        <f t="shared" si="69"/>
        <v>1</v>
      </c>
      <c r="G478" s="43">
        <f t="shared" si="71"/>
        <v>4.5831274339863226E-4</v>
      </c>
      <c r="H478" s="84"/>
      <c r="I478" s="133"/>
      <c r="J478" s="73"/>
      <c r="K478" s="43"/>
      <c r="L478" s="133"/>
      <c r="M478" s="73"/>
      <c r="N478" s="43"/>
      <c r="O478" s="84"/>
      <c r="P478" s="133"/>
      <c r="Q478" s="73"/>
      <c r="R478" s="43"/>
      <c r="S478" s="133"/>
      <c r="T478" s="73"/>
      <c r="U478" s="43"/>
      <c r="V478" s="185"/>
      <c r="W478" s="185"/>
      <c r="X478" s="185"/>
      <c r="Y478" s="185"/>
      <c r="Z478" s="185"/>
      <c r="AA478" s="185"/>
      <c r="AB478" s="185"/>
      <c r="AC478" s="185"/>
      <c r="AD478" s="185"/>
      <c r="AE478" s="185"/>
      <c r="AF478" s="185"/>
      <c r="AG478" s="185"/>
      <c r="AH478" s="185"/>
      <c r="AI478" s="185"/>
      <c r="AJ478" s="185"/>
      <c r="AK478" s="185"/>
      <c r="AL478" s="185"/>
      <c r="AM478" s="185"/>
      <c r="AN478" s="185"/>
      <c r="AO478" s="185"/>
      <c r="AP478" s="185"/>
      <c r="AQ478" s="185"/>
      <c r="AR478" s="185"/>
      <c r="AS478" s="185"/>
      <c r="AT478" s="185"/>
      <c r="AU478" s="185"/>
      <c r="AV478" s="185"/>
      <c r="AW478" s="185"/>
      <c r="AX478" s="185"/>
      <c r="AY478" s="185"/>
      <c r="AZ478" s="185"/>
      <c r="BA478" s="185"/>
      <c r="BB478" s="185"/>
      <c r="BC478" s="185"/>
      <c r="BD478" s="185"/>
      <c r="BE478" s="185"/>
      <c r="BF478" s="185"/>
      <c r="BG478" s="185"/>
      <c r="BH478" s="185"/>
      <c r="BI478" s="185"/>
      <c r="BJ478" s="185"/>
    </row>
    <row r="479" spans="1:62" x14ac:dyDescent="0.3">
      <c r="A479" s="84">
        <f t="shared" si="66"/>
        <v>77</v>
      </c>
      <c r="B479" s="133">
        <f t="shared" si="66"/>
        <v>4.3846959389394283E-5</v>
      </c>
      <c r="C479" s="73">
        <f t="shared" si="67"/>
        <v>1</v>
      </c>
      <c r="D479" s="43">
        <f t="shared" si="70"/>
        <v>4.3846959389394283E-5</v>
      </c>
      <c r="E479" s="133">
        <f t="shared" si="68"/>
        <v>3.3541323678894312E-4</v>
      </c>
      <c r="F479" s="73">
        <f t="shared" si="69"/>
        <v>1</v>
      </c>
      <c r="G479" s="43">
        <f t="shared" si="71"/>
        <v>3.3541323678894312E-4</v>
      </c>
      <c r="H479" s="84"/>
      <c r="I479" s="133"/>
      <c r="J479" s="73"/>
      <c r="K479" s="43"/>
      <c r="L479" s="133"/>
      <c r="M479" s="73"/>
      <c r="N479" s="43"/>
      <c r="O479" s="84"/>
      <c r="P479" s="133"/>
      <c r="Q479" s="73"/>
      <c r="R479" s="43"/>
      <c r="S479" s="133"/>
      <c r="T479" s="73"/>
      <c r="U479" s="43"/>
      <c r="V479" s="185"/>
      <c r="W479" s="185"/>
      <c r="X479" s="185"/>
      <c r="Y479" s="185"/>
      <c r="Z479" s="185"/>
      <c r="AA479" s="185"/>
      <c r="AB479" s="185"/>
      <c r="AC479" s="185"/>
      <c r="AD479" s="185"/>
      <c r="AE479" s="185"/>
      <c r="AF479" s="185"/>
      <c r="AG479" s="185"/>
      <c r="AH479" s="185"/>
      <c r="AI479" s="185"/>
      <c r="AJ479" s="185"/>
      <c r="AK479" s="185"/>
      <c r="AL479" s="185"/>
      <c r="AM479" s="185"/>
      <c r="AN479" s="185"/>
      <c r="AO479" s="185"/>
      <c r="AP479" s="185"/>
      <c r="AQ479" s="185"/>
      <c r="AR479" s="185"/>
      <c r="AS479" s="185"/>
      <c r="AT479" s="185"/>
      <c r="AU479" s="185"/>
      <c r="AV479" s="185"/>
      <c r="AW479" s="185"/>
      <c r="AX479" s="185"/>
      <c r="AY479" s="185"/>
      <c r="AZ479" s="185"/>
      <c r="BA479" s="185"/>
      <c r="BB479" s="185"/>
      <c r="BC479" s="185"/>
      <c r="BD479" s="185"/>
      <c r="BE479" s="185"/>
      <c r="BF479" s="185"/>
      <c r="BG479" s="185"/>
      <c r="BH479" s="185"/>
      <c r="BI479" s="185"/>
      <c r="BJ479" s="185"/>
    </row>
    <row r="480" spans="1:62" x14ac:dyDescent="0.3">
      <c r="A480" s="84">
        <f t="shared" si="66"/>
        <v>78</v>
      </c>
      <c r="B480" s="133">
        <f t="shared" si="66"/>
        <v>3.7765994218602379E-5</v>
      </c>
      <c r="C480" s="73">
        <f t="shared" si="67"/>
        <v>1</v>
      </c>
      <c r="D480" s="43">
        <f t="shared" si="70"/>
        <v>3.7765994218602379E-5</v>
      </c>
      <c r="E480" s="133">
        <f t="shared" si="68"/>
        <v>2.787642454610396E-4</v>
      </c>
      <c r="F480" s="73">
        <f t="shared" si="69"/>
        <v>1</v>
      </c>
      <c r="G480" s="43">
        <f t="shared" si="71"/>
        <v>2.787642454610396E-4</v>
      </c>
      <c r="H480" s="84"/>
      <c r="I480" s="133"/>
      <c r="J480" s="73"/>
      <c r="K480" s="43"/>
      <c r="L480" s="133"/>
      <c r="M480" s="73"/>
      <c r="N480" s="43"/>
      <c r="O480" s="84"/>
      <c r="P480" s="133"/>
      <c r="Q480" s="73"/>
      <c r="R480" s="43"/>
      <c r="S480" s="133"/>
      <c r="T480" s="73"/>
      <c r="U480" s="43"/>
      <c r="V480" s="185"/>
      <c r="W480" s="185"/>
      <c r="X480" s="185"/>
      <c r="Y480" s="185"/>
      <c r="Z480" s="185"/>
      <c r="AA480" s="185"/>
      <c r="AB480" s="185"/>
      <c r="AC480" s="185"/>
      <c r="AD480" s="185"/>
      <c r="AE480" s="185"/>
      <c r="AF480" s="185"/>
      <c r="AG480" s="185"/>
      <c r="AH480" s="185"/>
      <c r="AI480" s="185"/>
      <c r="AJ480" s="185"/>
      <c r="AK480" s="185"/>
      <c r="AL480" s="185"/>
      <c r="AM480" s="185"/>
      <c r="AN480" s="185"/>
      <c r="AO480" s="185"/>
      <c r="AP480" s="185"/>
      <c r="AQ480" s="185"/>
      <c r="AR480" s="185"/>
      <c r="AS480" s="185"/>
      <c r="AT480" s="185"/>
      <c r="AU480" s="185"/>
      <c r="AV480" s="185"/>
      <c r="AW480" s="185"/>
      <c r="AX480" s="185"/>
      <c r="AY480" s="185"/>
      <c r="AZ480" s="185"/>
      <c r="BA480" s="185"/>
      <c r="BB480" s="185"/>
      <c r="BC480" s="185"/>
      <c r="BD480" s="185"/>
      <c r="BE480" s="185"/>
      <c r="BF480" s="185"/>
      <c r="BG480" s="185"/>
      <c r="BH480" s="185"/>
      <c r="BI480" s="185"/>
      <c r="BJ480" s="185"/>
    </row>
    <row r="481" spans="1:62" x14ac:dyDescent="0.3">
      <c r="A481" s="84">
        <f t="shared" si="66"/>
        <v>79</v>
      </c>
      <c r="B481" s="133">
        <f t="shared" si="66"/>
        <v>2.2723606690853973E-5</v>
      </c>
      <c r="C481" s="73">
        <f t="shared" si="67"/>
        <v>1</v>
      </c>
      <c r="D481" s="43">
        <f t="shared" si="70"/>
        <v>2.2723606690853973E-5</v>
      </c>
      <c r="E481" s="133">
        <f t="shared" si="68"/>
        <v>1.9267058067456468E-4</v>
      </c>
      <c r="F481" s="73">
        <f t="shared" si="69"/>
        <v>1</v>
      </c>
      <c r="G481" s="43">
        <f t="shared" si="71"/>
        <v>1.9267058067456468E-4</v>
      </c>
      <c r="H481" s="84"/>
      <c r="I481" s="133"/>
      <c r="J481" s="73"/>
      <c r="K481" s="43"/>
      <c r="L481" s="133"/>
      <c r="M481" s="73"/>
      <c r="N481" s="43"/>
      <c r="O481" s="84"/>
      <c r="P481" s="133"/>
      <c r="Q481" s="73"/>
      <c r="R481" s="43"/>
      <c r="S481" s="133"/>
      <c r="T481" s="73"/>
      <c r="U481" s="43"/>
      <c r="V481" s="185"/>
      <c r="W481" s="185"/>
      <c r="X481" s="185"/>
      <c r="Y481" s="185"/>
      <c r="Z481" s="185"/>
      <c r="AA481" s="185"/>
      <c r="AB481" s="185"/>
      <c r="AC481" s="185"/>
      <c r="AD481" s="185"/>
      <c r="AE481" s="185"/>
      <c r="AF481" s="185"/>
      <c r="AG481" s="185"/>
      <c r="AH481" s="185"/>
      <c r="AI481" s="185"/>
      <c r="AJ481" s="185"/>
      <c r="AK481" s="185"/>
      <c r="AL481" s="185"/>
      <c r="AM481" s="185"/>
      <c r="AN481" s="185"/>
      <c r="AO481" s="185"/>
      <c r="AP481" s="185"/>
      <c r="AQ481" s="185"/>
      <c r="AR481" s="185"/>
      <c r="AS481" s="185"/>
      <c r="AT481" s="185"/>
      <c r="AU481" s="185"/>
      <c r="AV481" s="185"/>
      <c r="AW481" s="185"/>
      <c r="AX481" s="185"/>
      <c r="AY481" s="185"/>
      <c r="AZ481" s="185"/>
      <c r="BA481" s="185"/>
      <c r="BB481" s="185"/>
      <c r="BC481" s="185"/>
      <c r="BD481" s="185"/>
      <c r="BE481" s="185"/>
      <c r="BF481" s="185"/>
      <c r="BG481" s="185"/>
      <c r="BH481" s="185"/>
      <c r="BI481" s="185"/>
      <c r="BJ481" s="185"/>
    </row>
    <row r="482" spans="1:62" x14ac:dyDescent="0.3">
      <c r="A482" s="84">
        <f t="shared" si="66"/>
        <v>80</v>
      </c>
      <c r="B482" s="133">
        <f t="shared" si="66"/>
        <v>1.7922844713912993E-5</v>
      </c>
      <c r="C482" s="73">
        <f t="shared" si="67"/>
        <v>0.99999999999999978</v>
      </c>
      <c r="D482" s="43">
        <f t="shared" si="70"/>
        <v>1.7922844713912989E-5</v>
      </c>
      <c r="E482" s="133">
        <f t="shared" si="68"/>
        <v>1.3826194493590023E-4</v>
      </c>
      <c r="F482" s="73">
        <f t="shared" si="69"/>
        <v>0.99999999999999978</v>
      </c>
      <c r="G482" s="43">
        <f t="shared" si="71"/>
        <v>1.3826194493590021E-4</v>
      </c>
      <c r="H482" s="84"/>
      <c r="I482" s="133"/>
      <c r="J482" s="73"/>
      <c r="K482" s="43"/>
      <c r="L482" s="133"/>
      <c r="M482" s="73"/>
      <c r="N482" s="43"/>
      <c r="O482" s="84"/>
      <c r="P482" s="133"/>
      <c r="Q482" s="73"/>
      <c r="R482" s="43"/>
      <c r="S482" s="133"/>
      <c r="T482" s="73"/>
      <c r="U482" s="43"/>
      <c r="V482" s="185"/>
      <c r="W482" s="185"/>
      <c r="X482" s="185"/>
      <c r="Y482" s="185"/>
      <c r="Z482" s="185"/>
      <c r="AA482" s="185"/>
      <c r="AB482" s="185"/>
      <c r="AC482" s="185"/>
      <c r="AD482" s="185"/>
      <c r="AE482" s="185"/>
      <c r="AF482" s="185"/>
      <c r="AG482" s="185"/>
      <c r="AH482" s="185"/>
      <c r="AI482" s="185"/>
      <c r="AJ482" s="185"/>
      <c r="AK482" s="185"/>
      <c r="AL482" s="185"/>
      <c r="AM482" s="185"/>
      <c r="AN482" s="185"/>
      <c r="AO482" s="185"/>
      <c r="AP482" s="185"/>
      <c r="AQ482" s="185"/>
      <c r="AR482" s="185"/>
      <c r="AS482" s="185"/>
      <c r="AT482" s="185"/>
      <c r="AU482" s="185"/>
      <c r="AV482" s="185"/>
      <c r="AW482" s="185"/>
      <c r="AX482" s="185"/>
      <c r="AY482" s="185"/>
      <c r="AZ482" s="185"/>
      <c r="BA482" s="185"/>
      <c r="BB482" s="185"/>
      <c r="BC482" s="185"/>
      <c r="BD482" s="185"/>
      <c r="BE482" s="185"/>
      <c r="BF482" s="185"/>
      <c r="BG482" s="185"/>
      <c r="BH482" s="185"/>
      <c r="BI482" s="185"/>
      <c r="BJ482" s="185"/>
    </row>
    <row r="483" spans="1:62" x14ac:dyDescent="0.3">
      <c r="A483" s="84">
        <f t="shared" ref="A483:B486" si="72">A288</f>
        <v>81</v>
      </c>
      <c r="B483" s="133">
        <f t="shared" si="72"/>
        <v>8.3213207600310329E-6</v>
      </c>
      <c r="C483" s="73">
        <f t="shared" si="67"/>
        <v>1</v>
      </c>
      <c r="D483" s="43">
        <f t="shared" si="70"/>
        <v>8.3213207600310329E-6</v>
      </c>
      <c r="E483" s="133">
        <f t="shared" si="68"/>
        <v>8.3853309197235779E-5</v>
      </c>
      <c r="F483" s="73">
        <f t="shared" si="69"/>
        <v>1</v>
      </c>
      <c r="G483" s="43">
        <f t="shared" si="71"/>
        <v>8.3853309197235779E-5</v>
      </c>
      <c r="H483" s="84"/>
      <c r="I483" s="133"/>
      <c r="J483" s="73"/>
      <c r="K483" s="43"/>
      <c r="L483" s="133"/>
      <c r="M483" s="73"/>
      <c r="N483" s="43"/>
      <c r="O483" s="84"/>
      <c r="P483" s="133"/>
      <c r="Q483" s="73"/>
      <c r="R483" s="43"/>
      <c r="S483" s="133"/>
      <c r="T483" s="73"/>
      <c r="U483" s="43"/>
      <c r="V483" s="185"/>
      <c r="W483" s="185"/>
      <c r="X483" s="185"/>
      <c r="Y483" s="185"/>
      <c r="Z483" s="185"/>
      <c r="AA483" s="185"/>
      <c r="AB483" s="185"/>
      <c r="AC483" s="185"/>
      <c r="AD483" s="185"/>
      <c r="AE483" s="185"/>
      <c r="AF483" s="185"/>
      <c r="AG483" s="185"/>
      <c r="AH483" s="185"/>
      <c r="AI483" s="185"/>
      <c r="AJ483" s="185"/>
      <c r="AK483" s="185"/>
      <c r="AL483" s="185"/>
      <c r="AM483" s="185"/>
      <c r="AN483" s="185"/>
      <c r="AO483" s="185"/>
      <c r="AP483" s="185"/>
      <c r="AQ483" s="185"/>
      <c r="AR483" s="185"/>
      <c r="AS483" s="185"/>
      <c r="AT483" s="185"/>
      <c r="AU483" s="185"/>
      <c r="AV483" s="185"/>
      <c r="AW483" s="185"/>
      <c r="AX483" s="185"/>
      <c r="AY483" s="185"/>
      <c r="AZ483" s="185"/>
      <c r="BA483" s="185"/>
      <c r="BB483" s="185"/>
      <c r="BC483" s="185"/>
      <c r="BD483" s="185"/>
      <c r="BE483" s="185"/>
      <c r="BF483" s="185"/>
      <c r="BG483" s="185"/>
      <c r="BH483" s="185"/>
      <c r="BI483" s="185"/>
      <c r="BJ483" s="185"/>
    </row>
    <row r="484" spans="1:62" x14ac:dyDescent="0.3">
      <c r="A484" s="84">
        <f t="shared" si="72"/>
        <v>82</v>
      </c>
      <c r="B484" s="133">
        <f t="shared" si="72"/>
        <v>6.7210667677173718E-6</v>
      </c>
      <c r="C484" s="73">
        <f t="shared" si="67"/>
        <v>1</v>
      </c>
      <c r="D484" s="43">
        <f t="shared" si="70"/>
        <v>6.7210667677173718E-6</v>
      </c>
      <c r="E484" s="133">
        <f t="shared" si="68"/>
        <v>4.4167010187857013E-5</v>
      </c>
      <c r="F484" s="73">
        <f t="shared" si="69"/>
        <v>1</v>
      </c>
      <c r="G484" s="43">
        <f t="shared" si="71"/>
        <v>4.4167010187857013E-5</v>
      </c>
      <c r="H484" s="84"/>
      <c r="I484" s="133"/>
      <c r="J484" s="73"/>
      <c r="K484" s="43"/>
      <c r="L484" s="133"/>
      <c r="M484" s="73"/>
      <c r="N484" s="43"/>
      <c r="O484" s="84"/>
      <c r="P484" s="133"/>
      <c r="Q484" s="73"/>
      <c r="R484" s="43"/>
      <c r="S484" s="133"/>
      <c r="T484" s="73"/>
      <c r="U484" s="43"/>
      <c r="V484" s="185"/>
      <c r="W484" s="185"/>
      <c r="X484" s="185"/>
      <c r="Y484" s="185"/>
      <c r="Z484" s="185"/>
      <c r="AA484" s="185"/>
      <c r="AB484" s="185"/>
      <c r="AC484" s="185"/>
      <c r="AD484" s="185"/>
      <c r="AE484" s="185"/>
      <c r="AF484" s="185"/>
      <c r="AG484" s="185"/>
      <c r="AH484" s="185"/>
      <c r="AI484" s="185"/>
      <c r="AJ484" s="185"/>
      <c r="AK484" s="185"/>
      <c r="AL484" s="185"/>
      <c r="AM484" s="185"/>
      <c r="AN484" s="185"/>
      <c r="AO484" s="185"/>
      <c r="AP484" s="185"/>
      <c r="AQ484" s="185"/>
      <c r="AR484" s="185"/>
      <c r="AS484" s="185"/>
      <c r="AT484" s="185"/>
      <c r="AU484" s="185"/>
      <c r="AV484" s="185"/>
      <c r="AW484" s="185"/>
      <c r="AX484" s="185"/>
      <c r="AY484" s="185"/>
      <c r="AZ484" s="185"/>
      <c r="BA484" s="185"/>
      <c r="BB484" s="185"/>
      <c r="BC484" s="185"/>
      <c r="BD484" s="185"/>
      <c r="BE484" s="185"/>
      <c r="BF484" s="185"/>
      <c r="BG484" s="185"/>
      <c r="BH484" s="185"/>
      <c r="BI484" s="185"/>
      <c r="BJ484" s="185"/>
    </row>
    <row r="485" spans="1:62" x14ac:dyDescent="0.3">
      <c r="A485" s="84">
        <f t="shared" si="72"/>
        <v>83</v>
      </c>
      <c r="B485" s="133">
        <f t="shared" si="72"/>
        <v>7.6812191631055678E-6</v>
      </c>
      <c r="C485" s="73">
        <f t="shared" si="67"/>
        <v>1</v>
      </c>
      <c r="D485" s="43">
        <f t="shared" si="70"/>
        <v>7.6812191631055678E-6</v>
      </c>
      <c r="E485" s="133">
        <f t="shared" si="68"/>
        <v>6.2089854901770003E-5</v>
      </c>
      <c r="F485" s="73">
        <f t="shared" si="69"/>
        <v>1</v>
      </c>
      <c r="G485" s="43">
        <f t="shared" si="71"/>
        <v>6.2089854901770003E-5</v>
      </c>
      <c r="H485" s="84"/>
      <c r="I485" s="133"/>
      <c r="J485" s="73"/>
      <c r="K485" s="43"/>
      <c r="L485" s="133"/>
      <c r="M485" s="73"/>
      <c r="N485" s="43"/>
      <c r="O485" s="84"/>
      <c r="P485" s="133"/>
      <c r="Q485" s="73"/>
      <c r="R485" s="43"/>
      <c r="S485" s="133"/>
      <c r="T485" s="73"/>
      <c r="U485" s="43"/>
      <c r="V485" s="185"/>
      <c r="W485" s="185"/>
      <c r="X485" s="185"/>
      <c r="Y485" s="185"/>
      <c r="Z485" s="185"/>
      <c r="AA485" s="185"/>
      <c r="AB485" s="185"/>
      <c r="AC485" s="185"/>
      <c r="AD485" s="185"/>
      <c r="AE485" s="185"/>
      <c r="AF485" s="185"/>
      <c r="AG485" s="185"/>
      <c r="AH485" s="185"/>
      <c r="AI485" s="185"/>
      <c r="AJ485" s="185"/>
      <c r="AK485" s="185"/>
      <c r="AL485" s="185"/>
      <c r="AM485" s="185"/>
      <c r="AN485" s="185"/>
      <c r="AO485" s="185"/>
      <c r="AP485" s="185"/>
      <c r="AQ485" s="185"/>
      <c r="AR485" s="185"/>
      <c r="AS485" s="185"/>
      <c r="AT485" s="185"/>
      <c r="AU485" s="185"/>
      <c r="AV485" s="185"/>
      <c r="AW485" s="185"/>
      <c r="AX485" s="185"/>
      <c r="AY485" s="185"/>
      <c r="AZ485" s="185"/>
      <c r="BA485" s="185"/>
      <c r="BB485" s="185"/>
      <c r="BC485" s="185"/>
      <c r="BD485" s="185"/>
      <c r="BE485" s="185"/>
      <c r="BF485" s="185"/>
      <c r="BG485" s="185"/>
      <c r="BH485" s="185"/>
      <c r="BI485" s="185"/>
      <c r="BJ485" s="185"/>
    </row>
    <row r="486" spans="1:62" ht="13.5" thickBot="1" x14ac:dyDescent="0.35">
      <c r="A486" s="85" t="str">
        <f t="shared" si="72"/>
        <v>NNNN</v>
      </c>
      <c r="B486" s="137">
        <f t="shared" si="72"/>
        <v>0.18744191078007902</v>
      </c>
      <c r="C486" s="77">
        <f t="shared" si="67"/>
        <v>1</v>
      </c>
      <c r="D486" s="141">
        <f t="shared" si="70"/>
        <v>0.18744191078007902</v>
      </c>
      <c r="E486" s="79"/>
      <c r="F486" s="77"/>
      <c r="G486" s="72"/>
      <c r="H486" s="85"/>
      <c r="I486" s="137"/>
      <c r="J486" s="77"/>
      <c r="K486" s="141"/>
      <c r="L486" s="79"/>
      <c r="M486" s="77"/>
      <c r="N486" s="72"/>
      <c r="O486" s="85"/>
      <c r="P486" s="137"/>
      <c r="Q486" s="77"/>
      <c r="R486" s="141"/>
      <c r="S486" s="79"/>
      <c r="T486" s="77"/>
      <c r="U486" s="72"/>
      <c r="V486" s="185"/>
      <c r="W486" s="185"/>
      <c r="X486" s="185"/>
      <c r="Y486" s="185"/>
      <c r="Z486" s="185"/>
      <c r="AA486" s="185"/>
      <c r="AB486" s="185"/>
      <c r="AC486" s="185"/>
      <c r="AD486" s="185"/>
      <c r="AE486" s="185"/>
      <c r="AF486" s="185"/>
      <c r="AG486" s="185"/>
      <c r="AH486" s="185"/>
      <c r="AI486" s="185"/>
      <c r="AJ486" s="185"/>
      <c r="AK486" s="185"/>
      <c r="AL486" s="185"/>
      <c r="AM486" s="185"/>
      <c r="AN486" s="185"/>
      <c r="AO486" s="185"/>
      <c r="AP486" s="185"/>
      <c r="AQ486" s="185"/>
      <c r="AR486" s="185"/>
      <c r="AS486" s="185"/>
      <c r="AT486" s="185"/>
      <c r="AU486" s="185"/>
      <c r="AV486" s="185"/>
      <c r="AW486" s="185"/>
      <c r="AX486" s="185"/>
      <c r="AY486" s="185"/>
      <c r="AZ486" s="185"/>
      <c r="BA486" s="185"/>
      <c r="BB486" s="185"/>
      <c r="BC486" s="185"/>
      <c r="BD486" s="185"/>
      <c r="BE486" s="185"/>
      <c r="BF486" s="185"/>
      <c r="BG486" s="185"/>
      <c r="BH486" s="185"/>
      <c r="BI486" s="185"/>
      <c r="BJ486" s="185"/>
    </row>
    <row r="487" spans="1:62" x14ac:dyDescent="0.3">
      <c r="A487" s="184"/>
      <c r="B487" s="185"/>
      <c r="C487" s="185"/>
      <c r="D487" s="185"/>
      <c r="E487" s="185"/>
      <c r="F487" s="185"/>
      <c r="G487" s="26"/>
      <c r="H487" s="26"/>
      <c r="I487" s="185"/>
      <c r="J487" s="185"/>
      <c r="L487" s="185"/>
      <c r="M487" s="185"/>
      <c r="N487" s="185"/>
      <c r="O487" s="185"/>
      <c r="P487" s="185"/>
      <c r="Q487" s="185"/>
      <c r="R487" s="185"/>
      <c r="S487" s="185"/>
      <c r="U487" s="185"/>
      <c r="V487" s="185"/>
      <c r="X487" s="185"/>
      <c r="Y487" s="185"/>
      <c r="Z487" s="185"/>
      <c r="AA487" s="26"/>
      <c r="AB487" s="185"/>
      <c r="AC487" s="185"/>
      <c r="AD487" s="185"/>
      <c r="AE487" s="185"/>
      <c r="AF487" s="185"/>
      <c r="AH487" s="185"/>
      <c r="AI487" s="185"/>
      <c r="AK487" s="185"/>
      <c r="AL487" s="185"/>
      <c r="AM487" s="185"/>
      <c r="AN487" s="185"/>
      <c r="AO487" s="185"/>
      <c r="AP487" s="185"/>
      <c r="AQ487" s="185"/>
      <c r="AR487" s="185"/>
      <c r="AS487" s="185"/>
      <c r="AT487" s="185"/>
      <c r="AU487" s="185"/>
      <c r="AV487" s="185"/>
      <c r="AW487" s="185"/>
      <c r="AX487" s="185"/>
      <c r="AY487" s="185"/>
      <c r="AZ487" s="185"/>
      <c r="BA487" s="185"/>
      <c r="BB487" s="185"/>
      <c r="BC487" s="185"/>
      <c r="BD487" s="185"/>
      <c r="BE487" s="185"/>
      <c r="BF487" s="185"/>
      <c r="BG487" s="185"/>
      <c r="BH487" s="185"/>
      <c r="BI487" s="185"/>
      <c r="BJ487" s="185"/>
    </row>
    <row r="488" spans="1:62" x14ac:dyDescent="0.3">
      <c r="A488" s="184"/>
      <c r="B488" s="185"/>
      <c r="C488" s="185"/>
      <c r="D488" s="185"/>
      <c r="E488" s="185"/>
      <c r="F488" s="185"/>
      <c r="G488" s="26"/>
      <c r="H488" s="26"/>
      <c r="I488" s="185"/>
      <c r="J488" s="185"/>
      <c r="L488" s="185"/>
      <c r="M488" s="185"/>
      <c r="N488" s="185"/>
      <c r="O488" s="185"/>
      <c r="P488" s="185"/>
      <c r="Q488" s="185"/>
      <c r="R488" s="185"/>
      <c r="S488" s="185"/>
      <c r="U488" s="185"/>
      <c r="V488" s="185"/>
      <c r="X488" s="185"/>
      <c r="Y488" s="185"/>
      <c r="Z488" s="185"/>
      <c r="AA488" s="26"/>
      <c r="AB488" s="185"/>
      <c r="AC488" s="185"/>
      <c r="AD488" s="185"/>
      <c r="AE488" s="185"/>
      <c r="AF488" s="185"/>
      <c r="AH488" s="185"/>
      <c r="AI488" s="185"/>
      <c r="AK488" s="185"/>
      <c r="AL488" s="185"/>
      <c r="AM488" s="185"/>
      <c r="AN488" s="185"/>
      <c r="AO488" s="185"/>
      <c r="AP488" s="185"/>
      <c r="AQ488" s="185"/>
      <c r="AR488" s="185"/>
      <c r="AS488" s="185"/>
      <c r="AT488" s="185"/>
      <c r="AU488" s="185"/>
      <c r="AV488" s="185"/>
      <c r="AW488" s="185"/>
      <c r="AX488" s="185"/>
      <c r="AY488" s="185"/>
      <c r="AZ488" s="185"/>
      <c r="BA488" s="185"/>
      <c r="BB488" s="185"/>
      <c r="BC488" s="185"/>
      <c r="BD488" s="185"/>
      <c r="BE488" s="185"/>
      <c r="BF488" s="185"/>
      <c r="BG488" s="185"/>
      <c r="BH488" s="185"/>
      <c r="BI488" s="185"/>
      <c r="BJ488" s="185"/>
    </row>
    <row r="489" spans="1:62" ht="15" x14ac:dyDescent="0.3">
      <c r="A489" s="131" t="s">
        <v>54</v>
      </c>
      <c r="B489" s="185"/>
      <c r="C489" s="184"/>
      <c r="D489" s="184"/>
      <c r="E489" s="184"/>
      <c r="I489" s="185"/>
      <c r="J489" s="185"/>
      <c r="L489" s="185"/>
      <c r="M489" s="185"/>
      <c r="N489" s="185"/>
      <c r="O489" s="185"/>
      <c r="P489" s="185"/>
      <c r="Q489" s="185"/>
      <c r="R489" s="185"/>
      <c r="S489" s="185"/>
      <c r="U489" s="185"/>
      <c r="V489" s="185"/>
      <c r="X489" s="185"/>
      <c r="Y489" s="185"/>
      <c r="Z489" s="185"/>
      <c r="AA489" s="26"/>
      <c r="AB489" s="185"/>
      <c r="AC489" s="185"/>
      <c r="AD489" s="185"/>
      <c r="AE489" s="185"/>
      <c r="AF489" s="185"/>
      <c r="AH489" s="185"/>
      <c r="AI489" s="185"/>
      <c r="AK489" s="185"/>
      <c r="AL489" s="185"/>
      <c r="AM489" s="185"/>
      <c r="AN489" s="185"/>
      <c r="AO489" s="185"/>
      <c r="AP489" s="185"/>
      <c r="AQ489" s="185"/>
      <c r="AR489" s="185"/>
      <c r="AS489" s="185"/>
      <c r="AT489" s="185"/>
      <c r="AU489" s="185"/>
      <c r="AV489" s="185"/>
      <c r="AW489" s="185"/>
      <c r="AX489" s="185"/>
      <c r="AY489" s="185"/>
      <c r="AZ489" s="185"/>
      <c r="BA489" s="185"/>
      <c r="BB489" s="185"/>
      <c r="BC489" s="185"/>
      <c r="BD489" s="185"/>
      <c r="BE489" s="185"/>
      <c r="BF489" s="185"/>
      <c r="BG489" s="185"/>
      <c r="BH489" s="185"/>
      <c r="BI489" s="185"/>
      <c r="BJ489" s="185"/>
    </row>
    <row r="490" spans="1:62" x14ac:dyDescent="0.3">
      <c r="A490" s="18" t="s">
        <v>57</v>
      </c>
      <c r="B490" s="185"/>
      <c r="C490" s="184"/>
      <c r="D490" s="184"/>
      <c r="E490" s="184"/>
      <c r="F490" s="26"/>
      <c r="G490" s="26"/>
      <c r="H490" s="26"/>
      <c r="I490" s="185"/>
      <c r="J490" s="185"/>
      <c r="L490" s="185"/>
      <c r="M490" s="185"/>
      <c r="N490" s="185"/>
      <c r="O490" s="185"/>
      <c r="P490" s="185"/>
      <c r="Q490" s="185"/>
      <c r="R490" s="185"/>
      <c r="S490" s="185"/>
      <c r="U490" s="185"/>
      <c r="V490" s="185"/>
      <c r="X490" s="185"/>
      <c r="Y490" s="185"/>
      <c r="Z490" s="185"/>
      <c r="AA490" s="26"/>
      <c r="AB490" s="185"/>
      <c r="AC490" s="185"/>
      <c r="AD490" s="185"/>
      <c r="AE490" s="185"/>
      <c r="AF490" s="185"/>
      <c r="AH490" s="185"/>
      <c r="AI490" s="185"/>
      <c r="AK490" s="185"/>
      <c r="AL490" s="185"/>
      <c r="AM490" s="185"/>
      <c r="AN490" s="185"/>
      <c r="AO490" s="185"/>
      <c r="AP490" s="185"/>
      <c r="AQ490" s="185"/>
      <c r="AR490" s="185"/>
      <c r="AS490" s="185"/>
      <c r="AT490" s="185"/>
      <c r="AU490" s="185"/>
      <c r="AV490" s="185"/>
      <c r="AW490" s="185"/>
      <c r="AX490" s="185"/>
      <c r="AY490" s="185"/>
      <c r="AZ490" s="185"/>
      <c r="BA490" s="185"/>
      <c r="BB490" s="185"/>
      <c r="BC490" s="185"/>
      <c r="BD490" s="185"/>
      <c r="BE490" s="185"/>
      <c r="BF490" s="185"/>
      <c r="BG490" s="185"/>
      <c r="BH490" s="185"/>
      <c r="BI490" s="185"/>
      <c r="BJ490" s="185"/>
    </row>
    <row r="491" spans="1:62" x14ac:dyDescent="0.3">
      <c r="A491" s="18" t="s">
        <v>137</v>
      </c>
      <c r="B491" s="185"/>
      <c r="C491" s="184"/>
      <c r="D491" s="184"/>
      <c r="E491" s="184"/>
      <c r="F491" s="26"/>
      <c r="G491" s="26"/>
      <c r="H491" s="26"/>
      <c r="I491" s="185"/>
      <c r="J491" s="185"/>
      <c r="L491" s="185"/>
      <c r="M491" s="185"/>
      <c r="N491" s="185"/>
      <c r="O491" s="185"/>
      <c r="P491" s="185"/>
      <c r="Q491" s="185"/>
      <c r="R491" s="185"/>
      <c r="S491" s="185"/>
      <c r="U491" s="185"/>
      <c r="V491" s="185"/>
      <c r="X491" s="185"/>
      <c r="Y491" s="185"/>
      <c r="Z491" s="185"/>
      <c r="AA491" s="26"/>
      <c r="AB491" s="185"/>
      <c r="AC491" s="185"/>
      <c r="AD491" s="185"/>
      <c r="AE491" s="185"/>
      <c r="AF491" s="185"/>
      <c r="AH491" s="185"/>
      <c r="AI491" s="185"/>
      <c r="AK491" s="185"/>
      <c r="AL491" s="185"/>
      <c r="AM491" s="185"/>
      <c r="AN491" s="185"/>
      <c r="AO491" s="185"/>
      <c r="AP491" s="185"/>
      <c r="AQ491" s="185"/>
      <c r="AR491" s="185"/>
      <c r="AS491" s="185"/>
      <c r="AT491" s="185"/>
      <c r="AU491" s="185"/>
      <c r="AV491" s="185"/>
      <c r="AW491" s="185"/>
      <c r="AX491" s="185"/>
      <c r="AY491" s="185"/>
      <c r="AZ491" s="185"/>
      <c r="BA491" s="185"/>
      <c r="BB491" s="185"/>
      <c r="BC491" s="185"/>
      <c r="BD491" s="185"/>
      <c r="BE491" s="185"/>
      <c r="BF491" s="185"/>
      <c r="BG491" s="185"/>
      <c r="BH491" s="185"/>
      <c r="BI491" s="185"/>
      <c r="BJ491" s="185"/>
    </row>
    <row r="492" spans="1:62" x14ac:dyDescent="0.3">
      <c r="A492" s="184"/>
      <c r="B492" s="185"/>
      <c r="C492" s="184"/>
      <c r="D492" s="184"/>
      <c r="E492" s="184"/>
      <c r="F492" s="26"/>
      <c r="G492" s="26"/>
      <c r="H492" s="26"/>
      <c r="I492" s="185"/>
      <c r="J492" s="185"/>
      <c r="L492" s="185"/>
      <c r="M492" s="185"/>
      <c r="N492" s="185"/>
      <c r="O492" s="185"/>
      <c r="P492" s="185"/>
      <c r="Q492" s="185"/>
      <c r="R492" s="185"/>
      <c r="S492" s="185"/>
      <c r="U492" s="185"/>
      <c r="V492" s="185"/>
      <c r="X492" s="185"/>
      <c r="Y492" s="185"/>
      <c r="Z492" s="185"/>
      <c r="AA492" s="26"/>
      <c r="AB492" s="185"/>
      <c r="AC492" s="185"/>
      <c r="AD492" s="185"/>
      <c r="AE492" s="185"/>
      <c r="AF492" s="185"/>
      <c r="AH492" s="185"/>
      <c r="AI492" s="185"/>
      <c r="AK492" s="185"/>
      <c r="AL492" s="185"/>
      <c r="AM492" s="185"/>
      <c r="AN492" s="185"/>
      <c r="AO492" s="185"/>
      <c r="AP492" s="185"/>
      <c r="AQ492" s="185"/>
      <c r="AR492" s="185"/>
      <c r="AS492" s="185"/>
      <c r="AT492" s="185"/>
      <c r="AU492" s="185"/>
      <c r="AV492" s="185"/>
      <c r="AW492" s="185"/>
      <c r="AX492" s="185"/>
      <c r="AY492" s="185"/>
      <c r="AZ492" s="185"/>
      <c r="BA492" s="185"/>
      <c r="BB492" s="185"/>
      <c r="BC492" s="185"/>
      <c r="BD492" s="185"/>
      <c r="BE492" s="185"/>
      <c r="BF492" s="185"/>
      <c r="BG492" s="185"/>
      <c r="BH492" s="185"/>
      <c r="BI492" s="185"/>
      <c r="BJ492" s="185"/>
    </row>
    <row r="493" spans="1:62" x14ac:dyDescent="0.3">
      <c r="A493" s="184"/>
      <c r="B493" s="223" t="s">
        <v>58</v>
      </c>
      <c r="C493" s="223"/>
      <c r="D493" s="223"/>
      <c r="E493" s="223"/>
      <c r="F493" s="223"/>
      <c r="G493" s="223"/>
      <c r="H493" s="223"/>
      <c r="I493" s="185"/>
      <c r="J493" s="185"/>
      <c r="L493" s="185"/>
      <c r="M493" s="185"/>
      <c r="N493" s="185"/>
      <c r="O493" s="185"/>
      <c r="P493" s="185"/>
      <c r="Q493" s="185"/>
      <c r="R493" s="185"/>
      <c r="S493" s="185"/>
      <c r="U493" s="185"/>
      <c r="V493" s="185"/>
      <c r="X493" s="185"/>
      <c r="Y493" s="185"/>
      <c r="Z493" s="185"/>
      <c r="AA493" s="26"/>
      <c r="AB493" s="185"/>
      <c r="AC493" s="185"/>
      <c r="AD493" s="185"/>
      <c r="AE493" s="185"/>
      <c r="AF493" s="185"/>
      <c r="AH493" s="185"/>
      <c r="AI493" s="185"/>
      <c r="AK493" s="185"/>
      <c r="AL493" s="185"/>
      <c r="AM493" s="185"/>
      <c r="AN493" s="185"/>
      <c r="AO493" s="185"/>
      <c r="AP493" s="185"/>
      <c r="AQ493" s="185"/>
      <c r="AR493" s="185"/>
      <c r="AS493" s="185"/>
      <c r="AT493" s="185"/>
      <c r="AU493" s="185"/>
      <c r="AV493" s="185"/>
      <c r="AW493" s="185"/>
      <c r="AX493" s="185"/>
      <c r="AY493" s="185"/>
      <c r="AZ493" s="185"/>
      <c r="BA493" s="185"/>
      <c r="BB493" s="185"/>
      <c r="BC493" s="185"/>
      <c r="BD493" s="185"/>
      <c r="BE493" s="185"/>
      <c r="BF493" s="185"/>
      <c r="BG493" s="185"/>
      <c r="BH493" s="185"/>
      <c r="BI493" s="185"/>
      <c r="BJ493" s="185"/>
    </row>
    <row r="494" spans="1:62" x14ac:dyDescent="0.3">
      <c r="A494" s="184"/>
      <c r="B494" s="185"/>
      <c r="C494" s="185"/>
      <c r="D494" s="185"/>
      <c r="E494" s="185"/>
      <c r="F494" s="185"/>
      <c r="G494" s="26"/>
      <c r="H494" s="26"/>
      <c r="I494" s="185"/>
      <c r="J494" s="185"/>
      <c r="L494" s="185"/>
      <c r="M494" s="185"/>
      <c r="N494" s="185"/>
      <c r="O494" s="185"/>
      <c r="P494" s="185"/>
      <c r="Q494" s="185"/>
      <c r="R494" s="185"/>
      <c r="S494" s="185"/>
      <c r="U494" s="185"/>
      <c r="V494" s="185"/>
      <c r="X494" s="185"/>
      <c r="Y494" s="185"/>
      <c r="Z494" s="185"/>
      <c r="AA494" s="26"/>
      <c r="AB494" s="185"/>
      <c r="AC494" s="185"/>
      <c r="AD494" s="185"/>
      <c r="AE494" s="185"/>
      <c r="AF494" s="185"/>
      <c r="AH494" s="185"/>
      <c r="AI494" s="185"/>
      <c r="AK494" s="185"/>
      <c r="AL494" s="185"/>
      <c r="AM494" s="185"/>
      <c r="AN494" s="185"/>
      <c r="AO494" s="185"/>
      <c r="AP494" s="185"/>
      <c r="AQ494" s="185"/>
      <c r="AR494" s="185"/>
      <c r="AS494" s="185"/>
      <c r="AT494" s="185"/>
      <c r="AU494" s="185"/>
      <c r="AV494" s="185"/>
      <c r="AW494" s="185"/>
      <c r="AX494" s="185"/>
      <c r="AY494" s="185"/>
      <c r="AZ494" s="185"/>
      <c r="BA494" s="185"/>
      <c r="BB494" s="185"/>
      <c r="BC494" s="185"/>
      <c r="BD494" s="185"/>
      <c r="BE494" s="185"/>
      <c r="BF494" s="185"/>
      <c r="BG494" s="185"/>
      <c r="BH494" s="185"/>
      <c r="BI494" s="185"/>
      <c r="BJ494" s="185"/>
    </row>
    <row r="495" spans="1:62" ht="39" x14ac:dyDescent="0.3">
      <c r="A495" s="19" t="s">
        <v>36</v>
      </c>
      <c r="B495" s="22" t="s">
        <v>19</v>
      </c>
      <c r="C495" s="19" t="s">
        <v>59</v>
      </c>
      <c r="D495" s="185" t="s">
        <v>49</v>
      </c>
      <c r="E495" s="26"/>
      <c r="F495" s="22" t="s">
        <v>19</v>
      </c>
      <c r="G495" s="19" t="s">
        <v>59</v>
      </c>
      <c r="H495" s="185" t="s">
        <v>49</v>
      </c>
      <c r="I495" s="26"/>
      <c r="J495" s="185"/>
      <c r="L495" s="26"/>
      <c r="M495" s="26"/>
      <c r="N495" s="26"/>
      <c r="O495" s="26"/>
      <c r="P495" s="185"/>
      <c r="Q495" s="185"/>
      <c r="R495" s="26"/>
      <c r="S495" s="185"/>
      <c r="T495" s="26"/>
      <c r="U495" s="26"/>
      <c r="V495" s="185"/>
      <c r="W495" s="26"/>
      <c r="X495" s="26"/>
      <c r="Y495" s="185"/>
      <c r="Z495" s="185"/>
      <c r="AA495" s="26"/>
      <c r="AB495" s="26"/>
      <c r="AC495" s="185"/>
      <c r="AD495" s="185"/>
      <c r="AE495" s="26"/>
      <c r="AF495" s="185"/>
      <c r="AG495" s="26"/>
      <c r="AH495" s="26"/>
      <c r="AI495" s="185"/>
      <c r="AJ495" s="26"/>
      <c r="AK495" s="26"/>
      <c r="AL495" s="185"/>
      <c r="AM495" s="26"/>
      <c r="AN495" s="185"/>
      <c r="AO495" s="185"/>
      <c r="AP495" s="185"/>
      <c r="AQ495" s="185"/>
      <c r="AR495" s="185"/>
      <c r="AS495" s="185"/>
      <c r="AT495" s="185"/>
      <c r="AU495" s="185"/>
      <c r="AV495" s="185"/>
      <c r="AW495" s="185"/>
      <c r="AX495" s="185"/>
      <c r="AY495" s="185"/>
      <c r="AZ495" s="185"/>
      <c r="BA495" s="185"/>
      <c r="BB495" s="185"/>
      <c r="BC495" s="185"/>
      <c r="BD495" s="185"/>
      <c r="BE495" s="185"/>
      <c r="BF495" s="185"/>
      <c r="BG495" s="185"/>
      <c r="BH495" s="185"/>
      <c r="BI495" s="185"/>
      <c r="BJ495" s="185"/>
    </row>
    <row r="496" spans="1:62" x14ac:dyDescent="0.3">
      <c r="A496" s="184"/>
      <c r="B496" s="22"/>
      <c r="C496" s="185"/>
      <c r="D496" s="185"/>
      <c r="E496" s="185"/>
      <c r="F496" s="185"/>
      <c r="G496" s="185"/>
      <c r="H496" s="185"/>
      <c r="I496" s="185"/>
      <c r="J496" s="185"/>
      <c r="L496" s="185"/>
      <c r="M496" s="185"/>
      <c r="N496" s="185"/>
      <c r="O496" s="185"/>
      <c r="P496" s="185"/>
      <c r="Q496" s="185"/>
      <c r="R496" s="185"/>
      <c r="S496" s="185"/>
      <c r="U496" s="185"/>
      <c r="V496" s="185"/>
      <c r="X496" s="185"/>
      <c r="Y496" s="185"/>
      <c r="Z496" s="185"/>
      <c r="AA496" s="26"/>
      <c r="AB496" s="185"/>
      <c r="AC496" s="185"/>
      <c r="AD496" s="185"/>
      <c r="AE496" s="185"/>
      <c r="AF496" s="185"/>
      <c r="AH496" s="185"/>
      <c r="AI496" s="185"/>
      <c r="AK496" s="185"/>
      <c r="AL496" s="185"/>
      <c r="AM496" s="185"/>
      <c r="AN496" s="185"/>
      <c r="AO496" s="185"/>
      <c r="AP496" s="185"/>
      <c r="AQ496" s="185"/>
      <c r="AR496" s="185"/>
      <c r="AS496" s="185"/>
      <c r="AT496" s="185"/>
      <c r="AU496" s="185"/>
      <c r="AV496" s="185"/>
      <c r="AW496" s="185"/>
      <c r="AX496" s="185"/>
      <c r="AY496" s="185"/>
      <c r="AZ496" s="185"/>
      <c r="BA496" s="185"/>
      <c r="BB496" s="185"/>
      <c r="BC496" s="185"/>
      <c r="BD496" s="185"/>
      <c r="BE496" s="185"/>
      <c r="BF496" s="185"/>
      <c r="BG496" s="185"/>
      <c r="BH496" s="185"/>
      <c r="BI496" s="185"/>
      <c r="BJ496" s="185"/>
    </row>
    <row r="497" spans="1:62" s="103" customFormat="1" x14ac:dyDescent="0.3">
      <c r="A497" s="184"/>
      <c r="B497" s="223" t="s">
        <v>60</v>
      </c>
      <c r="C497" s="223"/>
      <c r="D497" s="223"/>
      <c r="E497" s="184"/>
      <c r="F497" s="223" t="s">
        <v>61</v>
      </c>
      <c r="G497" s="223"/>
      <c r="H497" s="223"/>
      <c r="I497" s="184"/>
      <c r="J497" s="184"/>
      <c r="K497" s="17"/>
      <c r="L497" s="184"/>
      <c r="M497" s="184"/>
      <c r="N497" s="184"/>
      <c r="O497" s="184"/>
      <c r="P497" s="184"/>
      <c r="Q497" s="184"/>
      <c r="R497" s="184"/>
      <c r="S497" s="184"/>
      <c r="T497" s="187"/>
      <c r="U497" s="184"/>
      <c r="V497" s="184"/>
      <c r="W497" s="187"/>
      <c r="X497" s="184"/>
      <c r="Y497" s="184"/>
      <c r="Z497" s="184"/>
      <c r="AA497" s="27"/>
      <c r="AB497" s="184"/>
      <c r="AC497" s="184"/>
      <c r="AD497" s="184"/>
      <c r="AE497" s="184"/>
      <c r="AF497" s="184"/>
      <c r="AG497" s="187"/>
      <c r="AH497" s="184"/>
      <c r="AI497" s="184"/>
      <c r="AJ497" s="187"/>
      <c r="AK497" s="184"/>
      <c r="AL497" s="184"/>
      <c r="AM497" s="184"/>
      <c r="AN497" s="184"/>
      <c r="AO497" s="184"/>
      <c r="AP497" s="184"/>
      <c r="AQ497" s="184"/>
      <c r="AR497" s="184"/>
      <c r="AS497" s="184"/>
      <c r="AT497" s="184"/>
      <c r="AU497" s="184"/>
      <c r="AV497" s="184"/>
      <c r="AW497" s="184"/>
      <c r="AX497" s="184"/>
      <c r="AY497" s="184"/>
      <c r="AZ497" s="184"/>
      <c r="BA497" s="184"/>
      <c r="BB497" s="184"/>
      <c r="BC497" s="184"/>
      <c r="BD497" s="184"/>
      <c r="BE497" s="184"/>
      <c r="BF497" s="184"/>
      <c r="BG497" s="184"/>
      <c r="BH497" s="184"/>
      <c r="BI497" s="184"/>
      <c r="BJ497" s="184"/>
    </row>
    <row r="498" spans="1:62" x14ac:dyDescent="0.3">
      <c r="A498" s="184"/>
      <c r="B498" s="185"/>
      <c r="C498" s="185"/>
      <c r="D498" s="185"/>
      <c r="E498" s="185"/>
      <c r="F498" s="185"/>
      <c r="G498" s="185"/>
      <c r="H498" s="185"/>
      <c r="I498" s="185"/>
      <c r="J498" s="185"/>
      <c r="L498" s="185"/>
      <c r="M498" s="185"/>
      <c r="N498" s="185"/>
      <c r="O498" s="185"/>
      <c r="P498" s="185"/>
      <c r="Q498" s="185"/>
      <c r="R498" s="185"/>
      <c r="S498" s="185"/>
      <c r="U498" s="185"/>
      <c r="V498" s="185"/>
      <c r="X498" s="185"/>
      <c r="Y498" s="185"/>
      <c r="Z498" s="185"/>
      <c r="AA498" s="26"/>
      <c r="AB498" s="185"/>
      <c r="AC498" s="185"/>
      <c r="AD498" s="185"/>
      <c r="AE498" s="185"/>
      <c r="AF498" s="185"/>
      <c r="AH498" s="185"/>
      <c r="AI498" s="185"/>
      <c r="AK498" s="185"/>
      <c r="AL498" s="185"/>
      <c r="AM498" s="185"/>
      <c r="AN498" s="185"/>
      <c r="AO498" s="185"/>
      <c r="AP498" s="185"/>
      <c r="AQ498" s="185"/>
      <c r="AR498" s="185"/>
      <c r="AS498" s="185"/>
      <c r="AT498" s="185"/>
      <c r="AU498" s="185"/>
      <c r="AV498" s="185"/>
      <c r="AW498" s="185"/>
      <c r="AX498" s="185"/>
      <c r="AY498" s="185"/>
      <c r="AZ498" s="185"/>
      <c r="BA498" s="185"/>
      <c r="BB498" s="185"/>
      <c r="BC498" s="185"/>
      <c r="BD498" s="185"/>
      <c r="BE498" s="185"/>
      <c r="BF498" s="185"/>
      <c r="BG498" s="185"/>
      <c r="BH498" s="185"/>
      <c r="BI498" s="185"/>
      <c r="BJ498" s="185"/>
    </row>
    <row r="499" spans="1:62" x14ac:dyDescent="0.3">
      <c r="A499" s="24">
        <f>A402</f>
        <v>0</v>
      </c>
      <c r="B499" s="86">
        <f t="shared" ref="B499:B530" si="73">SUM(B402,I402,P402)</f>
        <v>4.7450731380084647E-3</v>
      </c>
      <c r="C499" s="23">
        <f t="shared" ref="C499:C530" si="74">SUM(D402,K402,R402)/B499</f>
        <v>0.9957478372095363</v>
      </c>
      <c r="D499" s="23">
        <f>ABS(C499-1)*B499*$I$4</f>
        <v>9.7211935312086796E-4</v>
      </c>
      <c r="E499" s="23"/>
      <c r="F499" s="86">
        <f t="shared" ref="F499:F530" si="75">SUM(E402,L402,S402)</f>
        <v>7.2299475372731149E-4</v>
      </c>
      <c r="G499" s="23">
        <f t="shared" ref="G499:G530" si="76">SUM(G402,N402,U402)/F499</f>
        <v>1.0279072888585283</v>
      </c>
      <c r="H499" s="23">
        <f>ABS(G499-1)*F499*$I$4</f>
        <v>9.7211935312087891E-4</v>
      </c>
      <c r="I499" s="185"/>
      <c r="J499" s="185"/>
      <c r="L499" s="185"/>
      <c r="M499" s="185"/>
      <c r="N499" s="185"/>
      <c r="O499" s="185"/>
      <c r="P499" s="185"/>
      <c r="Q499" s="185"/>
      <c r="R499" s="185"/>
      <c r="S499" s="185"/>
      <c r="U499" s="185"/>
      <c r="V499" s="185"/>
      <c r="X499" s="185"/>
      <c r="Y499" s="185"/>
      <c r="Z499" s="185"/>
      <c r="AA499" s="26"/>
      <c r="AB499" s="185"/>
      <c r="AC499" s="185"/>
      <c r="AD499" s="185"/>
      <c r="AE499" s="185"/>
      <c r="AF499" s="185"/>
      <c r="AH499" s="185"/>
      <c r="AI499" s="185"/>
      <c r="AK499" s="185"/>
      <c r="AL499" s="185"/>
      <c r="AM499" s="185"/>
      <c r="AN499" s="185"/>
      <c r="AO499" s="185"/>
      <c r="AP499" s="185"/>
      <c r="AQ499" s="185"/>
      <c r="AR499" s="185"/>
      <c r="AS499" s="185"/>
      <c r="AT499" s="185"/>
      <c r="AU499" s="185"/>
      <c r="AV499" s="185"/>
      <c r="AW499" s="185"/>
      <c r="AX499" s="185"/>
      <c r="AY499" s="185"/>
      <c r="AZ499" s="185"/>
      <c r="BA499" s="185"/>
      <c r="BB499" s="185"/>
      <c r="BC499" s="185"/>
      <c r="BD499" s="185"/>
      <c r="BE499" s="185"/>
      <c r="BF499" s="185"/>
      <c r="BG499" s="185"/>
      <c r="BH499" s="185"/>
      <c r="BI499" s="185"/>
      <c r="BJ499" s="185"/>
    </row>
    <row r="500" spans="1:62" x14ac:dyDescent="0.3">
      <c r="A500" s="24">
        <f t="shared" ref="A500:A563" si="77">A403</f>
        <v>1</v>
      </c>
      <c r="B500" s="86">
        <f t="shared" si="73"/>
        <v>6.1315331969490202E-3</v>
      </c>
      <c r="C500" s="23">
        <f t="shared" si="74"/>
        <v>0.99616209504658282</v>
      </c>
      <c r="D500" s="23">
        <f t="shared" ref="D500:D563" si="78">ABS(C500-1)*B500*$I$4</f>
        <v>1.1337834016665518E-3</v>
      </c>
      <c r="E500" s="23"/>
      <c r="F500" s="86">
        <f t="shared" si="75"/>
        <v>1.6869877586970603E-3</v>
      </c>
      <c r="G500" s="23">
        <f t="shared" si="76"/>
        <v>1.0139492663816292</v>
      </c>
      <c r="H500" s="23">
        <f t="shared" ref="H500:H563" si="79">ABS(G500-1)*F500*$I$4</f>
        <v>1.1337834016665685E-3</v>
      </c>
      <c r="I500" s="185"/>
      <c r="J500" s="185"/>
      <c r="L500" s="185"/>
      <c r="M500" s="185"/>
      <c r="N500" s="185"/>
      <c r="O500" s="185"/>
      <c r="P500" s="185"/>
      <c r="Q500" s="185"/>
      <c r="R500" s="185"/>
      <c r="S500" s="185"/>
      <c r="U500" s="185"/>
      <c r="V500" s="185"/>
      <c r="X500" s="185"/>
      <c r="Y500" s="185"/>
      <c r="Z500" s="185"/>
      <c r="AA500" s="26"/>
      <c r="AB500" s="185"/>
      <c r="AC500" s="185"/>
      <c r="AD500" s="185"/>
      <c r="AE500" s="185"/>
      <c r="AF500" s="185"/>
      <c r="AH500" s="185"/>
      <c r="AI500" s="185"/>
      <c r="AK500" s="185"/>
      <c r="AL500" s="185"/>
      <c r="AM500" s="185"/>
      <c r="AN500" s="185"/>
      <c r="AO500" s="185"/>
      <c r="AP500" s="185"/>
      <c r="AQ500" s="185"/>
      <c r="AR500" s="185"/>
      <c r="AS500" s="185"/>
      <c r="AT500" s="185"/>
      <c r="AU500" s="185"/>
      <c r="AV500" s="185"/>
      <c r="AW500" s="185"/>
      <c r="AX500" s="185"/>
      <c r="AY500" s="185"/>
      <c r="AZ500" s="185"/>
      <c r="BA500" s="185"/>
      <c r="BB500" s="185"/>
      <c r="BC500" s="185"/>
      <c r="BD500" s="185"/>
      <c r="BE500" s="185"/>
      <c r="BF500" s="185"/>
      <c r="BG500" s="185"/>
      <c r="BH500" s="185"/>
      <c r="BI500" s="185"/>
      <c r="BJ500" s="185"/>
    </row>
    <row r="501" spans="1:62" x14ac:dyDescent="0.3">
      <c r="A501" s="24">
        <f t="shared" si="77"/>
        <v>2</v>
      </c>
      <c r="B501" s="86">
        <f t="shared" si="73"/>
        <v>6.0883263391565507E-3</v>
      </c>
      <c r="C501" s="23">
        <f t="shared" si="74"/>
        <v>0.99895851217073361</v>
      </c>
      <c r="D501" s="23">
        <f t="shared" si="78"/>
        <v>3.0550541877691876E-4</v>
      </c>
      <c r="E501" s="23"/>
      <c r="F501" s="86">
        <f t="shared" si="75"/>
        <v>2.6314576649605825E-3</v>
      </c>
      <c r="G501" s="23">
        <f t="shared" si="76"/>
        <v>1.0024096598122276</v>
      </c>
      <c r="H501" s="23">
        <f t="shared" si="79"/>
        <v>3.0550541877693568E-4</v>
      </c>
      <c r="I501" s="185"/>
      <c r="J501" s="185"/>
      <c r="L501" s="185"/>
      <c r="M501" s="185"/>
      <c r="N501" s="185"/>
      <c r="O501" s="185"/>
      <c r="P501" s="185"/>
      <c r="Q501" s="185"/>
      <c r="R501" s="185"/>
      <c r="S501" s="185"/>
      <c r="U501" s="185"/>
      <c r="V501" s="185"/>
      <c r="X501" s="185"/>
      <c r="Y501" s="185"/>
      <c r="Z501" s="185"/>
      <c r="AA501" s="26"/>
      <c r="AB501" s="185"/>
      <c r="AC501" s="185"/>
      <c r="AD501" s="185"/>
      <c r="AE501" s="185"/>
      <c r="AF501" s="185"/>
      <c r="AH501" s="185"/>
      <c r="AI501" s="185"/>
      <c r="AK501" s="185"/>
      <c r="AL501" s="185"/>
      <c r="AM501" s="185"/>
      <c r="AN501" s="185"/>
      <c r="AO501" s="185"/>
      <c r="AP501" s="185"/>
      <c r="AQ501" s="185"/>
      <c r="AR501" s="185"/>
      <c r="AS501" s="185"/>
      <c r="AT501" s="185"/>
      <c r="AU501" s="185"/>
      <c r="AV501" s="185"/>
      <c r="AW501" s="185"/>
      <c r="AX501" s="185"/>
      <c r="AY501" s="185"/>
      <c r="AZ501" s="185"/>
      <c r="BA501" s="185"/>
      <c r="BB501" s="185"/>
      <c r="BC501" s="185"/>
      <c r="BD501" s="185"/>
      <c r="BE501" s="185"/>
      <c r="BF501" s="185"/>
      <c r="BG501" s="185"/>
      <c r="BH501" s="185"/>
      <c r="BI501" s="185"/>
      <c r="BJ501" s="185"/>
    </row>
    <row r="502" spans="1:62" x14ac:dyDescent="0.3">
      <c r="A502" s="24">
        <f t="shared" si="77"/>
        <v>3</v>
      </c>
      <c r="B502" s="86">
        <f t="shared" si="73"/>
        <v>6.3533284002836934E-3</v>
      </c>
      <c r="C502" s="23">
        <f t="shared" si="74"/>
        <v>1.0005235533435211</v>
      </c>
      <c r="D502" s="23">
        <f t="shared" si="78"/>
        <v>1.6026143880864058E-4</v>
      </c>
      <c r="E502" s="23"/>
      <c r="F502" s="86">
        <f t="shared" si="75"/>
        <v>2.2093106617882387E-3</v>
      </c>
      <c r="G502" s="23">
        <f t="shared" si="76"/>
        <v>0.99849441439631703</v>
      </c>
      <c r="H502" s="23">
        <f t="shared" si="79"/>
        <v>1.6026143880844116E-4</v>
      </c>
      <c r="I502" s="185"/>
      <c r="J502" s="185"/>
      <c r="L502" s="185"/>
      <c r="M502" s="185"/>
      <c r="N502" s="185"/>
      <c r="O502" s="185"/>
      <c r="P502" s="185"/>
      <c r="Q502" s="185"/>
      <c r="R502" s="185"/>
      <c r="S502" s="185"/>
      <c r="U502" s="185"/>
      <c r="V502" s="185"/>
      <c r="X502" s="185"/>
      <c r="Y502" s="185"/>
      <c r="Z502" s="185"/>
      <c r="AA502" s="26"/>
      <c r="AB502" s="185"/>
      <c r="AC502" s="185"/>
      <c r="AD502" s="185"/>
      <c r="AE502" s="185"/>
      <c r="AF502" s="185"/>
      <c r="AH502" s="185"/>
      <c r="AI502" s="185"/>
      <c r="AK502" s="185"/>
      <c r="AL502" s="185"/>
      <c r="AM502" s="185"/>
      <c r="AN502" s="185"/>
      <c r="AO502" s="185"/>
      <c r="AP502" s="185"/>
      <c r="AQ502" s="185"/>
      <c r="AR502" s="185"/>
      <c r="AS502" s="185"/>
      <c r="AT502" s="185"/>
      <c r="AU502" s="185"/>
      <c r="AV502" s="185"/>
      <c r="AW502" s="185"/>
      <c r="AX502" s="185"/>
      <c r="AY502" s="185"/>
      <c r="AZ502" s="185"/>
      <c r="BA502" s="185"/>
      <c r="BB502" s="185"/>
      <c r="BC502" s="185"/>
      <c r="BD502" s="185"/>
      <c r="BE502" s="185"/>
      <c r="BF502" s="185"/>
      <c r="BG502" s="185"/>
      <c r="BH502" s="185"/>
      <c r="BI502" s="185"/>
      <c r="BJ502" s="185"/>
    </row>
    <row r="503" spans="1:62" x14ac:dyDescent="0.3">
      <c r="A503" s="24">
        <f t="shared" si="77"/>
        <v>4</v>
      </c>
      <c r="B503" s="86">
        <f t="shared" si="73"/>
        <v>5.5573620645068787E-3</v>
      </c>
      <c r="C503" s="23">
        <f t="shared" si="74"/>
        <v>0.99936653162962952</v>
      </c>
      <c r="D503" s="23">
        <f t="shared" si="78"/>
        <v>1.6961350270327293E-4</v>
      </c>
      <c r="E503" s="23"/>
      <c r="F503" s="86">
        <f t="shared" si="75"/>
        <v>2.4483886082398995E-3</v>
      </c>
      <c r="G503" s="23">
        <f t="shared" si="76"/>
        <v>1.0014378489912568</v>
      </c>
      <c r="H503" s="23">
        <f t="shared" si="79"/>
        <v>1.6961350270329107E-4</v>
      </c>
      <c r="I503" s="185"/>
      <c r="J503" s="185"/>
      <c r="L503" s="185"/>
      <c r="M503" s="185"/>
      <c r="N503" s="185"/>
      <c r="O503" s="185"/>
      <c r="P503" s="185"/>
      <c r="Q503" s="185"/>
      <c r="R503" s="185"/>
      <c r="S503" s="185"/>
      <c r="U503" s="185"/>
      <c r="V503" s="185"/>
      <c r="X503" s="185"/>
      <c r="Y503" s="185"/>
      <c r="Z503" s="185"/>
      <c r="AA503" s="26"/>
      <c r="AB503" s="185"/>
      <c r="AC503" s="185"/>
      <c r="AD503" s="185"/>
      <c r="AE503" s="185"/>
      <c r="AF503" s="185"/>
      <c r="AH503" s="185"/>
      <c r="AI503" s="185"/>
      <c r="AK503" s="185"/>
      <c r="AL503" s="185"/>
      <c r="AM503" s="185"/>
      <c r="AN503" s="185"/>
      <c r="AO503" s="185"/>
      <c r="AP503" s="185"/>
      <c r="AQ503" s="185"/>
      <c r="AR503" s="185"/>
      <c r="AS503" s="185"/>
      <c r="AT503" s="185"/>
      <c r="AU503" s="185"/>
      <c r="AV503" s="185"/>
      <c r="AW503" s="185"/>
      <c r="AX503" s="185"/>
      <c r="AY503" s="185"/>
      <c r="AZ503" s="185"/>
      <c r="BA503" s="185"/>
      <c r="BB503" s="185"/>
      <c r="BC503" s="185"/>
      <c r="BD503" s="185"/>
      <c r="BE503" s="185"/>
      <c r="BF503" s="185"/>
      <c r="BG503" s="185"/>
      <c r="BH503" s="185"/>
      <c r="BI503" s="185"/>
      <c r="BJ503" s="185"/>
    </row>
    <row r="504" spans="1:62" x14ac:dyDescent="0.3">
      <c r="A504" s="24">
        <f t="shared" si="77"/>
        <v>5</v>
      </c>
      <c r="B504" s="86">
        <f t="shared" si="73"/>
        <v>6.6154500042246702E-3</v>
      </c>
      <c r="C504" s="23">
        <f t="shared" si="74"/>
        <v>0.99768517713780058</v>
      </c>
      <c r="D504" s="23">
        <f t="shared" si="78"/>
        <v>7.3780900293322481E-4</v>
      </c>
      <c r="E504" s="185"/>
      <c r="F504" s="86">
        <f t="shared" si="75"/>
        <v>2.6839459959084704E-3</v>
      </c>
      <c r="G504" s="23">
        <f t="shared" si="76"/>
        <v>1.0057056270643532</v>
      </c>
      <c r="H504" s="23">
        <f t="shared" si="79"/>
        <v>7.3780900293328358E-4</v>
      </c>
      <c r="I504" s="185"/>
      <c r="J504" s="185"/>
      <c r="L504" s="185"/>
      <c r="M504" s="185"/>
      <c r="N504" s="185"/>
      <c r="O504" s="185"/>
      <c r="P504" s="185"/>
      <c r="Q504" s="185"/>
      <c r="R504" s="185"/>
      <c r="S504" s="185"/>
      <c r="U504" s="185"/>
      <c r="V504" s="185"/>
      <c r="X504" s="185"/>
      <c r="Y504" s="185"/>
      <c r="Z504" s="185"/>
      <c r="AA504" s="26"/>
      <c r="AB504" s="185"/>
      <c r="AC504" s="185"/>
      <c r="AD504" s="185"/>
      <c r="AE504" s="185"/>
      <c r="AF504" s="185"/>
      <c r="AH504" s="185"/>
      <c r="AI504" s="185"/>
      <c r="AK504" s="185"/>
      <c r="AL504" s="185"/>
      <c r="AM504" s="185"/>
      <c r="AN504" s="185"/>
      <c r="AO504" s="185"/>
      <c r="AP504" s="185"/>
      <c r="AQ504" s="185"/>
      <c r="AR504" s="185"/>
      <c r="AS504" s="185"/>
      <c r="AT504" s="185"/>
      <c r="AU504" s="185"/>
      <c r="AV504" s="185"/>
      <c r="AW504" s="185"/>
      <c r="AX504" s="185"/>
      <c r="AY504" s="185"/>
      <c r="AZ504" s="185"/>
      <c r="BA504" s="185"/>
      <c r="BB504" s="185"/>
      <c r="BC504" s="185"/>
      <c r="BD504" s="185"/>
      <c r="BE504" s="185"/>
      <c r="BF504" s="185"/>
      <c r="BG504" s="185"/>
      <c r="BH504" s="185"/>
      <c r="BI504" s="185"/>
      <c r="BJ504" s="185"/>
    </row>
    <row r="505" spans="1:62" x14ac:dyDescent="0.3">
      <c r="A505" s="24">
        <f t="shared" si="77"/>
        <v>6</v>
      </c>
      <c r="B505" s="86">
        <f t="shared" si="73"/>
        <v>7.7052229729902728E-3</v>
      </c>
      <c r="C505" s="23">
        <f t="shared" si="74"/>
        <v>1.0007683193942318</v>
      </c>
      <c r="D505" s="23">
        <f t="shared" si="78"/>
        <v>2.8522908086186084E-4</v>
      </c>
      <c r="E505" s="185"/>
      <c r="F505" s="86">
        <f t="shared" si="75"/>
        <v>3.1963473242473043E-3</v>
      </c>
      <c r="G505" s="23">
        <f t="shared" si="76"/>
        <v>0.99814786328065186</v>
      </c>
      <c r="H505" s="23">
        <f t="shared" si="79"/>
        <v>2.8522908086183845E-4</v>
      </c>
      <c r="I505" s="185"/>
      <c r="J505" s="185"/>
      <c r="L505" s="185"/>
      <c r="M505" s="185"/>
      <c r="N505" s="185"/>
      <c r="O505" s="185"/>
      <c r="P505" s="185"/>
      <c r="Q505" s="185"/>
      <c r="R505" s="185"/>
      <c r="S505" s="185"/>
      <c r="U505" s="185"/>
      <c r="V505" s="185"/>
      <c r="X505" s="185"/>
      <c r="Y505" s="185"/>
      <c r="Z505" s="185"/>
      <c r="AA505" s="26"/>
      <c r="AB505" s="185"/>
      <c r="AC505" s="185"/>
      <c r="AD505" s="185"/>
      <c r="AE505" s="185"/>
      <c r="AF505" s="185"/>
      <c r="AH505" s="185"/>
      <c r="AI505" s="185"/>
      <c r="AK505" s="185"/>
      <c r="AL505" s="185"/>
      <c r="AM505" s="185"/>
      <c r="AN505" s="185"/>
      <c r="AO505" s="185"/>
      <c r="AP505" s="185"/>
      <c r="AQ505" s="185"/>
      <c r="AR505" s="185"/>
      <c r="AS505" s="185"/>
      <c r="AT505" s="185"/>
      <c r="AU505" s="185"/>
      <c r="AV505" s="185"/>
      <c r="AW505" s="185"/>
      <c r="AX505" s="185"/>
      <c r="AY505" s="185"/>
      <c r="AZ505" s="185"/>
      <c r="BA505" s="185"/>
      <c r="BB505" s="185"/>
      <c r="BC505" s="185"/>
      <c r="BD505" s="185"/>
      <c r="BE505" s="185"/>
      <c r="BF505" s="185"/>
      <c r="BG505" s="185"/>
      <c r="BH505" s="185"/>
      <c r="BI505" s="185"/>
      <c r="BJ505" s="185"/>
    </row>
    <row r="506" spans="1:62" x14ac:dyDescent="0.3">
      <c r="A506" s="24">
        <f t="shared" si="77"/>
        <v>7</v>
      </c>
      <c r="B506" s="86">
        <f t="shared" si="73"/>
        <v>8.1276900269610791E-3</v>
      </c>
      <c r="C506" s="23">
        <f t="shared" si="74"/>
        <v>1.0030496965142826</v>
      </c>
      <c r="D506" s="23">
        <f t="shared" si="78"/>
        <v>1.1942370791608191E-3</v>
      </c>
      <c r="F506" s="86">
        <f t="shared" si="75"/>
        <v>3.6799440807244923E-3</v>
      </c>
      <c r="G506" s="23">
        <f t="shared" si="76"/>
        <v>0.9932643030979128</v>
      </c>
      <c r="H506" s="23">
        <f t="shared" si="79"/>
        <v>1.1942370791607139E-3</v>
      </c>
      <c r="I506" s="185"/>
      <c r="J506" s="185"/>
      <c r="L506" s="185"/>
      <c r="M506" s="185"/>
      <c r="N506" s="185"/>
      <c r="O506" s="185"/>
      <c r="P506" s="185"/>
      <c r="Q506" s="185"/>
      <c r="R506" s="185"/>
      <c r="S506" s="185"/>
      <c r="U506" s="185"/>
      <c r="V506" s="185"/>
      <c r="X506" s="185"/>
      <c r="Y506" s="185"/>
      <c r="Z506" s="185"/>
      <c r="AA506" s="26"/>
      <c r="AB506" s="185"/>
      <c r="AC506" s="185"/>
      <c r="AD506" s="185"/>
      <c r="AE506" s="185"/>
      <c r="AF506" s="185"/>
      <c r="AH506" s="185"/>
      <c r="AI506" s="185"/>
      <c r="AK506" s="185"/>
      <c r="AL506" s="185"/>
      <c r="AM506" s="185"/>
      <c r="AN506" s="185"/>
      <c r="AO506" s="185"/>
      <c r="AP506" s="185"/>
      <c r="AQ506" s="185"/>
      <c r="AR506" s="185"/>
      <c r="AS506" s="185"/>
      <c r="AT506" s="185"/>
      <c r="AU506" s="185"/>
      <c r="AV506" s="185"/>
      <c r="AW506" s="185"/>
      <c r="AX506" s="185"/>
      <c r="AY506" s="185"/>
      <c r="AZ506" s="185"/>
      <c r="BA506" s="185"/>
      <c r="BB506" s="185"/>
      <c r="BC506" s="185"/>
      <c r="BD506" s="185"/>
      <c r="BE506" s="185"/>
      <c r="BF506" s="185"/>
      <c r="BG506" s="185"/>
      <c r="BH506" s="185"/>
      <c r="BI506" s="185"/>
      <c r="BJ506" s="185"/>
    </row>
    <row r="507" spans="1:62" x14ac:dyDescent="0.3">
      <c r="A507" s="24">
        <f t="shared" si="77"/>
        <v>8</v>
      </c>
      <c r="B507" s="86">
        <f t="shared" si="73"/>
        <v>8.6116068342367291E-3</v>
      </c>
      <c r="C507" s="23">
        <f t="shared" si="74"/>
        <v>1.0048492876383046</v>
      </c>
      <c r="D507" s="23">
        <f t="shared" si="78"/>
        <v>2.0120044397678731E-3</v>
      </c>
      <c r="F507" s="86">
        <f t="shared" si="75"/>
        <v>3.9539075642085909E-3</v>
      </c>
      <c r="G507" s="23">
        <f t="shared" si="76"/>
        <v>0.98943825623410642</v>
      </c>
      <c r="H507" s="23">
        <f t="shared" si="79"/>
        <v>2.0120044397676749E-3</v>
      </c>
      <c r="I507" s="185"/>
      <c r="J507" s="185"/>
      <c r="L507" s="185"/>
      <c r="M507" s="185"/>
      <c r="N507" s="185"/>
      <c r="O507" s="185"/>
      <c r="P507" s="185"/>
      <c r="Q507" s="185"/>
      <c r="R507" s="185"/>
      <c r="S507" s="185"/>
      <c r="U507" s="185"/>
      <c r="V507" s="185"/>
      <c r="X507" s="185"/>
      <c r="Y507" s="185"/>
      <c r="Z507" s="185"/>
      <c r="AA507" s="26"/>
      <c r="AB507" s="185"/>
      <c r="AC507" s="185"/>
      <c r="AD507" s="185"/>
      <c r="AE507" s="185"/>
      <c r="AF507" s="185"/>
      <c r="AH507" s="185"/>
      <c r="AI507" s="185"/>
      <c r="AK507" s="185"/>
      <c r="AL507" s="185"/>
      <c r="AM507" s="185"/>
      <c r="AN507" s="185"/>
      <c r="AO507" s="185"/>
      <c r="AP507" s="185"/>
      <c r="AQ507" s="185"/>
      <c r="AR507" s="185"/>
      <c r="AS507" s="185"/>
      <c r="AT507" s="185"/>
      <c r="AU507" s="185"/>
      <c r="AV507" s="185"/>
      <c r="AW507" s="185"/>
      <c r="AX507" s="185"/>
      <c r="AY507" s="185"/>
      <c r="AZ507" s="185"/>
      <c r="BA507" s="185"/>
      <c r="BB507" s="185"/>
      <c r="BC507" s="185"/>
      <c r="BD507" s="185"/>
      <c r="BE507" s="185"/>
      <c r="BF507" s="185"/>
      <c r="BG507" s="185"/>
      <c r="BH507" s="185"/>
      <c r="BI507" s="185"/>
      <c r="BJ507" s="185"/>
    </row>
    <row r="508" spans="1:62" x14ac:dyDescent="0.3">
      <c r="A508" s="24">
        <f t="shared" si="77"/>
        <v>9</v>
      </c>
      <c r="B508" s="86">
        <f t="shared" si="73"/>
        <v>9.6482513704575189E-3</v>
      </c>
      <c r="C508" s="23">
        <f t="shared" si="74"/>
        <v>1.0018129229288042</v>
      </c>
      <c r="D508" s="23">
        <f t="shared" si="78"/>
        <v>8.4274221085753505E-4</v>
      </c>
      <c r="F508" s="86">
        <f t="shared" si="75"/>
        <v>5.5589623184991921E-3</v>
      </c>
      <c r="G508" s="23">
        <f t="shared" si="76"/>
        <v>0.99685345301331496</v>
      </c>
      <c r="H508" s="23">
        <f t="shared" si="79"/>
        <v>8.4274221085755348E-4</v>
      </c>
      <c r="I508" s="185"/>
      <c r="J508" s="185"/>
      <c r="L508" s="185"/>
      <c r="M508" s="185"/>
      <c r="N508" s="185"/>
      <c r="O508" s="185"/>
      <c r="P508" s="185"/>
      <c r="Q508" s="185"/>
      <c r="R508" s="185"/>
      <c r="S508" s="185"/>
      <c r="U508" s="185"/>
      <c r="V508" s="185"/>
      <c r="X508" s="185"/>
      <c r="Y508" s="185"/>
      <c r="Z508" s="185"/>
      <c r="AA508" s="26"/>
      <c r="AB508" s="185"/>
      <c r="AC508" s="185"/>
      <c r="AD508" s="185"/>
      <c r="AE508" s="185"/>
      <c r="AF508" s="185"/>
      <c r="AH508" s="185"/>
      <c r="AI508" s="185"/>
      <c r="AK508" s="185"/>
      <c r="AL508" s="185"/>
      <c r="AM508" s="185"/>
      <c r="AN508" s="185"/>
      <c r="AO508" s="185"/>
      <c r="AP508" s="185"/>
      <c r="AQ508" s="185"/>
      <c r="AR508" s="185"/>
      <c r="AS508" s="185"/>
      <c r="AT508" s="185"/>
      <c r="AU508" s="185"/>
      <c r="AV508" s="185"/>
      <c r="AW508" s="185"/>
      <c r="AX508" s="185"/>
      <c r="AY508" s="185"/>
      <c r="AZ508" s="185"/>
      <c r="BA508" s="185"/>
      <c r="BB508" s="185"/>
      <c r="BC508" s="185"/>
      <c r="BD508" s="185"/>
      <c r="BE508" s="185"/>
      <c r="BF508" s="185"/>
      <c r="BG508" s="185"/>
      <c r="BH508" s="185"/>
      <c r="BI508" s="185"/>
      <c r="BJ508" s="185"/>
    </row>
    <row r="509" spans="1:62" x14ac:dyDescent="0.3">
      <c r="A509" s="24">
        <f t="shared" si="77"/>
        <v>10</v>
      </c>
      <c r="B509" s="86">
        <f t="shared" si="73"/>
        <v>7.9359795986819037E-3</v>
      </c>
      <c r="C509" s="23">
        <f t="shared" si="74"/>
        <v>1.000978759691096</v>
      </c>
      <c r="D509" s="23">
        <f t="shared" si="78"/>
        <v>3.7423414819568417E-4</v>
      </c>
      <c r="F509" s="86">
        <f t="shared" si="75"/>
        <v>4.9665482905446754E-3</v>
      </c>
      <c r="G509" s="23">
        <f t="shared" si="76"/>
        <v>0.99843605327359086</v>
      </c>
      <c r="H509" s="23">
        <f t="shared" si="79"/>
        <v>3.7423414819571078E-4</v>
      </c>
      <c r="I509" s="185"/>
      <c r="J509" s="185"/>
      <c r="L509" s="185"/>
      <c r="M509" s="185"/>
      <c r="N509" s="185"/>
      <c r="O509" s="185"/>
      <c r="P509" s="185"/>
      <c r="Q509" s="185"/>
      <c r="R509" s="185"/>
      <c r="S509" s="185"/>
      <c r="U509" s="185"/>
      <c r="V509" s="185"/>
      <c r="X509" s="185"/>
      <c r="Y509" s="185"/>
      <c r="Z509" s="185"/>
      <c r="AA509" s="26"/>
      <c r="AB509" s="185"/>
      <c r="AC509" s="185"/>
      <c r="AD509" s="185"/>
      <c r="AE509" s="185"/>
      <c r="AF509" s="185"/>
      <c r="AH509" s="185"/>
      <c r="AI509" s="185"/>
      <c r="AK509" s="185"/>
      <c r="AL509" s="185"/>
      <c r="AM509" s="185"/>
      <c r="AN509" s="185"/>
      <c r="AO509" s="185"/>
      <c r="AP509" s="185"/>
      <c r="AQ509" s="185"/>
      <c r="AR509" s="185"/>
      <c r="AS509" s="185"/>
      <c r="AT509" s="185"/>
      <c r="AU509" s="185"/>
      <c r="AV509" s="185"/>
      <c r="AW509" s="185"/>
      <c r="AX509" s="185"/>
      <c r="AY509" s="185"/>
      <c r="AZ509" s="185"/>
      <c r="BA509" s="185"/>
      <c r="BB509" s="185"/>
      <c r="BC509" s="185"/>
      <c r="BD509" s="185"/>
      <c r="BE509" s="185"/>
      <c r="BF509" s="185"/>
      <c r="BG509" s="185"/>
      <c r="BH509" s="185"/>
      <c r="BI509" s="185"/>
      <c r="BJ509" s="185"/>
    </row>
    <row r="510" spans="1:62" x14ac:dyDescent="0.3">
      <c r="A510" s="24">
        <f t="shared" si="77"/>
        <v>11</v>
      </c>
      <c r="B510" s="86">
        <f t="shared" si="73"/>
        <v>7.743949119604264E-3</v>
      </c>
      <c r="C510" s="23">
        <f t="shared" si="74"/>
        <v>1.0007173557647371</v>
      </c>
      <c r="D510" s="23">
        <f t="shared" si="78"/>
        <v>2.6764792403108118E-4</v>
      </c>
      <c r="F510" s="86">
        <f t="shared" si="75"/>
        <v>5.5845663823762106E-3</v>
      </c>
      <c r="G510" s="23">
        <f t="shared" si="76"/>
        <v>0.9990052644802806</v>
      </c>
      <c r="H510" s="23">
        <f t="shared" si="79"/>
        <v>2.6764792403116477E-4</v>
      </c>
      <c r="I510" s="185"/>
      <c r="J510" s="185"/>
      <c r="L510" s="185"/>
      <c r="M510" s="185"/>
      <c r="N510" s="185"/>
      <c r="O510" s="185"/>
      <c r="P510" s="185"/>
      <c r="Q510" s="185"/>
      <c r="R510" s="185"/>
      <c r="S510" s="185"/>
      <c r="U510" s="185"/>
      <c r="V510" s="185"/>
      <c r="X510" s="185"/>
      <c r="Y510" s="185"/>
      <c r="Z510" s="185"/>
      <c r="AA510" s="26"/>
      <c r="AB510" s="185"/>
      <c r="AC510" s="185"/>
      <c r="AD510" s="185"/>
      <c r="AE510" s="185"/>
      <c r="AF510" s="185"/>
      <c r="AH510" s="185"/>
      <c r="AI510" s="185"/>
      <c r="AK510" s="185"/>
      <c r="AL510" s="185"/>
      <c r="AM510" s="185"/>
      <c r="AN510" s="185"/>
      <c r="AO510" s="185"/>
      <c r="AP510" s="185"/>
      <c r="AQ510" s="185"/>
      <c r="AR510" s="185"/>
      <c r="AS510" s="185"/>
      <c r="AT510" s="185"/>
      <c r="AU510" s="185"/>
      <c r="AV510" s="185"/>
      <c r="AW510" s="185"/>
      <c r="AX510" s="185"/>
      <c r="AY510" s="185"/>
      <c r="AZ510" s="185"/>
      <c r="BA510" s="185"/>
      <c r="BB510" s="185"/>
      <c r="BC510" s="185"/>
      <c r="BD510" s="185"/>
      <c r="BE510" s="185"/>
      <c r="BF510" s="185"/>
      <c r="BG510" s="185"/>
      <c r="BH510" s="185"/>
      <c r="BI510" s="185"/>
      <c r="BJ510" s="185"/>
    </row>
    <row r="511" spans="1:62" x14ac:dyDescent="0.3">
      <c r="A511" s="24">
        <f t="shared" si="77"/>
        <v>12</v>
      </c>
      <c r="B511" s="86">
        <f t="shared" si="73"/>
        <v>7.1704180887590474E-3</v>
      </c>
      <c r="C511" s="23">
        <f t="shared" si="74"/>
        <v>1.0003852957483472</v>
      </c>
      <c r="D511" s="23">
        <f t="shared" si="78"/>
        <v>1.3310840865522785E-4</v>
      </c>
      <c r="F511" s="86">
        <f t="shared" si="75"/>
        <v>5.7996405189431671E-3</v>
      </c>
      <c r="G511" s="23">
        <f t="shared" si="76"/>
        <v>0.99952363744020911</v>
      </c>
      <c r="H511" s="23">
        <f t="shared" si="79"/>
        <v>1.3310840865521942E-4</v>
      </c>
      <c r="I511" s="185"/>
      <c r="J511" s="185"/>
      <c r="L511" s="185"/>
      <c r="M511" s="185"/>
      <c r="N511" s="185"/>
      <c r="O511" s="185"/>
      <c r="P511" s="185"/>
      <c r="Q511" s="185"/>
      <c r="R511" s="185"/>
      <c r="S511" s="185"/>
      <c r="U511" s="185"/>
      <c r="V511" s="185"/>
      <c r="X511" s="185"/>
      <c r="Y511" s="185"/>
      <c r="Z511" s="185"/>
      <c r="AA511" s="26"/>
      <c r="AB511" s="185"/>
      <c r="AC511" s="185"/>
      <c r="AD511" s="185"/>
      <c r="AE511" s="185"/>
      <c r="AF511" s="185"/>
      <c r="AH511" s="185"/>
      <c r="AI511" s="185"/>
      <c r="AK511" s="185"/>
      <c r="AL511" s="185"/>
      <c r="AM511" s="185"/>
      <c r="AN511" s="185"/>
      <c r="AO511" s="185"/>
      <c r="AP511" s="185"/>
      <c r="AQ511" s="185"/>
      <c r="AR511" s="185"/>
      <c r="AS511" s="185"/>
      <c r="AT511" s="185"/>
      <c r="AU511" s="185"/>
      <c r="AV511" s="185"/>
      <c r="AW511" s="185"/>
      <c r="AX511" s="185"/>
      <c r="AY511" s="185"/>
      <c r="AZ511" s="185"/>
      <c r="BA511" s="185"/>
      <c r="BB511" s="185"/>
      <c r="BC511" s="185"/>
      <c r="BD511" s="185"/>
      <c r="BE511" s="185"/>
      <c r="BF511" s="185"/>
      <c r="BG511" s="185"/>
      <c r="BH511" s="185"/>
      <c r="BI511" s="185"/>
      <c r="BJ511" s="185"/>
    </row>
    <row r="512" spans="1:62" x14ac:dyDescent="0.3">
      <c r="A512" s="24">
        <f t="shared" si="77"/>
        <v>13</v>
      </c>
      <c r="B512" s="86">
        <f t="shared" si="73"/>
        <v>6.8634893730332878E-3</v>
      </c>
      <c r="C512" s="23">
        <f t="shared" si="74"/>
        <v>1.0004294016077331</v>
      </c>
      <c r="D512" s="23">
        <f t="shared" si="78"/>
        <v>1.4199577663595109E-4</v>
      </c>
      <c r="F512" s="86">
        <f t="shared" si="75"/>
        <v>6.7361091552451203E-3</v>
      </c>
      <c r="G512" s="23">
        <f t="shared" si="76"/>
        <v>0.99956247838277001</v>
      </c>
      <c r="H512" s="23">
        <f t="shared" si="79"/>
        <v>1.4199577663600603E-4</v>
      </c>
      <c r="I512" s="185"/>
      <c r="J512" s="185"/>
      <c r="L512" s="185"/>
      <c r="M512" s="185"/>
      <c r="N512" s="185"/>
      <c r="O512" s="185"/>
      <c r="P512" s="185"/>
      <c r="Q512" s="185"/>
      <c r="R512" s="185"/>
      <c r="S512" s="185"/>
      <c r="U512" s="185"/>
      <c r="V512" s="185"/>
      <c r="X512" s="185"/>
      <c r="Y512" s="185"/>
      <c r="Z512" s="185"/>
      <c r="AA512" s="26"/>
      <c r="AB512" s="185"/>
      <c r="AC512" s="185"/>
      <c r="AD512" s="185"/>
      <c r="AE512" s="185"/>
      <c r="AF512" s="185"/>
      <c r="AH512" s="185"/>
      <c r="AI512" s="185"/>
      <c r="AK512" s="185"/>
      <c r="AL512" s="185"/>
      <c r="AM512" s="185"/>
      <c r="AN512" s="185"/>
      <c r="AO512" s="185"/>
      <c r="AP512" s="185"/>
      <c r="AQ512" s="185"/>
      <c r="AR512" s="185"/>
      <c r="AS512" s="185"/>
      <c r="AT512" s="185"/>
      <c r="AU512" s="185"/>
      <c r="AV512" s="185"/>
      <c r="AW512" s="185"/>
      <c r="AX512" s="185"/>
      <c r="AY512" s="185"/>
      <c r="AZ512" s="185"/>
      <c r="BA512" s="185"/>
      <c r="BB512" s="185"/>
      <c r="BC512" s="185"/>
      <c r="BD512" s="185"/>
      <c r="BE512" s="185"/>
      <c r="BF512" s="185"/>
      <c r="BG512" s="185"/>
      <c r="BH512" s="185"/>
      <c r="BI512" s="185"/>
      <c r="BJ512" s="185"/>
    </row>
    <row r="513" spans="1:62" x14ac:dyDescent="0.3">
      <c r="A513" s="24">
        <f t="shared" si="77"/>
        <v>14</v>
      </c>
      <c r="B513" s="86">
        <f t="shared" si="73"/>
        <v>6.5159142059027612E-3</v>
      </c>
      <c r="C513" s="23">
        <f t="shared" si="74"/>
        <v>1</v>
      </c>
      <c r="D513" s="23">
        <f t="shared" si="78"/>
        <v>0</v>
      </c>
      <c r="F513" s="86">
        <f t="shared" si="75"/>
        <v>7.1003269638957095E-3</v>
      </c>
      <c r="G513" s="23">
        <f t="shared" si="76"/>
        <v>1</v>
      </c>
      <c r="H513" s="23">
        <f t="shared" si="79"/>
        <v>0</v>
      </c>
      <c r="I513" s="185"/>
      <c r="J513" s="185"/>
      <c r="L513" s="185"/>
      <c r="M513" s="185"/>
      <c r="N513" s="185"/>
      <c r="O513" s="185"/>
      <c r="P513" s="185"/>
      <c r="Q513" s="185"/>
      <c r="R513" s="185"/>
      <c r="S513" s="185"/>
      <c r="U513" s="185"/>
      <c r="V513" s="185"/>
      <c r="X513" s="185"/>
      <c r="Y513" s="185"/>
      <c r="Z513" s="185"/>
      <c r="AA513" s="26"/>
      <c r="AB513" s="185"/>
      <c r="AC513" s="185"/>
      <c r="AD513" s="185"/>
      <c r="AE513" s="185"/>
      <c r="AF513" s="185"/>
      <c r="AH513" s="185"/>
      <c r="AI513" s="185"/>
      <c r="AK513" s="185"/>
      <c r="AL513" s="185"/>
      <c r="AM513" s="185"/>
      <c r="AN513" s="185"/>
      <c r="AO513" s="185"/>
      <c r="AP513" s="185"/>
      <c r="AQ513" s="185"/>
      <c r="AR513" s="185"/>
      <c r="AS513" s="185"/>
      <c r="AT513" s="185"/>
      <c r="AU513" s="185"/>
      <c r="AV513" s="185"/>
      <c r="AW513" s="185"/>
      <c r="AX513" s="185"/>
      <c r="AY513" s="185"/>
      <c r="AZ513" s="185"/>
      <c r="BA513" s="185"/>
      <c r="BB513" s="185"/>
      <c r="BC513" s="185"/>
      <c r="BD513" s="185"/>
      <c r="BE513" s="185"/>
      <c r="BF513" s="185"/>
      <c r="BG513" s="185"/>
      <c r="BH513" s="185"/>
      <c r="BI513" s="185"/>
      <c r="BJ513" s="185"/>
    </row>
    <row r="514" spans="1:62" x14ac:dyDescent="0.3">
      <c r="A514" s="24">
        <f t="shared" si="77"/>
        <v>15</v>
      </c>
      <c r="B514" s="86">
        <f t="shared" si="73"/>
        <v>6.1817811723076689E-3</v>
      </c>
      <c r="C514" s="23">
        <f t="shared" si="74"/>
        <v>1</v>
      </c>
      <c r="D514" s="23">
        <f t="shared" si="78"/>
        <v>0</v>
      </c>
      <c r="F514" s="86">
        <f t="shared" si="75"/>
        <v>7.9420605638526945E-3</v>
      </c>
      <c r="G514" s="23">
        <f t="shared" si="76"/>
        <v>1</v>
      </c>
      <c r="H514" s="23">
        <f t="shared" si="79"/>
        <v>0</v>
      </c>
      <c r="I514" s="185"/>
      <c r="J514" s="185"/>
      <c r="L514" s="185"/>
      <c r="M514" s="185"/>
      <c r="N514" s="185"/>
      <c r="O514" s="185"/>
      <c r="P514" s="185"/>
      <c r="Q514" s="185"/>
      <c r="R514" s="185"/>
      <c r="S514" s="185"/>
      <c r="U514" s="185"/>
      <c r="V514" s="185"/>
      <c r="X514" s="185"/>
      <c r="Y514" s="185"/>
      <c r="Z514" s="185"/>
      <c r="AA514" s="26"/>
      <c r="AB514" s="185"/>
      <c r="AC514" s="185"/>
      <c r="AD514" s="185"/>
      <c r="AE514" s="185"/>
      <c r="AF514" s="185"/>
      <c r="AH514" s="185"/>
      <c r="AI514" s="185"/>
      <c r="AK514" s="185"/>
      <c r="AL514" s="185"/>
      <c r="AM514" s="185"/>
      <c r="AN514" s="185"/>
      <c r="AO514" s="185"/>
      <c r="AP514" s="185"/>
      <c r="AQ514" s="185"/>
      <c r="AR514" s="185"/>
      <c r="AS514" s="185"/>
      <c r="AT514" s="185"/>
      <c r="AU514" s="185"/>
      <c r="AV514" s="185"/>
      <c r="AW514" s="185"/>
      <c r="AX514" s="185"/>
      <c r="AY514" s="185"/>
      <c r="AZ514" s="185"/>
      <c r="BA514" s="185"/>
      <c r="BB514" s="185"/>
      <c r="BC514" s="185"/>
      <c r="BD514" s="185"/>
      <c r="BE514" s="185"/>
      <c r="BF514" s="185"/>
      <c r="BG514" s="185"/>
      <c r="BH514" s="185"/>
      <c r="BI514" s="185"/>
      <c r="BJ514" s="185"/>
    </row>
    <row r="515" spans="1:62" x14ac:dyDescent="0.3">
      <c r="A515" s="24">
        <f t="shared" si="77"/>
        <v>16</v>
      </c>
      <c r="B515" s="86">
        <f t="shared" si="73"/>
        <v>5.786838487004657E-3</v>
      </c>
      <c r="C515" s="23">
        <f t="shared" si="74"/>
        <v>0.99999999999999989</v>
      </c>
      <c r="D515" s="23">
        <f t="shared" si="78"/>
        <v>3.0954114638591032E-17</v>
      </c>
      <c r="F515" s="86">
        <f t="shared" si="75"/>
        <v>8.3405238079387965E-3</v>
      </c>
      <c r="G515" s="23">
        <f t="shared" si="76"/>
        <v>0.99999999999999978</v>
      </c>
      <c r="H515" s="23">
        <f t="shared" si="79"/>
        <v>8.9227833358960496E-17</v>
      </c>
      <c r="I515" s="185"/>
      <c r="J515" s="185"/>
      <c r="L515" s="185"/>
      <c r="M515" s="185"/>
      <c r="N515" s="185"/>
      <c r="O515" s="185"/>
      <c r="P515" s="185"/>
      <c r="Q515" s="185"/>
      <c r="R515" s="185"/>
      <c r="S515" s="185"/>
      <c r="U515" s="185"/>
      <c r="V515" s="185"/>
      <c r="X515" s="185"/>
      <c r="Y515" s="185"/>
      <c r="Z515" s="185"/>
      <c r="AA515" s="26"/>
      <c r="AB515" s="185"/>
      <c r="AC515" s="185"/>
      <c r="AD515" s="185"/>
      <c r="AE515" s="185"/>
      <c r="AF515" s="185"/>
      <c r="AH515" s="185"/>
      <c r="AI515" s="185"/>
      <c r="AK515" s="185"/>
      <c r="AL515" s="185"/>
      <c r="AM515" s="185"/>
      <c r="AN515" s="185"/>
      <c r="AO515" s="185"/>
      <c r="AP515" s="185"/>
      <c r="AQ515" s="185"/>
      <c r="AR515" s="185"/>
      <c r="AS515" s="185"/>
      <c r="AT515" s="185"/>
      <c r="AU515" s="185"/>
      <c r="AV515" s="185"/>
      <c r="AW515" s="185"/>
      <c r="AX515" s="185"/>
      <c r="AY515" s="185"/>
      <c r="AZ515" s="185"/>
      <c r="BA515" s="185"/>
      <c r="BB515" s="185"/>
      <c r="BC515" s="185"/>
      <c r="BD515" s="185"/>
      <c r="BE515" s="185"/>
      <c r="BF515" s="185"/>
      <c r="BG515" s="185"/>
      <c r="BH515" s="185"/>
      <c r="BI515" s="185"/>
      <c r="BJ515" s="185"/>
    </row>
    <row r="516" spans="1:62" x14ac:dyDescent="0.3">
      <c r="A516" s="24">
        <f t="shared" si="77"/>
        <v>17</v>
      </c>
      <c r="B516" s="86">
        <f t="shared" si="73"/>
        <v>5.2962006129612894E-3</v>
      </c>
      <c r="C516" s="23">
        <f t="shared" si="74"/>
        <v>1</v>
      </c>
      <c r="D516" s="23">
        <f t="shared" si="78"/>
        <v>0</v>
      </c>
      <c r="F516" s="86">
        <f t="shared" si="75"/>
        <v>8.6394512537029886E-3</v>
      </c>
      <c r="G516" s="23">
        <f t="shared" si="76"/>
        <v>1</v>
      </c>
      <c r="H516" s="23">
        <f t="shared" si="79"/>
        <v>0</v>
      </c>
      <c r="I516" s="185"/>
      <c r="J516" s="185"/>
      <c r="L516" s="185"/>
      <c r="M516" s="185"/>
      <c r="N516" s="185"/>
      <c r="O516" s="185"/>
      <c r="P516" s="185"/>
      <c r="Q516" s="185"/>
      <c r="R516" s="185"/>
      <c r="S516" s="185"/>
      <c r="U516" s="185"/>
      <c r="V516" s="185"/>
      <c r="X516" s="185"/>
      <c r="Y516" s="185"/>
      <c r="Z516" s="185"/>
      <c r="AA516" s="26"/>
      <c r="AB516" s="185"/>
      <c r="AC516" s="185"/>
      <c r="AD516" s="185"/>
      <c r="AE516" s="185"/>
      <c r="AF516" s="185"/>
      <c r="AH516" s="185"/>
      <c r="AI516" s="185"/>
      <c r="AK516" s="185"/>
      <c r="AL516" s="185"/>
      <c r="AM516" s="185"/>
      <c r="AN516" s="185"/>
      <c r="AO516" s="185"/>
      <c r="AP516" s="185"/>
      <c r="AQ516" s="185"/>
      <c r="AR516" s="185"/>
      <c r="AS516" s="185"/>
      <c r="AT516" s="185"/>
      <c r="AU516" s="185"/>
      <c r="AV516" s="185"/>
      <c r="AW516" s="185"/>
      <c r="AX516" s="185"/>
      <c r="AY516" s="185"/>
      <c r="AZ516" s="185"/>
      <c r="BA516" s="185"/>
      <c r="BB516" s="185"/>
      <c r="BC516" s="185"/>
      <c r="BD516" s="185"/>
      <c r="BE516" s="185"/>
      <c r="BF516" s="185"/>
      <c r="BG516" s="185"/>
      <c r="BH516" s="185"/>
      <c r="BI516" s="185"/>
      <c r="BJ516" s="185"/>
    </row>
    <row r="517" spans="1:62" x14ac:dyDescent="0.3">
      <c r="A517" s="24">
        <f t="shared" si="77"/>
        <v>18</v>
      </c>
      <c r="B517" s="86">
        <f t="shared" si="73"/>
        <v>4.8817348289520515E-3</v>
      </c>
      <c r="C517" s="23">
        <f t="shared" si="74"/>
        <v>1</v>
      </c>
      <c r="D517" s="23">
        <f t="shared" si="78"/>
        <v>0</v>
      </c>
      <c r="F517" s="86">
        <f t="shared" si="75"/>
        <v>8.7329060868541059E-3</v>
      </c>
      <c r="G517" s="23">
        <f t="shared" si="76"/>
        <v>1</v>
      </c>
      <c r="H517" s="23">
        <f t="shared" si="79"/>
        <v>0</v>
      </c>
      <c r="I517" s="185"/>
      <c r="J517" s="185"/>
      <c r="L517" s="185"/>
      <c r="M517" s="185"/>
      <c r="N517" s="185"/>
      <c r="O517" s="185"/>
      <c r="P517" s="185"/>
      <c r="Q517" s="185"/>
      <c r="R517" s="185"/>
      <c r="S517" s="185"/>
      <c r="U517" s="185"/>
      <c r="V517" s="185"/>
      <c r="X517" s="185"/>
      <c r="Y517" s="185"/>
      <c r="Z517" s="185"/>
      <c r="AA517" s="26"/>
      <c r="AB517" s="185"/>
      <c r="AC517" s="185"/>
      <c r="AD517" s="185"/>
      <c r="AE517" s="185"/>
      <c r="AF517" s="185"/>
      <c r="AH517" s="185"/>
      <c r="AI517" s="185"/>
      <c r="AK517" s="185"/>
      <c r="AL517" s="185"/>
      <c r="AM517" s="185"/>
      <c r="AN517" s="185"/>
      <c r="AO517" s="185"/>
      <c r="AP517" s="185"/>
      <c r="AQ517" s="185"/>
      <c r="AR517" s="185"/>
      <c r="AS517" s="185"/>
      <c r="AT517" s="185"/>
      <c r="AU517" s="185"/>
      <c r="AV517" s="185"/>
      <c r="AW517" s="185"/>
      <c r="AX517" s="185"/>
      <c r="AY517" s="185"/>
      <c r="AZ517" s="185"/>
      <c r="BA517" s="185"/>
      <c r="BB517" s="185"/>
      <c r="BC517" s="185"/>
      <c r="BD517" s="185"/>
      <c r="BE517" s="185"/>
      <c r="BF517" s="185"/>
      <c r="BG517" s="185"/>
      <c r="BH517" s="185"/>
      <c r="BI517" s="185"/>
      <c r="BJ517" s="185"/>
    </row>
    <row r="518" spans="1:62" x14ac:dyDescent="0.3">
      <c r="A518" s="24">
        <f t="shared" si="77"/>
        <v>19</v>
      </c>
      <c r="B518" s="86">
        <f t="shared" si="73"/>
        <v>4.8673325430212281E-3</v>
      </c>
      <c r="C518" s="23">
        <f t="shared" si="74"/>
        <v>1</v>
      </c>
      <c r="D518" s="23">
        <f t="shared" si="78"/>
        <v>0</v>
      </c>
      <c r="F518" s="86">
        <f t="shared" si="75"/>
        <v>9.0411150057737172E-3</v>
      </c>
      <c r="G518" s="23">
        <f t="shared" si="76"/>
        <v>1</v>
      </c>
      <c r="H518" s="23">
        <f t="shared" si="79"/>
        <v>0</v>
      </c>
      <c r="I518" s="185"/>
      <c r="J518" s="185"/>
      <c r="L518" s="185"/>
      <c r="M518" s="185"/>
      <c r="N518" s="185"/>
      <c r="O518" s="185"/>
      <c r="P518" s="185"/>
      <c r="Q518" s="185"/>
      <c r="R518" s="185"/>
      <c r="S518" s="185"/>
      <c r="U518" s="185"/>
      <c r="V518" s="185"/>
      <c r="X518" s="185"/>
      <c r="Y518" s="185"/>
      <c r="Z518" s="185"/>
      <c r="AA518" s="26"/>
      <c r="AB518" s="185"/>
      <c r="AC518" s="185"/>
      <c r="AD518" s="185"/>
      <c r="AE518" s="185"/>
      <c r="AF518" s="185"/>
      <c r="AH518" s="185"/>
      <c r="AI518" s="185"/>
      <c r="AK518" s="185"/>
      <c r="AL518" s="185"/>
      <c r="AM518" s="185"/>
      <c r="AN518" s="185"/>
      <c r="AO518" s="185"/>
      <c r="AP518" s="185"/>
      <c r="AQ518" s="185"/>
      <c r="AR518" s="185"/>
      <c r="AS518" s="185"/>
      <c r="AT518" s="185"/>
      <c r="AU518" s="185"/>
      <c r="AV518" s="185"/>
      <c r="AW518" s="185"/>
      <c r="AX518" s="185"/>
      <c r="AY518" s="185"/>
      <c r="AZ518" s="185"/>
      <c r="BA518" s="185"/>
      <c r="BB518" s="185"/>
      <c r="BC518" s="185"/>
      <c r="BD518" s="185"/>
      <c r="BE518" s="185"/>
      <c r="BF518" s="185"/>
      <c r="BG518" s="185"/>
      <c r="BH518" s="185"/>
      <c r="BI518" s="185"/>
      <c r="BJ518" s="185"/>
    </row>
    <row r="519" spans="1:62" x14ac:dyDescent="0.3">
      <c r="A519" s="24">
        <f t="shared" si="77"/>
        <v>20</v>
      </c>
      <c r="B519" s="86">
        <f t="shared" si="73"/>
        <v>4.4131804600026116E-3</v>
      </c>
      <c r="C519" s="23">
        <f t="shared" si="74"/>
        <v>1</v>
      </c>
      <c r="D519" s="23">
        <f t="shared" si="78"/>
        <v>0</v>
      </c>
      <c r="F519" s="86">
        <f t="shared" si="75"/>
        <v>9.1972997954235299E-3</v>
      </c>
      <c r="G519" s="23">
        <f t="shared" si="76"/>
        <v>1</v>
      </c>
      <c r="H519" s="23">
        <f t="shared" si="79"/>
        <v>0</v>
      </c>
      <c r="I519" s="185"/>
      <c r="J519" s="185"/>
      <c r="L519" s="185"/>
      <c r="M519" s="185"/>
      <c r="N519" s="185"/>
      <c r="O519" s="185"/>
      <c r="P519" s="185"/>
      <c r="Q519" s="185"/>
      <c r="R519" s="185"/>
      <c r="S519" s="185"/>
      <c r="U519" s="185"/>
      <c r="V519" s="185"/>
      <c r="X519" s="185"/>
      <c r="Y519" s="185"/>
      <c r="Z519" s="185"/>
      <c r="AA519" s="26"/>
      <c r="AB519" s="185"/>
      <c r="AC519" s="185"/>
      <c r="AD519" s="185"/>
      <c r="AE519" s="185"/>
      <c r="AF519" s="185"/>
      <c r="AH519" s="185"/>
      <c r="AI519" s="185"/>
      <c r="AK519" s="185"/>
      <c r="AL519" s="185"/>
      <c r="AM519" s="185"/>
      <c r="AN519" s="185"/>
      <c r="AO519" s="185"/>
      <c r="AP519" s="185"/>
      <c r="AQ519" s="185"/>
      <c r="AR519" s="185"/>
      <c r="AS519" s="185"/>
      <c r="AT519" s="185"/>
      <c r="AU519" s="185"/>
      <c r="AV519" s="185"/>
      <c r="AW519" s="185"/>
      <c r="AX519" s="185"/>
      <c r="AY519" s="185"/>
      <c r="AZ519" s="185"/>
      <c r="BA519" s="185"/>
      <c r="BB519" s="185"/>
      <c r="BC519" s="185"/>
      <c r="BD519" s="185"/>
      <c r="BE519" s="185"/>
      <c r="BF519" s="185"/>
      <c r="BG519" s="185"/>
      <c r="BH519" s="185"/>
      <c r="BI519" s="185"/>
      <c r="BJ519" s="185"/>
    </row>
    <row r="520" spans="1:62" x14ac:dyDescent="0.3">
      <c r="A520" s="24">
        <f t="shared" si="77"/>
        <v>21</v>
      </c>
      <c r="B520" s="86">
        <f t="shared" si="73"/>
        <v>4.2147489649557177E-3</v>
      </c>
      <c r="C520" s="23">
        <f t="shared" si="74"/>
        <v>1</v>
      </c>
      <c r="D520" s="23">
        <f t="shared" si="78"/>
        <v>0</v>
      </c>
      <c r="F520" s="86">
        <f t="shared" si="75"/>
        <v>8.8529251362776291E-3</v>
      </c>
      <c r="G520" s="23">
        <f t="shared" si="76"/>
        <v>1</v>
      </c>
      <c r="H520" s="23">
        <f t="shared" si="79"/>
        <v>0</v>
      </c>
      <c r="I520" s="185"/>
      <c r="J520" s="185"/>
      <c r="L520" s="185"/>
      <c r="M520" s="185"/>
      <c r="N520" s="185"/>
      <c r="O520" s="185"/>
      <c r="P520" s="185"/>
      <c r="Q520" s="185"/>
      <c r="R520" s="185"/>
      <c r="S520" s="185"/>
      <c r="U520" s="185"/>
      <c r="V520" s="185"/>
      <c r="X520" s="185"/>
      <c r="Y520" s="185"/>
      <c r="Z520" s="185"/>
      <c r="AA520" s="26"/>
      <c r="AB520" s="185"/>
      <c r="AC520" s="185"/>
      <c r="AD520" s="185"/>
      <c r="AE520" s="185"/>
      <c r="AF520" s="185"/>
      <c r="AH520" s="185"/>
      <c r="AI520" s="185"/>
      <c r="AK520" s="185"/>
      <c r="AL520" s="185"/>
      <c r="AM520" s="185"/>
      <c r="AN520" s="185"/>
      <c r="AO520" s="185"/>
      <c r="AP520" s="185"/>
      <c r="AQ520" s="185"/>
      <c r="AR520" s="185"/>
      <c r="AS520" s="185"/>
      <c r="AT520" s="185"/>
      <c r="AU520" s="185"/>
      <c r="AV520" s="185"/>
      <c r="AW520" s="185"/>
      <c r="AX520" s="185"/>
      <c r="AY520" s="185"/>
      <c r="AZ520" s="185"/>
      <c r="BA520" s="185"/>
      <c r="BB520" s="185"/>
      <c r="BC520" s="185"/>
      <c r="BD520" s="185"/>
      <c r="BE520" s="185"/>
      <c r="BF520" s="185"/>
      <c r="BG520" s="185"/>
      <c r="BH520" s="185"/>
      <c r="BI520" s="185"/>
      <c r="BJ520" s="185"/>
    </row>
    <row r="521" spans="1:62" x14ac:dyDescent="0.3">
      <c r="A521" s="24">
        <f t="shared" si="77"/>
        <v>22</v>
      </c>
      <c r="B521" s="86">
        <f t="shared" si="73"/>
        <v>3.9004590808653151E-3</v>
      </c>
      <c r="C521" s="23">
        <f t="shared" si="74"/>
        <v>1</v>
      </c>
      <c r="D521" s="23">
        <f t="shared" si="78"/>
        <v>0</v>
      </c>
      <c r="F521" s="86">
        <f t="shared" si="75"/>
        <v>8.703461413395534E-3</v>
      </c>
      <c r="G521" s="23">
        <f t="shared" si="76"/>
        <v>1</v>
      </c>
      <c r="H521" s="23">
        <f t="shared" si="79"/>
        <v>0</v>
      </c>
      <c r="I521" s="185"/>
      <c r="J521" s="185"/>
      <c r="L521" s="185"/>
      <c r="M521" s="185"/>
      <c r="N521" s="185"/>
      <c r="O521" s="185"/>
      <c r="P521" s="185"/>
      <c r="Q521" s="185"/>
      <c r="R521" s="185"/>
      <c r="S521" s="185"/>
      <c r="U521" s="185"/>
      <c r="V521" s="185"/>
      <c r="X521" s="185"/>
      <c r="Y521" s="185"/>
      <c r="Z521" s="185"/>
      <c r="AA521" s="26"/>
      <c r="AB521" s="185"/>
      <c r="AC521" s="185"/>
      <c r="AD521" s="185"/>
      <c r="AE521" s="185"/>
      <c r="AF521" s="185"/>
      <c r="AH521" s="185"/>
      <c r="AI521" s="185"/>
      <c r="AK521" s="185"/>
      <c r="AL521" s="185"/>
      <c r="AM521" s="185"/>
      <c r="AN521" s="185"/>
      <c r="AO521" s="185"/>
      <c r="AP521" s="185"/>
      <c r="AQ521" s="185"/>
      <c r="AR521" s="185"/>
      <c r="AS521" s="185"/>
      <c r="AT521" s="185"/>
      <c r="AU521" s="185"/>
      <c r="AV521" s="185"/>
      <c r="AW521" s="185"/>
      <c r="AX521" s="185"/>
      <c r="AY521" s="185"/>
      <c r="AZ521" s="185"/>
      <c r="BA521" s="185"/>
      <c r="BB521" s="185"/>
      <c r="BC521" s="185"/>
      <c r="BD521" s="185"/>
      <c r="BE521" s="185"/>
      <c r="BF521" s="185"/>
      <c r="BG521" s="185"/>
      <c r="BH521" s="185"/>
      <c r="BI521" s="185"/>
      <c r="BJ521" s="185"/>
    </row>
    <row r="522" spans="1:62" x14ac:dyDescent="0.3">
      <c r="A522" s="24">
        <f t="shared" si="77"/>
        <v>23</v>
      </c>
      <c r="B522" s="86">
        <f t="shared" si="73"/>
        <v>3.8988588268730013E-3</v>
      </c>
      <c r="C522" s="23">
        <f t="shared" si="74"/>
        <v>1</v>
      </c>
      <c r="D522" s="23">
        <f t="shared" si="78"/>
        <v>0</v>
      </c>
      <c r="F522" s="86">
        <f t="shared" si="75"/>
        <v>9.2856338157992439E-3</v>
      </c>
      <c r="G522" s="23">
        <f t="shared" si="76"/>
        <v>1</v>
      </c>
      <c r="H522" s="23">
        <f t="shared" si="79"/>
        <v>0</v>
      </c>
      <c r="I522" s="185"/>
      <c r="J522" s="185"/>
      <c r="L522" s="185"/>
      <c r="M522" s="185"/>
      <c r="N522" s="185"/>
      <c r="O522" s="185"/>
      <c r="P522" s="185"/>
      <c r="Q522" s="185"/>
      <c r="R522" s="185"/>
      <c r="S522" s="185"/>
      <c r="U522" s="185"/>
      <c r="V522" s="185"/>
      <c r="X522" s="185"/>
      <c r="Y522" s="185"/>
      <c r="Z522" s="185"/>
      <c r="AA522" s="26"/>
      <c r="AB522" s="185"/>
      <c r="AC522" s="185"/>
      <c r="AD522" s="185"/>
      <c r="AE522" s="185"/>
      <c r="AF522" s="185"/>
      <c r="AH522" s="185"/>
      <c r="AI522" s="185"/>
      <c r="AK522" s="185"/>
      <c r="AL522" s="185"/>
      <c r="AM522" s="185"/>
      <c r="AN522" s="185"/>
      <c r="AO522" s="185"/>
      <c r="AP522" s="185"/>
      <c r="AQ522" s="185"/>
      <c r="AR522" s="185"/>
      <c r="AS522" s="185"/>
      <c r="AT522" s="185"/>
      <c r="AU522" s="185"/>
      <c r="AV522" s="185"/>
      <c r="AW522" s="185"/>
      <c r="AX522" s="185"/>
      <c r="AY522" s="185"/>
      <c r="AZ522" s="185"/>
      <c r="BA522" s="185"/>
      <c r="BB522" s="185"/>
      <c r="BC522" s="185"/>
      <c r="BD522" s="185"/>
      <c r="BE522" s="185"/>
      <c r="BF522" s="185"/>
      <c r="BG522" s="185"/>
      <c r="BH522" s="185"/>
      <c r="BI522" s="185"/>
      <c r="BJ522" s="185"/>
    </row>
    <row r="523" spans="1:62" x14ac:dyDescent="0.3">
      <c r="A523" s="24">
        <f t="shared" si="77"/>
        <v>24</v>
      </c>
      <c r="B523" s="86">
        <f t="shared" si="73"/>
        <v>3.6690623535767597E-3</v>
      </c>
      <c r="C523" s="23">
        <f t="shared" si="74"/>
        <v>1</v>
      </c>
      <c r="D523" s="23">
        <f t="shared" si="78"/>
        <v>0</v>
      </c>
      <c r="F523" s="86">
        <f t="shared" si="75"/>
        <v>8.6199281549967609E-3</v>
      </c>
      <c r="G523" s="23">
        <f t="shared" si="76"/>
        <v>1</v>
      </c>
      <c r="H523" s="23">
        <f t="shared" si="79"/>
        <v>0</v>
      </c>
      <c r="I523" s="185"/>
      <c r="J523" s="185"/>
      <c r="L523" s="185"/>
      <c r="M523" s="185"/>
      <c r="N523" s="185"/>
      <c r="O523" s="185"/>
      <c r="P523" s="185"/>
      <c r="Q523" s="185"/>
      <c r="R523" s="185"/>
      <c r="S523" s="185"/>
      <c r="U523" s="185"/>
      <c r="V523" s="185"/>
      <c r="X523" s="185"/>
      <c r="Y523" s="185"/>
      <c r="Z523" s="185"/>
      <c r="AA523" s="26"/>
      <c r="AB523" s="185"/>
      <c r="AC523" s="185"/>
      <c r="AD523" s="185"/>
      <c r="AE523" s="185"/>
      <c r="AF523" s="185"/>
      <c r="AH523" s="185"/>
      <c r="AI523" s="185"/>
      <c r="AK523" s="185"/>
      <c r="AL523" s="185"/>
      <c r="AM523" s="185"/>
      <c r="AN523" s="185"/>
      <c r="AO523" s="185"/>
      <c r="AP523" s="185"/>
      <c r="AQ523" s="185"/>
      <c r="AR523" s="185"/>
      <c r="AS523" s="185"/>
      <c r="AT523" s="185"/>
      <c r="AU523" s="185"/>
      <c r="AV523" s="185"/>
      <c r="AW523" s="185"/>
      <c r="AX523" s="185"/>
      <c r="AY523" s="185"/>
      <c r="AZ523" s="185"/>
      <c r="BA523" s="185"/>
      <c r="BB523" s="185"/>
      <c r="BC523" s="185"/>
      <c r="BD523" s="185"/>
      <c r="BE523" s="185"/>
      <c r="BF523" s="185"/>
      <c r="BG523" s="185"/>
      <c r="BH523" s="185"/>
      <c r="BI523" s="185"/>
      <c r="BJ523" s="185"/>
    </row>
    <row r="524" spans="1:62" x14ac:dyDescent="0.3">
      <c r="A524" s="24">
        <f t="shared" si="77"/>
        <v>25</v>
      </c>
      <c r="B524" s="86">
        <f t="shared" si="73"/>
        <v>3.6985070270353312E-3</v>
      </c>
      <c r="C524" s="23">
        <f t="shared" si="74"/>
        <v>0.99999999999999978</v>
      </c>
      <c r="D524" s="23">
        <f t="shared" si="78"/>
        <v>3.9567031553958078E-17</v>
      </c>
      <c r="F524" s="86">
        <f t="shared" si="75"/>
        <v>9.2149025893389792E-3</v>
      </c>
      <c r="G524" s="23">
        <f t="shared" si="76"/>
        <v>0.99999999999999978</v>
      </c>
      <c r="H524" s="23">
        <f t="shared" si="79"/>
        <v>9.8582032926753272E-17</v>
      </c>
      <c r="I524" s="185"/>
      <c r="J524" s="185"/>
      <c r="L524" s="185"/>
      <c r="M524" s="185"/>
      <c r="N524" s="185"/>
      <c r="O524" s="185"/>
      <c r="P524" s="185"/>
      <c r="Q524" s="185"/>
      <c r="R524" s="185"/>
      <c r="S524" s="185"/>
      <c r="U524" s="185"/>
      <c r="V524" s="185"/>
      <c r="X524" s="185"/>
      <c r="Y524" s="185"/>
      <c r="Z524" s="185"/>
      <c r="AA524" s="26"/>
      <c r="AB524" s="185"/>
      <c r="AC524" s="185"/>
      <c r="AD524" s="185"/>
      <c r="AE524" s="185"/>
      <c r="AF524" s="185"/>
      <c r="AH524" s="185"/>
      <c r="AI524" s="185"/>
      <c r="AK524" s="185"/>
      <c r="AL524" s="185"/>
      <c r="AM524" s="185"/>
      <c r="AN524" s="185"/>
      <c r="AO524" s="185"/>
      <c r="AP524" s="185"/>
      <c r="AQ524" s="185"/>
      <c r="AR524" s="185"/>
      <c r="AS524" s="185"/>
      <c r="AT524" s="185"/>
      <c r="AU524" s="185"/>
      <c r="AV524" s="185"/>
      <c r="AW524" s="185"/>
      <c r="AX524" s="185"/>
      <c r="AY524" s="185"/>
      <c r="AZ524" s="185"/>
      <c r="BA524" s="185"/>
      <c r="BB524" s="185"/>
      <c r="BC524" s="185"/>
      <c r="BD524" s="185"/>
      <c r="BE524" s="185"/>
      <c r="BF524" s="185"/>
      <c r="BG524" s="185"/>
      <c r="BH524" s="185"/>
      <c r="BI524" s="185"/>
      <c r="BJ524" s="185"/>
    </row>
    <row r="525" spans="1:62" x14ac:dyDescent="0.3">
      <c r="A525" s="24">
        <f t="shared" si="77"/>
        <v>26</v>
      </c>
      <c r="B525" s="86">
        <f t="shared" si="73"/>
        <v>3.6472988992812937E-3</v>
      </c>
      <c r="C525" s="23">
        <f t="shared" si="74"/>
        <v>1</v>
      </c>
      <c r="D525" s="23">
        <f t="shared" si="78"/>
        <v>0</v>
      </c>
      <c r="F525" s="86">
        <f t="shared" si="75"/>
        <v>9.3137982860639641E-3</v>
      </c>
      <c r="G525" s="23">
        <f t="shared" si="76"/>
        <v>1</v>
      </c>
      <c r="H525" s="23">
        <f t="shared" si="79"/>
        <v>0</v>
      </c>
      <c r="I525" s="185"/>
      <c r="J525" s="185"/>
      <c r="L525" s="185"/>
      <c r="M525" s="185"/>
      <c r="N525" s="185"/>
      <c r="O525" s="185"/>
      <c r="P525" s="185"/>
      <c r="Q525" s="185"/>
      <c r="R525" s="185"/>
      <c r="S525" s="185"/>
      <c r="U525" s="185"/>
      <c r="V525" s="185"/>
      <c r="X525" s="185"/>
      <c r="Y525" s="185"/>
      <c r="Z525" s="185"/>
      <c r="AA525" s="26"/>
      <c r="AB525" s="185"/>
      <c r="AC525" s="185"/>
      <c r="AD525" s="185"/>
      <c r="AE525" s="185"/>
      <c r="AF525" s="185"/>
      <c r="AH525" s="185"/>
      <c r="AI525" s="185"/>
      <c r="AK525" s="185"/>
      <c r="AL525" s="185"/>
      <c r="AM525" s="185"/>
      <c r="AN525" s="185"/>
      <c r="AO525" s="185"/>
      <c r="AP525" s="185"/>
      <c r="AQ525" s="185"/>
      <c r="AR525" s="185"/>
      <c r="AS525" s="185"/>
      <c r="AT525" s="185"/>
      <c r="AU525" s="185"/>
      <c r="AV525" s="185"/>
      <c r="AW525" s="185"/>
      <c r="AX525" s="185"/>
      <c r="AY525" s="185"/>
      <c r="AZ525" s="185"/>
      <c r="BA525" s="185"/>
      <c r="BB525" s="185"/>
      <c r="BC525" s="185"/>
      <c r="BD525" s="185"/>
      <c r="BE525" s="185"/>
      <c r="BF525" s="185"/>
      <c r="BG525" s="185"/>
      <c r="BH525" s="185"/>
      <c r="BI525" s="185"/>
      <c r="BJ525" s="185"/>
    </row>
    <row r="526" spans="1:62" x14ac:dyDescent="0.3">
      <c r="A526" s="24">
        <f t="shared" si="77"/>
        <v>27</v>
      </c>
      <c r="B526" s="86">
        <f t="shared" si="73"/>
        <v>3.7289118528892906E-3</v>
      </c>
      <c r="C526" s="23">
        <f t="shared" si="74"/>
        <v>1</v>
      </c>
      <c r="D526" s="23">
        <f t="shared" si="78"/>
        <v>0</v>
      </c>
      <c r="F526" s="86">
        <f t="shared" si="75"/>
        <v>9.5138300351031713E-3</v>
      </c>
      <c r="G526" s="23">
        <f t="shared" si="76"/>
        <v>1</v>
      </c>
      <c r="H526" s="23">
        <f t="shared" si="79"/>
        <v>0</v>
      </c>
      <c r="I526" s="185"/>
      <c r="J526" s="185"/>
      <c r="L526" s="185"/>
      <c r="M526" s="185"/>
      <c r="N526" s="185"/>
      <c r="O526" s="185"/>
      <c r="P526" s="185"/>
      <c r="Q526" s="185"/>
      <c r="R526" s="185"/>
      <c r="S526" s="185"/>
      <c r="U526" s="185"/>
      <c r="V526" s="185"/>
      <c r="X526" s="185"/>
      <c r="Y526" s="185"/>
      <c r="Z526" s="185"/>
      <c r="AA526" s="26"/>
      <c r="AB526" s="185"/>
      <c r="AC526" s="185"/>
      <c r="AD526" s="185"/>
      <c r="AE526" s="185"/>
      <c r="AF526" s="185"/>
      <c r="AH526" s="185"/>
      <c r="AI526" s="185"/>
      <c r="AK526" s="185"/>
      <c r="AL526" s="185"/>
      <c r="AM526" s="185"/>
      <c r="AN526" s="185"/>
      <c r="AO526" s="185"/>
      <c r="AP526" s="185"/>
      <c r="AQ526" s="185"/>
      <c r="AR526" s="185"/>
      <c r="AS526" s="185"/>
      <c r="AT526" s="185"/>
      <c r="AU526" s="185"/>
      <c r="AV526" s="185"/>
      <c r="AW526" s="185"/>
      <c r="AX526" s="185"/>
      <c r="AY526" s="185"/>
      <c r="AZ526" s="185"/>
      <c r="BA526" s="185"/>
      <c r="BB526" s="185"/>
      <c r="BC526" s="185"/>
      <c r="BD526" s="185"/>
      <c r="BE526" s="185"/>
      <c r="BF526" s="185"/>
      <c r="BG526" s="185"/>
      <c r="BH526" s="185"/>
      <c r="BI526" s="185"/>
      <c r="BJ526" s="185"/>
    </row>
    <row r="527" spans="1:62" x14ac:dyDescent="0.3">
      <c r="A527" s="24">
        <f t="shared" si="77"/>
        <v>28</v>
      </c>
      <c r="B527" s="86">
        <f t="shared" si="73"/>
        <v>3.8009232825434052E-3</v>
      </c>
      <c r="C527" s="23">
        <f t="shared" si="74"/>
        <v>1</v>
      </c>
      <c r="D527" s="23">
        <f t="shared" si="78"/>
        <v>0</v>
      </c>
      <c r="F527" s="86">
        <f t="shared" si="75"/>
        <v>9.5058287651416037E-3</v>
      </c>
      <c r="G527" s="23">
        <f t="shared" si="76"/>
        <v>1</v>
      </c>
      <c r="H527" s="23">
        <f t="shared" si="79"/>
        <v>0</v>
      </c>
      <c r="I527" s="185"/>
      <c r="J527" s="185"/>
      <c r="L527" s="185"/>
      <c r="M527" s="185"/>
      <c r="N527" s="185"/>
      <c r="O527" s="185"/>
      <c r="P527" s="185"/>
      <c r="Q527" s="185"/>
      <c r="R527" s="185"/>
      <c r="S527" s="185"/>
      <c r="U527" s="185"/>
      <c r="V527" s="185"/>
      <c r="X527" s="185"/>
      <c r="Y527" s="185"/>
      <c r="Z527" s="185"/>
      <c r="AA527" s="26"/>
      <c r="AB527" s="185"/>
      <c r="AC527" s="185"/>
      <c r="AD527" s="185"/>
      <c r="AE527" s="185"/>
      <c r="AF527" s="185"/>
      <c r="AH527" s="185"/>
      <c r="AI527" s="185"/>
      <c r="AK527" s="185"/>
      <c r="AL527" s="185"/>
      <c r="AM527" s="185"/>
      <c r="AN527" s="185"/>
      <c r="AO527" s="185"/>
      <c r="AP527" s="185"/>
      <c r="AQ527" s="185"/>
      <c r="AR527" s="185"/>
      <c r="AS527" s="185"/>
      <c r="AT527" s="185"/>
      <c r="AU527" s="185"/>
      <c r="AV527" s="185"/>
      <c r="AW527" s="185"/>
      <c r="AX527" s="185"/>
      <c r="AY527" s="185"/>
      <c r="AZ527" s="185"/>
      <c r="BA527" s="185"/>
      <c r="BB527" s="185"/>
      <c r="BC527" s="185"/>
      <c r="BD527" s="185"/>
      <c r="BE527" s="185"/>
      <c r="BF527" s="185"/>
      <c r="BG527" s="185"/>
      <c r="BH527" s="185"/>
      <c r="BI527" s="185"/>
      <c r="BJ527" s="185"/>
    </row>
    <row r="528" spans="1:62" x14ac:dyDescent="0.3">
      <c r="A528" s="24">
        <f t="shared" si="77"/>
        <v>29</v>
      </c>
      <c r="B528" s="86">
        <f t="shared" si="73"/>
        <v>4.0268791462580939E-3</v>
      </c>
      <c r="C528" s="23">
        <f t="shared" si="74"/>
        <v>1</v>
      </c>
      <c r="D528" s="23">
        <f t="shared" si="78"/>
        <v>0</v>
      </c>
      <c r="F528" s="86">
        <f t="shared" si="75"/>
        <v>9.9330965810893509E-3</v>
      </c>
      <c r="G528" s="23">
        <f t="shared" si="76"/>
        <v>1</v>
      </c>
      <c r="H528" s="23">
        <f t="shared" si="79"/>
        <v>0</v>
      </c>
      <c r="I528" s="185"/>
      <c r="J528" s="185"/>
      <c r="L528" s="185"/>
      <c r="M528" s="185"/>
      <c r="N528" s="185"/>
      <c r="O528" s="185"/>
      <c r="P528" s="185"/>
      <c r="Q528" s="185"/>
      <c r="R528" s="185"/>
      <c r="S528" s="185"/>
      <c r="U528" s="185"/>
      <c r="V528" s="185"/>
      <c r="X528" s="185"/>
      <c r="Y528" s="185"/>
      <c r="Z528" s="185"/>
      <c r="AA528" s="26"/>
      <c r="AB528" s="185"/>
      <c r="AC528" s="185"/>
      <c r="AD528" s="185"/>
      <c r="AE528" s="185"/>
      <c r="AF528" s="185"/>
      <c r="AH528" s="185"/>
      <c r="AI528" s="185"/>
      <c r="AK528" s="185"/>
      <c r="AL528" s="185"/>
      <c r="AM528" s="185"/>
      <c r="AN528" s="185"/>
      <c r="AO528" s="185"/>
      <c r="AP528" s="185"/>
      <c r="AQ528" s="185"/>
      <c r="AR528" s="185"/>
      <c r="AS528" s="185"/>
      <c r="AT528" s="185"/>
      <c r="AU528" s="185"/>
      <c r="AV528" s="185"/>
      <c r="AW528" s="185"/>
      <c r="AX528" s="185"/>
      <c r="AY528" s="185"/>
      <c r="AZ528" s="185"/>
      <c r="BA528" s="185"/>
      <c r="BB528" s="185"/>
      <c r="BC528" s="185"/>
      <c r="BD528" s="185"/>
      <c r="BE528" s="185"/>
      <c r="BF528" s="185"/>
      <c r="BG528" s="185"/>
      <c r="BH528" s="185"/>
      <c r="BI528" s="185"/>
      <c r="BJ528" s="185"/>
    </row>
    <row r="529" spans="1:62" x14ac:dyDescent="0.3">
      <c r="A529" s="24">
        <f t="shared" si="77"/>
        <v>30</v>
      </c>
      <c r="B529" s="86">
        <f t="shared" si="73"/>
        <v>4.4435852858565709E-3</v>
      </c>
      <c r="C529" s="23">
        <f t="shared" si="74"/>
        <v>1</v>
      </c>
      <c r="D529" s="23">
        <f t="shared" si="78"/>
        <v>0</v>
      </c>
      <c r="F529" s="86">
        <f t="shared" si="75"/>
        <v>1.1002386298753337E-2</v>
      </c>
      <c r="G529" s="23">
        <f t="shared" si="76"/>
        <v>1</v>
      </c>
      <c r="H529" s="23">
        <f t="shared" si="79"/>
        <v>0</v>
      </c>
      <c r="I529" s="185"/>
      <c r="J529" s="185"/>
      <c r="L529" s="185"/>
      <c r="M529" s="185"/>
      <c r="N529" s="185"/>
      <c r="O529" s="185"/>
      <c r="P529" s="185"/>
      <c r="Q529" s="185"/>
      <c r="R529" s="185"/>
      <c r="S529" s="185"/>
      <c r="U529" s="185"/>
      <c r="V529" s="185"/>
      <c r="X529" s="185"/>
      <c r="Y529" s="185"/>
      <c r="Z529" s="185"/>
      <c r="AA529" s="26"/>
      <c r="AB529" s="185"/>
      <c r="AC529" s="185"/>
      <c r="AD529" s="185"/>
      <c r="AE529" s="185"/>
      <c r="AF529" s="185"/>
      <c r="AH529" s="185"/>
      <c r="AI529" s="185"/>
      <c r="AK529" s="185"/>
      <c r="AL529" s="185"/>
      <c r="AM529" s="185"/>
      <c r="AN529" s="185"/>
      <c r="AO529" s="185"/>
      <c r="AP529" s="185"/>
      <c r="AQ529" s="185"/>
      <c r="AR529" s="185"/>
      <c r="AS529" s="185"/>
      <c r="AT529" s="185"/>
      <c r="AU529" s="185"/>
      <c r="AV529" s="185"/>
      <c r="AW529" s="185"/>
      <c r="AX529" s="185"/>
      <c r="AY529" s="185"/>
      <c r="AZ529" s="185"/>
      <c r="BA529" s="185"/>
      <c r="BB529" s="185"/>
      <c r="BC529" s="185"/>
      <c r="BD529" s="185"/>
      <c r="BE529" s="185"/>
      <c r="BF529" s="185"/>
      <c r="BG529" s="185"/>
      <c r="BH529" s="185"/>
      <c r="BI529" s="185"/>
      <c r="BJ529" s="185"/>
    </row>
    <row r="530" spans="1:62" x14ac:dyDescent="0.3">
      <c r="A530" s="24">
        <f t="shared" si="77"/>
        <v>31</v>
      </c>
      <c r="B530" s="86">
        <f t="shared" si="73"/>
        <v>4.5098358011383564E-3</v>
      </c>
      <c r="C530" s="23">
        <f t="shared" si="74"/>
        <v>1</v>
      </c>
      <c r="D530" s="23">
        <f t="shared" si="78"/>
        <v>0</v>
      </c>
      <c r="F530" s="86">
        <f t="shared" si="75"/>
        <v>1.1029270565824208E-2</v>
      </c>
      <c r="G530" s="23">
        <f t="shared" si="76"/>
        <v>1</v>
      </c>
      <c r="H530" s="23">
        <f t="shared" si="79"/>
        <v>0</v>
      </c>
      <c r="I530" s="185"/>
      <c r="J530" s="185"/>
      <c r="L530" s="185"/>
      <c r="M530" s="185"/>
      <c r="N530" s="185"/>
      <c r="O530" s="185"/>
      <c r="P530" s="185"/>
      <c r="Q530" s="185"/>
      <c r="R530" s="185"/>
      <c r="S530" s="185"/>
      <c r="U530" s="185"/>
      <c r="V530" s="185"/>
      <c r="X530" s="185"/>
      <c r="Y530" s="185"/>
      <c r="Z530" s="185"/>
      <c r="AA530" s="26"/>
      <c r="AB530" s="185"/>
      <c r="AC530" s="185"/>
      <c r="AD530" s="185"/>
      <c r="AE530" s="185"/>
      <c r="AF530" s="185"/>
      <c r="AH530" s="185"/>
      <c r="AI530" s="185"/>
      <c r="AK530" s="185"/>
      <c r="AL530" s="185"/>
      <c r="AM530" s="185"/>
      <c r="AN530" s="185"/>
      <c r="AO530" s="185"/>
      <c r="AP530" s="185"/>
      <c r="AQ530" s="185"/>
      <c r="AR530" s="185"/>
      <c r="AS530" s="185"/>
      <c r="AT530" s="185"/>
      <c r="AU530" s="185"/>
      <c r="AV530" s="185"/>
      <c r="AW530" s="185"/>
      <c r="AX530" s="185"/>
      <c r="AY530" s="185"/>
      <c r="AZ530" s="185"/>
      <c r="BA530" s="185"/>
      <c r="BB530" s="185"/>
      <c r="BC530" s="185"/>
      <c r="BD530" s="185"/>
      <c r="BE530" s="185"/>
      <c r="BF530" s="185"/>
      <c r="BG530" s="185"/>
      <c r="BH530" s="185"/>
      <c r="BI530" s="185"/>
      <c r="BJ530" s="185"/>
    </row>
    <row r="531" spans="1:62" x14ac:dyDescent="0.3">
      <c r="A531" s="24">
        <f t="shared" si="77"/>
        <v>32</v>
      </c>
      <c r="B531" s="86">
        <f t="shared" ref="B531:B562" si="80">SUM(B434,I434,P434)</f>
        <v>4.2221101333203602E-3</v>
      </c>
      <c r="C531" s="23">
        <f t="shared" ref="C531:C562" si="81">SUM(D434,K434,R434)/B531</f>
        <v>1</v>
      </c>
      <c r="D531" s="23">
        <f t="shared" si="78"/>
        <v>0</v>
      </c>
      <c r="F531" s="86">
        <f t="shared" ref="F531:F562" si="82">SUM(E434,L434,S434)</f>
        <v>1.0080639999180669E-2</v>
      </c>
      <c r="G531" s="23">
        <f t="shared" ref="G531:G562" si="83">SUM(G434,N434,U434)/F531</f>
        <v>1</v>
      </c>
      <c r="H531" s="23">
        <f t="shared" si="79"/>
        <v>0</v>
      </c>
      <c r="I531" s="185"/>
      <c r="J531" s="185"/>
      <c r="L531" s="185"/>
      <c r="M531" s="185"/>
      <c r="N531" s="185"/>
      <c r="O531" s="185"/>
      <c r="P531" s="185"/>
      <c r="Q531" s="185"/>
      <c r="R531" s="185"/>
      <c r="S531" s="185"/>
      <c r="U531" s="185"/>
      <c r="V531" s="185"/>
      <c r="X531" s="185"/>
      <c r="Y531" s="185"/>
      <c r="Z531" s="185"/>
      <c r="AA531" s="26"/>
      <c r="AB531" s="185"/>
      <c r="AC531" s="185"/>
      <c r="AD531" s="185"/>
      <c r="AE531" s="185"/>
      <c r="AF531" s="185"/>
      <c r="AH531" s="185"/>
      <c r="AI531" s="185"/>
      <c r="AK531" s="185"/>
      <c r="AL531" s="185"/>
      <c r="AM531" s="185"/>
      <c r="AN531" s="185"/>
      <c r="AO531" s="185"/>
      <c r="AP531" s="185"/>
      <c r="AQ531" s="185"/>
      <c r="AR531" s="185"/>
      <c r="AS531" s="185"/>
      <c r="AT531" s="185"/>
      <c r="AU531" s="185"/>
      <c r="AV531" s="185"/>
      <c r="AW531" s="185"/>
      <c r="AX531" s="185"/>
      <c r="AY531" s="185"/>
      <c r="AZ531" s="185"/>
      <c r="BA531" s="185"/>
      <c r="BB531" s="185"/>
      <c r="BC531" s="185"/>
      <c r="BD531" s="185"/>
      <c r="BE531" s="185"/>
      <c r="BF531" s="185"/>
      <c r="BG531" s="185"/>
      <c r="BH531" s="185"/>
      <c r="BI531" s="185"/>
      <c r="BJ531" s="185"/>
    </row>
    <row r="532" spans="1:62" x14ac:dyDescent="0.3">
      <c r="A532" s="24">
        <f t="shared" si="77"/>
        <v>33</v>
      </c>
      <c r="B532" s="86">
        <f t="shared" si="80"/>
        <v>4.1350563161384971E-3</v>
      </c>
      <c r="C532" s="23">
        <f t="shared" si="81"/>
        <v>1</v>
      </c>
      <c r="D532" s="23">
        <f t="shared" si="78"/>
        <v>0</v>
      </c>
      <c r="F532" s="86">
        <f t="shared" si="82"/>
        <v>9.8674861674044913E-3</v>
      </c>
      <c r="G532" s="23">
        <f t="shared" si="83"/>
        <v>1</v>
      </c>
      <c r="H532" s="23">
        <f t="shared" si="79"/>
        <v>0</v>
      </c>
      <c r="I532" s="185"/>
      <c r="J532" s="185"/>
      <c r="L532" s="185"/>
      <c r="M532" s="185"/>
      <c r="N532" s="185"/>
      <c r="O532" s="185"/>
      <c r="P532" s="185"/>
      <c r="Q532" s="185"/>
      <c r="R532" s="185"/>
      <c r="S532" s="185"/>
      <c r="U532" s="185"/>
      <c r="V532" s="185"/>
      <c r="X532" s="185"/>
      <c r="Y532" s="185"/>
      <c r="Z532" s="185"/>
      <c r="AA532" s="26"/>
      <c r="AB532" s="185"/>
      <c r="AC532" s="185"/>
      <c r="AD532" s="185"/>
      <c r="AE532" s="185"/>
      <c r="AF532" s="185"/>
      <c r="AH532" s="185"/>
      <c r="AI532" s="185"/>
      <c r="AK532" s="185"/>
      <c r="AL532" s="185"/>
      <c r="AM532" s="185"/>
      <c r="AN532" s="185"/>
      <c r="AO532" s="185"/>
      <c r="AP532" s="185"/>
      <c r="AQ532" s="185"/>
      <c r="AR532" s="185"/>
      <c r="AS532" s="185"/>
      <c r="AT532" s="185"/>
      <c r="AU532" s="185"/>
      <c r="AV532" s="185"/>
      <c r="AW532" s="185"/>
      <c r="AX532" s="185"/>
      <c r="AY532" s="185"/>
      <c r="AZ532" s="185"/>
      <c r="BA532" s="185"/>
      <c r="BB532" s="185"/>
      <c r="BC532" s="185"/>
      <c r="BD532" s="185"/>
      <c r="BE532" s="185"/>
      <c r="BF532" s="185"/>
      <c r="BG532" s="185"/>
      <c r="BH532" s="185"/>
      <c r="BI532" s="185"/>
      <c r="BJ532" s="185"/>
    </row>
    <row r="533" spans="1:62" x14ac:dyDescent="0.3">
      <c r="A533" s="24">
        <f t="shared" si="77"/>
        <v>34</v>
      </c>
      <c r="B533" s="86">
        <f t="shared" si="80"/>
        <v>4.0787273756090568E-3</v>
      </c>
      <c r="C533" s="23">
        <f t="shared" si="81"/>
        <v>0.99999999999999978</v>
      </c>
      <c r="D533" s="23">
        <f t="shared" si="78"/>
        <v>4.3634670311841619E-17</v>
      </c>
      <c r="F533" s="86">
        <f t="shared" si="82"/>
        <v>9.6658541643729699E-3</v>
      </c>
      <c r="G533" s="23">
        <f t="shared" si="83"/>
        <v>0.99999999999999978</v>
      </c>
      <c r="H533" s="23">
        <f t="shared" si="79"/>
        <v>1.0340636205963032E-16</v>
      </c>
      <c r="I533" s="185"/>
      <c r="J533" s="185"/>
      <c r="L533" s="185"/>
      <c r="M533" s="185"/>
      <c r="N533" s="185"/>
      <c r="O533" s="185"/>
      <c r="P533" s="185"/>
      <c r="Q533" s="185"/>
      <c r="R533" s="185"/>
      <c r="S533" s="185"/>
      <c r="U533" s="185"/>
      <c r="V533" s="185"/>
      <c r="X533" s="185"/>
      <c r="Y533" s="185"/>
      <c r="Z533" s="185"/>
      <c r="AA533" s="26"/>
      <c r="AB533" s="185"/>
      <c r="AC533" s="185"/>
      <c r="AD533" s="185"/>
      <c r="AE533" s="185"/>
      <c r="AF533" s="185"/>
      <c r="AH533" s="185"/>
      <c r="AI533" s="185"/>
      <c r="AK533" s="185"/>
      <c r="AL533" s="185"/>
      <c r="AM533" s="185"/>
      <c r="AN533" s="185"/>
      <c r="AO533" s="185"/>
      <c r="AP533" s="185"/>
      <c r="AQ533" s="185"/>
      <c r="AR533" s="185"/>
      <c r="AS533" s="185"/>
      <c r="AT533" s="185"/>
      <c r="AU533" s="185"/>
      <c r="AV533" s="185"/>
      <c r="AW533" s="185"/>
      <c r="AX533" s="185"/>
      <c r="AY533" s="185"/>
      <c r="AZ533" s="185"/>
      <c r="BA533" s="185"/>
      <c r="BB533" s="185"/>
      <c r="BC533" s="185"/>
      <c r="BD533" s="185"/>
      <c r="BE533" s="185"/>
      <c r="BF533" s="185"/>
      <c r="BG533" s="185"/>
      <c r="BH533" s="185"/>
      <c r="BI533" s="185"/>
      <c r="BJ533" s="185"/>
    </row>
    <row r="534" spans="1:62" x14ac:dyDescent="0.3">
      <c r="A534" s="24">
        <f t="shared" si="77"/>
        <v>35</v>
      </c>
      <c r="B534" s="86">
        <f t="shared" si="80"/>
        <v>4.2832398358267423E-3</v>
      </c>
      <c r="C534" s="23">
        <f t="shared" si="81"/>
        <v>1</v>
      </c>
      <c r="D534" s="23">
        <f t="shared" si="78"/>
        <v>0</v>
      </c>
      <c r="F534" s="86">
        <f t="shared" si="82"/>
        <v>9.9567803401755927E-3</v>
      </c>
      <c r="G534" s="23">
        <f t="shared" si="83"/>
        <v>1</v>
      </c>
      <c r="H534" s="23">
        <f t="shared" si="79"/>
        <v>0</v>
      </c>
      <c r="I534" s="185"/>
      <c r="J534" s="185"/>
      <c r="L534" s="185"/>
      <c r="M534" s="185"/>
      <c r="N534" s="185"/>
      <c r="O534" s="185"/>
      <c r="P534" s="185"/>
      <c r="Q534" s="185"/>
      <c r="R534" s="185"/>
      <c r="S534" s="185"/>
      <c r="U534" s="185"/>
      <c r="V534" s="185"/>
      <c r="X534" s="185"/>
      <c r="Y534" s="185"/>
      <c r="Z534" s="185"/>
      <c r="AA534" s="26"/>
      <c r="AB534" s="185"/>
      <c r="AC534" s="185"/>
      <c r="AD534" s="185"/>
      <c r="AE534" s="185"/>
      <c r="AF534" s="185"/>
      <c r="AH534" s="185"/>
      <c r="AI534" s="185"/>
      <c r="AK534" s="185"/>
      <c r="AL534" s="185"/>
      <c r="AM534" s="185"/>
      <c r="AN534" s="185"/>
      <c r="AO534" s="185"/>
      <c r="AP534" s="185"/>
      <c r="AQ534" s="185"/>
      <c r="AR534" s="185"/>
      <c r="AS534" s="185"/>
      <c r="AT534" s="185"/>
      <c r="AU534" s="185"/>
      <c r="AV534" s="185"/>
      <c r="AW534" s="185"/>
      <c r="AX534" s="185"/>
      <c r="AY534" s="185"/>
      <c r="AZ534" s="185"/>
      <c r="BA534" s="185"/>
      <c r="BB534" s="185"/>
      <c r="BC534" s="185"/>
      <c r="BD534" s="185"/>
      <c r="BE534" s="185"/>
      <c r="BF534" s="185"/>
      <c r="BG534" s="185"/>
      <c r="BH534" s="185"/>
      <c r="BI534" s="185"/>
      <c r="BJ534" s="185"/>
    </row>
    <row r="535" spans="1:62" x14ac:dyDescent="0.3">
      <c r="A535" s="24">
        <f t="shared" si="77"/>
        <v>36</v>
      </c>
      <c r="B535" s="86">
        <f t="shared" si="80"/>
        <v>4.5440812365738692E-3</v>
      </c>
      <c r="C535" s="23">
        <f t="shared" si="81"/>
        <v>1</v>
      </c>
      <c r="D535" s="23">
        <f t="shared" si="78"/>
        <v>0</v>
      </c>
      <c r="F535" s="86">
        <f t="shared" si="82"/>
        <v>1.0451578874598976E-2</v>
      </c>
      <c r="G535" s="23">
        <f t="shared" si="83"/>
        <v>1</v>
      </c>
      <c r="H535" s="23">
        <f t="shared" si="79"/>
        <v>0</v>
      </c>
      <c r="I535" s="185"/>
      <c r="J535" s="185"/>
      <c r="L535" s="185"/>
      <c r="M535" s="185"/>
      <c r="N535" s="185"/>
      <c r="O535" s="185"/>
      <c r="P535" s="185"/>
      <c r="Q535" s="185"/>
      <c r="R535" s="185"/>
      <c r="S535" s="185"/>
      <c r="U535" s="185"/>
      <c r="V535" s="185"/>
      <c r="X535" s="185"/>
      <c r="Y535" s="185"/>
      <c r="Z535" s="185"/>
      <c r="AA535" s="26"/>
      <c r="AB535" s="185"/>
      <c r="AC535" s="185"/>
      <c r="AD535" s="185"/>
      <c r="AE535" s="185"/>
      <c r="AF535" s="185"/>
      <c r="AH535" s="185"/>
      <c r="AI535" s="185"/>
      <c r="AK535" s="185"/>
      <c r="AL535" s="185"/>
      <c r="AM535" s="185"/>
      <c r="AN535" s="185"/>
      <c r="AO535" s="185"/>
      <c r="AP535" s="185"/>
      <c r="AQ535" s="185"/>
      <c r="AR535" s="185"/>
      <c r="AS535" s="185"/>
      <c r="AT535" s="185"/>
      <c r="AU535" s="185"/>
      <c r="AV535" s="185"/>
      <c r="AW535" s="185"/>
      <c r="AX535" s="185"/>
      <c r="AY535" s="185"/>
      <c r="AZ535" s="185"/>
      <c r="BA535" s="185"/>
      <c r="BB535" s="185"/>
      <c r="BC535" s="185"/>
      <c r="BD535" s="185"/>
      <c r="BE535" s="185"/>
      <c r="BF535" s="185"/>
      <c r="BG535" s="185"/>
      <c r="BH535" s="185"/>
      <c r="BI535" s="185"/>
      <c r="BJ535" s="185"/>
    </row>
    <row r="536" spans="1:62" x14ac:dyDescent="0.3">
      <c r="A536" s="24">
        <f t="shared" si="77"/>
        <v>37</v>
      </c>
      <c r="B536" s="86">
        <f t="shared" si="80"/>
        <v>4.7409124776284488E-3</v>
      </c>
      <c r="C536" s="23">
        <f t="shared" si="81"/>
        <v>1.0000000000000002</v>
      </c>
      <c r="D536" s="23">
        <f t="shared" si="78"/>
        <v>5.0718798754653942E-17</v>
      </c>
      <c r="F536" s="86">
        <f t="shared" si="82"/>
        <v>1.0869885268189767E-2</v>
      </c>
      <c r="G536" s="23">
        <f t="shared" si="83"/>
        <v>1.0000000000000002</v>
      </c>
      <c r="H536" s="23">
        <f t="shared" si="79"/>
        <v>1.1628721812626151E-16</v>
      </c>
      <c r="I536" s="185"/>
      <c r="J536" s="185"/>
      <c r="L536" s="185"/>
      <c r="M536" s="185"/>
      <c r="N536" s="185"/>
      <c r="O536" s="185"/>
      <c r="P536" s="185"/>
      <c r="Q536" s="185"/>
      <c r="R536" s="185"/>
      <c r="S536" s="185"/>
      <c r="U536" s="185"/>
      <c r="V536" s="185"/>
      <c r="X536" s="185"/>
      <c r="Y536" s="185"/>
      <c r="Z536" s="185"/>
      <c r="AA536" s="26"/>
      <c r="AB536" s="185"/>
      <c r="AC536" s="185"/>
      <c r="AD536" s="185"/>
      <c r="AE536" s="185"/>
      <c r="AF536" s="185"/>
      <c r="AH536" s="185"/>
      <c r="AI536" s="185"/>
      <c r="AK536" s="185"/>
      <c r="AL536" s="185"/>
      <c r="AM536" s="185"/>
      <c r="AN536" s="185"/>
      <c r="AO536" s="185"/>
      <c r="AP536" s="185"/>
      <c r="AQ536" s="185"/>
      <c r="AR536" s="185"/>
      <c r="AS536" s="185"/>
      <c r="AT536" s="185"/>
      <c r="AU536" s="185"/>
      <c r="AV536" s="185"/>
      <c r="AW536" s="185"/>
      <c r="AX536" s="185"/>
      <c r="AY536" s="185"/>
      <c r="AZ536" s="185"/>
      <c r="BA536" s="185"/>
      <c r="BB536" s="185"/>
      <c r="BC536" s="185"/>
      <c r="BD536" s="185"/>
      <c r="BE536" s="185"/>
      <c r="BF536" s="185"/>
      <c r="BG536" s="185"/>
      <c r="BH536" s="185"/>
      <c r="BI536" s="185"/>
      <c r="BJ536" s="185"/>
    </row>
    <row r="537" spans="1:62" x14ac:dyDescent="0.3">
      <c r="A537" s="24">
        <f t="shared" si="77"/>
        <v>38</v>
      </c>
      <c r="B537" s="86">
        <f t="shared" si="80"/>
        <v>4.6071312438710271E-3</v>
      </c>
      <c r="C537" s="23">
        <f t="shared" si="81"/>
        <v>1</v>
      </c>
      <c r="D537" s="23">
        <f t="shared" si="78"/>
        <v>0</v>
      </c>
      <c r="F537" s="86">
        <f t="shared" si="82"/>
        <v>1.0490945122809892E-2</v>
      </c>
      <c r="G537" s="23">
        <f t="shared" si="83"/>
        <v>1</v>
      </c>
      <c r="H537" s="23">
        <f t="shared" si="79"/>
        <v>0</v>
      </c>
      <c r="I537" s="185"/>
      <c r="J537" s="185"/>
      <c r="L537" s="185"/>
      <c r="M537" s="185"/>
      <c r="N537" s="185"/>
      <c r="O537" s="185"/>
      <c r="P537" s="185"/>
      <c r="Q537" s="185"/>
      <c r="R537" s="185"/>
      <c r="S537" s="185"/>
      <c r="U537" s="185"/>
      <c r="V537" s="185"/>
      <c r="X537" s="185"/>
      <c r="Y537" s="185"/>
      <c r="Z537" s="185"/>
      <c r="AA537" s="26"/>
      <c r="AB537" s="185"/>
      <c r="AC537" s="185"/>
      <c r="AD537" s="185"/>
      <c r="AE537" s="185"/>
      <c r="AF537" s="185"/>
      <c r="AH537" s="185"/>
      <c r="AI537" s="185"/>
      <c r="AK537" s="185"/>
      <c r="AL537" s="185"/>
      <c r="AM537" s="185"/>
      <c r="AN537" s="185"/>
      <c r="AO537" s="185"/>
      <c r="AP537" s="185"/>
      <c r="AQ537" s="185"/>
      <c r="AR537" s="185"/>
      <c r="AS537" s="185"/>
      <c r="AT537" s="185"/>
      <c r="AU537" s="185"/>
      <c r="AV537" s="185"/>
      <c r="AW537" s="185"/>
      <c r="AX537" s="185"/>
      <c r="AY537" s="185"/>
      <c r="AZ537" s="185"/>
      <c r="BA537" s="185"/>
      <c r="BB537" s="185"/>
      <c r="BC537" s="185"/>
      <c r="BD537" s="185"/>
      <c r="BE537" s="185"/>
      <c r="BF537" s="185"/>
      <c r="BG537" s="185"/>
      <c r="BH537" s="185"/>
      <c r="BI537" s="185"/>
      <c r="BJ537" s="185"/>
    </row>
    <row r="538" spans="1:62" x14ac:dyDescent="0.3">
      <c r="A538" s="24">
        <f t="shared" si="77"/>
        <v>39</v>
      </c>
      <c r="B538" s="86">
        <f t="shared" si="80"/>
        <v>4.5632842844816326E-3</v>
      </c>
      <c r="C538" s="23">
        <f t="shared" si="81"/>
        <v>0.99999999999999978</v>
      </c>
      <c r="D538" s="23">
        <f t="shared" si="78"/>
        <v>4.881851297129926E-17</v>
      </c>
      <c r="F538" s="86">
        <f t="shared" si="82"/>
        <v>1.047654283687907E-2</v>
      </c>
      <c r="G538" s="23">
        <f t="shared" si="83"/>
        <v>0.99999999999999989</v>
      </c>
      <c r="H538" s="23">
        <f t="shared" si="79"/>
        <v>5.6039598948047061E-17</v>
      </c>
      <c r="I538" s="185"/>
      <c r="J538" s="185"/>
      <c r="L538" s="185"/>
      <c r="M538" s="185"/>
      <c r="N538" s="185"/>
      <c r="O538" s="185"/>
      <c r="P538" s="185"/>
      <c r="Q538" s="185"/>
      <c r="R538" s="185"/>
      <c r="S538" s="185"/>
      <c r="U538" s="185"/>
      <c r="V538" s="185"/>
      <c r="X538" s="185"/>
      <c r="Y538" s="185"/>
      <c r="Z538" s="185"/>
      <c r="AA538" s="26"/>
      <c r="AB538" s="185"/>
      <c r="AC538" s="185"/>
      <c r="AD538" s="185"/>
      <c r="AE538" s="185"/>
      <c r="AF538" s="185"/>
      <c r="AH538" s="185"/>
      <c r="AI538" s="185"/>
      <c r="AK538" s="185"/>
      <c r="AL538" s="185"/>
      <c r="AM538" s="185"/>
      <c r="AN538" s="185"/>
      <c r="AO538" s="185"/>
      <c r="AP538" s="185"/>
      <c r="AQ538" s="185"/>
      <c r="AR538" s="185"/>
      <c r="AS538" s="185"/>
      <c r="AT538" s="185"/>
      <c r="AU538" s="185"/>
      <c r="AV538" s="185"/>
      <c r="AW538" s="185"/>
      <c r="AX538" s="185"/>
      <c r="AY538" s="185"/>
      <c r="AZ538" s="185"/>
      <c r="BA538" s="185"/>
      <c r="BB538" s="185"/>
      <c r="BC538" s="185"/>
      <c r="BD538" s="185"/>
      <c r="BE538" s="185"/>
      <c r="BF538" s="185"/>
      <c r="BG538" s="185"/>
      <c r="BH538" s="185"/>
      <c r="BI538" s="185"/>
      <c r="BJ538" s="185"/>
    </row>
    <row r="539" spans="1:62" x14ac:dyDescent="0.3">
      <c r="A539" s="24">
        <f t="shared" si="77"/>
        <v>40</v>
      </c>
      <c r="B539" s="86">
        <f t="shared" si="80"/>
        <v>4.5664847924662601E-3</v>
      </c>
      <c r="C539" s="23">
        <f t="shared" si="81"/>
        <v>1</v>
      </c>
      <c r="D539" s="23">
        <f t="shared" si="78"/>
        <v>0</v>
      </c>
      <c r="F539" s="86">
        <f t="shared" si="82"/>
        <v>1.049766618957761E-2</v>
      </c>
      <c r="G539" s="23">
        <f t="shared" si="83"/>
        <v>1</v>
      </c>
      <c r="H539" s="23">
        <f t="shared" si="79"/>
        <v>0</v>
      </c>
      <c r="I539" s="185"/>
      <c r="J539" s="185"/>
      <c r="L539" s="185"/>
      <c r="M539" s="185"/>
      <c r="N539" s="185"/>
      <c r="O539" s="185"/>
      <c r="P539" s="185"/>
      <c r="Q539" s="185"/>
      <c r="R539" s="185"/>
      <c r="S539" s="185"/>
      <c r="U539" s="185"/>
      <c r="V539" s="185"/>
      <c r="X539" s="185"/>
      <c r="Y539" s="185"/>
      <c r="Z539" s="185"/>
      <c r="AA539" s="26"/>
      <c r="AB539" s="185"/>
      <c r="AC539" s="185"/>
      <c r="AD539" s="185"/>
      <c r="AE539" s="185"/>
      <c r="AF539" s="185"/>
      <c r="AH539" s="185"/>
      <c r="AI539" s="185"/>
      <c r="AK539" s="185"/>
      <c r="AL539" s="185"/>
      <c r="AM539" s="185"/>
      <c r="AN539" s="185"/>
      <c r="AO539" s="185"/>
      <c r="AP539" s="185"/>
      <c r="AQ539" s="185"/>
      <c r="AR539" s="185"/>
      <c r="AS539" s="185"/>
      <c r="AT539" s="185"/>
      <c r="AU539" s="185"/>
      <c r="AV539" s="185"/>
      <c r="AW539" s="185"/>
      <c r="AX539" s="185"/>
      <c r="AY539" s="185"/>
      <c r="AZ539" s="185"/>
      <c r="BA539" s="185"/>
      <c r="BB539" s="185"/>
      <c r="BC539" s="185"/>
      <c r="BD539" s="185"/>
      <c r="BE539" s="185"/>
      <c r="BF539" s="185"/>
      <c r="BG539" s="185"/>
      <c r="BH539" s="185"/>
      <c r="BI539" s="185"/>
      <c r="BJ539" s="185"/>
    </row>
    <row r="540" spans="1:62" x14ac:dyDescent="0.3">
      <c r="A540" s="24">
        <f t="shared" si="77"/>
        <v>41</v>
      </c>
      <c r="B540" s="86">
        <f t="shared" si="80"/>
        <v>4.4778307212920837E-3</v>
      </c>
      <c r="C540" s="23">
        <f t="shared" si="81"/>
        <v>1</v>
      </c>
      <c r="D540" s="23">
        <f t="shared" si="78"/>
        <v>0</v>
      </c>
      <c r="F540" s="86">
        <f t="shared" si="82"/>
        <v>1.0529351218625421E-2</v>
      </c>
      <c r="G540" s="23">
        <f t="shared" si="83"/>
        <v>1</v>
      </c>
      <c r="H540" s="23">
        <f t="shared" si="79"/>
        <v>0</v>
      </c>
      <c r="I540" s="185"/>
      <c r="J540" s="185"/>
      <c r="L540" s="185"/>
      <c r="M540" s="185"/>
      <c r="N540" s="185"/>
      <c r="O540" s="185"/>
      <c r="P540" s="185"/>
      <c r="Q540" s="185"/>
      <c r="R540" s="185"/>
      <c r="S540" s="185"/>
      <c r="U540" s="185"/>
      <c r="V540" s="185"/>
      <c r="X540" s="185"/>
      <c r="Y540" s="185"/>
      <c r="Z540" s="185"/>
      <c r="AA540" s="26"/>
      <c r="AB540" s="185"/>
      <c r="AC540" s="185"/>
      <c r="AD540" s="185"/>
      <c r="AE540" s="185"/>
      <c r="AF540" s="185"/>
      <c r="AH540" s="185"/>
      <c r="AI540" s="185"/>
      <c r="AK540" s="185"/>
      <c r="AL540" s="185"/>
      <c r="AM540" s="185"/>
      <c r="AN540" s="185"/>
      <c r="AO540" s="185"/>
      <c r="AP540" s="185"/>
      <c r="AQ540" s="185"/>
      <c r="AR540" s="185"/>
      <c r="AS540" s="185"/>
      <c r="AT540" s="185"/>
      <c r="AU540" s="185"/>
      <c r="AV540" s="185"/>
      <c r="AW540" s="185"/>
      <c r="AX540" s="185"/>
      <c r="AY540" s="185"/>
      <c r="AZ540" s="185"/>
      <c r="BA540" s="185"/>
      <c r="BB540" s="185"/>
      <c r="BC540" s="185"/>
      <c r="BD540" s="185"/>
      <c r="BE540" s="185"/>
      <c r="BF540" s="185"/>
      <c r="BG540" s="185"/>
      <c r="BH540" s="185"/>
      <c r="BI540" s="185"/>
      <c r="BJ540" s="185"/>
    </row>
    <row r="541" spans="1:62" x14ac:dyDescent="0.3">
      <c r="A541" s="24">
        <f t="shared" si="77"/>
        <v>42</v>
      </c>
      <c r="B541" s="86">
        <f t="shared" si="80"/>
        <v>4.3613322306516487E-3</v>
      </c>
      <c r="C541" s="23">
        <f t="shared" si="81"/>
        <v>1</v>
      </c>
      <c r="D541" s="23">
        <f t="shared" si="78"/>
        <v>0</v>
      </c>
      <c r="F541" s="86">
        <f t="shared" si="82"/>
        <v>1.0191057524650313E-2</v>
      </c>
      <c r="G541" s="23">
        <f t="shared" si="83"/>
        <v>1</v>
      </c>
      <c r="H541" s="23">
        <f t="shared" si="79"/>
        <v>0</v>
      </c>
      <c r="I541" s="185"/>
      <c r="J541" s="185"/>
      <c r="L541" s="185"/>
      <c r="M541" s="185"/>
      <c r="N541" s="185"/>
      <c r="O541" s="185"/>
      <c r="P541" s="185"/>
      <c r="Q541" s="185"/>
      <c r="R541" s="185"/>
      <c r="S541" s="185"/>
      <c r="U541" s="185"/>
      <c r="V541" s="185"/>
      <c r="X541" s="185"/>
      <c r="Y541" s="185"/>
      <c r="Z541" s="185"/>
      <c r="AA541" s="26"/>
      <c r="AB541" s="185"/>
      <c r="AC541" s="185"/>
      <c r="AD541" s="185"/>
      <c r="AE541" s="185"/>
      <c r="AF541" s="185"/>
      <c r="AH541" s="185"/>
      <c r="AI541" s="185"/>
      <c r="AK541" s="185"/>
      <c r="AL541" s="185"/>
      <c r="AM541" s="185"/>
      <c r="AN541" s="185"/>
      <c r="AO541" s="185"/>
      <c r="AP541" s="185"/>
      <c r="AQ541" s="185"/>
      <c r="AR541" s="185"/>
      <c r="AS541" s="185"/>
      <c r="AT541" s="185"/>
      <c r="AU541" s="185"/>
      <c r="AV541" s="185"/>
      <c r="AW541" s="185"/>
      <c r="AX541" s="185"/>
      <c r="AY541" s="185"/>
      <c r="AZ541" s="185"/>
      <c r="BA541" s="185"/>
      <c r="BB541" s="185"/>
      <c r="BC541" s="185"/>
      <c r="BD541" s="185"/>
      <c r="BE541" s="185"/>
      <c r="BF541" s="185"/>
      <c r="BG541" s="185"/>
      <c r="BH541" s="185"/>
      <c r="BI541" s="185"/>
      <c r="BJ541" s="185"/>
    </row>
    <row r="542" spans="1:62" x14ac:dyDescent="0.3">
      <c r="A542" s="24">
        <f t="shared" si="77"/>
        <v>43</v>
      </c>
      <c r="B542" s="86">
        <f t="shared" si="80"/>
        <v>4.241633232026587E-3</v>
      </c>
      <c r="C542" s="23">
        <f t="shared" si="81"/>
        <v>0.99999999999999978</v>
      </c>
      <c r="D542" s="23">
        <f t="shared" si="78"/>
        <v>4.5377454931170505E-17</v>
      </c>
      <c r="F542" s="86">
        <f t="shared" si="82"/>
        <v>1.0113925282220795E-2</v>
      </c>
      <c r="G542" s="23">
        <f t="shared" si="83"/>
        <v>0.99999999999999978</v>
      </c>
      <c r="H542" s="23">
        <f t="shared" si="79"/>
        <v>1.0819987574737186E-16</v>
      </c>
      <c r="I542" s="185"/>
      <c r="J542" s="185"/>
      <c r="L542" s="185"/>
      <c r="M542" s="185"/>
      <c r="N542" s="185"/>
      <c r="O542" s="185"/>
      <c r="P542" s="185"/>
      <c r="Q542" s="185"/>
      <c r="R542" s="185"/>
      <c r="S542" s="185"/>
      <c r="U542" s="185"/>
      <c r="V542" s="185"/>
      <c r="X542" s="185"/>
      <c r="Y542" s="185"/>
      <c r="Z542" s="185"/>
      <c r="AA542" s="26"/>
      <c r="AB542" s="185"/>
      <c r="AC542" s="185"/>
      <c r="AD542" s="185"/>
      <c r="AE542" s="185"/>
      <c r="AF542" s="185"/>
      <c r="AH542" s="185"/>
      <c r="AI542" s="185"/>
      <c r="AK542" s="185"/>
      <c r="AL542" s="185"/>
      <c r="AM542" s="185"/>
      <c r="AN542" s="185"/>
      <c r="AO542" s="185"/>
      <c r="AP542" s="185"/>
      <c r="AQ542" s="185"/>
      <c r="AR542" s="185"/>
      <c r="AS542" s="185"/>
      <c r="AT542" s="185"/>
      <c r="AU542" s="185"/>
      <c r="AV542" s="185"/>
      <c r="AW542" s="185"/>
      <c r="AX542" s="185"/>
      <c r="AY542" s="185"/>
      <c r="AZ542" s="185"/>
      <c r="BA542" s="185"/>
      <c r="BB542" s="185"/>
      <c r="BC542" s="185"/>
      <c r="BD542" s="185"/>
      <c r="BE542" s="185"/>
      <c r="BF542" s="185"/>
      <c r="BG542" s="185"/>
      <c r="BH542" s="185"/>
      <c r="BI542" s="185"/>
      <c r="BJ542" s="185"/>
    </row>
    <row r="543" spans="1:62" x14ac:dyDescent="0.3">
      <c r="A543" s="24">
        <f t="shared" si="77"/>
        <v>44</v>
      </c>
      <c r="B543" s="86">
        <f t="shared" si="80"/>
        <v>4.1376167225261997E-3</v>
      </c>
      <c r="C543" s="23">
        <f t="shared" si="81"/>
        <v>1</v>
      </c>
      <c r="D543" s="23">
        <f t="shared" si="78"/>
        <v>0</v>
      </c>
      <c r="F543" s="86">
        <f t="shared" si="82"/>
        <v>1.0060476798877518E-2</v>
      </c>
      <c r="G543" s="23">
        <f t="shared" si="83"/>
        <v>1</v>
      </c>
      <c r="H543" s="23">
        <f t="shared" si="79"/>
        <v>0</v>
      </c>
      <c r="I543" s="185"/>
      <c r="J543" s="185"/>
      <c r="L543" s="185"/>
      <c r="M543" s="185"/>
      <c r="N543" s="185"/>
      <c r="O543" s="185"/>
      <c r="P543" s="185"/>
      <c r="Q543" s="185"/>
      <c r="R543" s="185"/>
      <c r="S543" s="185"/>
      <c r="U543" s="185"/>
      <c r="V543" s="185"/>
      <c r="X543" s="185"/>
      <c r="Y543" s="185"/>
      <c r="Z543" s="185"/>
      <c r="AA543" s="26"/>
      <c r="AB543" s="185"/>
      <c r="AC543" s="185"/>
      <c r="AD543" s="185"/>
      <c r="AE543" s="185"/>
      <c r="AF543" s="185"/>
      <c r="AH543" s="185"/>
      <c r="AI543" s="185"/>
      <c r="AK543" s="185"/>
      <c r="AL543" s="185"/>
      <c r="AM543" s="185"/>
      <c r="AN543" s="185"/>
      <c r="AO543" s="185"/>
      <c r="AP543" s="185"/>
      <c r="AQ543" s="185"/>
      <c r="AR543" s="185"/>
      <c r="AS543" s="185"/>
      <c r="AT543" s="185"/>
      <c r="AU543" s="185"/>
      <c r="AV543" s="185"/>
      <c r="AW543" s="185"/>
      <c r="AX543" s="185"/>
      <c r="AY543" s="185"/>
      <c r="AZ543" s="185"/>
      <c r="BA543" s="185"/>
      <c r="BB543" s="185"/>
      <c r="BC543" s="185"/>
      <c r="BD543" s="185"/>
      <c r="BE543" s="185"/>
      <c r="BF543" s="185"/>
      <c r="BG543" s="185"/>
      <c r="BH543" s="185"/>
      <c r="BI543" s="185"/>
      <c r="BJ543" s="185"/>
    </row>
    <row r="544" spans="1:62" x14ac:dyDescent="0.3">
      <c r="A544" s="24">
        <f t="shared" si="77"/>
        <v>45</v>
      </c>
      <c r="B544" s="86">
        <f t="shared" si="80"/>
        <v>4.0303997050411839E-3</v>
      </c>
      <c r="C544" s="23">
        <f t="shared" si="81"/>
        <v>0.99999999999999978</v>
      </c>
      <c r="D544" s="23">
        <f t="shared" si="78"/>
        <v>4.3117655621235206E-17</v>
      </c>
      <c r="F544" s="86">
        <f t="shared" si="82"/>
        <v>9.7705107754702831E-3</v>
      </c>
      <c r="G544" s="23">
        <f t="shared" si="83"/>
        <v>0.99999999999999978</v>
      </c>
      <c r="H544" s="23">
        <f t="shared" si="79"/>
        <v>1.045259898995528E-16</v>
      </c>
      <c r="I544" s="185"/>
      <c r="J544" s="185"/>
      <c r="L544" s="185"/>
      <c r="M544" s="185"/>
      <c r="N544" s="185"/>
      <c r="O544" s="185"/>
      <c r="P544" s="185"/>
      <c r="Q544" s="185"/>
      <c r="R544" s="185"/>
      <c r="S544" s="185"/>
      <c r="U544" s="185"/>
      <c r="V544" s="185"/>
      <c r="X544" s="185"/>
      <c r="Y544" s="185"/>
      <c r="Z544" s="185"/>
      <c r="AA544" s="26"/>
      <c r="AB544" s="185"/>
      <c r="AC544" s="185"/>
      <c r="AD544" s="185"/>
      <c r="AE544" s="185"/>
      <c r="AF544" s="185"/>
      <c r="AH544" s="185"/>
      <c r="AI544" s="185"/>
      <c r="AK544" s="185"/>
      <c r="AL544" s="185"/>
      <c r="AM544" s="185"/>
      <c r="AN544" s="185"/>
      <c r="AO544" s="185"/>
      <c r="AP544" s="185"/>
      <c r="AQ544" s="185"/>
      <c r="AR544" s="185"/>
      <c r="AS544" s="185"/>
      <c r="AT544" s="185"/>
      <c r="AU544" s="185"/>
      <c r="AV544" s="185"/>
      <c r="AW544" s="185"/>
      <c r="AX544" s="185"/>
      <c r="AY544" s="185"/>
      <c r="AZ544" s="185"/>
      <c r="BA544" s="185"/>
      <c r="BB544" s="185"/>
      <c r="BC544" s="185"/>
      <c r="BD544" s="185"/>
      <c r="BE544" s="185"/>
      <c r="BF544" s="185"/>
      <c r="BG544" s="185"/>
      <c r="BH544" s="185"/>
      <c r="BI544" s="185"/>
      <c r="BJ544" s="185"/>
    </row>
    <row r="545" spans="1:62" x14ac:dyDescent="0.3">
      <c r="A545" s="24">
        <f t="shared" si="77"/>
        <v>46</v>
      </c>
      <c r="B545" s="86">
        <f t="shared" si="80"/>
        <v>3.9388651766808424E-3</v>
      </c>
      <c r="C545" s="23">
        <f t="shared" si="81"/>
        <v>1</v>
      </c>
      <c r="D545" s="23">
        <f t="shared" si="78"/>
        <v>0</v>
      </c>
      <c r="F545" s="86">
        <f t="shared" si="82"/>
        <v>9.7173823429254694E-3</v>
      </c>
      <c r="G545" s="23">
        <f t="shared" si="83"/>
        <v>1</v>
      </c>
      <c r="H545" s="23">
        <f t="shared" si="79"/>
        <v>0</v>
      </c>
      <c r="I545" s="185"/>
      <c r="J545" s="185"/>
      <c r="L545" s="185"/>
      <c r="M545" s="185"/>
      <c r="N545" s="185"/>
      <c r="O545" s="185"/>
      <c r="P545" s="185"/>
      <c r="Q545" s="185"/>
      <c r="R545" s="185"/>
      <c r="S545" s="185"/>
      <c r="U545" s="185"/>
      <c r="V545" s="185"/>
      <c r="X545" s="185"/>
      <c r="Y545" s="185"/>
      <c r="Z545" s="185"/>
      <c r="AA545" s="26"/>
      <c r="AB545" s="185"/>
      <c r="AC545" s="185"/>
      <c r="AD545" s="185"/>
      <c r="AE545" s="185"/>
      <c r="AF545" s="185"/>
      <c r="AH545" s="185"/>
      <c r="AI545" s="185"/>
      <c r="AK545" s="185"/>
      <c r="AL545" s="185"/>
      <c r="AM545" s="185"/>
      <c r="AN545" s="185"/>
      <c r="AO545" s="185"/>
      <c r="AP545" s="185"/>
      <c r="AQ545" s="185"/>
      <c r="AR545" s="185"/>
      <c r="AS545" s="185"/>
      <c r="AT545" s="185"/>
      <c r="AU545" s="185"/>
      <c r="AV545" s="185"/>
      <c r="AW545" s="185"/>
      <c r="AX545" s="185"/>
      <c r="AY545" s="185"/>
      <c r="AZ545" s="185"/>
      <c r="BA545" s="185"/>
      <c r="BB545" s="185"/>
      <c r="BC545" s="185"/>
      <c r="BD545" s="185"/>
      <c r="BE545" s="185"/>
      <c r="BF545" s="185"/>
      <c r="BG545" s="185"/>
      <c r="BH545" s="185"/>
      <c r="BI545" s="185"/>
      <c r="BJ545" s="185"/>
    </row>
    <row r="546" spans="1:62" x14ac:dyDescent="0.3">
      <c r="A546" s="24">
        <f t="shared" si="77"/>
        <v>47</v>
      </c>
      <c r="B546" s="86">
        <f t="shared" si="80"/>
        <v>3.8153255684742282E-3</v>
      </c>
      <c r="C546" s="23">
        <f t="shared" si="81"/>
        <v>1</v>
      </c>
      <c r="D546" s="23">
        <f t="shared" si="78"/>
        <v>0</v>
      </c>
      <c r="F546" s="86">
        <f t="shared" si="82"/>
        <v>9.9097328728015716E-3</v>
      </c>
      <c r="G546" s="23">
        <f t="shared" si="83"/>
        <v>1</v>
      </c>
      <c r="H546" s="23">
        <f t="shared" si="79"/>
        <v>0</v>
      </c>
      <c r="I546" s="185"/>
      <c r="J546" s="185"/>
      <c r="L546" s="185"/>
      <c r="M546" s="185"/>
      <c r="N546" s="185"/>
      <c r="O546" s="185"/>
      <c r="P546" s="185"/>
      <c r="Q546" s="185"/>
      <c r="R546" s="185"/>
      <c r="S546" s="185"/>
      <c r="U546" s="185"/>
      <c r="V546" s="185"/>
      <c r="X546" s="185"/>
      <c r="Y546" s="185"/>
      <c r="Z546" s="185"/>
      <c r="AA546" s="26"/>
      <c r="AB546" s="185"/>
      <c r="AC546" s="185"/>
      <c r="AD546" s="185"/>
      <c r="AE546" s="185"/>
      <c r="AF546" s="185"/>
      <c r="AH546" s="185"/>
      <c r="AI546" s="185"/>
      <c r="AK546" s="185"/>
      <c r="AL546" s="185"/>
      <c r="AM546" s="185"/>
      <c r="AN546" s="185"/>
      <c r="AO546" s="185"/>
      <c r="AP546" s="185"/>
      <c r="AQ546" s="185"/>
      <c r="AR546" s="185"/>
      <c r="AS546" s="185"/>
      <c r="AT546" s="185"/>
      <c r="AU546" s="185"/>
      <c r="AV546" s="185"/>
      <c r="AW546" s="185"/>
      <c r="AX546" s="185"/>
      <c r="AY546" s="185"/>
      <c r="AZ546" s="185"/>
      <c r="BA546" s="185"/>
      <c r="BB546" s="185"/>
      <c r="BC546" s="185"/>
      <c r="BD546" s="185"/>
      <c r="BE546" s="185"/>
      <c r="BF546" s="185"/>
      <c r="BG546" s="185"/>
      <c r="BH546" s="185"/>
      <c r="BI546" s="185"/>
      <c r="BJ546" s="185"/>
    </row>
    <row r="547" spans="1:62" x14ac:dyDescent="0.3">
      <c r="A547" s="24">
        <f t="shared" si="77"/>
        <v>48</v>
      </c>
      <c r="B547" s="86">
        <f t="shared" si="80"/>
        <v>3.6924260618645391E-3</v>
      </c>
      <c r="C547" s="23">
        <f t="shared" si="81"/>
        <v>1.0000000000000002</v>
      </c>
      <c r="D547" s="23">
        <f t="shared" si="78"/>
        <v>3.9501976725338723E-17</v>
      </c>
      <c r="F547" s="86">
        <f t="shared" si="82"/>
        <v>9.6284082209528304E-3</v>
      </c>
      <c r="G547" s="23">
        <f t="shared" si="83"/>
        <v>1.0000000000000002</v>
      </c>
      <c r="H547" s="23">
        <f t="shared" si="79"/>
        <v>1.0300576127286906E-16</v>
      </c>
      <c r="I547" s="185"/>
      <c r="J547" s="185"/>
      <c r="L547" s="185"/>
      <c r="M547" s="185"/>
      <c r="N547" s="185"/>
      <c r="O547" s="185"/>
      <c r="P547" s="185"/>
      <c r="Q547" s="185"/>
      <c r="R547" s="185"/>
      <c r="S547" s="185"/>
      <c r="U547" s="185"/>
      <c r="V547" s="185"/>
      <c r="X547" s="185"/>
      <c r="Y547" s="185"/>
      <c r="Z547" s="185"/>
      <c r="AA547" s="26"/>
      <c r="AB547" s="185"/>
      <c r="AC547" s="185"/>
      <c r="AD547" s="185"/>
      <c r="AE547" s="185"/>
      <c r="AF547" s="185"/>
      <c r="AH547" s="185"/>
      <c r="AI547" s="185"/>
      <c r="AK547" s="185"/>
      <c r="AL547" s="185"/>
      <c r="AM547" s="185"/>
      <c r="AN547" s="185"/>
      <c r="AO547" s="185"/>
      <c r="AP547" s="185"/>
      <c r="AQ547" s="185"/>
      <c r="AR547" s="185"/>
      <c r="AS547" s="185"/>
      <c r="AT547" s="185"/>
      <c r="AU547" s="185"/>
      <c r="AV547" s="185"/>
      <c r="AW547" s="185"/>
      <c r="AX547" s="185"/>
      <c r="AY547" s="185"/>
      <c r="AZ547" s="185"/>
      <c r="BA547" s="185"/>
      <c r="BB547" s="185"/>
      <c r="BC547" s="185"/>
      <c r="BD547" s="185"/>
      <c r="BE547" s="185"/>
      <c r="BF547" s="185"/>
      <c r="BG547" s="185"/>
      <c r="BH547" s="185"/>
      <c r="BI547" s="185"/>
      <c r="BJ547" s="185"/>
    </row>
    <row r="548" spans="1:62" x14ac:dyDescent="0.3">
      <c r="A548" s="24">
        <f t="shared" si="77"/>
        <v>49</v>
      </c>
      <c r="B548" s="86">
        <f t="shared" si="80"/>
        <v>3.4786321284914342E-3</v>
      </c>
      <c r="C548" s="23">
        <f t="shared" si="81"/>
        <v>1</v>
      </c>
      <c r="D548" s="23">
        <f t="shared" si="78"/>
        <v>0</v>
      </c>
      <c r="F548" s="86">
        <f t="shared" si="82"/>
        <v>8.7409073568156734E-3</v>
      </c>
      <c r="G548" s="23">
        <f t="shared" si="83"/>
        <v>1</v>
      </c>
      <c r="H548" s="23">
        <f t="shared" si="79"/>
        <v>0</v>
      </c>
      <c r="I548" s="185"/>
      <c r="J548" s="185"/>
      <c r="L548" s="185"/>
      <c r="M548" s="185"/>
      <c r="N548" s="185"/>
      <c r="O548" s="185"/>
      <c r="P548" s="185"/>
      <c r="Q548" s="185"/>
      <c r="R548" s="185"/>
      <c r="S548" s="185"/>
      <c r="U548" s="185"/>
      <c r="V548" s="185"/>
      <c r="X548" s="185"/>
      <c r="Y548" s="185"/>
      <c r="Z548" s="185"/>
      <c r="AA548" s="26"/>
      <c r="AB548" s="185"/>
      <c r="AC548" s="185"/>
      <c r="AD548" s="185"/>
      <c r="AE548" s="185"/>
      <c r="AF548" s="185"/>
      <c r="AH548" s="185"/>
      <c r="AI548" s="185"/>
      <c r="AK548" s="185"/>
      <c r="AL548" s="185"/>
      <c r="AM548" s="185"/>
      <c r="AN548" s="185"/>
      <c r="AO548" s="185"/>
      <c r="AP548" s="185"/>
      <c r="AQ548" s="185"/>
      <c r="AR548" s="185"/>
      <c r="AS548" s="185"/>
      <c r="AT548" s="185"/>
      <c r="AU548" s="185"/>
      <c r="AV548" s="185"/>
      <c r="AW548" s="185"/>
      <c r="AX548" s="185"/>
      <c r="AY548" s="185"/>
      <c r="AZ548" s="185"/>
      <c r="BA548" s="185"/>
      <c r="BB548" s="185"/>
      <c r="BC548" s="185"/>
      <c r="BD548" s="185"/>
      <c r="BE548" s="185"/>
      <c r="BF548" s="185"/>
      <c r="BG548" s="185"/>
      <c r="BH548" s="185"/>
      <c r="BI548" s="185"/>
      <c r="BJ548" s="185"/>
    </row>
    <row r="549" spans="1:62" x14ac:dyDescent="0.3">
      <c r="A549" s="24">
        <f t="shared" si="77"/>
        <v>50</v>
      </c>
      <c r="B549" s="86">
        <f t="shared" si="80"/>
        <v>3.3669343998279405E-3</v>
      </c>
      <c r="C549" s="23">
        <f t="shared" si="81"/>
        <v>1</v>
      </c>
      <c r="D549" s="23">
        <f t="shared" si="78"/>
        <v>0</v>
      </c>
      <c r="F549" s="86">
        <f t="shared" si="82"/>
        <v>8.5863228211581748E-3</v>
      </c>
      <c r="G549" s="23">
        <f t="shared" si="83"/>
        <v>1</v>
      </c>
      <c r="H549" s="23">
        <f t="shared" si="79"/>
        <v>0</v>
      </c>
      <c r="I549" s="185"/>
      <c r="J549" s="185"/>
      <c r="L549" s="185"/>
      <c r="M549" s="185"/>
      <c r="N549" s="185"/>
      <c r="O549" s="185"/>
      <c r="P549" s="185"/>
      <c r="Q549" s="185"/>
      <c r="R549" s="185"/>
      <c r="S549" s="185"/>
      <c r="U549" s="185"/>
      <c r="V549" s="185"/>
      <c r="X549" s="185"/>
      <c r="Y549" s="185"/>
      <c r="Z549" s="185"/>
      <c r="AA549" s="26"/>
      <c r="AB549" s="185"/>
      <c r="AC549" s="185"/>
      <c r="AD549" s="185"/>
      <c r="AE549" s="185"/>
      <c r="AF549" s="185"/>
      <c r="AH549" s="185"/>
      <c r="AI549" s="185"/>
      <c r="AK549" s="185"/>
      <c r="AL549" s="185"/>
      <c r="AM549" s="185"/>
      <c r="AN549" s="185"/>
      <c r="AO549" s="185"/>
      <c r="AP549" s="185"/>
      <c r="AQ549" s="185"/>
      <c r="AR549" s="185"/>
      <c r="AS549" s="185"/>
      <c r="AT549" s="185"/>
      <c r="AU549" s="185"/>
      <c r="AV549" s="185"/>
      <c r="AW549" s="185"/>
      <c r="AX549" s="185"/>
      <c r="AY549" s="185"/>
      <c r="AZ549" s="185"/>
      <c r="BA549" s="185"/>
      <c r="BB549" s="185"/>
      <c r="BC549" s="185"/>
      <c r="BD549" s="185"/>
      <c r="BE549" s="185"/>
      <c r="BF549" s="185"/>
      <c r="BG549" s="185"/>
      <c r="BH549" s="185"/>
      <c r="BI549" s="185"/>
      <c r="BJ549" s="185"/>
    </row>
    <row r="550" spans="1:62" x14ac:dyDescent="0.3">
      <c r="A550" s="24">
        <f t="shared" si="77"/>
        <v>51</v>
      </c>
      <c r="B550" s="86">
        <f t="shared" si="80"/>
        <v>3.2251518961089504E-3</v>
      </c>
      <c r="C550" s="23">
        <f t="shared" si="81"/>
        <v>0.99999999999999989</v>
      </c>
      <c r="D550" s="23">
        <f t="shared" si="78"/>
        <v>1.7251513368346985E-17</v>
      </c>
      <c r="F550" s="86">
        <f t="shared" si="82"/>
        <v>8.6106466818413416E-3</v>
      </c>
      <c r="G550" s="23">
        <f t="shared" si="83"/>
        <v>0.99999999999999978</v>
      </c>
      <c r="H550" s="23">
        <f t="shared" si="79"/>
        <v>9.2117637324998961E-17</v>
      </c>
      <c r="I550" s="185"/>
      <c r="J550" s="185"/>
      <c r="L550" s="185"/>
      <c r="M550" s="185"/>
      <c r="N550" s="185"/>
      <c r="O550" s="185"/>
      <c r="P550" s="185"/>
      <c r="Q550" s="185"/>
      <c r="R550" s="185"/>
      <c r="S550" s="185"/>
      <c r="U550" s="185"/>
      <c r="V550" s="185"/>
      <c r="X550" s="185"/>
      <c r="Y550" s="185"/>
      <c r="Z550" s="185"/>
      <c r="AA550" s="26"/>
      <c r="AB550" s="185"/>
      <c r="AC550" s="185"/>
      <c r="AD550" s="185"/>
      <c r="AE550" s="185"/>
      <c r="AF550" s="185"/>
      <c r="AH550" s="185"/>
      <c r="AI550" s="185"/>
      <c r="AK550" s="185"/>
      <c r="AL550" s="185"/>
      <c r="AM550" s="185"/>
      <c r="AN550" s="185"/>
      <c r="AO550" s="185"/>
      <c r="AP550" s="185"/>
      <c r="AQ550" s="185"/>
      <c r="AR550" s="185"/>
      <c r="AS550" s="185"/>
      <c r="AT550" s="185"/>
      <c r="AU550" s="185"/>
      <c r="AV550" s="185"/>
      <c r="AW550" s="185"/>
      <c r="AX550" s="185"/>
      <c r="AY550" s="185"/>
      <c r="AZ550" s="185"/>
      <c r="BA550" s="185"/>
      <c r="BB550" s="185"/>
      <c r="BC550" s="185"/>
      <c r="BD550" s="185"/>
      <c r="BE550" s="185"/>
      <c r="BF550" s="185"/>
      <c r="BG550" s="185"/>
      <c r="BH550" s="185"/>
      <c r="BI550" s="185"/>
      <c r="BJ550" s="185"/>
    </row>
    <row r="551" spans="1:62" x14ac:dyDescent="0.3">
      <c r="A551" s="24">
        <f t="shared" si="77"/>
        <v>52</v>
      </c>
      <c r="B551" s="86">
        <f t="shared" si="80"/>
        <v>3.1579412284317766E-3</v>
      </c>
      <c r="C551" s="23">
        <f t="shared" si="81"/>
        <v>1</v>
      </c>
      <c r="D551" s="23">
        <f t="shared" si="78"/>
        <v>0</v>
      </c>
      <c r="F551" s="86">
        <f t="shared" si="82"/>
        <v>8.639771304501451E-3</v>
      </c>
      <c r="G551" s="23">
        <f t="shared" si="83"/>
        <v>1</v>
      </c>
      <c r="H551" s="23">
        <f t="shared" si="79"/>
        <v>0</v>
      </c>
      <c r="I551" s="185"/>
      <c r="J551" s="185"/>
      <c r="L551" s="185"/>
      <c r="M551" s="185"/>
      <c r="N551" s="185"/>
      <c r="O551" s="185"/>
      <c r="P551" s="185"/>
      <c r="Q551" s="185"/>
      <c r="R551" s="185"/>
      <c r="S551" s="185"/>
      <c r="U551" s="185"/>
      <c r="V551" s="185"/>
      <c r="X551" s="185"/>
      <c r="Y551" s="185"/>
      <c r="Z551" s="185"/>
      <c r="AA551" s="26"/>
      <c r="AB551" s="185"/>
      <c r="AC551" s="185"/>
      <c r="AD551" s="185"/>
      <c r="AE551" s="185"/>
      <c r="AF551" s="185"/>
      <c r="AH551" s="185"/>
      <c r="AI551" s="185"/>
      <c r="AK551" s="185"/>
      <c r="AL551" s="185"/>
      <c r="AM551" s="185"/>
      <c r="AN551" s="185"/>
      <c r="AO551" s="185"/>
      <c r="AP551" s="185"/>
      <c r="AQ551" s="185"/>
      <c r="AR551" s="185"/>
      <c r="AS551" s="185"/>
      <c r="AT551" s="185"/>
      <c r="AU551" s="185"/>
      <c r="AV551" s="185"/>
      <c r="AW551" s="185"/>
      <c r="AX551" s="185"/>
      <c r="AY551" s="185"/>
      <c r="AZ551" s="185"/>
      <c r="BA551" s="185"/>
      <c r="BB551" s="185"/>
      <c r="BC551" s="185"/>
      <c r="BD551" s="185"/>
      <c r="BE551" s="185"/>
      <c r="BF551" s="185"/>
      <c r="BG551" s="185"/>
      <c r="BH551" s="185"/>
      <c r="BI551" s="185"/>
      <c r="BJ551" s="185"/>
    </row>
    <row r="552" spans="1:62" x14ac:dyDescent="0.3">
      <c r="A552" s="24">
        <f t="shared" si="77"/>
        <v>53</v>
      </c>
      <c r="B552" s="86">
        <f t="shared" si="80"/>
        <v>3.0926508655453795E-3</v>
      </c>
      <c r="C552" s="23">
        <f t="shared" si="81"/>
        <v>1</v>
      </c>
      <c r="D552" s="23">
        <f t="shared" si="78"/>
        <v>0</v>
      </c>
      <c r="F552" s="86">
        <f t="shared" si="82"/>
        <v>8.6304898313460318E-3</v>
      </c>
      <c r="G552" s="23">
        <f t="shared" si="83"/>
        <v>1</v>
      </c>
      <c r="H552" s="23">
        <f t="shared" si="79"/>
        <v>0</v>
      </c>
      <c r="I552" s="185"/>
      <c r="J552" s="185"/>
      <c r="L552" s="185"/>
      <c r="M552" s="185"/>
      <c r="N552" s="185"/>
      <c r="O552" s="185"/>
      <c r="P552" s="185"/>
      <c r="Q552" s="185"/>
      <c r="R552" s="185"/>
      <c r="S552" s="185"/>
      <c r="U552" s="185"/>
      <c r="V552" s="185"/>
      <c r="X552" s="185"/>
      <c r="Y552" s="185"/>
      <c r="Z552" s="185"/>
      <c r="AA552" s="26"/>
      <c r="AB552" s="185"/>
      <c r="AC552" s="185"/>
      <c r="AD552" s="185"/>
      <c r="AE552" s="185"/>
      <c r="AF552" s="185"/>
      <c r="AH552" s="185"/>
      <c r="AI552" s="185"/>
      <c r="AK552" s="185"/>
      <c r="AL552" s="185"/>
      <c r="AM552" s="185"/>
      <c r="AN552" s="185"/>
      <c r="AO552" s="185"/>
      <c r="AP552" s="185"/>
      <c r="AQ552" s="185"/>
      <c r="AR552" s="185"/>
      <c r="AS552" s="185"/>
      <c r="AT552" s="185"/>
      <c r="AU552" s="185"/>
      <c r="AV552" s="185"/>
      <c r="AW552" s="185"/>
      <c r="AX552" s="185"/>
      <c r="AY552" s="185"/>
      <c r="AZ552" s="185"/>
      <c r="BA552" s="185"/>
      <c r="BB552" s="185"/>
      <c r="BC552" s="185"/>
      <c r="BD552" s="185"/>
      <c r="BE552" s="185"/>
      <c r="BF552" s="185"/>
      <c r="BG552" s="185"/>
      <c r="BH552" s="185"/>
      <c r="BI552" s="185"/>
      <c r="BJ552" s="185"/>
    </row>
    <row r="553" spans="1:62" x14ac:dyDescent="0.3">
      <c r="A553" s="24">
        <f t="shared" si="77"/>
        <v>54</v>
      </c>
      <c r="B553" s="86">
        <f t="shared" si="80"/>
        <v>3.1915465622703635E-3</v>
      </c>
      <c r="C553" s="23">
        <f t="shared" si="81"/>
        <v>1</v>
      </c>
      <c r="D553" s="23">
        <f t="shared" si="78"/>
        <v>0</v>
      </c>
      <c r="F553" s="86">
        <f t="shared" si="82"/>
        <v>8.9975880971827852E-3</v>
      </c>
      <c r="G553" s="23">
        <f t="shared" si="83"/>
        <v>1</v>
      </c>
      <c r="H553" s="23">
        <f t="shared" si="79"/>
        <v>0</v>
      </c>
      <c r="I553" s="185"/>
      <c r="J553" s="185"/>
      <c r="L553" s="185"/>
      <c r="M553" s="185"/>
      <c r="N553" s="185"/>
      <c r="O553" s="185"/>
      <c r="P553" s="185"/>
      <c r="Q553" s="185"/>
      <c r="R553" s="185"/>
      <c r="S553" s="185"/>
      <c r="U553" s="185"/>
      <c r="V553" s="185"/>
      <c r="X553" s="185"/>
      <c r="Y553" s="185"/>
      <c r="Z553" s="185"/>
      <c r="AA553" s="26"/>
      <c r="AB553" s="185"/>
      <c r="AC553" s="185"/>
      <c r="AD553" s="185"/>
      <c r="AE553" s="185"/>
      <c r="AF553" s="185"/>
      <c r="AH553" s="185"/>
      <c r="AI553" s="185"/>
      <c r="AK553" s="185"/>
      <c r="AL553" s="185"/>
      <c r="AM553" s="185"/>
      <c r="AN553" s="185"/>
      <c r="AO553" s="185"/>
      <c r="AP553" s="185"/>
      <c r="AQ553" s="185"/>
      <c r="AR553" s="185"/>
      <c r="AS553" s="185"/>
      <c r="AT553" s="185"/>
      <c r="AU553" s="185"/>
      <c r="AV553" s="185"/>
      <c r="AW553" s="185"/>
      <c r="AX553" s="185"/>
      <c r="AY553" s="185"/>
      <c r="AZ553" s="185"/>
      <c r="BA553" s="185"/>
      <c r="BB553" s="185"/>
      <c r="BC553" s="185"/>
      <c r="BD553" s="185"/>
      <c r="BE553" s="185"/>
      <c r="BF553" s="185"/>
      <c r="BG553" s="185"/>
      <c r="BH553" s="185"/>
      <c r="BI553" s="185"/>
      <c r="BJ553" s="185"/>
    </row>
    <row r="554" spans="1:62" x14ac:dyDescent="0.3">
      <c r="A554" s="24">
        <f t="shared" si="77"/>
        <v>55</v>
      </c>
      <c r="B554" s="86">
        <f t="shared" si="80"/>
        <v>2.3741368229965461E-3</v>
      </c>
      <c r="C554" s="23">
        <f t="shared" si="81"/>
        <v>0.99999999999999978</v>
      </c>
      <c r="D554" s="23">
        <f t="shared" si="78"/>
        <v>2.5398774668333422E-17</v>
      </c>
      <c r="F554" s="86">
        <f t="shared" si="82"/>
        <v>7.0443180741647316E-3</v>
      </c>
      <c r="G554" s="23">
        <f t="shared" si="83"/>
        <v>0.99999999999999989</v>
      </c>
      <c r="H554" s="23">
        <f t="shared" si="79"/>
        <v>3.7680441523996941E-17</v>
      </c>
      <c r="I554" s="185"/>
      <c r="J554" s="185"/>
      <c r="L554" s="185"/>
      <c r="M554" s="185"/>
      <c r="N554" s="185"/>
      <c r="O554" s="185"/>
      <c r="P554" s="185"/>
      <c r="Q554" s="185"/>
      <c r="R554" s="185"/>
      <c r="S554" s="185"/>
      <c r="U554" s="185"/>
      <c r="V554" s="185"/>
      <c r="X554" s="185"/>
      <c r="Y554" s="185"/>
      <c r="Z554" s="185"/>
      <c r="AA554" s="26"/>
      <c r="AB554" s="185"/>
      <c r="AC554" s="185"/>
      <c r="AD554" s="185"/>
      <c r="AE554" s="185"/>
      <c r="AF554" s="185"/>
      <c r="AH554" s="185"/>
      <c r="AI554" s="185"/>
      <c r="AK554" s="185"/>
      <c r="AL554" s="185"/>
      <c r="AM554" s="185"/>
      <c r="AN554" s="185"/>
      <c r="AO554" s="185"/>
      <c r="AP554" s="185"/>
      <c r="AQ554" s="185"/>
      <c r="AR554" s="185"/>
      <c r="AS554" s="185"/>
      <c r="AT554" s="185"/>
      <c r="AU554" s="185"/>
      <c r="AV554" s="185"/>
      <c r="AW554" s="185"/>
      <c r="AX554" s="185"/>
      <c r="AY554" s="185"/>
      <c r="AZ554" s="185"/>
      <c r="BA554" s="185"/>
      <c r="BB554" s="185"/>
      <c r="BC554" s="185"/>
      <c r="BD554" s="185"/>
      <c r="BE554" s="185"/>
      <c r="BF554" s="185"/>
      <c r="BG554" s="185"/>
      <c r="BH554" s="185"/>
      <c r="BI554" s="185"/>
      <c r="BJ554" s="185"/>
    </row>
    <row r="555" spans="1:62" x14ac:dyDescent="0.3">
      <c r="A555" s="24">
        <f t="shared" si="77"/>
        <v>56</v>
      </c>
      <c r="B555" s="86">
        <f t="shared" si="80"/>
        <v>2.2534776719760961E-3</v>
      </c>
      <c r="C555" s="23">
        <f t="shared" si="81"/>
        <v>1</v>
      </c>
      <c r="D555" s="23">
        <f t="shared" si="78"/>
        <v>0</v>
      </c>
      <c r="F555" s="86">
        <f t="shared" si="82"/>
        <v>6.7565924063467354E-3</v>
      </c>
      <c r="G555" s="23">
        <f t="shared" si="83"/>
        <v>1</v>
      </c>
      <c r="H555" s="23">
        <f t="shared" si="79"/>
        <v>0</v>
      </c>
      <c r="I555" s="185"/>
      <c r="J555" s="185"/>
      <c r="L555" s="185"/>
      <c r="M555" s="185"/>
      <c r="N555" s="185"/>
      <c r="O555" s="185"/>
      <c r="P555" s="185"/>
      <c r="Q555" s="185"/>
      <c r="R555" s="185"/>
      <c r="S555" s="185"/>
      <c r="U555" s="185"/>
      <c r="V555" s="185"/>
      <c r="X555" s="185"/>
      <c r="Y555" s="185"/>
      <c r="Z555" s="185"/>
      <c r="AA555" s="26"/>
      <c r="AB555" s="185"/>
      <c r="AC555" s="185"/>
      <c r="AD555" s="185"/>
      <c r="AE555" s="185"/>
      <c r="AF555" s="185"/>
      <c r="AH555" s="185"/>
      <c r="AI555" s="185"/>
      <c r="AK555" s="185"/>
      <c r="AL555" s="185"/>
      <c r="AM555" s="185"/>
      <c r="AN555" s="185"/>
      <c r="AO555" s="185"/>
      <c r="AP555" s="185"/>
      <c r="AQ555" s="185"/>
      <c r="AR555" s="185"/>
      <c r="AS555" s="185"/>
      <c r="AT555" s="185"/>
      <c r="AU555" s="185"/>
      <c r="AV555" s="185"/>
      <c r="AW555" s="185"/>
      <c r="AX555" s="185"/>
      <c r="AY555" s="185"/>
      <c r="AZ555" s="185"/>
      <c r="BA555" s="185"/>
      <c r="BB555" s="185"/>
      <c r="BC555" s="185"/>
      <c r="BD555" s="185"/>
      <c r="BE555" s="185"/>
      <c r="BF555" s="185"/>
      <c r="BG555" s="185"/>
      <c r="BH555" s="185"/>
      <c r="BI555" s="185"/>
      <c r="BJ555" s="185"/>
    </row>
    <row r="556" spans="1:62" x14ac:dyDescent="0.3">
      <c r="A556" s="24">
        <f t="shared" si="77"/>
        <v>57</v>
      </c>
      <c r="B556" s="86">
        <f t="shared" si="80"/>
        <v>2.1334586225525715E-3</v>
      </c>
      <c r="C556" s="23">
        <f t="shared" si="81"/>
        <v>1</v>
      </c>
      <c r="D556" s="23">
        <f t="shared" si="78"/>
        <v>0</v>
      </c>
      <c r="F556" s="86">
        <f t="shared" si="82"/>
        <v>6.7898776893868598E-3</v>
      </c>
      <c r="G556" s="23">
        <f t="shared" si="83"/>
        <v>1</v>
      </c>
      <c r="H556" s="23">
        <f t="shared" si="79"/>
        <v>0</v>
      </c>
      <c r="I556" s="185"/>
      <c r="J556" s="185"/>
      <c r="L556" s="185"/>
      <c r="M556" s="185"/>
      <c r="N556" s="185"/>
      <c r="O556" s="185"/>
      <c r="P556" s="185"/>
      <c r="Q556" s="185"/>
      <c r="R556" s="185"/>
      <c r="S556" s="185"/>
      <c r="U556" s="185"/>
      <c r="V556" s="185"/>
      <c r="X556" s="185"/>
      <c r="Y556" s="185"/>
      <c r="Z556" s="185"/>
      <c r="AA556" s="26"/>
      <c r="AB556" s="185"/>
      <c r="AC556" s="185"/>
      <c r="AD556" s="185"/>
      <c r="AE556" s="185"/>
      <c r="AF556" s="185"/>
      <c r="AH556" s="185"/>
      <c r="AI556" s="185"/>
      <c r="AK556" s="185"/>
      <c r="AL556" s="185"/>
      <c r="AM556" s="185"/>
      <c r="AN556" s="185"/>
      <c r="AO556" s="185"/>
      <c r="AP556" s="185"/>
      <c r="AQ556" s="185"/>
      <c r="AR556" s="185"/>
      <c r="AS556" s="185"/>
      <c r="AT556" s="185"/>
      <c r="AU556" s="185"/>
      <c r="AV556" s="185"/>
      <c r="AW556" s="185"/>
      <c r="AX556" s="185"/>
      <c r="AY556" s="185"/>
      <c r="AZ556" s="185"/>
      <c r="BA556" s="185"/>
      <c r="BB556" s="185"/>
      <c r="BC556" s="185"/>
      <c r="BD556" s="185"/>
      <c r="BE556" s="185"/>
      <c r="BF556" s="185"/>
      <c r="BG556" s="185"/>
      <c r="BH556" s="185"/>
      <c r="BI556" s="185"/>
      <c r="BJ556" s="185"/>
    </row>
    <row r="557" spans="1:62" x14ac:dyDescent="0.3">
      <c r="A557" s="24">
        <f t="shared" si="77"/>
        <v>58</v>
      </c>
      <c r="B557" s="86">
        <f t="shared" si="80"/>
        <v>2.0528058213399631E-3</v>
      </c>
      <c r="C557" s="23">
        <f t="shared" si="81"/>
        <v>1</v>
      </c>
      <c r="D557" s="23">
        <f t="shared" si="78"/>
        <v>0</v>
      </c>
      <c r="F557" s="86">
        <f t="shared" si="82"/>
        <v>6.69386244984804E-3</v>
      </c>
      <c r="G557" s="23">
        <f t="shared" si="83"/>
        <v>1</v>
      </c>
      <c r="H557" s="23">
        <f t="shared" si="79"/>
        <v>0</v>
      </c>
      <c r="I557" s="185"/>
      <c r="J557" s="185"/>
      <c r="L557" s="185"/>
      <c r="M557" s="185"/>
      <c r="N557" s="185"/>
      <c r="O557" s="185"/>
      <c r="P557" s="185"/>
      <c r="Q557" s="185"/>
      <c r="R557" s="185"/>
      <c r="S557" s="185"/>
      <c r="U557" s="185"/>
      <c r="V557" s="185"/>
      <c r="X557" s="185"/>
      <c r="Y557" s="185"/>
      <c r="Z557" s="185"/>
      <c r="AA557" s="26"/>
      <c r="AB557" s="185"/>
      <c r="AC557" s="185"/>
      <c r="AD557" s="185"/>
      <c r="AE557" s="185"/>
      <c r="AF557" s="185"/>
      <c r="AH557" s="185"/>
      <c r="AI557" s="185"/>
      <c r="AK557" s="185"/>
      <c r="AL557" s="185"/>
      <c r="AM557" s="185"/>
      <c r="AN557" s="185"/>
      <c r="AO557" s="185"/>
      <c r="AP557" s="185"/>
      <c r="AQ557" s="185"/>
      <c r="AR557" s="185"/>
      <c r="AS557" s="185"/>
      <c r="AT557" s="185"/>
      <c r="AU557" s="185"/>
      <c r="AV557" s="185"/>
      <c r="AW557" s="185"/>
      <c r="AX557" s="185"/>
      <c r="AY557" s="185"/>
      <c r="AZ557" s="185"/>
      <c r="BA557" s="185"/>
      <c r="BB557" s="185"/>
      <c r="BC557" s="185"/>
      <c r="BD557" s="185"/>
      <c r="BE557" s="185"/>
      <c r="BF557" s="185"/>
      <c r="BG557" s="185"/>
      <c r="BH557" s="185"/>
      <c r="BI557" s="185"/>
      <c r="BJ557" s="185"/>
    </row>
    <row r="558" spans="1:62" x14ac:dyDescent="0.3">
      <c r="A558" s="24">
        <f t="shared" si="77"/>
        <v>59</v>
      </c>
      <c r="B558" s="86">
        <f t="shared" si="80"/>
        <v>1.729234464094141E-3</v>
      </c>
      <c r="C558" s="23">
        <f t="shared" si="81"/>
        <v>1</v>
      </c>
      <c r="D558" s="23">
        <f t="shared" si="78"/>
        <v>0</v>
      </c>
      <c r="F558" s="86">
        <f t="shared" si="82"/>
        <v>6.0115141475254952E-3</v>
      </c>
      <c r="G558" s="23">
        <f t="shared" si="83"/>
        <v>1</v>
      </c>
      <c r="H558" s="23">
        <f t="shared" si="79"/>
        <v>0</v>
      </c>
      <c r="I558" s="185"/>
      <c r="J558" s="185"/>
      <c r="L558" s="185"/>
      <c r="M558" s="185"/>
      <c r="N558" s="185"/>
      <c r="O558" s="185"/>
      <c r="P558" s="185"/>
      <c r="Q558" s="185"/>
      <c r="R558" s="185"/>
      <c r="S558" s="185"/>
      <c r="U558" s="185"/>
      <c r="V558" s="185"/>
      <c r="X558" s="185"/>
      <c r="Y558" s="185"/>
      <c r="Z558" s="185"/>
      <c r="AA558" s="26"/>
      <c r="AB558" s="185"/>
      <c r="AC558" s="185"/>
      <c r="AD558" s="185"/>
      <c r="AE558" s="185"/>
      <c r="AF558" s="185"/>
      <c r="AH558" s="185"/>
      <c r="AI558" s="185"/>
      <c r="AK558" s="185"/>
      <c r="AL558" s="185"/>
      <c r="AM558" s="185"/>
      <c r="AN558" s="185"/>
      <c r="AO558" s="185"/>
      <c r="AP558" s="185"/>
      <c r="AQ558" s="185"/>
      <c r="AR558" s="185"/>
      <c r="AS558" s="185"/>
      <c r="AT558" s="185"/>
      <c r="AU558" s="185"/>
      <c r="AV558" s="185"/>
      <c r="AW558" s="185"/>
      <c r="AX558" s="185"/>
      <c r="AY558" s="185"/>
      <c r="AZ558" s="185"/>
      <c r="BA558" s="185"/>
      <c r="BB558" s="185"/>
      <c r="BC558" s="185"/>
      <c r="BD558" s="185"/>
      <c r="BE558" s="185"/>
      <c r="BF558" s="185"/>
      <c r="BG558" s="185"/>
      <c r="BH558" s="185"/>
      <c r="BI558" s="185"/>
      <c r="BJ558" s="185"/>
    </row>
    <row r="559" spans="1:62" x14ac:dyDescent="0.3">
      <c r="A559" s="24">
        <f t="shared" si="77"/>
        <v>60</v>
      </c>
      <c r="B559" s="86">
        <f t="shared" si="80"/>
        <v>1.4405486438807567E-3</v>
      </c>
      <c r="C559" s="23">
        <f t="shared" si="81"/>
        <v>1</v>
      </c>
      <c r="D559" s="23">
        <f t="shared" si="78"/>
        <v>0</v>
      </c>
      <c r="F559" s="86">
        <f t="shared" si="82"/>
        <v>5.0046343355617407E-3</v>
      </c>
      <c r="G559" s="23">
        <f t="shared" si="83"/>
        <v>1</v>
      </c>
      <c r="H559" s="23">
        <f t="shared" si="79"/>
        <v>0</v>
      </c>
      <c r="I559" s="185"/>
      <c r="J559" s="185"/>
      <c r="L559" s="185"/>
      <c r="M559" s="185"/>
      <c r="N559" s="185"/>
      <c r="O559" s="185"/>
      <c r="P559" s="185"/>
      <c r="Q559" s="185"/>
      <c r="R559" s="185"/>
      <c r="S559" s="185"/>
      <c r="U559" s="185"/>
      <c r="V559" s="185"/>
      <c r="X559" s="185"/>
      <c r="Y559" s="185"/>
      <c r="Z559" s="185"/>
      <c r="AA559" s="26"/>
      <c r="AB559" s="185"/>
      <c r="AC559" s="185"/>
      <c r="AD559" s="185"/>
      <c r="AE559" s="185"/>
      <c r="AF559" s="185"/>
      <c r="AH559" s="185"/>
      <c r="AI559" s="185"/>
      <c r="AK559" s="185"/>
      <c r="AL559" s="185"/>
      <c r="AM559" s="185"/>
      <c r="AN559" s="185"/>
      <c r="AO559" s="185"/>
      <c r="AP559" s="185"/>
      <c r="AQ559" s="185"/>
      <c r="AR559" s="185"/>
      <c r="AS559" s="185"/>
      <c r="AT559" s="185"/>
      <c r="AU559" s="185"/>
      <c r="AV559" s="185"/>
      <c r="AW559" s="185"/>
      <c r="AX559" s="185"/>
      <c r="AY559" s="185"/>
      <c r="AZ559" s="185"/>
      <c r="BA559" s="185"/>
      <c r="BB559" s="185"/>
      <c r="BC559" s="185"/>
      <c r="BD559" s="185"/>
      <c r="BE559" s="185"/>
      <c r="BF559" s="185"/>
      <c r="BG559" s="185"/>
      <c r="BH559" s="185"/>
      <c r="BI559" s="185"/>
      <c r="BJ559" s="185"/>
    </row>
    <row r="560" spans="1:62" x14ac:dyDescent="0.3">
      <c r="A560" s="24">
        <f t="shared" si="77"/>
        <v>61</v>
      </c>
      <c r="B560" s="86">
        <f t="shared" si="80"/>
        <v>1.3150887308833658E-3</v>
      </c>
      <c r="C560" s="23">
        <f t="shared" si="81"/>
        <v>1.0000000000000002</v>
      </c>
      <c r="D560" s="23">
        <f t="shared" si="78"/>
        <v>1.4068962673521439E-17</v>
      </c>
      <c r="F560" s="86">
        <f t="shared" si="82"/>
        <v>4.8158043644687286E-3</v>
      </c>
      <c r="G560" s="23">
        <f t="shared" si="83"/>
        <v>1.0000000000000002</v>
      </c>
      <c r="H560" s="23">
        <f t="shared" si="79"/>
        <v>5.1520000328176463E-17</v>
      </c>
      <c r="I560" s="185"/>
      <c r="J560" s="185"/>
      <c r="L560" s="185"/>
      <c r="M560" s="185"/>
      <c r="N560" s="185"/>
      <c r="O560" s="185"/>
      <c r="P560" s="185"/>
      <c r="Q560" s="185"/>
      <c r="R560" s="185"/>
      <c r="S560" s="185"/>
      <c r="U560" s="185"/>
      <c r="V560" s="185"/>
      <c r="X560" s="185"/>
      <c r="Y560" s="185"/>
      <c r="Z560" s="185"/>
      <c r="AA560" s="26"/>
      <c r="AB560" s="185"/>
      <c r="AC560" s="185"/>
      <c r="AD560" s="185"/>
      <c r="AE560" s="185"/>
      <c r="AF560" s="185"/>
      <c r="AH560" s="185"/>
      <c r="AI560" s="185"/>
      <c r="AK560" s="185"/>
      <c r="AL560" s="185"/>
      <c r="AM560" s="185"/>
      <c r="AN560" s="185"/>
      <c r="AO560" s="185"/>
      <c r="AP560" s="185"/>
      <c r="AQ560" s="185"/>
      <c r="AR560" s="185"/>
      <c r="AS560" s="185"/>
      <c r="AT560" s="185"/>
      <c r="AU560" s="185"/>
      <c r="AV560" s="185"/>
      <c r="AW560" s="185"/>
      <c r="AX560" s="185"/>
      <c r="AY560" s="185"/>
      <c r="AZ560" s="185"/>
      <c r="BA560" s="185"/>
      <c r="BB560" s="185"/>
      <c r="BC560" s="185"/>
      <c r="BD560" s="185"/>
      <c r="BE560" s="185"/>
      <c r="BF560" s="185"/>
      <c r="BG560" s="185"/>
      <c r="BH560" s="185"/>
      <c r="BI560" s="185"/>
      <c r="BJ560" s="185"/>
    </row>
    <row r="561" spans="1:62" x14ac:dyDescent="0.3">
      <c r="A561" s="24">
        <f t="shared" si="77"/>
        <v>62</v>
      </c>
      <c r="B561" s="86">
        <f t="shared" si="80"/>
        <v>1.1851481067074966E-3</v>
      </c>
      <c r="C561" s="23">
        <f t="shared" si="81"/>
        <v>0.99999999999999978</v>
      </c>
      <c r="D561" s="23">
        <f t="shared" si="78"/>
        <v>1.2678843704076389E-17</v>
      </c>
      <c r="F561" s="86">
        <f t="shared" si="82"/>
        <v>4.6272944441741798E-3</v>
      </c>
      <c r="G561" s="23">
        <f t="shared" si="83"/>
        <v>0.99999999999999978</v>
      </c>
      <c r="H561" s="23">
        <f t="shared" si="79"/>
        <v>4.9503300640976628E-17</v>
      </c>
      <c r="I561" s="185"/>
      <c r="J561" s="185"/>
      <c r="L561" s="185"/>
      <c r="M561" s="185"/>
      <c r="N561" s="185"/>
      <c r="O561" s="185"/>
      <c r="P561" s="185"/>
      <c r="Q561" s="185"/>
      <c r="R561" s="185"/>
      <c r="S561" s="185"/>
      <c r="U561" s="185"/>
      <c r="V561" s="185"/>
      <c r="X561" s="185"/>
      <c r="Y561" s="185"/>
      <c r="Z561" s="185"/>
      <c r="AA561" s="26"/>
      <c r="AB561" s="185"/>
      <c r="AC561" s="185"/>
      <c r="AD561" s="185"/>
      <c r="AE561" s="185"/>
      <c r="AF561" s="185"/>
      <c r="AH561" s="185"/>
      <c r="AI561" s="185"/>
      <c r="AK561" s="185"/>
      <c r="AL561" s="185"/>
      <c r="AM561" s="185"/>
      <c r="AN561" s="185"/>
      <c r="AO561" s="185"/>
      <c r="AP561" s="185"/>
      <c r="AQ561" s="185"/>
      <c r="AR561" s="185"/>
      <c r="AS561" s="185"/>
      <c r="AT561" s="185"/>
      <c r="AU561" s="185"/>
      <c r="AV561" s="185"/>
      <c r="AW561" s="185"/>
      <c r="AX561" s="185"/>
      <c r="AY561" s="185"/>
      <c r="AZ561" s="185"/>
      <c r="BA561" s="185"/>
      <c r="BB561" s="185"/>
      <c r="BC561" s="185"/>
      <c r="BD561" s="185"/>
      <c r="BE561" s="185"/>
      <c r="BF561" s="185"/>
      <c r="BG561" s="185"/>
      <c r="BH561" s="185"/>
      <c r="BI561" s="185"/>
      <c r="BJ561" s="185"/>
    </row>
    <row r="562" spans="1:62" x14ac:dyDescent="0.3">
      <c r="A562" s="24">
        <f t="shared" si="77"/>
        <v>63</v>
      </c>
      <c r="B562" s="86">
        <f t="shared" si="80"/>
        <v>1.0363244854223262E-3</v>
      </c>
      <c r="C562" s="23">
        <f t="shared" si="81"/>
        <v>1</v>
      </c>
      <c r="D562" s="23">
        <f t="shared" si="78"/>
        <v>0</v>
      </c>
      <c r="F562" s="86">
        <f t="shared" si="82"/>
        <v>4.0239986890719297E-3</v>
      </c>
      <c r="G562" s="23">
        <f t="shared" si="83"/>
        <v>1</v>
      </c>
      <c r="H562" s="23">
        <f t="shared" si="79"/>
        <v>0</v>
      </c>
      <c r="I562" s="185"/>
      <c r="J562" s="185"/>
      <c r="L562" s="185"/>
      <c r="M562" s="185"/>
      <c r="N562" s="185"/>
      <c r="O562" s="185"/>
      <c r="P562" s="185"/>
      <c r="Q562" s="185"/>
      <c r="R562" s="185"/>
      <c r="S562" s="185"/>
      <c r="U562" s="185"/>
      <c r="V562" s="185"/>
      <c r="X562" s="185"/>
      <c r="Y562" s="185"/>
      <c r="Z562" s="185"/>
      <c r="AA562" s="26"/>
      <c r="AB562" s="185"/>
      <c r="AC562" s="185"/>
      <c r="AD562" s="185"/>
      <c r="AE562" s="185"/>
      <c r="AF562" s="185"/>
      <c r="AH562" s="185"/>
      <c r="AI562" s="185"/>
      <c r="AK562" s="185"/>
      <c r="AL562" s="185"/>
      <c r="AM562" s="185"/>
      <c r="AN562" s="185"/>
      <c r="AO562" s="185"/>
      <c r="AP562" s="185"/>
      <c r="AQ562" s="185"/>
      <c r="AR562" s="185"/>
      <c r="AS562" s="185"/>
      <c r="AT562" s="185"/>
      <c r="AU562" s="185"/>
      <c r="AV562" s="185"/>
      <c r="AW562" s="185"/>
      <c r="AX562" s="185"/>
      <c r="AY562" s="185"/>
      <c r="AZ562" s="185"/>
      <c r="BA562" s="185"/>
      <c r="BB562" s="185"/>
      <c r="BC562" s="185"/>
      <c r="BD562" s="185"/>
      <c r="BE562" s="185"/>
      <c r="BF562" s="185"/>
      <c r="BG562" s="185"/>
      <c r="BH562" s="185"/>
      <c r="BI562" s="185"/>
      <c r="BJ562" s="185"/>
    </row>
    <row r="563" spans="1:62" x14ac:dyDescent="0.3">
      <c r="A563" s="24">
        <f t="shared" si="77"/>
        <v>64</v>
      </c>
      <c r="B563" s="86">
        <f t="shared" ref="B563:B583" si="84">SUM(B466,I466,P466)</f>
        <v>8.465343619339261E-4</v>
      </c>
      <c r="C563" s="23">
        <f t="shared" ref="C563:C583" si="85">SUM(D466,K466,R466)/B563</f>
        <v>0.99999999999999989</v>
      </c>
      <c r="D563" s="23">
        <f t="shared" si="78"/>
        <v>4.5281584657415671E-18</v>
      </c>
      <c r="F563" s="86">
        <f t="shared" ref="F563:F582" si="86">SUM(E466,L466,S466)</f>
        <v>3.7701984058909829E-3</v>
      </c>
      <c r="G563" s="23">
        <f t="shared" ref="G563:G582" si="87">SUM(G466,N466,U466)/F563</f>
        <v>0.99999999999999989</v>
      </c>
      <c r="H563" s="23">
        <f t="shared" si="79"/>
        <v>2.0166996871998361E-17</v>
      </c>
      <c r="I563" s="185"/>
      <c r="J563" s="185"/>
      <c r="L563" s="185"/>
      <c r="M563" s="185"/>
      <c r="N563" s="185"/>
      <c r="O563" s="185"/>
      <c r="P563" s="185"/>
      <c r="Q563" s="185"/>
      <c r="R563" s="185"/>
      <c r="S563" s="185"/>
      <c r="U563" s="185"/>
      <c r="V563" s="185"/>
      <c r="X563" s="185"/>
      <c r="Y563" s="185"/>
      <c r="Z563" s="185"/>
      <c r="AA563" s="26"/>
      <c r="AB563" s="185"/>
      <c r="AC563" s="185"/>
      <c r="AD563" s="185"/>
      <c r="AE563" s="185"/>
      <c r="AF563" s="185"/>
      <c r="AH563" s="185"/>
      <c r="AI563" s="185"/>
      <c r="AK563" s="185"/>
      <c r="AL563" s="185"/>
      <c r="AM563" s="185"/>
      <c r="AN563" s="185"/>
      <c r="AO563" s="185"/>
      <c r="AP563" s="185"/>
      <c r="AQ563" s="185"/>
      <c r="AR563" s="185"/>
      <c r="AS563" s="185"/>
      <c r="AT563" s="185"/>
      <c r="AU563" s="185"/>
      <c r="AV563" s="185"/>
      <c r="AW563" s="185"/>
      <c r="AX563" s="185"/>
      <c r="AY563" s="185"/>
      <c r="AZ563" s="185"/>
      <c r="BA563" s="185"/>
      <c r="BB563" s="185"/>
      <c r="BC563" s="185"/>
      <c r="BD563" s="185"/>
      <c r="BE563" s="185"/>
      <c r="BF563" s="185"/>
      <c r="BG563" s="185"/>
      <c r="BH563" s="185"/>
      <c r="BI563" s="185"/>
      <c r="BJ563" s="185"/>
    </row>
    <row r="564" spans="1:62" x14ac:dyDescent="0.3">
      <c r="A564" s="24">
        <f t="shared" ref="A564:A583" si="88">A467</f>
        <v>65</v>
      </c>
      <c r="B564" s="86">
        <f t="shared" si="84"/>
        <v>7.3899729365044817E-4</v>
      </c>
      <c r="C564" s="23">
        <f t="shared" si="85"/>
        <v>1</v>
      </c>
      <c r="D564" s="23">
        <f t="shared" ref="D564:D583" si="89">ABS(C564-1)*B564*$I$4</f>
        <v>0</v>
      </c>
      <c r="F564" s="86">
        <f t="shared" si="86"/>
        <v>3.4853531952591514E-3</v>
      </c>
      <c r="G564" s="23">
        <f t="shared" si="87"/>
        <v>1</v>
      </c>
      <c r="H564" s="23">
        <f t="shared" ref="H564:H583" si="90">ABS(G564-1)*F564*$I$4</f>
        <v>0</v>
      </c>
      <c r="I564" s="185"/>
      <c r="J564" s="185"/>
      <c r="L564" s="185"/>
      <c r="M564" s="185"/>
      <c r="N564" s="185"/>
      <c r="O564" s="185"/>
      <c r="P564" s="185"/>
      <c r="Q564" s="185"/>
      <c r="R564" s="185"/>
      <c r="S564" s="185"/>
      <c r="U564" s="185"/>
      <c r="V564" s="185"/>
      <c r="X564" s="185"/>
      <c r="Y564" s="185"/>
      <c r="Z564" s="185"/>
      <c r="AA564" s="26"/>
      <c r="AB564" s="185"/>
      <c r="AC564" s="185"/>
      <c r="AD564" s="185"/>
      <c r="AE564" s="185"/>
      <c r="AF564" s="185"/>
      <c r="AH564" s="185"/>
      <c r="AI564" s="185"/>
      <c r="AK564" s="185"/>
      <c r="AL564" s="185"/>
      <c r="AM564" s="185"/>
      <c r="AN564" s="185"/>
      <c r="AO564" s="185"/>
      <c r="AP564" s="185"/>
      <c r="AQ564" s="185"/>
      <c r="AR564" s="185"/>
      <c r="AS564" s="185"/>
      <c r="AT564" s="185"/>
      <c r="AU564" s="185"/>
      <c r="AV564" s="185"/>
      <c r="AW564" s="185"/>
      <c r="AX564" s="185"/>
      <c r="AY564" s="185"/>
      <c r="AZ564" s="185"/>
      <c r="BA564" s="185"/>
      <c r="BB564" s="185"/>
      <c r="BC564" s="185"/>
      <c r="BD564" s="185"/>
      <c r="BE564" s="185"/>
      <c r="BF564" s="185"/>
      <c r="BG564" s="185"/>
      <c r="BH564" s="185"/>
      <c r="BI564" s="185"/>
      <c r="BJ564" s="185"/>
    </row>
    <row r="565" spans="1:62" x14ac:dyDescent="0.3">
      <c r="A565" s="24">
        <f t="shared" si="88"/>
        <v>66</v>
      </c>
      <c r="B565" s="86">
        <f t="shared" si="84"/>
        <v>6.5514398445321238E-4</v>
      </c>
      <c r="C565" s="23">
        <f t="shared" si="85"/>
        <v>1.0000000000000002</v>
      </c>
      <c r="D565" s="23">
        <f t="shared" si="89"/>
        <v>7.0088017991478166E-18</v>
      </c>
      <c r="F565" s="86">
        <f t="shared" si="86"/>
        <v>3.1035325926931125E-3</v>
      </c>
      <c r="G565" s="23">
        <f t="shared" si="87"/>
        <v>1.0000000000000002</v>
      </c>
      <c r="H565" s="23">
        <f t="shared" si="90"/>
        <v>3.3201930164306981E-17</v>
      </c>
      <c r="I565" s="185"/>
      <c r="J565" s="185"/>
      <c r="L565" s="185"/>
      <c r="M565" s="185"/>
      <c r="N565" s="185"/>
      <c r="O565" s="185"/>
      <c r="P565" s="185"/>
      <c r="Q565" s="185"/>
      <c r="R565" s="185"/>
      <c r="S565" s="185"/>
      <c r="U565" s="185"/>
      <c r="V565" s="185"/>
      <c r="X565" s="185"/>
      <c r="Y565" s="185"/>
      <c r="Z565" s="185"/>
      <c r="AA565" s="26"/>
      <c r="AB565" s="185"/>
      <c r="AC565" s="185"/>
      <c r="AD565" s="185"/>
      <c r="AE565" s="185"/>
      <c r="AF565" s="185"/>
      <c r="AH565" s="185"/>
      <c r="AI565" s="185"/>
      <c r="AK565" s="185"/>
      <c r="AL565" s="185"/>
      <c r="AM565" s="185"/>
      <c r="AN565" s="185"/>
      <c r="AO565" s="185"/>
      <c r="AP565" s="185"/>
      <c r="AQ565" s="185"/>
      <c r="AR565" s="185"/>
      <c r="AS565" s="185"/>
      <c r="AT565" s="185"/>
      <c r="AU565" s="185"/>
      <c r="AV565" s="185"/>
      <c r="AW565" s="185"/>
      <c r="AX565" s="185"/>
      <c r="AY565" s="185"/>
      <c r="AZ565" s="185"/>
      <c r="BA565" s="185"/>
      <c r="BB565" s="185"/>
      <c r="BC565" s="185"/>
      <c r="BD565" s="185"/>
      <c r="BE565" s="185"/>
      <c r="BF565" s="185"/>
      <c r="BG565" s="185"/>
      <c r="BH565" s="185"/>
      <c r="BI565" s="185"/>
      <c r="BJ565" s="185"/>
    </row>
    <row r="566" spans="1:62" x14ac:dyDescent="0.3">
      <c r="A566" s="24">
        <f t="shared" si="88"/>
        <v>67</v>
      </c>
      <c r="B566" s="86">
        <f t="shared" si="84"/>
        <v>5.5976884651131827E-4</v>
      </c>
      <c r="C566" s="23">
        <f t="shared" si="85"/>
        <v>1</v>
      </c>
      <c r="D566" s="23">
        <f t="shared" si="89"/>
        <v>0</v>
      </c>
      <c r="F566" s="86">
        <f t="shared" si="86"/>
        <v>2.7412350888332995E-3</v>
      </c>
      <c r="G566" s="23">
        <f t="shared" si="87"/>
        <v>1</v>
      </c>
      <c r="H566" s="23">
        <f t="shared" si="90"/>
        <v>0</v>
      </c>
      <c r="I566" s="185"/>
      <c r="J566" s="185"/>
      <c r="L566" s="185"/>
      <c r="M566" s="185"/>
      <c r="N566" s="185"/>
      <c r="O566" s="185"/>
      <c r="P566" s="185"/>
      <c r="Q566" s="185"/>
      <c r="R566" s="185"/>
      <c r="S566" s="185"/>
      <c r="U566" s="185"/>
      <c r="V566" s="185"/>
      <c r="X566" s="185"/>
      <c r="Y566" s="185"/>
      <c r="Z566" s="185"/>
      <c r="AA566" s="26"/>
      <c r="AB566" s="185"/>
      <c r="AC566" s="185"/>
      <c r="AD566" s="185"/>
      <c r="AE566" s="185"/>
      <c r="AF566" s="185"/>
      <c r="AH566" s="185"/>
      <c r="AI566" s="185"/>
      <c r="AK566" s="185"/>
      <c r="AL566" s="185"/>
      <c r="AM566" s="185"/>
      <c r="AN566" s="185"/>
      <c r="AO566" s="185"/>
      <c r="AP566" s="185"/>
      <c r="AQ566" s="185"/>
      <c r="AR566" s="185"/>
      <c r="AS566" s="185"/>
      <c r="AT566" s="185"/>
      <c r="AU566" s="185"/>
      <c r="AV566" s="185"/>
      <c r="AW566" s="185"/>
      <c r="AX566" s="185"/>
      <c r="AY566" s="185"/>
      <c r="AZ566" s="185"/>
      <c r="BA566" s="185"/>
      <c r="BB566" s="185"/>
      <c r="BC566" s="185"/>
      <c r="BD566" s="185"/>
      <c r="BE566" s="185"/>
      <c r="BF566" s="185"/>
      <c r="BG566" s="185"/>
      <c r="BH566" s="185"/>
      <c r="BI566" s="185"/>
      <c r="BJ566" s="185"/>
    </row>
    <row r="567" spans="1:62" x14ac:dyDescent="0.3">
      <c r="A567" s="24">
        <f t="shared" si="88"/>
        <v>68</v>
      </c>
      <c r="B567" s="86">
        <f t="shared" si="84"/>
        <v>4.4038989868471921E-4</v>
      </c>
      <c r="C567" s="23">
        <f t="shared" si="85"/>
        <v>1</v>
      </c>
      <c r="D567" s="23">
        <f t="shared" si="89"/>
        <v>0</v>
      </c>
      <c r="F567" s="86">
        <f t="shared" si="86"/>
        <v>2.4515891162245271E-3</v>
      </c>
      <c r="G567" s="23">
        <f t="shared" si="87"/>
        <v>1</v>
      </c>
      <c r="H567" s="23">
        <f t="shared" si="90"/>
        <v>0</v>
      </c>
      <c r="I567" s="185"/>
      <c r="J567" s="185"/>
      <c r="L567" s="185"/>
      <c r="M567" s="185"/>
      <c r="N567" s="185"/>
      <c r="O567" s="185"/>
      <c r="P567" s="185"/>
      <c r="Q567" s="185"/>
      <c r="R567" s="185"/>
      <c r="S567" s="185"/>
      <c r="U567" s="185"/>
      <c r="V567" s="185"/>
      <c r="X567" s="185"/>
      <c r="Y567" s="185"/>
      <c r="Z567" s="185"/>
      <c r="AA567" s="26"/>
      <c r="AB567" s="185"/>
      <c r="AC567" s="185"/>
      <c r="AD567" s="185"/>
      <c r="AE567" s="185"/>
      <c r="AF567" s="185"/>
      <c r="AH567" s="185"/>
      <c r="AI567" s="185"/>
      <c r="AK567" s="185"/>
      <c r="AL567" s="185"/>
      <c r="AM567" s="185"/>
      <c r="AN567" s="185"/>
      <c r="AO567" s="185"/>
      <c r="AP567" s="185"/>
      <c r="AQ567" s="185"/>
      <c r="AR567" s="185"/>
      <c r="AS567" s="185"/>
      <c r="AT567" s="185"/>
      <c r="AU567" s="185"/>
      <c r="AV567" s="185"/>
      <c r="AW567" s="185"/>
      <c r="AX567" s="185"/>
      <c r="AY567" s="185"/>
      <c r="AZ567" s="185"/>
      <c r="BA567" s="185"/>
      <c r="BB567" s="185"/>
      <c r="BC567" s="185"/>
      <c r="BD567" s="185"/>
      <c r="BE567" s="185"/>
      <c r="BF567" s="185"/>
      <c r="BG567" s="185"/>
      <c r="BH567" s="185"/>
      <c r="BI567" s="185"/>
      <c r="BJ567" s="185"/>
    </row>
    <row r="568" spans="1:62" x14ac:dyDescent="0.3">
      <c r="A568" s="24">
        <f t="shared" si="88"/>
        <v>69</v>
      </c>
      <c r="B568" s="86">
        <f t="shared" si="84"/>
        <v>4.1446578400923794E-4</v>
      </c>
      <c r="C568" s="23">
        <f t="shared" si="85"/>
        <v>0.99999999999999989</v>
      </c>
      <c r="D568" s="23">
        <f t="shared" si="89"/>
        <v>2.217000080580465E-18</v>
      </c>
      <c r="F568" s="86">
        <f t="shared" si="86"/>
        <v>2.2934840217839376E-3</v>
      </c>
      <c r="G568" s="23">
        <f t="shared" si="87"/>
        <v>0.99999999999999978</v>
      </c>
      <c r="H568" s="23">
        <f t="shared" si="90"/>
        <v>2.4535942204539945E-17</v>
      </c>
      <c r="I568" s="185"/>
      <c r="J568" s="185"/>
      <c r="L568" s="185"/>
      <c r="M568" s="185"/>
      <c r="N568" s="185"/>
      <c r="O568" s="185"/>
      <c r="P568" s="185"/>
      <c r="Q568" s="185"/>
      <c r="R568" s="185"/>
      <c r="S568" s="185"/>
      <c r="U568" s="185"/>
      <c r="V568" s="185"/>
      <c r="X568" s="185"/>
      <c r="Y568" s="185"/>
      <c r="Z568" s="185"/>
      <c r="AA568" s="26"/>
      <c r="AB568" s="185"/>
      <c r="AC568" s="185"/>
      <c r="AD568" s="185"/>
      <c r="AE568" s="185"/>
      <c r="AF568" s="185"/>
      <c r="AH568" s="185"/>
      <c r="AI568" s="185"/>
      <c r="AK568" s="185"/>
      <c r="AL568" s="185"/>
      <c r="AM568" s="185"/>
      <c r="AN568" s="185"/>
      <c r="AO568" s="185"/>
      <c r="AP568" s="185"/>
      <c r="AQ568" s="185"/>
      <c r="AR568" s="185"/>
      <c r="AS568" s="185"/>
      <c r="AT568" s="185"/>
      <c r="AU568" s="185"/>
      <c r="AV568" s="185"/>
      <c r="AW568" s="185"/>
      <c r="AX568" s="185"/>
      <c r="AY568" s="185"/>
      <c r="AZ568" s="185"/>
      <c r="BA568" s="185"/>
      <c r="BB568" s="185"/>
      <c r="BC568" s="185"/>
      <c r="BD568" s="185"/>
      <c r="BE568" s="185"/>
      <c r="BF568" s="185"/>
      <c r="BG568" s="185"/>
      <c r="BH568" s="185"/>
      <c r="BI568" s="185"/>
      <c r="BJ568" s="185"/>
    </row>
    <row r="569" spans="1:62" x14ac:dyDescent="0.3">
      <c r="A569" s="24">
        <f t="shared" si="88"/>
        <v>70</v>
      </c>
      <c r="B569" s="86">
        <f t="shared" si="84"/>
        <v>3.4149420195973503E-4</v>
      </c>
      <c r="C569" s="23">
        <f t="shared" si="85"/>
        <v>1</v>
      </c>
      <c r="D569" s="23">
        <f t="shared" si="89"/>
        <v>0</v>
      </c>
      <c r="F569" s="86">
        <f t="shared" si="86"/>
        <v>1.9356672291026031E-3</v>
      </c>
      <c r="G569" s="23">
        <f t="shared" si="87"/>
        <v>1</v>
      </c>
      <c r="H569" s="23">
        <f t="shared" si="90"/>
        <v>0</v>
      </c>
      <c r="I569" s="185"/>
      <c r="J569" s="185"/>
      <c r="L569" s="185"/>
      <c r="M569" s="185"/>
      <c r="N569" s="185"/>
      <c r="O569" s="185"/>
      <c r="P569" s="185"/>
      <c r="Q569" s="185"/>
      <c r="R569" s="185"/>
      <c r="S569" s="185"/>
      <c r="U569" s="185"/>
      <c r="V569" s="185"/>
      <c r="X569" s="185"/>
      <c r="Y569" s="185"/>
      <c r="Z569" s="185"/>
      <c r="AA569" s="26"/>
      <c r="AB569" s="185"/>
      <c r="AC569" s="185"/>
      <c r="AD569" s="185"/>
      <c r="AE569" s="185"/>
      <c r="AF569" s="185"/>
      <c r="AH569" s="185"/>
      <c r="AI569" s="185"/>
      <c r="AK569" s="185"/>
      <c r="AL569" s="185"/>
      <c r="AM569" s="185"/>
      <c r="AN569" s="185"/>
      <c r="AO569" s="185"/>
      <c r="AP569" s="185"/>
      <c r="AQ569" s="185"/>
      <c r="AR569" s="185"/>
      <c r="AS569" s="185"/>
      <c r="AT569" s="185"/>
      <c r="AU569" s="185"/>
      <c r="AV569" s="185"/>
      <c r="AW569" s="185"/>
      <c r="AX569" s="185"/>
      <c r="AY569" s="185"/>
      <c r="AZ569" s="185"/>
      <c r="BA569" s="185"/>
      <c r="BB569" s="185"/>
      <c r="BC569" s="185"/>
      <c r="BD569" s="185"/>
      <c r="BE569" s="185"/>
      <c r="BF569" s="185"/>
      <c r="BG569" s="185"/>
      <c r="BH569" s="185"/>
      <c r="BI569" s="185"/>
      <c r="BJ569" s="185"/>
    </row>
    <row r="570" spans="1:62" x14ac:dyDescent="0.3">
      <c r="A570" s="24">
        <f t="shared" si="88"/>
        <v>71</v>
      </c>
      <c r="B570" s="86">
        <f t="shared" si="84"/>
        <v>2.8676551542260788E-4</v>
      </c>
      <c r="C570" s="23">
        <f t="shared" si="85"/>
        <v>1</v>
      </c>
      <c r="D570" s="23">
        <f t="shared" si="89"/>
        <v>0</v>
      </c>
      <c r="F570" s="86">
        <f t="shared" si="86"/>
        <v>1.6719453711693121E-3</v>
      </c>
      <c r="G570" s="23">
        <f t="shared" si="87"/>
        <v>1</v>
      </c>
      <c r="H570" s="23">
        <f t="shared" si="90"/>
        <v>0</v>
      </c>
      <c r="I570" s="185"/>
      <c r="J570" s="185"/>
      <c r="L570" s="185"/>
      <c r="M570" s="185"/>
      <c r="N570" s="185"/>
      <c r="O570" s="185"/>
      <c r="P570" s="185"/>
      <c r="Q570" s="185"/>
      <c r="R570" s="185"/>
      <c r="S570" s="185"/>
      <c r="U570" s="185"/>
      <c r="V570" s="185"/>
      <c r="X570" s="185"/>
      <c r="Y570" s="185"/>
      <c r="Z570" s="185"/>
      <c r="AA570" s="26"/>
      <c r="AB570" s="185"/>
      <c r="AC570" s="185"/>
      <c r="AD570" s="185"/>
      <c r="AE570" s="185"/>
      <c r="AF570" s="185"/>
      <c r="AH570" s="185"/>
      <c r="AI570" s="185"/>
      <c r="AK570" s="185"/>
      <c r="AL570" s="185"/>
      <c r="AM570" s="185"/>
      <c r="AN570" s="185"/>
      <c r="AO570" s="185"/>
      <c r="AP570" s="185"/>
      <c r="AQ570" s="185"/>
      <c r="AR570" s="185"/>
      <c r="AS570" s="185"/>
      <c r="AT570" s="185"/>
      <c r="AU570" s="185"/>
      <c r="AV570" s="185"/>
      <c r="AW570" s="185"/>
      <c r="AX570" s="185"/>
      <c r="AY570" s="185"/>
      <c r="AZ570" s="185"/>
      <c r="BA570" s="185"/>
      <c r="BB570" s="185"/>
      <c r="BC570" s="185"/>
      <c r="BD570" s="185"/>
      <c r="BE570" s="185"/>
      <c r="BF570" s="185"/>
      <c r="BG570" s="185"/>
      <c r="BH570" s="185"/>
      <c r="BI570" s="185"/>
      <c r="BJ570" s="185"/>
    </row>
    <row r="571" spans="1:62" x14ac:dyDescent="0.3">
      <c r="A571" s="24">
        <f t="shared" si="88"/>
        <v>72</v>
      </c>
      <c r="B571" s="86">
        <f t="shared" si="84"/>
        <v>2.3139672728855523E-4</v>
      </c>
      <c r="C571" s="23">
        <f t="shared" si="85"/>
        <v>0.99999999999999989</v>
      </c>
      <c r="D571" s="23">
        <f t="shared" si="89"/>
        <v>1.2377537129418349E-18</v>
      </c>
      <c r="F571" s="86">
        <f t="shared" si="86"/>
        <v>1.368537214226642E-3</v>
      </c>
      <c r="G571" s="23">
        <f t="shared" si="87"/>
        <v>0.99999999999999989</v>
      </c>
      <c r="H571" s="23">
        <f t="shared" si="90"/>
        <v>7.3203801888510178E-18</v>
      </c>
      <c r="I571" s="185"/>
      <c r="J571" s="185"/>
      <c r="L571" s="185"/>
      <c r="M571" s="185"/>
      <c r="N571" s="185"/>
      <c r="O571" s="185"/>
      <c r="P571" s="185"/>
      <c r="Q571" s="185"/>
      <c r="R571" s="185"/>
      <c r="S571" s="185"/>
      <c r="U571" s="185"/>
      <c r="V571" s="185"/>
      <c r="X571" s="185"/>
      <c r="Y571" s="185"/>
      <c r="Z571" s="185"/>
      <c r="AA571" s="26"/>
      <c r="AB571" s="185"/>
      <c r="AC571" s="185"/>
      <c r="AD571" s="185"/>
      <c r="AE571" s="185"/>
      <c r="AF571" s="185"/>
      <c r="AH571" s="185"/>
      <c r="AI571" s="185"/>
      <c r="AK571" s="185"/>
      <c r="AL571" s="185"/>
      <c r="AM571" s="185"/>
      <c r="AN571" s="185"/>
      <c r="AO571" s="185"/>
      <c r="AP571" s="185"/>
      <c r="AQ571" s="185"/>
      <c r="AR571" s="185"/>
      <c r="AS571" s="185"/>
      <c r="AT571" s="185"/>
      <c r="AU571" s="185"/>
      <c r="AV571" s="185"/>
      <c r="AW571" s="185"/>
      <c r="AX571" s="185"/>
      <c r="AY571" s="185"/>
      <c r="AZ571" s="185"/>
      <c r="BA571" s="185"/>
      <c r="BB571" s="185"/>
      <c r="BC571" s="185"/>
      <c r="BD571" s="185"/>
      <c r="BE571" s="185"/>
      <c r="BF571" s="185"/>
      <c r="BG571" s="185"/>
      <c r="BH571" s="185"/>
      <c r="BI571" s="185"/>
      <c r="BJ571" s="185"/>
    </row>
    <row r="572" spans="1:62" x14ac:dyDescent="0.3">
      <c r="A572" s="24">
        <f t="shared" si="88"/>
        <v>73</v>
      </c>
      <c r="B572" s="86">
        <f t="shared" si="84"/>
        <v>1.8306905672068271E-4</v>
      </c>
      <c r="C572" s="23">
        <f t="shared" si="85"/>
        <v>1.0000000000000002</v>
      </c>
      <c r="D572" s="23">
        <f t="shared" si="89"/>
        <v>1.9584927352772602E-18</v>
      </c>
      <c r="F572" s="86">
        <f t="shared" si="86"/>
        <v>1.1112163722626054E-3</v>
      </c>
      <c r="G572" s="23">
        <f t="shared" si="87"/>
        <v>1.0000000000000002</v>
      </c>
      <c r="H572" s="23">
        <f t="shared" si="90"/>
        <v>1.1887913945599034E-17</v>
      </c>
      <c r="I572" s="185"/>
      <c r="J572" s="185"/>
      <c r="L572" s="185"/>
      <c r="M572" s="185"/>
      <c r="N572" s="185"/>
      <c r="O572" s="185"/>
      <c r="P572" s="185"/>
      <c r="Q572" s="185"/>
      <c r="R572" s="185"/>
      <c r="S572" s="185"/>
      <c r="U572" s="185"/>
      <c r="V572" s="185"/>
      <c r="X572" s="185"/>
      <c r="Y572" s="185"/>
      <c r="Z572" s="185"/>
      <c r="AA572" s="26"/>
      <c r="AB572" s="185"/>
      <c r="AC572" s="185"/>
      <c r="AD572" s="185"/>
      <c r="AE572" s="185"/>
      <c r="AF572" s="185"/>
      <c r="AH572" s="185"/>
      <c r="AI572" s="185"/>
      <c r="AK572" s="185"/>
      <c r="AL572" s="185"/>
      <c r="AM572" s="185"/>
      <c r="AN572" s="185"/>
      <c r="AO572" s="185"/>
      <c r="AP572" s="185"/>
      <c r="AQ572" s="185"/>
      <c r="AR572" s="185"/>
      <c r="AS572" s="185"/>
      <c r="AT572" s="185"/>
      <c r="AU572" s="185"/>
      <c r="AV572" s="185"/>
      <c r="AW572" s="185"/>
      <c r="AX572" s="185"/>
      <c r="AY572" s="185"/>
      <c r="AZ572" s="185"/>
      <c r="BA572" s="185"/>
      <c r="BB572" s="185"/>
      <c r="BC572" s="185"/>
      <c r="BD572" s="185"/>
      <c r="BE572" s="185"/>
      <c r="BF572" s="185"/>
      <c r="BG572" s="185"/>
      <c r="BH572" s="185"/>
      <c r="BI572" s="185"/>
      <c r="BJ572" s="185"/>
    </row>
    <row r="573" spans="1:62" x14ac:dyDescent="0.3">
      <c r="A573" s="24">
        <f t="shared" si="88"/>
        <v>74</v>
      </c>
      <c r="B573" s="86">
        <f t="shared" si="84"/>
        <v>1.2481981140046548E-4</v>
      </c>
      <c r="C573" s="23">
        <f t="shared" si="85"/>
        <v>0.99999999999999978</v>
      </c>
      <c r="D573" s="23">
        <f t="shared" si="89"/>
        <v>1.3353359558708593E-18</v>
      </c>
      <c r="F573" s="86">
        <f t="shared" si="86"/>
        <v>8.6381710505091373E-4</v>
      </c>
      <c r="G573" s="23">
        <f t="shared" si="87"/>
        <v>0.99999999999999989</v>
      </c>
      <c r="H573" s="23">
        <f t="shared" si="90"/>
        <v>4.6206048011480119E-18</v>
      </c>
      <c r="I573" s="185"/>
      <c r="J573" s="185"/>
      <c r="L573" s="185"/>
      <c r="M573" s="185"/>
      <c r="N573" s="185"/>
      <c r="O573" s="185"/>
      <c r="P573" s="185"/>
      <c r="Q573" s="185"/>
      <c r="R573" s="185"/>
      <c r="S573" s="185"/>
      <c r="U573" s="185"/>
      <c r="V573" s="185"/>
      <c r="X573" s="185"/>
      <c r="Y573" s="185"/>
      <c r="Z573" s="185"/>
      <c r="AA573" s="26"/>
      <c r="AB573" s="185"/>
      <c r="AC573" s="185"/>
      <c r="AD573" s="185"/>
      <c r="AE573" s="185"/>
      <c r="AF573" s="185"/>
      <c r="AH573" s="185"/>
      <c r="AI573" s="185"/>
      <c r="AK573" s="185"/>
      <c r="AL573" s="185"/>
      <c r="AM573" s="185"/>
      <c r="AN573" s="185"/>
      <c r="AO573" s="185"/>
      <c r="AP573" s="185"/>
      <c r="AQ573" s="185"/>
      <c r="AR573" s="185"/>
      <c r="AS573" s="185"/>
      <c r="AT573" s="185"/>
      <c r="AU573" s="185"/>
      <c r="AV573" s="185"/>
      <c r="AW573" s="185"/>
      <c r="AX573" s="185"/>
      <c r="AY573" s="185"/>
      <c r="AZ573" s="185"/>
      <c r="BA573" s="185"/>
      <c r="BB573" s="185"/>
      <c r="BC573" s="185"/>
      <c r="BD573" s="185"/>
      <c r="BE573" s="185"/>
      <c r="BF573" s="185"/>
      <c r="BG573" s="185"/>
      <c r="BH573" s="185"/>
      <c r="BI573" s="185"/>
      <c r="BJ573" s="185"/>
    </row>
    <row r="574" spans="1:62" x14ac:dyDescent="0.3">
      <c r="A574" s="24">
        <f t="shared" si="88"/>
        <v>75</v>
      </c>
      <c r="B574" s="86">
        <f t="shared" si="84"/>
        <v>9.7615493531133258E-5</v>
      </c>
      <c r="C574" s="23">
        <f t="shared" si="85"/>
        <v>1.0000000000000002</v>
      </c>
      <c r="D574" s="23">
        <f t="shared" si="89"/>
        <v>1.0443011962579796E-18</v>
      </c>
      <c r="F574" s="86">
        <f t="shared" si="86"/>
        <v>6.948302834625912E-4</v>
      </c>
      <c r="G574" s="23">
        <f t="shared" si="87"/>
        <v>1.0000000000000002</v>
      </c>
      <c r="H574" s="23">
        <f t="shared" si="90"/>
        <v>7.4333701543477837E-18</v>
      </c>
      <c r="I574" s="185"/>
      <c r="J574" s="185"/>
      <c r="L574" s="185"/>
      <c r="M574" s="185"/>
      <c r="N574" s="185"/>
      <c r="O574" s="185"/>
      <c r="P574" s="185"/>
      <c r="Q574" s="185"/>
      <c r="R574" s="185"/>
      <c r="S574" s="185"/>
      <c r="U574" s="185"/>
      <c r="V574" s="185"/>
      <c r="X574" s="185"/>
      <c r="Y574" s="185"/>
      <c r="Z574" s="185"/>
      <c r="AA574" s="26"/>
      <c r="AB574" s="185"/>
      <c r="AC574" s="185"/>
      <c r="AD574" s="185"/>
      <c r="AE574" s="185"/>
      <c r="AF574" s="185"/>
      <c r="AH574" s="185"/>
      <c r="AI574" s="185"/>
      <c r="AK574" s="185"/>
      <c r="AL574" s="185"/>
      <c r="AM574" s="185"/>
      <c r="AN574" s="185"/>
      <c r="AO574" s="185"/>
      <c r="AP574" s="185"/>
      <c r="AQ574" s="185"/>
      <c r="AR574" s="185"/>
      <c r="AS574" s="185"/>
      <c r="AT574" s="185"/>
      <c r="AU574" s="185"/>
      <c r="AV574" s="185"/>
      <c r="AW574" s="185"/>
      <c r="AX574" s="185"/>
      <c r="AY574" s="185"/>
      <c r="AZ574" s="185"/>
      <c r="BA574" s="185"/>
      <c r="BB574" s="185"/>
      <c r="BC574" s="185"/>
      <c r="BD574" s="185"/>
      <c r="BE574" s="185"/>
      <c r="BF574" s="185"/>
      <c r="BG574" s="185"/>
      <c r="BH574" s="185"/>
      <c r="BI574" s="185"/>
      <c r="BJ574" s="185"/>
    </row>
    <row r="575" spans="1:62" x14ac:dyDescent="0.3">
      <c r="A575" s="24">
        <f t="shared" si="88"/>
        <v>76</v>
      </c>
      <c r="B575" s="86">
        <f t="shared" si="84"/>
        <v>7.8732496421832072E-5</v>
      </c>
      <c r="C575" s="23">
        <f t="shared" si="85"/>
        <v>1</v>
      </c>
      <c r="D575" s="23">
        <f t="shared" si="89"/>
        <v>0</v>
      </c>
      <c r="F575" s="86">
        <f t="shared" si="86"/>
        <v>4.5831274339863226E-4</v>
      </c>
      <c r="G575" s="23">
        <f t="shared" si="87"/>
        <v>1</v>
      </c>
      <c r="H575" s="23">
        <f t="shared" si="90"/>
        <v>0</v>
      </c>
      <c r="I575" s="185"/>
      <c r="J575" s="185"/>
      <c r="L575" s="185"/>
      <c r="M575" s="185"/>
      <c r="N575" s="185"/>
      <c r="O575" s="185"/>
      <c r="P575" s="185"/>
      <c r="Q575" s="185"/>
      <c r="R575" s="185"/>
      <c r="S575" s="185"/>
      <c r="U575" s="185"/>
      <c r="V575" s="185"/>
      <c r="X575" s="185"/>
      <c r="Y575" s="185"/>
      <c r="Z575" s="185"/>
      <c r="AA575" s="26"/>
      <c r="AB575" s="185"/>
      <c r="AC575" s="185"/>
      <c r="AD575" s="185"/>
      <c r="AE575" s="185"/>
      <c r="AF575" s="185"/>
      <c r="AH575" s="185"/>
      <c r="AI575" s="185"/>
      <c r="AK575" s="185"/>
      <c r="AL575" s="185"/>
      <c r="AM575" s="185"/>
      <c r="AN575" s="185"/>
      <c r="AO575" s="185"/>
      <c r="AP575" s="185"/>
      <c r="AQ575" s="185"/>
      <c r="AR575" s="185"/>
      <c r="AS575" s="185"/>
      <c r="AT575" s="185"/>
      <c r="AU575" s="185"/>
      <c r="AV575" s="185"/>
      <c r="AW575" s="185"/>
      <c r="AX575" s="185"/>
      <c r="AY575" s="185"/>
      <c r="AZ575" s="185"/>
      <c r="BA575" s="185"/>
      <c r="BB575" s="185"/>
      <c r="BC575" s="185"/>
      <c r="BD575" s="185"/>
      <c r="BE575" s="185"/>
      <c r="BF575" s="185"/>
      <c r="BG575" s="185"/>
      <c r="BH575" s="185"/>
      <c r="BI575" s="185"/>
      <c r="BJ575" s="185"/>
    </row>
    <row r="576" spans="1:62" x14ac:dyDescent="0.3">
      <c r="A576" s="24">
        <f t="shared" si="88"/>
        <v>77</v>
      </c>
      <c r="B576" s="86">
        <f t="shared" si="84"/>
        <v>4.3846959389394283E-5</v>
      </c>
      <c r="C576" s="23">
        <f t="shared" si="85"/>
        <v>1</v>
      </c>
      <c r="D576" s="23">
        <f t="shared" si="89"/>
        <v>0</v>
      </c>
      <c r="F576" s="86">
        <f t="shared" si="86"/>
        <v>3.3541323678894312E-4</v>
      </c>
      <c r="G576" s="23">
        <f t="shared" si="87"/>
        <v>1</v>
      </c>
      <c r="H576" s="23">
        <f t="shared" si="90"/>
        <v>0</v>
      </c>
      <c r="I576" s="185"/>
      <c r="J576" s="185"/>
      <c r="L576" s="185"/>
      <c r="M576" s="185"/>
      <c r="N576" s="185"/>
      <c r="O576" s="185"/>
      <c r="P576" s="185"/>
      <c r="Q576" s="185"/>
      <c r="R576" s="185"/>
      <c r="S576" s="185"/>
      <c r="U576" s="185"/>
      <c r="V576" s="185"/>
      <c r="X576" s="185"/>
      <c r="Y576" s="185"/>
      <c r="Z576" s="185"/>
      <c r="AA576" s="26"/>
      <c r="AB576" s="185"/>
      <c r="AC576" s="185"/>
      <c r="AD576" s="185"/>
      <c r="AE576" s="185"/>
      <c r="AF576" s="185"/>
      <c r="AH576" s="185"/>
      <c r="AI576" s="185"/>
      <c r="AK576" s="185"/>
      <c r="AL576" s="185"/>
      <c r="AM576" s="185"/>
      <c r="AN576" s="185"/>
      <c r="AO576" s="185"/>
      <c r="AP576" s="185"/>
      <c r="AQ576" s="185"/>
      <c r="AR576" s="185"/>
      <c r="AS576" s="185"/>
      <c r="AT576" s="185"/>
      <c r="AU576" s="185"/>
      <c r="AV576" s="185"/>
      <c r="AW576" s="185"/>
      <c r="AX576" s="185"/>
      <c r="AY576" s="185"/>
      <c r="AZ576" s="185"/>
      <c r="BA576" s="185"/>
      <c r="BB576" s="185"/>
      <c r="BC576" s="185"/>
      <c r="BD576" s="185"/>
      <c r="BE576" s="185"/>
      <c r="BF576" s="185"/>
      <c r="BG576" s="185"/>
      <c r="BH576" s="185"/>
      <c r="BI576" s="185"/>
      <c r="BJ576" s="185"/>
    </row>
    <row r="577" spans="1:62" x14ac:dyDescent="0.3">
      <c r="A577" s="24">
        <f t="shared" si="88"/>
        <v>78</v>
      </c>
      <c r="B577" s="86">
        <f t="shared" si="84"/>
        <v>3.7765994218602379E-5</v>
      </c>
      <c r="C577" s="23">
        <f t="shared" si="85"/>
        <v>1</v>
      </c>
      <c r="D577" s="23">
        <f t="shared" si="89"/>
        <v>0</v>
      </c>
      <c r="F577" s="86">
        <f t="shared" si="86"/>
        <v>2.787642454610396E-4</v>
      </c>
      <c r="G577" s="23">
        <f t="shared" si="87"/>
        <v>1</v>
      </c>
      <c r="H577" s="23">
        <f t="shared" si="90"/>
        <v>0</v>
      </c>
      <c r="I577" s="185"/>
      <c r="J577" s="185"/>
      <c r="L577" s="185"/>
      <c r="M577" s="185"/>
      <c r="N577" s="185"/>
      <c r="O577" s="185"/>
      <c r="P577" s="185"/>
      <c r="Q577" s="185"/>
      <c r="R577" s="185"/>
      <c r="S577" s="185"/>
      <c r="U577" s="185"/>
      <c r="V577" s="185"/>
      <c r="X577" s="185"/>
      <c r="Y577" s="185"/>
      <c r="Z577" s="185"/>
      <c r="AA577" s="26"/>
      <c r="AB577" s="185"/>
      <c r="AC577" s="185"/>
      <c r="AD577" s="185"/>
      <c r="AE577" s="185"/>
      <c r="AF577" s="185"/>
      <c r="AH577" s="185"/>
      <c r="AI577" s="185"/>
      <c r="AK577" s="185"/>
      <c r="AL577" s="185"/>
      <c r="AM577" s="185"/>
      <c r="AN577" s="185"/>
      <c r="AO577" s="185"/>
      <c r="AP577" s="185"/>
      <c r="AQ577" s="185"/>
      <c r="AR577" s="185"/>
      <c r="AS577" s="185"/>
      <c r="AT577" s="185"/>
      <c r="AU577" s="185"/>
      <c r="AV577" s="185"/>
      <c r="AW577" s="185"/>
      <c r="AX577" s="185"/>
      <c r="AY577" s="185"/>
      <c r="AZ577" s="185"/>
      <c r="BA577" s="185"/>
      <c r="BB577" s="185"/>
      <c r="BC577" s="185"/>
      <c r="BD577" s="185"/>
      <c r="BE577" s="185"/>
      <c r="BF577" s="185"/>
      <c r="BG577" s="185"/>
      <c r="BH577" s="185"/>
      <c r="BI577" s="185"/>
      <c r="BJ577" s="185"/>
    </row>
    <row r="578" spans="1:62" x14ac:dyDescent="0.3">
      <c r="A578" s="24">
        <f t="shared" si="88"/>
        <v>79</v>
      </c>
      <c r="B578" s="86">
        <f t="shared" si="84"/>
        <v>2.2723606690853973E-5</v>
      </c>
      <c r="C578" s="23">
        <f t="shared" si="85"/>
        <v>1</v>
      </c>
      <c r="D578" s="23">
        <f t="shared" si="89"/>
        <v>0</v>
      </c>
      <c r="F578" s="86">
        <f t="shared" si="86"/>
        <v>1.9267058067456468E-4</v>
      </c>
      <c r="G578" s="23">
        <f t="shared" si="87"/>
        <v>1</v>
      </c>
      <c r="H578" s="23">
        <f t="shared" si="90"/>
        <v>0</v>
      </c>
      <c r="I578" s="185"/>
      <c r="J578" s="185"/>
      <c r="L578" s="185"/>
      <c r="M578" s="185"/>
      <c r="N578" s="185"/>
      <c r="O578" s="185"/>
      <c r="P578" s="185"/>
      <c r="Q578" s="185"/>
      <c r="R578" s="185"/>
      <c r="S578" s="185"/>
      <c r="U578" s="185"/>
      <c r="V578" s="185"/>
      <c r="X578" s="185"/>
      <c r="Y578" s="185"/>
      <c r="Z578" s="185"/>
      <c r="AA578" s="26"/>
      <c r="AB578" s="185"/>
      <c r="AC578" s="185"/>
      <c r="AD578" s="185"/>
      <c r="AE578" s="185"/>
      <c r="AF578" s="185"/>
      <c r="AH578" s="185"/>
      <c r="AI578" s="185"/>
      <c r="AK578" s="185"/>
      <c r="AL578" s="185"/>
      <c r="AM578" s="185"/>
      <c r="AN578" s="185"/>
      <c r="AO578" s="185"/>
      <c r="AP578" s="185"/>
      <c r="AQ578" s="185"/>
      <c r="AR578" s="185"/>
      <c r="AS578" s="185"/>
      <c r="AT578" s="185"/>
      <c r="AU578" s="185"/>
      <c r="AV578" s="185"/>
      <c r="AW578" s="185"/>
      <c r="AX578" s="185"/>
      <c r="AY578" s="185"/>
      <c r="AZ578" s="185"/>
      <c r="BA578" s="185"/>
      <c r="BB578" s="185"/>
      <c r="BC578" s="185"/>
      <c r="BD578" s="185"/>
      <c r="BE578" s="185"/>
      <c r="BF578" s="185"/>
      <c r="BG578" s="185"/>
      <c r="BH578" s="185"/>
      <c r="BI578" s="185"/>
      <c r="BJ578" s="185"/>
    </row>
    <row r="579" spans="1:62" x14ac:dyDescent="0.3">
      <c r="A579" s="24">
        <f t="shared" si="88"/>
        <v>80</v>
      </c>
      <c r="B579" s="86">
        <f t="shared" si="84"/>
        <v>1.7922844713912993E-5</v>
      </c>
      <c r="C579" s="23">
        <f t="shared" si="85"/>
        <v>0.99999999999999978</v>
      </c>
      <c r="D579" s="23">
        <f t="shared" si="89"/>
        <v>1.9174054750966186E-19</v>
      </c>
      <c r="F579" s="86">
        <f t="shared" si="86"/>
        <v>1.3826194493590023E-4</v>
      </c>
      <c r="G579" s="23">
        <f t="shared" si="87"/>
        <v>0.99999999999999978</v>
      </c>
      <c r="H579" s="23">
        <f t="shared" si="90"/>
        <v>1.4791413665031057E-18</v>
      </c>
      <c r="I579" s="185"/>
      <c r="J579" s="185"/>
      <c r="L579" s="185"/>
      <c r="M579" s="185"/>
      <c r="N579" s="185"/>
      <c r="O579" s="185"/>
      <c r="P579" s="185"/>
      <c r="Q579" s="185"/>
      <c r="R579" s="185"/>
      <c r="S579" s="185"/>
      <c r="U579" s="185"/>
      <c r="V579" s="185"/>
      <c r="X579" s="185"/>
      <c r="Y579" s="185"/>
      <c r="Z579" s="185"/>
      <c r="AA579" s="26"/>
      <c r="AB579" s="185"/>
      <c r="AC579" s="185"/>
      <c r="AD579" s="185"/>
      <c r="AE579" s="185"/>
      <c r="AF579" s="185"/>
      <c r="AH579" s="185"/>
      <c r="AI579" s="185"/>
      <c r="AK579" s="185"/>
      <c r="AL579" s="185"/>
      <c r="AM579" s="185"/>
      <c r="AN579" s="185"/>
      <c r="AO579" s="185"/>
      <c r="AP579" s="185"/>
      <c r="AQ579" s="185"/>
      <c r="AR579" s="185"/>
      <c r="AS579" s="185"/>
      <c r="AT579" s="185"/>
      <c r="AU579" s="185"/>
      <c r="AV579" s="185"/>
      <c r="AW579" s="185"/>
      <c r="AX579" s="185"/>
      <c r="AY579" s="185"/>
      <c r="AZ579" s="185"/>
      <c r="BA579" s="185"/>
      <c r="BB579" s="185"/>
      <c r="BC579" s="185"/>
      <c r="BD579" s="185"/>
      <c r="BE579" s="185"/>
      <c r="BF579" s="185"/>
      <c r="BG579" s="185"/>
      <c r="BH579" s="185"/>
      <c r="BI579" s="185"/>
      <c r="BJ579" s="185"/>
    </row>
    <row r="580" spans="1:62" x14ac:dyDescent="0.3">
      <c r="A580" s="24">
        <f t="shared" si="88"/>
        <v>81</v>
      </c>
      <c r="B580" s="86">
        <f t="shared" si="84"/>
        <v>8.3213207600310329E-6</v>
      </c>
      <c r="C580" s="23">
        <f t="shared" si="85"/>
        <v>1</v>
      </c>
      <c r="D580" s="23">
        <f t="shared" si="89"/>
        <v>0</v>
      </c>
      <c r="F580" s="86">
        <f t="shared" si="86"/>
        <v>8.3853309197235779E-5</v>
      </c>
      <c r="G580" s="23">
        <f t="shared" si="87"/>
        <v>1</v>
      </c>
      <c r="H580" s="23">
        <f t="shared" si="90"/>
        <v>0</v>
      </c>
      <c r="I580" s="185"/>
      <c r="J580" s="185"/>
      <c r="L580" s="185"/>
      <c r="M580" s="185"/>
      <c r="N580" s="185"/>
      <c r="O580" s="185"/>
      <c r="P580" s="185"/>
      <c r="Q580" s="185"/>
      <c r="R580" s="185"/>
      <c r="S580" s="185"/>
      <c r="U580" s="185"/>
      <c r="V580" s="185"/>
      <c r="X580" s="185"/>
      <c r="Y580" s="185"/>
      <c r="Z580" s="185"/>
      <c r="AA580" s="26"/>
      <c r="AB580" s="185"/>
      <c r="AC580" s="185"/>
      <c r="AD580" s="185"/>
      <c r="AE580" s="185"/>
      <c r="AF580" s="185"/>
      <c r="AH580" s="185"/>
      <c r="AI580" s="185"/>
      <c r="AK580" s="185"/>
      <c r="AL580" s="185"/>
      <c r="AM580" s="185"/>
      <c r="AN580" s="185"/>
      <c r="AO580" s="185"/>
      <c r="AP580" s="185"/>
      <c r="AQ580" s="185"/>
      <c r="AR580" s="185"/>
      <c r="AS580" s="185"/>
      <c r="AT580" s="185"/>
      <c r="AU580" s="185"/>
      <c r="AV580" s="185"/>
      <c r="AW580" s="185"/>
      <c r="AX580" s="185"/>
      <c r="AY580" s="185"/>
      <c r="AZ580" s="185"/>
      <c r="BA580" s="185"/>
      <c r="BB580" s="185"/>
      <c r="BC580" s="185"/>
      <c r="BD580" s="185"/>
      <c r="BE580" s="185"/>
      <c r="BF580" s="185"/>
      <c r="BG580" s="185"/>
      <c r="BH580" s="185"/>
      <c r="BI580" s="185"/>
      <c r="BJ580" s="185"/>
    </row>
    <row r="581" spans="1:62" x14ac:dyDescent="0.3">
      <c r="A581" s="24">
        <f t="shared" si="88"/>
        <v>82</v>
      </c>
      <c r="B581" s="86">
        <f t="shared" si="84"/>
        <v>6.7210667677173718E-6</v>
      </c>
      <c r="C581" s="23">
        <f t="shared" si="85"/>
        <v>1</v>
      </c>
      <c r="D581" s="23">
        <f t="shared" si="89"/>
        <v>0</v>
      </c>
      <c r="F581" s="86">
        <f t="shared" si="86"/>
        <v>4.4167010187857013E-5</v>
      </c>
      <c r="G581" s="23">
        <f t="shared" si="87"/>
        <v>1</v>
      </c>
      <c r="H581" s="23">
        <f t="shared" si="90"/>
        <v>0</v>
      </c>
      <c r="I581" s="185"/>
      <c r="J581" s="185"/>
      <c r="L581" s="185"/>
      <c r="M581" s="185"/>
      <c r="N581" s="185"/>
      <c r="O581" s="185"/>
      <c r="P581" s="185"/>
      <c r="Q581" s="185"/>
      <c r="R581" s="185"/>
      <c r="S581" s="185"/>
      <c r="U581" s="185"/>
      <c r="V581" s="185"/>
      <c r="X581" s="185"/>
      <c r="Y581" s="185"/>
      <c r="Z581" s="185"/>
      <c r="AA581" s="26"/>
      <c r="AB581" s="185"/>
      <c r="AC581" s="185"/>
      <c r="AD581" s="185"/>
      <c r="AE581" s="185"/>
      <c r="AF581" s="185"/>
      <c r="AH581" s="185"/>
      <c r="AI581" s="185"/>
      <c r="AK581" s="185"/>
      <c r="AL581" s="185"/>
      <c r="AM581" s="185"/>
      <c r="AN581" s="185"/>
      <c r="AO581" s="185"/>
      <c r="AP581" s="185"/>
      <c r="AQ581" s="185"/>
      <c r="AR581" s="185"/>
      <c r="AS581" s="185"/>
      <c r="AT581" s="185"/>
      <c r="AU581" s="185"/>
      <c r="AV581" s="185"/>
      <c r="AW581" s="185"/>
      <c r="AX581" s="185"/>
      <c r="AY581" s="185"/>
      <c r="AZ581" s="185"/>
      <c r="BA581" s="185"/>
      <c r="BB581" s="185"/>
      <c r="BC581" s="185"/>
      <c r="BD581" s="185"/>
      <c r="BE581" s="185"/>
      <c r="BF581" s="185"/>
      <c r="BG581" s="185"/>
      <c r="BH581" s="185"/>
      <c r="BI581" s="185"/>
      <c r="BJ581" s="185"/>
    </row>
    <row r="582" spans="1:62" x14ac:dyDescent="0.3">
      <c r="A582" s="24">
        <f t="shared" si="88"/>
        <v>83</v>
      </c>
      <c r="B582" s="86">
        <f t="shared" si="84"/>
        <v>7.6812191631055678E-6</v>
      </c>
      <c r="C582" s="23">
        <f t="shared" si="85"/>
        <v>1</v>
      </c>
      <c r="D582" s="23">
        <f t="shared" si="89"/>
        <v>0</v>
      </c>
      <c r="F582" s="86">
        <f t="shared" si="86"/>
        <v>6.2089854901770003E-5</v>
      </c>
      <c r="G582" s="23">
        <f t="shared" si="87"/>
        <v>1</v>
      </c>
      <c r="H582" s="23">
        <f t="shared" si="90"/>
        <v>0</v>
      </c>
      <c r="I582" s="185"/>
      <c r="J582" s="185"/>
      <c r="L582" s="185"/>
      <c r="M582" s="185"/>
      <c r="N582" s="185"/>
      <c r="O582" s="185"/>
      <c r="P582" s="185"/>
      <c r="Q582" s="185"/>
      <c r="R582" s="185"/>
      <c r="S582" s="185"/>
      <c r="U582" s="185"/>
      <c r="V582" s="185"/>
      <c r="X582" s="185"/>
      <c r="Y582" s="185"/>
      <c r="Z582" s="185"/>
      <c r="AA582" s="26"/>
      <c r="AB582" s="185"/>
      <c r="AC582" s="185"/>
      <c r="AD582" s="185"/>
      <c r="AE582" s="185"/>
      <c r="AF582" s="185"/>
      <c r="AH582" s="185"/>
      <c r="AI582" s="185"/>
      <c r="AK582" s="185"/>
      <c r="AL582" s="185"/>
      <c r="AM582" s="185"/>
      <c r="AN582" s="185"/>
      <c r="AO582" s="185"/>
      <c r="AP582" s="185"/>
      <c r="AQ582" s="185"/>
      <c r="AR582" s="185"/>
      <c r="AS582" s="185"/>
      <c r="AT582" s="185"/>
      <c r="AU582" s="185"/>
      <c r="AV582" s="185"/>
      <c r="AW582" s="185"/>
      <c r="AX582" s="185"/>
      <c r="AY582" s="185"/>
      <c r="AZ582" s="185"/>
      <c r="BA582" s="185"/>
      <c r="BB582" s="185"/>
      <c r="BC582" s="185"/>
      <c r="BD582" s="185"/>
      <c r="BE582" s="185"/>
      <c r="BF582" s="185"/>
      <c r="BG582" s="185"/>
      <c r="BH582" s="185"/>
      <c r="BI582" s="185"/>
      <c r="BJ582" s="185"/>
    </row>
    <row r="583" spans="1:62" x14ac:dyDescent="0.3">
      <c r="A583" s="24" t="str">
        <f t="shared" si="88"/>
        <v>NNNN</v>
      </c>
      <c r="B583" s="86">
        <f t="shared" si="84"/>
        <v>0.18744191078007902</v>
      </c>
      <c r="C583" s="23">
        <f t="shared" si="85"/>
        <v>1</v>
      </c>
      <c r="D583" s="23">
        <f t="shared" si="89"/>
        <v>0</v>
      </c>
      <c r="F583" s="26"/>
      <c r="G583" s="26"/>
      <c r="H583" s="23">
        <f t="shared" si="90"/>
        <v>0</v>
      </c>
      <c r="I583" s="185"/>
      <c r="J583" s="185"/>
      <c r="L583" s="185"/>
      <c r="M583" s="185"/>
      <c r="N583" s="185"/>
      <c r="O583" s="185"/>
      <c r="P583" s="185"/>
      <c r="Q583" s="185"/>
      <c r="R583" s="185"/>
      <c r="S583" s="185"/>
      <c r="U583" s="185"/>
      <c r="V583" s="185"/>
      <c r="X583" s="185"/>
      <c r="Y583" s="185"/>
      <c r="Z583" s="185"/>
      <c r="AA583" s="26"/>
      <c r="AB583" s="185"/>
      <c r="AC583" s="185"/>
      <c r="AD583" s="185"/>
      <c r="AE583" s="185"/>
      <c r="AF583" s="185"/>
      <c r="AH583" s="185"/>
      <c r="AI583" s="185"/>
      <c r="AK583" s="185"/>
      <c r="AL583" s="185"/>
      <c r="AM583" s="185"/>
      <c r="AN583" s="185"/>
      <c r="AO583" s="185"/>
      <c r="AP583" s="185"/>
      <c r="AQ583" s="185"/>
      <c r="AR583" s="185"/>
      <c r="AS583" s="185"/>
      <c r="AT583" s="185"/>
      <c r="AU583" s="185"/>
      <c r="AV583" s="185"/>
      <c r="AW583" s="185"/>
      <c r="AX583" s="185"/>
      <c r="AY583" s="185"/>
      <c r="AZ583" s="185"/>
      <c r="BA583" s="185"/>
      <c r="BB583" s="185"/>
      <c r="BC583" s="185"/>
      <c r="BD583" s="185"/>
      <c r="BE583" s="185"/>
      <c r="BF583" s="185"/>
      <c r="BG583" s="185"/>
      <c r="BH583" s="185"/>
      <c r="BI583" s="185"/>
      <c r="BJ583" s="185"/>
    </row>
    <row r="584" spans="1:62" x14ac:dyDescent="0.3">
      <c r="A584" s="24"/>
      <c r="B584" s="185"/>
      <c r="D584" s="184"/>
      <c r="F584" s="26"/>
      <c r="G584" s="26"/>
      <c r="H584" s="184"/>
      <c r="I584" s="185"/>
      <c r="J584" s="185"/>
      <c r="L584" s="185"/>
      <c r="M584" s="185"/>
      <c r="N584" s="185"/>
      <c r="O584" s="185"/>
      <c r="P584" s="185"/>
      <c r="Q584" s="185"/>
      <c r="R584" s="185"/>
      <c r="S584" s="185"/>
      <c r="U584" s="185"/>
      <c r="V584" s="185"/>
      <c r="X584" s="185"/>
      <c r="Y584" s="185"/>
      <c r="Z584" s="185"/>
      <c r="AA584" s="26"/>
      <c r="AB584" s="185"/>
      <c r="AC584" s="185"/>
      <c r="AD584" s="185"/>
      <c r="AE584" s="185"/>
      <c r="AF584" s="185"/>
      <c r="AH584" s="185"/>
      <c r="AI584" s="185"/>
      <c r="AK584" s="185"/>
      <c r="AL584" s="185"/>
      <c r="AM584" s="185"/>
      <c r="AN584" s="185"/>
      <c r="AO584" s="185"/>
      <c r="AP584" s="185"/>
      <c r="AQ584" s="185"/>
      <c r="AR584" s="185"/>
      <c r="AS584" s="185"/>
      <c r="AT584" s="185"/>
      <c r="AU584" s="185"/>
      <c r="AV584" s="185"/>
      <c r="AW584" s="185"/>
      <c r="AX584" s="185"/>
      <c r="AY584" s="185"/>
      <c r="AZ584" s="185"/>
      <c r="BA584" s="185"/>
      <c r="BB584" s="185"/>
      <c r="BC584" s="185"/>
      <c r="BD584" s="185"/>
      <c r="BE584" s="185"/>
      <c r="BF584" s="185"/>
      <c r="BG584" s="185"/>
      <c r="BH584" s="185"/>
      <c r="BI584" s="185"/>
      <c r="BJ584" s="185"/>
    </row>
    <row r="585" spans="1:62" x14ac:dyDescent="0.3">
      <c r="A585" s="184"/>
      <c r="B585" s="86"/>
      <c r="C585" s="184" t="s">
        <v>112</v>
      </c>
      <c r="D585" s="23">
        <f>SUM(D499:D583)</f>
        <v>8.7302911861759404E-3</v>
      </c>
      <c r="F585" s="86"/>
      <c r="G585" s="184" t="s">
        <v>113</v>
      </c>
      <c r="H585" s="23">
        <f>SUM(H499:H583)</f>
        <v>8.7302911861764018E-3</v>
      </c>
      <c r="I585" s="185"/>
      <c r="J585" s="185"/>
      <c r="L585" s="185"/>
      <c r="M585" s="185"/>
      <c r="N585" s="185"/>
      <c r="O585" s="185"/>
      <c r="P585" s="185"/>
      <c r="Q585" s="185"/>
      <c r="R585" s="185"/>
      <c r="S585" s="185"/>
      <c r="U585" s="185"/>
      <c r="V585" s="185"/>
      <c r="X585" s="185"/>
      <c r="Y585" s="185"/>
      <c r="Z585" s="185"/>
      <c r="AA585" s="26"/>
      <c r="AB585" s="185"/>
      <c r="AC585" s="185"/>
      <c r="AD585" s="185"/>
      <c r="AE585" s="185"/>
      <c r="AF585" s="185"/>
      <c r="AH585" s="185"/>
      <c r="AI585" s="185"/>
      <c r="AK585" s="185"/>
      <c r="AL585" s="185"/>
      <c r="AM585" s="185"/>
      <c r="AN585" s="185"/>
      <c r="AO585" s="185"/>
      <c r="AP585" s="185"/>
      <c r="AQ585" s="185"/>
      <c r="AR585" s="185"/>
      <c r="AS585" s="185"/>
      <c r="AT585" s="185"/>
      <c r="AU585" s="185"/>
      <c r="AV585" s="185"/>
      <c r="AW585" s="185"/>
      <c r="AX585" s="185"/>
      <c r="AY585" s="185"/>
      <c r="AZ585" s="185"/>
      <c r="BA585" s="185"/>
      <c r="BB585" s="185"/>
      <c r="BC585" s="185"/>
      <c r="BD585" s="185"/>
      <c r="BE585" s="185"/>
      <c r="BF585" s="185"/>
      <c r="BG585" s="185"/>
      <c r="BH585" s="185"/>
      <c r="BI585" s="185"/>
      <c r="BJ585" s="185"/>
    </row>
    <row r="586" spans="1:62" x14ac:dyDescent="0.3">
      <c r="A586" s="184"/>
      <c r="B586" s="185"/>
      <c r="C586" s="185"/>
      <c r="D586" s="185"/>
      <c r="E586" s="185"/>
      <c r="F586" s="185"/>
      <c r="G586" s="26"/>
      <c r="H586" s="26"/>
      <c r="I586" s="185"/>
      <c r="J586" s="185"/>
      <c r="L586" s="185"/>
      <c r="M586" s="185"/>
      <c r="N586" s="185"/>
      <c r="O586" s="185"/>
      <c r="P586" s="185"/>
      <c r="Q586" s="185"/>
      <c r="R586" s="185"/>
      <c r="S586" s="185"/>
      <c r="U586" s="185"/>
      <c r="V586" s="185"/>
      <c r="X586" s="185"/>
      <c r="Y586" s="185"/>
      <c r="Z586" s="185"/>
      <c r="AA586" s="26"/>
      <c r="AB586" s="185"/>
      <c r="AC586" s="185"/>
      <c r="AD586" s="185"/>
      <c r="AE586" s="185"/>
      <c r="AF586" s="185"/>
      <c r="AH586" s="185"/>
      <c r="AI586" s="185"/>
      <c r="AK586" s="185"/>
      <c r="AL586" s="185"/>
      <c r="AM586" s="185"/>
      <c r="AN586" s="185"/>
      <c r="AO586" s="185"/>
      <c r="AP586" s="185"/>
      <c r="AQ586" s="185"/>
      <c r="AR586" s="185"/>
      <c r="AS586" s="185"/>
      <c r="AT586" s="185"/>
      <c r="AU586" s="185"/>
      <c r="AV586" s="185"/>
      <c r="AW586" s="185"/>
      <c r="AX586" s="185"/>
      <c r="AY586" s="185"/>
      <c r="AZ586" s="185"/>
      <c r="BA586" s="185"/>
      <c r="BB586" s="185"/>
      <c r="BC586" s="185"/>
      <c r="BD586" s="185"/>
      <c r="BE586" s="185"/>
      <c r="BF586" s="185"/>
      <c r="BG586" s="185"/>
      <c r="BH586" s="185"/>
      <c r="BI586" s="185"/>
      <c r="BJ586" s="185"/>
    </row>
    <row r="587" spans="1:62" x14ac:dyDescent="0.3">
      <c r="A587" s="184"/>
      <c r="B587" s="185"/>
      <c r="C587" s="185"/>
      <c r="D587" s="185"/>
      <c r="E587" s="185"/>
      <c r="F587" s="185"/>
      <c r="I587" s="185"/>
      <c r="J587" s="185"/>
      <c r="L587" s="185"/>
      <c r="M587" s="185"/>
      <c r="N587" s="185"/>
      <c r="O587" s="185"/>
      <c r="P587" s="185"/>
      <c r="Q587" s="185"/>
      <c r="R587" s="185"/>
      <c r="S587" s="185"/>
      <c r="U587" s="185"/>
      <c r="V587" s="185"/>
      <c r="X587" s="185"/>
      <c r="Y587" s="185"/>
      <c r="Z587" s="185"/>
      <c r="AA587" s="26"/>
      <c r="AB587" s="185"/>
      <c r="AC587" s="185"/>
      <c r="AD587" s="185"/>
      <c r="AE587" s="185"/>
      <c r="AF587" s="185"/>
      <c r="AH587" s="185"/>
      <c r="AI587" s="185"/>
      <c r="AK587" s="185"/>
      <c r="AL587" s="185"/>
      <c r="AM587" s="185"/>
      <c r="AN587" s="185"/>
      <c r="AO587" s="185"/>
      <c r="AP587" s="185"/>
      <c r="AQ587" s="185"/>
      <c r="AR587" s="185"/>
      <c r="AS587" s="185"/>
      <c r="AT587" s="185"/>
      <c r="AU587" s="185"/>
      <c r="AV587" s="185"/>
      <c r="AW587" s="185"/>
      <c r="AX587" s="185"/>
      <c r="AY587" s="185"/>
      <c r="AZ587" s="185"/>
      <c r="BA587" s="185"/>
      <c r="BB587" s="185"/>
      <c r="BC587" s="185"/>
      <c r="BD587" s="185"/>
      <c r="BE587" s="185"/>
      <c r="BF587" s="185"/>
      <c r="BG587" s="185"/>
      <c r="BH587" s="185"/>
      <c r="BI587" s="185"/>
      <c r="BJ587" s="185"/>
    </row>
    <row r="588" spans="1:62" ht="14.5" x14ac:dyDescent="0.35">
      <c r="A588" s="184"/>
      <c r="B588" s="185"/>
      <c r="F588" s="26"/>
      <c r="G588" s="27" t="s">
        <v>49</v>
      </c>
      <c r="H588" s="158">
        <f>H585+D585</f>
        <v>1.7460582372352342E-2</v>
      </c>
      <c r="I588" s="160"/>
      <c r="J588" s="185"/>
      <c r="L588" s="185"/>
      <c r="M588" s="185"/>
      <c r="N588" s="185"/>
      <c r="O588" s="185"/>
      <c r="P588" s="185"/>
      <c r="Q588" s="185"/>
      <c r="R588" s="185"/>
      <c r="S588" s="185"/>
      <c r="U588" s="185"/>
      <c r="V588" s="185"/>
      <c r="X588" s="185"/>
      <c r="Y588" s="185"/>
      <c r="Z588" s="185"/>
      <c r="AA588" s="26"/>
      <c r="AB588" s="185"/>
      <c r="AC588" s="185"/>
      <c r="AD588" s="185"/>
      <c r="AE588" s="185"/>
      <c r="AF588" s="185"/>
      <c r="AH588" s="185"/>
      <c r="AI588" s="185"/>
      <c r="AK588" s="185"/>
      <c r="AL588" s="185"/>
      <c r="AM588" s="185"/>
      <c r="AN588" s="185"/>
      <c r="AO588" s="185"/>
      <c r="AP588" s="185"/>
      <c r="AQ588" s="185"/>
      <c r="AR588" s="185"/>
      <c r="AS588" s="185"/>
      <c r="AT588" s="185"/>
      <c r="AU588" s="185"/>
      <c r="AV588" s="185"/>
      <c r="AW588" s="185"/>
      <c r="AX588" s="185"/>
      <c r="AY588" s="185"/>
      <c r="AZ588" s="185"/>
      <c r="BA588" s="185"/>
      <c r="BB588" s="185"/>
      <c r="BC588" s="185"/>
      <c r="BD588" s="185"/>
      <c r="BE588" s="185"/>
      <c r="BF588" s="185"/>
      <c r="BG588" s="185"/>
      <c r="BH588" s="185"/>
      <c r="BI588" s="185"/>
      <c r="BJ588" s="185"/>
    </row>
    <row r="589" spans="1:62" x14ac:dyDescent="0.3">
      <c r="A589" s="184"/>
      <c r="B589" s="185"/>
      <c r="F589" s="26"/>
      <c r="G589" s="26"/>
      <c r="H589" s="26"/>
      <c r="I589" s="185"/>
      <c r="J589" s="185"/>
      <c r="L589" s="185"/>
      <c r="M589" s="185"/>
      <c r="N589" s="185"/>
      <c r="O589" s="185"/>
      <c r="P589" s="185"/>
      <c r="Q589" s="185"/>
      <c r="R589" s="185"/>
      <c r="S589" s="185"/>
      <c r="U589" s="185"/>
      <c r="V589" s="185"/>
      <c r="X589" s="185"/>
      <c r="Y589" s="185"/>
      <c r="Z589" s="185"/>
      <c r="AA589" s="26"/>
      <c r="AB589" s="185"/>
      <c r="AC589" s="185"/>
      <c r="AD589" s="185"/>
      <c r="AE589" s="185"/>
      <c r="AF589" s="185"/>
      <c r="AH589" s="185"/>
      <c r="AI589" s="185"/>
      <c r="AK589" s="185"/>
      <c r="AL589" s="185"/>
      <c r="AM589" s="185"/>
      <c r="AN589" s="185"/>
      <c r="AO589" s="185"/>
      <c r="AP589" s="185"/>
      <c r="AQ589" s="185"/>
      <c r="AR589" s="185"/>
      <c r="AS589" s="185"/>
      <c r="AT589" s="185"/>
      <c r="AU589" s="185"/>
      <c r="AV589" s="185"/>
      <c r="AW589" s="185"/>
      <c r="AX589" s="185"/>
      <c r="AY589" s="185"/>
      <c r="AZ589" s="185"/>
      <c r="BA589" s="185"/>
      <c r="BB589" s="185"/>
      <c r="BC589" s="185"/>
      <c r="BD589" s="185"/>
      <c r="BE589" s="185"/>
      <c r="BF589" s="185"/>
      <c r="BG589" s="185"/>
      <c r="BH589" s="185"/>
      <c r="BI589" s="185"/>
      <c r="BJ589" s="185"/>
    </row>
    <row r="590" spans="1:62" ht="15" x14ac:dyDescent="0.3">
      <c r="A590" s="131" t="s">
        <v>55</v>
      </c>
      <c r="B590" s="185"/>
      <c r="C590" s="184"/>
      <c r="D590" s="184"/>
      <c r="E590" s="184"/>
      <c r="I590" s="185"/>
      <c r="J590" s="185"/>
      <c r="L590" s="185"/>
      <c r="M590" s="185"/>
      <c r="N590" s="185"/>
      <c r="O590" s="185"/>
      <c r="P590" s="185"/>
      <c r="Q590" s="185"/>
      <c r="R590" s="185"/>
      <c r="S590" s="185"/>
      <c r="U590" s="185"/>
      <c r="V590" s="185"/>
      <c r="X590" s="185"/>
      <c r="Y590" s="185"/>
      <c r="Z590" s="185"/>
      <c r="AA590" s="26"/>
      <c r="AB590" s="185"/>
      <c r="AC590" s="185"/>
      <c r="AD590" s="185"/>
      <c r="AE590" s="185"/>
      <c r="AF590" s="185"/>
      <c r="AH590" s="185"/>
      <c r="AI590" s="185"/>
      <c r="AK590" s="185"/>
      <c r="AL590" s="185"/>
      <c r="AM590" s="185"/>
      <c r="AN590" s="185"/>
      <c r="AO590" s="185"/>
      <c r="AP590" s="185"/>
      <c r="AQ590" s="185"/>
      <c r="AR590" s="185"/>
      <c r="AS590" s="185"/>
      <c r="AT590" s="185"/>
      <c r="AU590" s="185"/>
      <c r="AV590" s="185"/>
      <c r="AW590" s="185"/>
      <c r="AX590" s="185"/>
      <c r="AY590" s="185"/>
      <c r="AZ590" s="185"/>
      <c r="BA590" s="185"/>
      <c r="BB590" s="185"/>
      <c r="BC590" s="185"/>
      <c r="BD590" s="185"/>
      <c r="BE590" s="185"/>
      <c r="BF590" s="185"/>
      <c r="BG590" s="185"/>
      <c r="BH590" s="185"/>
      <c r="BI590" s="185"/>
      <c r="BJ590" s="185"/>
    </row>
    <row r="591" spans="1:62" x14ac:dyDescent="0.3">
      <c r="A591" s="18" t="s">
        <v>138</v>
      </c>
      <c r="B591" s="184"/>
      <c r="C591" s="184"/>
      <c r="D591" s="184"/>
      <c r="E591" s="26"/>
      <c r="F591" s="26"/>
      <c r="G591" s="26"/>
      <c r="H591" s="26"/>
      <c r="I591" s="26"/>
      <c r="J591" s="185"/>
      <c r="L591" s="26"/>
      <c r="M591" s="26"/>
      <c r="N591" s="26"/>
      <c r="O591" s="26"/>
      <c r="P591" s="185"/>
      <c r="Q591" s="185"/>
      <c r="R591" s="26"/>
      <c r="S591" s="185"/>
      <c r="T591" s="26"/>
      <c r="U591" s="26"/>
      <c r="V591" s="185"/>
      <c r="W591" s="26"/>
      <c r="X591" s="26"/>
      <c r="Y591" s="185"/>
      <c r="Z591" s="185"/>
      <c r="AA591" s="26"/>
      <c r="AB591" s="26"/>
      <c r="AC591" s="185"/>
      <c r="AD591" s="185"/>
      <c r="AE591" s="26"/>
      <c r="AF591" s="185"/>
      <c r="AG591" s="26"/>
      <c r="AH591" s="26"/>
      <c r="AI591" s="185"/>
      <c r="AJ591" s="26"/>
      <c r="AK591" s="26"/>
      <c r="AL591" s="185"/>
      <c r="AM591" s="26"/>
      <c r="AN591" s="185"/>
      <c r="AO591" s="185"/>
      <c r="AP591" s="185"/>
      <c r="AQ591" s="185"/>
      <c r="AR591" s="185"/>
      <c r="AS591" s="185"/>
      <c r="AT591" s="185"/>
      <c r="AU591" s="185"/>
      <c r="AV591" s="185"/>
      <c r="AW591" s="185"/>
      <c r="AX591" s="185"/>
      <c r="AY591" s="185"/>
      <c r="AZ591" s="185"/>
      <c r="BA591" s="185"/>
      <c r="BB591" s="185"/>
      <c r="BC591" s="185"/>
      <c r="BD591" s="185"/>
      <c r="BE591" s="185"/>
      <c r="BF591" s="185"/>
      <c r="BG591" s="185"/>
      <c r="BH591" s="185"/>
      <c r="BI591" s="185"/>
      <c r="BJ591" s="185"/>
    </row>
    <row r="592" spans="1:62" x14ac:dyDescent="0.3">
      <c r="A592" s="18" t="s">
        <v>52</v>
      </c>
      <c r="B592" s="184"/>
      <c r="C592" s="184"/>
      <c r="D592" s="184"/>
      <c r="E592" s="26"/>
      <c r="F592" s="26"/>
      <c r="G592" s="26"/>
      <c r="H592" s="26"/>
      <c r="I592" s="26"/>
      <c r="J592" s="185"/>
      <c r="L592" s="26"/>
      <c r="M592" s="26"/>
      <c r="N592" s="26"/>
      <c r="O592" s="26"/>
      <c r="P592" s="185"/>
      <c r="Q592" s="185"/>
      <c r="R592" s="26"/>
      <c r="S592" s="185"/>
      <c r="T592" s="26"/>
      <c r="U592" s="26"/>
      <c r="V592" s="185"/>
      <c r="W592" s="26"/>
      <c r="X592" s="26"/>
      <c r="Y592" s="185"/>
      <c r="Z592" s="185"/>
      <c r="AA592" s="26"/>
      <c r="AB592" s="26"/>
      <c r="AC592" s="185"/>
      <c r="AD592" s="185"/>
      <c r="AE592" s="26"/>
      <c r="AF592" s="185"/>
      <c r="AG592" s="26"/>
      <c r="AH592" s="26"/>
      <c r="AI592" s="185"/>
      <c r="AJ592" s="26"/>
      <c r="AK592" s="26"/>
      <c r="AL592" s="185"/>
      <c r="AM592" s="26"/>
      <c r="AN592" s="185"/>
      <c r="AO592" s="185"/>
      <c r="AP592" s="185"/>
      <c r="AQ592" s="185"/>
      <c r="AR592" s="185"/>
      <c r="AS592" s="185"/>
      <c r="AT592" s="185"/>
      <c r="AU592" s="185"/>
      <c r="AV592" s="185"/>
      <c r="AW592" s="185"/>
      <c r="AX592" s="185"/>
      <c r="AY592" s="185"/>
      <c r="AZ592" s="185"/>
      <c r="BA592" s="185"/>
      <c r="BB592" s="185"/>
      <c r="BC592" s="185"/>
      <c r="BD592" s="185"/>
      <c r="BE592" s="185"/>
      <c r="BF592" s="185"/>
      <c r="BG592" s="185"/>
      <c r="BH592" s="185"/>
      <c r="BI592" s="185"/>
      <c r="BJ592" s="185"/>
    </row>
    <row r="593" spans="1:62" x14ac:dyDescent="0.3">
      <c r="A593" s="184"/>
      <c r="B593" s="184"/>
      <c r="C593" s="184"/>
      <c r="D593" s="184"/>
      <c r="E593" s="26"/>
      <c r="F593" s="26"/>
      <c r="G593" s="26"/>
      <c r="H593" s="26"/>
      <c r="I593" s="26"/>
      <c r="J593" s="185"/>
      <c r="L593" s="26"/>
      <c r="M593" s="26"/>
      <c r="N593" s="26"/>
      <c r="O593" s="26"/>
      <c r="P593" s="185"/>
      <c r="Q593" s="185"/>
      <c r="R593" s="26"/>
      <c r="S593" s="185"/>
      <c r="T593" s="26"/>
      <c r="U593" s="26"/>
      <c r="V593" s="185"/>
      <c r="W593" s="26"/>
      <c r="X593" s="26"/>
      <c r="Y593" s="185"/>
      <c r="Z593" s="185"/>
      <c r="AA593" s="26"/>
      <c r="AB593" s="26"/>
      <c r="AC593" s="185"/>
      <c r="AD593" s="185"/>
      <c r="AE593" s="26"/>
      <c r="AF593" s="185"/>
      <c r="AG593" s="26"/>
      <c r="AH593" s="26"/>
      <c r="AI593" s="185"/>
      <c r="AJ593" s="26"/>
      <c r="AK593" s="26"/>
      <c r="AL593" s="185"/>
      <c r="AM593" s="26"/>
      <c r="AN593" s="185"/>
      <c r="AO593" s="185"/>
      <c r="AP593" s="185"/>
      <c r="AQ593" s="185"/>
      <c r="AR593" s="185"/>
      <c r="AS593" s="185"/>
      <c r="AT593" s="185"/>
      <c r="AU593" s="185"/>
      <c r="AV593" s="185"/>
      <c r="AW593" s="185"/>
      <c r="AX593" s="185"/>
      <c r="AY593" s="185"/>
      <c r="AZ593" s="185"/>
      <c r="BA593" s="185"/>
      <c r="BB593" s="185"/>
      <c r="BC593" s="185"/>
      <c r="BD593" s="185"/>
      <c r="BE593" s="185"/>
      <c r="BF593" s="185"/>
      <c r="BG593" s="185"/>
      <c r="BH593" s="185"/>
      <c r="BI593" s="185"/>
      <c r="BJ593" s="185"/>
    </row>
    <row r="594" spans="1:62" ht="13.5" thickBot="1" x14ac:dyDescent="0.35">
      <c r="A594" s="184"/>
      <c r="B594" s="185"/>
      <c r="C594" s="185"/>
      <c r="D594" s="185"/>
      <c r="E594" s="26"/>
      <c r="F594" s="26"/>
      <c r="G594" s="26"/>
      <c r="H594" s="26"/>
      <c r="I594" s="26"/>
      <c r="J594" s="185"/>
      <c r="L594" s="26"/>
      <c r="M594" s="26"/>
      <c r="N594" s="26"/>
      <c r="O594" s="26"/>
      <c r="P594" s="185"/>
      <c r="Q594" s="185"/>
      <c r="R594" s="26"/>
      <c r="S594" s="185"/>
      <c r="T594" s="26"/>
      <c r="U594" s="26"/>
      <c r="V594" s="185"/>
      <c r="W594" s="26"/>
      <c r="X594" s="26"/>
      <c r="Y594" s="185"/>
      <c r="Z594" s="185"/>
      <c r="AA594" s="26"/>
      <c r="AB594" s="26"/>
      <c r="AC594" s="185"/>
      <c r="AD594" s="185"/>
      <c r="AE594" s="26"/>
      <c r="AF594" s="185"/>
      <c r="AG594" s="26"/>
      <c r="AH594" s="26"/>
      <c r="AI594" s="185"/>
      <c r="AJ594" s="26"/>
      <c r="AK594" s="26"/>
      <c r="AL594" s="185"/>
      <c r="AM594" s="26"/>
      <c r="AN594" s="185"/>
      <c r="AO594" s="185"/>
      <c r="AP594" s="185"/>
      <c r="AQ594" s="185"/>
      <c r="AR594" s="185"/>
      <c r="AS594" s="185"/>
      <c r="AT594" s="185"/>
      <c r="AU594" s="185"/>
      <c r="AV594" s="185"/>
      <c r="AW594" s="185"/>
      <c r="AX594" s="185"/>
      <c r="AY594" s="185"/>
      <c r="AZ594" s="185"/>
      <c r="BA594" s="185"/>
      <c r="BB594" s="185"/>
      <c r="BC594" s="185"/>
      <c r="BD594" s="185"/>
      <c r="BE594" s="185"/>
      <c r="BF594" s="185"/>
      <c r="BG594" s="185"/>
      <c r="BH594" s="185"/>
      <c r="BI594" s="185"/>
      <c r="BJ594" s="185"/>
    </row>
    <row r="595" spans="1:62" ht="41.5" customHeight="1" x14ac:dyDescent="0.3">
      <c r="A595" s="82" t="s">
        <v>36</v>
      </c>
      <c r="B595" s="36" t="s">
        <v>19</v>
      </c>
      <c r="C595" s="37" t="s">
        <v>142</v>
      </c>
      <c r="D595" s="74" t="s">
        <v>43</v>
      </c>
      <c r="E595" s="36" t="s">
        <v>19</v>
      </c>
      <c r="F595" s="37" t="s">
        <v>142</v>
      </c>
      <c r="G595" s="74" t="s">
        <v>43</v>
      </c>
      <c r="H595" s="82" t="s">
        <v>36</v>
      </c>
      <c r="I595" s="36" t="s">
        <v>19</v>
      </c>
      <c r="J595" s="37" t="s">
        <v>142</v>
      </c>
      <c r="K595" s="74" t="s">
        <v>43</v>
      </c>
      <c r="L595" s="36" t="s">
        <v>19</v>
      </c>
      <c r="M595" s="37" t="s">
        <v>142</v>
      </c>
      <c r="N595" s="74" t="s">
        <v>43</v>
      </c>
      <c r="O595" s="82" t="s">
        <v>36</v>
      </c>
      <c r="P595" s="36" t="s">
        <v>19</v>
      </c>
      <c r="Q595" s="37" t="s">
        <v>142</v>
      </c>
      <c r="R595" s="74" t="s">
        <v>43</v>
      </c>
      <c r="S595" s="36" t="s">
        <v>19</v>
      </c>
      <c r="T595" s="37" t="s">
        <v>142</v>
      </c>
      <c r="U595" s="74" t="s">
        <v>43</v>
      </c>
      <c r="V595" s="185"/>
      <c r="W595" s="185"/>
      <c r="X595" s="185"/>
      <c r="Y595" s="185"/>
      <c r="Z595" s="185"/>
      <c r="AA595" s="185"/>
      <c r="AB595" s="185"/>
      <c r="AC595" s="185"/>
      <c r="AD595" s="185"/>
      <c r="AE595" s="185"/>
      <c r="AF595" s="185"/>
      <c r="AG595" s="185"/>
      <c r="AH595" s="185"/>
      <c r="AI595" s="185"/>
      <c r="AJ595" s="185"/>
      <c r="AK595" s="185"/>
      <c r="AL595" s="185"/>
      <c r="AM595" s="185"/>
      <c r="AN595" s="185"/>
      <c r="AO595" s="185"/>
      <c r="AP595" s="185"/>
      <c r="AQ595" s="185"/>
      <c r="AR595" s="185"/>
      <c r="AS595" s="185"/>
      <c r="AT595" s="185"/>
      <c r="AU595" s="185"/>
      <c r="AV595" s="185"/>
      <c r="AW595" s="185"/>
      <c r="AX595" s="185"/>
      <c r="AY595" s="185"/>
      <c r="AZ595" s="185"/>
      <c r="BA595" s="185"/>
      <c r="BB595" s="185"/>
      <c r="BC595" s="185"/>
      <c r="BD595" s="185"/>
      <c r="BE595" s="185"/>
      <c r="BF595" s="185"/>
      <c r="BG595" s="185"/>
      <c r="BH595" s="185"/>
      <c r="BI595" s="185"/>
      <c r="BJ595" s="185"/>
    </row>
    <row r="596" spans="1:62" ht="12.75" hidden="1" customHeight="1" x14ac:dyDescent="0.3">
      <c r="A596" s="83"/>
      <c r="B596" s="75" t="s">
        <v>78</v>
      </c>
      <c r="C596" s="40" t="s">
        <v>78</v>
      </c>
      <c r="D596" s="43"/>
      <c r="E596" s="75" t="s">
        <v>79</v>
      </c>
      <c r="F596" s="40" t="s">
        <v>79</v>
      </c>
      <c r="G596" s="43"/>
      <c r="H596" s="83"/>
      <c r="I596" s="75" t="s">
        <v>73</v>
      </c>
      <c r="J596" s="40" t="s">
        <v>73</v>
      </c>
      <c r="K596" s="43"/>
      <c r="L596" s="75" t="s">
        <v>74</v>
      </c>
      <c r="M596" s="40" t="s">
        <v>74</v>
      </c>
      <c r="N596" s="43"/>
      <c r="O596" s="83"/>
      <c r="P596" s="75" t="s">
        <v>72</v>
      </c>
      <c r="Q596" s="40" t="s">
        <v>72</v>
      </c>
      <c r="R596" s="43"/>
      <c r="S596" s="75" t="s">
        <v>80</v>
      </c>
      <c r="T596" s="40" t="s">
        <v>80</v>
      </c>
      <c r="U596" s="43"/>
      <c r="V596" s="185"/>
      <c r="W596" s="185"/>
      <c r="X596" s="185"/>
      <c r="Y596" s="185"/>
      <c r="Z596" s="185"/>
      <c r="AA596" s="185"/>
      <c r="AB596" s="185"/>
      <c r="AC596" s="185"/>
      <c r="AD596" s="185"/>
      <c r="AE596" s="185"/>
      <c r="AF596" s="185"/>
      <c r="AG596" s="185"/>
      <c r="AH596" s="185"/>
      <c r="AI596" s="185"/>
      <c r="AJ596" s="185"/>
      <c r="AK596" s="185"/>
      <c r="AL596" s="185"/>
      <c r="AM596" s="185"/>
      <c r="AN596" s="185"/>
      <c r="AO596" s="185"/>
      <c r="AP596" s="185"/>
      <c r="AQ596" s="185"/>
      <c r="AR596" s="185"/>
      <c r="AS596" s="185"/>
      <c r="AT596" s="185"/>
      <c r="AU596" s="185"/>
      <c r="AV596" s="185"/>
      <c r="AW596" s="185"/>
      <c r="AX596" s="185"/>
      <c r="AY596" s="185"/>
      <c r="AZ596" s="185"/>
      <c r="BA596" s="185"/>
      <c r="BB596" s="185"/>
      <c r="BC596" s="185"/>
      <c r="BD596" s="185"/>
      <c r="BE596" s="185"/>
      <c r="BF596" s="185"/>
      <c r="BG596" s="185"/>
      <c r="BH596" s="185"/>
      <c r="BI596" s="185"/>
      <c r="BJ596" s="185"/>
    </row>
    <row r="597" spans="1:62" ht="13.5" thickBot="1" x14ac:dyDescent="0.35">
      <c r="A597" s="146"/>
      <c r="B597" s="224" t="s">
        <v>146</v>
      </c>
      <c r="C597" s="225"/>
      <c r="D597" s="125"/>
      <c r="E597" s="224" t="s">
        <v>147</v>
      </c>
      <c r="F597" s="225"/>
      <c r="G597" s="125"/>
      <c r="H597" s="146"/>
      <c r="I597" s="224" t="s">
        <v>365</v>
      </c>
      <c r="J597" s="225"/>
      <c r="K597" s="125"/>
      <c r="L597" s="224" t="s">
        <v>148</v>
      </c>
      <c r="M597" s="225"/>
      <c r="N597" s="125"/>
      <c r="O597" s="146"/>
      <c r="P597" s="224" t="s">
        <v>149</v>
      </c>
      <c r="Q597" s="225"/>
      <c r="R597" s="125"/>
      <c r="S597" s="224" t="s">
        <v>150</v>
      </c>
      <c r="T597" s="225"/>
      <c r="U597" s="125"/>
      <c r="V597" s="185"/>
      <c r="W597" s="185"/>
      <c r="X597" s="185"/>
      <c r="Y597" s="185"/>
      <c r="Z597" s="185"/>
      <c r="AA597" s="185"/>
      <c r="AB597" s="185"/>
      <c r="AC597" s="185"/>
      <c r="AD597" s="185"/>
      <c r="AE597" s="185"/>
      <c r="AF597" s="185"/>
      <c r="AG597" s="185"/>
      <c r="AH597" s="185"/>
      <c r="AI597" s="185"/>
      <c r="AJ597" s="185"/>
      <c r="AK597" s="185"/>
      <c r="AL597" s="185"/>
      <c r="AM597" s="185"/>
      <c r="AN597" s="185"/>
      <c r="AO597" s="185"/>
      <c r="AP597" s="185"/>
      <c r="AQ597" s="185"/>
      <c r="AR597" s="185"/>
      <c r="AS597" s="185"/>
      <c r="AT597" s="185"/>
      <c r="AU597" s="185"/>
      <c r="AV597" s="185"/>
      <c r="AW597" s="185"/>
      <c r="AX597" s="185"/>
      <c r="AY597" s="185"/>
      <c r="AZ597" s="185"/>
      <c r="BA597" s="185"/>
      <c r="BB597" s="185"/>
      <c r="BC597" s="185"/>
      <c r="BD597" s="185"/>
      <c r="BE597" s="185"/>
      <c r="BF597" s="185"/>
      <c r="BG597" s="185"/>
      <c r="BH597" s="185"/>
      <c r="BI597" s="185"/>
      <c r="BJ597" s="185"/>
    </row>
    <row r="598" spans="1:62" ht="13.5" hidden="1" customHeight="1" thickBot="1" x14ac:dyDescent="0.35">
      <c r="A598" s="87"/>
      <c r="B598" s="76"/>
      <c r="C598" s="73"/>
      <c r="D598" s="67"/>
      <c r="E598" s="78"/>
      <c r="F598" s="73"/>
      <c r="G598" s="67"/>
      <c r="H598" s="87"/>
      <c r="I598" s="76"/>
      <c r="J598" s="73"/>
      <c r="K598" s="67"/>
      <c r="L598" s="78"/>
      <c r="M598" s="73"/>
      <c r="N598" s="67"/>
      <c r="O598" s="87"/>
      <c r="P598" s="76"/>
      <c r="Q598" s="73"/>
      <c r="R598" s="67"/>
      <c r="S598" s="78"/>
      <c r="T598" s="73"/>
      <c r="U598" s="67"/>
      <c r="V598" s="185"/>
      <c r="W598" s="185"/>
      <c r="X598" s="185"/>
      <c r="Y598" s="185"/>
      <c r="Z598" s="185"/>
      <c r="AA598" s="185"/>
      <c r="AB598" s="185"/>
      <c r="AC598" s="185"/>
      <c r="AD598" s="185"/>
      <c r="AE598" s="185"/>
      <c r="AF598" s="185"/>
      <c r="AG598" s="185"/>
      <c r="AH598" s="185"/>
      <c r="AI598" s="185"/>
      <c r="AJ598" s="185"/>
      <c r="AK598" s="185"/>
      <c r="AL598" s="185"/>
      <c r="AM598" s="185"/>
      <c r="AN598" s="185"/>
      <c r="AO598" s="185"/>
      <c r="AP598" s="185"/>
      <c r="AQ598" s="185"/>
      <c r="AR598" s="185"/>
      <c r="AS598" s="185"/>
      <c r="AT598" s="185"/>
      <c r="AU598" s="185"/>
      <c r="AV598" s="185"/>
      <c r="AW598" s="185"/>
      <c r="AX598" s="185"/>
      <c r="AY598" s="185"/>
      <c r="AZ598" s="185"/>
      <c r="BA598" s="185"/>
      <c r="BB598" s="185"/>
      <c r="BC598" s="185"/>
      <c r="BD598" s="185"/>
      <c r="BE598" s="185"/>
      <c r="BF598" s="185"/>
      <c r="BG598" s="185"/>
      <c r="BH598" s="185"/>
      <c r="BI598" s="185"/>
      <c r="BJ598" s="185"/>
    </row>
    <row r="599" spans="1:62" x14ac:dyDescent="0.3">
      <c r="A599" s="84">
        <f t="shared" ref="A599:B618" si="91">A402</f>
        <v>0</v>
      </c>
      <c r="B599" s="142">
        <f t="shared" si="91"/>
        <v>1.5356037310241882E-3</v>
      </c>
      <c r="C599" s="58">
        <f t="shared" ref="C599:C630" si="92">C402/$C499</f>
        <v>1.0885249358843125</v>
      </c>
      <c r="D599" s="143">
        <f>B599*C599</f>
        <v>1.6715429528568156E-3</v>
      </c>
      <c r="E599" s="142">
        <f t="shared" ref="E599:E630" si="93">E402</f>
        <v>6.3818129213468757E-4</v>
      </c>
      <c r="F599" s="58">
        <f t="shared" ref="F599:F630" si="94">F402/$G499</f>
        <v>1.0058759396680916</v>
      </c>
      <c r="G599" s="143">
        <f>E599*F599</f>
        <v>6.4193120690457571E-4</v>
      </c>
      <c r="H599" s="147">
        <f t="shared" ref="H599:I607" si="95">H402</f>
        <v>0</v>
      </c>
      <c r="I599" s="142">
        <f t="shared" si="95"/>
        <v>3.1054528974838887E-3</v>
      </c>
      <c r="J599" s="58">
        <f t="shared" ref="J599:J607" si="96">J402/$C499</f>
        <v>0.95420775178943484</v>
      </c>
      <c r="K599" s="143">
        <f t="shared" ref="K599:K607" si="97">I599*J599</f>
        <v>2.9632472275960878E-3</v>
      </c>
      <c r="L599" s="142">
        <f t="shared" ref="L599:L607" si="98">L402</f>
        <v>8.1292902809533926E-5</v>
      </c>
      <c r="M599" s="58">
        <f t="shared" ref="M599:M607" si="99">M402/$G499</f>
        <v>0.95578632566726485</v>
      </c>
      <c r="N599" s="143">
        <f t="shared" ref="N599:N607" si="100">L599*M599</f>
        <v>7.7698644879150501E-5</v>
      </c>
      <c r="O599" s="84">
        <f>H599</f>
        <v>0</v>
      </c>
      <c r="P599" s="142">
        <f t="shared" ref="P599:P607" si="101">P402</f>
        <v>1.040165095003879E-4</v>
      </c>
      <c r="Q599" s="58">
        <f t="shared" ref="Q599:Q607" si="102">Q402/$C499</f>
        <v>1.0602447446590242</v>
      </c>
      <c r="R599" s="143">
        <f t="shared" ref="R599:R607" si="103">P599*Q599</f>
        <v>1.1028295755556174E-4</v>
      </c>
      <c r="S599" s="142">
        <f t="shared" ref="S599:S607" si="104">S402</f>
        <v>3.5205587830900522E-6</v>
      </c>
      <c r="T599" s="58">
        <f t="shared" ref="T599:T607" si="105">T402/$G499</f>
        <v>0.95578632566726485</v>
      </c>
      <c r="U599" s="143">
        <f t="shared" ref="U599:U607" si="106">S599*T599</f>
        <v>3.3649019435852584E-6</v>
      </c>
      <c r="V599" s="185"/>
      <c r="W599" s="185"/>
      <c r="X599" s="185"/>
      <c r="Y599" s="185"/>
      <c r="Z599" s="185"/>
      <c r="AA599" s="185"/>
      <c r="AB599" s="185"/>
      <c r="AC599" s="185"/>
      <c r="AD599" s="185"/>
      <c r="AE599" s="185"/>
      <c r="AF599" s="185"/>
      <c r="AG599" s="185"/>
      <c r="AH599" s="185"/>
      <c r="AI599" s="185"/>
      <c r="AJ599" s="185"/>
      <c r="AK599" s="185"/>
      <c r="AL599" s="185"/>
      <c r="AM599" s="185"/>
      <c r="AN599" s="185"/>
      <c r="AO599" s="185"/>
      <c r="AP599" s="185"/>
      <c r="AQ599" s="185"/>
      <c r="AR599" s="185"/>
      <c r="AS599" s="185"/>
      <c r="AT599" s="185"/>
      <c r="AU599" s="185"/>
      <c r="AV599" s="185"/>
      <c r="AW599" s="185"/>
      <c r="AX599" s="185"/>
      <c r="AY599" s="185"/>
      <c r="AZ599" s="185"/>
      <c r="BA599" s="185"/>
      <c r="BB599" s="185"/>
      <c r="BC599" s="185"/>
      <c r="BD599" s="185"/>
      <c r="BE599" s="185"/>
      <c r="BF599" s="185"/>
      <c r="BG599" s="185"/>
      <c r="BH599" s="185"/>
      <c r="BI599" s="185"/>
      <c r="BJ599" s="185"/>
    </row>
    <row r="600" spans="1:62" x14ac:dyDescent="0.3">
      <c r="A600" s="84">
        <f t="shared" si="91"/>
        <v>1</v>
      </c>
      <c r="B600" s="133">
        <f t="shared" si="91"/>
        <v>2.7687594575010947E-3</v>
      </c>
      <c r="C600" s="73">
        <f t="shared" si="92"/>
        <v>1.0672487056214497</v>
      </c>
      <c r="D600" s="43">
        <f>B600*C600</f>
        <v>2.9549549471951904E-3</v>
      </c>
      <c r="E600" s="133">
        <f t="shared" si="93"/>
        <v>1.5272824102641571E-3</v>
      </c>
      <c r="F600" s="73">
        <f t="shared" si="94"/>
        <v>1.0047365595261055</v>
      </c>
      <c r="G600" s="43">
        <f>E600*F600</f>
        <v>1.5345164743135473E-3</v>
      </c>
      <c r="H600" s="84">
        <f t="shared" si="95"/>
        <v>1</v>
      </c>
      <c r="I600" s="133">
        <f t="shared" si="95"/>
        <v>3.0692871572576001E-3</v>
      </c>
      <c r="J600" s="73">
        <f t="shared" si="96"/>
        <v>0.93555687556565104</v>
      </c>
      <c r="K600" s="43">
        <f t="shared" si="97"/>
        <v>2.8714927030576995E-3</v>
      </c>
      <c r="L600" s="133">
        <f t="shared" si="98"/>
        <v>1.4786346888978218E-4</v>
      </c>
      <c r="M600" s="73">
        <f t="shared" si="99"/>
        <v>0.95470368324934762</v>
      </c>
      <c r="N600" s="43">
        <f t="shared" si="100"/>
        <v>1.4116579836710036E-4</v>
      </c>
      <c r="O600" s="84">
        <f>H600</f>
        <v>1</v>
      </c>
      <c r="P600" s="133">
        <f t="shared" si="101"/>
        <v>2.9348658219032527E-4</v>
      </c>
      <c r="Q600" s="73">
        <f t="shared" si="102"/>
        <v>1.0395212769839093</v>
      </c>
      <c r="R600" s="43">
        <f t="shared" si="103"/>
        <v>3.0508554669612996E-4</v>
      </c>
      <c r="S600" s="133">
        <f t="shared" si="104"/>
        <v>1.1841879543121083E-5</v>
      </c>
      <c r="T600" s="73">
        <f t="shared" si="105"/>
        <v>0.95470368324934762</v>
      </c>
      <c r="U600" s="43">
        <f t="shared" si="106"/>
        <v>1.13054860164128E-5</v>
      </c>
      <c r="V600" s="185"/>
      <c r="W600" s="185"/>
      <c r="X600" s="185"/>
      <c r="Y600" s="185"/>
      <c r="Z600" s="185"/>
      <c r="AA600" s="185"/>
      <c r="AB600" s="185"/>
      <c r="AC600" s="185"/>
      <c r="AD600" s="185"/>
      <c r="AE600" s="185"/>
      <c r="AF600" s="185"/>
      <c r="AG600" s="185"/>
      <c r="AH600" s="185"/>
      <c r="AI600" s="185"/>
      <c r="AJ600" s="185"/>
      <c r="AK600" s="185"/>
      <c r="AL600" s="185"/>
      <c r="AM600" s="185"/>
      <c r="AN600" s="185"/>
      <c r="AO600" s="185"/>
      <c r="AP600" s="185"/>
      <c r="AQ600" s="185"/>
      <c r="AR600" s="185"/>
      <c r="AS600" s="185"/>
      <c r="AT600" s="185"/>
      <c r="AU600" s="185"/>
      <c r="AV600" s="185"/>
      <c r="AW600" s="185"/>
      <c r="AX600" s="185"/>
      <c r="AY600" s="185"/>
      <c r="AZ600" s="185"/>
      <c r="BA600" s="185"/>
      <c r="BB600" s="185"/>
      <c r="BC600" s="185"/>
      <c r="BD600" s="185"/>
      <c r="BE600" s="185"/>
      <c r="BF600" s="185"/>
      <c r="BG600" s="185"/>
      <c r="BH600" s="185"/>
      <c r="BI600" s="185"/>
      <c r="BJ600" s="185"/>
    </row>
    <row r="601" spans="1:62" x14ac:dyDescent="0.3">
      <c r="A601" s="84">
        <f t="shared" si="91"/>
        <v>2</v>
      </c>
      <c r="B601" s="133">
        <f t="shared" si="91"/>
        <v>3.5304803578423967E-3</v>
      </c>
      <c r="C601" s="73">
        <f t="shared" si="92"/>
        <v>1.0448112806669727</v>
      </c>
      <c r="D601" s="43">
        <f>B601*C601</f>
        <v>3.6886857040469064E-3</v>
      </c>
      <c r="E601" s="133">
        <f t="shared" si="93"/>
        <v>2.4759129769076947E-3</v>
      </c>
      <c r="F601" s="73">
        <f t="shared" si="94"/>
        <v>1.0029521762822773</v>
      </c>
      <c r="G601" s="43">
        <f>E601*F601</f>
        <v>2.4832223084751042E-3</v>
      </c>
      <c r="H601" s="84">
        <f t="shared" si="95"/>
        <v>2</v>
      </c>
      <c r="I601" s="133">
        <f t="shared" si="95"/>
        <v>1.9983971856012985E-3</v>
      </c>
      <c r="J601" s="73">
        <f t="shared" si="96"/>
        <v>0.91588808882870565</v>
      </c>
      <c r="K601" s="43">
        <f t="shared" si="97"/>
        <v>1.8303081790410375E-3</v>
      </c>
      <c r="L601" s="133">
        <f t="shared" si="98"/>
        <v>1.4178250371899028E-4</v>
      </c>
      <c r="M601" s="73">
        <f t="shared" si="99"/>
        <v>0.9530081569553559</v>
      </c>
      <c r="N601" s="43">
        <f t="shared" si="100"/>
        <v>1.3511988255775082E-4</v>
      </c>
      <c r="O601" s="84">
        <f t="shared" ref="O601:O607" si="107">H601</f>
        <v>2</v>
      </c>
      <c r="P601" s="133">
        <f t="shared" si="101"/>
        <v>5.5944879571285556E-4</v>
      </c>
      <c r="Q601" s="73">
        <f t="shared" si="102"/>
        <v>1.0176667827895804</v>
      </c>
      <c r="R601" s="43">
        <f t="shared" si="103"/>
        <v>5.693324560686069E-4</v>
      </c>
      <c r="S601" s="133">
        <f t="shared" si="104"/>
        <v>1.3762184333897475E-5</v>
      </c>
      <c r="T601" s="73">
        <f t="shared" si="105"/>
        <v>0.9530081569553559</v>
      </c>
      <c r="U601" s="43">
        <f t="shared" si="106"/>
        <v>1.3115473927727506E-5</v>
      </c>
      <c r="V601" s="185"/>
      <c r="W601" s="185"/>
      <c r="X601" s="185"/>
      <c r="Y601" s="185"/>
      <c r="Z601" s="185"/>
      <c r="AA601" s="185"/>
      <c r="AB601" s="185"/>
      <c r="AC601" s="185"/>
      <c r="AD601" s="185"/>
      <c r="AE601" s="185"/>
      <c r="AF601" s="185"/>
      <c r="AG601" s="185"/>
      <c r="AH601" s="185"/>
      <c r="AI601" s="185"/>
      <c r="AJ601" s="185"/>
      <c r="AK601" s="185"/>
      <c r="AL601" s="185"/>
      <c r="AM601" s="185"/>
      <c r="AN601" s="185"/>
      <c r="AO601" s="185"/>
      <c r="AP601" s="185"/>
      <c r="AQ601" s="185"/>
      <c r="AR601" s="185"/>
      <c r="AS601" s="185"/>
      <c r="AT601" s="185"/>
      <c r="AU601" s="185"/>
      <c r="AV601" s="185"/>
      <c r="AW601" s="185"/>
      <c r="AX601" s="185"/>
      <c r="AY601" s="185"/>
      <c r="AZ601" s="185"/>
      <c r="BA601" s="185"/>
      <c r="BB601" s="185"/>
      <c r="BC601" s="185"/>
      <c r="BD601" s="185"/>
      <c r="BE601" s="185"/>
      <c r="BF601" s="185"/>
      <c r="BG601" s="185"/>
      <c r="BH601" s="185"/>
      <c r="BI601" s="185"/>
      <c r="BJ601" s="185"/>
    </row>
    <row r="602" spans="1:62" x14ac:dyDescent="0.3">
      <c r="A602" s="84">
        <f t="shared" si="91"/>
        <v>3</v>
      </c>
      <c r="B602" s="133">
        <f t="shared" si="91"/>
        <v>4.3213258808438076E-3</v>
      </c>
      <c r="C602" s="73">
        <f t="shared" si="92"/>
        <v>1.0322953703701008</v>
      </c>
      <c r="D602" s="43">
        <f>B602*C602</f>
        <v>4.4608847006555605E-3</v>
      </c>
      <c r="E602" s="133">
        <f t="shared" si="93"/>
        <v>2.064647700883084E-3</v>
      </c>
      <c r="F602" s="73">
        <f t="shared" si="94"/>
        <v>1.0032713139164011</v>
      </c>
      <c r="G602" s="43">
        <f>E602*F602</f>
        <v>2.0714018116394484E-3</v>
      </c>
      <c r="H602" s="84">
        <f t="shared" si="95"/>
        <v>3</v>
      </c>
      <c r="I602" s="133">
        <f t="shared" si="95"/>
        <v>1.4984778384025113E-3</v>
      </c>
      <c r="J602" s="73">
        <f t="shared" si="96"/>
        <v>0.90491656375631591</v>
      </c>
      <c r="K602" s="43">
        <f t="shared" si="97"/>
        <v>1.3559974163921925E-3</v>
      </c>
      <c r="L602" s="133">
        <f t="shared" si="98"/>
        <v>1.3122082736972013E-4</v>
      </c>
      <c r="M602" s="73">
        <f t="shared" si="99"/>
        <v>0.95331140248959356</v>
      </c>
      <c r="N602" s="43">
        <f t="shared" si="100"/>
        <v>1.2509431097567275E-4</v>
      </c>
      <c r="O602" s="84">
        <f t="shared" si="107"/>
        <v>3</v>
      </c>
      <c r="P602" s="133">
        <f t="shared" si="101"/>
        <v>5.3352468103737424E-4</v>
      </c>
      <c r="Q602" s="73">
        <f t="shared" si="102"/>
        <v>1.0054760394456059</v>
      </c>
      <c r="R602" s="43">
        <f t="shared" si="103"/>
        <v>5.3644628323593925E-4</v>
      </c>
      <c r="S602" s="133">
        <f t="shared" si="104"/>
        <v>1.3442133535434744E-5</v>
      </c>
      <c r="T602" s="73">
        <f t="shared" si="105"/>
        <v>0.95331140248959356</v>
      </c>
      <c r="U602" s="43">
        <f t="shared" si="106"/>
        <v>1.2814539173117694E-5</v>
      </c>
      <c r="V602" s="185"/>
      <c r="W602" s="185"/>
      <c r="X602" s="185"/>
      <c r="Y602" s="185"/>
      <c r="Z602" s="185"/>
      <c r="AA602" s="185"/>
      <c r="AB602" s="185"/>
      <c r="AC602" s="185"/>
      <c r="AD602" s="185"/>
      <c r="AE602" s="185"/>
      <c r="AF602" s="185"/>
      <c r="AG602" s="185"/>
      <c r="AH602" s="185"/>
      <c r="AI602" s="185"/>
      <c r="AJ602" s="185"/>
      <c r="AK602" s="185"/>
      <c r="AL602" s="185"/>
      <c r="AM602" s="185"/>
      <c r="AN602" s="185"/>
      <c r="AO602" s="185"/>
      <c r="AP602" s="185"/>
      <c r="AQ602" s="185"/>
      <c r="AR602" s="185"/>
      <c r="AS602" s="185"/>
      <c r="AT602" s="185"/>
      <c r="AU602" s="185"/>
      <c r="AV602" s="185"/>
      <c r="AW602" s="185"/>
      <c r="AX602" s="185"/>
      <c r="AY602" s="185"/>
      <c r="AZ602" s="185"/>
      <c r="BA602" s="185"/>
      <c r="BB602" s="185"/>
      <c r="BC602" s="185"/>
      <c r="BD602" s="185"/>
      <c r="BE602" s="185"/>
      <c r="BF602" s="185"/>
      <c r="BG602" s="185"/>
      <c r="BH602" s="185"/>
      <c r="BI602" s="185"/>
      <c r="BJ602" s="185"/>
    </row>
    <row r="603" spans="1:62" x14ac:dyDescent="0.3">
      <c r="A603" s="84">
        <f t="shared" si="91"/>
        <v>4</v>
      </c>
      <c r="B603" s="133">
        <f t="shared" si="91"/>
        <v>4.0553636673212774E-3</v>
      </c>
      <c r="C603" s="73">
        <f t="shared" si="92"/>
        <v>1.0269254112515114</v>
      </c>
      <c r="D603" s="43">
        <f>B603*C603</f>
        <v>4.1645560018383401E-3</v>
      </c>
      <c r="E603" s="133">
        <f t="shared" si="93"/>
        <v>2.3194081364594187E-3</v>
      </c>
      <c r="F603" s="73">
        <f t="shared" si="94"/>
        <v>1.0026301932248345</v>
      </c>
      <c r="G603" s="43">
        <f>E603*F603</f>
        <v>2.3255086280255604E-3</v>
      </c>
      <c r="H603" s="84">
        <f t="shared" si="95"/>
        <v>4</v>
      </c>
      <c r="I603" s="133">
        <f t="shared" si="95"/>
        <v>1.0952138323394689E-3</v>
      </c>
      <c r="J603" s="73">
        <f t="shared" si="96"/>
        <v>0.9002092240814672</v>
      </c>
      <c r="K603" s="43">
        <f t="shared" si="97"/>
        <v>9.859215942136033E-4</v>
      </c>
      <c r="L603" s="133">
        <f t="shared" si="98"/>
        <v>1.2097920181891269E-4</v>
      </c>
      <c r="M603" s="73">
        <f t="shared" si="99"/>
        <v>0.95270220769137215</v>
      </c>
      <c r="N603" s="43">
        <f t="shared" si="100"/>
        <v>1.1525715265761819E-4</v>
      </c>
      <c r="O603" s="84">
        <f t="shared" si="107"/>
        <v>4</v>
      </c>
      <c r="P603" s="133">
        <f t="shared" si="101"/>
        <v>4.0678456484613236E-4</v>
      </c>
      <c r="Q603" s="73">
        <f t="shared" si="102"/>
        <v>1.000245593410952</v>
      </c>
      <c r="R603" s="43">
        <f t="shared" si="103"/>
        <v>4.0688446845493553E-4</v>
      </c>
      <c r="S603" s="133">
        <f t="shared" si="104"/>
        <v>8.0012699615682995E-6</v>
      </c>
      <c r="T603" s="73">
        <f t="shared" si="105"/>
        <v>0.95270220769137215</v>
      </c>
      <c r="U603" s="43">
        <f t="shared" si="106"/>
        <v>7.622827556720779E-6</v>
      </c>
      <c r="V603" s="185"/>
      <c r="W603" s="185"/>
      <c r="X603" s="185"/>
      <c r="Y603" s="185"/>
      <c r="Z603" s="185"/>
      <c r="AA603" s="185"/>
      <c r="AB603" s="185"/>
      <c r="AC603" s="185"/>
      <c r="AD603" s="185"/>
      <c r="AE603" s="185"/>
      <c r="AF603" s="185"/>
      <c r="AG603" s="185"/>
      <c r="AH603" s="185"/>
      <c r="AI603" s="185"/>
      <c r="AJ603" s="185"/>
      <c r="AK603" s="185"/>
      <c r="AL603" s="185"/>
      <c r="AM603" s="185"/>
      <c r="AN603" s="185"/>
      <c r="AO603" s="185"/>
      <c r="AP603" s="185"/>
      <c r="AQ603" s="185"/>
      <c r="AR603" s="185"/>
      <c r="AS603" s="185"/>
      <c r="AT603" s="185"/>
      <c r="AU603" s="185"/>
      <c r="AV603" s="185"/>
      <c r="AW603" s="185"/>
      <c r="AX603" s="185"/>
      <c r="AY603" s="185"/>
      <c r="AZ603" s="185"/>
      <c r="BA603" s="185"/>
      <c r="BB603" s="185"/>
      <c r="BC603" s="185"/>
      <c r="BD603" s="185"/>
      <c r="BE603" s="185"/>
      <c r="BF603" s="185"/>
      <c r="BG603" s="185"/>
      <c r="BH603" s="185"/>
      <c r="BI603" s="185"/>
      <c r="BJ603" s="185"/>
    </row>
    <row r="604" spans="1:62" x14ac:dyDescent="0.3">
      <c r="A604" s="84">
        <f t="shared" si="91"/>
        <v>5</v>
      </c>
      <c r="B604" s="133">
        <f t="shared" si="91"/>
        <v>5.0612833268896436E-3</v>
      </c>
      <c r="C604" s="73">
        <f t="shared" si="92"/>
        <v>1.0239996906225839</v>
      </c>
      <c r="D604" s="43">
        <f t="shared" ref="D604:D667" si="108">B604*C604</f>
        <v>5.1827525608882374E-3</v>
      </c>
      <c r="E604" s="133">
        <f t="shared" si="93"/>
        <v>2.5578459813141541E-3</v>
      </c>
      <c r="F604" s="73">
        <f t="shared" si="94"/>
        <v>1.0023451028883319</v>
      </c>
      <c r="G604" s="43">
        <f t="shared" ref="G604:G667" si="109">E604*F604</f>
        <v>2.5638443933128419E-3</v>
      </c>
      <c r="H604" s="84">
        <f t="shared" si="95"/>
        <v>5</v>
      </c>
      <c r="I604" s="133">
        <f t="shared" si="95"/>
        <v>1.1771468367459284E-3</v>
      </c>
      <c r="J604" s="73">
        <f t="shared" si="96"/>
        <v>0.89764451912004606</v>
      </c>
      <c r="K604" s="43">
        <f t="shared" si="97"/>
        <v>1.0566594062044823E-3</v>
      </c>
      <c r="L604" s="133">
        <f t="shared" si="98"/>
        <v>1.1553833824504625E-4</v>
      </c>
      <c r="M604" s="73">
        <f t="shared" si="99"/>
        <v>0.95243131400114345</v>
      </c>
      <c r="N604" s="43">
        <f t="shared" si="100"/>
        <v>1.1004233131223797E-4</v>
      </c>
      <c r="O604" s="84">
        <f t="shared" si="107"/>
        <v>5</v>
      </c>
      <c r="P604" s="133">
        <f t="shared" si="101"/>
        <v>3.770198405890983E-4</v>
      </c>
      <c r="Q604" s="73">
        <f t="shared" si="102"/>
        <v>0.9973958838462913</v>
      </c>
      <c r="R604" s="43">
        <f t="shared" si="103"/>
        <v>3.7603803713195157E-4</v>
      </c>
      <c r="S604" s="133">
        <f t="shared" si="104"/>
        <v>1.0561676349270157E-5</v>
      </c>
      <c r="T604" s="73">
        <f t="shared" si="105"/>
        <v>0.95243131400114345</v>
      </c>
      <c r="U604" s="43">
        <f t="shared" si="106"/>
        <v>1.0059271283390174E-5</v>
      </c>
      <c r="V604" s="185"/>
      <c r="W604" s="185"/>
      <c r="X604" s="185"/>
      <c r="Y604" s="185"/>
      <c r="Z604" s="185"/>
      <c r="AA604" s="185"/>
      <c r="AB604" s="185"/>
      <c r="AC604" s="185"/>
      <c r="AD604" s="185"/>
      <c r="AE604" s="185"/>
      <c r="AF604" s="185"/>
      <c r="AG604" s="185"/>
      <c r="AH604" s="185"/>
      <c r="AI604" s="185"/>
      <c r="AJ604" s="185"/>
      <c r="AK604" s="185"/>
      <c r="AL604" s="185"/>
      <c r="AM604" s="185"/>
      <c r="AN604" s="185"/>
      <c r="AO604" s="185"/>
      <c r="AP604" s="185"/>
      <c r="AQ604" s="185"/>
      <c r="AR604" s="185"/>
      <c r="AS604" s="185"/>
      <c r="AT604" s="185"/>
      <c r="AU604" s="185"/>
      <c r="AV604" s="185"/>
      <c r="AW604" s="185"/>
      <c r="AX604" s="185"/>
      <c r="AY604" s="185"/>
      <c r="AZ604" s="185"/>
      <c r="BA604" s="185"/>
      <c r="BB604" s="185"/>
      <c r="BC604" s="185"/>
      <c r="BD604" s="185"/>
      <c r="BE604" s="185"/>
      <c r="BF604" s="185"/>
      <c r="BG604" s="185"/>
      <c r="BH604" s="185"/>
      <c r="BI604" s="185"/>
      <c r="BJ604" s="185"/>
    </row>
    <row r="605" spans="1:62" x14ac:dyDescent="0.3">
      <c r="A605" s="84">
        <f t="shared" si="91"/>
        <v>6</v>
      </c>
      <c r="B605" s="133">
        <f t="shared" si="91"/>
        <v>6.3030804249250439E-3</v>
      </c>
      <c r="C605" s="73">
        <f t="shared" si="92"/>
        <v>1.0188960955758606</v>
      </c>
      <c r="D605" s="43">
        <f t="shared" si="108"/>
        <v>6.4221840350567631E-3</v>
      </c>
      <c r="E605" s="133">
        <f t="shared" si="93"/>
        <v>3.066726750869898E-3</v>
      </c>
      <c r="F605" s="73">
        <f t="shared" si="94"/>
        <v>1.0020234903660594</v>
      </c>
      <c r="G605" s="43">
        <f t="shared" si="109"/>
        <v>3.0729322429056201E-3</v>
      </c>
      <c r="H605" s="84">
        <f t="shared" si="95"/>
        <v>6</v>
      </c>
      <c r="I605" s="133">
        <f t="shared" si="95"/>
        <v>1.0929734767502297E-3</v>
      </c>
      <c r="J605" s="73">
        <f t="shared" si="96"/>
        <v>0.89317067585285326</v>
      </c>
      <c r="K605" s="43">
        <f t="shared" si="97"/>
        <v>9.762118589182455E-4</v>
      </c>
      <c r="L605" s="133">
        <f t="shared" si="98"/>
        <v>1.2257945581122635E-4</v>
      </c>
      <c r="M605" s="73">
        <f t="shared" si="99"/>
        <v>0.95212571682078662</v>
      </c>
      <c r="N605" s="43">
        <f t="shared" si="100"/>
        <v>1.1671105223176583E-4</v>
      </c>
      <c r="O605" s="84">
        <f t="shared" si="107"/>
        <v>6</v>
      </c>
      <c r="P605" s="133">
        <f t="shared" si="101"/>
        <v>3.0916907131499913E-4</v>
      </c>
      <c r="Q605" s="73">
        <f t="shared" si="102"/>
        <v>0.99242488166822918</v>
      </c>
      <c r="R605" s="43">
        <f t="shared" si="103"/>
        <v>3.068270790152643E-4</v>
      </c>
      <c r="S605" s="133">
        <f t="shared" si="104"/>
        <v>7.0411175661801044E-6</v>
      </c>
      <c r="T605" s="73">
        <f t="shared" si="105"/>
        <v>0.95212571682078662</v>
      </c>
      <c r="U605" s="43">
        <f t="shared" si="106"/>
        <v>6.7040291099186641E-6</v>
      </c>
      <c r="V605" s="185"/>
      <c r="W605" s="185"/>
      <c r="X605" s="185"/>
      <c r="Y605" s="185"/>
      <c r="Z605" s="185"/>
      <c r="AA605" s="185"/>
      <c r="AB605" s="185"/>
      <c r="AC605" s="185"/>
      <c r="AD605" s="185"/>
      <c r="AE605" s="185"/>
      <c r="AF605" s="185"/>
      <c r="AG605" s="185"/>
      <c r="AH605" s="185"/>
      <c r="AI605" s="185"/>
      <c r="AJ605" s="185"/>
      <c r="AK605" s="185"/>
      <c r="AL605" s="185"/>
      <c r="AM605" s="185"/>
      <c r="AN605" s="185"/>
      <c r="AO605" s="185"/>
      <c r="AP605" s="185"/>
      <c r="AQ605" s="185"/>
      <c r="AR605" s="185"/>
      <c r="AS605" s="185"/>
      <c r="AT605" s="185"/>
      <c r="AU605" s="185"/>
      <c r="AV605" s="185"/>
      <c r="AW605" s="185"/>
      <c r="AX605" s="185"/>
      <c r="AY605" s="185"/>
      <c r="AZ605" s="185"/>
      <c r="BA605" s="185"/>
      <c r="BB605" s="185"/>
      <c r="BC605" s="185"/>
      <c r="BD605" s="185"/>
      <c r="BE605" s="185"/>
      <c r="BF605" s="185"/>
      <c r="BG605" s="185"/>
      <c r="BH605" s="185"/>
      <c r="BI605" s="185"/>
      <c r="BJ605" s="185"/>
    </row>
    <row r="606" spans="1:62" x14ac:dyDescent="0.3">
      <c r="A606" s="84">
        <f t="shared" si="91"/>
        <v>7</v>
      </c>
      <c r="B606" s="133">
        <f t="shared" si="91"/>
        <v>7.1812998159067809E-3</v>
      </c>
      <c r="C606" s="73">
        <f t="shared" si="92"/>
        <v>1.012807627372925</v>
      </c>
      <c r="D606" s="43">
        <f t="shared" si="108"/>
        <v>7.2732752280021693E-3</v>
      </c>
      <c r="E606" s="133">
        <f t="shared" si="93"/>
        <v>3.5788080284102691E-3</v>
      </c>
      <c r="F606" s="73">
        <f t="shared" si="94"/>
        <v>1.0013704487974269</v>
      </c>
      <c r="G606" s="43">
        <f t="shared" si="109"/>
        <v>3.5837126015690257E-3</v>
      </c>
      <c r="H606" s="84">
        <f t="shared" si="95"/>
        <v>7</v>
      </c>
      <c r="I606" s="133">
        <f t="shared" si="95"/>
        <v>8.0268740254453184E-4</v>
      </c>
      <c r="J606" s="73">
        <f t="shared" si="96"/>
        <v>0.88783348663077544</v>
      </c>
      <c r="K606" s="43">
        <f t="shared" si="97"/>
        <v>7.1265275527571245E-4</v>
      </c>
      <c r="L606" s="133">
        <f t="shared" si="98"/>
        <v>9.3134782352655011E-5</v>
      </c>
      <c r="M606" s="73">
        <f t="shared" si="99"/>
        <v>0.95150519476953122</v>
      </c>
      <c r="N606" s="43">
        <f t="shared" si="100"/>
        <v>8.8618229222280911E-5</v>
      </c>
      <c r="O606" s="84">
        <f t="shared" si="107"/>
        <v>7</v>
      </c>
      <c r="P606" s="133">
        <f t="shared" si="101"/>
        <v>1.4370280850976668E-4</v>
      </c>
      <c r="Q606" s="73">
        <f t="shared" si="102"/>
        <v>0.98649459362210157</v>
      </c>
      <c r="R606" s="43">
        <f t="shared" si="103"/>
        <v>1.4176204368319695E-4</v>
      </c>
      <c r="S606" s="133">
        <f t="shared" si="104"/>
        <v>8.0012699615682995E-6</v>
      </c>
      <c r="T606" s="73">
        <f t="shared" si="105"/>
        <v>0.95150519476953122</v>
      </c>
      <c r="U606" s="43">
        <f t="shared" si="106"/>
        <v>7.6132499331856442E-6</v>
      </c>
      <c r="V606" s="185"/>
      <c r="W606" s="185"/>
      <c r="X606" s="185"/>
      <c r="Y606" s="185"/>
      <c r="Z606" s="185"/>
      <c r="AA606" s="185"/>
      <c r="AB606" s="185"/>
      <c r="AC606" s="185"/>
      <c r="AD606" s="185"/>
      <c r="AE606" s="185"/>
      <c r="AF606" s="185"/>
      <c r="AG606" s="185"/>
      <c r="AH606" s="185"/>
      <c r="AI606" s="185"/>
      <c r="AJ606" s="185"/>
      <c r="AK606" s="185"/>
      <c r="AL606" s="185"/>
      <c r="AM606" s="185"/>
      <c r="AN606" s="185"/>
      <c r="AO606" s="185"/>
      <c r="AP606" s="185"/>
      <c r="AQ606" s="185"/>
      <c r="AR606" s="185"/>
      <c r="AS606" s="185"/>
      <c r="AT606" s="185"/>
      <c r="AU606" s="185"/>
      <c r="AV606" s="185"/>
      <c r="AW606" s="185"/>
      <c r="AX606" s="185"/>
      <c r="AY606" s="185"/>
      <c r="AZ606" s="185"/>
      <c r="BA606" s="185"/>
      <c r="BB606" s="185"/>
      <c r="BC606" s="185"/>
      <c r="BD606" s="185"/>
      <c r="BE606" s="185"/>
      <c r="BF606" s="185"/>
      <c r="BG606" s="185"/>
      <c r="BH606" s="185"/>
      <c r="BI606" s="185"/>
      <c r="BJ606" s="185"/>
    </row>
    <row r="607" spans="1:62" x14ac:dyDescent="0.3">
      <c r="A607" s="84">
        <f t="shared" si="91"/>
        <v>8</v>
      </c>
      <c r="B607" s="133">
        <f t="shared" si="91"/>
        <v>8.0140719935068092E-3</v>
      </c>
      <c r="C607" s="73">
        <f t="shared" si="92"/>
        <v>1.0078004923275077</v>
      </c>
      <c r="D607" s="43">
        <f t="shared" si="108"/>
        <v>8.0765857006042524E-3</v>
      </c>
      <c r="E607" s="133">
        <f t="shared" si="93"/>
        <v>3.8713344582052061E-3</v>
      </c>
      <c r="F607" s="73">
        <f t="shared" si="94"/>
        <v>1.0010410396157032</v>
      </c>
      <c r="G607" s="43">
        <f t="shared" si="109"/>
        <v>3.875364670741835E-3</v>
      </c>
      <c r="H607" s="84">
        <f t="shared" si="95"/>
        <v>8</v>
      </c>
      <c r="I607" s="133">
        <f t="shared" si="95"/>
        <v>5.2488330947888053E-4</v>
      </c>
      <c r="J607" s="73">
        <f t="shared" si="96"/>
        <v>0.8834442008026907</v>
      </c>
      <c r="K607" s="43">
        <f t="shared" si="97"/>
        <v>4.6370511585724098E-4</v>
      </c>
      <c r="L607" s="133">
        <f t="shared" si="98"/>
        <v>7.8732496421832072E-5</v>
      </c>
      <c r="M607" s="73">
        <f t="shared" si="99"/>
        <v>0.95119218918005011</v>
      </c>
      <c r="N607" s="43">
        <f t="shared" si="100"/>
        <v>7.4889735631092914E-5</v>
      </c>
      <c r="O607" s="84">
        <f t="shared" si="107"/>
        <v>8</v>
      </c>
      <c r="P607" s="133">
        <f t="shared" si="101"/>
        <v>7.2651531251040168E-5</v>
      </c>
      <c r="Q607" s="73">
        <f t="shared" si="102"/>
        <v>0.98161754538673995</v>
      </c>
      <c r="R607" s="43">
        <f t="shared" si="103"/>
        <v>7.1316017775234077E-5</v>
      </c>
      <c r="S607" s="133">
        <f t="shared" si="104"/>
        <v>3.8406095815527839E-6</v>
      </c>
      <c r="T607" s="73">
        <f t="shared" si="105"/>
        <v>0.95119218918005011</v>
      </c>
      <c r="U607" s="43">
        <f t="shared" si="106"/>
        <v>3.6531578356630689E-6</v>
      </c>
      <c r="V607" s="185"/>
      <c r="W607" s="185"/>
      <c r="X607" s="185"/>
      <c r="Y607" s="185"/>
      <c r="Z607" s="185"/>
      <c r="AA607" s="185"/>
      <c r="AB607" s="185"/>
      <c r="AC607" s="185"/>
      <c r="AD607" s="185"/>
      <c r="AE607" s="185"/>
      <c r="AF607" s="185"/>
      <c r="AG607" s="185"/>
      <c r="AH607" s="185"/>
      <c r="AI607" s="185"/>
      <c r="AJ607" s="185"/>
      <c r="AK607" s="185"/>
      <c r="AL607" s="185"/>
      <c r="AM607" s="185"/>
      <c r="AN607" s="185"/>
      <c r="AO607" s="185"/>
      <c r="AP607" s="185"/>
      <c r="AQ607" s="185"/>
      <c r="AR607" s="185"/>
      <c r="AS607" s="185"/>
      <c r="AT607" s="185"/>
      <c r="AU607" s="185"/>
      <c r="AV607" s="185"/>
      <c r="AW607" s="185"/>
      <c r="AX607" s="185"/>
      <c r="AY607" s="185"/>
      <c r="AZ607" s="185"/>
      <c r="BA607" s="185"/>
      <c r="BB607" s="185"/>
      <c r="BC607" s="185"/>
      <c r="BD607" s="185"/>
      <c r="BE607" s="185"/>
      <c r="BF607" s="185"/>
      <c r="BG607" s="185"/>
      <c r="BH607" s="185"/>
      <c r="BI607" s="185"/>
      <c r="BJ607" s="185"/>
    </row>
    <row r="608" spans="1:62" x14ac:dyDescent="0.3">
      <c r="A608" s="84">
        <f t="shared" si="91"/>
        <v>9</v>
      </c>
      <c r="B608" s="133">
        <f t="shared" si="91"/>
        <v>9.6482513704575189E-3</v>
      </c>
      <c r="C608" s="73">
        <f t="shared" si="92"/>
        <v>1</v>
      </c>
      <c r="D608" s="43">
        <f t="shared" si="108"/>
        <v>9.6482513704575189E-3</v>
      </c>
      <c r="E608" s="133">
        <f t="shared" si="93"/>
        <v>5.5589623184991921E-3</v>
      </c>
      <c r="F608" s="73">
        <f t="shared" si="94"/>
        <v>1.0000000000000002</v>
      </c>
      <c r="G608" s="43">
        <f t="shared" si="109"/>
        <v>5.5589623184991929E-3</v>
      </c>
      <c r="H608" s="84"/>
      <c r="I608" s="133"/>
      <c r="J608" s="73"/>
      <c r="K608" s="43"/>
      <c r="L608" s="133"/>
      <c r="M608" s="73"/>
      <c r="N608" s="43"/>
      <c r="O608" s="84"/>
      <c r="P608" s="133"/>
      <c r="Q608" s="73"/>
      <c r="R608" s="43"/>
      <c r="S608" s="133"/>
      <c r="T608" s="73"/>
      <c r="U608" s="43"/>
      <c r="V608" s="185"/>
      <c r="W608" s="185"/>
      <c r="X608" s="185"/>
      <c r="Y608" s="185"/>
      <c r="Z608" s="185"/>
      <c r="AA608" s="185"/>
      <c r="AB608" s="185"/>
      <c r="AC608" s="185"/>
      <c r="AD608" s="185"/>
      <c r="AE608" s="185"/>
      <c r="AF608" s="185"/>
      <c r="AG608" s="185"/>
      <c r="AH608" s="185"/>
      <c r="AI608" s="185"/>
      <c r="AJ608" s="185"/>
      <c r="AK608" s="185"/>
      <c r="AL608" s="185"/>
      <c r="AM608" s="185"/>
      <c r="AN608" s="185"/>
      <c r="AO608" s="185"/>
      <c r="AP608" s="185"/>
      <c r="AQ608" s="185"/>
      <c r="AR608" s="185"/>
      <c r="AS608" s="185"/>
      <c r="AT608" s="185"/>
      <c r="AU608" s="185"/>
      <c r="AV608" s="185"/>
      <c r="AW608" s="185"/>
      <c r="AX608" s="185"/>
      <c r="AY608" s="185"/>
      <c r="AZ608" s="185"/>
      <c r="BA608" s="185"/>
      <c r="BB608" s="185"/>
      <c r="BC608" s="185"/>
      <c r="BD608" s="185"/>
      <c r="BE608" s="185"/>
      <c r="BF608" s="185"/>
      <c r="BG608" s="185"/>
      <c r="BH608" s="185"/>
      <c r="BI608" s="185"/>
      <c r="BJ608" s="185"/>
    </row>
    <row r="609" spans="1:62" x14ac:dyDescent="0.3">
      <c r="A609" s="84">
        <f t="shared" si="91"/>
        <v>10</v>
      </c>
      <c r="B609" s="133">
        <f t="shared" si="91"/>
        <v>7.9359795986819037E-3</v>
      </c>
      <c r="C609" s="73">
        <f t="shared" si="92"/>
        <v>1</v>
      </c>
      <c r="D609" s="43">
        <f t="shared" si="108"/>
        <v>7.9359795986819037E-3</v>
      </c>
      <c r="E609" s="133">
        <f t="shared" si="93"/>
        <v>4.9665482905446754E-3</v>
      </c>
      <c r="F609" s="73">
        <f t="shared" si="94"/>
        <v>1</v>
      </c>
      <c r="G609" s="43">
        <f t="shared" si="109"/>
        <v>4.9665482905446754E-3</v>
      </c>
      <c r="H609" s="84"/>
      <c r="I609" s="133"/>
      <c r="J609" s="73"/>
      <c r="K609" s="43"/>
      <c r="L609" s="133"/>
      <c r="M609" s="73"/>
      <c r="N609" s="43"/>
      <c r="O609" s="84"/>
      <c r="P609" s="133"/>
      <c r="Q609" s="73"/>
      <c r="R609" s="43"/>
      <c r="S609" s="133"/>
      <c r="T609" s="73"/>
      <c r="U609" s="43"/>
      <c r="V609" s="185"/>
      <c r="W609" s="185"/>
      <c r="X609" s="185"/>
      <c r="Y609" s="185"/>
      <c r="Z609" s="185"/>
      <c r="AA609" s="185"/>
      <c r="AB609" s="185"/>
      <c r="AC609" s="185"/>
      <c r="AD609" s="185"/>
      <c r="AE609" s="185"/>
      <c r="AF609" s="185"/>
      <c r="AG609" s="185"/>
      <c r="AH609" s="185"/>
      <c r="AI609" s="185"/>
      <c r="AJ609" s="185"/>
      <c r="AK609" s="185"/>
      <c r="AL609" s="185"/>
      <c r="AM609" s="185"/>
      <c r="AN609" s="185"/>
      <c r="AO609" s="185"/>
      <c r="AP609" s="185"/>
      <c r="AQ609" s="185"/>
      <c r="AR609" s="185"/>
      <c r="AS609" s="185"/>
      <c r="AT609" s="185"/>
      <c r="AU609" s="185"/>
      <c r="AV609" s="185"/>
      <c r="AW609" s="185"/>
      <c r="AX609" s="185"/>
      <c r="AY609" s="185"/>
      <c r="AZ609" s="185"/>
      <c r="BA609" s="185"/>
      <c r="BB609" s="185"/>
      <c r="BC609" s="185"/>
      <c r="BD609" s="185"/>
      <c r="BE609" s="185"/>
      <c r="BF609" s="185"/>
      <c r="BG609" s="185"/>
      <c r="BH609" s="185"/>
      <c r="BI609" s="185"/>
      <c r="BJ609" s="185"/>
    </row>
    <row r="610" spans="1:62" x14ac:dyDescent="0.3">
      <c r="A610" s="84">
        <f t="shared" si="91"/>
        <v>11</v>
      </c>
      <c r="B610" s="133">
        <f t="shared" si="91"/>
        <v>7.743949119604264E-3</v>
      </c>
      <c r="C610" s="73">
        <f t="shared" si="92"/>
        <v>1</v>
      </c>
      <c r="D610" s="43">
        <f t="shared" si="108"/>
        <v>7.743949119604264E-3</v>
      </c>
      <c r="E610" s="133">
        <f t="shared" si="93"/>
        <v>5.5845663823762106E-3</v>
      </c>
      <c r="F610" s="73">
        <f t="shared" si="94"/>
        <v>1</v>
      </c>
      <c r="G610" s="43">
        <f t="shared" si="109"/>
        <v>5.5845663823762106E-3</v>
      </c>
      <c r="H610" s="84"/>
      <c r="I610" s="133"/>
      <c r="J610" s="73"/>
      <c r="K610" s="43"/>
      <c r="L610" s="133"/>
      <c r="M610" s="73"/>
      <c r="N610" s="43"/>
      <c r="O610" s="84"/>
      <c r="P610" s="133"/>
      <c r="Q610" s="73"/>
      <c r="R610" s="43"/>
      <c r="S610" s="133"/>
      <c r="T610" s="73"/>
      <c r="U610" s="43"/>
      <c r="V610" s="185"/>
      <c r="W610" s="185"/>
      <c r="X610" s="185"/>
      <c r="Y610" s="185"/>
      <c r="Z610" s="185"/>
      <c r="AA610" s="185"/>
      <c r="AB610" s="185"/>
      <c r="AC610" s="185"/>
      <c r="AD610" s="185"/>
      <c r="AE610" s="185"/>
      <c r="AF610" s="185"/>
      <c r="AG610" s="185"/>
      <c r="AH610" s="185"/>
      <c r="AI610" s="185"/>
      <c r="AJ610" s="185"/>
      <c r="AK610" s="185"/>
      <c r="AL610" s="185"/>
      <c r="AM610" s="185"/>
      <c r="AN610" s="185"/>
      <c r="AO610" s="185"/>
      <c r="AP610" s="185"/>
      <c r="AQ610" s="185"/>
      <c r="AR610" s="185"/>
      <c r="AS610" s="185"/>
      <c r="AT610" s="185"/>
      <c r="AU610" s="185"/>
      <c r="AV610" s="185"/>
      <c r="AW610" s="185"/>
      <c r="AX610" s="185"/>
      <c r="AY610" s="185"/>
      <c r="AZ610" s="185"/>
      <c r="BA610" s="185"/>
      <c r="BB610" s="185"/>
      <c r="BC610" s="185"/>
      <c r="BD610" s="185"/>
      <c r="BE610" s="185"/>
      <c r="BF610" s="185"/>
      <c r="BG610" s="185"/>
      <c r="BH610" s="185"/>
      <c r="BI610" s="185"/>
      <c r="BJ610" s="185"/>
    </row>
    <row r="611" spans="1:62" x14ac:dyDescent="0.3">
      <c r="A611" s="84">
        <f t="shared" si="91"/>
        <v>12</v>
      </c>
      <c r="B611" s="133">
        <f t="shared" si="91"/>
        <v>7.1704180887590474E-3</v>
      </c>
      <c r="C611" s="73">
        <f t="shared" si="92"/>
        <v>1</v>
      </c>
      <c r="D611" s="43">
        <f t="shared" si="108"/>
        <v>7.1704180887590474E-3</v>
      </c>
      <c r="E611" s="133">
        <f t="shared" si="93"/>
        <v>5.7996405189431671E-3</v>
      </c>
      <c r="F611" s="73">
        <f t="shared" si="94"/>
        <v>1</v>
      </c>
      <c r="G611" s="43">
        <f t="shared" si="109"/>
        <v>5.7996405189431671E-3</v>
      </c>
      <c r="H611" s="84"/>
      <c r="I611" s="133"/>
      <c r="J611" s="73"/>
      <c r="K611" s="43"/>
      <c r="L611" s="133"/>
      <c r="M611" s="73"/>
      <c r="N611" s="43"/>
      <c r="O611" s="84"/>
      <c r="P611" s="133"/>
      <c r="Q611" s="73"/>
      <c r="R611" s="43"/>
      <c r="S611" s="133"/>
      <c r="T611" s="73"/>
      <c r="U611" s="43"/>
      <c r="V611" s="185"/>
      <c r="W611" s="185"/>
      <c r="X611" s="185"/>
      <c r="Y611" s="185"/>
      <c r="Z611" s="185"/>
      <c r="AA611" s="185"/>
      <c r="AB611" s="185"/>
      <c r="AC611" s="185"/>
      <c r="AD611" s="185"/>
      <c r="AE611" s="185"/>
      <c r="AF611" s="185"/>
      <c r="AG611" s="185"/>
      <c r="AH611" s="185"/>
      <c r="AI611" s="185"/>
      <c r="AJ611" s="185"/>
      <c r="AK611" s="185"/>
      <c r="AL611" s="185"/>
      <c r="AM611" s="185"/>
      <c r="AN611" s="185"/>
      <c r="AO611" s="185"/>
      <c r="AP611" s="185"/>
      <c r="AQ611" s="185"/>
      <c r="AR611" s="185"/>
      <c r="AS611" s="185"/>
      <c r="AT611" s="185"/>
      <c r="AU611" s="185"/>
      <c r="AV611" s="185"/>
      <c r="AW611" s="185"/>
      <c r="AX611" s="185"/>
      <c r="AY611" s="185"/>
      <c r="AZ611" s="185"/>
      <c r="BA611" s="185"/>
      <c r="BB611" s="185"/>
      <c r="BC611" s="185"/>
      <c r="BD611" s="185"/>
      <c r="BE611" s="185"/>
      <c r="BF611" s="185"/>
      <c r="BG611" s="185"/>
      <c r="BH611" s="185"/>
      <c r="BI611" s="185"/>
      <c r="BJ611" s="185"/>
    </row>
    <row r="612" spans="1:62" x14ac:dyDescent="0.3">
      <c r="A612" s="84">
        <f t="shared" si="91"/>
        <v>13</v>
      </c>
      <c r="B612" s="133">
        <f t="shared" si="91"/>
        <v>6.8634893730332878E-3</v>
      </c>
      <c r="C612" s="73">
        <f t="shared" si="92"/>
        <v>1</v>
      </c>
      <c r="D612" s="43">
        <f t="shared" si="108"/>
        <v>6.8634893730332878E-3</v>
      </c>
      <c r="E612" s="133">
        <f t="shared" si="93"/>
        <v>6.7361091552451203E-3</v>
      </c>
      <c r="F612" s="73">
        <f t="shared" si="94"/>
        <v>0.99999999999999989</v>
      </c>
      <c r="G612" s="43">
        <f t="shared" si="109"/>
        <v>6.7361091552451194E-3</v>
      </c>
      <c r="H612" s="84"/>
      <c r="I612" s="133"/>
      <c r="J612" s="73"/>
      <c r="K612" s="43"/>
      <c r="L612" s="133"/>
      <c r="M612" s="73"/>
      <c r="N612" s="43"/>
      <c r="O612" s="84"/>
      <c r="P612" s="133"/>
      <c r="Q612" s="73"/>
      <c r="R612" s="43"/>
      <c r="S612" s="133"/>
      <c r="T612" s="73"/>
      <c r="U612" s="43"/>
      <c r="V612" s="185"/>
      <c r="W612" s="185"/>
      <c r="X612" s="185"/>
      <c r="Y612" s="185"/>
      <c r="Z612" s="185"/>
      <c r="AA612" s="185"/>
      <c r="AB612" s="185"/>
      <c r="AC612" s="185"/>
      <c r="AD612" s="185"/>
      <c r="AE612" s="185"/>
      <c r="AF612" s="185"/>
      <c r="AG612" s="185"/>
      <c r="AH612" s="185"/>
      <c r="AI612" s="185"/>
      <c r="AJ612" s="185"/>
      <c r="AK612" s="185"/>
      <c r="AL612" s="185"/>
      <c r="AM612" s="185"/>
      <c r="AN612" s="185"/>
      <c r="AO612" s="185"/>
      <c r="AP612" s="185"/>
      <c r="AQ612" s="185"/>
      <c r="AR612" s="185"/>
      <c r="AS612" s="185"/>
      <c r="AT612" s="185"/>
      <c r="AU612" s="185"/>
      <c r="AV612" s="185"/>
      <c r="AW612" s="185"/>
      <c r="AX612" s="185"/>
      <c r="AY612" s="185"/>
      <c r="AZ612" s="185"/>
      <c r="BA612" s="185"/>
      <c r="BB612" s="185"/>
      <c r="BC612" s="185"/>
      <c r="BD612" s="185"/>
      <c r="BE612" s="185"/>
      <c r="BF612" s="185"/>
      <c r="BG612" s="185"/>
      <c r="BH612" s="185"/>
      <c r="BI612" s="185"/>
      <c r="BJ612" s="185"/>
    </row>
    <row r="613" spans="1:62" x14ac:dyDescent="0.3">
      <c r="A613" s="84">
        <f t="shared" si="91"/>
        <v>14</v>
      </c>
      <c r="B613" s="133">
        <f t="shared" si="91"/>
        <v>6.5159142059027612E-3</v>
      </c>
      <c r="C613" s="73">
        <f t="shared" si="92"/>
        <v>1</v>
      </c>
      <c r="D613" s="43">
        <f t="shared" si="108"/>
        <v>6.5159142059027612E-3</v>
      </c>
      <c r="E613" s="133">
        <f t="shared" si="93"/>
        <v>7.1003269638957095E-3</v>
      </c>
      <c r="F613" s="73">
        <f t="shared" si="94"/>
        <v>1</v>
      </c>
      <c r="G613" s="43">
        <f t="shared" si="109"/>
        <v>7.1003269638957095E-3</v>
      </c>
      <c r="H613" s="84"/>
      <c r="I613" s="133"/>
      <c r="J613" s="73"/>
      <c r="K613" s="43"/>
      <c r="L613" s="133"/>
      <c r="M613" s="73"/>
      <c r="N613" s="43"/>
      <c r="O613" s="84"/>
      <c r="P613" s="133"/>
      <c r="Q613" s="73"/>
      <c r="R613" s="43"/>
      <c r="S613" s="133"/>
      <c r="T613" s="73"/>
      <c r="U613" s="43"/>
      <c r="V613" s="185"/>
      <c r="W613" s="185"/>
      <c r="X613" s="185"/>
      <c r="Y613" s="185"/>
      <c r="Z613" s="185"/>
      <c r="AA613" s="185"/>
      <c r="AB613" s="185"/>
      <c r="AC613" s="185"/>
      <c r="AD613" s="185"/>
      <c r="AE613" s="185"/>
      <c r="AF613" s="185"/>
      <c r="AG613" s="185"/>
      <c r="AH613" s="185"/>
      <c r="AI613" s="185"/>
      <c r="AJ613" s="185"/>
      <c r="AK613" s="185"/>
      <c r="AL613" s="185"/>
      <c r="AM613" s="185"/>
      <c r="AN613" s="185"/>
      <c r="AO613" s="185"/>
      <c r="AP613" s="185"/>
      <c r="AQ613" s="185"/>
      <c r="AR613" s="185"/>
      <c r="AS613" s="185"/>
      <c r="AT613" s="185"/>
      <c r="AU613" s="185"/>
      <c r="AV613" s="185"/>
      <c r="AW613" s="185"/>
      <c r="AX613" s="185"/>
      <c r="AY613" s="185"/>
      <c r="AZ613" s="185"/>
      <c r="BA613" s="185"/>
      <c r="BB613" s="185"/>
      <c r="BC613" s="185"/>
      <c r="BD613" s="185"/>
      <c r="BE613" s="185"/>
      <c r="BF613" s="185"/>
      <c r="BG613" s="185"/>
      <c r="BH613" s="185"/>
      <c r="BI613" s="185"/>
      <c r="BJ613" s="185"/>
    </row>
    <row r="614" spans="1:62" x14ac:dyDescent="0.3">
      <c r="A614" s="84">
        <f t="shared" si="91"/>
        <v>15</v>
      </c>
      <c r="B614" s="133">
        <f t="shared" si="91"/>
        <v>6.1817811723076689E-3</v>
      </c>
      <c r="C614" s="73">
        <f t="shared" si="92"/>
        <v>1</v>
      </c>
      <c r="D614" s="43">
        <f t="shared" si="108"/>
        <v>6.1817811723076689E-3</v>
      </c>
      <c r="E614" s="133">
        <f t="shared" si="93"/>
        <v>7.9420605638526945E-3</v>
      </c>
      <c r="F614" s="73">
        <f t="shared" si="94"/>
        <v>1</v>
      </c>
      <c r="G614" s="43">
        <f t="shared" si="109"/>
        <v>7.9420605638526945E-3</v>
      </c>
      <c r="H614" s="84"/>
      <c r="I614" s="133"/>
      <c r="J614" s="73"/>
      <c r="K614" s="43"/>
      <c r="L614" s="133"/>
      <c r="M614" s="73"/>
      <c r="N614" s="43"/>
      <c r="O614" s="84"/>
      <c r="P614" s="133"/>
      <c r="Q614" s="73"/>
      <c r="R614" s="43"/>
      <c r="S614" s="133"/>
      <c r="T614" s="73"/>
      <c r="U614" s="43"/>
      <c r="V614" s="185"/>
      <c r="W614" s="185"/>
      <c r="X614" s="185"/>
      <c r="Y614" s="185"/>
      <c r="Z614" s="185"/>
      <c r="AA614" s="185"/>
      <c r="AB614" s="185"/>
      <c r="AC614" s="185"/>
      <c r="AD614" s="185"/>
      <c r="AE614" s="185"/>
      <c r="AF614" s="185"/>
      <c r="AG614" s="185"/>
      <c r="AH614" s="185"/>
      <c r="AI614" s="185"/>
      <c r="AJ614" s="185"/>
      <c r="AK614" s="185"/>
      <c r="AL614" s="185"/>
      <c r="AM614" s="185"/>
      <c r="AN614" s="185"/>
      <c r="AO614" s="185"/>
      <c r="AP614" s="185"/>
      <c r="AQ614" s="185"/>
      <c r="AR614" s="185"/>
      <c r="AS614" s="185"/>
      <c r="AT614" s="185"/>
      <c r="AU614" s="185"/>
      <c r="AV614" s="185"/>
      <c r="AW614" s="185"/>
      <c r="AX614" s="185"/>
      <c r="AY614" s="185"/>
      <c r="AZ614" s="185"/>
      <c r="BA614" s="185"/>
      <c r="BB614" s="185"/>
      <c r="BC614" s="185"/>
      <c r="BD614" s="185"/>
      <c r="BE614" s="185"/>
      <c r="BF614" s="185"/>
      <c r="BG614" s="185"/>
      <c r="BH614" s="185"/>
      <c r="BI614" s="185"/>
      <c r="BJ614" s="185"/>
    </row>
    <row r="615" spans="1:62" x14ac:dyDescent="0.3">
      <c r="A615" s="84">
        <f t="shared" si="91"/>
        <v>16</v>
      </c>
      <c r="B615" s="133">
        <f t="shared" si="91"/>
        <v>5.786838487004657E-3</v>
      </c>
      <c r="C615" s="73">
        <f t="shared" si="92"/>
        <v>0.99999999999999989</v>
      </c>
      <c r="D615" s="43">
        <f t="shared" si="108"/>
        <v>5.7868384870046561E-3</v>
      </c>
      <c r="E615" s="133">
        <f t="shared" si="93"/>
        <v>8.3405238079387965E-3</v>
      </c>
      <c r="F615" s="73">
        <f t="shared" si="94"/>
        <v>1</v>
      </c>
      <c r="G615" s="43">
        <f t="shared" si="109"/>
        <v>8.3405238079387965E-3</v>
      </c>
      <c r="H615" s="84"/>
      <c r="I615" s="133"/>
      <c r="J615" s="73"/>
      <c r="K615" s="43"/>
      <c r="L615" s="133"/>
      <c r="M615" s="73"/>
      <c r="N615" s="43"/>
      <c r="O615" s="84"/>
      <c r="P615" s="133"/>
      <c r="Q615" s="73"/>
      <c r="R615" s="43"/>
      <c r="S615" s="133"/>
      <c r="T615" s="73"/>
      <c r="U615" s="43"/>
      <c r="V615" s="185"/>
      <c r="W615" s="185"/>
      <c r="X615" s="185"/>
      <c r="Y615" s="185"/>
      <c r="Z615" s="185"/>
      <c r="AA615" s="185"/>
      <c r="AB615" s="185"/>
      <c r="AC615" s="185"/>
      <c r="AD615" s="185"/>
      <c r="AE615" s="185"/>
      <c r="AF615" s="185"/>
      <c r="AG615" s="185"/>
      <c r="AH615" s="185"/>
      <c r="AI615" s="185"/>
      <c r="AJ615" s="185"/>
      <c r="AK615" s="185"/>
      <c r="AL615" s="185"/>
      <c r="AM615" s="185"/>
      <c r="AN615" s="185"/>
      <c r="AO615" s="185"/>
      <c r="AP615" s="185"/>
      <c r="AQ615" s="185"/>
      <c r="AR615" s="185"/>
      <c r="AS615" s="185"/>
      <c r="AT615" s="185"/>
      <c r="AU615" s="185"/>
      <c r="AV615" s="185"/>
      <c r="AW615" s="185"/>
      <c r="AX615" s="185"/>
      <c r="AY615" s="185"/>
      <c r="AZ615" s="185"/>
      <c r="BA615" s="185"/>
      <c r="BB615" s="185"/>
      <c r="BC615" s="185"/>
      <c r="BD615" s="185"/>
      <c r="BE615" s="185"/>
      <c r="BF615" s="185"/>
      <c r="BG615" s="185"/>
      <c r="BH615" s="185"/>
      <c r="BI615" s="185"/>
      <c r="BJ615" s="185"/>
    </row>
    <row r="616" spans="1:62" x14ac:dyDescent="0.3">
      <c r="A616" s="84">
        <f t="shared" si="91"/>
        <v>17</v>
      </c>
      <c r="B616" s="133">
        <f t="shared" si="91"/>
        <v>5.2962006129612894E-3</v>
      </c>
      <c r="C616" s="73">
        <f t="shared" si="92"/>
        <v>1</v>
      </c>
      <c r="D616" s="43">
        <f t="shared" si="108"/>
        <v>5.2962006129612894E-3</v>
      </c>
      <c r="E616" s="133">
        <f t="shared" si="93"/>
        <v>8.6394512537029886E-3</v>
      </c>
      <c r="F616" s="73">
        <f t="shared" si="94"/>
        <v>1</v>
      </c>
      <c r="G616" s="43">
        <f t="shared" si="109"/>
        <v>8.6394512537029886E-3</v>
      </c>
      <c r="H616" s="84"/>
      <c r="I616" s="133"/>
      <c r="J616" s="73"/>
      <c r="K616" s="43"/>
      <c r="L616" s="133"/>
      <c r="M616" s="73"/>
      <c r="N616" s="43"/>
      <c r="O616" s="84"/>
      <c r="P616" s="133"/>
      <c r="Q616" s="73"/>
      <c r="R616" s="43"/>
      <c r="S616" s="133"/>
      <c r="T616" s="73"/>
      <c r="U616" s="43"/>
      <c r="V616" s="185"/>
      <c r="W616" s="185"/>
      <c r="X616" s="185"/>
      <c r="Y616" s="185"/>
      <c r="Z616" s="185"/>
      <c r="AA616" s="185"/>
      <c r="AB616" s="185"/>
      <c r="AC616" s="185"/>
      <c r="AD616" s="185"/>
      <c r="AE616" s="185"/>
      <c r="AF616" s="185"/>
      <c r="AG616" s="185"/>
      <c r="AH616" s="185"/>
      <c r="AI616" s="185"/>
      <c r="AJ616" s="185"/>
      <c r="AK616" s="185"/>
      <c r="AL616" s="185"/>
      <c r="AM616" s="185"/>
      <c r="AN616" s="185"/>
      <c r="AO616" s="185"/>
      <c r="AP616" s="185"/>
      <c r="AQ616" s="185"/>
      <c r="AR616" s="185"/>
      <c r="AS616" s="185"/>
      <c r="AT616" s="185"/>
      <c r="AU616" s="185"/>
      <c r="AV616" s="185"/>
      <c r="AW616" s="185"/>
      <c r="AX616" s="185"/>
      <c r="AY616" s="185"/>
      <c r="AZ616" s="185"/>
      <c r="BA616" s="185"/>
      <c r="BB616" s="185"/>
      <c r="BC616" s="185"/>
      <c r="BD616" s="185"/>
      <c r="BE616" s="185"/>
      <c r="BF616" s="185"/>
      <c r="BG616" s="185"/>
      <c r="BH616" s="185"/>
      <c r="BI616" s="185"/>
      <c r="BJ616" s="185"/>
    </row>
    <row r="617" spans="1:62" x14ac:dyDescent="0.3">
      <c r="A617" s="84">
        <f t="shared" si="91"/>
        <v>18</v>
      </c>
      <c r="B617" s="133">
        <f t="shared" si="91"/>
        <v>4.8817348289520515E-3</v>
      </c>
      <c r="C617" s="73">
        <f t="shared" si="92"/>
        <v>1</v>
      </c>
      <c r="D617" s="43">
        <f t="shared" si="108"/>
        <v>4.8817348289520515E-3</v>
      </c>
      <c r="E617" s="133">
        <f t="shared" si="93"/>
        <v>8.7329060868541059E-3</v>
      </c>
      <c r="F617" s="73">
        <f t="shared" si="94"/>
        <v>1</v>
      </c>
      <c r="G617" s="43">
        <f t="shared" si="109"/>
        <v>8.7329060868541059E-3</v>
      </c>
      <c r="H617" s="84"/>
      <c r="I617" s="133"/>
      <c r="J617" s="73"/>
      <c r="K617" s="43"/>
      <c r="L617" s="133"/>
      <c r="M617" s="73"/>
      <c r="N617" s="43"/>
      <c r="O617" s="84"/>
      <c r="P617" s="133"/>
      <c r="Q617" s="73"/>
      <c r="R617" s="43"/>
      <c r="S617" s="133"/>
      <c r="T617" s="73"/>
      <c r="U617" s="43"/>
      <c r="V617" s="185"/>
      <c r="W617" s="185"/>
      <c r="X617" s="185"/>
      <c r="Y617" s="185"/>
      <c r="Z617" s="185"/>
      <c r="AA617" s="185"/>
      <c r="AB617" s="185"/>
      <c r="AC617" s="185"/>
      <c r="AD617" s="185"/>
      <c r="AE617" s="185"/>
      <c r="AF617" s="185"/>
      <c r="AG617" s="185"/>
      <c r="AH617" s="185"/>
      <c r="AI617" s="185"/>
      <c r="AJ617" s="185"/>
      <c r="AK617" s="185"/>
      <c r="AL617" s="185"/>
      <c r="AM617" s="185"/>
      <c r="AN617" s="185"/>
      <c r="AO617" s="185"/>
      <c r="AP617" s="185"/>
      <c r="AQ617" s="185"/>
      <c r="AR617" s="185"/>
      <c r="AS617" s="185"/>
      <c r="AT617" s="185"/>
      <c r="AU617" s="185"/>
      <c r="AV617" s="185"/>
      <c r="AW617" s="185"/>
      <c r="AX617" s="185"/>
      <c r="AY617" s="185"/>
      <c r="AZ617" s="185"/>
      <c r="BA617" s="185"/>
      <c r="BB617" s="185"/>
      <c r="BC617" s="185"/>
      <c r="BD617" s="185"/>
      <c r="BE617" s="185"/>
      <c r="BF617" s="185"/>
      <c r="BG617" s="185"/>
      <c r="BH617" s="185"/>
      <c r="BI617" s="185"/>
      <c r="BJ617" s="185"/>
    </row>
    <row r="618" spans="1:62" x14ac:dyDescent="0.3">
      <c r="A618" s="84">
        <f t="shared" si="91"/>
        <v>19</v>
      </c>
      <c r="B618" s="133">
        <f t="shared" si="91"/>
        <v>4.8673325430212281E-3</v>
      </c>
      <c r="C618" s="73">
        <f t="shared" si="92"/>
        <v>1</v>
      </c>
      <c r="D618" s="43">
        <f t="shared" si="108"/>
        <v>4.8673325430212281E-3</v>
      </c>
      <c r="E618" s="133">
        <f t="shared" si="93"/>
        <v>9.0411150057737172E-3</v>
      </c>
      <c r="F618" s="73">
        <f t="shared" si="94"/>
        <v>1</v>
      </c>
      <c r="G618" s="43">
        <f t="shared" si="109"/>
        <v>9.0411150057737172E-3</v>
      </c>
      <c r="H618" s="84"/>
      <c r="I618" s="133"/>
      <c r="J618" s="73"/>
      <c r="K618" s="43"/>
      <c r="L618" s="133"/>
      <c r="M618" s="73"/>
      <c r="N618" s="43"/>
      <c r="O618" s="84"/>
      <c r="P618" s="133"/>
      <c r="Q618" s="73"/>
      <c r="R618" s="43"/>
      <c r="S618" s="133"/>
      <c r="T618" s="73"/>
      <c r="U618" s="43"/>
      <c r="V618" s="185"/>
      <c r="W618" s="185"/>
      <c r="X618" s="185"/>
      <c r="Y618" s="185"/>
      <c r="Z618" s="185"/>
      <c r="AA618" s="185"/>
      <c r="AB618" s="185"/>
      <c r="AC618" s="185"/>
      <c r="AD618" s="185"/>
      <c r="AE618" s="185"/>
      <c r="AF618" s="185"/>
      <c r="AG618" s="185"/>
      <c r="AH618" s="185"/>
      <c r="AI618" s="185"/>
      <c r="AJ618" s="185"/>
      <c r="AK618" s="185"/>
      <c r="AL618" s="185"/>
      <c r="AM618" s="185"/>
      <c r="AN618" s="185"/>
      <c r="AO618" s="185"/>
      <c r="AP618" s="185"/>
      <c r="AQ618" s="185"/>
      <c r="AR618" s="185"/>
      <c r="AS618" s="185"/>
      <c r="AT618" s="185"/>
      <c r="AU618" s="185"/>
      <c r="AV618" s="185"/>
      <c r="AW618" s="185"/>
      <c r="AX618" s="185"/>
      <c r="AY618" s="185"/>
      <c r="AZ618" s="185"/>
      <c r="BA618" s="185"/>
      <c r="BB618" s="185"/>
      <c r="BC618" s="185"/>
      <c r="BD618" s="185"/>
      <c r="BE618" s="185"/>
      <c r="BF618" s="185"/>
      <c r="BG618" s="185"/>
      <c r="BH618" s="185"/>
      <c r="BI618" s="185"/>
      <c r="BJ618" s="185"/>
    </row>
    <row r="619" spans="1:62" x14ac:dyDescent="0.3">
      <c r="A619" s="84">
        <f t="shared" ref="A619:B638" si="110">A422</f>
        <v>20</v>
      </c>
      <c r="B619" s="133">
        <f t="shared" si="110"/>
        <v>4.4131804600026116E-3</v>
      </c>
      <c r="C619" s="73">
        <f t="shared" si="92"/>
        <v>1</v>
      </c>
      <c r="D619" s="43">
        <f t="shared" si="108"/>
        <v>4.4131804600026116E-3</v>
      </c>
      <c r="E619" s="133">
        <f t="shared" si="93"/>
        <v>9.1972997954235299E-3</v>
      </c>
      <c r="F619" s="73">
        <f t="shared" si="94"/>
        <v>1</v>
      </c>
      <c r="G619" s="43">
        <f t="shared" si="109"/>
        <v>9.1972997954235299E-3</v>
      </c>
      <c r="H619" s="84"/>
      <c r="I619" s="133"/>
      <c r="J619" s="73"/>
      <c r="K619" s="43"/>
      <c r="L619" s="133"/>
      <c r="M619" s="73"/>
      <c r="N619" s="43"/>
      <c r="O619" s="84"/>
      <c r="P619" s="133"/>
      <c r="Q619" s="73"/>
      <c r="R619" s="43"/>
      <c r="S619" s="133"/>
      <c r="T619" s="73"/>
      <c r="U619" s="43"/>
      <c r="V619" s="185"/>
      <c r="W619" s="185"/>
      <c r="X619" s="185"/>
      <c r="Y619" s="185"/>
      <c r="Z619" s="185"/>
      <c r="AA619" s="185"/>
      <c r="AB619" s="185"/>
      <c r="AC619" s="185"/>
      <c r="AD619" s="185"/>
      <c r="AE619" s="185"/>
      <c r="AF619" s="185"/>
      <c r="AG619" s="185"/>
      <c r="AH619" s="185"/>
      <c r="AI619" s="185"/>
      <c r="AJ619" s="185"/>
      <c r="AK619" s="185"/>
      <c r="AL619" s="185"/>
      <c r="AM619" s="185"/>
      <c r="AN619" s="185"/>
      <c r="AO619" s="185"/>
      <c r="AP619" s="185"/>
      <c r="AQ619" s="185"/>
      <c r="AR619" s="185"/>
      <c r="AS619" s="185"/>
      <c r="AT619" s="185"/>
      <c r="AU619" s="185"/>
      <c r="AV619" s="185"/>
      <c r="AW619" s="185"/>
      <c r="AX619" s="185"/>
      <c r="AY619" s="185"/>
      <c r="AZ619" s="185"/>
      <c r="BA619" s="185"/>
      <c r="BB619" s="185"/>
      <c r="BC619" s="185"/>
      <c r="BD619" s="185"/>
      <c r="BE619" s="185"/>
      <c r="BF619" s="185"/>
      <c r="BG619" s="185"/>
      <c r="BH619" s="185"/>
      <c r="BI619" s="185"/>
      <c r="BJ619" s="185"/>
    </row>
    <row r="620" spans="1:62" x14ac:dyDescent="0.3">
      <c r="A620" s="84">
        <f t="shared" si="110"/>
        <v>21</v>
      </c>
      <c r="B620" s="133">
        <f t="shared" si="110"/>
        <v>4.2147489649557177E-3</v>
      </c>
      <c r="C620" s="73">
        <f t="shared" si="92"/>
        <v>1</v>
      </c>
      <c r="D620" s="43">
        <f t="shared" si="108"/>
        <v>4.2147489649557177E-3</v>
      </c>
      <c r="E620" s="133">
        <f t="shared" si="93"/>
        <v>8.8529251362776291E-3</v>
      </c>
      <c r="F620" s="73">
        <f t="shared" si="94"/>
        <v>1</v>
      </c>
      <c r="G620" s="43">
        <f t="shared" si="109"/>
        <v>8.8529251362776291E-3</v>
      </c>
      <c r="H620" s="84"/>
      <c r="I620" s="133"/>
      <c r="J620" s="73"/>
      <c r="K620" s="43"/>
      <c r="L620" s="133"/>
      <c r="M620" s="73"/>
      <c r="N620" s="43"/>
      <c r="O620" s="84"/>
      <c r="P620" s="133"/>
      <c r="Q620" s="73"/>
      <c r="R620" s="43"/>
      <c r="S620" s="133"/>
      <c r="T620" s="73"/>
      <c r="U620" s="43"/>
      <c r="V620" s="185"/>
      <c r="W620" s="185"/>
      <c r="X620" s="185"/>
      <c r="Y620" s="185"/>
      <c r="Z620" s="185"/>
      <c r="AA620" s="185"/>
      <c r="AB620" s="185"/>
      <c r="AC620" s="185"/>
      <c r="AD620" s="185"/>
      <c r="AE620" s="185"/>
      <c r="AF620" s="185"/>
      <c r="AG620" s="185"/>
      <c r="AH620" s="185"/>
      <c r="AI620" s="185"/>
      <c r="AJ620" s="185"/>
      <c r="AK620" s="185"/>
      <c r="AL620" s="185"/>
      <c r="AM620" s="185"/>
      <c r="AN620" s="185"/>
      <c r="AO620" s="185"/>
      <c r="AP620" s="185"/>
      <c r="AQ620" s="185"/>
      <c r="AR620" s="185"/>
      <c r="AS620" s="185"/>
      <c r="AT620" s="185"/>
      <c r="AU620" s="185"/>
      <c r="AV620" s="185"/>
      <c r="AW620" s="185"/>
      <c r="AX620" s="185"/>
      <c r="AY620" s="185"/>
      <c r="AZ620" s="185"/>
      <c r="BA620" s="185"/>
      <c r="BB620" s="185"/>
      <c r="BC620" s="185"/>
      <c r="BD620" s="185"/>
      <c r="BE620" s="185"/>
      <c r="BF620" s="185"/>
      <c r="BG620" s="185"/>
      <c r="BH620" s="185"/>
      <c r="BI620" s="185"/>
      <c r="BJ620" s="185"/>
    </row>
    <row r="621" spans="1:62" x14ac:dyDescent="0.3">
      <c r="A621" s="84">
        <f t="shared" si="110"/>
        <v>22</v>
      </c>
      <c r="B621" s="133">
        <f t="shared" si="110"/>
        <v>3.9004590808653151E-3</v>
      </c>
      <c r="C621" s="73">
        <f t="shared" si="92"/>
        <v>1</v>
      </c>
      <c r="D621" s="43">
        <f t="shared" si="108"/>
        <v>3.9004590808653151E-3</v>
      </c>
      <c r="E621" s="133">
        <f t="shared" si="93"/>
        <v>8.703461413395534E-3</v>
      </c>
      <c r="F621" s="73">
        <f t="shared" si="94"/>
        <v>1</v>
      </c>
      <c r="G621" s="43">
        <f t="shared" si="109"/>
        <v>8.703461413395534E-3</v>
      </c>
      <c r="H621" s="84"/>
      <c r="I621" s="133"/>
      <c r="J621" s="73"/>
      <c r="K621" s="43"/>
      <c r="L621" s="133"/>
      <c r="M621" s="73"/>
      <c r="N621" s="43"/>
      <c r="O621" s="84"/>
      <c r="P621" s="133"/>
      <c r="Q621" s="73"/>
      <c r="R621" s="43"/>
      <c r="S621" s="133"/>
      <c r="T621" s="73"/>
      <c r="U621" s="43"/>
      <c r="V621" s="185"/>
      <c r="W621" s="185"/>
      <c r="X621" s="185"/>
      <c r="Y621" s="185"/>
      <c r="Z621" s="185"/>
      <c r="AA621" s="185"/>
      <c r="AB621" s="185"/>
      <c r="AC621" s="185"/>
      <c r="AD621" s="185"/>
      <c r="AE621" s="185"/>
      <c r="AF621" s="185"/>
      <c r="AG621" s="185"/>
      <c r="AH621" s="185"/>
      <c r="AI621" s="185"/>
      <c r="AJ621" s="185"/>
      <c r="AK621" s="185"/>
      <c r="AL621" s="185"/>
      <c r="AM621" s="185"/>
      <c r="AN621" s="185"/>
      <c r="AO621" s="185"/>
      <c r="AP621" s="185"/>
      <c r="AQ621" s="185"/>
      <c r="AR621" s="185"/>
      <c r="AS621" s="185"/>
      <c r="AT621" s="185"/>
      <c r="AU621" s="185"/>
      <c r="AV621" s="185"/>
      <c r="AW621" s="185"/>
      <c r="AX621" s="185"/>
      <c r="AY621" s="185"/>
      <c r="AZ621" s="185"/>
      <c r="BA621" s="185"/>
      <c r="BB621" s="185"/>
      <c r="BC621" s="185"/>
      <c r="BD621" s="185"/>
      <c r="BE621" s="185"/>
      <c r="BF621" s="185"/>
      <c r="BG621" s="185"/>
      <c r="BH621" s="185"/>
      <c r="BI621" s="185"/>
      <c r="BJ621" s="185"/>
    </row>
    <row r="622" spans="1:62" x14ac:dyDescent="0.3">
      <c r="A622" s="84">
        <f t="shared" si="110"/>
        <v>23</v>
      </c>
      <c r="B622" s="133">
        <f t="shared" si="110"/>
        <v>3.8988588268730013E-3</v>
      </c>
      <c r="C622" s="73">
        <f t="shared" si="92"/>
        <v>1</v>
      </c>
      <c r="D622" s="43">
        <f t="shared" si="108"/>
        <v>3.8988588268730013E-3</v>
      </c>
      <c r="E622" s="133">
        <f t="shared" si="93"/>
        <v>9.2856338157992439E-3</v>
      </c>
      <c r="F622" s="73">
        <f t="shared" si="94"/>
        <v>1</v>
      </c>
      <c r="G622" s="43">
        <f t="shared" si="109"/>
        <v>9.2856338157992439E-3</v>
      </c>
      <c r="H622" s="84"/>
      <c r="I622" s="133"/>
      <c r="J622" s="73"/>
      <c r="K622" s="43"/>
      <c r="L622" s="133"/>
      <c r="M622" s="73"/>
      <c r="N622" s="43"/>
      <c r="O622" s="84"/>
      <c r="P622" s="133"/>
      <c r="Q622" s="73"/>
      <c r="R622" s="43"/>
      <c r="S622" s="133"/>
      <c r="T622" s="73"/>
      <c r="U622" s="43"/>
      <c r="V622" s="185"/>
      <c r="W622" s="185"/>
      <c r="X622" s="185"/>
      <c r="Y622" s="185"/>
      <c r="Z622" s="185"/>
      <c r="AA622" s="185"/>
      <c r="AB622" s="185"/>
      <c r="AC622" s="185"/>
      <c r="AD622" s="185"/>
      <c r="AE622" s="185"/>
      <c r="AF622" s="185"/>
      <c r="AG622" s="185"/>
      <c r="AH622" s="185"/>
      <c r="AI622" s="185"/>
      <c r="AJ622" s="185"/>
      <c r="AK622" s="185"/>
      <c r="AL622" s="185"/>
      <c r="AM622" s="185"/>
      <c r="AN622" s="185"/>
      <c r="AO622" s="185"/>
      <c r="AP622" s="185"/>
      <c r="AQ622" s="185"/>
      <c r="AR622" s="185"/>
      <c r="AS622" s="185"/>
      <c r="AT622" s="185"/>
      <c r="AU622" s="185"/>
      <c r="AV622" s="185"/>
      <c r="AW622" s="185"/>
      <c r="AX622" s="185"/>
      <c r="AY622" s="185"/>
      <c r="AZ622" s="185"/>
      <c r="BA622" s="185"/>
      <c r="BB622" s="185"/>
      <c r="BC622" s="185"/>
      <c r="BD622" s="185"/>
      <c r="BE622" s="185"/>
      <c r="BF622" s="185"/>
      <c r="BG622" s="185"/>
      <c r="BH622" s="185"/>
      <c r="BI622" s="185"/>
      <c r="BJ622" s="185"/>
    </row>
    <row r="623" spans="1:62" x14ac:dyDescent="0.3">
      <c r="A623" s="84">
        <f t="shared" si="110"/>
        <v>24</v>
      </c>
      <c r="B623" s="133">
        <f t="shared" si="110"/>
        <v>3.6690623535767597E-3</v>
      </c>
      <c r="C623" s="73">
        <f t="shared" si="92"/>
        <v>1</v>
      </c>
      <c r="D623" s="43">
        <f t="shared" si="108"/>
        <v>3.6690623535767597E-3</v>
      </c>
      <c r="E623" s="133">
        <f t="shared" si="93"/>
        <v>8.6199281549967609E-3</v>
      </c>
      <c r="F623" s="73">
        <f t="shared" si="94"/>
        <v>1</v>
      </c>
      <c r="G623" s="43">
        <f t="shared" si="109"/>
        <v>8.6199281549967609E-3</v>
      </c>
      <c r="H623" s="84"/>
      <c r="I623" s="133"/>
      <c r="J623" s="73"/>
      <c r="K623" s="43"/>
      <c r="L623" s="133"/>
      <c r="M623" s="73"/>
      <c r="N623" s="43"/>
      <c r="O623" s="84"/>
      <c r="P623" s="133"/>
      <c r="Q623" s="73"/>
      <c r="R623" s="43"/>
      <c r="S623" s="133"/>
      <c r="T623" s="73"/>
      <c r="U623" s="43"/>
      <c r="V623" s="185"/>
      <c r="W623" s="185"/>
      <c r="X623" s="185"/>
      <c r="Y623" s="185"/>
      <c r="Z623" s="185"/>
      <c r="AA623" s="185"/>
      <c r="AB623" s="185"/>
      <c r="AC623" s="185"/>
      <c r="AD623" s="185"/>
      <c r="AE623" s="185"/>
      <c r="AF623" s="185"/>
      <c r="AG623" s="185"/>
      <c r="AH623" s="185"/>
      <c r="AI623" s="185"/>
      <c r="AJ623" s="185"/>
      <c r="AK623" s="185"/>
      <c r="AL623" s="185"/>
      <c r="AM623" s="185"/>
      <c r="AN623" s="185"/>
      <c r="AO623" s="185"/>
      <c r="AP623" s="185"/>
      <c r="AQ623" s="185"/>
      <c r="AR623" s="185"/>
      <c r="AS623" s="185"/>
      <c r="AT623" s="185"/>
      <c r="AU623" s="185"/>
      <c r="AV623" s="185"/>
      <c r="AW623" s="185"/>
      <c r="AX623" s="185"/>
      <c r="AY623" s="185"/>
      <c r="AZ623" s="185"/>
      <c r="BA623" s="185"/>
      <c r="BB623" s="185"/>
      <c r="BC623" s="185"/>
      <c r="BD623" s="185"/>
      <c r="BE623" s="185"/>
      <c r="BF623" s="185"/>
      <c r="BG623" s="185"/>
      <c r="BH623" s="185"/>
      <c r="BI623" s="185"/>
      <c r="BJ623" s="185"/>
    </row>
    <row r="624" spans="1:62" x14ac:dyDescent="0.3">
      <c r="A624" s="84">
        <f t="shared" si="110"/>
        <v>25</v>
      </c>
      <c r="B624" s="133">
        <f t="shared" si="110"/>
        <v>3.6985070270353312E-3</v>
      </c>
      <c r="C624" s="73">
        <f t="shared" si="92"/>
        <v>1</v>
      </c>
      <c r="D624" s="43">
        <f t="shared" si="108"/>
        <v>3.6985070270353312E-3</v>
      </c>
      <c r="E624" s="133">
        <f t="shared" si="93"/>
        <v>9.2149025893389792E-3</v>
      </c>
      <c r="F624" s="73">
        <f t="shared" si="94"/>
        <v>1</v>
      </c>
      <c r="G624" s="43">
        <f t="shared" si="109"/>
        <v>9.2149025893389792E-3</v>
      </c>
      <c r="H624" s="84"/>
      <c r="I624" s="133"/>
      <c r="J624" s="73"/>
      <c r="K624" s="43"/>
      <c r="L624" s="133"/>
      <c r="M624" s="73"/>
      <c r="N624" s="43"/>
      <c r="O624" s="84"/>
      <c r="P624" s="133"/>
      <c r="Q624" s="73"/>
      <c r="R624" s="43"/>
      <c r="S624" s="133"/>
      <c r="T624" s="73"/>
      <c r="U624" s="43"/>
      <c r="V624" s="185"/>
      <c r="W624" s="185"/>
      <c r="X624" s="185"/>
      <c r="Y624" s="185"/>
      <c r="Z624" s="185"/>
      <c r="AA624" s="185"/>
      <c r="AB624" s="185"/>
      <c r="AC624" s="185"/>
      <c r="AD624" s="185"/>
      <c r="AE624" s="185"/>
      <c r="AF624" s="185"/>
      <c r="AG624" s="185"/>
      <c r="AH624" s="185"/>
      <c r="AI624" s="185"/>
      <c r="AJ624" s="185"/>
      <c r="AK624" s="185"/>
      <c r="AL624" s="185"/>
      <c r="AM624" s="185"/>
      <c r="AN624" s="185"/>
      <c r="AO624" s="185"/>
      <c r="AP624" s="185"/>
      <c r="AQ624" s="185"/>
      <c r="AR624" s="185"/>
      <c r="AS624" s="185"/>
      <c r="AT624" s="185"/>
      <c r="AU624" s="185"/>
      <c r="AV624" s="185"/>
      <c r="AW624" s="185"/>
      <c r="AX624" s="185"/>
      <c r="AY624" s="185"/>
      <c r="AZ624" s="185"/>
      <c r="BA624" s="185"/>
      <c r="BB624" s="185"/>
      <c r="BC624" s="185"/>
      <c r="BD624" s="185"/>
      <c r="BE624" s="185"/>
      <c r="BF624" s="185"/>
      <c r="BG624" s="185"/>
      <c r="BH624" s="185"/>
      <c r="BI624" s="185"/>
      <c r="BJ624" s="185"/>
    </row>
    <row r="625" spans="1:62" x14ac:dyDescent="0.3">
      <c r="A625" s="84">
        <f t="shared" si="110"/>
        <v>26</v>
      </c>
      <c r="B625" s="133">
        <f t="shared" si="110"/>
        <v>3.6472988992812937E-3</v>
      </c>
      <c r="C625" s="73">
        <f t="shared" si="92"/>
        <v>1</v>
      </c>
      <c r="D625" s="43">
        <f t="shared" si="108"/>
        <v>3.6472988992812937E-3</v>
      </c>
      <c r="E625" s="133">
        <f t="shared" si="93"/>
        <v>9.3137982860639641E-3</v>
      </c>
      <c r="F625" s="73">
        <f t="shared" si="94"/>
        <v>1</v>
      </c>
      <c r="G625" s="43">
        <f t="shared" si="109"/>
        <v>9.3137982860639641E-3</v>
      </c>
      <c r="H625" s="84"/>
      <c r="I625" s="133"/>
      <c r="J625" s="73"/>
      <c r="K625" s="43"/>
      <c r="L625" s="133"/>
      <c r="M625" s="73"/>
      <c r="N625" s="43"/>
      <c r="O625" s="84"/>
      <c r="P625" s="133"/>
      <c r="Q625" s="73"/>
      <c r="R625" s="43"/>
      <c r="S625" s="133"/>
      <c r="T625" s="73"/>
      <c r="U625" s="43"/>
      <c r="V625" s="185"/>
      <c r="W625" s="185"/>
      <c r="X625" s="185"/>
      <c r="Y625" s="185"/>
      <c r="Z625" s="185"/>
      <c r="AA625" s="185"/>
      <c r="AB625" s="185"/>
      <c r="AC625" s="185"/>
      <c r="AD625" s="185"/>
      <c r="AE625" s="185"/>
      <c r="AF625" s="185"/>
      <c r="AG625" s="185"/>
      <c r="AH625" s="185"/>
      <c r="AI625" s="185"/>
      <c r="AJ625" s="185"/>
      <c r="AK625" s="185"/>
      <c r="AL625" s="185"/>
      <c r="AM625" s="185"/>
      <c r="AN625" s="185"/>
      <c r="AO625" s="185"/>
      <c r="AP625" s="185"/>
      <c r="AQ625" s="185"/>
      <c r="AR625" s="185"/>
      <c r="AS625" s="185"/>
      <c r="AT625" s="185"/>
      <c r="AU625" s="185"/>
      <c r="AV625" s="185"/>
      <c r="AW625" s="185"/>
      <c r="AX625" s="185"/>
      <c r="AY625" s="185"/>
      <c r="AZ625" s="185"/>
      <c r="BA625" s="185"/>
      <c r="BB625" s="185"/>
      <c r="BC625" s="185"/>
      <c r="BD625" s="185"/>
      <c r="BE625" s="185"/>
      <c r="BF625" s="185"/>
      <c r="BG625" s="185"/>
      <c r="BH625" s="185"/>
      <c r="BI625" s="185"/>
      <c r="BJ625" s="185"/>
    </row>
    <row r="626" spans="1:62" x14ac:dyDescent="0.3">
      <c r="A626" s="84">
        <f t="shared" si="110"/>
        <v>27</v>
      </c>
      <c r="B626" s="133">
        <f t="shared" si="110"/>
        <v>3.7289118528892906E-3</v>
      </c>
      <c r="C626" s="73">
        <f t="shared" si="92"/>
        <v>1</v>
      </c>
      <c r="D626" s="43">
        <f t="shared" si="108"/>
        <v>3.7289118528892906E-3</v>
      </c>
      <c r="E626" s="133">
        <f t="shared" si="93"/>
        <v>9.5138300351031713E-3</v>
      </c>
      <c r="F626" s="73">
        <f t="shared" si="94"/>
        <v>1</v>
      </c>
      <c r="G626" s="43">
        <f t="shared" si="109"/>
        <v>9.5138300351031713E-3</v>
      </c>
      <c r="H626" s="84"/>
      <c r="I626" s="133"/>
      <c r="J626" s="73"/>
      <c r="K626" s="43"/>
      <c r="L626" s="133"/>
      <c r="M626" s="73"/>
      <c r="N626" s="43"/>
      <c r="O626" s="84"/>
      <c r="P626" s="133"/>
      <c r="Q626" s="73"/>
      <c r="R626" s="43"/>
      <c r="S626" s="133"/>
      <c r="T626" s="73"/>
      <c r="U626" s="43"/>
      <c r="V626" s="185"/>
      <c r="W626" s="185"/>
      <c r="X626" s="185"/>
      <c r="Y626" s="185"/>
      <c r="Z626" s="185"/>
      <c r="AA626" s="185"/>
      <c r="AB626" s="185"/>
      <c r="AC626" s="185"/>
      <c r="AD626" s="185"/>
      <c r="AE626" s="185"/>
      <c r="AF626" s="185"/>
      <c r="AG626" s="185"/>
      <c r="AH626" s="185"/>
      <c r="AI626" s="185"/>
      <c r="AJ626" s="185"/>
      <c r="AK626" s="185"/>
      <c r="AL626" s="185"/>
      <c r="AM626" s="185"/>
      <c r="AN626" s="185"/>
      <c r="AO626" s="185"/>
      <c r="AP626" s="185"/>
      <c r="AQ626" s="185"/>
      <c r="AR626" s="185"/>
      <c r="AS626" s="185"/>
      <c r="AT626" s="185"/>
      <c r="AU626" s="185"/>
      <c r="AV626" s="185"/>
      <c r="AW626" s="185"/>
      <c r="AX626" s="185"/>
      <c r="AY626" s="185"/>
      <c r="AZ626" s="185"/>
      <c r="BA626" s="185"/>
      <c r="BB626" s="185"/>
      <c r="BC626" s="185"/>
      <c r="BD626" s="185"/>
      <c r="BE626" s="185"/>
      <c r="BF626" s="185"/>
      <c r="BG626" s="185"/>
      <c r="BH626" s="185"/>
      <c r="BI626" s="185"/>
      <c r="BJ626" s="185"/>
    </row>
    <row r="627" spans="1:62" x14ac:dyDescent="0.3">
      <c r="A627" s="84">
        <f t="shared" si="110"/>
        <v>28</v>
      </c>
      <c r="B627" s="133">
        <f t="shared" si="110"/>
        <v>3.8009232825434052E-3</v>
      </c>
      <c r="C627" s="73">
        <f t="shared" si="92"/>
        <v>1</v>
      </c>
      <c r="D627" s="43">
        <f t="shared" si="108"/>
        <v>3.8009232825434052E-3</v>
      </c>
      <c r="E627" s="133">
        <f t="shared" si="93"/>
        <v>9.5058287651416037E-3</v>
      </c>
      <c r="F627" s="73">
        <f t="shared" si="94"/>
        <v>1</v>
      </c>
      <c r="G627" s="43">
        <f t="shared" si="109"/>
        <v>9.5058287651416037E-3</v>
      </c>
      <c r="H627" s="84"/>
      <c r="I627" s="133"/>
      <c r="J627" s="73"/>
      <c r="K627" s="43"/>
      <c r="L627" s="133"/>
      <c r="M627" s="73"/>
      <c r="N627" s="43"/>
      <c r="O627" s="84"/>
      <c r="P627" s="133"/>
      <c r="Q627" s="73"/>
      <c r="R627" s="43"/>
      <c r="S627" s="133"/>
      <c r="T627" s="73"/>
      <c r="U627" s="43"/>
      <c r="V627" s="185"/>
      <c r="W627" s="185"/>
      <c r="X627" s="185"/>
      <c r="Y627" s="185"/>
      <c r="Z627" s="185"/>
      <c r="AA627" s="185"/>
      <c r="AB627" s="185"/>
      <c r="AC627" s="185"/>
      <c r="AD627" s="185"/>
      <c r="AE627" s="185"/>
      <c r="AF627" s="185"/>
      <c r="AG627" s="185"/>
      <c r="AH627" s="185"/>
      <c r="AI627" s="185"/>
      <c r="AJ627" s="185"/>
      <c r="AK627" s="185"/>
      <c r="AL627" s="185"/>
      <c r="AM627" s="185"/>
      <c r="AN627" s="185"/>
      <c r="AO627" s="185"/>
      <c r="AP627" s="185"/>
      <c r="AQ627" s="185"/>
      <c r="AR627" s="185"/>
      <c r="AS627" s="185"/>
      <c r="AT627" s="185"/>
      <c r="AU627" s="185"/>
      <c r="AV627" s="185"/>
      <c r="AW627" s="185"/>
      <c r="AX627" s="185"/>
      <c r="AY627" s="185"/>
      <c r="AZ627" s="185"/>
      <c r="BA627" s="185"/>
      <c r="BB627" s="185"/>
      <c r="BC627" s="185"/>
      <c r="BD627" s="185"/>
      <c r="BE627" s="185"/>
      <c r="BF627" s="185"/>
      <c r="BG627" s="185"/>
      <c r="BH627" s="185"/>
      <c r="BI627" s="185"/>
      <c r="BJ627" s="185"/>
    </row>
    <row r="628" spans="1:62" x14ac:dyDescent="0.3">
      <c r="A628" s="84">
        <f t="shared" si="110"/>
        <v>29</v>
      </c>
      <c r="B628" s="133">
        <f t="shared" si="110"/>
        <v>4.0268791462580939E-3</v>
      </c>
      <c r="C628" s="73">
        <f t="shared" si="92"/>
        <v>1</v>
      </c>
      <c r="D628" s="43">
        <f t="shared" si="108"/>
        <v>4.0268791462580939E-3</v>
      </c>
      <c r="E628" s="133">
        <f t="shared" si="93"/>
        <v>9.9330965810893509E-3</v>
      </c>
      <c r="F628" s="73">
        <f t="shared" si="94"/>
        <v>1</v>
      </c>
      <c r="G628" s="43">
        <f t="shared" si="109"/>
        <v>9.9330965810893509E-3</v>
      </c>
      <c r="H628" s="84"/>
      <c r="I628" s="133"/>
      <c r="J628" s="73"/>
      <c r="K628" s="43"/>
      <c r="L628" s="133"/>
      <c r="M628" s="73"/>
      <c r="N628" s="43"/>
      <c r="O628" s="84"/>
      <c r="P628" s="133"/>
      <c r="Q628" s="73"/>
      <c r="R628" s="43"/>
      <c r="S628" s="133"/>
      <c r="T628" s="73"/>
      <c r="U628" s="43"/>
      <c r="V628" s="185"/>
      <c r="W628" s="185"/>
      <c r="X628" s="185"/>
      <c r="Y628" s="185"/>
      <c r="Z628" s="185"/>
      <c r="AA628" s="185"/>
      <c r="AB628" s="185"/>
      <c r="AC628" s="185"/>
      <c r="AD628" s="185"/>
      <c r="AE628" s="185"/>
      <c r="AF628" s="185"/>
      <c r="AG628" s="185"/>
      <c r="AH628" s="185"/>
      <c r="AI628" s="185"/>
      <c r="AJ628" s="185"/>
      <c r="AK628" s="185"/>
      <c r="AL628" s="185"/>
      <c r="AM628" s="185"/>
      <c r="AN628" s="185"/>
      <c r="AO628" s="185"/>
      <c r="AP628" s="185"/>
      <c r="AQ628" s="185"/>
      <c r="AR628" s="185"/>
      <c r="AS628" s="185"/>
      <c r="AT628" s="185"/>
      <c r="AU628" s="185"/>
      <c r="AV628" s="185"/>
      <c r="AW628" s="185"/>
      <c r="AX628" s="185"/>
      <c r="AY628" s="185"/>
      <c r="AZ628" s="185"/>
      <c r="BA628" s="185"/>
      <c r="BB628" s="185"/>
      <c r="BC628" s="185"/>
      <c r="BD628" s="185"/>
      <c r="BE628" s="185"/>
      <c r="BF628" s="185"/>
      <c r="BG628" s="185"/>
      <c r="BH628" s="185"/>
      <c r="BI628" s="185"/>
      <c r="BJ628" s="185"/>
    </row>
    <row r="629" spans="1:62" x14ac:dyDescent="0.3">
      <c r="A629" s="84">
        <f t="shared" si="110"/>
        <v>30</v>
      </c>
      <c r="B629" s="133">
        <f t="shared" si="110"/>
        <v>4.4435852858565709E-3</v>
      </c>
      <c r="C629" s="73">
        <f t="shared" si="92"/>
        <v>1</v>
      </c>
      <c r="D629" s="43">
        <f t="shared" si="108"/>
        <v>4.4435852858565709E-3</v>
      </c>
      <c r="E629" s="133">
        <f t="shared" si="93"/>
        <v>1.1002386298753337E-2</v>
      </c>
      <c r="F629" s="73">
        <f t="shared" si="94"/>
        <v>1</v>
      </c>
      <c r="G629" s="43">
        <f t="shared" si="109"/>
        <v>1.1002386298753337E-2</v>
      </c>
      <c r="H629" s="84"/>
      <c r="I629" s="133"/>
      <c r="J629" s="73"/>
      <c r="K629" s="43"/>
      <c r="L629" s="133"/>
      <c r="M629" s="73"/>
      <c r="N629" s="43"/>
      <c r="O629" s="84"/>
      <c r="P629" s="133"/>
      <c r="Q629" s="73"/>
      <c r="R629" s="43"/>
      <c r="S629" s="133"/>
      <c r="T629" s="73"/>
      <c r="U629" s="43"/>
      <c r="V629" s="185"/>
      <c r="W629" s="185"/>
      <c r="X629" s="185"/>
      <c r="Y629" s="185"/>
      <c r="Z629" s="185"/>
      <c r="AA629" s="185"/>
      <c r="AB629" s="185"/>
      <c r="AC629" s="185"/>
      <c r="AD629" s="185"/>
      <c r="AE629" s="185"/>
      <c r="AF629" s="185"/>
      <c r="AG629" s="185"/>
      <c r="AH629" s="185"/>
      <c r="AI629" s="185"/>
      <c r="AJ629" s="185"/>
      <c r="AK629" s="185"/>
      <c r="AL629" s="185"/>
      <c r="AM629" s="185"/>
      <c r="AN629" s="185"/>
      <c r="AO629" s="185"/>
      <c r="AP629" s="185"/>
      <c r="AQ629" s="185"/>
      <c r="AR629" s="185"/>
      <c r="AS629" s="185"/>
      <c r="AT629" s="185"/>
      <c r="AU629" s="185"/>
      <c r="AV629" s="185"/>
      <c r="AW629" s="185"/>
      <c r="AX629" s="185"/>
      <c r="AY629" s="185"/>
      <c r="AZ629" s="185"/>
      <c r="BA629" s="185"/>
      <c r="BB629" s="185"/>
      <c r="BC629" s="185"/>
      <c r="BD629" s="185"/>
      <c r="BE629" s="185"/>
      <c r="BF629" s="185"/>
      <c r="BG629" s="185"/>
      <c r="BH629" s="185"/>
      <c r="BI629" s="185"/>
      <c r="BJ629" s="185"/>
    </row>
    <row r="630" spans="1:62" x14ac:dyDescent="0.3">
      <c r="A630" s="84">
        <f t="shared" si="110"/>
        <v>31</v>
      </c>
      <c r="B630" s="133">
        <f t="shared" si="110"/>
        <v>4.5098358011383564E-3</v>
      </c>
      <c r="C630" s="73">
        <f t="shared" si="92"/>
        <v>1</v>
      </c>
      <c r="D630" s="43">
        <f t="shared" si="108"/>
        <v>4.5098358011383564E-3</v>
      </c>
      <c r="E630" s="133">
        <f t="shared" si="93"/>
        <v>1.1029270565824208E-2</v>
      </c>
      <c r="F630" s="73">
        <f t="shared" si="94"/>
        <v>1</v>
      </c>
      <c r="G630" s="43">
        <f t="shared" si="109"/>
        <v>1.1029270565824208E-2</v>
      </c>
      <c r="H630" s="84"/>
      <c r="I630" s="133"/>
      <c r="J630" s="73"/>
      <c r="K630" s="43"/>
      <c r="L630" s="133"/>
      <c r="M630" s="73"/>
      <c r="N630" s="43"/>
      <c r="O630" s="84"/>
      <c r="P630" s="133"/>
      <c r="Q630" s="73"/>
      <c r="R630" s="43"/>
      <c r="S630" s="133"/>
      <c r="T630" s="73"/>
      <c r="U630" s="43"/>
      <c r="V630" s="185"/>
      <c r="W630" s="185"/>
      <c r="X630" s="185"/>
      <c r="Y630" s="185"/>
      <c r="Z630" s="185"/>
      <c r="AA630" s="185"/>
      <c r="AB630" s="185"/>
      <c r="AC630" s="185"/>
      <c r="AD630" s="185"/>
      <c r="AE630" s="185"/>
      <c r="AF630" s="185"/>
      <c r="AG630" s="185"/>
      <c r="AH630" s="185"/>
      <c r="AI630" s="185"/>
      <c r="AJ630" s="185"/>
      <c r="AK630" s="185"/>
      <c r="AL630" s="185"/>
      <c r="AM630" s="185"/>
      <c r="AN630" s="185"/>
      <c r="AO630" s="185"/>
      <c r="AP630" s="185"/>
      <c r="AQ630" s="185"/>
      <c r="AR630" s="185"/>
      <c r="AS630" s="185"/>
      <c r="AT630" s="185"/>
      <c r="AU630" s="185"/>
      <c r="AV630" s="185"/>
      <c r="AW630" s="185"/>
      <c r="AX630" s="185"/>
      <c r="AY630" s="185"/>
      <c r="AZ630" s="185"/>
      <c r="BA630" s="185"/>
      <c r="BB630" s="185"/>
      <c r="BC630" s="185"/>
      <c r="BD630" s="185"/>
      <c r="BE630" s="185"/>
      <c r="BF630" s="185"/>
      <c r="BG630" s="185"/>
      <c r="BH630" s="185"/>
      <c r="BI630" s="185"/>
      <c r="BJ630" s="185"/>
    </row>
    <row r="631" spans="1:62" x14ac:dyDescent="0.3">
      <c r="A631" s="84">
        <f t="shared" si="110"/>
        <v>32</v>
      </c>
      <c r="B631" s="133">
        <f t="shared" si="110"/>
        <v>4.2221101333203602E-3</v>
      </c>
      <c r="C631" s="73">
        <f t="shared" ref="C631:C662" si="111">C434/$C531</f>
        <v>1</v>
      </c>
      <c r="D631" s="43">
        <f t="shared" si="108"/>
        <v>4.2221101333203602E-3</v>
      </c>
      <c r="E631" s="133">
        <f t="shared" ref="E631:E662" si="112">E434</f>
        <v>1.0080639999180669E-2</v>
      </c>
      <c r="F631" s="73">
        <f t="shared" ref="F631:F662" si="113">F434/$G531</f>
        <v>1</v>
      </c>
      <c r="G631" s="43">
        <f t="shared" si="109"/>
        <v>1.0080639999180669E-2</v>
      </c>
      <c r="H631" s="84"/>
      <c r="I631" s="133"/>
      <c r="J631" s="73"/>
      <c r="K631" s="43"/>
      <c r="L631" s="133"/>
      <c r="M631" s="73"/>
      <c r="N631" s="43"/>
      <c r="O631" s="84"/>
      <c r="P631" s="133"/>
      <c r="Q631" s="73"/>
      <c r="R631" s="43"/>
      <c r="S631" s="133"/>
      <c r="T631" s="73"/>
      <c r="U631" s="43"/>
      <c r="V631" s="185"/>
      <c r="W631" s="185"/>
      <c r="X631" s="185"/>
      <c r="Y631" s="185"/>
      <c r="Z631" s="185"/>
      <c r="AA631" s="185"/>
      <c r="AB631" s="185"/>
      <c r="AC631" s="185"/>
      <c r="AD631" s="185"/>
      <c r="AE631" s="185"/>
      <c r="AF631" s="185"/>
      <c r="AG631" s="185"/>
      <c r="AH631" s="185"/>
      <c r="AI631" s="185"/>
      <c r="AJ631" s="185"/>
      <c r="AK631" s="185"/>
      <c r="AL631" s="185"/>
      <c r="AM631" s="185"/>
      <c r="AN631" s="185"/>
      <c r="AO631" s="185"/>
      <c r="AP631" s="185"/>
      <c r="AQ631" s="185"/>
      <c r="AR631" s="185"/>
      <c r="AS631" s="185"/>
      <c r="AT631" s="185"/>
      <c r="AU631" s="185"/>
      <c r="AV631" s="185"/>
      <c r="AW631" s="185"/>
      <c r="AX631" s="185"/>
      <c r="AY631" s="185"/>
      <c r="AZ631" s="185"/>
      <c r="BA631" s="185"/>
      <c r="BB631" s="185"/>
      <c r="BC631" s="185"/>
      <c r="BD631" s="185"/>
      <c r="BE631" s="185"/>
      <c r="BF631" s="185"/>
      <c r="BG631" s="185"/>
      <c r="BH631" s="185"/>
      <c r="BI631" s="185"/>
      <c r="BJ631" s="185"/>
    </row>
    <row r="632" spans="1:62" x14ac:dyDescent="0.3">
      <c r="A632" s="84">
        <f t="shared" si="110"/>
        <v>33</v>
      </c>
      <c r="B632" s="133">
        <f t="shared" si="110"/>
        <v>4.1350563161384971E-3</v>
      </c>
      <c r="C632" s="73">
        <f t="shared" si="111"/>
        <v>1</v>
      </c>
      <c r="D632" s="43">
        <f t="shared" si="108"/>
        <v>4.1350563161384971E-3</v>
      </c>
      <c r="E632" s="133">
        <f t="shared" si="112"/>
        <v>9.8674861674044913E-3</v>
      </c>
      <c r="F632" s="73">
        <f t="shared" si="113"/>
        <v>1</v>
      </c>
      <c r="G632" s="43">
        <f t="shared" si="109"/>
        <v>9.8674861674044913E-3</v>
      </c>
      <c r="H632" s="84"/>
      <c r="I632" s="133"/>
      <c r="J632" s="73"/>
      <c r="K632" s="43"/>
      <c r="L632" s="133"/>
      <c r="M632" s="73"/>
      <c r="N632" s="43"/>
      <c r="O632" s="84"/>
      <c r="P632" s="133"/>
      <c r="Q632" s="73"/>
      <c r="R632" s="43"/>
      <c r="S632" s="133"/>
      <c r="T632" s="73"/>
      <c r="U632" s="43"/>
      <c r="V632" s="185"/>
      <c r="W632" s="185"/>
      <c r="X632" s="185"/>
      <c r="Y632" s="185"/>
      <c r="Z632" s="185"/>
      <c r="AA632" s="185"/>
      <c r="AB632" s="185"/>
      <c r="AC632" s="185"/>
      <c r="AD632" s="185"/>
      <c r="AE632" s="185"/>
      <c r="AF632" s="185"/>
      <c r="AG632" s="185"/>
      <c r="AH632" s="185"/>
      <c r="AI632" s="185"/>
      <c r="AJ632" s="185"/>
      <c r="AK632" s="185"/>
      <c r="AL632" s="185"/>
      <c r="AM632" s="185"/>
      <c r="AN632" s="185"/>
      <c r="AO632" s="185"/>
      <c r="AP632" s="185"/>
      <c r="AQ632" s="185"/>
      <c r="AR632" s="185"/>
      <c r="AS632" s="185"/>
      <c r="AT632" s="185"/>
      <c r="AU632" s="185"/>
      <c r="AV632" s="185"/>
      <c r="AW632" s="185"/>
      <c r="AX632" s="185"/>
      <c r="AY632" s="185"/>
      <c r="AZ632" s="185"/>
      <c r="BA632" s="185"/>
      <c r="BB632" s="185"/>
      <c r="BC632" s="185"/>
      <c r="BD632" s="185"/>
      <c r="BE632" s="185"/>
      <c r="BF632" s="185"/>
      <c r="BG632" s="185"/>
      <c r="BH632" s="185"/>
      <c r="BI632" s="185"/>
      <c r="BJ632" s="185"/>
    </row>
    <row r="633" spans="1:62" x14ac:dyDescent="0.3">
      <c r="A633" s="84">
        <f t="shared" si="110"/>
        <v>34</v>
      </c>
      <c r="B633" s="133">
        <f t="shared" si="110"/>
        <v>4.0787273756090568E-3</v>
      </c>
      <c r="C633" s="73">
        <f t="shared" si="111"/>
        <v>1.0000000000000002</v>
      </c>
      <c r="D633" s="43">
        <f t="shared" si="108"/>
        <v>4.0787273756090576E-3</v>
      </c>
      <c r="E633" s="133">
        <f t="shared" si="112"/>
        <v>9.6658541643729699E-3</v>
      </c>
      <c r="F633" s="73">
        <f t="shared" si="113"/>
        <v>1.0000000000000002</v>
      </c>
      <c r="G633" s="43">
        <f t="shared" si="109"/>
        <v>9.6658541643729716E-3</v>
      </c>
      <c r="H633" s="84"/>
      <c r="I633" s="133"/>
      <c r="J633" s="73"/>
      <c r="K633" s="43"/>
      <c r="L633" s="133"/>
      <c r="M633" s="73"/>
      <c r="N633" s="43"/>
      <c r="O633" s="84"/>
      <c r="P633" s="133"/>
      <c r="Q633" s="73"/>
      <c r="R633" s="43"/>
      <c r="S633" s="133"/>
      <c r="T633" s="73"/>
      <c r="U633" s="43"/>
      <c r="V633" s="185"/>
      <c r="W633" s="185"/>
      <c r="X633" s="185"/>
      <c r="Y633" s="185"/>
      <c r="Z633" s="185"/>
      <c r="AA633" s="185"/>
      <c r="AB633" s="185"/>
      <c r="AC633" s="185"/>
      <c r="AD633" s="185"/>
      <c r="AE633" s="185"/>
      <c r="AF633" s="185"/>
      <c r="AG633" s="185"/>
      <c r="AH633" s="185"/>
      <c r="AI633" s="185"/>
      <c r="AJ633" s="185"/>
      <c r="AK633" s="185"/>
      <c r="AL633" s="185"/>
      <c r="AM633" s="185"/>
      <c r="AN633" s="185"/>
      <c r="AO633" s="185"/>
      <c r="AP633" s="185"/>
      <c r="AQ633" s="185"/>
      <c r="AR633" s="185"/>
      <c r="AS633" s="185"/>
      <c r="AT633" s="185"/>
      <c r="AU633" s="185"/>
      <c r="AV633" s="185"/>
      <c r="AW633" s="185"/>
      <c r="AX633" s="185"/>
      <c r="AY633" s="185"/>
      <c r="AZ633" s="185"/>
      <c r="BA633" s="185"/>
      <c r="BB633" s="185"/>
      <c r="BC633" s="185"/>
      <c r="BD633" s="185"/>
      <c r="BE633" s="185"/>
      <c r="BF633" s="185"/>
      <c r="BG633" s="185"/>
      <c r="BH633" s="185"/>
      <c r="BI633" s="185"/>
      <c r="BJ633" s="185"/>
    </row>
    <row r="634" spans="1:62" x14ac:dyDescent="0.3">
      <c r="A634" s="84">
        <f t="shared" si="110"/>
        <v>35</v>
      </c>
      <c r="B634" s="133">
        <f t="shared" si="110"/>
        <v>4.2832398358267423E-3</v>
      </c>
      <c r="C634" s="73">
        <f t="shared" si="111"/>
        <v>1</v>
      </c>
      <c r="D634" s="43">
        <f t="shared" si="108"/>
        <v>4.2832398358267423E-3</v>
      </c>
      <c r="E634" s="133">
        <f t="shared" si="112"/>
        <v>9.9567803401755927E-3</v>
      </c>
      <c r="F634" s="73">
        <f t="shared" si="113"/>
        <v>1</v>
      </c>
      <c r="G634" s="43">
        <f t="shared" si="109"/>
        <v>9.9567803401755927E-3</v>
      </c>
      <c r="H634" s="84"/>
      <c r="I634" s="133"/>
      <c r="J634" s="73"/>
      <c r="K634" s="43"/>
      <c r="L634" s="133"/>
      <c r="M634" s="73"/>
      <c r="N634" s="43"/>
      <c r="O634" s="84"/>
      <c r="P634" s="133"/>
      <c r="Q634" s="73"/>
      <c r="R634" s="43"/>
      <c r="S634" s="133"/>
      <c r="T634" s="73"/>
      <c r="U634" s="43"/>
      <c r="V634" s="185"/>
      <c r="W634" s="185"/>
      <c r="X634" s="185"/>
      <c r="Y634" s="185"/>
      <c r="Z634" s="185"/>
      <c r="AA634" s="185"/>
      <c r="AB634" s="185"/>
      <c r="AC634" s="185"/>
      <c r="AD634" s="185"/>
      <c r="AE634" s="185"/>
      <c r="AF634" s="185"/>
      <c r="AG634" s="185"/>
      <c r="AH634" s="185"/>
      <c r="AI634" s="185"/>
      <c r="AJ634" s="185"/>
      <c r="AK634" s="185"/>
      <c r="AL634" s="185"/>
      <c r="AM634" s="185"/>
      <c r="AN634" s="185"/>
      <c r="AO634" s="185"/>
      <c r="AP634" s="185"/>
      <c r="AQ634" s="185"/>
      <c r="AR634" s="185"/>
      <c r="AS634" s="185"/>
      <c r="AT634" s="185"/>
      <c r="AU634" s="185"/>
      <c r="AV634" s="185"/>
      <c r="AW634" s="185"/>
      <c r="AX634" s="185"/>
      <c r="AY634" s="185"/>
      <c r="AZ634" s="185"/>
      <c r="BA634" s="185"/>
      <c r="BB634" s="185"/>
      <c r="BC634" s="185"/>
      <c r="BD634" s="185"/>
      <c r="BE634" s="185"/>
      <c r="BF634" s="185"/>
      <c r="BG634" s="185"/>
      <c r="BH634" s="185"/>
      <c r="BI634" s="185"/>
      <c r="BJ634" s="185"/>
    </row>
    <row r="635" spans="1:62" x14ac:dyDescent="0.3">
      <c r="A635" s="84">
        <f t="shared" si="110"/>
        <v>36</v>
      </c>
      <c r="B635" s="133">
        <f t="shared" si="110"/>
        <v>4.5440812365738692E-3</v>
      </c>
      <c r="C635" s="73">
        <f t="shared" si="111"/>
        <v>1</v>
      </c>
      <c r="D635" s="43">
        <f t="shared" si="108"/>
        <v>4.5440812365738692E-3</v>
      </c>
      <c r="E635" s="133">
        <f t="shared" si="112"/>
        <v>1.0451578874598976E-2</v>
      </c>
      <c r="F635" s="73">
        <f t="shared" si="113"/>
        <v>1</v>
      </c>
      <c r="G635" s="43">
        <f t="shared" si="109"/>
        <v>1.0451578874598976E-2</v>
      </c>
      <c r="H635" s="84"/>
      <c r="I635" s="133"/>
      <c r="J635" s="73"/>
      <c r="K635" s="43"/>
      <c r="L635" s="133"/>
      <c r="M635" s="73"/>
      <c r="N635" s="43"/>
      <c r="O635" s="84"/>
      <c r="P635" s="133"/>
      <c r="Q635" s="73"/>
      <c r="R635" s="43"/>
      <c r="S635" s="133"/>
      <c r="T635" s="73"/>
      <c r="U635" s="43"/>
      <c r="V635" s="185"/>
      <c r="W635" s="185"/>
      <c r="X635" s="185"/>
      <c r="Y635" s="185"/>
      <c r="Z635" s="185"/>
      <c r="AA635" s="185"/>
      <c r="AB635" s="185"/>
      <c r="AC635" s="185"/>
      <c r="AD635" s="185"/>
      <c r="AE635" s="185"/>
      <c r="AF635" s="185"/>
      <c r="AG635" s="185"/>
      <c r="AH635" s="185"/>
      <c r="AI635" s="185"/>
      <c r="AJ635" s="185"/>
      <c r="AK635" s="185"/>
      <c r="AL635" s="185"/>
      <c r="AM635" s="185"/>
      <c r="AN635" s="185"/>
      <c r="AO635" s="185"/>
      <c r="AP635" s="185"/>
      <c r="AQ635" s="185"/>
      <c r="AR635" s="185"/>
      <c r="AS635" s="185"/>
      <c r="AT635" s="185"/>
      <c r="AU635" s="185"/>
      <c r="AV635" s="185"/>
      <c r="AW635" s="185"/>
      <c r="AX635" s="185"/>
      <c r="AY635" s="185"/>
      <c r="AZ635" s="185"/>
      <c r="BA635" s="185"/>
      <c r="BB635" s="185"/>
      <c r="BC635" s="185"/>
      <c r="BD635" s="185"/>
      <c r="BE635" s="185"/>
      <c r="BF635" s="185"/>
      <c r="BG635" s="185"/>
      <c r="BH635" s="185"/>
      <c r="BI635" s="185"/>
      <c r="BJ635" s="185"/>
    </row>
    <row r="636" spans="1:62" x14ac:dyDescent="0.3">
      <c r="A636" s="84">
        <f t="shared" si="110"/>
        <v>37</v>
      </c>
      <c r="B636" s="133">
        <f t="shared" si="110"/>
        <v>4.7409124776284488E-3</v>
      </c>
      <c r="C636" s="73">
        <f t="shared" si="111"/>
        <v>1</v>
      </c>
      <c r="D636" s="43">
        <f t="shared" si="108"/>
        <v>4.7409124776284488E-3</v>
      </c>
      <c r="E636" s="133">
        <f t="shared" si="112"/>
        <v>1.0869885268189767E-2</v>
      </c>
      <c r="F636" s="73">
        <f t="shared" si="113"/>
        <v>1</v>
      </c>
      <c r="G636" s="43">
        <f t="shared" si="109"/>
        <v>1.0869885268189767E-2</v>
      </c>
      <c r="H636" s="84"/>
      <c r="I636" s="133"/>
      <c r="J636" s="73"/>
      <c r="K636" s="43"/>
      <c r="L636" s="133"/>
      <c r="M636" s="73"/>
      <c r="N636" s="43"/>
      <c r="O636" s="84"/>
      <c r="P636" s="133"/>
      <c r="Q636" s="73"/>
      <c r="R636" s="43"/>
      <c r="S636" s="133"/>
      <c r="T636" s="73"/>
      <c r="U636" s="43"/>
      <c r="V636" s="185"/>
      <c r="W636" s="185"/>
      <c r="X636" s="185"/>
      <c r="Y636" s="185"/>
      <c r="Z636" s="185"/>
      <c r="AA636" s="185"/>
      <c r="AB636" s="185"/>
      <c r="AC636" s="185"/>
      <c r="AD636" s="185"/>
      <c r="AE636" s="185"/>
      <c r="AF636" s="185"/>
      <c r="AG636" s="185"/>
      <c r="AH636" s="185"/>
      <c r="AI636" s="185"/>
      <c r="AJ636" s="185"/>
      <c r="AK636" s="185"/>
      <c r="AL636" s="185"/>
      <c r="AM636" s="185"/>
      <c r="AN636" s="185"/>
      <c r="AO636" s="185"/>
      <c r="AP636" s="185"/>
      <c r="AQ636" s="185"/>
      <c r="AR636" s="185"/>
      <c r="AS636" s="185"/>
      <c r="AT636" s="185"/>
      <c r="AU636" s="185"/>
      <c r="AV636" s="185"/>
      <c r="AW636" s="185"/>
      <c r="AX636" s="185"/>
      <c r="AY636" s="185"/>
      <c r="AZ636" s="185"/>
      <c r="BA636" s="185"/>
      <c r="BB636" s="185"/>
      <c r="BC636" s="185"/>
      <c r="BD636" s="185"/>
      <c r="BE636" s="185"/>
      <c r="BF636" s="185"/>
      <c r="BG636" s="185"/>
      <c r="BH636" s="185"/>
      <c r="BI636" s="185"/>
      <c r="BJ636" s="185"/>
    </row>
    <row r="637" spans="1:62" x14ac:dyDescent="0.3">
      <c r="A637" s="84">
        <f t="shared" si="110"/>
        <v>38</v>
      </c>
      <c r="B637" s="133">
        <f t="shared" si="110"/>
        <v>4.6071312438710271E-3</v>
      </c>
      <c r="C637" s="73">
        <f t="shared" si="111"/>
        <v>1</v>
      </c>
      <c r="D637" s="43">
        <f t="shared" si="108"/>
        <v>4.6071312438710271E-3</v>
      </c>
      <c r="E637" s="133">
        <f t="shared" si="112"/>
        <v>1.0490945122809892E-2</v>
      </c>
      <c r="F637" s="73">
        <f t="shared" si="113"/>
        <v>1</v>
      </c>
      <c r="G637" s="43">
        <f t="shared" si="109"/>
        <v>1.0490945122809892E-2</v>
      </c>
      <c r="H637" s="84"/>
      <c r="I637" s="133"/>
      <c r="J637" s="73"/>
      <c r="K637" s="43"/>
      <c r="L637" s="133"/>
      <c r="M637" s="73"/>
      <c r="N637" s="43"/>
      <c r="O637" s="84"/>
      <c r="P637" s="133"/>
      <c r="Q637" s="73"/>
      <c r="R637" s="43"/>
      <c r="S637" s="133"/>
      <c r="T637" s="73"/>
      <c r="U637" s="43"/>
      <c r="V637" s="185"/>
      <c r="W637" s="185"/>
      <c r="X637" s="185"/>
      <c r="Y637" s="185"/>
      <c r="Z637" s="185"/>
      <c r="AA637" s="185"/>
      <c r="AB637" s="185"/>
      <c r="AC637" s="185"/>
      <c r="AD637" s="185"/>
      <c r="AE637" s="185"/>
      <c r="AF637" s="185"/>
      <c r="AG637" s="185"/>
      <c r="AH637" s="185"/>
      <c r="AI637" s="185"/>
      <c r="AJ637" s="185"/>
      <c r="AK637" s="185"/>
      <c r="AL637" s="185"/>
      <c r="AM637" s="185"/>
      <c r="AN637" s="185"/>
      <c r="AO637" s="185"/>
      <c r="AP637" s="185"/>
      <c r="AQ637" s="185"/>
      <c r="AR637" s="185"/>
      <c r="AS637" s="185"/>
      <c r="AT637" s="185"/>
      <c r="AU637" s="185"/>
      <c r="AV637" s="185"/>
      <c r="AW637" s="185"/>
      <c r="AX637" s="185"/>
      <c r="AY637" s="185"/>
      <c r="AZ637" s="185"/>
      <c r="BA637" s="185"/>
      <c r="BB637" s="185"/>
      <c r="BC637" s="185"/>
      <c r="BD637" s="185"/>
      <c r="BE637" s="185"/>
      <c r="BF637" s="185"/>
      <c r="BG637" s="185"/>
      <c r="BH637" s="185"/>
      <c r="BI637" s="185"/>
      <c r="BJ637" s="185"/>
    </row>
    <row r="638" spans="1:62" x14ac:dyDescent="0.3">
      <c r="A638" s="84">
        <f t="shared" si="110"/>
        <v>39</v>
      </c>
      <c r="B638" s="133">
        <f t="shared" si="110"/>
        <v>4.5632842844816326E-3</v>
      </c>
      <c r="C638" s="73">
        <f t="shared" si="111"/>
        <v>1.0000000000000002</v>
      </c>
      <c r="D638" s="43">
        <f t="shared" si="108"/>
        <v>4.5632842844816335E-3</v>
      </c>
      <c r="E638" s="133">
        <f t="shared" si="112"/>
        <v>1.047654283687907E-2</v>
      </c>
      <c r="F638" s="73">
        <f t="shared" si="113"/>
        <v>1</v>
      </c>
      <c r="G638" s="43">
        <f t="shared" si="109"/>
        <v>1.047654283687907E-2</v>
      </c>
      <c r="H638" s="84"/>
      <c r="I638" s="133"/>
      <c r="J638" s="73"/>
      <c r="K638" s="43"/>
      <c r="L638" s="133"/>
      <c r="M638" s="73"/>
      <c r="N638" s="43"/>
      <c r="O638" s="84"/>
      <c r="P638" s="133"/>
      <c r="Q638" s="73"/>
      <c r="R638" s="43"/>
      <c r="S638" s="133"/>
      <c r="T638" s="73"/>
      <c r="U638" s="43"/>
      <c r="V638" s="185"/>
      <c r="W638" s="185"/>
      <c r="X638" s="185"/>
      <c r="Y638" s="185"/>
      <c r="Z638" s="185"/>
      <c r="AA638" s="185"/>
      <c r="AB638" s="185"/>
      <c r="AC638" s="185"/>
      <c r="AD638" s="185"/>
      <c r="AE638" s="185"/>
      <c r="AF638" s="185"/>
      <c r="AG638" s="185"/>
      <c r="AH638" s="185"/>
      <c r="AI638" s="185"/>
      <c r="AJ638" s="185"/>
      <c r="AK638" s="185"/>
      <c r="AL638" s="185"/>
      <c r="AM638" s="185"/>
      <c r="AN638" s="185"/>
      <c r="AO638" s="185"/>
      <c r="AP638" s="185"/>
      <c r="AQ638" s="185"/>
      <c r="AR638" s="185"/>
      <c r="AS638" s="185"/>
      <c r="AT638" s="185"/>
      <c r="AU638" s="185"/>
      <c r="AV638" s="185"/>
      <c r="AW638" s="185"/>
      <c r="AX638" s="185"/>
      <c r="AY638" s="185"/>
      <c r="AZ638" s="185"/>
      <c r="BA638" s="185"/>
      <c r="BB638" s="185"/>
      <c r="BC638" s="185"/>
      <c r="BD638" s="185"/>
      <c r="BE638" s="185"/>
      <c r="BF638" s="185"/>
      <c r="BG638" s="185"/>
      <c r="BH638" s="185"/>
      <c r="BI638" s="185"/>
      <c r="BJ638" s="185"/>
    </row>
    <row r="639" spans="1:62" x14ac:dyDescent="0.3">
      <c r="A639" s="84">
        <f t="shared" ref="A639:B658" si="114">A442</f>
        <v>40</v>
      </c>
      <c r="B639" s="133">
        <f t="shared" si="114"/>
        <v>4.5664847924662601E-3</v>
      </c>
      <c r="C639" s="73">
        <f t="shared" si="111"/>
        <v>1</v>
      </c>
      <c r="D639" s="43">
        <f t="shared" si="108"/>
        <v>4.5664847924662601E-3</v>
      </c>
      <c r="E639" s="133">
        <f t="shared" si="112"/>
        <v>1.049766618957761E-2</v>
      </c>
      <c r="F639" s="73">
        <f t="shared" si="113"/>
        <v>1</v>
      </c>
      <c r="G639" s="43">
        <f t="shared" si="109"/>
        <v>1.049766618957761E-2</v>
      </c>
      <c r="H639" s="84"/>
      <c r="I639" s="133"/>
      <c r="J639" s="73"/>
      <c r="K639" s="43"/>
      <c r="L639" s="133"/>
      <c r="M639" s="73"/>
      <c r="N639" s="43"/>
      <c r="O639" s="84"/>
      <c r="P639" s="133"/>
      <c r="Q639" s="73"/>
      <c r="R639" s="43"/>
      <c r="S639" s="133"/>
      <c r="T639" s="73"/>
      <c r="U639" s="43"/>
      <c r="V639" s="185"/>
      <c r="W639" s="185"/>
      <c r="X639" s="185"/>
      <c r="Y639" s="185"/>
      <c r="Z639" s="185"/>
      <c r="AA639" s="185"/>
      <c r="AB639" s="185"/>
      <c r="AC639" s="185"/>
      <c r="AD639" s="185"/>
      <c r="AE639" s="185"/>
      <c r="AF639" s="185"/>
      <c r="AG639" s="185"/>
      <c r="AH639" s="185"/>
      <c r="AI639" s="185"/>
      <c r="AJ639" s="185"/>
      <c r="AK639" s="185"/>
      <c r="AL639" s="185"/>
      <c r="AM639" s="185"/>
      <c r="AN639" s="185"/>
      <c r="AO639" s="185"/>
      <c r="AP639" s="185"/>
      <c r="AQ639" s="185"/>
      <c r="AR639" s="185"/>
      <c r="AS639" s="185"/>
      <c r="AT639" s="185"/>
      <c r="AU639" s="185"/>
      <c r="AV639" s="185"/>
      <c r="AW639" s="185"/>
      <c r="AX639" s="185"/>
      <c r="AY639" s="185"/>
      <c r="AZ639" s="185"/>
      <c r="BA639" s="185"/>
      <c r="BB639" s="185"/>
      <c r="BC639" s="185"/>
      <c r="BD639" s="185"/>
      <c r="BE639" s="185"/>
      <c r="BF639" s="185"/>
      <c r="BG639" s="185"/>
      <c r="BH639" s="185"/>
      <c r="BI639" s="185"/>
      <c r="BJ639" s="185"/>
    </row>
    <row r="640" spans="1:62" x14ac:dyDescent="0.3">
      <c r="A640" s="84">
        <f t="shared" si="114"/>
        <v>41</v>
      </c>
      <c r="B640" s="133">
        <f t="shared" si="114"/>
        <v>4.4778307212920837E-3</v>
      </c>
      <c r="C640" s="73">
        <f t="shared" si="111"/>
        <v>1</v>
      </c>
      <c r="D640" s="43">
        <f t="shared" si="108"/>
        <v>4.4778307212920837E-3</v>
      </c>
      <c r="E640" s="133">
        <f t="shared" si="112"/>
        <v>1.0529351218625421E-2</v>
      </c>
      <c r="F640" s="73">
        <f t="shared" si="113"/>
        <v>1</v>
      </c>
      <c r="G640" s="43">
        <f t="shared" si="109"/>
        <v>1.0529351218625421E-2</v>
      </c>
      <c r="H640" s="84"/>
      <c r="I640" s="133"/>
      <c r="J640" s="73"/>
      <c r="K640" s="43"/>
      <c r="L640" s="133"/>
      <c r="M640" s="73"/>
      <c r="N640" s="43"/>
      <c r="O640" s="84"/>
      <c r="P640" s="133"/>
      <c r="Q640" s="73"/>
      <c r="R640" s="43"/>
      <c r="S640" s="133"/>
      <c r="T640" s="73"/>
      <c r="U640" s="43"/>
      <c r="V640" s="185"/>
      <c r="W640" s="185"/>
      <c r="X640" s="185"/>
      <c r="Y640" s="185"/>
      <c r="Z640" s="185"/>
      <c r="AA640" s="185"/>
      <c r="AB640" s="185"/>
      <c r="AC640" s="185"/>
      <c r="AD640" s="185"/>
      <c r="AE640" s="185"/>
      <c r="AF640" s="185"/>
      <c r="AG640" s="185"/>
      <c r="AH640" s="185"/>
      <c r="AI640" s="185"/>
      <c r="AJ640" s="185"/>
      <c r="AK640" s="185"/>
      <c r="AL640" s="185"/>
      <c r="AM640" s="185"/>
      <c r="AN640" s="185"/>
      <c r="AO640" s="185"/>
      <c r="AP640" s="185"/>
      <c r="AQ640" s="185"/>
      <c r="AR640" s="185"/>
      <c r="AS640" s="185"/>
      <c r="AT640" s="185"/>
      <c r="AU640" s="185"/>
      <c r="AV640" s="185"/>
      <c r="AW640" s="185"/>
      <c r="AX640" s="185"/>
      <c r="AY640" s="185"/>
      <c r="AZ640" s="185"/>
      <c r="BA640" s="185"/>
      <c r="BB640" s="185"/>
      <c r="BC640" s="185"/>
      <c r="BD640" s="185"/>
      <c r="BE640" s="185"/>
      <c r="BF640" s="185"/>
      <c r="BG640" s="185"/>
      <c r="BH640" s="185"/>
      <c r="BI640" s="185"/>
      <c r="BJ640" s="185"/>
    </row>
    <row r="641" spans="1:62" x14ac:dyDescent="0.3">
      <c r="A641" s="84">
        <f t="shared" si="114"/>
        <v>42</v>
      </c>
      <c r="B641" s="133">
        <f t="shared" si="114"/>
        <v>4.3613322306516487E-3</v>
      </c>
      <c r="C641" s="73">
        <f t="shared" si="111"/>
        <v>1</v>
      </c>
      <c r="D641" s="43">
        <f t="shared" si="108"/>
        <v>4.3613322306516487E-3</v>
      </c>
      <c r="E641" s="133">
        <f t="shared" si="112"/>
        <v>1.0191057524650313E-2</v>
      </c>
      <c r="F641" s="73">
        <f t="shared" si="113"/>
        <v>1</v>
      </c>
      <c r="G641" s="43">
        <f t="shared" si="109"/>
        <v>1.0191057524650313E-2</v>
      </c>
      <c r="H641" s="84"/>
      <c r="I641" s="133"/>
      <c r="J641" s="73"/>
      <c r="K641" s="43"/>
      <c r="L641" s="133"/>
      <c r="M641" s="73"/>
      <c r="N641" s="43"/>
      <c r="O641" s="84"/>
      <c r="P641" s="133"/>
      <c r="Q641" s="73"/>
      <c r="R641" s="43"/>
      <c r="S641" s="133"/>
      <c r="T641" s="73"/>
      <c r="U641" s="43"/>
      <c r="V641" s="185"/>
      <c r="W641" s="185"/>
      <c r="X641" s="185"/>
      <c r="Y641" s="185"/>
      <c r="Z641" s="185"/>
      <c r="AA641" s="185"/>
      <c r="AB641" s="185"/>
      <c r="AC641" s="185"/>
      <c r="AD641" s="185"/>
      <c r="AE641" s="185"/>
      <c r="AF641" s="185"/>
      <c r="AG641" s="185"/>
      <c r="AH641" s="185"/>
      <c r="AI641" s="185"/>
      <c r="AJ641" s="185"/>
      <c r="AK641" s="185"/>
      <c r="AL641" s="185"/>
      <c r="AM641" s="185"/>
      <c r="AN641" s="185"/>
      <c r="AO641" s="185"/>
      <c r="AP641" s="185"/>
      <c r="AQ641" s="185"/>
      <c r="AR641" s="185"/>
      <c r="AS641" s="185"/>
      <c r="AT641" s="185"/>
      <c r="AU641" s="185"/>
      <c r="AV641" s="185"/>
      <c r="AW641" s="185"/>
      <c r="AX641" s="185"/>
      <c r="AY641" s="185"/>
      <c r="AZ641" s="185"/>
      <c r="BA641" s="185"/>
      <c r="BB641" s="185"/>
      <c r="BC641" s="185"/>
      <c r="BD641" s="185"/>
      <c r="BE641" s="185"/>
      <c r="BF641" s="185"/>
      <c r="BG641" s="185"/>
      <c r="BH641" s="185"/>
      <c r="BI641" s="185"/>
      <c r="BJ641" s="185"/>
    </row>
    <row r="642" spans="1:62" x14ac:dyDescent="0.3">
      <c r="A642" s="84">
        <f t="shared" si="114"/>
        <v>43</v>
      </c>
      <c r="B642" s="133">
        <f t="shared" si="114"/>
        <v>4.241633232026587E-3</v>
      </c>
      <c r="C642" s="73">
        <f t="shared" si="111"/>
        <v>1.0000000000000002</v>
      </c>
      <c r="D642" s="43">
        <f t="shared" si="108"/>
        <v>4.2416332320265879E-3</v>
      </c>
      <c r="E642" s="133">
        <f t="shared" si="112"/>
        <v>1.0113925282220795E-2</v>
      </c>
      <c r="F642" s="73">
        <f t="shared" si="113"/>
        <v>1.0000000000000002</v>
      </c>
      <c r="G642" s="43">
        <f t="shared" si="109"/>
        <v>1.0113925282220796E-2</v>
      </c>
      <c r="H642" s="84"/>
      <c r="I642" s="133"/>
      <c r="J642" s="73"/>
      <c r="K642" s="43"/>
      <c r="L642" s="133"/>
      <c r="M642" s="73"/>
      <c r="N642" s="43"/>
      <c r="O642" s="84"/>
      <c r="P642" s="133"/>
      <c r="Q642" s="73"/>
      <c r="R642" s="43"/>
      <c r="S642" s="133"/>
      <c r="T642" s="73"/>
      <c r="U642" s="43"/>
      <c r="V642" s="185"/>
      <c r="W642" s="185"/>
      <c r="X642" s="185"/>
      <c r="Y642" s="185"/>
      <c r="Z642" s="185"/>
      <c r="AA642" s="185"/>
      <c r="AB642" s="185"/>
      <c r="AC642" s="185"/>
      <c r="AD642" s="185"/>
      <c r="AE642" s="185"/>
      <c r="AF642" s="185"/>
      <c r="AG642" s="185"/>
      <c r="AH642" s="185"/>
      <c r="AI642" s="185"/>
      <c r="AJ642" s="185"/>
      <c r="AK642" s="185"/>
      <c r="AL642" s="185"/>
      <c r="AM642" s="185"/>
      <c r="AN642" s="185"/>
      <c r="AO642" s="185"/>
      <c r="AP642" s="185"/>
      <c r="AQ642" s="185"/>
      <c r="AR642" s="185"/>
      <c r="AS642" s="185"/>
      <c r="AT642" s="185"/>
      <c r="AU642" s="185"/>
      <c r="AV642" s="185"/>
      <c r="AW642" s="185"/>
      <c r="AX642" s="185"/>
      <c r="AY642" s="185"/>
      <c r="AZ642" s="185"/>
      <c r="BA642" s="185"/>
      <c r="BB642" s="185"/>
      <c r="BC642" s="185"/>
      <c r="BD642" s="185"/>
      <c r="BE642" s="185"/>
      <c r="BF642" s="185"/>
      <c r="BG642" s="185"/>
      <c r="BH642" s="185"/>
      <c r="BI642" s="185"/>
      <c r="BJ642" s="185"/>
    </row>
    <row r="643" spans="1:62" x14ac:dyDescent="0.3">
      <c r="A643" s="84">
        <f t="shared" si="114"/>
        <v>44</v>
      </c>
      <c r="B643" s="133">
        <f t="shared" si="114"/>
        <v>4.1376167225261997E-3</v>
      </c>
      <c r="C643" s="73">
        <f t="shared" si="111"/>
        <v>1</v>
      </c>
      <c r="D643" s="43">
        <f t="shared" si="108"/>
        <v>4.1376167225261997E-3</v>
      </c>
      <c r="E643" s="133">
        <f t="shared" si="112"/>
        <v>1.0060476798877518E-2</v>
      </c>
      <c r="F643" s="73">
        <f t="shared" si="113"/>
        <v>1</v>
      </c>
      <c r="G643" s="43">
        <f t="shared" si="109"/>
        <v>1.0060476798877518E-2</v>
      </c>
      <c r="H643" s="84"/>
      <c r="I643" s="133"/>
      <c r="J643" s="73"/>
      <c r="K643" s="43"/>
      <c r="L643" s="133"/>
      <c r="M643" s="73"/>
      <c r="N643" s="43"/>
      <c r="O643" s="84"/>
      <c r="P643" s="133"/>
      <c r="Q643" s="73"/>
      <c r="R643" s="43"/>
      <c r="S643" s="133"/>
      <c r="T643" s="73"/>
      <c r="U643" s="43"/>
      <c r="V643" s="185"/>
      <c r="W643" s="185"/>
      <c r="X643" s="185"/>
      <c r="Y643" s="185"/>
      <c r="Z643" s="185"/>
      <c r="AA643" s="185"/>
      <c r="AB643" s="185"/>
      <c r="AC643" s="185"/>
      <c r="AD643" s="185"/>
      <c r="AE643" s="185"/>
      <c r="AF643" s="185"/>
      <c r="AG643" s="185"/>
      <c r="AH643" s="185"/>
      <c r="AI643" s="185"/>
      <c r="AJ643" s="185"/>
      <c r="AK643" s="185"/>
      <c r="AL643" s="185"/>
      <c r="AM643" s="185"/>
      <c r="AN643" s="185"/>
      <c r="AO643" s="185"/>
      <c r="AP643" s="185"/>
      <c r="AQ643" s="185"/>
      <c r="AR643" s="185"/>
      <c r="AS643" s="185"/>
      <c r="AT643" s="185"/>
      <c r="AU643" s="185"/>
      <c r="AV643" s="185"/>
      <c r="AW643" s="185"/>
      <c r="AX643" s="185"/>
      <c r="AY643" s="185"/>
      <c r="AZ643" s="185"/>
      <c r="BA643" s="185"/>
      <c r="BB643" s="185"/>
      <c r="BC643" s="185"/>
      <c r="BD643" s="185"/>
      <c r="BE643" s="185"/>
      <c r="BF643" s="185"/>
      <c r="BG643" s="185"/>
      <c r="BH643" s="185"/>
      <c r="BI643" s="185"/>
      <c r="BJ643" s="185"/>
    </row>
    <row r="644" spans="1:62" x14ac:dyDescent="0.3">
      <c r="A644" s="84">
        <f t="shared" si="114"/>
        <v>45</v>
      </c>
      <c r="B644" s="133">
        <f t="shared" si="114"/>
        <v>4.0303997050411839E-3</v>
      </c>
      <c r="C644" s="73">
        <f t="shared" si="111"/>
        <v>1.0000000000000002</v>
      </c>
      <c r="D644" s="43">
        <f t="shared" si="108"/>
        <v>4.0303997050411848E-3</v>
      </c>
      <c r="E644" s="133">
        <f t="shared" si="112"/>
        <v>9.7705107754702831E-3</v>
      </c>
      <c r="F644" s="73">
        <f t="shared" si="113"/>
        <v>1.0000000000000002</v>
      </c>
      <c r="G644" s="43">
        <f t="shared" si="109"/>
        <v>9.7705107754702848E-3</v>
      </c>
      <c r="H644" s="84"/>
      <c r="I644" s="133"/>
      <c r="J644" s="73"/>
      <c r="K644" s="43"/>
      <c r="L644" s="133"/>
      <c r="M644" s="73"/>
      <c r="N644" s="43"/>
      <c r="O644" s="84"/>
      <c r="P644" s="133"/>
      <c r="Q644" s="73"/>
      <c r="R644" s="43"/>
      <c r="S644" s="133"/>
      <c r="T644" s="73"/>
      <c r="U644" s="43"/>
      <c r="V644" s="185"/>
      <c r="W644" s="185"/>
      <c r="X644" s="185"/>
      <c r="Y644" s="185"/>
      <c r="Z644" s="185"/>
      <c r="AA644" s="185"/>
      <c r="AB644" s="185"/>
      <c r="AC644" s="185"/>
      <c r="AD644" s="185"/>
      <c r="AE644" s="185"/>
      <c r="AF644" s="185"/>
      <c r="AG644" s="185"/>
      <c r="AH644" s="185"/>
      <c r="AI644" s="185"/>
      <c r="AJ644" s="185"/>
      <c r="AK644" s="185"/>
      <c r="AL644" s="185"/>
      <c r="AM644" s="185"/>
      <c r="AN644" s="185"/>
      <c r="AO644" s="185"/>
      <c r="AP644" s="185"/>
      <c r="AQ644" s="185"/>
      <c r="AR644" s="185"/>
      <c r="AS644" s="185"/>
      <c r="AT644" s="185"/>
      <c r="AU644" s="185"/>
      <c r="AV644" s="185"/>
      <c r="AW644" s="185"/>
      <c r="AX644" s="185"/>
      <c r="AY644" s="185"/>
      <c r="AZ644" s="185"/>
      <c r="BA644" s="185"/>
      <c r="BB644" s="185"/>
      <c r="BC644" s="185"/>
      <c r="BD644" s="185"/>
      <c r="BE644" s="185"/>
      <c r="BF644" s="185"/>
      <c r="BG644" s="185"/>
      <c r="BH644" s="185"/>
      <c r="BI644" s="185"/>
      <c r="BJ644" s="185"/>
    </row>
    <row r="645" spans="1:62" x14ac:dyDescent="0.3">
      <c r="A645" s="84">
        <f t="shared" si="114"/>
        <v>46</v>
      </c>
      <c r="B645" s="133">
        <f t="shared" si="114"/>
        <v>3.9388651766808424E-3</v>
      </c>
      <c r="C645" s="73">
        <f t="shared" si="111"/>
        <v>1</v>
      </c>
      <c r="D645" s="43">
        <f t="shared" si="108"/>
        <v>3.9388651766808424E-3</v>
      </c>
      <c r="E645" s="133">
        <f t="shared" si="112"/>
        <v>9.7173823429254694E-3</v>
      </c>
      <c r="F645" s="73">
        <f t="shared" si="113"/>
        <v>1</v>
      </c>
      <c r="G645" s="43">
        <f t="shared" si="109"/>
        <v>9.7173823429254694E-3</v>
      </c>
      <c r="H645" s="84"/>
      <c r="I645" s="133"/>
      <c r="J645" s="73"/>
      <c r="K645" s="43"/>
      <c r="L645" s="133"/>
      <c r="M645" s="73"/>
      <c r="N645" s="43"/>
      <c r="O645" s="84"/>
      <c r="P645" s="133"/>
      <c r="Q645" s="73"/>
      <c r="R645" s="43"/>
      <c r="S645" s="133"/>
      <c r="T645" s="73"/>
      <c r="U645" s="43"/>
      <c r="V645" s="185"/>
      <c r="W645" s="185"/>
      <c r="X645" s="185"/>
      <c r="Y645" s="185"/>
      <c r="Z645" s="185"/>
      <c r="AA645" s="185"/>
      <c r="AB645" s="185"/>
      <c r="AC645" s="185"/>
      <c r="AD645" s="185"/>
      <c r="AE645" s="185"/>
      <c r="AF645" s="185"/>
      <c r="AG645" s="185"/>
      <c r="AH645" s="185"/>
      <c r="AI645" s="185"/>
      <c r="AJ645" s="185"/>
      <c r="AK645" s="185"/>
      <c r="AL645" s="185"/>
      <c r="AM645" s="185"/>
      <c r="AN645" s="185"/>
      <c r="AO645" s="185"/>
      <c r="AP645" s="185"/>
      <c r="AQ645" s="185"/>
      <c r="AR645" s="185"/>
      <c r="AS645" s="185"/>
      <c r="AT645" s="185"/>
      <c r="AU645" s="185"/>
      <c r="AV645" s="185"/>
      <c r="AW645" s="185"/>
      <c r="AX645" s="185"/>
      <c r="AY645" s="185"/>
      <c r="AZ645" s="185"/>
      <c r="BA645" s="185"/>
      <c r="BB645" s="185"/>
      <c r="BC645" s="185"/>
      <c r="BD645" s="185"/>
      <c r="BE645" s="185"/>
      <c r="BF645" s="185"/>
      <c r="BG645" s="185"/>
      <c r="BH645" s="185"/>
      <c r="BI645" s="185"/>
      <c r="BJ645" s="185"/>
    </row>
    <row r="646" spans="1:62" x14ac:dyDescent="0.3">
      <c r="A646" s="84">
        <f t="shared" si="114"/>
        <v>47</v>
      </c>
      <c r="B646" s="133">
        <f t="shared" si="114"/>
        <v>3.8153255684742282E-3</v>
      </c>
      <c r="C646" s="73">
        <f t="shared" si="111"/>
        <v>1</v>
      </c>
      <c r="D646" s="43">
        <f t="shared" si="108"/>
        <v>3.8153255684742282E-3</v>
      </c>
      <c r="E646" s="133">
        <f t="shared" si="112"/>
        <v>9.9097328728015716E-3</v>
      </c>
      <c r="F646" s="73">
        <f t="shared" si="113"/>
        <v>1</v>
      </c>
      <c r="G646" s="43">
        <f t="shared" si="109"/>
        <v>9.9097328728015716E-3</v>
      </c>
      <c r="H646" s="84"/>
      <c r="I646" s="133"/>
      <c r="J646" s="73"/>
      <c r="K646" s="43"/>
      <c r="L646" s="133"/>
      <c r="M646" s="73"/>
      <c r="N646" s="43"/>
      <c r="O646" s="84"/>
      <c r="P646" s="133"/>
      <c r="Q646" s="73"/>
      <c r="R646" s="43"/>
      <c r="S646" s="133"/>
      <c r="T646" s="73"/>
      <c r="U646" s="43"/>
      <c r="V646" s="185"/>
      <c r="W646" s="185"/>
      <c r="X646" s="185"/>
      <c r="Y646" s="185"/>
      <c r="Z646" s="185"/>
      <c r="AA646" s="185"/>
      <c r="AB646" s="185"/>
      <c r="AC646" s="185"/>
      <c r="AD646" s="185"/>
      <c r="AE646" s="185"/>
      <c r="AF646" s="185"/>
      <c r="AG646" s="185"/>
      <c r="AH646" s="185"/>
      <c r="AI646" s="185"/>
      <c r="AJ646" s="185"/>
      <c r="AK646" s="185"/>
      <c r="AL646" s="185"/>
      <c r="AM646" s="185"/>
      <c r="AN646" s="185"/>
      <c r="AO646" s="185"/>
      <c r="AP646" s="185"/>
      <c r="AQ646" s="185"/>
      <c r="AR646" s="185"/>
      <c r="AS646" s="185"/>
      <c r="AT646" s="185"/>
      <c r="AU646" s="185"/>
      <c r="AV646" s="185"/>
      <c r="AW646" s="185"/>
      <c r="AX646" s="185"/>
      <c r="AY646" s="185"/>
      <c r="AZ646" s="185"/>
      <c r="BA646" s="185"/>
      <c r="BB646" s="185"/>
      <c r="BC646" s="185"/>
      <c r="BD646" s="185"/>
      <c r="BE646" s="185"/>
      <c r="BF646" s="185"/>
      <c r="BG646" s="185"/>
      <c r="BH646" s="185"/>
      <c r="BI646" s="185"/>
      <c r="BJ646" s="185"/>
    </row>
    <row r="647" spans="1:62" x14ac:dyDescent="0.3">
      <c r="A647" s="84">
        <f t="shared" si="114"/>
        <v>48</v>
      </c>
      <c r="B647" s="133">
        <f t="shared" si="114"/>
        <v>3.6924260618645391E-3</v>
      </c>
      <c r="C647" s="73">
        <f t="shared" si="111"/>
        <v>1</v>
      </c>
      <c r="D647" s="43">
        <f t="shared" si="108"/>
        <v>3.6924260618645391E-3</v>
      </c>
      <c r="E647" s="133">
        <f t="shared" si="112"/>
        <v>9.6284082209528304E-3</v>
      </c>
      <c r="F647" s="73">
        <f t="shared" si="113"/>
        <v>1</v>
      </c>
      <c r="G647" s="43">
        <f t="shared" si="109"/>
        <v>9.6284082209528304E-3</v>
      </c>
      <c r="H647" s="84"/>
      <c r="I647" s="133"/>
      <c r="J647" s="73"/>
      <c r="K647" s="43"/>
      <c r="L647" s="133"/>
      <c r="M647" s="73"/>
      <c r="N647" s="43"/>
      <c r="O647" s="84"/>
      <c r="P647" s="133"/>
      <c r="Q647" s="73"/>
      <c r="R647" s="43"/>
      <c r="S647" s="133"/>
      <c r="T647" s="73"/>
      <c r="U647" s="43"/>
      <c r="V647" s="185"/>
      <c r="W647" s="185"/>
      <c r="X647" s="185"/>
      <c r="Y647" s="185"/>
      <c r="Z647" s="185"/>
      <c r="AA647" s="185"/>
      <c r="AB647" s="185"/>
      <c r="AC647" s="185"/>
      <c r="AD647" s="185"/>
      <c r="AE647" s="185"/>
      <c r="AF647" s="185"/>
      <c r="AG647" s="185"/>
      <c r="AH647" s="185"/>
      <c r="AI647" s="185"/>
      <c r="AJ647" s="185"/>
      <c r="AK647" s="185"/>
      <c r="AL647" s="185"/>
      <c r="AM647" s="185"/>
      <c r="AN647" s="185"/>
      <c r="AO647" s="185"/>
      <c r="AP647" s="185"/>
      <c r="AQ647" s="185"/>
      <c r="AR647" s="185"/>
      <c r="AS647" s="185"/>
      <c r="AT647" s="185"/>
      <c r="AU647" s="185"/>
      <c r="AV647" s="185"/>
      <c r="AW647" s="185"/>
      <c r="AX647" s="185"/>
      <c r="AY647" s="185"/>
      <c r="AZ647" s="185"/>
      <c r="BA647" s="185"/>
      <c r="BB647" s="185"/>
      <c r="BC647" s="185"/>
      <c r="BD647" s="185"/>
      <c r="BE647" s="185"/>
      <c r="BF647" s="185"/>
      <c r="BG647" s="185"/>
      <c r="BH647" s="185"/>
      <c r="BI647" s="185"/>
      <c r="BJ647" s="185"/>
    </row>
    <row r="648" spans="1:62" x14ac:dyDescent="0.3">
      <c r="A648" s="84">
        <f t="shared" si="114"/>
        <v>49</v>
      </c>
      <c r="B648" s="133">
        <f t="shared" si="114"/>
        <v>3.4786321284914342E-3</v>
      </c>
      <c r="C648" s="73">
        <f t="shared" si="111"/>
        <v>1</v>
      </c>
      <c r="D648" s="43">
        <f t="shared" si="108"/>
        <v>3.4786321284914342E-3</v>
      </c>
      <c r="E648" s="133">
        <f t="shared" si="112"/>
        <v>8.7409073568156734E-3</v>
      </c>
      <c r="F648" s="73">
        <f t="shared" si="113"/>
        <v>1</v>
      </c>
      <c r="G648" s="43">
        <f t="shared" si="109"/>
        <v>8.7409073568156734E-3</v>
      </c>
      <c r="H648" s="84"/>
      <c r="I648" s="133"/>
      <c r="J648" s="73"/>
      <c r="K648" s="43"/>
      <c r="L648" s="133"/>
      <c r="M648" s="73"/>
      <c r="N648" s="43"/>
      <c r="O648" s="84"/>
      <c r="P648" s="133"/>
      <c r="Q648" s="73"/>
      <c r="R648" s="43"/>
      <c r="S648" s="133"/>
      <c r="T648" s="73"/>
      <c r="U648" s="43"/>
      <c r="V648" s="185"/>
      <c r="W648" s="185"/>
      <c r="X648" s="185"/>
      <c r="Y648" s="185"/>
      <c r="Z648" s="185"/>
      <c r="AA648" s="185"/>
      <c r="AB648" s="185"/>
      <c r="AC648" s="185"/>
      <c r="AD648" s="185"/>
      <c r="AE648" s="185"/>
      <c r="AF648" s="185"/>
      <c r="AG648" s="185"/>
      <c r="AH648" s="185"/>
      <c r="AI648" s="185"/>
      <c r="AJ648" s="185"/>
      <c r="AK648" s="185"/>
      <c r="AL648" s="185"/>
      <c r="AM648" s="185"/>
      <c r="AN648" s="185"/>
      <c r="AO648" s="185"/>
      <c r="AP648" s="185"/>
      <c r="AQ648" s="185"/>
      <c r="AR648" s="185"/>
      <c r="AS648" s="185"/>
      <c r="AT648" s="185"/>
      <c r="AU648" s="185"/>
      <c r="AV648" s="185"/>
      <c r="AW648" s="185"/>
      <c r="AX648" s="185"/>
      <c r="AY648" s="185"/>
      <c r="AZ648" s="185"/>
      <c r="BA648" s="185"/>
      <c r="BB648" s="185"/>
      <c r="BC648" s="185"/>
      <c r="BD648" s="185"/>
      <c r="BE648" s="185"/>
      <c r="BF648" s="185"/>
      <c r="BG648" s="185"/>
      <c r="BH648" s="185"/>
      <c r="BI648" s="185"/>
      <c r="BJ648" s="185"/>
    </row>
    <row r="649" spans="1:62" x14ac:dyDescent="0.3">
      <c r="A649" s="84">
        <f t="shared" si="114"/>
        <v>50</v>
      </c>
      <c r="B649" s="133">
        <f t="shared" si="114"/>
        <v>3.3669343998279405E-3</v>
      </c>
      <c r="C649" s="73">
        <f t="shared" si="111"/>
        <v>1</v>
      </c>
      <c r="D649" s="43">
        <f t="shared" si="108"/>
        <v>3.3669343998279405E-3</v>
      </c>
      <c r="E649" s="133">
        <f t="shared" si="112"/>
        <v>8.5863228211581748E-3</v>
      </c>
      <c r="F649" s="73">
        <f t="shared" si="113"/>
        <v>1</v>
      </c>
      <c r="G649" s="43">
        <f t="shared" si="109"/>
        <v>8.5863228211581748E-3</v>
      </c>
      <c r="H649" s="84"/>
      <c r="I649" s="133"/>
      <c r="J649" s="73"/>
      <c r="K649" s="43"/>
      <c r="L649" s="133"/>
      <c r="M649" s="73"/>
      <c r="N649" s="43"/>
      <c r="O649" s="84"/>
      <c r="P649" s="133"/>
      <c r="Q649" s="73"/>
      <c r="R649" s="43"/>
      <c r="S649" s="133"/>
      <c r="T649" s="73"/>
      <c r="U649" s="43"/>
      <c r="V649" s="185"/>
      <c r="W649" s="185"/>
      <c r="X649" s="185"/>
      <c r="Y649" s="185"/>
      <c r="Z649" s="185"/>
      <c r="AA649" s="185"/>
      <c r="AB649" s="185"/>
      <c r="AC649" s="185"/>
      <c r="AD649" s="185"/>
      <c r="AE649" s="185"/>
      <c r="AF649" s="185"/>
      <c r="AG649" s="185"/>
      <c r="AH649" s="185"/>
      <c r="AI649" s="185"/>
      <c r="AJ649" s="185"/>
      <c r="AK649" s="185"/>
      <c r="AL649" s="185"/>
      <c r="AM649" s="185"/>
      <c r="AN649" s="185"/>
      <c r="AO649" s="185"/>
      <c r="AP649" s="185"/>
      <c r="AQ649" s="185"/>
      <c r="AR649" s="185"/>
      <c r="AS649" s="185"/>
      <c r="AT649" s="185"/>
      <c r="AU649" s="185"/>
      <c r="AV649" s="185"/>
      <c r="AW649" s="185"/>
      <c r="AX649" s="185"/>
      <c r="AY649" s="185"/>
      <c r="AZ649" s="185"/>
      <c r="BA649" s="185"/>
      <c r="BB649" s="185"/>
      <c r="BC649" s="185"/>
      <c r="BD649" s="185"/>
      <c r="BE649" s="185"/>
      <c r="BF649" s="185"/>
      <c r="BG649" s="185"/>
      <c r="BH649" s="185"/>
      <c r="BI649" s="185"/>
      <c r="BJ649" s="185"/>
    </row>
    <row r="650" spans="1:62" x14ac:dyDescent="0.3">
      <c r="A650" s="84">
        <f t="shared" si="114"/>
        <v>51</v>
      </c>
      <c r="B650" s="133">
        <f t="shared" si="114"/>
        <v>3.2251518961089504E-3</v>
      </c>
      <c r="C650" s="73">
        <f t="shared" si="111"/>
        <v>1</v>
      </c>
      <c r="D650" s="43">
        <f t="shared" si="108"/>
        <v>3.2251518961089504E-3</v>
      </c>
      <c r="E650" s="133">
        <f t="shared" si="112"/>
        <v>8.6106466818413416E-3</v>
      </c>
      <c r="F650" s="73">
        <f t="shared" si="113"/>
        <v>1.0000000000000002</v>
      </c>
      <c r="G650" s="43">
        <f t="shared" si="109"/>
        <v>8.6106466818413434E-3</v>
      </c>
      <c r="H650" s="84"/>
      <c r="I650" s="133"/>
      <c r="J650" s="73"/>
      <c r="K650" s="43"/>
      <c r="L650" s="133"/>
      <c r="M650" s="73"/>
      <c r="N650" s="43"/>
      <c r="O650" s="84"/>
      <c r="P650" s="133"/>
      <c r="Q650" s="73"/>
      <c r="R650" s="43"/>
      <c r="S650" s="133"/>
      <c r="T650" s="73"/>
      <c r="U650" s="43"/>
      <c r="V650" s="185"/>
      <c r="W650" s="185"/>
      <c r="X650" s="185"/>
      <c r="Y650" s="185"/>
      <c r="Z650" s="185"/>
      <c r="AA650" s="185"/>
      <c r="AB650" s="185"/>
      <c r="AC650" s="185"/>
      <c r="AD650" s="185"/>
      <c r="AE650" s="185"/>
      <c r="AF650" s="185"/>
      <c r="AG650" s="185"/>
      <c r="AH650" s="185"/>
      <c r="AI650" s="185"/>
      <c r="AJ650" s="185"/>
      <c r="AK650" s="185"/>
      <c r="AL650" s="185"/>
      <c r="AM650" s="185"/>
      <c r="AN650" s="185"/>
      <c r="AO650" s="185"/>
      <c r="AP650" s="185"/>
      <c r="AQ650" s="185"/>
      <c r="AR650" s="185"/>
      <c r="AS650" s="185"/>
      <c r="AT650" s="185"/>
      <c r="AU650" s="185"/>
      <c r="AV650" s="185"/>
      <c r="AW650" s="185"/>
      <c r="AX650" s="185"/>
      <c r="AY650" s="185"/>
      <c r="AZ650" s="185"/>
      <c r="BA650" s="185"/>
      <c r="BB650" s="185"/>
      <c r="BC650" s="185"/>
      <c r="BD650" s="185"/>
      <c r="BE650" s="185"/>
      <c r="BF650" s="185"/>
      <c r="BG650" s="185"/>
      <c r="BH650" s="185"/>
      <c r="BI650" s="185"/>
      <c r="BJ650" s="185"/>
    </row>
    <row r="651" spans="1:62" x14ac:dyDescent="0.3">
      <c r="A651" s="84">
        <f t="shared" si="114"/>
        <v>52</v>
      </c>
      <c r="B651" s="133">
        <f t="shared" si="114"/>
        <v>3.1579412284317766E-3</v>
      </c>
      <c r="C651" s="73">
        <f t="shared" si="111"/>
        <v>1</v>
      </c>
      <c r="D651" s="43">
        <f t="shared" si="108"/>
        <v>3.1579412284317766E-3</v>
      </c>
      <c r="E651" s="133">
        <f t="shared" si="112"/>
        <v>8.639771304501451E-3</v>
      </c>
      <c r="F651" s="73">
        <f t="shared" si="113"/>
        <v>1</v>
      </c>
      <c r="G651" s="43">
        <f t="shared" si="109"/>
        <v>8.639771304501451E-3</v>
      </c>
      <c r="H651" s="84"/>
      <c r="I651" s="133"/>
      <c r="J651" s="73"/>
      <c r="K651" s="43"/>
      <c r="L651" s="133"/>
      <c r="M651" s="73"/>
      <c r="N651" s="43"/>
      <c r="O651" s="84"/>
      <c r="P651" s="133"/>
      <c r="Q651" s="73"/>
      <c r="R651" s="43"/>
      <c r="S651" s="133"/>
      <c r="T651" s="73"/>
      <c r="U651" s="43"/>
      <c r="V651" s="185"/>
      <c r="W651" s="185"/>
      <c r="X651" s="185"/>
      <c r="Y651" s="185"/>
      <c r="Z651" s="185"/>
      <c r="AA651" s="185"/>
      <c r="AB651" s="185"/>
      <c r="AC651" s="185"/>
      <c r="AD651" s="185"/>
      <c r="AE651" s="185"/>
      <c r="AF651" s="185"/>
      <c r="AG651" s="185"/>
      <c r="AH651" s="185"/>
      <c r="AI651" s="185"/>
      <c r="AJ651" s="185"/>
      <c r="AK651" s="185"/>
      <c r="AL651" s="185"/>
      <c r="AM651" s="185"/>
      <c r="AN651" s="185"/>
      <c r="AO651" s="185"/>
      <c r="AP651" s="185"/>
      <c r="AQ651" s="185"/>
      <c r="AR651" s="185"/>
      <c r="AS651" s="185"/>
      <c r="AT651" s="185"/>
      <c r="AU651" s="185"/>
      <c r="AV651" s="185"/>
      <c r="AW651" s="185"/>
      <c r="AX651" s="185"/>
      <c r="AY651" s="185"/>
      <c r="AZ651" s="185"/>
      <c r="BA651" s="185"/>
      <c r="BB651" s="185"/>
      <c r="BC651" s="185"/>
      <c r="BD651" s="185"/>
      <c r="BE651" s="185"/>
      <c r="BF651" s="185"/>
      <c r="BG651" s="185"/>
      <c r="BH651" s="185"/>
      <c r="BI651" s="185"/>
      <c r="BJ651" s="185"/>
    </row>
    <row r="652" spans="1:62" x14ac:dyDescent="0.3">
      <c r="A652" s="84">
        <f t="shared" si="114"/>
        <v>53</v>
      </c>
      <c r="B652" s="133">
        <f t="shared" si="114"/>
        <v>3.0926508655453795E-3</v>
      </c>
      <c r="C652" s="73">
        <f t="shared" si="111"/>
        <v>1</v>
      </c>
      <c r="D652" s="43">
        <f t="shared" si="108"/>
        <v>3.0926508655453795E-3</v>
      </c>
      <c r="E652" s="133">
        <f t="shared" si="112"/>
        <v>8.6304898313460318E-3</v>
      </c>
      <c r="F652" s="73">
        <f t="shared" si="113"/>
        <v>1</v>
      </c>
      <c r="G652" s="43">
        <f t="shared" si="109"/>
        <v>8.6304898313460318E-3</v>
      </c>
      <c r="H652" s="84"/>
      <c r="I652" s="133"/>
      <c r="J652" s="73"/>
      <c r="K652" s="43"/>
      <c r="L652" s="133"/>
      <c r="M652" s="73"/>
      <c r="N652" s="43"/>
      <c r="O652" s="84"/>
      <c r="P652" s="133"/>
      <c r="Q652" s="73"/>
      <c r="R652" s="43"/>
      <c r="S652" s="133"/>
      <c r="T652" s="73"/>
      <c r="U652" s="43"/>
      <c r="V652" s="185"/>
      <c r="W652" s="185"/>
      <c r="X652" s="185"/>
      <c r="Y652" s="185"/>
      <c r="Z652" s="185"/>
      <c r="AA652" s="185"/>
      <c r="AB652" s="185"/>
      <c r="AC652" s="185"/>
      <c r="AD652" s="185"/>
      <c r="AE652" s="185"/>
      <c r="AF652" s="185"/>
      <c r="AG652" s="185"/>
      <c r="AH652" s="185"/>
      <c r="AI652" s="185"/>
      <c r="AJ652" s="185"/>
      <c r="AK652" s="185"/>
      <c r="AL652" s="185"/>
      <c r="AM652" s="185"/>
      <c r="AN652" s="185"/>
      <c r="AO652" s="185"/>
      <c r="AP652" s="185"/>
      <c r="AQ652" s="185"/>
      <c r="AR652" s="185"/>
      <c r="AS652" s="185"/>
      <c r="AT652" s="185"/>
      <c r="AU652" s="185"/>
      <c r="AV652" s="185"/>
      <c r="AW652" s="185"/>
      <c r="AX652" s="185"/>
      <c r="AY652" s="185"/>
      <c r="AZ652" s="185"/>
      <c r="BA652" s="185"/>
      <c r="BB652" s="185"/>
      <c r="BC652" s="185"/>
      <c r="BD652" s="185"/>
      <c r="BE652" s="185"/>
      <c r="BF652" s="185"/>
      <c r="BG652" s="185"/>
      <c r="BH652" s="185"/>
      <c r="BI652" s="185"/>
      <c r="BJ652" s="185"/>
    </row>
    <row r="653" spans="1:62" x14ac:dyDescent="0.3">
      <c r="A653" s="84">
        <f t="shared" si="114"/>
        <v>54</v>
      </c>
      <c r="B653" s="133">
        <f t="shared" si="114"/>
        <v>3.1915465622703635E-3</v>
      </c>
      <c r="C653" s="73">
        <f t="shared" si="111"/>
        <v>1</v>
      </c>
      <c r="D653" s="43">
        <f t="shared" si="108"/>
        <v>3.1915465622703635E-3</v>
      </c>
      <c r="E653" s="133">
        <f t="shared" si="112"/>
        <v>8.9975880971827852E-3</v>
      </c>
      <c r="F653" s="73">
        <f t="shared" si="113"/>
        <v>1</v>
      </c>
      <c r="G653" s="43">
        <f t="shared" si="109"/>
        <v>8.9975880971827852E-3</v>
      </c>
      <c r="H653" s="84"/>
      <c r="I653" s="133"/>
      <c r="J653" s="73"/>
      <c r="K653" s="43"/>
      <c r="L653" s="133"/>
      <c r="M653" s="73"/>
      <c r="N653" s="43"/>
      <c r="O653" s="84"/>
      <c r="P653" s="133"/>
      <c r="Q653" s="73"/>
      <c r="R653" s="43"/>
      <c r="S653" s="133"/>
      <c r="T653" s="73"/>
      <c r="U653" s="43"/>
      <c r="V653" s="185"/>
      <c r="W653" s="185"/>
      <c r="X653" s="185"/>
      <c r="Y653" s="185"/>
      <c r="Z653" s="185"/>
      <c r="AA653" s="185"/>
      <c r="AB653" s="185"/>
      <c r="AC653" s="185"/>
      <c r="AD653" s="185"/>
      <c r="AE653" s="185"/>
      <c r="AF653" s="185"/>
      <c r="AG653" s="185"/>
      <c r="AH653" s="185"/>
      <c r="AI653" s="185"/>
      <c r="AJ653" s="185"/>
      <c r="AK653" s="185"/>
      <c r="AL653" s="185"/>
      <c r="AM653" s="185"/>
      <c r="AN653" s="185"/>
      <c r="AO653" s="185"/>
      <c r="AP653" s="185"/>
      <c r="AQ653" s="185"/>
      <c r="AR653" s="185"/>
      <c r="AS653" s="185"/>
      <c r="AT653" s="185"/>
      <c r="AU653" s="185"/>
      <c r="AV653" s="185"/>
      <c r="AW653" s="185"/>
      <c r="AX653" s="185"/>
      <c r="AY653" s="185"/>
      <c r="AZ653" s="185"/>
      <c r="BA653" s="185"/>
      <c r="BB653" s="185"/>
      <c r="BC653" s="185"/>
      <c r="BD653" s="185"/>
      <c r="BE653" s="185"/>
      <c r="BF653" s="185"/>
      <c r="BG653" s="185"/>
      <c r="BH653" s="185"/>
      <c r="BI653" s="185"/>
      <c r="BJ653" s="185"/>
    </row>
    <row r="654" spans="1:62" x14ac:dyDescent="0.3">
      <c r="A654" s="84">
        <f t="shared" si="114"/>
        <v>55</v>
      </c>
      <c r="B654" s="133">
        <f t="shared" si="114"/>
        <v>2.3741368229965461E-3</v>
      </c>
      <c r="C654" s="73">
        <f t="shared" si="111"/>
        <v>1.0000000000000002</v>
      </c>
      <c r="D654" s="43">
        <f t="shared" si="108"/>
        <v>2.3741368229965466E-3</v>
      </c>
      <c r="E654" s="133">
        <f t="shared" si="112"/>
        <v>7.0443180741647316E-3</v>
      </c>
      <c r="F654" s="73">
        <f t="shared" si="113"/>
        <v>1</v>
      </c>
      <c r="G654" s="43">
        <f t="shared" si="109"/>
        <v>7.0443180741647316E-3</v>
      </c>
      <c r="H654" s="84"/>
      <c r="I654" s="133"/>
      <c r="J654" s="73"/>
      <c r="K654" s="43"/>
      <c r="L654" s="133"/>
      <c r="M654" s="73"/>
      <c r="N654" s="43"/>
      <c r="O654" s="84"/>
      <c r="P654" s="133"/>
      <c r="Q654" s="73"/>
      <c r="R654" s="43"/>
      <c r="S654" s="133"/>
      <c r="T654" s="73"/>
      <c r="U654" s="43"/>
      <c r="V654" s="185"/>
      <c r="W654" s="185"/>
      <c r="X654" s="185"/>
      <c r="Y654" s="185"/>
      <c r="Z654" s="185"/>
      <c r="AA654" s="185"/>
      <c r="AB654" s="185"/>
      <c r="AC654" s="185"/>
      <c r="AD654" s="185"/>
      <c r="AE654" s="185"/>
      <c r="AF654" s="185"/>
      <c r="AG654" s="185"/>
      <c r="AH654" s="185"/>
      <c r="AI654" s="185"/>
      <c r="AJ654" s="185"/>
      <c r="AK654" s="185"/>
      <c r="AL654" s="185"/>
      <c r="AM654" s="185"/>
      <c r="AN654" s="185"/>
      <c r="AO654" s="185"/>
      <c r="AP654" s="185"/>
      <c r="AQ654" s="185"/>
      <c r="AR654" s="185"/>
      <c r="AS654" s="185"/>
      <c r="AT654" s="185"/>
      <c r="AU654" s="185"/>
      <c r="AV654" s="185"/>
      <c r="AW654" s="185"/>
      <c r="AX654" s="185"/>
      <c r="AY654" s="185"/>
      <c r="AZ654" s="185"/>
      <c r="BA654" s="185"/>
      <c r="BB654" s="185"/>
      <c r="BC654" s="185"/>
      <c r="BD654" s="185"/>
      <c r="BE654" s="185"/>
      <c r="BF654" s="185"/>
      <c r="BG654" s="185"/>
      <c r="BH654" s="185"/>
      <c r="BI654" s="185"/>
      <c r="BJ654" s="185"/>
    </row>
    <row r="655" spans="1:62" x14ac:dyDescent="0.3">
      <c r="A655" s="84">
        <f t="shared" si="114"/>
        <v>56</v>
      </c>
      <c r="B655" s="133">
        <f t="shared" si="114"/>
        <v>2.2534776719760961E-3</v>
      </c>
      <c r="C655" s="73">
        <f t="shared" si="111"/>
        <v>1</v>
      </c>
      <c r="D655" s="43">
        <f t="shared" si="108"/>
        <v>2.2534776719760961E-3</v>
      </c>
      <c r="E655" s="133">
        <f t="shared" si="112"/>
        <v>6.7565924063467354E-3</v>
      </c>
      <c r="F655" s="73">
        <f t="shared" si="113"/>
        <v>1</v>
      </c>
      <c r="G655" s="43">
        <f t="shared" si="109"/>
        <v>6.7565924063467354E-3</v>
      </c>
      <c r="H655" s="84"/>
      <c r="I655" s="133"/>
      <c r="J655" s="73"/>
      <c r="K655" s="43"/>
      <c r="L655" s="133"/>
      <c r="M655" s="73"/>
      <c r="N655" s="43"/>
      <c r="O655" s="84"/>
      <c r="P655" s="133"/>
      <c r="Q655" s="73"/>
      <c r="R655" s="43"/>
      <c r="S655" s="133"/>
      <c r="T655" s="73"/>
      <c r="U655" s="43"/>
      <c r="V655" s="185"/>
      <c r="W655" s="185"/>
      <c r="X655" s="185"/>
      <c r="Y655" s="185"/>
      <c r="Z655" s="185"/>
      <c r="AA655" s="185"/>
      <c r="AB655" s="185"/>
      <c r="AC655" s="185"/>
      <c r="AD655" s="185"/>
      <c r="AE655" s="185"/>
      <c r="AF655" s="185"/>
      <c r="AG655" s="185"/>
      <c r="AH655" s="185"/>
      <c r="AI655" s="185"/>
      <c r="AJ655" s="185"/>
      <c r="AK655" s="185"/>
      <c r="AL655" s="185"/>
      <c r="AM655" s="185"/>
      <c r="AN655" s="185"/>
      <c r="AO655" s="185"/>
      <c r="AP655" s="185"/>
      <c r="AQ655" s="185"/>
      <c r="AR655" s="185"/>
      <c r="AS655" s="185"/>
      <c r="AT655" s="185"/>
      <c r="AU655" s="185"/>
      <c r="AV655" s="185"/>
      <c r="AW655" s="185"/>
      <c r="AX655" s="185"/>
      <c r="AY655" s="185"/>
      <c r="AZ655" s="185"/>
      <c r="BA655" s="185"/>
      <c r="BB655" s="185"/>
      <c r="BC655" s="185"/>
      <c r="BD655" s="185"/>
      <c r="BE655" s="185"/>
      <c r="BF655" s="185"/>
      <c r="BG655" s="185"/>
      <c r="BH655" s="185"/>
      <c r="BI655" s="185"/>
      <c r="BJ655" s="185"/>
    </row>
    <row r="656" spans="1:62" x14ac:dyDescent="0.3">
      <c r="A656" s="84">
        <f t="shared" si="114"/>
        <v>57</v>
      </c>
      <c r="B656" s="133">
        <f t="shared" si="114"/>
        <v>2.1334586225525715E-3</v>
      </c>
      <c r="C656" s="73">
        <f t="shared" si="111"/>
        <v>1</v>
      </c>
      <c r="D656" s="43">
        <f t="shared" si="108"/>
        <v>2.1334586225525715E-3</v>
      </c>
      <c r="E656" s="133">
        <f t="shared" si="112"/>
        <v>6.7898776893868598E-3</v>
      </c>
      <c r="F656" s="73">
        <f t="shared" si="113"/>
        <v>1</v>
      </c>
      <c r="G656" s="43">
        <f t="shared" si="109"/>
        <v>6.7898776893868598E-3</v>
      </c>
      <c r="H656" s="84"/>
      <c r="I656" s="133"/>
      <c r="J656" s="73"/>
      <c r="K656" s="43"/>
      <c r="L656" s="133"/>
      <c r="M656" s="73"/>
      <c r="N656" s="43"/>
      <c r="O656" s="84"/>
      <c r="P656" s="133"/>
      <c r="Q656" s="73"/>
      <c r="R656" s="43"/>
      <c r="S656" s="133"/>
      <c r="T656" s="73"/>
      <c r="U656" s="43"/>
      <c r="V656" s="185"/>
      <c r="W656" s="185"/>
      <c r="X656" s="185"/>
      <c r="Y656" s="185"/>
      <c r="Z656" s="185"/>
      <c r="AA656" s="185"/>
      <c r="AB656" s="185"/>
      <c r="AC656" s="185"/>
      <c r="AD656" s="185"/>
      <c r="AE656" s="185"/>
      <c r="AF656" s="185"/>
      <c r="AG656" s="185"/>
      <c r="AH656" s="185"/>
      <c r="AI656" s="185"/>
      <c r="AJ656" s="185"/>
      <c r="AK656" s="185"/>
      <c r="AL656" s="185"/>
      <c r="AM656" s="185"/>
      <c r="AN656" s="185"/>
      <c r="AO656" s="185"/>
      <c r="AP656" s="185"/>
      <c r="AQ656" s="185"/>
      <c r="AR656" s="185"/>
      <c r="AS656" s="185"/>
      <c r="AT656" s="185"/>
      <c r="AU656" s="185"/>
      <c r="AV656" s="185"/>
      <c r="AW656" s="185"/>
      <c r="AX656" s="185"/>
      <c r="AY656" s="185"/>
      <c r="AZ656" s="185"/>
      <c r="BA656" s="185"/>
      <c r="BB656" s="185"/>
      <c r="BC656" s="185"/>
      <c r="BD656" s="185"/>
      <c r="BE656" s="185"/>
      <c r="BF656" s="185"/>
      <c r="BG656" s="185"/>
      <c r="BH656" s="185"/>
      <c r="BI656" s="185"/>
      <c r="BJ656" s="185"/>
    </row>
    <row r="657" spans="1:62" x14ac:dyDescent="0.3">
      <c r="A657" s="84">
        <f t="shared" si="114"/>
        <v>58</v>
      </c>
      <c r="B657" s="133">
        <f t="shared" si="114"/>
        <v>2.0528058213399631E-3</v>
      </c>
      <c r="C657" s="73">
        <f t="shared" si="111"/>
        <v>1</v>
      </c>
      <c r="D657" s="43">
        <f t="shared" si="108"/>
        <v>2.0528058213399631E-3</v>
      </c>
      <c r="E657" s="133">
        <f t="shared" si="112"/>
        <v>6.69386244984804E-3</v>
      </c>
      <c r="F657" s="73">
        <f t="shared" si="113"/>
        <v>1</v>
      </c>
      <c r="G657" s="43">
        <f t="shared" si="109"/>
        <v>6.69386244984804E-3</v>
      </c>
      <c r="H657" s="84"/>
      <c r="I657" s="133"/>
      <c r="J657" s="73"/>
      <c r="K657" s="43"/>
      <c r="L657" s="133"/>
      <c r="M657" s="73"/>
      <c r="N657" s="43"/>
      <c r="O657" s="84"/>
      <c r="P657" s="133"/>
      <c r="Q657" s="73"/>
      <c r="R657" s="43"/>
      <c r="S657" s="133"/>
      <c r="T657" s="73"/>
      <c r="U657" s="43"/>
      <c r="V657" s="185"/>
      <c r="W657" s="185"/>
      <c r="X657" s="185"/>
      <c r="Y657" s="185"/>
      <c r="Z657" s="185"/>
      <c r="AA657" s="185"/>
      <c r="AB657" s="185"/>
      <c r="AC657" s="185"/>
      <c r="AD657" s="185"/>
      <c r="AE657" s="185"/>
      <c r="AF657" s="185"/>
      <c r="AG657" s="185"/>
      <c r="AH657" s="185"/>
      <c r="AI657" s="185"/>
      <c r="AJ657" s="185"/>
      <c r="AK657" s="185"/>
      <c r="AL657" s="185"/>
      <c r="AM657" s="185"/>
      <c r="AN657" s="185"/>
      <c r="AO657" s="185"/>
      <c r="AP657" s="185"/>
      <c r="AQ657" s="185"/>
      <c r="AR657" s="185"/>
      <c r="AS657" s="185"/>
      <c r="AT657" s="185"/>
      <c r="AU657" s="185"/>
      <c r="AV657" s="185"/>
      <c r="AW657" s="185"/>
      <c r="AX657" s="185"/>
      <c r="AY657" s="185"/>
      <c r="AZ657" s="185"/>
      <c r="BA657" s="185"/>
      <c r="BB657" s="185"/>
      <c r="BC657" s="185"/>
      <c r="BD657" s="185"/>
      <c r="BE657" s="185"/>
      <c r="BF657" s="185"/>
      <c r="BG657" s="185"/>
      <c r="BH657" s="185"/>
      <c r="BI657" s="185"/>
      <c r="BJ657" s="185"/>
    </row>
    <row r="658" spans="1:62" x14ac:dyDescent="0.3">
      <c r="A658" s="84">
        <f t="shared" si="114"/>
        <v>59</v>
      </c>
      <c r="B658" s="133">
        <f t="shared" si="114"/>
        <v>1.729234464094141E-3</v>
      </c>
      <c r="C658" s="73">
        <f t="shared" si="111"/>
        <v>1</v>
      </c>
      <c r="D658" s="43">
        <f t="shared" si="108"/>
        <v>1.729234464094141E-3</v>
      </c>
      <c r="E658" s="133">
        <f t="shared" si="112"/>
        <v>6.0115141475254952E-3</v>
      </c>
      <c r="F658" s="73">
        <f t="shared" si="113"/>
        <v>1</v>
      </c>
      <c r="G658" s="43">
        <f t="shared" si="109"/>
        <v>6.0115141475254952E-3</v>
      </c>
      <c r="H658" s="84"/>
      <c r="I658" s="133"/>
      <c r="J658" s="73"/>
      <c r="K658" s="43"/>
      <c r="L658" s="133"/>
      <c r="M658" s="73"/>
      <c r="N658" s="43"/>
      <c r="O658" s="84"/>
      <c r="P658" s="133"/>
      <c r="Q658" s="73"/>
      <c r="R658" s="43"/>
      <c r="S658" s="133"/>
      <c r="T658" s="73"/>
      <c r="U658" s="43"/>
      <c r="V658" s="185"/>
      <c r="W658" s="185"/>
      <c r="X658" s="185"/>
      <c r="Y658" s="185"/>
      <c r="Z658" s="185"/>
      <c r="AA658" s="185"/>
      <c r="AB658" s="185"/>
      <c r="AC658" s="185"/>
      <c r="AD658" s="185"/>
      <c r="AE658" s="185"/>
      <c r="AF658" s="185"/>
      <c r="AG658" s="185"/>
      <c r="AH658" s="185"/>
      <c r="AI658" s="185"/>
      <c r="AJ658" s="185"/>
      <c r="AK658" s="185"/>
      <c r="AL658" s="185"/>
      <c r="AM658" s="185"/>
      <c r="AN658" s="185"/>
      <c r="AO658" s="185"/>
      <c r="AP658" s="185"/>
      <c r="AQ658" s="185"/>
      <c r="AR658" s="185"/>
      <c r="AS658" s="185"/>
      <c r="AT658" s="185"/>
      <c r="AU658" s="185"/>
      <c r="AV658" s="185"/>
      <c r="AW658" s="185"/>
      <c r="AX658" s="185"/>
      <c r="AY658" s="185"/>
      <c r="AZ658" s="185"/>
      <c r="BA658" s="185"/>
      <c r="BB658" s="185"/>
      <c r="BC658" s="185"/>
      <c r="BD658" s="185"/>
      <c r="BE658" s="185"/>
      <c r="BF658" s="185"/>
      <c r="BG658" s="185"/>
      <c r="BH658" s="185"/>
      <c r="BI658" s="185"/>
      <c r="BJ658" s="185"/>
    </row>
    <row r="659" spans="1:62" x14ac:dyDescent="0.3">
      <c r="A659" s="84">
        <f t="shared" ref="A659:B678" si="115">A462</f>
        <v>60</v>
      </c>
      <c r="B659" s="133">
        <f t="shared" si="115"/>
        <v>1.4405486438807567E-3</v>
      </c>
      <c r="C659" s="73">
        <f t="shared" si="111"/>
        <v>1</v>
      </c>
      <c r="D659" s="43">
        <f t="shared" si="108"/>
        <v>1.4405486438807567E-3</v>
      </c>
      <c r="E659" s="133">
        <f t="shared" si="112"/>
        <v>5.0046343355617407E-3</v>
      </c>
      <c r="F659" s="73">
        <f t="shared" si="113"/>
        <v>1</v>
      </c>
      <c r="G659" s="43">
        <f t="shared" si="109"/>
        <v>5.0046343355617407E-3</v>
      </c>
      <c r="H659" s="84"/>
      <c r="I659" s="133"/>
      <c r="J659" s="73"/>
      <c r="K659" s="43"/>
      <c r="L659" s="133"/>
      <c r="M659" s="73"/>
      <c r="N659" s="43"/>
      <c r="O659" s="84"/>
      <c r="P659" s="133"/>
      <c r="Q659" s="73"/>
      <c r="R659" s="43"/>
      <c r="S659" s="133"/>
      <c r="T659" s="73"/>
      <c r="U659" s="43"/>
      <c r="V659" s="185"/>
      <c r="W659" s="185"/>
      <c r="X659" s="185"/>
      <c r="Y659" s="185"/>
      <c r="Z659" s="185"/>
      <c r="AA659" s="185"/>
      <c r="AB659" s="185"/>
      <c r="AC659" s="185"/>
      <c r="AD659" s="185"/>
      <c r="AE659" s="185"/>
      <c r="AF659" s="185"/>
      <c r="AG659" s="185"/>
      <c r="AH659" s="185"/>
      <c r="AI659" s="185"/>
      <c r="AJ659" s="185"/>
      <c r="AK659" s="185"/>
      <c r="AL659" s="185"/>
      <c r="AM659" s="185"/>
      <c r="AN659" s="185"/>
      <c r="AO659" s="185"/>
      <c r="AP659" s="185"/>
      <c r="AQ659" s="185"/>
      <c r="AR659" s="185"/>
      <c r="AS659" s="185"/>
      <c r="AT659" s="185"/>
      <c r="AU659" s="185"/>
      <c r="AV659" s="185"/>
      <c r="AW659" s="185"/>
      <c r="AX659" s="185"/>
      <c r="AY659" s="185"/>
      <c r="AZ659" s="185"/>
      <c r="BA659" s="185"/>
      <c r="BB659" s="185"/>
      <c r="BC659" s="185"/>
      <c r="BD659" s="185"/>
      <c r="BE659" s="185"/>
      <c r="BF659" s="185"/>
      <c r="BG659" s="185"/>
      <c r="BH659" s="185"/>
      <c r="BI659" s="185"/>
      <c r="BJ659" s="185"/>
    </row>
    <row r="660" spans="1:62" x14ac:dyDescent="0.3">
      <c r="A660" s="84">
        <f t="shared" si="115"/>
        <v>61</v>
      </c>
      <c r="B660" s="133">
        <f t="shared" si="115"/>
        <v>1.3150887308833658E-3</v>
      </c>
      <c r="C660" s="73">
        <f t="shared" si="111"/>
        <v>1</v>
      </c>
      <c r="D660" s="43">
        <f t="shared" si="108"/>
        <v>1.3150887308833658E-3</v>
      </c>
      <c r="E660" s="133">
        <f t="shared" si="112"/>
        <v>4.8158043644687286E-3</v>
      </c>
      <c r="F660" s="73">
        <f t="shared" si="113"/>
        <v>1</v>
      </c>
      <c r="G660" s="43">
        <f t="shared" si="109"/>
        <v>4.8158043644687286E-3</v>
      </c>
      <c r="H660" s="84"/>
      <c r="I660" s="133"/>
      <c r="J660" s="73"/>
      <c r="K660" s="43"/>
      <c r="L660" s="133"/>
      <c r="M660" s="73"/>
      <c r="N660" s="43"/>
      <c r="O660" s="84"/>
      <c r="P660" s="133"/>
      <c r="Q660" s="73"/>
      <c r="R660" s="43"/>
      <c r="S660" s="133"/>
      <c r="T660" s="73"/>
      <c r="U660" s="43"/>
      <c r="V660" s="185"/>
      <c r="W660" s="185"/>
      <c r="X660" s="185"/>
      <c r="Y660" s="185"/>
      <c r="Z660" s="185"/>
      <c r="AA660" s="185"/>
      <c r="AB660" s="185"/>
      <c r="AC660" s="185"/>
      <c r="AD660" s="185"/>
      <c r="AE660" s="185"/>
      <c r="AF660" s="185"/>
      <c r="AG660" s="185"/>
      <c r="AH660" s="185"/>
      <c r="AI660" s="185"/>
      <c r="AJ660" s="185"/>
      <c r="AK660" s="185"/>
      <c r="AL660" s="185"/>
      <c r="AM660" s="185"/>
      <c r="AN660" s="185"/>
      <c r="AO660" s="185"/>
      <c r="AP660" s="185"/>
      <c r="AQ660" s="185"/>
      <c r="AR660" s="185"/>
      <c r="AS660" s="185"/>
      <c r="AT660" s="185"/>
      <c r="AU660" s="185"/>
      <c r="AV660" s="185"/>
      <c r="AW660" s="185"/>
      <c r="AX660" s="185"/>
      <c r="AY660" s="185"/>
      <c r="AZ660" s="185"/>
      <c r="BA660" s="185"/>
      <c r="BB660" s="185"/>
      <c r="BC660" s="185"/>
      <c r="BD660" s="185"/>
      <c r="BE660" s="185"/>
      <c r="BF660" s="185"/>
      <c r="BG660" s="185"/>
      <c r="BH660" s="185"/>
      <c r="BI660" s="185"/>
      <c r="BJ660" s="185"/>
    </row>
    <row r="661" spans="1:62" x14ac:dyDescent="0.3">
      <c r="A661" s="84">
        <f t="shared" si="115"/>
        <v>62</v>
      </c>
      <c r="B661" s="133">
        <f t="shared" si="115"/>
        <v>1.1851481067074966E-3</v>
      </c>
      <c r="C661" s="73">
        <f t="shared" si="111"/>
        <v>1.0000000000000002</v>
      </c>
      <c r="D661" s="43">
        <f t="shared" si="108"/>
        <v>1.1851481067074968E-3</v>
      </c>
      <c r="E661" s="133">
        <f t="shared" si="112"/>
        <v>4.6272944441741798E-3</v>
      </c>
      <c r="F661" s="73">
        <f t="shared" si="113"/>
        <v>1.0000000000000002</v>
      </c>
      <c r="G661" s="43">
        <f t="shared" si="109"/>
        <v>4.6272944441741806E-3</v>
      </c>
      <c r="H661" s="84"/>
      <c r="I661" s="133"/>
      <c r="J661" s="73"/>
      <c r="K661" s="43"/>
      <c r="L661" s="133"/>
      <c r="M661" s="73"/>
      <c r="N661" s="43"/>
      <c r="O661" s="84"/>
      <c r="P661" s="133"/>
      <c r="Q661" s="73"/>
      <c r="R661" s="43"/>
      <c r="S661" s="133"/>
      <c r="T661" s="73"/>
      <c r="U661" s="43"/>
      <c r="V661" s="185"/>
      <c r="W661" s="185"/>
      <c r="X661" s="185"/>
      <c r="Y661" s="185"/>
      <c r="Z661" s="185"/>
      <c r="AA661" s="185"/>
      <c r="AB661" s="185"/>
      <c r="AC661" s="185"/>
      <c r="AD661" s="185"/>
      <c r="AE661" s="185"/>
      <c r="AF661" s="185"/>
      <c r="AG661" s="185"/>
      <c r="AH661" s="185"/>
      <c r="AI661" s="185"/>
      <c r="AJ661" s="185"/>
      <c r="AK661" s="185"/>
      <c r="AL661" s="185"/>
      <c r="AM661" s="185"/>
      <c r="AN661" s="185"/>
      <c r="AO661" s="185"/>
      <c r="AP661" s="185"/>
      <c r="AQ661" s="185"/>
      <c r="AR661" s="185"/>
      <c r="AS661" s="185"/>
      <c r="AT661" s="185"/>
      <c r="AU661" s="185"/>
      <c r="AV661" s="185"/>
      <c r="AW661" s="185"/>
      <c r="AX661" s="185"/>
      <c r="AY661" s="185"/>
      <c r="AZ661" s="185"/>
      <c r="BA661" s="185"/>
      <c r="BB661" s="185"/>
      <c r="BC661" s="185"/>
      <c r="BD661" s="185"/>
      <c r="BE661" s="185"/>
      <c r="BF661" s="185"/>
      <c r="BG661" s="185"/>
      <c r="BH661" s="185"/>
      <c r="BI661" s="185"/>
      <c r="BJ661" s="185"/>
    </row>
    <row r="662" spans="1:62" x14ac:dyDescent="0.3">
      <c r="A662" s="84">
        <f t="shared" si="115"/>
        <v>63</v>
      </c>
      <c r="B662" s="133">
        <f t="shared" si="115"/>
        <v>1.0363244854223262E-3</v>
      </c>
      <c r="C662" s="73">
        <f t="shared" si="111"/>
        <v>1</v>
      </c>
      <c r="D662" s="43">
        <f t="shared" si="108"/>
        <v>1.0363244854223262E-3</v>
      </c>
      <c r="E662" s="133">
        <f t="shared" si="112"/>
        <v>4.0239986890719297E-3</v>
      </c>
      <c r="F662" s="73">
        <f t="shared" si="113"/>
        <v>1</v>
      </c>
      <c r="G662" s="43">
        <f t="shared" si="109"/>
        <v>4.0239986890719297E-3</v>
      </c>
      <c r="H662" s="84"/>
      <c r="I662" s="133"/>
      <c r="J662" s="73"/>
      <c r="K662" s="43"/>
      <c r="L662" s="133"/>
      <c r="M662" s="73"/>
      <c r="N662" s="43"/>
      <c r="O662" s="84"/>
      <c r="P662" s="133"/>
      <c r="Q662" s="73"/>
      <c r="R662" s="43"/>
      <c r="S662" s="133"/>
      <c r="T662" s="73"/>
      <c r="U662" s="43"/>
      <c r="V662" s="185"/>
      <c r="W662" s="185"/>
      <c r="X662" s="185"/>
      <c r="Y662" s="185"/>
      <c r="Z662" s="185"/>
      <c r="AA662" s="185"/>
      <c r="AB662" s="185"/>
      <c r="AC662" s="185"/>
      <c r="AD662" s="185"/>
      <c r="AE662" s="185"/>
      <c r="AF662" s="185"/>
      <c r="AG662" s="185"/>
      <c r="AH662" s="185"/>
      <c r="AI662" s="185"/>
      <c r="AJ662" s="185"/>
      <c r="AK662" s="185"/>
      <c r="AL662" s="185"/>
      <c r="AM662" s="185"/>
      <c r="AN662" s="185"/>
      <c r="AO662" s="185"/>
      <c r="AP662" s="185"/>
      <c r="AQ662" s="185"/>
      <c r="AR662" s="185"/>
      <c r="AS662" s="185"/>
      <c r="AT662" s="185"/>
      <c r="AU662" s="185"/>
      <c r="AV662" s="185"/>
      <c r="AW662" s="185"/>
      <c r="AX662" s="185"/>
      <c r="AY662" s="185"/>
      <c r="AZ662" s="185"/>
      <c r="BA662" s="185"/>
      <c r="BB662" s="185"/>
      <c r="BC662" s="185"/>
      <c r="BD662" s="185"/>
      <c r="BE662" s="185"/>
      <c r="BF662" s="185"/>
      <c r="BG662" s="185"/>
      <c r="BH662" s="185"/>
      <c r="BI662" s="185"/>
      <c r="BJ662" s="185"/>
    </row>
    <row r="663" spans="1:62" x14ac:dyDescent="0.3">
      <c r="A663" s="84">
        <f t="shared" si="115"/>
        <v>64</v>
      </c>
      <c r="B663" s="133">
        <f t="shared" si="115"/>
        <v>8.465343619339261E-4</v>
      </c>
      <c r="C663" s="73">
        <f t="shared" ref="C663:C683" si="116">C466/$C563</f>
        <v>1</v>
      </c>
      <c r="D663" s="43">
        <f t="shared" si="108"/>
        <v>8.465343619339261E-4</v>
      </c>
      <c r="E663" s="133">
        <f t="shared" ref="E663:E682" si="117">E466</f>
        <v>3.7701984058909829E-3</v>
      </c>
      <c r="F663" s="73">
        <f t="shared" ref="F663:F682" si="118">F466/$G563</f>
        <v>1</v>
      </c>
      <c r="G663" s="43">
        <f t="shared" si="109"/>
        <v>3.7701984058909829E-3</v>
      </c>
      <c r="H663" s="84"/>
      <c r="I663" s="133"/>
      <c r="J663" s="73"/>
      <c r="K663" s="43"/>
      <c r="L663" s="133"/>
      <c r="M663" s="73"/>
      <c r="N663" s="43"/>
      <c r="O663" s="84"/>
      <c r="P663" s="133"/>
      <c r="Q663" s="73"/>
      <c r="R663" s="43"/>
      <c r="S663" s="133"/>
      <c r="T663" s="73"/>
      <c r="U663" s="43"/>
      <c r="V663" s="185"/>
      <c r="W663" s="185"/>
      <c r="X663" s="185"/>
      <c r="Y663" s="185"/>
      <c r="Z663" s="185"/>
      <c r="AA663" s="185"/>
      <c r="AB663" s="185"/>
      <c r="AC663" s="185"/>
      <c r="AD663" s="185"/>
      <c r="AE663" s="185"/>
      <c r="AF663" s="185"/>
      <c r="AG663" s="185"/>
      <c r="AH663" s="185"/>
      <c r="AI663" s="185"/>
      <c r="AJ663" s="185"/>
      <c r="AK663" s="185"/>
      <c r="AL663" s="185"/>
      <c r="AM663" s="185"/>
      <c r="AN663" s="185"/>
      <c r="AO663" s="185"/>
      <c r="AP663" s="185"/>
      <c r="AQ663" s="185"/>
      <c r="AR663" s="185"/>
      <c r="AS663" s="185"/>
      <c r="AT663" s="185"/>
      <c r="AU663" s="185"/>
      <c r="AV663" s="185"/>
      <c r="AW663" s="185"/>
      <c r="AX663" s="185"/>
      <c r="AY663" s="185"/>
      <c r="AZ663" s="185"/>
      <c r="BA663" s="185"/>
      <c r="BB663" s="185"/>
      <c r="BC663" s="185"/>
      <c r="BD663" s="185"/>
      <c r="BE663" s="185"/>
      <c r="BF663" s="185"/>
      <c r="BG663" s="185"/>
      <c r="BH663" s="185"/>
      <c r="BI663" s="185"/>
      <c r="BJ663" s="185"/>
    </row>
    <row r="664" spans="1:62" x14ac:dyDescent="0.3">
      <c r="A664" s="84">
        <f t="shared" si="115"/>
        <v>65</v>
      </c>
      <c r="B664" s="133">
        <f t="shared" si="115"/>
        <v>7.3899729365044817E-4</v>
      </c>
      <c r="C664" s="73">
        <f t="shared" si="116"/>
        <v>1</v>
      </c>
      <c r="D664" s="43">
        <f t="shared" si="108"/>
        <v>7.3899729365044817E-4</v>
      </c>
      <c r="E664" s="133">
        <f t="shared" si="117"/>
        <v>3.4853531952591514E-3</v>
      </c>
      <c r="F664" s="73">
        <f t="shared" si="118"/>
        <v>1</v>
      </c>
      <c r="G664" s="43">
        <f t="shared" si="109"/>
        <v>3.4853531952591514E-3</v>
      </c>
      <c r="H664" s="84"/>
      <c r="I664" s="133"/>
      <c r="J664" s="73"/>
      <c r="K664" s="43"/>
      <c r="L664" s="133"/>
      <c r="M664" s="73"/>
      <c r="N664" s="43"/>
      <c r="O664" s="84"/>
      <c r="P664" s="133"/>
      <c r="Q664" s="73"/>
      <c r="R664" s="43"/>
      <c r="S664" s="133"/>
      <c r="T664" s="73"/>
      <c r="U664" s="43"/>
      <c r="V664" s="185"/>
      <c r="W664" s="185"/>
      <c r="X664" s="185"/>
      <c r="Y664" s="185"/>
      <c r="Z664" s="185"/>
      <c r="AA664" s="185"/>
      <c r="AB664" s="185"/>
      <c r="AC664" s="185"/>
      <c r="AD664" s="185"/>
      <c r="AE664" s="185"/>
      <c r="AF664" s="185"/>
      <c r="AG664" s="185"/>
      <c r="AH664" s="185"/>
      <c r="AI664" s="185"/>
      <c r="AJ664" s="185"/>
      <c r="AK664" s="185"/>
      <c r="AL664" s="185"/>
      <c r="AM664" s="185"/>
      <c r="AN664" s="185"/>
      <c r="AO664" s="185"/>
      <c r="AP664" s="185"/>
      <c r="AQ664" s="185"/>
      <c r="AR664" s="185"/>
      <c r="AS664" s="185"/>
      <c r="AT664" s="185"/>
      <c r="AU664" s="185"/>
      <c r="AV664" s="185"/>
      <c r="AW664" s="185"/>
      <c r="AX664" s="185"/>
      <c r="AY664" s="185"/>
      <c r="AZ664" s="185"/>
      <c r="BA664" s="185"/>
      <c r="BB664" s="185"/>
      <c r="BC664" s="185"/>
      <c r="BD664" s="185"/>
      <c r="BE664" s="185"/>
      <c r="BF664" s="185"/>
      <c r="BG664" s="185"/>
      <c r="BH664" s="185"/>
      <c r="BI664" s="185"/>
      <c r="BJ664" s="185"/>
    </row>
    <row r="665" spans="1:62" x14ac:dyDescent="0.3">
      <c r="A665" s="84">
        <f t="shared" si="115"/>
        <v>66</v>
      </c>
      <c r="B665" s="133">
        <f t="shared" si="115"/>
        <v>6.5514398445321238E-4</v>
      </c>
      <c r="C665" s="73">
        <f t="shared" si="116"/>
        <v>1</v>
      </c>
      <c r="D665" s="43">
        <f t="shared" si="108"/>
        <v>6.5514398445321238E-4</v>
      </c>
      <c r="E665" s="133">
        <f t="shared" si="117"/>
        <v>3.1035325926931125E-3</v>
      </c>
      <c r="F665" s="73">
        <f t="shared" si="118"/>
        <v>1</v>
      </c>
      <c r="G665" s="43">
        <f t="shared" si="109"/>
        <v>3.1035325926931125E-3</v>
      </c>
      <c r="H665" s="84"/>
      <c r="I665" s="133"/>
      <c r="J665" s="73"/>
      <c r="K665" s="43"/>
      <c r="L665" s="133"/>
      <c r="M665" s="73"/>
      <c r="N665" s="43"/>
      <c r="O665" s="84"/>
      <c r="P665" s="133"/>
      <c r="Q665" s="73"/>
      <c r="R665" s="43"/>
      <c r="S665" s="133"/>
      <c r="T665" s="73"/>
      <c r="U665" s="43"/>
      <c r="V665" s="185"/>
      <c r="W665" s="185"/>
      <c r="X665" s="185"/>
      <c r="Y665" s="185"/>
      <c r="Z665" s="185"/>
      <c r="AA665" s="185"/>
      <c r="AB665" s="185"/>
      <c r="AC665" s="185"/>
      <c r="AD665" s="185"/>
      <c r="AE665" s="185"/>
      <c r="AF665" s="185"/>
      <c r="AG665" s="185"/>
      <c r="AH665" s="185"/>
      <c r="AI665" s="185"/>
      <c r="AJ665" s="185"/>
      <c r="AK665" s="185"/>
      <c r="AL665" s="185"/>
      <c r="AM665" s="185"/>
      <c r="AN665" s="185"/>
      <c r="AO665" s="185"/>
      <c r="AP665" s="185"/>
      <c r="AQ665" s="185"/>
      <c r="AR665" s="185"/>
      <c r="AS665" s="185"/>
      <c r="AT665" s="185"/>
      <c r="AU665" s="185"/>
      <c r="AV665" s="185"/>
      <c r="AW665" s="185"/>
      <c r="AX665" s="185"/>
      <c r="AY665" s="185"/>
      <c r="AZ665" s="185"/>
      <c r="BA665" s="185"/>
      <c r="BB665" s="185"/>
      <c r="BC665" s="185"/>
      <c r="BD665" s="185"/>
      <c r="BE665" s="185"/>
      <c r="BF665" s="185"/>
      <c r="BG665" s="185"/>
      <c r="BH665" s="185"/>
      <c r="BI665" s="185"/>
      <c r="BJ665" s="185"/>
    </row>
    <row r="666" spans="1:62" x14ac:dyDescent="0.3">
      <c r="A666" s="84">
        <f t="shared" si="115"/>
        <v>67</v>
      </c>
      <c r="B666" s="133">
        <f t="shared" si="115"/>
        <v>5.5976884651131827E-4</v>
      </c>
      <c r="C666" s="73">
        <f t="shared" si="116"/>
        <v>1</v>
      </c>
      <c r="D666" s="43">
        <f t="shared" si="108"/>
        <v>5.5976884651131827E-4</v>
      </c>
      <c r="E666" s="133">
        <f t="shared" si="117"/>
        <v>2.7412350888332995E-3</v>
      </c>
      <c r="F666" s="73">
        <f t="shared" si="118"/>
        <v>1</v>
      </c>
      <c r="G666" s="43">
        <f t="shared" si="109"/>
        <v>2.7412350888332995E-3</v>
      </c>
      <c r="H666" s="84"/>
      <c r="I666" s="133"/>
      <c r="J666" s="73"/>
      <c r="K666" s="43"/>
      <c r="L666" s="133"/>
      <c r="M666" s="73"/>
      <c r="N666" s="43"/>
      <c r="O666" s="84"/>
      <c r="P666" s="133"/>
      <c r="Q666" s="73"/>
      <c r="R666" s="43"/>
      <c r="S666" s="133"/>
      <c r="T666" s="73"/>
      <c r="U666" s="43"/>
      <c r="V666" s="185"/>
      <c r="W666" s="185"/>
      <c r="X666" s="185"/>
      <c r="Y666" s="185"/>
      <c r="Z666" s="185"/>
      <c r="AA666" s="185"/>
      <c r="AB666" s="185"/>
      <c r="AC666" s="185"/>
      <c r="AD666" s="185"/>
      <c r="AE666" s="185"/>
      <c r="AF666" s="185"/>
      <c r="AG666" s="185"/>
      <c r="AH666" s="185"/>
      <c r="AI666" s="185"/>
      <c r="AJ666" s="185"/>
      <c r="AK666" s="185"/>
      <c r="AL666" s="185"/>
      <c r="AM666" s="185"/>
      <c r="AN666" s="185"/>
      <c r="AO666" s="185"/>
      <c r="AP666" s="185"/>
      <c r="AQ666" s="185"/>
      <c r="AR666" s="185"/>
      <c r="AS666" s="185"/>
      <c r="AT666" s="185"/>
      <c r="AU666" s="185"/>
      <c r="AV666" s="185"/>
      <c r="AW666" s="185"/>
      <c r="AX666" s="185"/>
      <c r="AY666" s="185"/>
      <c r="AZ666" s="185"/>
      <c r="BA666" s="185"/>
      <c r="BB666" s="185"/>
      <c r="BC666" s="185"/>
      <c r="BD666" s="185"/>
      <c r="BE666" s="185"/>
      <c r="BF666" s="185"/>
      <c r="BG666" s="185"/>
      <c r="BH666" s="185"/>
      <c r="BI666" s="185"/>
      <c r="BJ666" s="185"/>
    </row>
    <row r="667" spans="1:62" x14ac:dyDescent="0.3">
      <c r="A667" s="84">
        <f t="shared" si="115"/>
        <v>68</v>
      </c>
      <c r="B667" s="133">
        <f t="shared" si="115"/>
        <v>4.4038989868471921E-4</v>
      </c>
      <c r="C667" s="73">
        <f t="shared" si="116"/>
        <v>1</v>
      </c>
      <c r="D667" s="43">
        <f t="shared" si="108"/>
        <v>4.4038989868471921E-4</v>
      </c>
      <c r="E667" s="133">
        <f t="shared" si="117"/>
        <v>2.4515891162245271E-3</v>
      </c>
      <c r="F667" s="73">
        <f t="shared" si="118"/>
        <v>1</v>
      </c>
      <c r="G667" s="43">
        <f t="shared" si="109"/>
        <v>2.4515891162245271E-3</v>
      </c>
      <c r="H667" s="84"/>
      <c r="I667" s="133"/>
      <c r="J667" s="73"/>
      <c r="K667" s="43"/>
      <c r="L667" s="133"/>
      <c r="M667" s="73"/>
      <c r="N667" s="43"/>
      <c r="O667" s="84"/>
      <c r="P667" s="133"/>
      <c r="Q667" s="73"/>
      <c r="R667" s="43"/>
      <c r="S667" s="133"/>
      <c r="T667" s="73"/>
      <c r="U667" s="43"/>
      <c r="V667" s="185"/>
      <c r="W667" s="185"/>
      <c r="X667" s="185"/>
      <c r="Y667" s="185"/>
      <c r="Z667" s="185"/>
      <c r="AA667" s="185"/>
      <c r="AB667" s="185"/>
      <c r="AC667" s="185"/>
      <c r="AD667" s="185"/>
      <c r="AE667" s="185"/>
      <c r="AF667" s="185"/>
      <c r="AG667" s="185"/>
      <c r="AH667" s="185"/>
      <c r="AI667" s="185"/>
      <c r="AJ667" s="185"/>
      <c r="AK667" s="185"/>
      <c r="AL667" s="185"/>
      <c r="AM667" s="185"/>
      <c r="AN667" s="185"/>
      <c r="AO667" s="185"/>
      <c r="AP667" s="185"/>
      <c r="AQ667" s="185"/>
      <c r="AR667" s="185"/>
      <c r="AS667" s="185"/>
      <c r="AT667" s="185"/>
      <c r="AU667" s="185"/>
      <c r="AV667" s="185"/>
      <c r="AW667" s="185"/>
      <c r="AX667" s="185"/>
      <c r="AY667" s="185"/>
      <c r="AZ667" s="185"/>
      <c r="BA667" s="185"/>
      <c r="BB667" s="185"/>
      <c r="BC667" s="185"/>
      <c r="BD667" s="185"/>
      <c r="BE667" s="185"/>
      <c r="BF667" s="185"/>
      <c r="BG667" s="185"/>
      <c r="BH667" s="185"/>
      <c r="BI667" s="185"/>
      <c r="BJ667" s="185"/>
    </row>
    <row r="668" spans="1:62" x14ac:dyDescent="0.3">
      <c r="A668" s="84">
        <f t="shared" si="115"/>
        <v>69</v>
      </c>
      <c r="B668" s="133">
        <f t="shared" si="115"/>
        <v>4.1446578400923794E-4</v>
      </c>
      <c r="C668" s="73">
        <f t="shared" si="116"/>
        <v>1</v>
      </c>
      <c r="D668" s="43">
        <f t="shared" ref="D668:D683" si="119">B668*C668</f>
        <v>4.1446578400923794E-4</v>
      </c>
      <c r="E668" s="133">
        <f t="shared" si="117"/>
        <v>2.2934840217839376E-3</v>
      </c>
      <c r="F668" s="73">
        <f t="shared" si="118"/>
        <v>1.0000000000000002</v>
      </c>
      <c r="G668" s="43">
        <f t="shared" ref="G668:G682" si="120">E668*F668</f>
        <v>2.2934840217839381E-3</v>
      </c>
      <c r="H668" s="84"/>
      <c r="I668" s="133"/>
      <c r="J668" s="73"/>
      <c r="K668" s="43"/>
      <c r="L668" s="133"/>
      <c r="M668" s="73"/>
      <c r="N668" s="43"/>
      <c r="O668" s="84"/>
      <c r="P668" s="133"/>
      <c r="Q668" s="73"/>
      <c r="R668" s="43"/>
      <c r="S668" s="133"/>
      <c r="T668" s="73"/>
      <c r="U668" s="43"/>
      <c r="V668" s="185"/>
      <c r="W668" s="185"/>
      <c r="X668" s="185"/>
      <c r="Y668" s="185"/>
      <c r="Z668" s="185"/>
      <c r="AA668" s="185"/>
      <c r="AB668" s="185"/>
      <c r="AC668" s="185"/>
      <c r="AD668" s="185"/>
      <c r="AE668" s="185"/>
      <c r="AF668" s="185"/>
      <c r="AG668" s="185"/>
      <c r="AH668" s="185"/>
      <c r="AI668" s="185"/>
      <c r="AJ668" s="185"/>
      <c r="AK668" s="185"/>
      <c r="AL668" s="185"/>
      <c r="AM668" s="185"/>
      <c r="AN668" s="185"/>
      <c r="AO668" s="185"/>
      <c r="AP668" s="185"/>
      <c r="AQ668" s="185"/>
      <c r="AR668" s="185"/>
      <c r="AS668" s="185"/>
      <c r="AT668" s="185"/>
      <c r="AU668" s="185"/>
      <c r="AV668" s="185"/>
      <c r="AW668" s="185"/>
      <c r="AX668" s="185"/>
      <c r="AY668" s="185"/>
      <c r="AZ668" s="185"/>
      <c r="BA668" s="185"/>
      <c r="BB668" s="185"/>
      <c r="BC668" s="185"/>
      <c r="BD668" s="185"/>
      <c r="BE668" s="185"/>
      <c r="BF668" s="185"/>
      <c r="BG668" s="185"/>
      <c r="BH668" s="185"/>
      <c r="BI668" s="185"/>
      <c r="BJ668" s="185"/>
    </row>
    <row r="669" spans="1:62" x14ac:dyDescent="0.3">
      <c r="A669" s="84">
        <f t="shared" si="115"/>
        <v>70</v>
      </c>
      <c r="B669" s="133">
        <f t="shared" si="115"/>
        <v>3.4149420195973503E-4</v>
      </c>
      <c r="C669" s="73">
        <f t="shared" si="116"/>
        <v>1</v>
      </c>
      <c r="D669" s="43">
        <f t="shared" si="119"/>
        <v>3.4149420195973503E-4</v>
      </c>
      <c r="E669" s="133">
        <f t="shared" si="117"/>
        <v>1.9356672291026031E-3</v>
      </c>
      <c r="F669" s="73">
        <f t="shared" si="118"/>
        <v>1</v>
      </c>
      <c r="G669" s="43">
        <f t="shared" si="120"/>
        <v>1.9356672291026031E-3</v>
      </c>
      <c r="H669" s="84"/>
      <c r="I669" s="133"/>
      <c r="J669" s="73"/>
      <c r="K669" s="43"/>
      <c r="L669" s="133"/>
      <c r="M669" s="73"/>
      <c r="N669" s="43"/>
      <c r="O669" s="84"/>
      <c r="P669" s="133"/>
      <c r="Q669" s="73"/>
      <c r="R669" s="43"/>
      <c r="S669" s="133"/>
      <c r="T669" s="73"/>
      <c r="U669" s="43"/>
      <c r="V669" s="185"/>
      <c r="W669" s="185"/>
      <c r="X669" s="185"/>
      <c r="Y669" s="185"/>
      <c r="Z669" s="185"/>
      <c r="AA669" s="185"/>
      <c r="AB669" s="185"/>
      <c r="AC669" s="185"/>
      <c r="AD669" s="185"/>
      <c r="AE669" s="185"/>
      <c r="AF669" s="185"/>
      <c r="AG669" s="185"/>
      <c r="AH669" s="185"/>
      <c r="AI669" s="185"/>
      <c r="AJ669" s="185"/>
      <c r="AK669" s="185"/>
      <c r="AL669" s="185"/>
      <c r="AM669" s="185"/>
      <c r="AN669" s="185"/>
      <c r="AO669" s="185"/>
      <c r="AP669" s="185"/>
      <c r="AQ669" s="185"/>
      <c r="AR669" s="185"/>
      <c r="AS669" s="185"/>
      <c r="AT669" s="185"/>
      <c r="AU669" s="185"/>
      <c r="AV669" s="185"/>
      <c r="AW669" s="185"/>
      <c r="AX669" s="185"/>
      <c r="AY669" s="185"/>
      <c r="AZ669" s="185"/>
      <c r="BA669" s="185"/>
      <c r="BB669" s="185"/>
      <c r="BC669" s="185"/>
      <c r="BD669" s="185"/>
      <c r="BE669" s="185"/>
      <c r="BF669" s="185"/>
      <c r="BG669" s="185"/>
      <c r="BH669" s="185"/>
      <c r="BI669" s="185"/>
      <c r="BJ669" s="185"/>
    </row>
    <row r="670" spans="1:62" x14ac:dyDescent="0.3">
      <c r="A670" s="84">
        <f t="shared" si="115"/>
        <v>71</v>
      </c>
      <c r="B670" s="133">
        <f t="shared" si="115"/>
        <v>2.8676551542260788E-4</v>
      </c>
      <c r="C670" s="73">
        <f t="shared" si="116"/>
        <v>1</v>
      </c>
      <c r="D670" s="43">
        <f t="shared" si="119"/>
        <v>2.8676551542260788E-4</v>
      </c>
      <c r="E670" s="133">
        <f t="shared" si="117"/>
        <v>1.6719453711693121E-3</v>
      </c>
      <c r="F670" s="73">
        <f t="shared" si="118"/>
        <v>1</v>
      </c>
      <c r="G670" s="43">
        <f t="shared" si="120"/>
        <v>1.6719453711693121E-3</v>
      </c>
      <c r="H670" s="84"/>
      <c r="I670" s="133"/>
      <c r="J670" s="73"/>
      <c r="K670" s="43"/>
      <c r="L670" s="133"/>
      <c r="M670" s="73"/>
      <c r="N670" s="43"/>
      <c r="O670" s="84"/>
      <c r="P670" s="133"/>
      <c r="Q670" s="73"/>
      <c r="R670" s="43"/>
      <c r="S670" s="133"/>
      <c r="T670" s="73"/>
      <c r="U670" s="43"/>
      <c r="V670" s="185"/>
      <c r="W670" s="185"/>
      <c r="X670" s="185"/>
      <c r="Y670" s="185"/>
      <c r="Z670" s="185"/>
      <c r="AA670" s="185"/>
      <c r="AB670" s="185"/>
      <c r="AC670" s="185"/>
      <c r="AD670" s="185"/>
      <c r="AE670" s="185"/>
      <c r="AF670" s="185"/>
      <c r="AG670" s="185"/>
      <c r="AH670" s="185"/>
      <c r="AI670" s="185"/>
      <c r="AJ670" s="185"/>
      <c r="AK670" s="185"/>
      <c r="AL670" s="185"/>
      <c r="AM670" s="185"/>
      <c r="AN670" s="185"/>
      <c r="AO670" s="185"/>
      <c r="AP670" s="185"/>
      <c r="AQ670" s="185"/>
      <c r="AR670" s="185"/>
      <c r="AS670" s="185"/>
      <c r="AT670" s="185"/>
      <c r="AU670" s="185"/>
      <c r="AV670" s="185"/>
      <c r="AW670" s="185"/>
      <c r="AX670" s="185"/>
      <c r="AY670" s="185"/>
      <c r="AZ670" s="185"/>
      <c r="BA670" s="185"/>
      <c r="BB670" s="185"/>
      <c r="BC670" s="185"/>
      <c r="BD670" s="185"/>
      <c r="BE670" s="185"/>
      <c r="BF670" s="185"/>
      <c r="BG670" s="185"/>
      <c r="BH670" s="185"/>
      <c r="BI670" s="185"/>
      <c r="BJ670" s="185"/>
    </row>
    <row r="671" spans="1:62" x14ac:dyDescent="0.3">
      <c r="A671" s="84">
        <f t="shared" si="115"/>
        <v>72</v>
      </c>
      <c r="B671" s="133">
        <f t="shared" si="115"/>
        <v>2.3139672728855523E-4</v>
      </c>
      <c r="C671" s="73">
        <f t="shared" si="116"/>
        <v>1</v>
      </c>
      <c r="D671" s="43">
        <f t="shared" si="119"/>
        <v>2.3139672728855523E-4</v>
      </c>
      <c r="E671" s="133">
        <f t="shared" si="117"/>
        <v>1.368537214226642E-3</v>
      </c>
      <c r="F671" s="73">
        <f t="shared" si="118"/>
        <v>1</v>
      </c>
      <c r="G671" s="43">
        <f t="shared" si="120"/>
        <v>1.368537214226642E-3</v>
      </c>
      <c r="H671" s="84"/>
      <c r="I671" s="133"/>
      <c r="J671" s="73"/>
      <c r="K671" s="43"/>
      <c r="L671" s="133"/>
      <c r="M671" s="73"/>
      <c r="N671" s="43"/>
      <c r="O671" s="84"/>
      <c r="P671" s="133"/>
      <c r="Q671" s="73"/>
      <c r="R671" s="43"/>
      <c r="S671" s="133"/>
      <c r="T671" s="73"/>
      <c r="U671" s="43"/>
      <c r="V671" s="185"/>
      <c r="W671" s="185"/>
      <c r="X671" s="185"/>
      <c r="Y671" s="185"/>
      <c r="Z671" s="185"/>
      <c r="AA671" s="185"/>
      <c r="AB671" s="185"/>
      <c r="AC671" s="185"/>
      <c r="AD671" s="185"/>
      <c r="AE671" s="185"/>
      <c r="AF671" s="185"/>
      <c r="AG671" s="185"/>
      <c r="AH671" s="185"/>
      <c r="AI671" s="185"/>
      <c r="AJ671" s="185"/>
      <c r="AK671" s="185"/>
      <c r="AL671" s="185"/>
      <c r="AM671" s="185"/>
      <c r="AN671" s="185"/>
      <c r="AO671" s="185"/>
      <c r="AP671" s="185"/>
      <c r="AQ671" s="185"/>
      <c r="AR671" s="185"/>
      <c r="AS671" s="185"/>
      <c r="AT671" s="185"/>
      <c r="AU671" s="185"/>
      <c r="AV671" s="185"/>
      <c r="AW671" s="185"/>
      <c r="AX671" s="185"/>
      <c r="AY671" s="185"/>
      <c r="AZ671" s="185"/>
      <c r="BA671" s="185"/>
      <c r="BB671" s="185"/>
      <c r="BC671" s="185"/>
      <c r="BD671" s="185"/>
      <c r="BE671" s="185"/>
      <c r="BF671" s="185"/>
      <c r="BG671" s="185"/>
      <c r="BH671" s="185"/>
      <c r="BI671" s="185"/>
      <c r="BJ671" s="185"/>
    </row>
    <row r="672" spans="1:62" x14ac:dyDescent="0.3">
      <c r="A672" s="84">
        <f t="shared" si="115"/>
        <v>73</v>
      </c>
      <c r="B672" s="133">
        <f t="shared" si="115"/>
        <v>1.8306905672068271E-4</v>
      </c>
      <c r="C672" s="73">
        <f t="shared" si="116"/>
        <v>1</v>
      </c>
      <c r="D672" s="43">
        <f t="shared" si="119"/>
        <v>1.8306905672068271E-4</v>
      </c>
      <c r="E672" s="133">
        <f t="shared" si="117"/>
        <v>1.1112163722626054E-3</v>
      </c>
      <c r="F672" s="73">
        <f t="shared" si="118"/>
        <v>1</v>
      </c>
      <c r="G672" s="43">
        <f t="shared" si="120"/>
        <v>1.1112163722626054E-3</v>
      </c>
      <c r="H672" s="84"/>
      <c r="I672" s="133"/>
      <c r="J672" s="73"/>
      <c r="K672" s="43"/>
      <c r="L672" s="133"/>
      <c r="M672" s="73"/>
      <c r="N672" s="43"/>
      <c r="O672" s="84"/>
      <c r="P672" s="133"/>
      <c r="Q672" s="73"/>
      <c r="R672" s="43"/>
      <c r="S672" s="133"/>
      <c r="T672" s="73"/>
      <c r="U672" s="43"/>
      <c r="V672" s="185"/>
      <c r="W672" s="185"/>
      <c r="X672" s="185"/>
      <c r="Y672" s="185"/>
      <c r="Z672" s="185"/>
      <c r="AA672" s="185"/>
      <c r="AB672" s="185"/>
      <c r="AC672" s="185"/>
      <c r="AD672" s="185"/>
      <c r="AE672" s="185"/>
      <c r="AF672" s="185"/>
      <c r="AG672" s="185"/>
      <c r="AH672" s="185"/>
      <c r="AI672" s="185"/>
      <c r="AJ672" s="185"/>
      <c r="AK672" s="185"/>
      <c r="AL672" s="185"/>
      <c r="AM672" s="185"/>
      <c r="AN672" s="185"/>
      <c r="AO672" s="185"/>
      <c r="AP672" s="185"/>
      <c r="AQ672" s="185"/>
      <c r="AR672" s="185"/>
      <c r="AS672" s="185"/>
      <c r="AT672" s="185"/>
      <c r="AU672" s="185"/>
      <c r="AV672" s="185"/>
      <c r="AW672" s="185"/>
      <c r="AX672" s="185"/>
      <c r="AY672" s="185"/>
      <c r="AZ672" s="185"/>
      <c r="BA672" s="185"/>
      <c r="BB672" s="185"/>
      <c r="BC672" s="185"/>
      <c r="BD672" s="185"/>
      <c r="BE672" s="185"/>
      <c r="BF672" s="185"/>
      <c r="BG672" s="185"/>
      <c r="BH672" s="185"/>
      <c r="BI672" s="185"/>
      <c r="BJ672" s="185"/>
    </row>
    <row r="673" spans="1:62" x14ac:dyDescent="0.3">
      <c r="A673" s="84">
        <f t="shared" si="115"/>
        <v>74</v>
      </c>
      <c r="B673" s="133">
        <f t="shared" si="115"/>
        <v>1.2481981140046548E-4</v>
      </c>
      <c r="C673" s="73">
        <f t="shared" si="116"/>
        <v>1.0000000000000002</v>
      </c>
      <c r="D673" s="43">
        <f t="shared" si="119"/>
        <v>1.2481981140046551E-4</v>
      </c>
      <c r="E673" s="133">
        <f t="shared" si="117"/>
        <v>8.6381710505091373E-4</v>
      </c>
      <c r="F673" s="73">
        <f t="shared" si="118"/>
        <v>1</v>
      </c>
      <c r="G673" s="43">
        <f t="shared" si="120"/>
        <v>8.6381710505091373E-4</v>
      </c>
      <c r="H673" s="84"/>
      <c r="I673" s="133"/>
      <c r="J673" s="73"/>
      <c r="K673" s="43"/>
      <c r="L673" s="133"/>
      <c r="M673" s="73"/>
      <c r="N673" s="43"/>
      <c r="O673" s="84"/>
      <c r="P673" s="133"/>
      <c r="Q673" s="73"/>
      <c r="R673" s="43"/>
      <c r="S673" s="133"/>
      <c r="T673" s="73"/>
      <c r="U673" s="43"/>
      <c r="V673" s="185"/>
      <c r="W673" s="185"/>
      <c r="X673" s="185"/>
      <c r="Y673" s="185"/>
      <c r="Z673" s="185"/>
      <c r="AA673" s="185"/>
      <c r="AB673" s="185"/>
      <c r="AC673" s="185"/>
      <c r="AD673" s="185"/>
      <c r="AE673" s="185"/>
      <c r="AF673" s="185"/>
      <c r="AG673" s="185"/>
      <c r="AH673" s="185"/>
      <c r="AI673" s="185"/>
      <c r="AJ673" s="185"/>
      <c r="AK673" s="185"/>
      <c r="AL673" s="185"/>
      <c r="AM673" s="185"/>
      <c r="AN673" s="185"/>
      <c r="AO673" s="185"/>
      <c r="AP673" s="185"/>
      <c r="AQ673" s="185"/>
      <c r="AR673" s="185"/>
      <c r="AS673" s="185"/>
      <c r="AT673" s="185"/>
      <c r="AU673" s="185"/>
      <c r="AV673" s="185"/>
      <c r="AW673" s="185"/>
      <c r="AX673" s="185"/>
      <c r="AY673" s="185"/>
      <c r="AZ673" s="185"/>
      <c r="BA673" s="185"/>
      <c r="BB673" s="185"/>
      <c r="BC673" s="185"/>
      <c r="BD673" s="185"/>
      <c r="BE673" s="185"/>
      <c r="BF673" s="185"/>
      <c r="BG673" s="185"/>
      <c r="BH673" s="185"/>
      <c r="BI673" s="185"/>
      <c r="BJ673" s="185"/>
    </row>
    <row r="674" spans="1:62" x14ac:dyDescent="0.3">
      <c r="A674" s="84">
        <f t="shared" si="115"/>
        <v>75</v>
      </c>
      <c r="B674" s="133">
        <f t="shared" si="115"/>
        <v>9.7615493531133258E-5</v>
      </c>
      <c r="C674" s="73">
        <f t="shared" si="116"/>
        <v>1</v>
      </c>
      <c r="D674" s="43">
        <f t="shared" si="119"/>
        <v>9.7615493531133258E-5</v>
      </c>
      <c r="E674" s="133">
        <f t="shared" si="117"/>
        <v>6.948302834625912E-4</v>
      </c>
      <c r="F674" s="73">
        <f t="shared" si="118"/>
        <v>1</v>
      </c>
      <c r="G674" s="43">
        <f t="shared" si="120"/>
        <v>6.948302834625912E-4</v>
      </c>
      <c r="H674" s="84"/>
      <c r="I674" s="133"/>
      <c r="J674" s="73"/>
      <c r="K674" s="43"/>
      <c r="L674" s="133"/>
      <c r="M674" s="73"/>
      <c r="N674" s="43"/>
      <c r="O674" s="84"/>
      <c r="P674" s="133"/>
      <c r="Q674" s="73"/>
      <c r="R674" s="43"/>
      <c r="S674" s="133"/>
      <c r="T674" s="73"/>
      <c r="U674" s="43"/>
      <c r="V674" s="185"/>
      <c r="W674" s="185"/>
      <c r="X674" s="185"/>
      <c r="Y674" s="185"/>
      <c r="Z674" s="185"/>
      <c r="AA674" s="185"/>
      <c r="AB674" s="185"/>
      <c r="AC674" s="185"/>
      <c r="AD674" s="185"/>
      <c r="AE674" s="185"/>
      <c r="AF674" s="185"/>
      <c r="AG674" s="185"/>
      <c r="AH674" s="185"/>
      <c r="AI674" s="185"/>
      <c r="AJ674" s="185"/>
      <c r="AK674" s="185"/>
      <c r="AL674" s="185"/>
      <c r="AM674" s="185"/>
      <c r="AN674" s="185"/>
      <c r="AO674" s="185"/>
      <c r="AP674" s="185"/>
      <c r="AQ674" s="185"/>
      <c r="AR674" s="185"/>
      <c r="AS674" s="185"/>
      <c r="AT674" s="185"/>
      <c r="AU674" s="185"/>
      <c r="AV674" s="185"/>
      <c r="AW674" s="185"/>
      <c r="AX674" s="185"/>
      <c r="AY674" s="185"/>
      <c r="AZ674" s="185"/>
      <c r="BA674" s="185"/>
      <c r="BB674" s="185"/>
      <c r="BC674" s="185"/>
      <c r="BD674" s="185"/>
      <c r="BE674" s="185"/>
      <c r="BF674" s="185"/>
      <c r="BG674" s="185"/>
      <c r="BH674" s="185"/>
      <c r="BI674" s="185"/>
      <c r="BJ674" s="185"/>
    </row>
    <row r="675" spans="1:62" x14ac:dyDescent="0.3">
      <c r="A675" s="84">
        <f t="shared" si="115"/>
        <v>76</v>
      </c>
      <c r="B675" s="133">
        <f t="shared" si="115"/>
        <v>7.8732496421832072E-5</v>
      </c>
      <c r="C675" s="73">
        <f t="shared" si="116"/>
        <v>1</v>
      </c>
      <c r="D675" s="43">
        <f t="shared" si="119"/>
        <v>7.8732496421832072E-5</v>
      </c>
      <c r="E675" s="133">
        <f t="shared" si="117"/>
        <v>4.5831274339863226E-4</v>
      </c>
      <c r="F675" s="73">
        <f t="shared" si="118"/>
        <v>1</v>
      </c>
      <c r="G675" s="43">
        <f t="shared" si="120"/>
        <v>4.5831274339863226E-4</v>
      </c>
      <c r="H675" s="84"/>
      <c r="I675" s="133"/>
      <c r="J675" s="73"/>
      <c r="K675" s="43"/>
      <c r="L675" s="133"/>
      <c r="M675" s="73"/>
      <c r="N675" s="43"/>
      <c r="O675" s="84"/>
      <c r="P675" s="133"/>
      <c r="Q675" s="73"/>
      <c r="R675" s="43"/>
      <c r="S675" s="133"/>
      <c r="T675" s="73"/>
      <c r="U675" s="43"/>
      <c r="V675" s="185"/>
      <c r="W675" s="185"/>
      <c r="X675" s="185"/>
      <c r="Y675" s="185"/>
      <c r="Z675" s="185"/>
      <c r="AA675" s="185"/>
      <c r="AB675" s="185"/>
      <c r="AC675" s="185"/>
      <c r="AD675" s="185"/>
      <c r="AE675" s="185"/>
      <c r="AF675" s="185"/>
      <c r="AG675" s="185"/>
      <c r="AH675" s="185"/>
      <c r="AI675" s="185"/>
      <c r="AJ675" s="185"/>
      <c r="AK675" s="185"/>
      <c r="AL675" s="185"/>
      <c r="AM675" s="185"/>
      <c r="AN675" s="185"/>
      <c r="AO675" s="185"/>
      <c r="AP675" s="185"/>
      <c r="AQ675" s="185"/>
      <c r="AR675" s="185"/>
      <c r="AS675" s="185"/>
      <c r="AT675" s="185"/>
      <c r="AU675" s="185"/>
      <c r="AV675" s="185"/>
      <c r="AW675" s="185"/>
      <c r="AX675" s="185"/>
      <c r="AY675" s="185"/>
      <c r="AZ675" s="185"/>
      <c r="BA675" s="185"/>
      <c r="BB675" s="185"/>
      <c r="BC675" s="185"/>
      <c r="BD675" s="185"/>
      <c r="BE675" s="185"/>
      <c r="BF675" s="185"/>
      <c r="BG675" s="185"/>
      <c r="BH675" s="185"/>
      <c r="BI675" s="185"/>
      <c r="BJ675" s="185"/>
    </row>
    <row r="676" spans="1:62" x14ac:dyDescent="0.3">
      <c r="A676" s="84">
        <f t="shared" si="115"/>
        <v>77</v>
      </c>
      <c r="B676" s="133">
        <f t="shared" si="115"/>
        <v>4.3846959389394283E-5</v>
      </c>
      <c r="C676" s="73">
        <f t="shared" si="116"/>
        <v>1</v>
      </c>
      <c r="D676" s="43">
        <f t="shared" si="119"/>
        <v>4.3846959389394283E-5</v>
      </c>
      <c r="E676" s="133">
        <f t="shared" si="117"/>
        <v>3.3541323678894312E-4</v>
      </c>
      <c r="F676" s="73">
        <f t="shared" si="118"/>
        <v>1</v>
      </c>
      <c r="G676" s="43">
        <f t="shared" si="120"/>
        <v>3.3541323678894312E-4</v>
      </c>
      <c r="H676" s="84"/>
      <c r="I676" s="133"/>
      <c r="J676" s="73"/>
      <c r="K676" s="43"/>
      <c r="L676" s="133"/>
      <c r="M676" s="73"/>
      <c r="N676" s="43"/>
      <c r="O676" s="84"/>
      <c r="P676" s="133"/>
      <c r="Q676" s="73"/>
      <c r="R676" s="43"/>
      <c r="S676" s="133"/>
      <c r="T676" s="73"/>
      <c r="U676" s="43"/>
      <c r="V676" s="185"/>
      <c r="W676" s="185"/>
      <c r="X676" s="185"/>
      <c r="Y676" s="185"/>
      <c r="Z676" s="185"/>
      <c r="AA676" s="185"/>
      <c r="AB676" s="185"/>
      <c r="AC676" s="185"/>
      <c r="AD676" s="185"/>
      <c r="AE676" s="185"/>
      <c r="AF676" s="185"/>
      <c r="AG676" s="185"/>
      <c r="AH676" s="185"/>
      <c r="AI676" s="185"/>
      <c r="AJ676" s="185"/>
      <c r="AK676" s="185"/>
      <c r="AL676" s="185"/>
      <c r="AM676" s="185"/>
      <c r="AN676" s="185"/>
      <c r="AO676" s="185"/>
      <c r="AP676" s="185"/>
      <c r="AQ676" s="185"/>
      <c r="AR676" s="185"/>
      <c r="AS676" s="185"/>
      <c r="AT676" s="185"/>
      <c r="AU676" s="185"/>
      <c r="AV676" s="185"/>
      <c r="AW676" s="185"/>
      <c r="AX676" s="185"/>
      <c r="AY676" s="185"/>
      <c r="AZ676" s="185"/>
      <c r="BA676" s="185"/>
      <c r="BB676" s="185"/>
      <c r="BC676" s="185"/>
      <c r="BD676" s="185"/>
      <c r="BE676" s="185"/>
      <c r="BF676" s="185"/>
      <c r="BG676" s="185"/>
      <c r="BH676" s="185"/>
      <c r="BI676" s="185"/>
      <c r="BJ676" s="185"/>
    </row>
    <row r="677" spans="1:62" x14ac:dyDescent="0.3">
      <c r="A677" s="84">
        <f t="shared" si="115"/>
        <v>78</v>
      </c>
      <c r="B677" s="133">
        <f t="shared" si="115"/>
        <v>3.7765994218602379E-5</v>
      </c>
      <c r="C677" s="73">
        <f t="shared" si="116"/>
        <v>1</v>
      </c>
      <c r="D677" s="43">
        <f t="shared" si="119"/>
        <v>3.7765994218602379E-5</v>
      </c>
      <c r="E677" s="133">
        <f t="shared" si="117"/>
        <v>2.787642454610396E-4</v>
      </c>
      <c r="F677" s="73">
        <f t="shared" si="118"/>
        <v>1</v>
      </c>
      <c r="G677" s="43">
        <f t="shared" si="120"/>
        <v>2.787642454610396E-4</v>
      </c>
      <c r="H677" s="84"/>
      <c r="I677" s="133"/>
      <c r="J677" s="73"/>
      <c r="K677" s="43"/>
      <c r="L677" s="133"/>
      <c r="M677" s="73"/>
      <c r="N677" s="43"/>
      <c r="O677" s="84"/>
      <c r="P677" s="133"/>
      <c r="Q677" s="73"/>
      <c r="R677" s="43"/>
      <c r="S677" s="133"/>
      <c r="T677" s="73"/>
      <c r="U677" s="43"/>
      <c r="V677" s="185"/>
      <c r="W677" s="185"/>
      <c r="X677" s="185"/>
      <c r="Y677" s="185"/>
      <c r="Z677" s="185"/>
      <c r="AA677" s="185"/>
      <c r="AB677" s="185"/>
      <c r="AC677" s="185"/>
      <c r="AD677" s="185"/>
      <c r="AE677" s="185"/>
      <c r="AF677" s="185"/>
      <c r="AG677" s="185"/>
      <c r="AH677" s="185"/>
      <c r="AI677" s="185"/>
      <c r="AJ677" s="185"/>
      <c r="AK677" s="185"/>
      <c r="AL677" s="185"/>
      <c r="AM677" s="185"/>
      <c r="AN677" s="185"/>
      <c r="AO677" s="185"/>
      <c r="AP677" s="185"/>
      <c r="AQ677" s="185"/>
      <c r="AR677" s="185"/>
      <c r="AS677" s="185"/>
      <c r="AT677" s="185"/>
      <c r="AU677" s="185"/>
      <c r="AV677" s="185"/>
      <c r="AW677" s="185"/>
      <c r="AX677" s="185"/>
      <c r="AY677" s="185"/>
      <c r="AZ677" s="185"/>
      <c r="BA677" s="185"/>
      <c r="BB677" s="185"/>
      <c r="BC677" s="185"/>
      <c r="BD677" s="185"/>
      <c r="BE677" s="185"/>
      <c r="BF677" s="185"/>
      <c r="BG677" s="185"/>
      <c r="BH677" s="185"/>
      <c r="BI677" s="185"/>
      <c r="BJ677" s="185"/>
    </row>
    <row r="678" spans="1:62" x14ac:dyDescent="0.3">
      <c r="A678" s="84">
        <f t="shared" si="115"/>
        <v>79</v>
      </c>
      <c r="B678" s="133">
        <f t="shared" si="115"/>
        <v>2.2723606690853973E-5</v>
      </c>
      <c r="C678" s="73">
        <f t="shared" si="116"/>
        <v>1</v>
      </c>
      <c r="D678" s="43">
        <f t="shared" si="119"/>
        <v>2.2723606690853973E-5</v>
      </c>
      <c r="E678" s="133">
        <f t="shared" si="117"/>
        <v>1.9267058067456468E-4</v>
      </c>
      <c r="F678" s="73">
        <f t="shared" si="118"/>
        <v>1</v>
      </c>
      <c r="G678" s="43">
        <f t="shared" si="120"/>
        <v>1.9267058067456468E-4</v>
      </c>
      <c r="H678" s="84"/>
      <c r="I678" s="133"/>
      <c r="J678" s="73"/>
      <c r="K678" s="43"/>
      <c r="L678" s="133"/>
      <c r="M678" s="73"/>
      <c r="N678" s="43"/>
      <c r="O678" s="84"/>
      <c r="P678" s="133"/>
      <c r="Q678" s="73"/>
      <c r="R678" s="43"/>
      <c r="S678" s="133"/>
      <c r="T678" s="73"/>
      <c r="U678" s="43"/>
      <c r="V678" s="185"/>
      <c r="W678" s="185"/>
      <c r="X678" s="185"/>
      <c r="Y678" s="185"/>
      <c r="Z678" s="185"/>
      <c r="AA678" s="185"/>
      <c r="AB678" s="185"/>
      <c r="AC678" s="185"/>
      <c r="AD678" s="185"/>
      <c r="AE678" s="185"/>
      <c r="AF678" s="185"/>
      <c r="AG678" s="185"/>
      <c r="AH678" s="185"/>
      <c r="AI678" s="185"/>
      <c r="AJ678" s="185"/>
      <c r="AK678" s="185"/>
      <c r="AL678" s="185"/>
      <c r="AM678" s="185"/>
      <c r="AN678" s="185"/>
      <c r="AO678" s="185"/>
      <c r="AP678" s="185"/>
      <c r="AQ678" s="185"/>
      <c r="AR678" s="185"/>
      <c r="AS678" s="185"/>
      <c r="AT678" s="185"/>
      <c r="AU678" s="185"/>
      <c r="AV678" s="185"/>
      <c r="AW678" s="185"/>
      <c r="AX678" s="185"/>
      <c r="AY678" s="185"/>
      <c r="AZ678" s="185"/>
      <c r="BA678" s="185"/>
      <c r="BB678" s="185"/>
      <c r="BC678" s="185"/>
      <c r="BD678" s="185"/>
      <c r="BE678" s="185"/>
      <c r="BF678" s="185"/>
      <c r="BG678" s="185"/>
      <c r="BH678" s="185"/>
      <c r="BI678" s="185"/>
      <c r="BJ678" s="185"/>
    </row>
    <row r="679" spans="1:62" x14ac:dyDescent="0.3">
      <c r="A679" s="84">
        <f t="shared" ref="A679:B683" si="121">A482</f>
        <v>80</v>
      </c>
      <c r="B679" s="133">
        <f t="shared" si="121"/>
        <v>1.7922844713912993E-5</v>
      </c>
      <c r="C679" s="73">
        <f t="shared" si="116"/>
        <v>1</v>
      </c>
      <c r="D679" s="43">
        <f t="shared" si="119"/>
        <v>1.7922844713912993E-5</v>
      </c>
      <c r="E679" s="133">
        <f t="shared" si="117"/>
        <v>1.3826194493590023E-4</v>
      </c>
      <c r="F679" s="73">
        <f t="shared" si="118"/>
        <v>1</v>
      </c>
      <c r="G679" s="43">
        <f t="shared" si="120"/>
        <v>1.3826194493590023E-4</v>
      </c>
      <c r="H679" s="84"/>
      <c r="I679" s="133"/>
      <c r="J679" s="73"/>
      <c r="K679" s="43"/>
      <c r="L679" s="133"/>
      <c r="M679" s="73"/>
      <c r="N679" s="43"/>
      <c r="O679" s="84"/>
      <c r="P679" s="133"/>
      <c r="Q679" s="73"/>
      <c r="R679" s="43"/>
      <c r="S679" s="133"/>
      <c r="T679" s="73"/>
      <c r="U679" s="43"/>
      <c r="V679" s="185"/>
      <c r="W679" s="185"/>
      <c r="X679" s="185"/>
      <c r="Y679" s="185"/>
      <c r="Z679" s="185"/>
      <c r="AA679" s="185"/>
      <c r="AB679" s="185"/>
      <c r="AC679" s="185"/>
      <c r="AD679" s="185"/>
      <c r="AE679" s="185"/>
      <c r="AF679" s="185"/>
      <c r="AG679" s="185"/>
      <c r="AH679" s="185"/>
      <c r="AI679" s="185"/>
      <c r="AJ679" s="185"/>
      <c r="AK679" s="185"/>
      <c r="AL679" s="185"/>
      <c r="AM679" s="185"/>
      <c r="AN679" s="185"/>
      <c r="AO679" s="185"/>
      <c r="AP679" s="185"/>
      <c r="AQ679" s="185"/>
      <c r="AR679" s="185"/>
      <c r="AS679" s="185"/>
      <c r="AT679" s="185"/>
      <c r="AU679" s="185"/>
      <c r="AV679" s="185"/>
      <c r="AW679" s="185"/>
      <c r="AX679" s="185"/>
      <c r="AY679" s="185"/>
      <c r="AZ679" s="185"/>
      <c r="BA679" s="185"/>
      <c r="BB679" s="185"/>
      <c r="BC679" s="185"/>
      <c r="BD679" s="185"/>
      <c r="BE679" s="185"/>
      <c r="BF679" s="185"/>
      <c r="BG679" s="185"/>
      <c r="BH679" s="185"/>
      <c r="BI679" s="185"/>
      <c r="BJ679" s="185"/>
    </row>
    <row r="680" spans="1:62" x14ac:dyDescent="0.3">
      <c r="A680" s="84">
        <f t="shared" si="121"/>
        <v>81</v>
      </c>
      <c r="B680" s="133">
        <f t="shared" si="121"/>
        <v>8.3213207600310329E-6</v>
      </c>
      <c r="C680" s="73">
        <f t="shared" si="116"/>
        <v>1</v>
      </c>
      <c r="D680" s="43">
        <f t="shared" si="119"/>
        <v>8.3213207600310329E-6</v>
      </c>
      <c r="E680" s="133">
        <f t="shared" si="117"/>
        <v>8.3853309197235779E-5</v>
      </c>
      <c r="F680" s="73">
        <f t="shared" si="118"/>
        <v>1</v>
      </c>
      <c r="G680" s="43">
        <f t="shared" si="120"/>
        <v>8.3853309197235779E-5</v>
      </c>
      <c r="H680" s="84"/>
      <c r="I680" s="133"/>
      <c r="J680" s="73"/>
      <c r="K680" s="43"/>
      <c r="L680" s="133"/>
      <c r="M680" s="73"/>
      <c r="N680" s="43"/>
      <c r="O680" s="84"/>
      <c r="P680" s="133"/>
      <c r="Q680" s="73"/>
      <c r="R680" s="43"/>
      <c r="S680" s="133"/>
      <c r="T680" s="73"/>
      <c r="U680" s="43"/>
      <c r="V680" s="185"/>
      <c r="W680" s="185"/>
      <c r="X680" s="185"/>
      <c r="Y680" s="185"/>
      <c r="Z680" s="185"/>
      <c r="AA680" s="185"/>
      <c r="AB680" s="185"/>
      <c r="AC680" s="185"/>
      <c r="AD680" s="185"/>
      <c r="AE680" s="185"/>
      <c r="AF680" s="185"/>
      <c r="AG680" s="185"/>
      <c r="AH680" s="185"/>
      <c r="AI680" s="185"/>
      <c r="AJ680" s="185"/>
      <c r="AK680" s="185"/>
      <c r="AL680" s="185"/>
      <c r="AM680" s="185"/>
      <c r="AN680" s="185"/>
      <c r="AO680" s="185"/>
      <c r="AP680" s="185"/>
      <c r="AQ680" s="185"/>
      <c r="AR680" s="185"/>
      <c r="AS680" s="185"/>
      <c r="AT680" s="185"/>
      <c r="AU680" s="185"/>
      <c r="AV680" s="185"/>
      <c r="AW680" s="185"/>
      <c r="AX680" s="185"/>
      <c r="AY680" s="185"/>
      <c r="AZ680" s="185"/>
      <c r="BA680" s="185"/>
      <c r="BB680" s="185"/>
      <c r="BC680" s="185"/>
      <c r="BD680" s="185"/>
      <c r="BE680" s="185"/>
      <c r="BF680" s="185"/>
      <c r="BG680" s="185"/>
      <c r="BH680" s="185"/>
      <c r="BI680" s="185"/>
      <c r="BJ680" s="185"/>
    </row>
    <row r="681" spans="1:62" x14ac:dyDescent="0.3">
      <c r="A681" s="84">
        <f t="shared" si="121"/>
        <v>82</v>
      </c>
      <c r="B681" s="133">
        <f t="shared" si="121"/>
        <v>6.7210667677173718E-6</v>
      </c>
      <c r="C681" s="73">
        <f t="shared" si="116"/>
        <v>1</v>
      </c>
      <c r="D681" s="43">
        <f t="shared" si="119"/>
        <v>6.7210667677173718E-6</v>
      </c>
      <c r="E681" s="133">
        <f t="shared" si="117"/>
        <v>4.4167010187857013E-5</v>
      </c>
      <c r="F681" s="73">
        <f t="shared" si="118"/>
        <v>1</v>
      </c>
      <c r="G681" s="43">
        <f t="shared" si="120"/>
        <v>4.4167010187857013E-5</v>
      </c>
      <c r="H681" s="84"/>
      <c r="I681" s="133"/>
      <c r="J681" s="73"/>
      <c r="K681" s="43"/>
      <c r="L681" s="133"/>
      <c r="M681" s="73"/>
      <c r="N681" s="43"/>
      <c r="O681" s="84"/>
      <c r="P681" s="133"/>
      <c r="Q681" s="73"/>
      <c r="R681" s="43"/>
      <c r="S681" s="133"/>
      <c r="T681" s="73"/>
      <c r="U681" s="43"/>
      <c r="V681" s="185"/>
      <c r="W681" s="185"/>
      <c r="X681" s="185"/>
      <c r="Y681" s="185"/>
      <c r="Z681" s="185"/>
      <c r="AA681" s="185"/>
      <c r="AB681" s="185"/>
      <c r="AC681" s="185"/>
      <c r="AD681" s="185"/>
      <c r="AE681" s="185"/>
      <c r="AF681" s="185"/>
      <c r="AG681" s="185"/>
      <c r="AH681" s="185"/>
      <c r="AI681" s="185"/>
      <c r="AJ681" s="185"/>
      <c r="AK681" s="185"/>
      <c r="AL681" s="185"/>
      <c r="AM681" s="185"/>
      <c r="AN681" s="185"/>
      <c r="AO681" s="185"/>
      <c r="AP681" s="185"/>
      <c r="AQ681" s="185"/>
      <c r="AR681" s="185"/>
      <c r="AS681" s="185"/>
      <c r="AT681" s="185"/>
      <c r="AU681" s="185"/>
      <c r="AV681" s="185"/>
      <c r="AW681" s="185"/>
      <c r="AX681" s="185"/>
      <c r="AY681" s="185"/>
      <c r="AZ681" s="185"/>
      <c r="BA681" s="185"/>
      <c r="BB681" s="185"/>
      <c r="BC681" s="185"/>
      <c r="BD681" s="185"/>
      <c r="BE681" s="185"/>
      <c r="BF681" s="185"/>
      <c r="BG681" s="185"/>
      <c r="BH681" s="185"/>
      <c r="BI681" s="185"/>
      <c r="BJ681" s="185"/>
    </row>
    <row r="682" spans="1:62" x14ac:dyDescent="0.3">
      <c r="A682" s="84">
        <f t="shared" si="121"/>
        <v>83</v>
      </c>
      <c r="B682" s="133">
        <f t="shared" si="121"/>
        <v>7.6812191631055678E-6</v>
      </c>
      <c r="C682" s="73">
        <f t="shared" si="116"/>
        <v>1</v>
      </c>
      <c r="D682" s="43">
        <f t="shared" si="119"/>
        <v>7.6812191631055678E-6</v>
      </c>
      <c r="E682" s="133">
        <f t="shared" si="117"/>
        <v>6.2089854901770003E-5</v>
      </c>
      <c r="F682" s="73">
        <f t="shared" si="118"/>
        <v>1</v>
      </c>
      <c r="G682" s="43">
        <f t="shared" si="120"/>
        <v>6.2089854901770003E-5</v>
      </c>
      <c r="H682" s="84"/>
      <c r="I682" s="133"/>
      <c r="J682" s="73"/>
      <c r="K682" s="43"/>
      <c r="L682" s="133"/>
      <c r="M682" s="73"/>
      <c r="N682" s="43"/>
      <c r="O682" s="84"/>
      <c r="P682" s="133"/>
      <c r="Q682" s="73"/>
      <c r="R682" s="43"/>
      <c r="S682" s="133"/>
      <c r="T682" s="73"/>
      <c r="U682" s="43"/>
      <c r="V682" s="185"/>
      <c r="W682" s="185"/>
      <c r="X682" s="185"/>
      <c r="Y682" s="185"/>
      <c r="Z682" s="185"/>
      <c r="AA682" s="185"/>
      <c r="AB682" s="185"/>
      <c r="AC682" s="185"/>
      <c r="AD682" s="185"/>
      <c r="AE682" s="185"/>
      <c r="AF682" s="185"/>
      <c r="AG682" s="185"/>
      <c r="AH682" s="185"/>
      <c r="AI682" s="185"/>
      <c r="AJ682" s="185"/>
      <c r="AK682" s="185"/>
      <c r="AL682" s="185"/>
      <c r="AM682" s="185"/>
      <c r="AN682" s="185"/>
      <c r="AO682" s="185"/>
      <c r="AP682" s="185"/>
      <c r="AQ682" s="185"/>
      <c r="AR682" s="185"/>
      <c r="AS682" s="185"/>
      <c r="AT682" s="185"/>
      <c r="AU682" s="185"/>
      <c r="AV682" s="185"/>
      <c r="AW682" s="185"/>
      <c r="AX682" s="185"/>
      <c r="AY682" s="185"/>
      <c r="AZ682" s="185"/>
      <c r="BA682" s="185"/>
      <c r="BB682" s="185"/>
      <c r="BC682" s="185"/>
      <c r="BD682" s="185"/>
      <c r="BE682" s="185"/>
      <c r="BF682" s="185"/>
      <c r="BG682" s="185"/>
      <c r="BH682" s="185"/>
      <c r="BI682" s="185"/>
      <c r="BJ682" s="185"/>
    </row>
    <row r="683" spans="1:62" ht="13.5" thickBot="1" x14ac:dyDescent="0.35">
      <c r="A683" s="84" t="str">
        <f t="shared" si="121"/>
        <v>NNNN</v>
      </c>
      <c r="B683" s="137">
        <f t="shared" si="121"/>
        <v>0.18744191078007902</v>
      </c>
      <c r="C683" s="77">
        <f t="shared" si="116"/>
        <v>1</v>
      </c>
      <c r="D683" s="141">
        <f t="shared" si="119"/>
        <v>0.18744191078007902</v>
      </c>
      <c r="E683" s="79"/>
      <c r="F683" s="77"/>
      <c r="G683" s="72"/>
      <c r="H683" s="85"/>
      <c r="I683" s="137"/>
      <c r="J683" s="77"/>
      <c r="K683" s="141"/>
      <c r="L683" s="79"/>
      <c r="M683" s="77"/>
      <c r="N683" s="72"/>
      <c r="O683" s="85"/>
      <c r="P683" s="137"/>
      <c r="Q683" s="77"/>
      <c r="R683" s="141"/>
      <c r="S683" s="79"/>
      <c r="T683" s="77"/>
      <c r="U683" s="72"/>
      <c r="V683" s="185"/>
      <c r="W683" s="185"/>
      <c r="X683" s="185"/>
      <c r="Y683" s="185"/>
      <c r="Z683" s="185"/>
      <c r="AA683" s="185"/>
      <c r="AB683" s="185"/>
      <c r="AC683" s="185"/>
      <c r="AD683" s="185"/>
      <c r="AE683" s="185"/>
      <c r="AF683" s="185"/>
      <c r="AG683" s="185"/>
      <c r="AH683" s="185"/>
      <c r="AI683" s="185"/>
      <c r="AJ683" s="185"/>
      <c r="AK683" s="185"/>
      <c r="AL683" s="185"/>
      <c r="AM683" s="185"/>
      <c r="AN683" s="185"/>
      <c r="AO683" s="185"/>
      <c r="AP683" s="185"/>
      <c r="AQ683" s="185"/>
      <c r="AR683" s="185"/>
      <c r="AS683" s="185"/>
      <c r="AT683" s="185"/>
      <c r="AU683" s="185"/>
      <c r="AV683" s="185"/>
      <c r="AW683" s="185"/>
      <c r="AX683" s="185"/>
      <c r="AY683" s="185"/>
      <c r="AZ683" s="185"/>
      <c r="BA683" s="185"/>
      <c r="BB683" s="185"/>
      <c r="BC683" s="185"/>
      <c r="BD683" s="185"/>
      <c r="BE683" s="185"/>
      <c r="BF683" s="185"/>
      <c r="BG683" s="185"/>
      <c r="BH683" s="185"/>
      <c r="BI683" s="185"/>
      <c r="BJ683" s="185"/>
    </row>
    <row r="684" spans="1:62" x14ac:dyDescent="0.3">
      <c r="A684" s="184"/>
      <c r="B684" s="185"/>
      <c r="C684" s="185"/>
      <c r="D684" s="185"/>
      <c r="E684" s="185"/>
      <c r="F684" s="185"/>
      <c r="G684" s="26"/>
      <c r="H684" s="26"/>
      <c r="I684" s="185"/>
      <c r="J684" s="185"/>
      <c r="L684" s="185"/>
      <c r="M684" s="185"/>
      <c r="N684" s="185"/>
      <c r="O684" s="185"/>
      <c r="P684" s="185"/>
      <c r="Q684" s="185"/>
      <c r="R684" s="185"/>
      <c r="S684" s="185"/>
      <c r="U684" s="185"/>
      <c r="V684" s="185"/>
      <c r="X684" s="185"/>
      <c r="Y684" s="185"/>
      <c r="Z684" s="185"/>
      <c r="AA684" s="26"/>
      <c r="AB684" s="185"/>
      <c r="AC684" s="185"/>
      <c r="AD684" s="185"/>
      <c r="AE684" s="185"/>
      <c r="AF684" s="185"/>
      <c r="AH684" s="185"/>
      <c r="AI684" s="185"/>
      <c r="AK684" s="185"/>
      <c r="AL684" s="185"/>
      <c r="AM684" s="185"/>
      <c r="AN684" s="185"/>
      <c r="AO684" s="185"/>
      <c r="AP684" s="185"/>
      <c r="AQ684" s="185"/>
      <c r="AR684" s="185"/>
      <c r="AS684" s="185"/>
      <c r="AT684" s="185"/>
      <c r="AU684" s="185"/>
      <c r="AV684" s="185"/>
      <c r="AW684" s="185"/>
      <c r="AX684" s="185"/>
      <c r="AY684" s="185"/>
      <c r="AZ684" s="185"/>
      <c r="BA684" s="185"/>
      <c r="BB684" s="185"/>
      <c r="BC684" s="185"/>
      <c r="BD684" s="185"/>
      <c r="BE684" s="185"/>
      <c r="BF684" s="185"/>
      <c r="BG684" s="185"/>
      <c r="BH684" s="185"/>
      <c r="BI684" s="185"/>
      <c r="BJ684" s="185"/>
    </row>
    <row r="685" spans="1:62" x14ac:dyDescent="0.3">
      <c r="A685" s="184"/>
      <c r="B685" s="185"/>
      <c r="C685" s="185"/>
      <c r="D685" s="185"/>
      <c r="E685" s="185"/>
      <c r="F685" s="185"/>
      <c r="G685" s="26"/>
      <c r="H685" s="26"/>
      <c r="I685" s="185"/>
      <c r="J685" s="185"/>
      <c r="L685" s="185"/>
      <c r="M685" s="185"/>
      <c r="N685" s="185"/>
      <c r="O685" s="185"/>
      <c r="P685" s="185"/>
      <c r="Q685" s="185"/>
      <c r="R685" s="185"/>
      <c r="S685" s="185"/>
      <c r="U685" s="185"/>
      <c r="V685" s="185"/>
      <c r="X685" s="185"/>
      <c r="Y685" s="185"/>
      <c r="Z685" s="185"/>
      <c r="AA685" s="26"/>
      <c r="AB685" s="185"/>
      <c r="AC685" s="185"/>
      <c r="AD685" s="185"/>
      <c r="AE685" s="185"/>
      <c r="AF685" s="185"/>
      <c r="AH685" s="185"/>
      <c r="AI685" s="185"/>
      <c r="AK685" s="185"/>
      <c r="AL685" s="185"/>
      <c r="AM685" s="185"/>
      <c r="AN685" s="185"/>
      <c r="AO685" s="185"/>
      <c r="AP685" s="185"/>
      <c r="AQ685" s="185"/>
      <c r="AR685" s="185"/>
      <c r="AS685" s="185"/>
      <c r="AT685" s="185"/>
      <c r="AU685" s="185"/>
      <c r="AV685" s="185"/>
      <c r="AW685" s="185"/>
      <c r="AX685" s="185"/>
      <c r="AY685" s="185"/>
      <c r="AZ685" s="185"/>
      <c r="BA685" s="185"/>
      <c r="BB685" s="185"/>
      <c r="BC685" s="185"/>
      <c r="BD685" s="185"/>
      <c r="BE685" s="185"/>
      <c r="BF685" s="185"/>
      <c r="BG685" s="185"/>
      <c r="BH685" s="185"/>
      <c r="BI685" s="185"/>
      <c r="BJ685" s="185"/>
    </row>
    <row r="686" spans="1:62" ht="15" x14ac:dyDescent="0.3">
      <c r="A686" s="131" t="s">
        <v>56</v>
      </c>
      <c r="B686" s="185"/>
      <c r="C686" s="184"/>
      <c r="D686" s="184"/>
      <c r="E686" s="184"/>
      <c r="I686" s="185"/>
      <c r="J686" s="185"/>
      <c r="L686" s="185"/>
      <c r="M686" s="185"/>
      <c r="N686" s="185"/>
      <c r="O686" s="185"/>
      <c r="P686" s="185"/>
      <c r="Q686" s="185"/>
      <c r="R686" s="185"/>
      <c r="S686" s="185"/>
      <c r="U686" s="185"/>
      <c r="V686" s="185"/>
      <c r="X686" s="185"/>
      <c r="Y686" s="185"/>
      <c r="Z686" s="185"/>
      <c r="AA686" s="26"/>
      <c r="AB686" s="185"/>
      <c r="AC686" s="185"/>
      <c r="AD686" s="185"/>
      <c r="AE686" s="185"/>
      <c r="AF686" s="185"/>
      <c r="AH686" s="185"/>
      <c r="AI686" s="185"/>
      <c r="AK686" s="185"/>
      <c r="AL686" s="185"/>
      <c r="AM686" s="185"/>
      <c r="AN686" s="185"/>
      <c r="AO686" s="185"/>
      <c r="AP686" s="185"/>
      <c r="AQ686" s="185"/>
      <c r="AR686" s="185"/>
      <c r="AS686" s="185"/>
      <c r="AT686" s="185"/>
      <c r="AU686" s="185"/>
      <c r="AV686" s="185"/>
      <c r="AW686" s="185"/>
      <c r="AX686" s="185"/>
      <c r="AY686" s="185"/>
      <c r="AZ686" s="185"/>
      <c r="BA686" s="185"/>
      <c r="BB686" s="185"/>
      <c r="BC686" s="185"/>
      <c r="BD686" s="185"/>
      <c r="BE686" s="185"/>
      <c r="BF686" s="185"/>
      <c r="BG686" s="185"/>
      <c r="BH686" s="185"/>
      <c r="BI686" s="185"/>
      <c r="BJ686" s="185"/>
    </row>
    <row r="687" spans="1:62" x14ac:dyDescent="0.3">
      <c r="A687" s="18" t="s">
        <v>118</v>
      </c>
      <c r="B687" s="185"/>
      <c r="C687" s="184"/>
      <c r="D687" s="184"/>
      <c r="E687" s="184"/>
      <c r="F687" s="26"/>
      <c r="G687" s="26"/>
      <c r="H687" s="26"/>
      <c r="I687" s="185"/>
      <c r="J687" s="185"/>
      <c r="L687" s="185"/>
      <c r="M687" s="185"/>
      <c r="N687" s="185"/>
      <c r="O687" s="185"/>
      <c r="P687" s="185"/>
      <c r="Q687" s="185"/>
      <c r="R687" s="185"/>
      <c r="S687" s="185"/>
      <c r="U687" s="185"/>
      <c r="V687" s="185"/>
      <c r="X687" s="185"/>
      <c r="Y687" s="185"/>
      <c r="Z687" s="185"/>
      <c r="AA687" s="26"/>
      <c r="AB687" s="185"/>
      <c r="AC687" s="185"/>
      <c r="AD687" s="185"/>
      <c r="AE687" s="185"/>
      <c r="AF687" s="185"/>
      <c r="AH687" s="185"/>
      <c r="AI687" s="185"/>
      <c r="AK687" s="185"/>
      <c r="AL687" s="185"/>
      <c r="AM687" s="185"/>
      <c r="AN687" s="185"/>
      <c r="AO687" s="185"/>
      <c r="AP687" s="185"/>
      <c r="AQ687" s="185"/>
      <c r="AR687" s="185"/>
      <c r="AS687" s="185"/>
      <c r="AT687" s="185"/>
      <c r="AU687" s="185"/>
      <c r="AV687" s="185"/>
      <c r="AW687" s="185"/>
      <c r="AX687" s="185"/>
      <c r="AY687" s="185"/>
      <c r="AZ687" s="185"/>
      <c r="BA687" s="185"/>
      <c r="BB687" s="185"/>
      <c r="BC687" s="185"/>
      <c r="BD687" s="185"/>
      <c r="BE687" s="185"/>
      <c r="BF687" s="185"/>
      <c r="BG687" s="185"/>
      <c r="BH687" s="185"/>
      <c r="BI687" s="185"/>
      <c r="BJ687" s="185"/>
    </row>
    <row r="688" spans="1:62" x14ac:dyDescent="0.3">
      <c r="A688" s="18" t="s">
        <v>139</v>
      </c>
      <c r="B688" s="185"/>
      <c r="C688" s="184"/>
      <c r="D688" s="184"/>
      <c r="E688" s="184"/>
      <c r="F688" s="26"/>
      <c r="G688" s="26"/>
      <c r="H688" s="26"/>
      <c r="I688" s="185"/>
      <c r="J688" s="185"/>
      <c r="L688" s="185"/>
      <c r="M688" s="185"/>
      <c r="N688" s="185"/>
      <c r="O688" s="185"/>
      <c r="P688" s="185"/>
      <c r="Q688" s="185"/>
      <c r="R688" s="185"/>
      <c r="S688" s="185"/>
      <c r="U688" s="185"/>
      <c r="V688" s="185"/>
      <c r="X688" s="185"/>
      <c r="Y688" s="185"/>
      <c r="Z688" s="185"/>
      <c r="AA688" s="26"/>
      <c r="AB688" s="185"/>
      <c r="AC688" s="185"/>
      <c r="AD688" s="185"/>
      <c r="AE688" s="185"/>
      <c r="AF688" s="185"/>
      <c r="AH688" s="185"/>
      <c r="AI688" s="185"/>
      <c r="AK688" s="185"/>
      <c r="AL688" s="185"/>
      <c r="AM688" s="185"/>
      <c r="AN688" s="185"/>
      <c r="AO688" s="185"/>
      <c r="AP688" s="185"/>
      <c r="AQ688" s="185"/>
      <c r="AR688" s="185"/>
      <c r="AS688" s="185"/>
      <c r="AT688" s="185"/>
      <c r="AU688" s="185"/>
      <c r="AV688" s="185"/>
      <c r="AW688" s="185"/>
      <c r="AX688" s="185"/>
      <c r="AY688" s="185"/>
      <c r="AZ688" s="185"/>
      <c r="BA688" s="185"/>
      <c r="BB688" s="185"/>
      <c r="BC688" s="185"/>
      <c r="BD688" s="185"/>
      <c r="BE688" s="185"/>
      <c r="BF688" s="185"/>
      <c r="BG688" s="185"/>
      <c r="BH688" s="185"/>
      <c r="BI688" s="185"/>
      <c r="BJ688" s="185"/>
    </row>
    <row r="689" spans="1:62" x14ac:dyDescent="0.3">
      <c r="A689" s="184"/>
      <c r="B689" s="185"/>
      <c r="C689" s="184"/>
      <c r="D689" s="184"/>
      <c r="E689" s="184"/>
      <c r="F689" s="26"/>
      <c r="G689" s="26"/>
      <c r="H689" s="26"/>
      <c r="I689" s="185"/>
      <c r="J689" s="185"/>
      <c r="L689" s="185"/>
      <c r="M689" s="185"/>
      <c r="N689" s="185"/>
      <c r="O689" s="185"/>
      <c r="P689" s="185"/>
      <c r="Q689" s="185"/>
      <c r="R689" s="185"/>
      <c r="S689" s="185"/>
      <c r="U689" s="185"/>
      <c r="V689" s="185"/>
      <c r="X689" s="185"/>
      <c r="Y689" s="185"/>
      <c r="Z689" s="185"/>
      <c r="AA689" s="26"/>
      <c r="AB689" s="185"/>
      <c r="AC689" s="185"/>
      <c r="AD689" s="185"/>
      <c r="AE689" s="185"/>
      <c r="AF689" s="185"/>
      <c r="AH689" s="185"/>
      <c r="AI689" s="185"/>
      <c r="AK689" s="185"/>
      <c r="AL689" s="185"/>
      <c r="AM689" s="185"/>
      <c r="AN689" s="185"/>
      <c r="AO689" s="185"/>
      <c r="AP689" s="185"/>
      <c r="AQ689" s="185"/>
      <c r="AR689" s="185"/>
      <c r="AS689" s="185"/>
      <c r="AT689" s="185"/>
      <c r="AU689" s="185"/>
      <c r="AV689" s="185"/>
      <c r="AW689" s="185"/>
      <c r="AX689" s="185"/>
      <c r="AY689" s="185"/>
      <c r="AZ689" s="185"/>
      <c r="BA689" s="185"/>
      <c r="BB689" s="185"/>
      <c r="BC689" s="185"/>
      <c r="BD689" s="185"/>
      <c r="BE689" s="185"/>
      <c r="BF689" s="185"/>
      <c r="BG689" s="185"/>
      <c r="BH689" s="185"/>
      <c r="BI689" s="185"/>
      <c r="BJ689" s="185"/>
    </row>
    <row r="690" spans="1:62" x14ac:dyDescent="0.3">
      <c r="A690" s="184"/>
      <c r="B690" s="223" t="s">
        <v>125</v>
      </c>
      <c r="C690" s="223"/>
      <c r="D690" s="223"/>
      <c r="E690" s="223"/>
      <c r="F690" s="223"/>
      <c r="G690" s="223"/>
      <c r="H690" s="223"/>
      <c r="I690" s="185"/>
      <c r="J690" s="185"/>
      <c r="L690" s="185"/>
      <c r="M690" s="185"/>
      <c r="N690" s="185"/>
      <c r="O690" s="185"/>
      <c r="P690" s="185"/>
      <c r="Q690" s="185"/>
      <c r="R690" s="185"/>
      <c r="S690" s="185"/>
      <c r="U690" s="185"/>
      <c r="V690" s="185"/>
      <c r="X690" s="185"/>
      <c r="Y690" s="185"/>
      <c r="Z690" s="185"/>
      <c r="AA690" s="26"/>
      <c r="AB690" s="185"/>
      <c r="AC690" s="185"/>
      <c r="AD690" s="185"/>
      <c r="AE690" s="185"/>
      <c r="AF690" s="185"/>
      <c r="AH690" s="185"/>
      <c r="AI690" s="185"/>
      <c r="AK690" s="185"/>
      <c r="AL690" s="185"/>
      <c r="AM690" s="185"/>
      <c r="AN690" s="185"/>
      <c r="AO690" s="185"/>
      <c r="AP690" s="185"/>
      <c r="AQ690" s="185"/>
      <c r="AR690" s="185"/>
      <c r="AS690" s="185"/>
      <c r="AT690" s="185"/>
      <c r="AU690" s="185"/>
      <c r="AV690" s="185"/>
      <c r="AW690" s="185"/>
      <c r="AX690" s="185"/>
      <c r="AY690" s="185"/>
      <c r="AZ690" s="185"/>
      <c r="BA690" s="185"/>
      <c r="BB690" s="185"/>
      <c r="BC690" s="185"/>
      <c r="BD690" s="185"/>
      <c r="BE690" s="185"/>
      <c r="BF690" s="185"/>
      <c r="BG690" s="185"/>
      <c r="BH690" s="185"/>
      <c r="BI690" s="185"/>
      <c r="BJ690" s="185"/>
    </row>
    <row r="691" spans="1:62" x14ac:dyDescent="0.3">
      <c r="A691" s="184"/>
      <c r="B691" s="185"/>
      <c r="C691" s="185"/>
      <c r="D691" s="185"/>
      <c r="E691" s="185"/>
      <c r="F691" s="185"/>
      <c r="G691" s="26"/>
      <c r="H691" s="26"/>
      <c r="I691" s="185"/>
      <c r="J691" s="185"/>
      <c r="L691" s="185"/>
      <c r="M691" s="185"/>
      <c r="N691" s="185"/>
      <c r="O691" s="185"/>
      <c r="P691" s="185"/>
      <c r="Q691" s="185"/>
      <c r="R691" s="185"/>
      <c r="S691" s="185"/>
      <c r="U691" s="185"/>
      <c r="V691" s="185"/>
      <c r="X691" s="185"/>
      <c r="Y691" s="185"/>
      <c r="Z691" s="185"/>
      <c r="AA691" s="26"/>
      <c r="AB691" s="185"/>
      <c r="AC691" s="185"/>
      <c r="AD691" s="185"/>
      <c r="AE691" s="185"/>
      <c r="AF691" s="185"/>
      <c r="AH691" s="185"/>
      <c r="AI691" s="185"/>
      <c r="AK691" s="185"/>
      <c r="AL691" s="185"/>
      <c r="AM691" s="185"/>
      <c r="AN691" s="185"/>
      <c r="AO691" s="185"/>
      <c r="AP691" s="185"/>
      <c r="AQ691" s="185"/>
      <c r="AR691" s="185"/>
      <c r="AS691" s="185"/>
      <c r="AT691" s="185"/>
      <c r="AU691" s="185"/>
      <c r="AV691" s="185"/>
      <c r="AW691" s="185"/>
      <c r="AX691" s="185"/>
      <c r="AY691" s="185"/>
      <c r="AZ691" s="185"/>
      <c r="BA691" s="185"/>
      <c r="BB691" s="185"/>
      <c r="BC691" s="185"/>
      <c r="BD691" s="185"/>
      <c r="BE691" s="185"/>
      <c r="BF691" s="185"/>
      <c r="BG691" s="185"/>
      <c r="BH691" s="185"/>
      <c r="BI691" s="185"/>
      <c r="BJ691" s="185"/>
    </row>
    <row r="692" spans="1:62" ht="39" x14ac:dyDescent="0.3">
      <c r="A692" s="19" t="s">
        <v>36</v>
      </c>
      <c r="B692" s="22" t="s">
        <v>19</v>
      </c>
      <c r="C692" s="19" t="s">
        <v>140</v>
      </c>
      <c r="D692" s="185" t="s">
        <v>49</v>
      </c>
      <c r="E692" s="26"/>
      <c r="F692" s="22" t="s">
        <v>19</v>
      </c>
      <c r="G692" s="19" t="s">
        <v>140</v>
      </c>
      <c r="H692" s="185" t="s">
        <v>49</v>
      </c>
      <c r="I692" s="26"/>
      <c r="J692" s="185"/>
      <c r="L692" s="26"/>
      <c r="M692" s="26"/>
      <c r="N692" s="26"/>
      <c r="O692" s="26"/>
      <c r="P692" s="185"/>
      <c r="Q692" s="185"/>
      <c r="R692" s="26"/>
      <c r="S692" s="185"/>
      <c r="T692" s="26"/>
      <c r="U692" s="26"/>
      <c r="V692" s="185"/>
      <c r="W692" s="26"/>
      <c r="X692" s="26"/>
      <c r="Y692" s="185"/>
      <c r="Z692" s="185"/>
      <c r="AA692" s="26"/>
      <c r="AB692" s="26"/>
      <c r="AC692" s="185"/>
      <c r="AD692" s="185"/>
      <c r="AE692" s="26"/>
      <c r="AF692" s="185"/>
      <c r="AG692" s="26"/>
      <c r="AH692" s="26"/>
      <c r="AI692" s="185"/>
      <c r="AJ692" s="26"/>
      <c r="AK692" s="26"/>
      <c r="AL692" s="185"/>
      <c r="AM692" s="26"/>
      <c r="AN692" s="185"/>
      <c r="AO692" s="185"/>
      <c r="AP692" s="185"/>
      <c r="AQ692" s="185"/>
      <c r="AR692" s="185"/>
      <c r="AS692" s="185"/>
      <c r="AT692" s="185"/>
      <c r="AU692" s="185"/>
      <c r="AV692" s="185"/>
      <c r="AW692" s="185"/>
      <c r="AX692" s="185"/>
      <c r="AY692" s="185"/>
      <c r="AZ692" s="185"/>
      <c r="BA692" s="185"/>
      <c r="BB692" s="185"/>
      <c r="BC692" s="185"/>
      <c r="BD692" s="185"/>
      <c r="BE692" s="185"/>
      <c r="BF692" s="185"/>
      <c r="BG692" s="185"/>
      <c r="BH692" s="185"/>
      <c r="BI692" s="185"/>
      <c r="BJ692" s="185"/>
    </row>
    <row r="693" spans="1:62" x14ac:dyDescent="0.3">
      <c r="A693" s="184"/>
      <c r="B693" s="22"/>
      <c r="C693" s="185"/>
      <c r="D693" s="185"/>
      <c r="E693" s="185"/>
      <c r="F693" s="185"/>
      <c r="G693" s="185"/>
      <c r="H693" s="185"/>
      <c r="I693" s="185"/>
      <c r="J693" s="185"/>
      <c r="L693" s="185"/>
      <c r="M693" s="185"/>
      <c r="N693" s="185"/>
      <c r="O693" s="185"/>
      <c r="P693" s="185"/>
      <c r="Q693" s="185"/>
      <c r="R693" s="185"/>
      <c r="S693" s="185"/>
      <c r="U693" s="185"/>
      <c r="V693" s="185"/>
      <c r="X693" s="185"/>
      <c r="Y693" s="185"/>
      <c r="Z693" s="185"/>
      <c r="AA693" s="26"/>
      <c r="AB693" s="185"/>
      <c r="AC693" s="185"/>
      <c r="AD693" s="185"/>
      <c r="AE693" s="185"/>
      <c r="AF693" s="185"/>
      <c r="AH693" s="185"/>
      <c r="AI693" s="185"/>
      <c r="AK693" s="185"/>
      <c r="AL693" s="185"/>
      <c r="AM693" s="185"/>
      <c r="AN693" s="185"/>
      <c r="AO693" s="185"/>
      <c r="AP693" s="185"/>
      <c r="AQ693" s="185"/>
      <c r="AR693" s="185"/>
      <c r="AS693" s="185"/>
      <c r="AT693" s="185"/>
      <c r="AU693" s="185"/>
      <c r="AV693" s="185"/>
      <c r="AW693" s="185"/>
      <c r="AX693" s="185"/>
      <c r="AY693" s="185"/>
      <c r="AZ693" s="185"/>
      <c r="BA693" s="185"/>
      <c r="BB693" s="185"/>
      <c r="BC693" s="185"/>
      <c r="BD693" s="185"/>
      <c r="BE693" s="185"/>
      <c r="BF693" s="185"/>
      <c r="BG693" s="185"/>
      <c r="BH693" s="185"/>
      <c r="BI693" s="185"/>
      <c r="BJ693" s="185"/>
    </row>
    <row r="694" spans="1:62" s="103" customFormat="1" x14ac:dyDescent="0.3">
      <c r="A694" s="184"/>
      <c r="B694" s="223" t="s">
        <v>114</v>
      </c>
      <c r="C694" s="223"/>
      <c r="D694" s="223"/>
      <c r="E694" s="184"/>
      <c r="F694" s="223" t="s">
        <v>115</v>
      </c>
      <c r="G694" s="223"/>
      <c r="H694" s="223"/>
      <c r="I694" s="184"/>
      <c r="J694" s="184"/>
      <c r="K694" s="17"/>
      <c r="L694" s="184"/>
      <c r="M694" s="184"/>
      <c r="N694" s="184"/>
      <c r="O694" s="184"/>
      <c r="P694" s="184"/>
      <c r="Q694" s="184"/>
      <c r="R694" s="184"/>
      <c r="S694" s="184"/>
      <c r="T694" s="187"/>
      <c r="U694" s="184"/>
      <c r="V694" s="184"/>
      <c r="W694" s="187"/>
      <c r="X694" s="184"/>
      <c r="Y694" s="184"/>
      <c r="Z694" s="184"/>
      <c r="AA694" s="27"/>
      <c r="AB694" s="184"/>
      <c r="AC694" s="184"/>
      <c r="AD694" s="184"/>
      <c r="AE694" s="184"/>
      <c r="AF694" s="184"/>
      <c r="AG694" s="187"/>
      <c r="AH694" s="184"/>
      <c r="AI694" s="184"/>
      <c r="AJ694" s="187"/>
      <c r="AK694" s="184"/>
      <c r="AL694" s="184"/>
      <c r="AM694" s="184"/>
      <c r="AN694" s="184"/>
      <c r="AO694" s="184"/>
      <c r="AP694" s="184"/>
      <c r="AQ694" s="184"/>
      <c r="AR694" s="184"/>
      <c r="AS694" s="184"/>
      <c r="AT694" s="184"/>
      <c r="AU694" s="184"/>
      <c r="AV694" s="184"/>
      <c r="AW694" s="184"/>
      <c r="AX694" s="184"/>
      <c r="AY694" s="184"/>
      <c r="AZ694" s="184"/>
      <c r="BA694" s="184"/>
      <c r="BB694" s="184"/>
      <c r="BC694" s="184"/>
      <c r="BD694" s="184"/>
      <c r="BE694" s="184"/>
      <c r="BF694" s="184"/>
      <c r="BG694" s="184"/>
      <c r="BH694" s="184"/>
      <c r="BI694" s="184"/>
      <c r="BJ694" s="184"/>
    </row>
    <row r="695" spans="1:62" x14ac:dyDescent="0.3">
      <c r="A695" s="184"/>
      <c r="B695" s="185"/>
      <c r="C695" s="185"/>
      <c r="D695" s="185"/>
      <c r="E695" s="185"/>
      <c r="F695" s="185"/>
      <c r="G695" s="185"/>
      <c r="H695" s="185"/>
      <c r="I695" s="185"/>
      <c r="J695" s="185"/>
      <c r="L695" s="185"/>
      <c r="M695" s="185"/>
      <c r="N695" s="185"/>
      <c r="O695" s="185"/>
      <c r="P695" s="185"/>
      <c r="Q695" s="185"/>
      <c r="R695" s="185"/>
      <c r="S695" s="185"/>
      <c r="U695" s="185"/>
      <c r="V695" s="185"/>
      <c r="X695" s="185"/>
      <c r="Y695" s="185"/>
      <c r="Z695" s="185"/>
      <c r="AA695" s="26"/>
      <c r="AB695" s="185"/>
      <c r="AC695" s="185"/>
      <c r="AD695" s="185"/>
      <c r="AE695" s="185"/>
      <c r="AF695" s="185"/>
      <c r="AH695" s="185"/>
      <c r="AI695" s="185"/>
      <c r="AK695" s="185"/>
      <c r="AL695" s="185"/>
      <c r="AM695" s="185"/>
      <c r="AN695" s="185"/>
      <c r="AO695" s="185"/>
      <c r="AP695" s="185"/>
      <c r="AQ695" s="185"/>
      <c r="AR695" s="185"/>
      <c r="AS695" s="185"/>
      <c r="AT695" s="185"/>
      <c r="AU695" s="185"/>
      <c r="AV695" s="185"/>
      <c r="AW695" s="185"/>
      <c r="AX695" s="185"/>
      <c r="AY695" s="185"/>
      <c r="AZ695" s="185"/>
      <c r="BA695" s="185"/>
      <c r="BB695" s="185"/>
      <c r="BC695" s="185"/>
      <c r="BD695" s="185"/>
      <c r="BE695" s="185"/>
      <c r="BF695" s="185"/>
      <c r="BG695" s="185"/>
      <c r="BH695" s="185"/>
      <c r="BI695" s="185"/>
      <c r="BJ695" s="185"/>
    </row>
    <row r="696" spans="1:62" x14ac:dyDescent="0.3">
      <c r="A696" s="24">
        <f>A599</f>
        <v>0</v>
      </c>
      <c r="B696" s="86">
        <f>SUM(I599,L599,P599,S599)</f>
        <v>3.2942828685769004E-3</v>
      </c>
      <c r="C696" s="23">
        <f>IFERROR(SUM(K599,N599,R599,U599)/B696,1)</f>
        <v>0.95759649605837915</v>
      </c>
      <c r="D696" s="23">
        <f>ABS(C696-1)*B696*$I$4</f>
        <v>6.7302226015091542E-3</v>
      </c>
      <c r="E696" s="23"/>
      <c r="F696" s="86">
        <f>SUM(B599,E599)</f>
        <v>2.173785023158876E-3</v>
      </c>
      <c r="G696" s="23">
        <f>SUM(D599,G599)/F696</f>
        <v>1.0642607871129426</v>
      </c>
      <c r="H696" s="23">
        <f>ABS(G696-1)*F696*$I$4</f>
        <v>6.7302226015091976E-3</v>
      </c>
      <c r="I696" s="185"/>
      <c r="J696" s="185"/>
      <c r="L696" s="185"/>
      <c r="M696" s="185"/>
      <c r="N696" s="185"/>
      <c r="O696" s="185"/>
      <c r="P696" s="185"/>
      <c r="Q696" s="185"/>
      <c r="R696" s="185"/>
      <c r="S696" s="185"/>
      <c r="U696" s="185"/>
      <c r="V696" s="185"/>
      <c r="X696" s="185"/>
      <c r="Y696" s="185"/>
      <c r="Z696" s="185"/>
      <c r="AA696" s="26"/>
      <c r="AB696" s="185"/>
      <c r="AC696" s="185"/>
      <c r="AD696" s="185"/>
      <c r="AE696" s="185"/>
      <c r="AF696" s="185"/>
      <c r="AH696" s="185"/>
      <c r="AI696" s="185"/>
      <c r="AK696" s="185"/>
      <c r="AL696" s="185"/>
      <c r="AM696" s="185"/>
      <c r="AN696" s="185"/>
      <c r="AO696" s="185"/>
      <c r="AP696" s="185"/>
      <c r="AQ696" s="185"/>
      <c r="AR696" s="185"/>
      <c r="AS696" s="185"/>
      <c r="AT696" s="185"/>
      <c r="AU696" s="185"/>
      <c r="AV696" s="185"/>
      <c r="AW696" s="185"/>
      <c r="AX696" s="185"/>
      <c r="AY696" s="185"/>
      <c r="AZ696" s="185"/>
      <c r="BA696" s="185"/>
      <c r="BB696" s="185"/>
      <c r="BC696" s="185"/>
      <c r="BD696" s="185"/>
      <c r="BE696" s="185"/>
      <c r="BF696" s="185"/>
      <c r="BG696" s="185"/>
      <c r="BH696" s="185"/>
      <c r="BI696" s="185"/>
      <c r="BJ696" s="185"/>
    </row>
    <row r="697" spans="1:62" x14ac:dyDescent="0.3">
      <c r="A697" s="24">
        <f t="shared" ref="A697:A760" si="122">A600</f>
        <v>1</v>
      </c>
      <c r="B697" s="86">
        <f t="shared" ref="B697:B760" si="123">SUM(I600,L600,P600,S600)</f>
        <v>3.5224790878808287E-3</v>
      </c>
      <c r="C697" s="23">
        <f t="shared" ref="C697:C760" si="124">IFERROR(SUM(K600,N600,R600,U600)/B697,1)</f>
        <v>0.94508709663912982</v>
      </c>
      <c r="D697" s="23">
        <f t="shared" ref="D697:D760" si="125">ABS(C697-1)*B697*$I$4</f>
        <v>9.3194358993611594E-3</v>
      </c>
      <c r="E697" s="23"/>
      <c r="F697" s="86">
        <f t="shared" ref="F697:F760" si="126">SUM(B600,E600)</f>
        <v>4.2960418677652516E-3</v>
      </c>
      <c r="G697" s="23">
        <f t="shared" ref="G697:G760" si="127">SUM(D600,G600)/F697</f>
        <v>1.0450250625336912</v>
      </c>
      <c r="H697" s="23">
        <f t="shared" ref="H697:H760" si="128">ABS(G697-1)*F697*$I$4</f>
        <v>9.3194358993611559E-3</v>
      </c>
      <c r="I697" s="185"/>
      <c r="J697" s="185"/>
      <c r="L697" s="185"/>
      <c r="M697" s="185"/>
      <c r="N697" s="185"/>
      <c r="O697" s="185"/>
      <c r="P697" s="185"/>
      <c r="Q697" s="185"/>
      <c r="R697" s="185"/>
      <c r="S697" s="185"/>
      <c r="U697" s="185"/>
      <c r="V697" s="185"/>
      <c r="X697" s="185"/>
      <c r="Y697" s="185"/>
      <c r="Z697" s="185"/>
      <c r="AA697" s="26"/>
      <c r="AB697" s="185"/>
      <c r="AC697" s="185"/>
      <c r="AD697" s="185"/>
      <c r="AE697" s="185"/>
      <c r="AF697" s="185"/>
      <c r="AH697" s="185"/>
      <c r="AI697" s="185"/>
      <c r="AK697" s="185"/>
      <c r="AL697" s="185"/>
      <c r="AM697" s="185"/>
      <c r="AN697" s="185"/>
      <c r="AO697" s="185"/>
      <c r="AP697" s="185"/>
      <c r="AQ697" s="185"/>
      <c r="AR697" s="185"/>
      <c r="AS697" s="185"/>
      <c r="AT697" s="185"/>
      <c r="AU697" s="185"/>
      <c r="AV697" s="185"/>
      <c r="AW697" s="185"/>
      <c r="AX697" s="185"/>
      <c r="AY697" s="185"/>
      <c r="AZ697" s="185"/>
      <c r="BA697" s="185"/>
      <c r="BB697" s="185"/>
      <c r="BC697" s="185"/>
      <c r="BD697" s="185"/>
      <c r="BE697" s="185"/>
      <c r="BF697" s="185"/>
      <c r="BG697" s="185"/>
      <c r="BH697" s="185"/>
      <c r="BI697" s="185"/>
      <c r="BJ697" s="185"/>
    </row>
    <row r="698" spans="1:62" x14ac:dyDescent="0.3">
      <c r="A698" s="24">
        <f t="shared" si="122"/>
        <v>2</v>
      </c>
      <c r="B698" s="86">
        <f t="shared" si="123"/>
        <v>2.7133906693670418E-3</v>
      </c>
      <c r="C698" s="23">
        <f t="shared" si="124"/>
        <v>0.93900079349409393</v>
      </c>
      <c r="D698" s="23">
        <f t="shared" si="125"/>
        <v>7.9744971750510506E-3</v>
      </c>
      <c r="E698" s="23"/>
      <c r="F698" s="86">
        <f t="shared" si="126"/>
        <v>6.006393334750091E-3</v>
      </c>
      <c r="G698" s="23">
        <f t="shared" si="127"/>
        <v>1.0275564167292095</v>
      </c>
      <c r="H698" s="23">
        <f t="shared" si="128"/>
        <v>7.9744971750510974E-3</v>
      </c>
      <c r="I698" s="185"/>
      <c r="J698" s="185"/>
      <c r="L698" s="185"/>
      <c r="M698" s="185"/>
      <c r="N698" s="185"/>
      <c r="O698" s="185"/>
      <c r="P698" s="185"/>
      <c r="Q698" s="185"/>
      <c r="R698" s="185"/>
      <c r="S698" s="185"/>
      <c r="U698" s="185"/>
      <c r="V698" s="185"/>
      <c r="X698" s="185"/>
      <c r="Y698" s="185"/>
      <c r="Z698" s="185"/>
      <c r="AA698" s="26"/>
      <c r="AB698" s="185"/>
      <c r="AC698" s="185"/>
      <c r="AD698" s="185"/>
      <c r="AE698" s="185"/>
      <c r="AF698" s="185"/>
      <c r="AH698" s="185"/>
      <c r="AI698" s="185"/>
      <c r="AK698" s="185"/>
      <c r="AL698" s="185"/>
      <c r="AM698" s="185"/>
      <c r="AN698" s="185"/>
      <c r="AO698" s="185"/>
      <c r="AP698" s="185"/>
      <c r="AQ698" s="185"/>
      <c r="AR698" s="185"/>
      <c r="AS698" s="185"/>
      <c r="AT698" s="185"/>
      <c r="AU698" s="185"/>
      <c r="AV698" s="185"/>
      <c r="AW698" s="185"/>
      <c r="AX698" s="185"/>
      <c r="AY698" s="185"/>
      <c r="AZ698" s="185"/>
      <c r="BA698" s="185"/>
      <c r="BB698" s="185"/>
      <c r="BC698" s="185"/>
      <c r="BD698" s="185"/>
      <c r="BE698" s="185"/>
      <c r="BF698" s="185"/>
      <c r="BG698" s="185"/>
      <c r="BH698" s="185"/>
      <c r="BI698" s="185"/>
      <c r="BJ698" s="185"/>
    </row>
    <row r="699" spans="1:62" x14ac:dyDescent="0.3">
      <c r="A699" s="24">
        <f t="shared" si="122"/>
        <v>3</v>
      </c>
      <c r="B699" s="86">
        <f t="shared" si="123"/>
        <v>2.1766654803450402E-3</v>
      </c>
      <c r="C699" s="23">
        <f t="shared" si="124"/>
        <v>0.93278115912192217</v>
      </c>
      <c r="D699" s="23">
        <f t="shared" si="125"/>
        <v>7.0493569947719312E-3</v>
      </c>
      <c r="E699" s="23"/>
      <c r="F699" s="86">
        <f t="shared" si="126"/>
        <v>6.385973581726892E-3</v>
      </c>
      <c r="G699" s="23">
        <f t="shared" si="127"/>
        <v>1.0229116091220269</v>
      </c>
      <c r="H699" s="23">
        <f t="shared" si="128"/>
        <v>7.0493569947718731E-3</v>
      </c>
      <c r="I699" s="185"/>
      <c r="J699" s="185"/>
      <c r="L699" s="185"/>
      <c r="M699" s="185"/>
      <c r="N699" s="185"/>
      <c r="O699" s="185"/>
      <c r="P699" s="185"/>
      <c r="Q699" s="185"/>
      <c r="R699" s="185"/>
      <c r="S699" s="185"/>
      <c r="U699" s="185"/>
      <c r="V699" s="185"/>
      <c r="X699" s="185"/>
      <c r="Y699" s="185"/>
      <c r="Z699" s="185"/>
      <c r="AA699" s="26"/>
      <c r="AB699" s="185"/>
      <c r="AC699" s="185"/>
      <c r="AD699" s="185"/>
      <c r="AE699" s="185"/>
      <c r="AF699" s="185"/>
      <c r="AH699" s="185"/>
      <c r="AI699" s="185"/>
      <c r="AK699" s="185"/>
      <c r="AL699" s="185"/>
      <c r="AM699" s="185"/>
      <c r="AN699" s="185"/>
      <c r="AO699" s="185"/>
      <c r="AP699" s="185"/>
      <c r="AQ699" s="185"/>
      <c r="AR699" s="185"/>
      <c r="AS699" s="185"/>
      <c r="AT699" s="185"/>
      <c r="AU699" s="185"/>
      <c r="AV699" s="185"/>
      <c r="AW699" s="185"/>
      <c r="AX699" s="185"/>
      <c r="AY699" s="185"/>
      <c r="AZ699" s="185"/>
      <c r="BA699" s="185"/>
      <c r="BB699" s="185"/>
      <c r="BC699" s="185"/>
      <c r="BD699" s="185"/>
      <c r="BE699" s="185"/>
      <c r="BF699" s="185"/>
      <c r="BG699" s="185"/>
      <c r="BH699" s="185"/>
      <c r="BI699" s="185"/>
      <c r="BJ699" s="185"/>
    </row>
    <row r="700" spans="1:62" x14ac:dyDescent="0.3">
      <c r="A700" s="24">
        <f t="shared" si="122"/>
        <v>4</v>
      </c>
      <c r="B700" s="86">
        <f t="shared" si="123"/>
        <v>1.6309788689660824E-3</v>
      </c>
      <c r="C700" s="23">
        <f t="shared" si="124"/>
        <v>0.92931065614829733</v>
      </c>
      <c r="D700" s="23">
        <f t="shared" si="125"/>
        <v>5.5548083606887927E-3</v>
      </c>
      <c r="E700" s="23"/>
      <c r="F700" s="86">
        <f t="shared" si="126"/>
        <v>6.3747718037806961E-3</v>
      </c>
      <c r="G700" s="23">
        <f t="shared" si="127"/>
        <v>1.0180857965793895</v>
      </c>
      <c r="H700" s="23">
        <f t="shared" si="128"/>
        <v>5.5548083606888335E-3</v>
      </c>
      <c r="I700" s="185"/>
      <c r="J700" s="185"/>
      <c r="L700" s="185"/>
      <c r="M700" s="185"/>
      <c r="N700" s="185"/>
      <c r="O700" s="185"/>
      <c r="P700" s="185"/>
      <c r="Q700" s="185"/>
      <c r="R700" s="185"/>
      <c r="S700" s="185"/>
      <c r="U700" s="185"/>
      <c r="V700" s="185"/>
      <c r="X700" s="185"/>
      <c r="Y700" s="185"/>
      <c r="Z700" s="185"/>
      <c r="AA700" s="26"/>
      <c r="AB700" s="185"/>
      <c r="AC700" s="185"/>
      <c r="AD700" s="185"/>
      <c r="AE700" s="185"/>
      <c r="AF700" s="185"/>
      <c r="AH700" s="185"/>
      <c r="AI700" s="185"/>
      <c r="AK700" s="185"/>
      <c r="AL700" s="185"/>
      <c r="AM700" s="185"/>
      <c r="AN700" s="185"/>
      <c r="AO700" s="185"/>
      <c r="AP700" s="185"/>
      <c r="AQ700" s="185"/>
      <c r="AR700" s="185"/>
      <c r="AS700" s="185"/>
      <c r="AT700" s="185"/>
      <c r="AU700" s="185"/>
      <c r="AV700" s="185"/>
      <c r="AW700" s="185"/>
      <c r="AX700" s="185"/>
      <c r="AY700" s="185"/>
      <c r="AZ700" s="185"/>
      <c r="BA700" s="185"/>
      <c r="BB700" s="185"/>
      <c r="BC700" s="185"/>
      <c r="BD700" s="185"/>
      <c r="BE700" s="185"/>
      <c r="BF700" s="185"/>
      <c r="BG700" s="185"/>
      <c r="BH700" s="185"/>
      <c r="BI700" s="185"/>
      <c r="BJ700" s="185"/>
    </row>
    <row r="701" spans="1:62" x14ac:dyDescent="0.3">
      <c r="A701" s="24">
        <f t="shared" si="122"/>
        <v>5</v>
      </c>
      <c r="B701" s="86">
        <f t="shared" si="123"/>
        <v>1.680266691929343E-3</v>
      </c>
      <c r="C701" s="23">
        <f t="shared" si="124"/>
        <v>0.92413844384969746</v>
      </c>
      <c r="D701" s="23">
        <f t="shared" si="125"/>
        <v>6.1413911841489968E-3</v>
      </c>
      <c r="E701" s="185"/>
      <c r="F701" s="86">
        <f t="shared" si="126"/>
        <v>7.6191293082037981E-3</v>
      </c>
      <c r="G701" s="23">
        <f t="shared" si="127"/>
        <v>1.0167299491636179</v>
      </c>
      <c r="H701" s="23">
        <f t="shared" si="128"/>
        <v>6.1413911841489942E-3</v>
      </c>
      <c r="I701" s="185"/>
      <c r="J701" s="185"/>
      <c r="L701" s="185"/>
      <c r="M701" s="185"/>
      <c r="N701" s="185"/>
      <c r="O701" s="185"/>
      <c r="P701" s="185"/>
      <c r="Q701" s="185"/>
      <c r="R701" s="185"/>
      <c r="S701" s="185"/>
      <c r="U701" s="185"/>
      <c r="V701" s="185"/>
      <c r="X701" s="185"/>
      <c r="Y701" s="185"/>
      <c r="Z701" s="185"/>
      <c r="AA701" s="26"/>
      <c r="AB701" s="185"/>
      <c r="AC701" s="185"/>
      <c r="AD701" s="185"/>
      <c r="AE701" s="185"/>
      <c r="AF701" s="185"/>
      <c r="AH701" s="185"/>
      <c r="AI701" s="185"/>
      <c r="AK701" s="185"/>
      <c r="AL701" s="185"/>
      <c r="AM701" s="185"/>
      <c r="AN701" s="185"/>
      <c r="AO701" s="185"/>
      <c r="AP701" s="185"/>
      <c r="AQ701" s="185"/>
      <c r="AR701" s="185"/>
      <c r="AS701" s="185"/>
      <c r="AT701" s="185"/>
      <c r="AU701" s="185"/>
      <c r="AV701" s="185"/>
      <c r="AW701" s="185"/>
      <c r="AX701" s="185"/>
      <c r="AY701" s="185"/>
      <c r="AZ701" s="185"/>
      <c r="BA701" s="185"/>
      <c r="BB701" s="185"/>
      <c r="BC701" s="185"/>
      <c r="BD701" s="185"/>
      <c r="BE701" s="185"/>
      <c r="BF701" s="185"/>
      <c r="BG701" s="185"/>
      <c r="BH701" s="185"/>
      <c r="BI701" s="185"/>
      <c r="BJ701" s="185"/>
    </row>
    <row r="702" spans="1:62" x14ac:dyDescent="0.3">
      <c r="A702" s="24">
        <f t="shared" si="122"/>
        <v>6</v>
      </c>
      <c r="B702" s="86">
        <f t="shared" si="123"/>
        <v>1.5317631214426352E-3</v>
      </c>
      <c r="C702" s="23">
        <f t="shared" si="124"/>
        <v>0.91819289783565028</v>
      </c>
      <c r="D702" s="23">
        <f t="shared" si="125"/>
        <v>6.0373925424273018E-3</v>
      </c>
      <c r="E702" s="185"/>
      <c r="F702" s="86">
        <f t="shared" si="126"/>
        <v>9.3698071757949419E-3</v>
      </c>
      <c r="G702" s="23">
        <f t="shared" si="127"/>
        <v>1.0133737119469388</v>
      </c>
      <c r="H702" s="23">
        <f t="shared" si="128"/>
        <v>6.0373925424273495E-3</v>
      </c>
      <c r="I702" s="185"/>
      <c r="J702" s="185"/>
      <c r="L702" s="185"/>
      <c r="M702" s="185"/>
      <c r="N702" s="185"/>
      <c r="O702" s="185"/>
      <c r="P702" s="185"/>
      <c r="Q702" s="185"/>
      <c r="R702" s="185"/>
      <c r="S702" s="185"/>
      <c r="U702" s="185"/>
      <c r="V702" s="185"/>
      <c r="X702" s="185"/>
      <c r="Y702" s="185"/>
      <c r="Z702" s="185"/>
      <c r="AA702" s="26"/>
      <c r="AB702" s="185"/>
      <c r="AC702" s="185"/>
      <c r="AD702" s="185"/>
      <c r="AE702" s="185"/>
      <c r="AF702" s="185"/>
      <c r="AH702" s="185"/>
      <c r="AI702" s="185"/>
      <c r="AK702" s="185"/>
      <c r="AL702" s="185"/>
      <c r="AM702" s="185"/>
      <c r="AN702" s="185"/>
      <c r="AO702" s="185"/>
      <c r="AP702" s="185"/>
      <c r="AQ702" s="185"/>
      <c r="AR702" s="185"/>
      <c r="AS702" s="185"/>
      <c r="AT702" s="185"/>
      <c r="AU702" s="185"/>
      <c r="AV702" s="185"/>
      <c r="AW702" s="185"/>
      <c r="AX702" s="185"/>
      <c r="AY702" s="185"/>
      <c r="AZ702" s="185"/>
      <c r="BA702" s="185"/>
      <c r="BB702" s="185"/>
      <c r="BC702" s="185"/>
      <c r="BD702" s="185"/>
      <c r="BE702" s="185"/>
      <c r="BF702" s="185"/>
      <c r="BG702" s="185"/>
      <c r="BH702" s="185"/>
      <c r="BI702" s="185"/>
      <c r="BJ702" s="185"/>
    </row>
    <row r="703" spans="1:62" x14ac:dyDescent="0.3">
      <c r="A703" s="24">
        <f t="shared" si="122"/>
        <v>7</v>
      </c>
      <c r="B703" s="86">
        <f t="shared" si="123"/>
        <v>1.0475262633685219E-3</v>
      </c>
      <c r="C703" s="23">
        <f t="shared" si="124"/>
        <v>0.90751545938083711</v>
      </c>
      <c r="D703" s="23">
        <f t="shared" si="125"/>
        <v>4.667677689544754E-3</v>
      </c>
      <c r="F703" s="86">
        <f t="shared" si="126"/>
        <v>1.076010784431705E-2</v>
      </c>
      <c r="G703" s="23">
        <f t="shared" si="127"/>
        <v>1.0090036258609909</v>
      </c>
      <c r="H703" s="23">
        <f t="shared" si="128"/>
        <v>4.6676776895446621E-3</v>
      </c>
      <c r="I703" s="185"/>
      <c r="J703" s="185"/>
      <c r="L703" s="185"/>
      <c r="M703" s="185"/>
      <c r="N703" s="185"/>
      <c r="O703" s="185"/>
      <c r="P703" s="185"/>
      <c r="Q703" s="185"/>
      <c r="R703" s="185"/>
      <c r="S703" s="185"/>
      <c r="U703" s="185"/>
      <c r="V703" s="185"/>
      <c r="X703" s="185"/>
      <c r="Y703" s="185"/>
      <c r="Z703" s="185"/>
      <c r="AA703" s="26"/>
      <c r="AB703" s="185"/>
      <c r="AC703" s="185"/>
      <c r="AD703" s="185"/>
      <c r="AE703" s="185"/>
      <c r="AF703" s="185"/>
      <c r="AH703" s="185"/>
      <c r="AI703" s="185"/>
      <c r="AK703" s="185"/>
      <c r="AL703" s="185"/>
      <c r="AM703" s="185"/>
      <c r="AN703" s="185"/>
      <c r="AO703" s="185"/>
      <c r="AP703" s="185"/>
      <c r="AQ703" s="185"/>
      <c r="AR703" s="185"/>
      <c r="AS703" s="185"/>
      <c r="AT703" s="185"/>
      <c r="AU703" s="185"/>
      <c r="AV703" s="185"/>
      <c r="AW703" s="185"/>
      <c r="AX703" s="185"/>
      <c r="AY703" s="185"/>
      <c r="AZ703" s="185"/>
      <c r="BA703" s="185"/>
      <c r="BB703" s="185"/>
      <c r="BC703" s="185"/>
      <c r="BD703" s="185"/>
      <c r="BE703" s="185"/>
      <c r="BF703" s="185"/>
      <c r="BG703" s="185"/>
      <c r="BH703" s="185"/>
      <c r="BI703" s="185"/>
      <c r="BJ703" s="185"/>
    </row>
    <row r="704" spans="1:62" x14ac:dyDescent="0.3">
      <c r="A704" s="24">
        <f t="shared" si="122"/>
        <v>8</v>
      </c>
      <c r="B704" s="86">
        <f t="shared" si="123"/>
        <v>6.8010794673330557E-4</v>
      </c>
      <c r="C704" s="23">
        <f t="shared" si="124"/>
        <v>0.90215682678948506</v>
      </c>
      <c r="D704" s="23">
        <f t="shared" si="125"/>
        <v>3.2060860479697089E-3</v>
      </c>
      <c r="F704" s="86">
        <f t="shared" si="126"/>
        <v>1.1885406451712016E-2</v>
      </c>
      <c r="G704" s="23">
        <f t="shared" si="127"/>
        <v>1.0055987920904872</v>
      </c>
      <c r="H704" s="23">
        <f t="shared" si="128"/>
        <v>3.2060860479695254E-3</v>
      </c>
      <c r="I704" s="185"/>
      <c r="J704" s="185"/>
      <c r="L704" s="185"/>
      <c r="M704" s="185"/>
      <c r="N704" s="185"/>
      <c r="O704" s="185"/>
      <c r="P704" s="185"/>
      <c r="Q704" s="185"/>
      <c r="R704" s="185"/>
      <c r="S704" s="185"/>
      <c r="U704" s="185"/>
      <c r="V704" s="185"/>
      <c r="X704" s="185"/>
      <c r="Y704" s="185"/>
      <c r="Z704" s="185"/>
      <c r="AA704" s="26"/>
      <c r="AB704" s="185"/>
      <c r="AC704" s="185"/>
      <c r="AD704" s="185"/>
      <c r="AE704" s="185"/>
      <c r="AF704" s="185"/>
      <c r="AH704" s="185"/>
      <c r="AI704" s="185"/>
      <c r="AK704" s="185"/>
      <c r="AL704" s="185"/>
      <c r="AM704" s="185"/>
      <c r="AN704" s="185"/>
      <c r="AO704" s="185"/>
      <c r="AP704" s="185"/>
      <c r="AQ704" s="185"/>
      <c r="AR704" s="185"/>
      <c r="AS704" s="185"/>
      <c r="AT704" s="185"/>
      <c r="AU704" s="185"/>
      <c r="AV704" s="185"/>
      <c r="AW704" s="185"/>
      <c r="AX704" s="185"/>
      <c r="AY704" s="185"/>
      <c r="AZ704" s="185"/>
      <c r="BA704" s="185"/>
      <c r="BB704" s="185"/>
      <c r="BC704" s="185"/>
      <c r="BD704" s="185"/>
      <c r="BE704" s="185"/>
      <c r="BF704" s="185"/>
      <c r="BG704" s="185"/>
      <c r="BH704" s="185"/>
      <c r="BI704" s="185"/>
      <c r="BJ704" s="185"/>
    </row>
    <row r="705" spans="1:62" x14ac:dyDescent="0.3">
      <c r="A705" s="24">
        <f t="shared" si="122"/>
        <v>9</v>
      </c>
      <c r="B705" s="86">
        <f t="shared" si="123"/>
        <v>0</v>
      </c>
      <c r="C705" s="23">
        <f t="shared" si="124"/>
        <v>1</v>
      </c>
      <c r="D705" s="23">
        <f t="shared" si="125"/>
        <v>0</v>
      </c>
      <c r="F705" s="86">
        <f t="shared" si="126"/>
        <v>1.5207213688956712E-2</v>
      </c>
      <c r="G705" s="23">
        <f t="shared" si="127"/>
        <v>1</v>
      </c>
      <c r="H705" s="23">
        <f t="shared" si="128"/>
        <v>0</v>
      </c>
      <c r="I705" s="185"/>
      <c r="J705" s="185"/>
      <c r="L705" s="185"/>
      <c r="M705" s="185"/>
      <c r="N705" s="185"/>
      <c r="O705" s="185"/>
      <c r="P705" s="185"/>
      <c r="Q705" s="185"/>
      <c r="R705" s="185"/>
      <c r="S705" s="185"/>
      <c r="U705" s="185"/>
      <c r="V705" s="185"/>
      <c r="X705" s="185"/>
      <c r="Y705" s="185"/>
      <c r="Z705" s="185"/>
      <c r="AA705" s="26"/>
      <c r="AB705" s="185"/>
      <c r="AC705" s="185"/>
      <c r="AD705" s="185"/>
      <c r="AE705" s="185"/>
      <c r="AF705" s="185"/>
      <c r="AH705" s="185"/>
      <c r="AI705" s="185"/>
      <c r="AK705" s="185"/>
      <c r="AL705" s="185"/>
      <c r="AM705" s="185"/>
      <c r="AN705" s="185"/>
      <c r="AO705" s="185"/>
      <c r="AP705" s="185"/>
      <c r="AQ705" s="185"/>
      <c r="AR705" s="185"/>
      <c r="AS705" s="185"/>
      <c r="AT705" s="185"/>
      <c r="AU705" s="185"/>
      <c r="AV705" s="185"/>
      <c r="AW705" s="185"/>
      <c r="AX705" s="185"/>
      <c r="AY705" s="185"/>
      <c r="AZ705" s="185"/>
      <c r="BA705" s="185"/>
      <c r="BB705" s="185"/>
      <c r="BC705" s="185"/>
      <c r="BD705" s="185"/>
      <c r="BE705" s="185"/>
      <c r="BF705" s="185"/>
      <c r="BG705" s="185"/>
      <c r="BH705" s="185"/>
      <c r="BI705" s="185"/>
      <c r="BJ705" s="185"/>
    </row>
    <row r="706" spans="1:62" x14ac:dyDescent="0.3">
      <c r="A706" s="24">
        <f t="shared" si="122"/>
        <v>10</v>
      </c>
      <c r="B706" s="86">
        <f t="shared" si="123"/>
        <v>0</v>
      </c>
      <c r="C706" s="23">
        <f t="shared" si="124"/>
        <v>1</v>
      </c>
      <c r="D706" s="23">
        <f t="shared" si="125"/>
        <v>0</v>
      </c>
      <c r="F706" s="86">
        <f t="shared" si="126"/>
        <v>1.2902527889226578E-2</v>
      </c>
      <c r="G706" s="23">
        <f t="shared" si="127"/>
        <v>1</v>
      </c>
      <c r="H706" s="23">
        <f t="shared" si="128"/>
        <v>0</v>
      </c>
      <c r="I706" s="185"/>
      <c r="J706" s="185"/>
      <c r="L706" s="185"/>
      <c r="M706" s="185"/>
      <c r="N706" s="185"/>
      <c r="O706" s="185"/>
      <c r="P706" s="185"/>
      <c r="Q706" s="185"/>
      <c r="R706" s="185"/>
      <c r="S706" s="185"/>
      <c r="U706" s="185"/>
      <c r="V706" s="185"/>
      <c r="X706" s="185"/>
      <c r="Y706" s="185"/>
      <c r="Z706" s="185"/>
      <c r="AA706" s="26"/>
      <c r="AB706" s="185"/>
      <c r="AC706" s="185"/>
      <c r="AD706" s="185"/>
      <c r="AE706" s="185"/>
      <c r="AF706" s="185"/>
      <c r="AH706" s="185"/>
      <c r="AI706" s="185"/>
      <c r="AK706" s="185"/>
      <c r="AL706" s="185"/>
      <c r="AM706" s="185"/>
      <c r="AN706" s="185"/>
      <c r="AO706" s="185"/>
      <c r="AP706" s="185"/>
      <c r="AQ706" s="185"/>
      <c r="AR706" s="185"/>
      <c r="AS706" s="185"/>
      <c r="AT706" s="185"/>
      <c r="AU706" s="185"/>
      <c r="AV706" s="185"/>
      <c r="AW706" s="185"/>
      <c r="AX706" s="185"/>
      <c r="AY706" s="185"/>
      <c r="AZ706" s="185"/>
      <c r="BA706" s="185"/>
      <c r="BB706" s="185"/>
      <c r="BC706" s="185"/>
      <c r="BD706" s="185"/>
      <c r="BE706" s="185"/>
      <c r="BF706" s="185"/>
      <c r="BG706" s="185"/>
      <c r="BH706" s="185"/>
      <c r="BI706" s="185"/>
      <c r="BJ706" s="185"/>
    </row>
    <row r="707" spans="1:62" x14ac:dyDescent="0.3">
      <c r="A707" s="24">
        <f t="shared" si="122"/>
        <v>11</v>
      </c>
      <c r="B707" s="86">
        <f t="shared" si="123"/>
        <v>0</v>
      </c>
      <c r="C707" s="23">
        <f t="shared" si="124"/>
        <v>1</v>
      </c>
      <c r="D707" s="23">
        <f t="shared" si="125"/>
        <v>0</v>
      </c>
      <c r="F707" s="86">
        <f t="shared" si="126"/>
        <v>1.3328515501980474E-2</v>
      </c>
      <c r="G707" s="23">
        <f t="shared" si="127"/>
        <v>1</v>
      </c>
      <c r="H707" s="23">
        <f t="shared" si="128"/>
        <v>0</v>
      </c>
      <c r="I707" s="185"/>
      <c r="J707" s="185"/>
      <c r="L707" s="185"/>
      <c r="M707" s="185"/>
      <c r="N707" s="185"/>
      <c r="O707" s="185"/>
      <c r="P707" s="185"/>
      <c r="Q707" s="185"/>
      <c r="R707" s="185"/>
      <c r="S707" s="185"/>
      <c r="U707" s="185"/>
      <c r="V707" s="185"/>
      <c r="X707" s="185"/>
      <c r="Y707" s="185"/>
      <c r="Z707" s="185"/>
      <c r="AA707" s="26"/>
      <c r="AB707" s="185"/>
      <c r="AC707" s="185"/>
      <c r="AD707" s="185"/>
      <c r="AE707" s="185"/>
      <c r="AF707" s="185"/>
      <c r="AH707" s="185"/>
      <c r="AI707" s="185"/>
      <c r="AK707" s="185"/>
      <c r="AL707" s="185"/>
      <c r="AM707" s="185"/>
      <c r="AN707" s="185"/>
      <c r="AO707" s="185"/>
      <c r="AP707" s="185"/>
      <c r="AQ707" s="185"/>
      <c r="AR707" s="185"/>
      <c r="AS707" s="185"/>
      <c r="AT707" s="185"/>
      <c r="AU707" s="185"/>
      <c r="AV707" s="185"/>
      <c r="AW707" s="185"/>
      <c r="AX707" s="185"/>
      <c r="AY707" s="185"/>
      <c r="AZ707" s="185"/>
      <c r="BA707" s="185"/>
      <c r="BB707" s="185"/>
      <c r="BC707" s="185"/>
      <c r="BD707" s="185"/>
      <c r="BE707" s="185"/>
      <c r="BF707" s="185"/>
      <c r="BG707" s="185"/>
      <c r="BH707" s="185"/>
      <c r="BI707" s="185"/>
      <c r="BJ707" s="185"/>
    </row>
    <row r="708" spans="1:62" x14ac:dyDescent="0.3">
      <c r="A708" s="24">
        <f t="shared" si="122"/>
        <v>12</v>
      </c>
      <c r="B708" s="86">
        <f t="shared" si="123"/>
        <v>0</v>
      </c>
      <c r="C708" s="23">
        <f t="shared" si="124"/>
        <v>1</v>
      </c>
      <c r="D708" s="23">
        <f t="shared" si="125"/>
        <v>0</v>
      </c>
      <c r="F708" s="86">
        <f t="shared" si="126"/>
        <v>1.2970058607702215E-2</v>
      </c>
      <c r="G708" s="23">
        <f t="shared" si="127"/>
        <v>1</v>
      </c>
      <c r="H708" s="23">
        <f t="shared" si="128"/>
        <v>0</v>
      </c>
      <c r="I708" s="185"/>
      <c r="J708" s="185"/>
      <c r="L708" s="185"/>
      <c r="M708" s="185"/>
      <c r="N708" s="185"/>
      <c r="O708" s="185"/>
      <c r="P708" s="185"/>
      <c r="Q708" s="185"/>
      <c r="R708" s="185"/>
      <c r="S708" s="185"/>
      <c r="U708" s="185"/>
      <c r="V708" s="185"/>
      <c r="X708" s="185"/>
      <c r="Y708" s="185"/>
      <c r="Z708" s="185"/>
      <c r="AA708" s="26"/>
      <c r="AB708" s="185"/>
      <c r="AC708" s="185"/>
      <c r="AD708" s="185"/>
      <c r="AE708" s="185"/>
      <c r="AF708" s="185"/>
      <c r="AH708" s="185"/>
      <c r="AI708" s="185"/>
      <c r="AK708" s="185"/>
      <c r="AL708" s="185"/>
      <c r="AM708" s="185"/>
      <c r="AN708" s="185"/>
      <c r="AO708" s="185"/>
      <c r="AP708" s="185"/>
      <c r="AQ708" s="185"/>
      <c r="AR708" s="185"/>
      <c r="AS708" s="185"/>
      <c r="AT708" s="185"/>
      <c r="AU708" s="185"/>
      <c r="AV708" s="185"/>
      <c r="AW708" s="185"/>
      <c r="AX708" s="185"/>
      <c r="AY708" s="185"/>
      <c r="AZ708" s="185"/>
      <c r="BA708" s="185"/>
      <c r="BB708" s="185"/>
      <c r="BC708" s="185"/>
      <c r="BD708" s="185"/>
      <c r="BE708" s="185"/>
      <c r="BF708" s="185"/>
      <c r="BG708" s="185"/>
      <c r="BH708" s="185"/>
      <c r="BI708" s="185"/>
      <c r="BJ708" s="185"/>
    </row>
    <row r="709" spans="1:62" x14ac:dyDescent="0.3">
      <c r="A709" s="24">
        <f t="shared" si="122"/>
        <v>13</v>
      </c>
      <c r="B709" s="86">
        <f t="shared" si="123"/>
        <v>0</v>
      </c>
      <c r="C709" s="23">
        <f t="shared" si="124"/>
        <v>1</v>
      </c>
      <c r="D709" s="23">
        <f t="shared" si="125"/>
        <v>0</v>
      </c>
      <c r="F709" s="86">
        <f t="shared" si="126"/>
        <v>1.3599598528278408E-2</v>
      </c>
      <c r="G709" s="23">
        <f t="shared" si="127"/>
        <v>1</v>
      </c>
      <c r="H709" s="23">
        <f t="shared" si="128"/>
        <v>0</v>
      </c>
      <c r="I709" s="185"/>
      <c r="J709" s="185"/>
      <c r="L709" s="185"/>
      <c r="M709" s="185"/>
      <c r="N709" s="185"/>
      <c r="O709" s="185"/>
      <c r="P709" s="185"/>
      <c r="Q709" s="185"/>
      <c r="R709" s="185"/>
      <c r="S709" s="185"/>
      <c r="U709" s="185"/>
      <c r="V709" s="185"/>
      <c r="X709" s="185"/>
      <c r="Y709" s="185"/>
      <c r="Z709" s="185"/>
      <c r="AA709" s="26"/>
      <c r="AB709" s="185"/>
      <c r="AC709" s="185"/>
      <c r="AD709" s="185"/>
      <c r="AE709" s="185"/>
      <c r="AF709" s="185"/>
      <c r="AH709" s="185"/>
      <c r="AI709" s="185"/>
      <c r="AK709" s="185"/>
      <c r="AL709" s="185"/>
      <c r="AM709" s="185"/>
      <c r="AN709" s="185"/>
      <c r="AO709" s="185"/>
      <c r="AP709" s="185"/>
      <c r="AQ709" s="185"/>
      <c r="AR709" s="185"/>
      <c r="AS709" s="185"/>
      <c r="AT709" s="185"/>
      <c r="AU709" s="185"/>
      <c r="AV709" s="185"/>
      <c r="AW709" s="185"/>
      <c r="AX709" s="185"/>
      <c r="AY709" s="185"/>
      <c r="AZ709" s="185"/>
      <c r="BA709" s="185"/>
      <c r="BB709" s="185"/>
      <c r="BC709" s="185"/>
      <c r="BD709" s="185"/>
      <c r="BE709" s="185"/>
      <c r="BF709" s="185"/>
      <c r="BG709" s="185"/>
      <c r="BH709" s="185"/>
      <c r="BI709" s="185"/>
      <c r="BJ709" s="185"/>
    </row>
    <row r="710" spans="1:62" x14ac:dyDescent="0.3">
      <c r="A710" s="24">
        <f t="shared" si="122"/>
        <v>14</v>
      </c>
      <c r="B710" s="86">
        <f t="shared" si="123"/>
        <v>0</v>
      </c>
      <c r="C710" s="23">
        <f t="shared" si="124"/>
        <v>1</v>
      </c>
      <c r="D710" s="23">
        <f t="shared" si="125"/>
        <v>0</v>
      </c>
      <c r="F710" s="86">
        <f t="shared" si="126"/>
        <v>1.3616241169798472E-2</v>
      </c>
      <c r="G710" s="23">
        <f t="shared" si="127"/>
        <v>1</v>
      </c>
      <c r="H710" s="23">
        <f t="shared" si="128"/>
        <v>0</v>
      </c>
      <c r="I710" s="185"/>
      <c r="J710" s="185"/>
      <c r="L710" s="185"/>
      <c r="M710" s="185"/>
      <c r="N710" s="185"/>
      <c r="O710" s="185"/>
      <c r="P710" s="185"/>
      <c r="Q710" s="185"/>
      <c r="R710" s="185"/>
      <c r="S710" s="185"/>
      <c r="U710" s="185"/>
      <c r="V710" s="185"/>
      <c r="X710" s="185"/>
      <c r="Y710" s="185"/>
      <c r="Z710" s="185"/>
      <c r="AA710" s="26"/>
      <c r="AB710" s="185"/>
      <c r="AC710" s="185"/>
      <c r="AD710" s="185"/>
      <c r="AE710" s="185"/>
      <c r="AF710" s="185"/>
      <c r="AH710" s="185"/>
      <c r="AI710" s="185"/>
      <c r="AK710" s="185"/>
      <c r="AL710" s="185"/>
      <c r="AM710" s="185"/>
      <c r="AN710" s="185"/>
      <c r="AO710" s="185"/>
      <c r="AP710" s="185"/>
      <c r="AQ710" s="185"/>
      <c r="AR710" s="185"/>
      <c r="AS710" s="185"/>
      <c r="AT710" s="185"/>
      <c r="AU710" s="185"/>
      <c r="AV710" s="185"/>
      <c r="AW710" s="185"/>
      <c r="AX710" s="185"/>
      <c r="AY710" s="185"/>
      <c r="AZ710" s="185"/>
      <c r="BA710" s="185"/>
      <c r="BB710" s="185"/>
      <c r="BC710" s="185"/>
      <c r="BD710" s="185"/>
      <c r="BE710" s="185"/>
      <c r="BF710" s="185"/>
      <c r="BG710" s="185"/>
      <c r="BH710" s="185"/>
      <c r="BI710" s="185"/>
      <c r="BJ710" s="185"/>
    </row>
    <row r="711" spans="1:62" x14ac:dyDescent="0.3">
      <c r="A711" s="24">
        <f t="shared" si="122"/>
        <v>15</v>
      </c>
      <c r="B711" s="86">
        <f t="shared" si="123"/>
        <v>0</v>
      </c>
      <c r="C711" s="23">
        <f t="shared" si="124"/>
        <v>1</v>
      </c>
      <c r="D711" s="23">
        <f t="shared" si="125"/>
        <v>0</v>
      </c>
      <c r="F711" s="86">
        <f t="shared" si="126"/>
        <v>1.4123841736160363E-2</v>
      </c>
      <c r="G711" s="23">
        <f t="shared" si="127"/>
        <v>1</v>
      </c>
      <c r="H711" s="23">
        <f t="shared" si="128"/>
        <v>0</v>
      </c>
      <c r="I711" s="185"/>
      <c r="J711" s="185"/>
      <c r="L711" s="185"/>
      <c r="M711" s="185"/>
      <c r="N711" s="185"/>
      <c r="O711" s="185"/>
      <c r="P711" s="185"/>
      <c r="Q711" s="185"/>
      <c r="R711" s="185"/>
      <c r="S711" s="185"/>
      <c r="U711" s="185"/>
      <c r="V711" s="185"/>
      <c r="X711" s="185"/>
      <c r="Y711" s="185"/>
      <c r="Z711" s="185"/>
      <c r="AA711" s="26"/>
      <c r="AB711" s="185"/>
      <c r="AC711" s="185"/>
      <c r="AD711" s="185"/>
      <c r="AE711" s="185"/>
      <c r="AF711" s="185"/>
      <c r="AH711" s="185"/>
      <c r="AI711" s="185"/>
      <c r="AK711" s="185"/>
      <c r="AL711" s="185"/>
      <c r="AM711" s="185"/>
      <c r="AN711" s="185"/>
      <c r="AO711" s="185"/>
      <c r="AP711" s="185"/>
      <c r="AQ711" s="185"/>
      <c r="AR711" s="185"/>
      <c r="AS711" s="185"/>
      <c r="AT711" s="185"/>
      <c r="AU711" s="185"/>
      <c r="AV711" s="185"/>
      <c r="AW711" s="185"/>
      <c r="AX711" s="185"/>
      <c r="AY711" s="185"/>
      <c r="AZ711" s="185"/>
      <c r="BA711" s="185"/>
      <c r="BB711" s="185"/>
      <c r="BC711" s="185"/>
      <c r="BD711" s="185"/>
      <c r="BE711" s="185"/>
      <c r="BF711" s="185"/>
      <c r="BG711" s="185"/>
      <c r="BH711" s="185"/>
      <c r="BI711" s="185"/>
      <c r="BJ711" s="185"/>
    </row>
    <row r="712" spans="1:62" x14ac:dyDescent="0.3">
      <c r="A712" s="24">
        <f t="shared" si="122"/>
        <v>16</v>
      </c>
      <c r="B712" s="86">
        <f t="shared" si="123"/>
        <v>0</v>
      </c>
      <c r="C712" s="23">
        <f t="shared" si="124"/>
        <v>1</v>
      </c>
      <c r="D712" s="23">
        <f t="shared" si="125"/>
        <v>0</v>
      </c>
      <c r="F712" s="86">
        <f t="shared" si="126"/>
        <v>1.4127362294943453E-2</v>
      </c>
      <c r="G712" s="23">
        <f t="shared" si="127"/>
        <v>1</v>
      </c>
      <c r="H712" s="23">
        <f t="shared" si="128"/>
        <v>0</v>
      </c>
      <c r="I712" s="185"/>
      <c r="J712" s="185"/>
      <c r="L712" s="185"/>
      <c r="M712" s="185"/>
      <c r="N712" s="185"/>
      <c r="O712" s="185"/>
      <c r="P712" s="185"/>
      <c r="Q712" s="185"/>
      <c r="R712" s="185"/>
      <c r="S712" s="185"/>
      <c r="U712" s="185"/>
      <c r="V712" s="185"/>
      <c r="X712" s="185"/>
      <c r="Y712" s="185"/>
      <c r="Z712" s="185"/>
      <c r="AA712" s="26"/>
      <c r="AB712" s="185"/>
      <c r="AC712" s="185"/>
      <c r="AD712" s="185"/>
      <c r="AE712" s="185"/>
      <c r="AF712" s="185"/>
      <c r="AH712" s="185"/>
      <c r="AI712" s="185"/>
      <c r="AK712" s="185"/>
      <c r="AL712" s="185"/>
      <c r="AM712" s="185"/>
      <c r="AN712" s="185"/>
      <c r="AO712" s="185"/>
      <c r="AP712" s="185"/>
      <c r="AQ712" s="185"/>
      <c r="AR712" s="185"/>
      <c r="AS712" s="185"/>
      <c r="AT712" s="185"/>
      <c r="AU712" s="185"/>
      <c r="AV712" s="185"/>
      <c r="AW712" s="185"/>
      <c r="AX712" s="185"/>
      <c r="AY712" s="185"/>
      <c r="AZ712" s="185"/>
      <c r="BA712" s="185"/>
      <c r="BB712" s="185"/>
      <c r="BC712" s="185"/>
      <c r="BD712" s="185"/>
      <c r="BE712" s="185"/>
      <c r="BF712" s="185"/>
      <c r="BG712" s="185"/>
      <c r="BH712" s="185"/>
      <c r="BI712" s="185"/>
      <c r="BJ712" s="185"/>
    </row>
    <row r="713" spans="1:62" x14ac:dyDescent="0.3">
      <c r="A713" s="24">
        <f t="shared" si="122"/>
        <v>17</v>
      </c>
      <c r="B713" s="86">
        <f t="shared" si="123"/>
        <v>0</v>
      </c>
      <c r="C713" s="23">
        <f t="shared" si="124"/>
        <v>1</v>
      </c>
      <c r="D713" s="23">
        <f t="shared" si="125"/>
        <v>0</v>
      </c>
      <c r="F713" s="86">
        <f t="shared" si="126"/>
        <v>1.3935651866664279E-2</v>
      </c>
      <c r="G713" s="23">
        <f t="shared" si="127"/>
        <v>1</v>
      </c>
      <c r="H713" s="23">
        <f t="shared" si="128"/>
        <v>0</v>
      </c>
      <c r="I713" s="185"/>
      <c r="J713" s="185"/>
      <c r="L713" s="185"/>
      <c r="M713" s="185"/>
      <c r="N713" s="185"/>
      <c r="O713" s="185"/>
      <c r="P713" s="185"/>
      <c r="Q713" s="185"/>
      <c r="R713" s="185"/>
      <c r="S713" s="185"/>
      <c r="U713" s="185"/>
      <c r="V713" s="185"/>
      <c r="X713" s="185"/>
      <c r="Y713" s="185"/>
      <c r="Z713" s="185"/>
      <c r="AA713" s="26"/>
      <c r="AB713" s="185"/>
      <c r="AC713" s="185"/>
      <c r="AD713" s="185"/>
      <c r="AE713" s="185"/>
      <c r="AF713" s="185"/>
      <c r="AH713" s="185"/>
      <c r="AI713" s="185"/>
      <c r="AK713" s="185"/>
      <c r="AL713" s="185"/>
      <c r="AM713" s="185"/>
      <c r="AN713" s="185"/>
      <c r="AO713" s="185"/>
      <c r="AP713" s="185"/>
      <c r="AQ713" s="185"/>
      <c r="AR713" s="185"/>
      <c r="AS713" s="185"/>
      <c r="AT713" s="185"/>
      <c r="AU713" s="185"/>
      <c r="AV713" s="185"/>
      <c r="AW713" s="185"/>
      <c r="AX713" s="185"/>
      <c r="AY713" s="185"/>
      <c r="AZ713" s="185"/>
      <c r="BA713" s="185"/>
      <c r="BB713" s="185"/>
      <c r="BC713" s="185"/>
      <c r="BD713" s="185"/>
      <c r="BE713" s="185"/>
      <c r="BF713" s="185"/>
      <c r="BG713" s="185"/>
      <c r="BH713" s="185"/>
      <c r="BI713" s="185"/>
      <c r="BJ713" s="185"/>
    </row>
    <row r="714" spans="1:62" x14ac:dyDescent="0.3">
      <c r="A714" s="24">
        <f t="shared" si="122"/>
        <v>18</v>
      </c>
      <c r="B714" s="86">
        <f t="shared" si="123"/>
        <v>0</v>
      </c>
      <c r="C714" s="23">
        <f t="shared" si="124"/>
        <v>1</v>
      </c>
      <c r="D714" s="23">
        <f t="shared" si="125"/>
        <v>0</v>
      </c>
      <c r="F714" s="86">
        <f t="shared" si="126"/>
        <v>1.3614640915806157E-2</v>
      </c>
      <c r="G714" s="23">
        <f t="shared" si="127"/>
        <v>1</v>
      </c>
      <c r="H714" s="23">
        <f t="shared" si="128"/>
        <v>0</v>
      </c>
      <c r="I714" s="185"/>
      <c r="J714" s="185"/>
      <c r="L714" s="185"/>
      <c r="M714" s="185"/>
      <c r="N714" s="185"/>
      <c r="O714" s="185"/>
      <c r="P714" s="185"/>
      <c r="Q714" s="185"/>
      <c r="R714" s="185"/>
      <c r="S714" s="185"/>
      <c r="U714" s="185"/>
      <c r="V714" s="185"/>
      <c r="X714" s="185"/>
      <c r="Y714" s="185"/>
      <c r="Z714" s="185"/>
      <c r="AA714" s="26"/>
      <c r="AB714" s="185"/>
      <c r="AC714" s="185"/>
      <c r="AD714" s="185"/>
      <c r="AE714" s="185"/>
      <c r="AF714" s="185"/>
      <c r="AH714" s="185"/>
      <c r="AI714" s="185"/>
      <c r="AK714" s="185"/>
      <c r="AL714" s="185"/>
      <c r="AM714" s="185"/>
      <c r="AN714" s="185"/>
      <c r="AO714" s="185"/>
      <c r="AP714" s="185"/>
      <c r="AQ714" s="185"/>
      <c r="AR714" s="185"/>
      <c r="AS714" s="185"/>
      <c r="AT714" s="185"/>
      <c r="AU714" s="185"/>
      <c r="AV714" s="185"/>
      <c r="AW714" s="185"/>
      <c r="AX714" s="185"/>
      <c r="AY714" s="185"/>
      <c r="AZ714" s="185"/>
      <c r="BA714" s="185"/>
      <c r="BB714" s="185"/>
      <c r="BC714" s="185"/>
      <c r="BD714" s="185"/>
      <c r="BE714" s="185"/>
      <c r="BF714" s="185"/>
      <c r="BG714" s="185"/>
      <c r="BH714" s="185"/>
      <c r="BI714" s="185"/>
      <c r="BJ714" s="185"/>
    </row>
    <row r="715" spans="1:62" x14ac:dyDescent="0.3">
      <c r="A715" s="24">
        <f t="shared" si="122"/>
        <v>19</v>
      </c>
      <c r="B715" s="86">
        <f t="shared" si="123"/>
        <v>0</v>
      </c>
      <c r="C715" s="23">
        <f t="shared" si="124"/>
        <v>1</v>
      </c>
      <c r="D715" s="23">
        <f t="shared" si="125"/>
        <v>0</v>
      </c>
      <c r="F715" s="86">
        <f t="shared" si="126"/>
        <v>1.3908447548794944E-2</v>
      </c>
      <c r="G715" s="23">
        <f t="shared" si="127"/>
        <v>1</v>
      </c>
      <c r="H715" s="23">
        <f t="shared" si="128"/>
        <v>0</v>
      </c>
      <c r="I715" s="185"/>
      <c r="J715" s="185"/>
      <c r="L715" s="185"/>
      <c r="M715" s="185"/>
      <c r="N715" s="185"/>
      <c r="O715" s="185"/>
      <c r="P715" s="185"/>
      <c r="Q715" s="185"/>
      <c r="R715" s="185"/>
      <c r="S715" s="185"/>
      <c r="U715" s="185"/>
      <c r="V715" s="185"/>
      <c r="X715" s="185"/>
      <c r="Y715" s="185"/>
      <c r="Z715" s="185"/>
      <c r="AA715" s="26"/>
      <c r="AB715" s="185"/>
      <c r="AC715" s="185"/>
      <c r="AD715" s="185"/>
      <c r="AE715" s="185"/>
      <c r="AF715" s="185"/>
      <c r="AH715" s="185"/>
      <c r="AI715" s="185"/>
      <c r="AK715" s="185"/>
      <c r="AL715" s="185"/>
      <c r="AM715" s="185"/>
      <c r="AN715" s="185"/>
      <c r="AO715" s="185"/>
      <c r="AP715" s="185"/>
      <c r="AQ715" s="185"/>
      <c r="AR715" s="185"/>
      <c r="AS715" s="185"/>
      <c r="AT715" s="185"/>
      <c r="AU715" s="185"/>
      <c r="AV715" s="185"/>
      <c r="AW715" s="185"/>
      <c r="AX715" s="185"/>
      <c r="AY715" s="185"/>
      <c r="AZ715" s="185"/>
      <c r="BA715" s="185"/>
      <c r="BB715" s="185"/>
      <c r="BC715" s="185"/>
      <c r="BD715" s="185"/>
      <c r="BE715" s="185"/>
      <c r="BF715" s="185"/>
      <c r="BG715" s="185"/>
      <c r="BH715" s="185"/>
      <c r="BI715" s="185"/>
      <c r="BJ715" s="185"/>
    </row>
    <row r="716" spans="1:62" x14ac:dyDescent="0.3">
      <c r="A716" s="24">
        <f t="shared" si="122"/>
        <v>20</v>
      </c>
      <c r="B716" s="86">
        <f t="shared" si="123"/>
        <v>0</v>
      </c>
      <c r="C716" s="23">
        <f t="shared" si="124"/>
        <v>1</v>
      </c>
      <c r="D716" s="23">
        <f t="shared" si="125"/>
        <v>0</v>
      </c>
      <c r="F716" s="86">
        <f t="shared" si="126"/>
        <v>1.3610480255426141E-2</v>
      </c>
      <c r="G716" s="23">
        <f t="shared" si="127"/>
        <v>1</v>
      </c>
      <c r="H716" s="23">
        <f t="shared" si="128"/>
        <v>0</v>
      </c>
      <c r="I716" s="185"/>
      <c r="J716" s="185"/>
      <c r="L716" s="185"/>
      <c r="M716" s="185"/>
      <c r="N716" s="185"/>
      <c r="O716" s="185"/>
      <c r="P716" s="185"/>
      <c r="Q716" s="185"/>
      <c r="R716" s="185"/>
      <c r="S716" s="185"/>
      <c r="U716" s="185"/>
      <c r="V716" s="185"/>
      <c r="X716" s="185"/>
      <c r="Y716" s="185"/>
      <c r="Z716" s="185"/>
      <c r="AA716" s="26"/>
      <c r="AB716" s="185"/>
      <c r="AC716" s="185"/>
      <c r="AD716" s="185"/>
      <c r="AE716" s="185"/>
      <c r="AF716" s="185"/>
      <c r="AH716" s="185"/>
      <c r="AI716" s="185"/>
      <c r="AK716" s="185"/>
      <c r="AL716" s="185"/>
      <c r="AM716" s="185"/>
      <c r="AN716" s="185"/>
      <c r="AO716" s="185"/>
      <c r="AP716" s="185"/>
      <c r="AQ716" s="185"/>
      <c r="AR716" s="185"/>
      <c r="AS716" s="185"/>
      <c r="AT716" s="185"/>
      <c r="AU716" s="185"/>
      <c r="AV716" s="185"/>
      <c r="AW716" s="185"/>
      <c r="AX716" s="185"/>
      <c r="AY716" s="185"/>
      <c r="AZ716" s="185"/>
      <c r="BA716" s="185"/>
      <c r="BB716" s="185"/>
      <c r="BC716" s="185"/>
      <c r="BD716" s="185"/>
      <c r="BE716" s="185"/>
      <c r="BF716" s="185"/>
      <c r="BG716" s="185"/>
      <c r="BH716" s="185"/>
      <c r="BI716" s="185"/>
      <c r="BJ716" s="185"/>
    </row>
    <row r="717" spans="1:62" x14ac:dyDescent="0.3">
      <c r="A717" s="24">
        <f t="shared" si="122"/>
        <v>21</v>
      </c>
      <c r="B717" s="86">
        <f t="shared" si="123"/>
        <v>0</v>
      </c>
      <c r="C717" s="23">
        <f t="shared" si="124"/>
        <v>1</v>
      </c>
      <c r="D717" s="23">
        <f t="shared" si="125"/>
        <v>0</v>
      </c>
      <c r="F717" s="86">
        <f t="shared" si="126"/>
        <v>1.3067674101233346E-2</v>
      </c>
      <c r="G717" s="23">
        <f t="shared" si="127"/>
        <v>1</v>
      </c>
      <c r="H717" s="23">
        <f t="shared" si="128"/>
        <v>0</v>
      </c>
      <c r="I717" s="185"/>
      <c r="J717" s="185"/>
      <c r="L717" s="185"/>
      <c r="M717" s="185"/>
      <c r="N717" s="185"/>
      <c r="O717" s="185"/>
      <c r="P717" s="185"/>
      <c r="Q717" s="185"/>
      <c r="R717" s="185"/>
      <c r="S717" s="185"/>
      <c r="U717" s="185"/>
      <c r="V717" s="185"/>
      <c r="X717" s="185"/>
      <c r="Y717" s="185"/>
      <c r="Z717" s="185"/>
      <c r="AA717" s="26"/>
      <c r="AB717" s="185"/>
      <c r="AC717" s="185"/>
      <c r="AD717" s="185"/>
      <c r="AE717" s="185"/>
      <c r="AF717" s="185"/>
      <c r="AH717" s="185"/>
      <c r="AI717" s="185"/>
      <c r="AK717" s="185"/>
      <c r="AL717" s="185"/>
      <c r="AM717" s="185"/>
      <c r="AN717" s="185"/>
      <c r="AO717" s="185"/>
      <c r="AP717" s="185"/>
      <c r="AQ717" s="185"/>
      <c r="AR717" s="185"/>
      <c r="AS717" s="185"/>
      <c r="AT717" s="185"/>
      <c r="AU717" s="185"/>
      <c r="AV717" s="185"/>
      <c r="AW717" s="185"/>
      <c r="AX717" s="185"/>
      <c r="AY717" s="185"/>
      <c r="AZ717" s="185"/>
      <c r="BA717" s="185"/>
      <c r="BB717" s="185"/>
      <c r="BC717" s="185"/>
      <c r="BD717" s="185"/>
      <c r="BE717" s="185"/>
      <c r="BF717" s="185"/>
      <c r="BG717" s="185"/>
      <c r="BH717" s="185"/>
      <c r="BI717" s="185"/>
      <c r="BJ717" s="185"/>
    </row>
    <row r="718" spans="1:62" x14ac:dyDescent="0.3">
      <c r="A718" s="24">
        <f t="shared" si="122"/>
        <v>22</v>
      </c>
      <c r="B718" s="86">
        <f t="shared" si="123"/>
        <v>0</v>
      </c>
      <c r="C718" s="23">
        <f t="shared" si="124"/>
        <v>1</v>
      </c>
      <c r="D718" s="23">
        <f t="shared" si="125"/>
        <v>0</v>
      </c>
      <c r="F718" s="86">
        <f t="shared" si="126"/>
        <v>1.2603920494260849E-2</v>
      </c>
      <c r="G718" s="23">
        <f t="shared" si="127"/>
        <v>1</v>
      </c>
      <c r="H718" s="23">
        <f t="shared" si="128"/>
        <v>0</v>
      </c>
      <c r="I718" s="185"/>
      <c r="J718" s="185"/>
      <c r="L718" s="185"/>
      <c r="M718" s="185"/>
      <c r="N718" s="185"/>
      <c r="O718" s="185"/>
      <c r="P718" s="185"/>
      <c r="Q718" s="185"/>
      <c r="R718" s="185"/>
      <c r="S718" s="185"/>
      <c r="U718" s="185"/>
      <c r="V718" s="185"/>
      <c r="X718" s="185"/>
      <c r="Y718" s="185"/>
      <c r="Z718" s="185"/>
      <c r="AA718" s="26"/>
      <c r="AB718" s="185"/>
      <c r="AC718" s="185"/>
      <c r="AD718" s="185"/>
      <c r="AE718" s="185"/>
      <c r="AF718" s="185"/>
      <c r="AH718" s="185"/>
      <c r="AI718" s="185"/>
      <c r="AK718" s="185"/>
      <c r="AL718" s="185"/>
      <c r="AM718" s="185"/>
      <c r="AN718" s="185"/>
      <c r="AO718" s="185"/>
      <c r="AP718" s="185"/>
      <c r="AQ718" s="185"/>
      <c r="AR718" s="185"/>
      <c r="AS718" s="185"/>
      <c r="AT718" s="185"/>
      <c r="AU718" s="185"/>
      <c r="AV718" s="185"/>
      <c r="AW718" s="185"/>
      <c r="AX718" s="185"/>
      <c r="AY718" s="185"/>
      <c r="AZ718" s="185"/>
      <c r="BA718" s="185"/>
      <c r="BB718" s="185"/>
      <c r="BC718" s="185"/>
      <c r="BD718" s="185"/>
      <c r="BE718" s="185"/>
      <c r="BF718" s="185"/>
      <c r="BG718" s="185"/>
      <c r="BH718" s="185"/>
      <c r="BI718" s="185"/>
      <c r="BJ718" s="185"/>
    </row>
    <row r="719" spans="1:62" x14ac:dyDescent="0.3">
      <c r="A719" s="24">
        <f t="shared" si="122"/>
        <v>23</v>
      </c>
      <c r="B719" s="86">
        <f t="shared" si="123"/>
        <v>0</v>
      </c>
      <c r="C719" s="23">
        <f t="shared" si="124"/>
        <v>1</v>
      </c>
      <c r="D719" s="23">
        <f t="shared" si="125"/>
        <v>0</v>
      </c>
      <c r="F719" s="86">
        <f t="shared" si="126"/>
        <v>1.3184492642672244E-2</v>
      </c>
      <c r="G719" s="23">
        <f t="shared" si="127"/>
        <v>1</v>
      </c>
      <c r="H719" s="23">
        <f t="shared" si="128"/>
        <v>0</v>
      </c>
      <c r="I719" s="185"/>
      <c r="J719" s="185"/>
      <c r="L719" s="185"/>
      <c r="M719" s="185"/>
      <c r="N719" s="185"/>
      <c r="O719" s="185"/>
      <c r="P719" s="185"/>
      <c r="Q719" s="185"/>
      <c r="R719" s="185"/>
      <c r="S719" s="185"/>
      <c r="U719" s="185"/>
      <c r="V719" s="185"/>
      <c r="X719" s="185"/>
      <c r="Y719" s="185"/>
      <c r="Z719" s="185"/>
      <c r="AA719" s="26"/>
      <c r="AB719" s="185"/>
      <c r="AC719" s="185"/>
      <c r="AD719" s="185"/>
      <c r="AE719" s="185"/>
      <c r="AF719" s="185"/>
      <c r="AH719" s="185"/>
      <c r="AI719" s="185"/>
      <c r="AK719" s="185"/>
      <c r="AL719" s="185"/>
      <c r="AM719" s="185"/>
      <c r="AN719" s="185"/>
      <c r="AO719" s="185"/>
      <c r="AP719" s="185"/>
      <c r="AQ719" s="185"/>
      <c r="AR719" s="185"/>
      <c r="AS719" s="185"/>
      <c r="AT719" s="185"/>
      <c r="AU719" s="185"/>
      <c r="AV719" s="185"/>
      <c r="AW719" s="185"/>
      <c r="AX719" s="185"/>
      <c r="AY719" s="185"/>
      <c r="AZ719" s="185"/>
      <c r="BA719" s="185"/>
      <c r="BB719" s="185"/>
      <c r="BC719" s="185"/>
      <c r="BD719" s="185"/>
      <c r="BE719" s="185"/>
      <c r="BF719" s="185"/>
      <c r="BG719" s="185"/>
      <c r="BH719" s="185"/>
      <c r="BI719" s="185"/>
      <c r="BJ719" s="185"/>
    </row>
    <row r="720" spans="1:62" x14ac:dyDescent="0.3">
      <c r="A720" s="24">
        <f t="shared" si="122"/>
        <v>24</v>
      </c>
      <c r="B720" s="86">
        <f t="shared" si="123"/>
        <v>0</v>
      </c>
      <c r="C720" s="23">
        <f t="shared" si="124"/>
        <v>1</v>
      </c>
      <c r="D720" s="23">
        <f t="shared" si="125"/>
        <v>0</v>
      </c>
      <c r="F720" s="86">
        <f t="shared" si="126"/>
        <v>1.228899050857352E-2</v>
      </c>
      <c r="G720" s="23">
        <f t="shared" si="127"/>
        <v>1</v>
      </c>
      <c r="H720" s="23">
        <f t="shared" si="128"/>
        <v>0</v>
      </c>
      <c r="I720" s="185"/>
      <c r="J720" s="185"/>
      <c r="L720" s="185"/>
      <c r="M720" s="185"/>
      <c r="N720" s="185"/>
      <c r="O720" s="185"/>
      <c r="P720" s="185"/>
      <c r="Q720" s="185"/>
      <c r="R720" s="185"/>
      <c r="S720" s="185"/>
      <c r="U720" s="185"/>
      <c r="V720" s="185"/>
      <c r="X720" s="185"/>
      <c r="Y720" s="185"/>
      <c r="Z720" s="185"/>
      <c r="AA720" s="26"/>
      <c r="AB720" s="185"/>
      <c r="AC720" s="185"/>
      <c r="AD720" s="185"/>
      <c r="AE720" s="185"/>
      <c r="AF720" s="185"/>
      <c r="AH720" s="185"/>
      <c r="AI720" s="185"/>
      <c r="AK720" s="185"/>
      <c r="AL720" s="185"/>
      <c r="AM720" s="185"/>
      <c r="AN720" s="185"/>
      <c r="AO720" s="185"/>
      <c r="AP720" s="185"/>
      <c r="AQ720" s="185"/>
      <c r="AR720" s="185"/>
      <c r="AS720" s="185"/>
      <c r="AT720" s="185"/>
      <c r="AU720" s="185"/>
      <c r="AV720" s="185"/>
      <c r="AW720" s="185"/>
      <c r="AX720" s="185"/>
      <c r="AY720" s="185"/>
      <c r="AZ720" s="185"/>
      <c r="BA720" s="185"/>
      <c r="BB720" s="185"/>
      <c r="BC720" s="185"/>
      <c r="BD720" s="185"/>
      <c r="BE720" s="185"/>
      <c r="BF720" s="185"/>
      <c r="BG720" s="185"/>
      <c r="BH720" s="185"/>
      <c r="BI720" s="185"/>
      <c r="BJ720" s="185"/>
    </row>
    <row r="721" spans="1:62" x14ac:dyDescent="0.3">
      <c r="A721" s="24">
        <f>A624</f>
        <v>25</v>
      </c>
      <c r="B721" s="86">
        <f t="shared" si="123"/>
        <v>0</v>
      </c>
      <c r="C721" s="23">
        <f t="shared" si="124"/>
        <v>1</v>
      </c>
      <c r="D721" s="23">
        <f t="shared" si="125"/>
        <v>0</v>
      </c>
      <c r="F721" s="86">
        <f t="shared" si="126"/>
        <v>1.291340961637431E-2</v>
      </c>
      <c r="G721" s="23">
        <f t="shared" si="127"/>
        <v>1</v>
      </c>
      <c r="H721" s="23">
        <f t="shared" si="128"/>
        <v>0</v>
      </c>
      <c r="I721" s="185"/>
      <c r="J721" s="185"/>
      <c r="L721" s="185"/>
      <c r="M721" s="185"/>
      <c r="N721" s="185"/>
      <c r="O721" s="185"/>
      <c r="P721" s="185"/>
      <c r="Q721" s="185"/>
      <c r="R721" s="185"/>
      <c r="S721" s="185"/>
      <c r="U721" s="185"/>
      <c r="V721" s="185"/>
      <c r="X721" s="185"/>
      <c r="Y721" s="185"/>
      <c r="Z721" s="185"/>
      <c r="AA721" s="26"/>
      <c r="AB721" s="185"/>
      <c r="AC721" s="185"/>
      <c r="AD721" s="185"/>
      <c r="AE721" s="185"/>
      <c r="AF721" s="185"/>
      <c r="AH721" s="185"/>
      <c r="AI721" s="185"/>
      <c r="AK721" s="185"/>
      <c r="AL721" s="185"/>
      <c r="AM721" s="185"/>
      <c r="AN721" s="185"/>
      <c r="AO721" s="185"/>
      <c r="AP721" s="185"/>
      <c r="AQ721" s="185"/>
      <c r="AR721" s="185"/>
      <c r="AS721" s="185"/>
      <c r="AT721" s="185"/>
      <c r="AU721" s="185"/>
      <c r="AV721" s="185"/>
      <c r="AW721" s="185"/>
      <c r="AX721" s="185"/>
      <c r="AY721" s="185"/>
      <c r="AZ721" s="185"/>
      <c r="BA721" s="185"/>
      <c r="BB721" s="185"/>
      <c r="BC721" s="185"/>
      <c r="BD721" s="185"/>
      <c r="BE721" s="185"/>
      <c r="BF721" s="185"/>
      <c r="BG721" s="185"/>
      <c r="BH721" s="185"/>
      <c r="BI721" s="185"/>
      <c r="BJ721" s="185"/>
    </row>
    <row r="722" spans="1:62" x14ac:dyDescent="0.3">
      <c r="A722" s="24">
        <f t="shared" si="122"/>
        <v>26</v>
      </c>
      <c r="B722" s="86">
        <f t="shared" si="123"/>
        <v>0</v>
      </c>
      <c r="C722" s="23">
        <f t="shared" si="124"/>
        <v>1</v>
      </c>
      <c r="D722" s="23">
        <f t="shared" si="125"/>
        <v>0</v>
      </c>
      <c r="F722" s="86">
        <f t="shared" si="126"/>
        <v>1.2961097185345258E-2</v>
      </c>
      <c r="G722" s="23">
        <f t="shared" si="127"/>
        <v>1</v>
      </c>
      <c r="H722" s="23">
        <f t="shared" si="128"/>
        <v>0</v>
      </c>
      <c r="I722" s="185"/>
      <c r="J722" s="185"/>
      <c r="L722" s="185"/>
      <c r="M722" s="185"/>
      <c r="N722" s="185"/>
      <c r="O722" s="185"/>
      <c r="P722" s="185"/>
      <c r="Q722" s="185"/>
      <c r="R722" s="185"/>
      <c r="S722" s="185"/>
      <c r="U722" s="185"/>
      <c r="V722" s="185"/>
      <c r="X722" s="185"/>
      <c r="Y722" s="185"/>
      <c r="Z722" s="185"/>
      <c r="AA722" s="26"/>
      <c r="AB722" s="185"/>
      <c r="AC722" s="185"/>
      <c r="AD722" s="185"/>
      <c r="AE722" s="185"/>
      <c r="AF722" s="185"/>
      <c r="AH722" s="185"/>
      <c r="AI722" s="185"/>
      <c r="AK722" s="185"/>
      <c r="AL722" s="185"/>
      <c r="AM722" s="185"/>
      <c r="AN722" s="185"/>
      <c r="AO722" s="185"/>
      <c r="AP722" s="185"/>
      <c r="AQ722" s="185"/>
      <c r="AR722" s="185"/>
      <c r="AS722" s="185"/>
      <c r="AT722" s="185"/>
      <c r="AU722" s="185"/>
      <c r="AV722" s="185"/>
      <c r="AW722" s="185"/>
      <c r="AX722" s="185"/>
      <c r="AY722" s="185"/>
      <c r="AZ722" s="185"/>
      <c r="BA722" s="185"/>
      <c r="BB722" s="185"/>
      <c r="BC722" s="185"/>
      <c r="BD722" s="185"/>
      <c r="BE722" s="185"/>
      <c r="BF722" s="185"/>
      <c r="BG722" s="185"/>
      <c r="BH722" s="185"/>
      <c r="BI722" s="185"/>
      <c r="BJ722" s="185"/>
    </row>
    <row r="723" spans="1:62" x14ac:dyDescent="0.3">
      <c r="A723" s="24">
        <f t="shared" si="122"/>
        <v>27</v>
      </c>
      <c r="B723" s="86">
        <f t="shared" si="123"/>
        <v>0</v>
      </c>
      <c r="C723" s="23">
        <f t="shared" si="124"/>
        <v>1</v>
      </c>
      <c r="D723" s="23">
        <f t="shared" si="125"/>
        <v>0</v>
      </c>
      <c r="F723" s="86">
        <f t="shared" si="126"/>
        <v>1.3242741887992461E-2</v>
      </c>
      <c r="G723" s="23">
        <f t="shared" si="127"/>
        <v>1</v>
      </c>
      <c r="H723" s="23">
        <f t="shared" si="128"/>
        <v>0</v>
      </c>
      <c r="I723" s="185"/>
      <c r="J723" s="185"/>
      <c r="L723" s="185"/>
      <c r="M723" s="185"/>
      <c r="N723" s="185"/>
      <c r="O723" s="185"/>
      <c r="P723" s="185"/>
      <c r="Q723" s="185"/>
      <c r="R723" s="185"/>
      <c r="S723" s="185"/>
      <c r="U723" s="185"/>
      <c r="V723" s="185"/>
      <c r="X723" s="185"/>
      <c r="Y723" s="185"/>
      <c r="Z723" s="185"/>
      <c r="AA723" s="26"/>
      <c r="AB723" s="185"/>
      <c r="AC723" s="185"/>
      <c r="AD723" s="185"/>
      <c r="AE723" s="185"/>
      <c r="AF723" s="185"/>
      <c r="AH723" s="185"/>
      <c r="AI723" s="185"/>
      <c r="AK723" s="185"/>
      <c r="AL723" s="185"/>
      <c r="AM723" s="185"/>
      <c r="AN723" s="185"/>
      <c r="AO723" s="185"/>
      <c r="AP723" s="185"/>
      <c r="AQ723" s="185"/>
      <c r="AR723" s="185"/>
      <c r="AS723" s="185"/>
      <c r="AT723" s="185"/>
      <c r="AU723" s="185"/>
      <c r="AV723" s="185"/>
      <c r="AW723" s="185"/>
      <c r="AX723" s="185"/>
      <c r="AY723" s="185"/>
      <c r="AZ723" s="185"/>
      <c r="BA723" s="185"/>
      <c r="BB723" s="185"/>
      <c r="BC723" s="185"/>
      <c r="BD723" s="185"/>
      <c r="BE723" s="185"/>
      <c r="BF723" s="185"/>
      <c r="BG723" s="185"/>
      <c r="BH723" s="185"/>
      <c r="BI723" s="185"/>
      <c r="BJ723" s="185"/>
    </row>
    <row r="724" spans="1:62" x14ac:dyDescent="0.3">
      <c r="A724" s="24">
        <f t="shared" si="122"/>
        <v>28</v>
      </c>
      <c r="B724" s="86">
        <f t="shared" si="123"/>
        <v>0</v>
      </c>
      <c r="C724" s="23">
        <f t="shared" si="124"/>
        <v>1</v>
      </c>
      <c r="D724" s="23">
        <f t="shared" si="125"/>
        <v>0</v>
      </c>
      <c r="F724" s="86">
        <f t="shared" si="126"/>
        <v>1.3306752047685009E-2</v>
      </c>
      <c r="G724" s="23">
        <f t="shared" si="127"/>
        <v>1</v>
      </c>
      <c r="H724" s="23">
        <f t="shared" si="128"/>
        <v>0</v>
      </c>
      <c r="I724" s="185"/>
      <c r="J724" s="185"/>
      <c r="L724" s="185"/>
      <c r="M724" s="185"/>
      <c r="N724" s="185"/>
      <c r="O724" s="185"/>
      <c r="P724" s="185"/>
      <c r="Q724" s="185"/>
      <c r="R724" s="185"/>
      <c r="S724" s="185"/>
      <c r="U724" s="185"/>
      <c r="V724" s="185"/>
      <c r="X724" s="185"/>
      <c r="Y724" s="185"/>
      <c r="Z724" s="185"/>
      <c r="AA724" s="26"/>
      <c r="AB724" s="185"/>
      <c r="AC724" s="185"/>
      <c r="AD724" s="185"/>
      <c r="AE724" s="185"/>
      <c r="AF724" s="185"/>
      <c r="AH724" s="185"/>
      <c r="AI724" s="185"/>
      <c r="AK724" s="185"/>
      <c r="AL724" s="185"/>
      <c r="AM724" s="185"/>
      <c r="AN724" s="185"/>
      <c r="AO724" s="185"/>
      <c r="AP724" s="185"/>
      <c r="AQ724" s="185"/>
      <c r="AR724" s="185"/>
      <c r="AS724" s="185"/>
      <c r="AT724" s="185"/>
      <c r="AU724" s="185"/>
      <c r="AV724" s="185"/>
      <c r="AW724" s="185"/>
      <c r="AX724" s="185"/>
      <c r="AY724" s="185"/>
      <c r="AZ724" s="185"/>
      <c r="BA724" s="185"/>
      <c r="BB724" s="185"/>
      <c r="BC724" s="185"/>
      <c r="BD724" s="185"/>
      <c r="BE724" s="185"/>
      <c r="BF724" s="185"/>
      <c r="BG724" s="185"/>
      <c r="BH724" s="185"/>
      <c r="BI724" s="185"/>
      <c r="BJ724" s="185"/>
    </row>
    <row r="725" spans="1:62" x14ac:dyDescent="0.3">
      <c r="A725" s="24">
        <f t="shared" si="122"/>
        <v>29</v>
      </c>
      <c r="B725" s="86">
        <f t="shared" si="123"/>
        <v>0</v>
      </c>
      <c r="C725" s="23">
        <f t="shared" si="124"/>
        <v>1</v>
      </c>
      <c r="D725" s="23">
        <f t="shared" si="125"/>
        <v>0</v>
      </c>
      <c r="F725" s="86">
        <f t="shared" si="126"/>
        <v>1.3959975727347446E-2</v>
      </c>
      <c r="G725" s="23">
        <f t="shared" si="127"/>
        <v>1</v>
      </c>
      <c r="H725" s="23">
        <f t="shared" si="128"/>
        <v>0</v>
      </c>
      <c r="I725" s="185"/>
      <c r="J725" s="185"/>
      <c r="L725" s="185"/>
      <c r="M725" s="185"/>
      <c r="N725" s="185"/>
      <c r="O725" s="185"/>
      <c r="P725" s="185"/>
      <c r="Q725" s="185"/>
      <c r="R725" s="185"/>
      <c r="S725" s="185"/>
      <c r="U725" s="185"/>
      <c r="V725" s="185"/>
      <c r="X725" s="185"/>
      <c r="Y725" s="185"/>
      <c r="Z725" s="185"/>
      <c r="AA725" s="26"/>
      <c r="AB725" s="185"/>
      <c r="AC725" s="185"/>
      <c r="AD725" s="185"/>
      <c r="AE725" s="185"/>
      <c r="AF725" s="185"/>
      <c r="AH725" s="185"/>
      <c r="AI725" s="185"/>
      <c r="AK725" s="185"/>
      <c r="AL725" s="185"/>
      <c r="AM725" s="185"/>
      <c r="AN725" s="185"/>
      <c r="AO725" s="185"/>
      <c r="AP725" s="185"/>
      <c r="AQ725" s="185"/>
      <c r="AR725" s="185"/>
      <c r="AS725" s="185"/>
      <c r="AT725" s="185"/>
      <c r="AU725" s="185"/>
      <c r="AV725" s="185"/>
      <c r="AW725" s="185"/>
      <c r="AX725" s="185"/>
      <c r="AY725" s="185"/>
      <c r="AZ725" s="185"/>
      <c r="BA725" s="185"/>
      <c r="BB725" s="185"/>
      <c r="BC725" s="185"/>
      <c r="BD725" s="185"/>
      <c r="BE725" s="185"/>
      <c r="BF725" s="185"/>
      <c r="BG725" s="185"/>
      <c r="BH725" s="185"/>
      <c r="BI725" s="185"/>
      <c r="BJ725" s="185"/>
    </row>
    <row r="726" spans="1:62" x14ac:dyDescent="0.3">
      <c r="A726" s="24">
        <f t="shared" si="122"/>
        <v>30</v>
      </c>
      <c r="B726" s="86">
        <f t="shared" si="123"/>
        <v>0</v>
      </c>
      <c r="C726" s="23">
        <f t="shared" si="124"/>
        <v>1</v>
      </c>
      <c r="D726" s="23">
        <f t="shared" si="125"/>
        <v>0</v>
      </c>
      <c r="F726" s="86">
        <f t="shared" si="126"/>
        <v>1.5445971584609908E-2</v>
      </c>
      <c r="G726" s="23">
        <f t="shared" si="127"/>
        <v>1</v>
      </c>
      <c r="H726" s="23">
        <f t="shared" si="128"/>
        <v>0</v>
      </c>
      <c r="I726" s="185"/>
      <c r="J726" s="185"/>
      <c r="L726" s="185"/>
      <c r="M726" s="185"/>
      <c r="N726" s="185"/>
      <c r="O726" s="185"/>
      <c r="P726" s="185"/>
      <c r="Q726" s="185"/>
      <c r="R726" s="185"/>
      <c r="S726" s="185"/>
      <c r="U726" s="185"/>
      <c r="V726" s="185"/>
      <c r="X726" s="185"/>
      <c r="Y726" s="185"/>
      <c r="Z726" s="185"/>
      <c r="AA726" s="26"/>
      <c r="AB726" s="185"/>
      <c r="AC726" s="185"/>
      <c r="AD726" s="185"/>
      <c r="AE726" s="185"/>
      <c r="AF726" s="185"/>
      <c r="AH726" s="185"/>
      <c r="AI726" s="185"/>
      <c r="AK726" s="185"/>
      <c r="AL726" s="185"/>
      <c r="AM726" s="185"/>
      <c r="AN726" s="185"/>
      <c r="AO726" s="185"/>
      <c r="AP726" s="185"/>
      <c r="AQ726" s="185"/>
      <c r="AR726" s="185"/>
      <c r="AS726" s="185"/>
      <c r="AT726" s="185"/>
      <c r="AU726" s="185"/>
      <c r="AV726" s="185"/>
      <c r="AW726" s="185"/>
      <c r="AX726" s="185"/>
      <c r="AY726" s="185"/>
      <c r="AZ726" s="185"/>
      <c r="BA726" s="185"/>
      <c r="BB726" s="185"/>
      <c r="BC726" s="185"/>
      <c r="BD726" s="185"/>
      <c r="BE726" s="185"/>
      <c r="BF726" s="185"/>
      <c r="BG726" s="185"/>
      <c r="BH726" s="185"/>
      <c r="BI726" s="185"/>
      <c r="BJ726" s="185"/>
    </row>
    <row r="727" spans="1:62" x14ac:dyDescent="0.3">
      <c r="A727" s="24">
        <f t="shared" si="122"/>
        <v>31</v>
      </c>
      <c r="B727" s="86">
        <f t="shared" si="123"/>
        <v>0</v>
      </c>
      <c r="C727" s="23">
        <f t="shared" si="124"/>
        <v>1</v>
      </c>
      <c r="D727" s="23">
        <f t="shared" si="125"/>
        <v>0</v>
      </c>
      <c r="F727" s="86">
        <f t="shared" si="126"/>
        <v>1.5539106366962565E-2</v>
      </c>
      <c r="G727" s="23">
        <f t="shared" si="127"/>
        <v>1</v>
      </c>
      <c r="H727" s="23">
        <f t="shared" si="128"/>
        <v>0</v>
      </c>
      <c r="I727" s="185"/>
      <c r="J727" s="185"/>
      <c r="L727" s="185"/>
      <c r="M727" s="185"/>
      <c r="N727" s="185"/>
      <c r="O727" s="185"/>
      <c r="P727" s="185"/>
      <c r="Q727" s="185"/>
      <c r="R727" s="185"/>
      <c r="S727" s="185"/>
      <c r="U727" s="185"/>
      <c r="V727" s="185"/>
      <c r="X727" s="185"/>
      <c r="Y727" s="185"/>
      <c r="Z727" s="185"/>
      <c r="AA727" s="26"/>
      <c r="AB727" s="185"/>
      <c r="AC727" s="185"/>
      <c r="AD727" s="185"/>
      <c r="AE727" s="185"/>
      <c r="AF727" s="185"/>
      <c r="AH727" s="185"/>
      <c r="AI727" s="185"/>
      <c r="AK727" s="185"/>
      <c r="AL727" s="185"/>
      <c r="AM727" s="185"/>
      <c r="AN727" s="185"/>
      <c r="AO727" s="185"/>
      <c r="AP727" s="185"/>
      <c r="AQ727" s="185"/>
      <c r="AR727" s="185"/>
      <c r="AS727" s="185"/>
      <c r="AT727" s="185"/>
      <c r="AU727" s="185"/>
      <c r="AV727" s="185"/>
      <c r="AW727" s="185"/>
      <c r="AX727" s="185"/>
      <c r="AY727" s="185"/>
      <c r="AZ727" s="185"/>
      <c r="BA727" s="185"/>
      <c r="BB727" s="185"/>
      <c r="BC727" s="185"/>
      <c r="BD727" s="185"/>
      <c r="BE727" s="185"/>
      <c r="BF727" s="185"/>
      <c r="BG727" s="185"/>
      <c r="BH727" s="185"/>
      <c r="BI727" s="185"/>
      <c r="BJ727" s="185"/>
    </row>
    <row r="728" spans="1:62" x14ac:dyDescent="0.3">
      <c r="A728" s="24">
        <f t="shared" si="122"/>
        <v>32</v>
      </c>
      <c r="B728" s="86">
        <f t="shared" si="123"/>
        <v>0</v>
      </c>
      <c r="C728" s="23">
        <f t="shared" si="124"/>
        <v>1</v>
      </c>
      <c r="D728" s="23">
        <f t="shared" si="125"/>
        <v>0</v>
      </c>
      <c r="F728" s="86">
        <f t="shared" si="126"/>
        <v>1.430275013250103E-2</v>
      </c>
      <c r="G728" s="23">
        <f t="shared" si="127"/>
        <v>1</v>
      </c>
      <c r="H728" s="23">
        <f t="shared" si="128"/>
        <v>0</v>
      </c>
      <c r="I728" s="185"/>
      <c r="J728" s="185"/>
      <c r="L728" s="185"/>
      <c r="M728" s="185"/>
      <c r="N728" s="185"/>
      <c r="O728" s="185"/>
      <c r="P728" s="185"/>
      <c r="Q728" s="185"/>
      <c r="R728" s="185"/>
      <c r="S728" s="185"/>
      <c r="U728" s="185"/>
      <c r="V728" s="185"/>
      <c r="X728" s="185"/>
      <c r="Y728" s="185"/>
      <c r="Z728" s="185"/>
      <c r="AA728" s="26"/>
      <c r="AB728" s="185"/>
      <c r="AC728" s="185"/>
      <c r="AD728" s="185"/>
      <c r="AE728" s="185"/>
      <c r="AF728" s="185"/>
      <c r="AH728" s="185"/>
      <c r="AI728" s="185"/>
      <c r="AK728" s="185"/>
      <c r="AL728" s="185"/>
      <c r="AM728" s="185"/>
      <c r="AN728" s="185"/>
      <c r="AO728" s="185"/>
      <c r="AP728" s="185"/>
      <c r="AQ728" s="185"/>
      <c r="AR728" s="185"/>
      <c r="AS728" s="185"/>
      <c r="AT728" s="185"/>
      <c r="AU728" s="185"/>
      <c r="AV728" s="185"/>
      <c r="AW728" s="185"/>
      <c r="AX728" s="185"/>
      <c r="AY728" s="185"/>
      <c r="AZ728" s="185"/>
      <c r="BA728" s="185"/>
      <c r="BB728" s="185"/>
      <c r="BC728" s="185"/>
      <c r="BD728" s="185"/>
      <c r="BE728" s="185"/>
      <c r="BF728" s="185"/>
      <c r="BG728" s="185"/>
      <c r="BH728" s="185"/>
      <c r="BI728" s="185"/>
      <c r="BJ728" s="185"/>
    </row>
    <row r="729" spans="1:62" x14ac:dyDescent="0.3">
      <c r="A729" s="24">
        <f t="shared" si="122"/>
        <v>33</v>
      </c>
      <c r="B729" s="86">
        <f t="shared" si="123"/>
        <v>0</v>
      </c>
      <c r="C729" s="23">
        <f t="shared" si="124"/>
        <v>1</v>
      </c>
      <c r="D729" s="23">
        <f t="shared" si="125"/>
        <v>0</v>
      </c>
      <c r="F729" s="86">
        <f t="shared" si="126"/>
        <v>1.4002542483542988E-2</v>
      </c>
      <c r="G729" s="23">
        <f t="shared" si="127"/>
        <v>1</v>
      </c>
      <c r="H729" s="23">
        <f t="shared" si="128"/>
        <v>0</v>
      </c>
      <c r="I729" s="185"/>
      <c r="J729" s="185"/>
      <c r="L729" s="185"/>
      <c r="M729" s="185"/>
      <c r="N729" s="185"/>
      <c r="O729" s="185"/>
      <c r="P729" s="185"/>
      <c r="Q729" s="185"/>
      <c r="R729" s="185"/>
      <c r="S729" s="185"/>
      <c r="U729" s="185"/>
      <c r="V729" s="185"/>
      <c r="X729" s="185"/>
      <c r="Y729" s="185"/>
      <c r="Z729" s="185"/>
      <c r="AA729" s="26"/>
      <c r="AB729" s="185"/>
      <c r="AC729" s="185"/>
      <c r="AD729" s="185"/>
      <c r="AE729" s="185"/>
      <c r="AF729" s="185"/>
      <c r="AH729" s="185"/>
      <c r="AI729" s="185"/>
      <c r="AK729" s="185"/>
      <c r="AL729" s="185"/>
      <c r="AM729" s="185"/>
      <c r="AN729" s="185"/>
      <c r="AO729" s="185"/>
      <c r="AP729" s="185"/>
      <c r="AQ729" s="185"/>
      <c r="AR729" s="185"/>
      <c r="AS729" s="185"/>
      <c r="AT729" s="185"/>
      <c r="AU729" s="185"/>
      <c r="AV729" s="185"/>
      <c r="AW729" s="185"/>
      <c r="AX729" s="185"/>
      <c r="AY729" s="185"/>
      <c r="AZ729" s="185"/>
      <c r="BA729" s="185"/>
      <c r="BB729" s="185"/>
      <c r="BC729" s="185"/>
      <c r="BD729" s="185"/>
      <c r="BE729" s="185"/>
      <c r="BF729" s="185"/>
      <c r="BG729" s="185"/>
      <c r="BH729" s="185"/>
      <c r="BI729" s="185"/>
      <c r="BJ729" s="185"/>
    </row>
    <row r="730" spans="1:62" x14ac:dyDescent="0.3">
      <c r="A730" s="24">
        <f t="shared" si="122"/>
        <v>34</v>
      </c>
      <c r="B730" s="86">
        <f t="shared" si="123"/>
        <v>0</v>
      </c>
      <c r="C730" s="23">
        <f t="shared" si="124"/>
        <v>1</v>
      </c>
      <c r="D730" s="23">
        <f t="shared" si="125"/>
        <v>0</v>
      </c>
      <c r="F730" s="86">
        <f t="shared" si="126"/>
        <v>1.3744581539982027E-2</v>
      </c>
      <c r="G730" s="23">
        <f t="shared" si="127"/>
        <v>1.0000000000000002</v>
      </c>
      <c r="H730" s="23">
        <f t="shared" si="128"/>
        <v>1.4704103237147193E-16</v>
      </c>
      <c r="I730" s="185"/>
      <c r="J730" s="185"/>
      <c r="L730" s="185"/>
      <c r="M730" s="185"/>
      <c r="N730" s="185"/>
      <c r="O730" s="185"/>
      <c r="P730" s="185"/>
      <c r="Q730" s="185"/>
      <c r="R730" s="185"/>
      <c r="S730" s="185"/>
      <c r="U730" s="185"/>
      <c r="V730" s="185"/>
      <c r="X730" s="185"/>
      <c r="Y730" s="185"/>
      <c r="Z730" s="185"/>
      <c r="AA730" s="26"/>
      <c r="AB730" s="185"/>
      <c r="AC730" s="185"/>
      <c r="AD730" s="185"/>
      <c r="AE730" s="185"/>
      <c r="AF730" s="185"/>
      <c r="AH730" s="185"/>
      <c r="AI730" s="185"/>
      <c r="AK730" s="185"/>
      <c r="AL730" s="185"/>
      <c r="AM730" s="185"/>
      <c r="AN730" s="185"/>
      <c r="AO730" s="185"/>
      <c r="AP730" s="185"/>
      <c r="AQ730" s="185"/>
      <c r="AR730" s="185"/>
      <c r="AS730" s="185"/>
      <c r="AT730" s="185"/>
      <c r="AU730" s="185"/>
      <c r="AV730" s="185"/>
      <c r="AW730" s="185"/>
      <c r="AX730" s="185"/>
      <c r="AY730" s="185"/>
      <c r="AZ730" s="185"/>
      <c r="BA730" s="185"/>
      <c r="BB730" s="185"/>
      <c r="BC730" s="185"/>
      <c r="BD730" s="185"/>
      <c r="BE730" s="185"/>
      <c r="BF730" s="185"/>
      <c r="BG730" s="185"/>
      <c r="BH730" s="185"/>
      <c r="BI730" s="185"/>
      <c r="BJ730" s="185"/>
    </row>
    <row r="731" spans="1:62" x14ac:dyDescent="0.3">
      <c r="A731" s="24">
        <f t="shared" si="122"/>
        <v>35</v>
      </c>
      <c r="B731" s="86">
        <f t="shared" si="123"/>
        <v>0</v>
      </c>
      <c r="C731" s="23">
        <f t="shared" si="124"/>
        <v>1</v>
      </c>
      <c r="D731" s="23">
        <f t="shared" si="125"/>
        <v>0</v>
      </c>
      <c r="F731" s="86">
        <f t="shared" si="126"/>
        <v>1.4240020176002335E-2</v>
      </c>
      <c r="G731" s="23">
        <f t="shared" si="127"/>
        <v>1</v>
      </c>
      <c r="H731" s="23">
        <f t="shared" si="128"/>
        <v>0</v>
      </c>
      <c r="I731" s="185"/>
      <c r="J731" s="185"/>
      <c r="L731" s="185"/>
      <c r="M731" s="185"/>
      <c r="N731" s="185"/>
      <c r="O731" s="185"/>
      <c r="P731" s="185"/>
      <c r="Q731" s="185"/>
      <c r="R731" s="185"/>
      <c r="S731" s="185"/>
      <c r="U731" s="185"/>
      <c r="V731" s="185"/>
      <c r="X731" s="185"/>
      <c r="Y731" s="185"/>
      <c r="Z731" s="185"/>
      <c r="AA731" s="26"/>
      <c r="AB731" s="185"/>
      <c r="AC731" s="185"/>
      <c r="AD731" s="185"/>
      <c r="AE731" s="185"/>
      <c r="AF731" s="185"/>
      <c r="AH731" s="185"/>
      <c r="AI731" s="185"/>
      <c r="AK731" s="185"/>
      <c r="AL731" s="185"/>
      <c r="AM731" s="185"/>
      <c r="AN731" s="185"/>
      <c r="AO731" s="185"/>
      <c r="AP731" s="185"/>
      <c r="AQ731" s="185"/>
      <c r="AR731" s="185"/>
      <c r="AS731" s="185"/>
      <c r="AT731" s="185"/>
      <c r="AU731" s="185"/>
      <c r="AV731" s="185"/>
      <c r="AW731" s="185"/>
      <c r="AX731" s="185"/>
      <c r="AY731" s="185"/>
      <c r="AZ731" s="185"/>
      <c r="BA731" s="185"/>
      <c r="BB731" s="185"/>
      <c r="BC731" s="185"/>
      <c r="BD731" s="185"/>
      <c r="BE731" s="185"/>
      <c r="BF731" s="185"/>
      <c r="BG731" s="185"/>
      <c r="BH731" s="185"/>
      <c r="BI731" s="185"/>
      <c r="BJ731" s="185"/>
    </row>
    <row r="732" spans="1:62" x14ac:dyDescent="0.3">
      <c r="A732" s="24">
        <f t="shared" si="122"/>
        <v>36</v>
      </c>
      <c r="B732" s="86">
        <f t="shared" si="123"/>
        <v>0</v>
      </c>
      <c r="C732" s="23">
        <f t="shared" si="124"/>
        <v>1</v>
      </c>
      <c r="D732" s="23">
        <f t="shared" si="125"/>
        <v>0</v>
      </c>
      <c r="F732" s="86">
        <f t="shared" si="126"/>
        <v>1.4995660111172846E-2</v>
      </c>
      <c r="G732" s="23">
        <f t="shared" si="127"/>
        <v>1</v>
      </c>
      <c r="H732" s="23">
        <f t="shared" si="128"/>
        <v>0</v>
      </c>
      <c r="I732" s="185"/>
      <c r="J732" s="185"/>
      <c r="L732" s="185"/>
      <c r="M732" s="185"/>
      <c r="N732" s="185"/>
      <c r="O732" s="185"/>
      <c r="P732" s="185"/>
      <c r="Q732" s="185"/>
      <c r="R732" s="185"/>
      <c r="S732" s="185"/>
      <c r="U732" s="185"/>
      <c r="V732" s="185"/>
      <c r="X732" s="185"/>
      <c r="Y732" s="185"/>
      <c r="Z732" s="185"/>
      <c r="AA732" s="26"/>
      <c r="AB732" s="185"/>
      <c r="AC732" s="185"/>
      <c r="AD732" s="185"/>
      <c r="AE732" s="185"/>
      <c r="AF732" s="185"/>
      <c r="AH732" s="185"/>
      <c r="AI732" s="185"/>
      <c r="AK732" s="185"/>
      <c r="AL732" s="185"/>
      <c r="AM732" s="185"/>
      <c r="AN732" s="185"/>
      <c r="AO732" s="185"/>
      <c r="AP732" s="185"/>
      <c r="AQ732" s="185"/>
      <c r="AR732" s="185"/>
      <c r="AS732" s="185"/>
      <c r="AT732" s="185"/>
      <c r="AU732" s="185"/>
      <c r="AV732" s="185"/>
      <c r="AW732" s="185"/>
      <c r="AX732" s="185"/>
      <c r="AY732" s="185"/>
      <c r="AZ732" s="185"/>
      <c r="BA732" s="185"/>
      <c r="BB732" s="185"/>
      <c r="BC732" s="185"/>
      <c r="BD732" s="185"/>
      <c r="BE732" s="185"/>
      <c r="BF732" s="185"/>
      <c r="BG732" s="185"/>
      <c r="BH732" s="185"/>
      <c r="BI732" s="185"/>
      <c r="BJ732" s="185"/>
    </row>
    <row r="733" spans="1:62" x14ac:dyDescent="0.3">
      <c r="A733" s="24">
        <f t="shared" si="122"/>
        <v>37</v>
      </c>
      <c r="B733" s="86">
        <f t="shared" si="123"/>
        <v>0</v>
      </c>
      <c r="C733" s="23">
        <f t="shared" si="124"/>
        <v>1</v>
      </c>
      <c r="D733" s="23">
        <f t="shared" si="125"/>
        <v>0</v>
      </c>
      <c r="F733" s="86">
        <f t="shared" si="126"/>
        <v>1.5610797745818215E-2</v>
      </c>
      <c r="G733" s="23">
        <f t="shared" si="127"/>
        <v>1</v>
      </c>
      <c r="H733" s="23">
        <f t="shared" si="128"/>
        <v>0</v>
      </c>
      <c r="I733" s="185"/>
      <c r="J733" s="185"/>
      <c r="L733" s="185"/>
      <c r="M733" s="185"/>
      <c r="N733" s="185"/>
      <c r="O733" s="185"/>
      <c r="P733" s="185"/>
      <c r="Q733" s="185"/>
      <c r="R733" s="185"/>
      <c r="S733" s="185"/>
      <c r="U733" s="185"/>
      <c r="V733" s="185"/>
      <c r="X733" s="185"/>
      <c r="Y733" s="185"/>
      <c r="Z733" s="185"/>
      <c r="AA733" s="26"/>
      <c r="AB733" s="185"/>
      <c r="AC733" s="185"/>
      <c r="AD733" s="185"/>
      <c r="AE733" s="185"/>
      <c r="AF733" s="185"/>
      <c r="AH733" s="185"/>
      <c r="AI733" s="185"/>
      <c r="AK733" s="185"/>
      <c r="AL733" s="185"/>
      <c r="AM733" s="185"/>
      <c r="AN733" s="185"/>
      <c r="AO733" s="185"/>
      <c r="AP733" s="185"/>
      <c r="AQ733" s="185"/>
      <c r="AR733" s="185"/>
      <c r="AS733" s="185"/>
      <c r="AT733" s="185"/>
      <c r="AU733" s="185"/>
      <c r="AV733" s="185"/>
      <c r="AW733" s="185"/>
      <c r="AX733" s="185"/>
      <c r="AY733" s="185"/>
      <c r="AZ733" s="185"/>
      <c r="BA733" s="185"/>
      <c r="BB733" s="185"/>
      <c r="BC733" s="185"/>
      <c r="BD733" s="185"/>
      <c r="BE733" s="185"/>
      <c r="BF733" s="185"/>
      <c r="BG733" s="185"/>
      <c r="BH733" s="185"/>
      <c r="BI733" s="185"/>
      <c r="BJ733" s="185"/>
    </row>
    <row r="734" spans="1:62" x14ac:dyDescent="0.3">
      <c r="A734" s="24">
        <f t="shared" si="122"/>
        <v>38</v>
      </c>
      <c r="B734" s="86">
        <f t="shared" si="123"/>
        <v>0</v>
      </c>
      <c r="C734" s="23">
        <f t="shared" si="124"/>
        <v>1</v>
      </c>
      <c r="D734" s="23">
        <f t="shared" si="125"/>
        <v>0</v>
      </c>
      <c r="F734" s="86">
        <f t="shared" si="126"/>
        <v>1.509807636668092E-2</v>
      </c>
      <c r="G734" s="23">
        <f t="shared" si="127"/>
        <v>1</v>
      </c>
      <c r="H734" s="23">
        <f t="shared" si="128"/>
        <v>0</v>
      </c>
      <c r="I734" s="185"/>
      <c r="J734" s="185"/>
      <c r="L734" s="185"/>
      <c r="M734" s="185"/>
      <c r="N734" s="185"/>
      <c r="O734" s="185"/>
      <c r="P734" s="185"/>
      <c r="Q734" s="185"/>
      <c r="R734" s="185"/>
      <c r="S734" s="185"/>
      <c r="U734" s="185"/>
      <c r="V734" s="185"/>
      <c r="X734" s="185"/>
      <c r="Y734" s="185"/>
      <c r="Z734" s="185"/>
      <c r="AA734" s="26"/>
      <c r="AB734" s="185"/>
      <c r="AC734" s="185"/>
      <c r="AD734" s="185"/>
      <c r="AE734" s="185"/>
      <c r="AF734" s="185"/>
      <c r="AH734" s="185"/>
      <c r="AI734" s="185"/>
      <c r="AK734" s="185"/>
      <c r="AL734" s="185"/>
      <c r="AM734" s="185"/>
      <c r="AN734" s="185"/>
      <c r="AO734" s="185"/>
      <c r="AP734" s="185"/>
      <c r="AQ734" s="185"/>
      <c r="AR734" s="185"/>
      <c r="AS734" s="185"/>
      <c r="AT734" s="185"/>
      <c r="AU734" s="185"/>
      <c r="AV734" s="185"/>
      <c r="AW734" s="185"/>
      <c r="AX734" s="185"/>
      <c r="AY734" s="185"/>
      <c r="AZ734" s="185"/>
      <c r="BA734" s="185"/>
      <c r="BB734" s="185"/>
      <c r="BC734" s="185"/>
      <c r="BD734" s="185"/>
      <c r="BE734" s="185"/>
      <c r="BF734" s="185"/>
      <c r="BG734" s="185"/>
      <c r="BH734" s="185"/>
      <c r="BI734" s="185"/>
      <c r="BJ734" s="185"/>
    </row>
    <row r="735" spans="1:62" x14ac:dyDescent="0.3">
      <c r="A735" s="24">
        <f t="shared" si="122"/>
        <v>39</v>
      </c>
      <c r="B735" s="86">
        <f t="shared" si="123"/>
        <v>0</v>
      </c>
      <c r="C735" s="23">
        <f t="shared" si="124"/>
        <v>1</v>
      </c>
      <c r="D735" s="23">
        <f t="shared" si="125"/>
        <v>0</v>
      </c>
      <c r="F735" s="86">
        <f t="shared" si="126"/>
        <v>1.5039827121360701E-2</v>
      </c>
      <c r="G735" s="23">
        <f t="shared" si="127"/>
        <v>1.0000000000000002</v>
      </c>
      <c r="H735" s="23">
        <f t="shared" si="128"/>
        <v>1.6089771086739337E-16</v>
      </c>
      <c r="I735" s="185"/>
      <c r="J735" s="185"/>
      <c r="L735" s="185"/>
      <c r="M735" s="185"/>
      <c r="N735" s="185"/>
      <c r="O735" s="185"/>
      <c r="P735" s="185"/>
      <c r="Q735" s="185"/>
      <c r="R735" s="185"/>
      <c r="S735" s="185"/>
      <c r="U735" s="185"/>
      <c r="V735" s="185"/>
      <c r="X735" s="185"/>
      <c r="Y735" s="185"/>
      <c r="Z735" s="185"/>
      <c r="AA735" s="26"/>
      <c r="AB735" s="185"/>
      <c r="AC735" s="185"/>
      <c r="AD735" s="185"/>
      <c r="AE735" s="185"/>
      <c r="AF735" s="185"/>
      <c r="AH735" s="185"/>
      <c r="AI735" s="185"/>
      <c r="AK735" s="185"/>
      <c r="AL735" s="185"/>
      <c r="AM735" s="185"/>
      <c r="AN735" s="185"/>
      <c r="AO735" s="185"/>
      <c r="AP735" s="185"/>
      <c r="AQ735" s="185"/>
      <c r="AR735" s="185"/>
      <c r="AS735" s="185"/>
      <c r="AT735" s="185"/>
      <c r="AU735" s="185"/>
      <c r="AV735" s="185"/>
      <c r="AW735" s="185"/>
      <c r="AX735" s="185"/>
      <c r="AY735" s="185"/>
      <c r="AZ735" s="185"/>
      <c r="BA735" s="185"/>
      <c r="BB735" s="185"/>
      <c r="BC735" s="185"/>
      <c r="BD735" s="185"/>
      <c r="BE735" s="185"/>
      <c r="BF735" s="185"/>
      <c r="BG735" s="185"/>
      <c r="BH735" s="185"/>
      <c r="BI735" s="185"/>
      <c r="BJ735" s="185"/>
    </row>
    <row r="736" spans="1:62" x14ac:dyDescent="0.3">
      <c r="A736" s="24">
        <f t="shared" si="122"/>
        <v>40</v>
      </c>
      <c r="B736" s="86">
        <f t="shared" si="123"/>
        <v>0</v>
      </c>
      <c r="C736" s="23">
        <f t="shared" si="124"/>
        <v>1</v>
      </c>
      <c r="D736" s="23">
        <f t="shared" si="125"/>
        <v>0</v>
      </c>
      <c r="F736" s="86">
        <f t="shared" si="126"/>
        <v>1.506415098204387E-2</v>
      </c>
      <c r="G736" s="23">
        <f t="shared" si="127"/>
        <v>1</v>
      </c>
      <c r="H736" s="23">
        <f t="shared" si="128"/>
        <v>0</v>
      </c>
      <c r="I736" s="185"/>
      <c r="J736" s="185"/>
      <c r="L736" s="185"/>
      <c r="M736" s="185"/>
      <c r="N736" s="185"/>
      <c r="O736" s="185"/>
      <c r="P736" s="185"/>
      <c r="Q736" s="185"/>
      <c r="R736" s="185"/>
      <c r="S736" s="185"/>
      <c r="U736" s="185"/>
      <c r="V736" s="185"/>
      <c r="X736" s="185"/>
      <c r="Y736" s="185"/>
      <c r="Z736" s="185"/>
      <c r="AA736" s="26"/>
      <c r="AB736" s="185"/>
      <c r="AC736" s="185"/>
      <c r="AD736" s="185"/>
      <c r="AE736" s="185"/>
      <c r="AF736" s="185"/>
      <c r="AH736" s="185"/>
      <c r="AI736" s="185"/>
      <c r="AK736" s="185"/>
      <c r="AL736" s="185"/>
      <c r="AM736" s="185"/>
      <c r="AN736" s="185"/>
      <c r="AO736" s="185"/>
      <c r="AP736" s="185"/>
      <c r="AQ736" s="185"/>
      <c r="AR736" s="185"/>
      <c r="AS736" s="185"/>
      <c r="AT736" s="185"/>
      <c r="AU736" s="185"/>
      <c r="AV736" s="185"/>
      <c r="AW736" s="185"/>
      <c r="AX736" s="185"/>
      <c r="AY736" s="185"/>
      <c r="AZ736" s="185"/>
      <c r="BA736" s="185"/>
      <c r="BB736" s="185"/>
      <c r="BC736" s="185"/>
      <c r="BD736" s="185"/>
      <c r="BE736" s="185"/>
      <c r="BF736" s="185"/>
      <c r="BG736" s="185"/>
      <c r="BH736" s="185"/>
      <c r="BI736" s="185"/>
      <c r="BJ736" s="185"/>
    </row>
    <row r="737" spans="1:62" x14ac:dyDescent="0.3">
      <c r="A737" s="24">
        <f t="shared" si="122"/>
        <v>41</v>
      </c>
      <c r="B737" s="86">
        <f t="shared" si="123"/>
        <v>0</v>
      </c>
      <c r="C737" s="23">
        <f t="shared" si="124"/>
        <v>1</v>
      </c>
      <c r="D737" s="23">
        <f t="shared" si="125"/>
        <v>0</v>
      </c>
      <c r="F737" s="86">
        <f t="shared" si="126"/>
        <v>1.5007181939917505E-2</v>
      </c>
      <c r="G737" s="23">
        <f t="shared" si="127"/>
        <v>1</v>
      </c>
      <c r="H737" s="23">
        <f t="shared" si="128"/>
        <v>0</v>
      </c>
      <c r="I737" s="185"/>
      <c r="J737" s="185"/>
      <c r="L737" s="185"/>
      <c r="M737" s="185"/>
      <c r="N737" s="185"/>
      <c r="O737" s="185"/>
      <c r="P737" s="185"/>
      <c r="Q737" s="185"/>
      <c r="R737" s="185"/>
      <c r="S737" s="185"/>
      <c r="U737" s="185"/>
      <c r="V737" s="185"/>
      <c r="X737" s="185"/>
      <c r="Y737" s="185"/>
      <c r="Z737" s="185"/>
      <c r="AA737" s="26"/>
      <c r="AB737" s="185"/>
      <c r="AC737" s="185"/>
      <c r="AD737" s="185"/>
      <c r="AE737" s="185"/>
      <c r="AF737" s="185"/>
      <c r="AH737" s="185"/>
      <c r="AI737" s="185"/>
      <c r="AK737" s="185"/>
      <c r="AL737" s="185"/>
      <c r="AM737" s="185"/>
      <c r="AN737" s="185"/>
      <c r="AO737" s="185"/>
      <c r="AP737" s="185"/>
      <c r="AQ737" s="185"/>
      <c r="AR737" s="185"/>
      <c r="AS737" s="185"/>
      <c r="AT737" s="185"/>
      <c r="AU737" s="185"/>
      <c r="AV737" s="185"/>
      <c r="AW737" s="185"/>
      <c r="AX737" s="185"/>
      <c r="AY737" s="185"/>
      <c r="AZ737" s="185"/>
      <c r="BA737" s="185"/>
      <c r="BB737" s="185"/>
      <c r="BC737" s="185"/>
      <c r="BD737" s="185"/>
      <c r="BE737" s="185"/>
      <c r="BF737" s="185"/>
      <c r="BG737" s="185"/>
      <c r="BH737" s="185"/>
      <c r="BI737" s="185"/>
      <c r="BJ737" s="185"/>
    </row>
    <row r="738" spans="1:62" x14ac:dyDescent="0.3">
      <c r="A738" s="24">
        <f t="shared" si="122"/>
        <v>42</v>
      </c>
      <c r="B738" s="86">
        <f t="shared" si="123"/>
        <v>0</v>
      </c>
      <c r="C738" s="23">
        <f t="shared" si="124"/>
        <v>1</v>
      </c>
      <c r="D738" s="23">
        <f t="shared" si="125"/>
        <v>0</v>
      </c>
      <c r="F738" s="86">
        <f t="shared" si="126"/>
        <v>1.4552389755301962E-2</v>
      </c>
      <c r="G738" s="23">
        <f t="shared" si="127"/>
        <v>1</v>
      </c>
      <c r="H738" s="23">
        <f t="shared" si="128"/>
        <v>0</v>
      </c>
      <c r="I738" s="185"/>
      <c r="J738" s="185"/>
      <c r="L738" s="185"/>
      <c r="M738" s="185"/>
      <c r="N738" s="185"/>
      <c r="O738" s="185"/>
      <c r="P738" s="185"/>
      <c r="Q738" s="185"/>
      <c r="R738" s="185"/>
      <c r="S738" s="185"/>
      <c r="U738" s="185"/>
      <c r="V738" s="185"/>
      <c r="X738" s="185"/>
      <c r="Y738" s="185"/>
      <c r="Z738" s="185"/>
      <c r="AA738" s="26"/>
      <c r="AB738" s="185"/>
      <c r="AC738" s="185"/>
      <c r="AD738" s="185"/>
      <c r="AE738" s="185"/>
      <c r="AF738" s="185"/>
      <c r="AH738" s="185"/>
      <c r="AI738" s="185"/>
      <c r="AK738" s="185"/>
      <c r="AL738" s="185"/>
      <c r="AM738" s="185"/>
      <c r="AN738" s="185"/>
      <c r="AO738" s="185"/>
      <c r="AP738" s="185"/>
      <c r="AQ738" s="185"/>
      <c r="AR738" s="185"/>
      <c r="AS738" s="185"/>
      <c r="AT738" s="185"/>
      <c r="AU738" s="185"/>
      <c r="AV738" s="185"/>
      <c r="AW738" s="185"/>
      <c r="AX738" s="185"/>
      <c r="AY738" s="185"/>
      <c r="AZ738" s="185"/>
      <c r="BA738" s="185"/>
      <c r="BB738" s="185"/>
      <c r="BC738" s="185"/>
      <c r="BD738" s="185"/>
      <c r="BE738" s="185"/>
      <c r="BF738" s="185"/>
      <c r="BG738" s="185"/>
      <c r="BH738" s="185"/>
      <c r="BI738" s="185"/>
      <c r="BJ738" s="185"/>
    </row>
    <row r="739" spans="1:62" x14ac:dyDescent="0.3">
      <c r="A739" s="24">
        <f t="shared" si="122"/>
        <v>43</v>
      </c>
      <c r="B739" s="86">
        <f t="shared" si="123"/>
        <v>0</v>
      </c>
      <c r="C739" s="23">
        <f t="shared" si="124"/>
        <v>1</v>
      </c>
      <c r="D739" s="23">
        <f t="shared" si="125"/>
        <v>0</v>
      </c>
      <c r="F739" s="86">
        <f t="shared" si="126"/>
        <v>1.4355558514247382E-2</v>
      </c>
      <c r="G739" s="23">
        <f t="shared" si="127"/>
        <v>1.0000000000000002</v>
      </c>
      <c r="H739" s="23">
        <f t="shared" si="128"/>
        <v>1.5357733067854237E-16</v>
      </c>
      <c r="I739" s="185"/>
      <c r="J739" s="185"/>
      <c r="L739" s="185"/>
      <c r="M739" s="185"/>
      <c r="N739" s="185"/>
      <c r="O739" s="185"/>
      <c r="P739" s="185"/>
      <c r="Q739" s="185"/>
      <c r="R739" s="185"/>
      <c r="S739" s="185"/>
      <c r="U739" s="185"/>
      <c r="V739" s="185"/>
      <c r="X739" s="185"/>
      <c r="Y739" s="185"/>
      <c r="Z739" s="185"/>
      <c r="AA739" s="26"/>
      <c r="AB739" s="185"/>
      <c r="AC739" s="185"/>
      <c r="AD739" s="185"/>
      <c r="AE739" s="185"/>
      <c r="AF739" s="185"/>
      <c r="AH739" s="185"/>
      <c r="AI739" s="185"/>
      <c r="AK739" s="185"/>
      <c r="AL739" s="185"/>
      <c r="AM739" s="185"/>
      <c r="AN739" s="185"/>
      <c r="AO739" s="185"/>
      <c r="AP739" s="185"/>
      <c r="AQ739" s="185"/>
      <c r="AR739" s="185"/>
      <c r="AS739" s="185"/>
      <c r="AT739" s="185"/>
      <c r="AU739" s="185"/>
      <c r="AV739" s="185"/>
      <c r="AW739" s="185"/>
      <c r="AX739" s="185"/>
      <c r="AY739" s="185"/>
      <c r="AZ739" s="185"/>
      <c r="BA739" s="185"/>
      <c r="BB739" s="185"/>
      <c r="BC739" s="185"/>
      <c r="BD739" s="185"/>
      <c r="BE739" s="185"/>
      <c r="BF739" s="185"/>
      <c r="BG739" s="185"/>
      <c r="BH739" s="185"/>
      <c r="BI739" s="185"/>
      <c r="BJ739" s="185"/>
    </row>
    <row r="740" spans="1:62" x14ac:dyDescent="0.3">
      <c r="A740" s="24">
        <f t="shared" si="122"/>
        <v>44</v>
      </c>
      <c r="B740" s="86">
        <f t="shared" si="123"/>
        <v>0</v>
      </c>
      <c r="C740" s="23">
        <f t="shared" si="124"/>
        <v>1</v>
      </c>
      <c r="D740" s="23">
        <f t="shared" si="125"/>
        <v>0</v>
      </c>
      <c r="F740" s="86">
        <f t="shared" si="126"/>
        <v>1.4198093521403717E-2</v>
      </c>
      <c r="G740" s="23">
        <f t="shared" si="127"/>
        <v>1</v>
      </c>
      <c r="H740" s="23">
        <f t="shared" si="128"/>
        <v>0</v>
      </c>
      <c r="I740" s="185"/>
      <c r="J740" s="185"/>
      <c r="L740" s="185"/>
      <c r="M740" s="185"/>
      <c r="N740" s="185"/>
      <c r="O740" s="185"/>
      <c r="P740" s="185"/>
      <c r="Q740" s="185"/>
      <c r="R740" s="185"/>
      <c r="S740" s="185"/>
      <c r="U740" s="185"/>
      <c r="V740" s="185"/>
      <c r="X740" s="185"/>
      <c r="Y740" s="185"/>
      <c r="Z740" s="185"/>
      <c r="AA740" s="26"/>
      <c r="AB740" s="185"/>
      <c r="AC740" s="185"/>
      <c r="AD740" s="185"/>
      <c r="AE740" s="185"/>
      <c r="AF740" s="185"/>
      <c r="AH740" s="185"/>
      <c r="AI740" s="185"/>
      <c r="AK740" s="185"/>
      <c r="AL740" s="185"/>
      <c r="AM740" s="185"/>
      <c r="AN740" s="185"/>
      <c r="AO740" s="185"/>
      <c r="AP740" s="185"/>
      <c r="AQ740" s="185"/>
      <c r="AR740" s="185"/>
      <c r="AS740" s="185"/>
      <c r="AT740" s="185"/>
      <c r="AU740" s="185"/>
      <c r="AV740" s="185"/>
      <c r="AW740" s="185"/>
      <c r="AX740" s="185"/>
      <c r="AY740" s="185"/>
      <c r="AZ740" s="185"/>
      <c r="BA740" s="185"/>
      <c r="BB740" s="185"/>
      <c r="BC740" s="185"/>
      <c r="BD740" s="185"/>
      <c r="BE740" s="185"/>
      <c r="BF740" s="185"/>
      <c r="BG740" s="185"/>
      <c r="BH740" s="185"/>
      <c r="BI740" s="185"/>
      <c r="BJ740" s="185"/>
    </row>
    <row r="741" spans="1:62" x14ac:dyDescent="0.3">
      <c r="A741" s="24">
        <f t="shared" si="122"/>
        <v>45</v>
      </c>
      <c r="B741" s="86">
        <f t="shared" si="123"/>
        <v>0</v>
      </c>
      <c r="C741" s="23">
        <f t="shared" si="124"/>
        <v>1</v>
      </c>
      <c r="D741" s="23">
        <f t="shared" si="125"/>
        <v>0</v>
      </c>
      <c r="F741" s="86">
        <f t="shared" si="126"/>
        <v>1.3800910480511467E-2</v>
      </c>
      <c r="G741" s="23">
        <f t="shared" si="127"/>
        <v>1.0000000000000002</v>
      </c>
      <c r="H741" s="23">
        <f t="shared" si="128"/>
        <v>1.47643645520788E-16</v>
      </c>
      <c r="I741" s="185"/>
      <c r="J741" s="185"/>
      <c r="L741" s="185"/>
      <c r="M741" s="185"/>
      <c r="N741" s="185"/>
      <c r="O741" s="185"/>
      <c r="P741" s="185"/>
      <c r="Q741" s="185"/>
      <c r="R741" s="185"/>
      <c r="S741" s="185"/>
      <c r="U741" s="185"/>
      <c r="V741" s="185"/>
      <c r="X741" s="185"/>
      <c r="Y741" s="185"/>
      <c r="Z741" s="185"/>
      <c r="AA741" s="26"/>
      <c r="AB741" s="185"/>
      <c r="AC741" s="185"/>
      <c r="AD741" s="185"/>
      <c r="AE741" s="185"/>
      <c r="AF741" s="185"/>
      <c r="AH741" s="185"/>
      <c r="AI741" s="185"/>
      <c r="AK741" s="185"/>
      <c r="AL741" s="185"/>
      <c r="AM741" s="185"/>
      <c r="AN741" s="185"/>
      <c r="AO741" s="185"/>
      <c r="AP741" s="185"/>
      <c r="AQ741" s="185"/>
      <c r="AR741" s="185"/>
      <c r="AS741" s="185"/>
      <c r="AT741" s="185"/>
      <c r="AU741" s="185"/>
      <c r="AV741" s="185"/>
      <c r="AW741" s="185"/>
      <c r="AX741" s="185"/>
      <c r="AY741" s="185"/>
      <c r="AZ741" s="185"/>
      <c r="BA741" s="185"/>
      <c r="BB741" s="185"/>
      <c r="BC741" s="185"/>
      <c r="BD741" s="185"/>
      <c r="BE741" s="185"/>
      <c r="BF741" s="185"/>
      <c r="BG741" s="185"/>
      <c r="BH741" s="185"/>
      <c r="BI741" s="185"/>
      <c r="BJ741" s="185"/>
    </row>
    <row r="742" spans="1:62" x14ac:dyDescent="0.3">
      <c r="A742" s="24">
        <f>A645</f>
        <v>46</v>
      </c>
      <c r="B742" s="86">
        <f t="shared" si="123"/>
        <v>0</v>
      </c>
      <c r="C742" s="23">
        <f t="shared" si="124"/>
        <v>1</v>
      </c>
      <c r="D742" s="23">
        <f t="shared" si="125"/>
        <v>0</v>
      </c>
      <c r="F742" s="86">
        <f t="shared" si="126"/>
        <v>1.3656247519606313E-2</v>
      </c>
      <c r="G742" s="23">
        <f t="shared" si="127"/>
        <v>1</v>
      </c>
      <c r="H742" s="23">
        <f t="shared" si="128"/>
        <v>0</v>
      </c>
      <c r="I742" s="185"/>
      <c r="J742" s="185"/>
      <c r="L742" s="185"/>
      <c r="M742" s="185"/>
      <c r="N742" s="185"/>
      <c r="O742" s="185"/>
      <c r="P742" s="185"/>
      <c r="Q742" s="185"/>
      <c r="R742" s="185"/>
      <c r="S742" s="185"/>
      <c r="U742" s="185"/>
      <c r="V742" s="185"/>
      <c r="X742" s="185"/>
      <c r="Y742" s="185"/>
      <c r="Z742" s="185"/>
      <c r="AA742" s="26"/>
      <c r="AB742" s="185"/>
      <c r="AC742" s="185"/>
      <c r="AD742" s="185"/>
      <c r="AE742" s="185"/>
      <c r="AF742" s="185"/>
      <c r="AH742" s="185"/>
      <c r="AI742" s="185"/>
      <c r="AK742" s="185"/>
      <c r="AL742" s="185"/>
      <c r="AM742" s="185"/>
      <c r="AN742" s="185"/>
      <c r="AO742" s="185"/>
      <c r="AP742" s="185"/>
      <c r="AQ742" s="185"/>
      <c r="AR742" s="185"/>
      <c r="AS742" s="185"/>
      <c r="AT742" s="185"/>
      <c r="AU742" s="185"/>
      <c r="AV742" s="185"/>
      <c r="AW742" s="185"/>
      <c r="AX742" s="185"/>
      <c r="AY742" s="185"/>
      <c r="AZ742" s="185"/>
      <c r="BA742" s="185"/>
      <c r="BB742" s="185"/>
      <c r="BC742" s="185"/>
      <c r="BD742" s="185"/>
      <c r="BE742" s="185"/>
      <c r="BF742" s="185"/>
      <c r="BG742" s="185"/>
      <c r="BH742" s="185"/>
      <c r="BI742" s="185"/>
      <c r="BJ742" s="185"/>
    </row>
    <row r="743" spans="1:62" x14ac:dyDescent="0.3">
      <c r="A743" s="24">
        <f t="shared" si="122"/>
        <v>47</v>
      </c>
      <c r="B743" s="86">
        <f t="shared" si="123"/>
        <v>0</v>
      </c>
      <c r="C743" s="23">
        <f t="shared" si="124"/>
        <v>1</v>
      </c>
      <c r="D743" s="23">
        <f t="shared" si="125"/>
        <v>0</v>
      </c>
      <c r="F743" s="86">
        <f t="shared" si="126"/>
        <v>1.3725058441275799E-2</v>
      </c>
      <c r="G743" s="23">
        <f t="shared" si="127"/>
        <v>1</v>
      </c>
      <c r="H743" s="23">
        <f t="shared" si="128"/>
        <v>0</v>
      </c>
      <c r="I743" s="185"/>
      <c r="J743" s="185"/>
      <c r="L743" s="185"/>
      <c r="M743" s="185"/>
      <c r="N743" s="185"/>
      <c r="O743" s="185"/>
      <c r="P743" s="185"/>
      <c r="Q743" s="185"/>
      <c r="R743" s="185"/>
      <c r="S743" s="185"/>
      <c r="U743" s="185"/>
      <c r="V743" s="185"/>
      <c r="X743" s="185"/>
      <c r="Y743" s="185"/>
      <c r="Z743" s="185"/>
      <c r="AA743" s="26"/>
      <c r="AB743" s="185"/>
      <c r="AC743" s="185"/>
      <c r="AD743" s="185"/>
      <c r="AE743" s="185"/>
      <c r="AF743" s="185"/>
      <c r="AH743" s="185"/>
      <c r="AI743" s="185"/>
      <c r="AK743" s="185"/>
      <c r="AL743" s="185"/>
      <c r="AM743" s="185"/>
      <c r="AN743" s="185"/>
      <c r="AO743" s="185"/>
      <c r="AP743" s="185"/>
      <c r="AQ743" s="185"/>
      <c r="AR743" s="185"/>
      <c r="AS743" s="185"/>
      <c r="AT743" s="185"/>
      <c r="AU743" s="185"/>
      <c r="AV743" s="185"/>
      <c r="AW743" s="185"/>
      <c r="AX743" s="185"/>
      <c r="AY743" s="185"/>
      <c r="AZ743" s="185"/>
      <c r="BA743" s="185"/>
      <c r="BB743" s="185"/>
      <c r="BC743" s="185"/>
      <c r="BD743" s="185"/>
      <c r="BE743" s="185"/>
      <c r="BF743" s="185"/>
      <c r="BG743" s="185"/>
      <c r="BH743" s="185"/>
      <c r="BI743" s="185"/>
      <c r="BJ743" s="185"/>
    </row>
    <row r="744" spans="1:62" x14ac:dyDescent="0.3">
      <c r="A744" s="24">
        <f t="shared" si="122"/>
        <v>48</v>
      </c>
      <c r="B744" s="86">
        <f t="shared" si="123"/>
        <v>0</v>
      </c>
      <c r="C744" s="23">
        <f t="shared" si="124"/>
        <v>1</v>
      </c>
      <c r="D744" s="23">
        <f t="shared" si="125"/>
        <v>0</v>
      </c>
      <c r="F744" s="86">
        <f t="shared" si="126"/>
        <v>1.332083428281737E-2</v>
      </c>
      <c r="G744" s="23">
        <f t="shared" si="127"/>
        <v>1</v>
      </c>
      <c r="H744" s="23">
        <f t="shared" si="128"/>
        <v>0</v>
      </c>
      <c r="I744" s="185"/>
      <c r="J744" s="185"/>
      <c r="L744" s="185"/>
      <c r="M744" s="185"/>
      <c r="N744" s="185"/>
      <c r="O744" s="185"/>
      <c r="P744" s="185"/>
      <c r="Q744" s="185"/>
      <c r="R744" s="185"/>
      <c r="S744" s="185"/>
      <c r="U744" s="185"/>
      <c r="V744" s="185"/>
      <c r="X744" s="185"/>
      <c r="Y744" s="185"/>
      <c r="Z744" s="185"/>
      <c r="AA744" s="26"/>
      <c r="AB744" s="185"/>
      <c r="AC744" s="185"/>
      <c r="AD744" s="185"/>
      <c r="AE744" s="185"/>
      <c r="AF744" s="185"/>
      <c r="AH744" s="185"/>
      <c r="AI744" s="185"/>
      <c r="AK744" s="185"/>
      <c r="AL744" s="185"/>
      <c r="AM744" s="185"/>
      <c r="AN744" s="185"/>
      <c r="AO744" s="185"/>
      <c r="AP744" s="185"/>
      <c r="AQ744" s="185"/>
      <c r="AR744" s="185"/>
      <c r="AS744" s="185"/>
      <c r="AT744" s="185"/>
      <c r="AU744" s="185"/>
      <c r="AV744" s="185"/>
      <c r="AW744" s="185"/>
      <c r="AX744" s="185"/>
      <c r="AY744" s="185"/>
      <c r="AZ744" s="185"/>
      <c r="BA744" s="185"/>
      <c r="BB744" s="185"/>
      <c r="BC744" s="185"/>
      <c r="BD744" s="185"/>
      <c r="BE744" s="185"/>
      <c r="BF744" s="185"/>
      <c r="BG744" s="185"/>
      <c r="BH744" s="185"/>
      <c r="BI744" s="185"/>
      <c r="BJ744" s="185"/>
    </row>
    <row r="745" spans="1:62" x14ac:dyDescent="0.3">
      <c r="A745" s="24">
        <f t="shared" si="122"/>
        <v>49</v>
      </c>
      <c r="B745" s="86">
        <f t="shared" si="123"/>
        <v>0</v>
      </c>
      <c r="C745" s="23">
        <f t="shared" si="124"/>
        <v>1</v>
      </c>
      <c r="D745" s="23">
        <f t="shared" si="125"/>
        <v>0</v>
      </c>
      <c r="F745" s="86">
        <f t="shared" si="126"/>
        <v>1.2219539485307108E-2</v>
      </c>
      <c r="G745" s="23">
        <f t="shared" si="127"/>
        <v>1</v>
      </c>
      <c r="H745" s="23">
        <f t="shared" si="128"/>
        <v>0</v>
      </c>
      <c r="I745" s="185"/>
      <c r="J745" s="185"/>
      <c r="L745" s="185"/>
      <c r="M745" s="185"/>
      <c r="N745" s="185"/>
      <c r="O745" s="185"/>
      <c r="P745" s="185"/>
      <c r="Q745" s="185"/>
      <c r="R745" s="185"/>
      <c r="S745" s="185"/>
      <c r="U745" s="185"/>
      <c r="V745" s="185"/>
      <c r="X745" s="185"/>
      <c r="Y745" s="185"/>
      <c r="Z745" s="185"/>
      <c r="AA745" s="26"/>
      <c r="AB745" s="185"/>
      <c r="AC745" s="185"/>
      <c r="AD745" s="185"/>
      <c r="AE745" s="185"/>
      <c r="AF745" s="185"/>
      <c r="AH745" s="185"/>
      <c r="AI745" s="185"/>
      <c r="AK745" s="185"/>
      <c r="AL745" s="185"/>
      <c r="AM745" s="185"/>
      <c r="AN745" s="185"/>
      <c r="AO745" s="185"/>
      <c r="AP745" s="185"/>
      <c r="AQ745" s="185"/>
      <c r="AR745" s="185"/>
      <c r="AS745" s="185"/>
      <c r="AT745" s="185"/>
      <c r="AU745" s="185"/>
      <c r="AV745" s="185"/>
      <c r="AW745" s="185"/>
      <c r="AX745" s="185"/>
      <c r="AY745" s="185"/>
      <c r="AZ745" s="185"/>
      <c r="BA745" s="185"/>
      <c r="BB745" s="185"/>
      <c r="BC745" s="185"/>
      <c r="BD745" s="185"/>
      <c r="BE745" s="185"/>
      <c r="BF745" s="185"/>
      <c r="BG745" s="185"/>
      <c r="BH745" s="185"/>
      <c r="BI745" s="185"/>
      <c r="BJ745" s="185"/>
    </row>
    <row r="746" spans="1:62" x14ac:dyDescent="0.3">
      <c r="A746" s="24">
        <f t="shared" si="122"/>
        <v>50</v>
      </c>
      <c r="B746" s="86">
        <f t="shared" si="123"/>
        <v>0</v>
      </c>
      <c r="C746" s="23">
        <f t="shared" si="124"/>
        <v>1</v>
      </c>
      <c r="D746" s="23">
        <f t="shared" si="125"/>
        <v>0</v>
      </c>
      <c r="F746" s="86">
        <f t="shared" si="126"/>
        <v>1.1953257220986115E-2</v>
      </c>
      <c r="G746" s="23">
        <f t="shared" si="127"/>
        <v>1</v>
      </c>
      <c r="H746" s="23">
        <f t="shared" si="128"/>
        <v>0</v>
      </c>
      <c r="I746" s="185"/>
      <c r="J746" s="185"/>
      <c r="L746" s="185"/>
      <c r="M746" s="185"/>
      <c r="N746" s="185"/>
      <c r="O746" s="185"/>
      <c r="P746" s="185"/>
      <c r="Q746" s="185"/>
      <c r="R746" s="185"/>
      <c r="S746" s="185"/>
      <c r="U746" s="185"/>
      <c r="V746" s="185"/>
      <c r="X746" s="185"/>
      <c r="Y746" s="185"/>
      <c r="Z746" s="185"/>
      <c r="AA746" s="26"/>
      <c r="AB746" s="185"/>
      <c r="AC746" s="185"/>
      <c r="AD746" s="185"/>
      <c r="AE746" s="185"/>
      <c r="AF746" s="185"/>
      <c r="AH746" s="185"/>
      <c r="AI746" s="185"/>
      <c r="AK746" s="185"/>
      <c r="AL746" s="185"/>
      <c r="AM746" s="185"/>
      <c r="AN746" s="185"/>
      <c r="AO746" s="185"/>
      <c r="AP746" s="185"/>
      <c r="AQ746" s="185"/>
      <c r="AR746" s="185"/>
      <c r="AS746" s="185"/>
      <c r="AT746" s="185"/>
      <c r="AU746" s="185"/>
      <c r="AV746" s="185"/>
      <c r="AW746" s="185"/>
      <c r="AX746" s="185"/>
      <c r="AY746" s="185"/>
      <c r="AZ746" s="185"/>
      <c r="BA746" s="185"/>
      <c r="BB746" s="185"/>
      <c r="BC746" s="185"/>
      <c r="BD746" s="185"/>
      <c r="BE746" s="185"/>
      <c r="BF746" s="185"/>
      <c r="BG746" s="185"/>
      <c r="BH746" s="185"/>
      <c r="BI746" s="185"/>
      <c r="BJ746" s="185"/>
    </row>
    <row r="747" spans="1:62" x14ac:dyDescent="0.3">
      <c r="A747" s="24">
        <f t="shared" si="122"/>
        <v>51</v>
      </c>
      <c r="B747" s="86">
        <f t="shared" si="123"/>
        <v>0</v>
      </c>
      <c r="C747" s="23">
        <f t="shared" si="124"/>
        <v>1</v>
      </c>
      <c r="D747" s="23">
        <f t="shared" si="125"/>
        <v>0</v>
      </c>
      <c r="F747" s="86">
        <f t="shared" si="126"/>
        <v>1.1835798577950292E-2</v>
      </c>
      <c r="G747" s="23">
        <f t="shared" si="127"/>
        <v>1.0000000000000002</v>
      </c>
      <c r="H747" s="23">
        <f t="shared" si="128"/>
        <v>1.2662066406169292E-16</v>
      </c>
      <c r="I747" s="185"/>
      <c r="J747" s="185"/>
      <c r="L747" s="185"/>
      <c r="M747" s="185"/>
      <c r="N747" s="185"/>
      <c r="O747" s="185"/>
      <c r="P747" s="185"/>
      <c r="Q747" s="185"/>
      <c r="R747" s="185"/>
      <c r="S747" s="185"/>
      <c r="U747" s="185"/>
      <c r="V747" s="185"/>
      <c r="X747" s="185"/>
      <c r="Y747" s="185"/>
      <c r="Z747" s="185"/>
      <c r="AA747" s="26"/>
      <c r="AB747" s="185"/>
      <c r="AC747" s="185"/>
      <c r="AD747" s="185"/>
      <c r="AE747" s="185"/>
      <c r="AF747" s="185"/>
      <c r="AH747" s="185"/>
      <c r="AI747" s="185"/>
      <c r="AK747" s="185"/>
      <c r="AL747" s="185"/>
      <c r="AM747" s="185"/>
      <c r="AN747" s="185"/>
      <c r="AO747" s="185"/>
      <c r="AP747" s="185"/>
      <c r="AQ747" s="185"/>
      <c r="AR747" s="185"/>
      <c r="AS747" s="185"/>
      <c r="AT747" s="185"/>
      <c r="AU747" s="185"/>
      <c r="AV747" s="185"/>
      <c r="AW747" s="185"/>
      <c r="AX747" s="185"/>
      <c r="AY747" s="185"/>
      <c r="AZ747" s="185"/>
      <c r="BA747" s="185"/>
      <c r="BB747" s="185"/>
      <c r="BC747" s="185"/>
      <c r="BD747" s="185"/>
      <c r="BE747" s="185"/>
      <c r="BF747" s="185"/>
      <c r="BG747" s="185"/>
      <c r="BH747" s="185"/>
      <c r="BI747" s="185"/>
      <c r="BJ747" s="185"/>
    </row>
    <row r="748" spans="1:62" x14ac:dyDescent="0.3">
      <c r="A748" s="24">
        <f t="shared" si="122"/>
        <v>52</v>
      </c>
      <c r="B748" s="86">
        <f t="shared" si="123"/>
        <v>0</v>
      </c>
      <c r="C748" s="23">
        <f t="shared" si="124"/>
        <v>1</v>
      </c>
      <c r="D748" s="23">
        <f t="shared" si="125"/>
        <v>0</v>
      </c>
      <c r="F748" s="86">
        <f t="shared" si="126"/>
        <v>1.1797712532933227E-2</v>
      </c>
      <c r="G748" s="23">
        <f t="shared" si="127"/>
        <v>1</v>
      </c>
      <c r="H748" s="23">
        <f t="shared" si="128"/>
        <v>0</v>
      </c>
      <c r="I748" s="185"/>
      <c r="J748" s="185"/>
      <c r="L748" s="185"/>
      <c r="M748" s="185"/>
      <c r="N748" s="185"/>
      <c r="O748" s="185"/>
      <c r="P748" s="185"/>
      <c r="Q748" s="185"/>
      <c r="R748" s="185"/>
      <c r="S748" s="185"/>
      <c r="U748" s="185"/>
      <c r="V748" s="185"/>
      <c r="X748" s="185"/>
      <c r="Y748" s="185"/>
      <c r="Z748" s="185"/>
      <c r="AA748" s="26"/>
      <c r="AB748" s="185"/>
      <c r="AC748" s="185"/>
      <c r="AD748" s="185"/>
      <c r="AE748" s="185"/>
      <c r="AF748" s="185"/>
      <c r="AH748" s="185"/>
      <c r="AI748" s="185"/>
      <c r="AK748" s="185"/>
      <c r="AL748" s="185"/>
      <c r="AM748" s="185"/>
      <c r="AN748" s="185"/>
      <c r="AO748" s="185"/>
      <c r="AP748" s="185"/>
      <c r="AQ748" s="185"/>
      <c r="AR748" s="185"/>
      <c r="AS748" s="185"/>
      <c r="AT748" s="185"/>
      <c r="AU748" s="185"/>
      <c r="AV748" s="185"/>
      <c r="AW748" s="185"/>
      <c r="AX748" s="185"/>
      <c r="AY748" s="185"/>
      <c r="AZ748" s="185"/>
      <c r="BA748" s="185"/>
      <c r="BB748" s="185"/>
      <c r="BC748" s="185"/>
      <c r="BD748" s="185"/>
      <c r="BE748" s="185"/>
      <c r="BF748" s="185"/>
      <c r="BG748" s="185"/>
      <c r="BH748" s="185"/>
      <c r="BI748" s="185"/>
      <c r="BJ748" s="185"/>
    </row>
    <row r="749" spans="1:62" x14ac:dyDescent="0.3">
      <c r="A749" s="24">
        <f t="shared" si="122"/>
        <v>53</v>
      </c>
      <c r="B749" s="86">
        <f t="shared" si="123"/>
        <v>0</v>
      </c>
      <c r="C749" s="23">
        <f t="shared" si="124"/>
        <v>1</v>
      </c>
      <c r="D749" s="23">
        <f t="shared" si="125"/>
        <v>0</v>
      </c>
      <c r="F749" s="86">
        <f t="shared" si="126"/>
        <v>1.1723140696891411E-2</v>
      </c>
      <c r="G749" s="23">
        <f t="shared" si="127"/>
        <v>1</v>
      </c>
      <c r="H749" s="23">
        <f t="shared" si="128"/>
        <v>0</v>
      </c>
      <c r="I749" s="185"/>
      <c r="J749" s="185"/>
      <c r="L749" s="185"/>
      <c r="M749" s="185"/>
      <c r="N749" s="185"/>
      <c r="O749" s="185"/>
      <c r="P749" s="185"/>
      <c r="Q749" s="185"/>
      <c r="R749" s="185"/>
      <c r="S749" s="185"/>
      <c r="U749" s="185"/>
      <c r="V749" s="185"/>
      <c r="X749" s="185"/>
      <c r="Y749" s="185"/>
      <c r="Z749" s="185"/>
      <c r="AA749" s="26"/>
      <c r="AB749" s="185"/>
      <c r="AC749" s="185"/>
      <c r="AD749" s="185"/>
      <c r="AE749" s="185"/>
      <c r="AF749" s="185"/>
      <c r="AH749" s="185"/>
      <c r="AI749" s="185"/>
      <c r="AK749" s="185"/>
      <c r="AL749" s="185"/>
      <c r="AM749" s="185"/>
      <c r="AN749" s="185"/>
      <c r="AO749" s="185"/>
      <c r="AP749" s="185"/>
      <c r="AQ749" s="185"/>
      <c r="AR749" s="185"/>
      <c r="AS749" s="185"/>
      <c r="AT749" s="185"/>
      <c r="AU749" s="185"/>
      <c r="AV749" s="185"/>
      <c r="AW749" s="185"/>
      <c r="AX749" s="185"/>
      <c r="AY749" s="185"/>
      <c r="AZ749" s="185"/>
      <c r="BA749" s="185"/>
      <c r="BB749" s="185"/>
      <c r="BC749" s="185"/>
      <c r="BD749" s="185"/>
      <c r="BE749" s="185"/>
      <c r="BF749" s="185"/>
      <c r="BG749" s="185"/>
      <c r="BH749" s="185"/>
      <c r="BI749" s="185"/>
      <c r="BJ749" s="185"/>
    </row>
    <row r="750" spans="1:62" x14ac:dyDescent="0.3">
      <c r="A750" s="24">
        <f t="shared" si="122"/>
        <v>54</v>
      </c>
      <c r="B750" s="86">
        <f t="shared" si="123"/>
        <v>0</v>
      </c>
      <c r="C750" s="23">
        <f t="shared" si="124"/>
        <v>1</v>
      </c>
      <c r="D750" s="23">
        <f t="shared" si="125"/>
        <v>0</v>
      </c>
      <c r="F750" s="86">
        <f t="shared" si="126"/>
        <v>1.2189134659453149E-2</v>
      </c>
      <c r="G750" s="23">
        <f t="shared" si="127"/>
        <v>1</v>
      </c>
      <c r="H750" s="23">
        <f t="shared" si="128"/>
        <v>0</v>
      </c>
      <c r="I750" s="185"/>
      <c r="J750" s="185"/>
      <c r="L750" s="185"/>
      <c r="M750" s="185"/>
      <c r="N750" s="185"/>
      <c r="O750" s="185"/>
      <c r="P750" s="185"/>
      <c r="Q750" s="185"/>
      <c r="R750" s="185"/>
      <c r="S750" s="185"/>
      <c r="U750" s="185"/>
      <c r="V750" s="185"/>
      <c r="X750" s="185"/>
      <c r="Y750" s="185"/>
      <c r="Z750" s="185"/>
      <c r="AA750" s="26"/>
      <c r="AB750" s="185"/>
      <c r="AC750" s="185"/>
      <c r="AD750" s="185"/>
      <c r="AE750" s="185"/>
      <c r="AF750" s="185"/>
      <c r="AH750" s="185"/>
      <c r="AI750" s="185"/>
      <c r="AK750" s="185"/>
      <c r="AL750" s="185"/>
      <c r="AM750" s="185"/>
      <c r="AN750" s="185"/>
      <c r="AO750" s="185"/>
      <c r="AP750" s="185"/>
      <c r="AQ750" s="185"/>
      <c r="AR750" s="185"/>
      <c r="AS750" s="185"/>
      <c r="AT750" s="185"/>
      <c r="AU750" s="185"/>
      <c r="AV750" s="185"/>
      <c r="AW750" s="185"/>
      <c r="AX750" s="185"/>
      <c r="AY750" s="185"/>
      <c r="AZ750" s="185"/>
      <c r="BA750" s="185"/>
      <c r="BB750" s="185"/>
      <c r="BC750" s="185"/>
      <c r="BD750" s="185"/>
      <c r="BE750" s="185"/>
      <c r="BF750" s="185"/>
      <c r="BG750" s="185"/>
      <c r="BH750" s="185"/>
      <c r="BI750" s="185"/>
      <c r="BJ750" s="185"/>
    </row>
    <row r="751" spans="1:62" x14ac:dyDescent="0.3">
      <c r="A751" s="24">
        <f t="shared" si="122"/>
        <v>55</v>
      </c>
      <c r="B751" s="86">
        <f t="shared" si="123"/>
        <v>0</v>
      </c>
      <c r="C751" s="23">
        <f t="shared" si="124"/>
        <v>1</v>
      </c>
      <c r="D751" s="23">
        <f t="shared" si="125"/>
        <v>0</v>
      </c>
      <c r="F751" s="86">
        <f t="shared" si="126"/>
        <v>9.4184548971612773E-3</v>
      </c>
      <c r="G751" s="23">
        <f t="shared" si="127"/>
        <v>1.0000000000000002</v>
      </c>
      <c r="H751" s="23">
        <f t="shared" si="128"/>
        <v>1.007596577163273E-16</v>
      </c>
      <c r="I751" s="185"/>
      <c r="J751" s="185"/>
      <c r="L751" s="185"/>
      <c r="M751" s="185"/>
      <c r="N751" s="185"/>
      <c r="O751" s="185"/>
      <c r="P751" s="185"/>
      <c r="Q751" s="185"/>
      <c r="R751" s="185"/>
      <c r="S751" s="185"/>
      <c r="U751" s="185"/>
      <c r="V751" s="185"/>
      <c r="X751" s="185"/>
      <c r="Y751" s="185"/>
      <c r="Z751" s="185"/>
      <c r="AA751" s="26"/>
      <c r="AB751" s="185"/>
      <c r="AC751" s="185"/>
      <c r="AD751" s="185"/>
      <c r="AE751" s="185"/>
      <c r="AF751" s="185"/>
      <c r="AH751" s="185"/>
      <c r="AI751" s="185"/>
      <c r="AK751" s="185"/>
      <c r="AL751" s="185"/>
      <c r="AM751" s="185"/>
      <c r="AN751" s="185"/>
      <c r="AO751" s="185"/>
      <c r="AP751" s="185"/>
      <c r="AQ751" s="185"/>
      <c r="AR751" s="185"/>
      <c r="AS751" s="185"/>
      <c r="AT751" s="185"/>
      <c r="AU751" s="185"/>
      <c r="AV751" s="185"/>
      <c r="AW751" s="185"/>
      <c r="AX751" s="185"/>
      <c r="AY751" s="185"/>
      <c r="AZ751" s="185"/>
      <c r="BA751" s="185"/>
      <c r="BB751" s="185"/>
      <c r="BC751" s="185"/>
      <c r="BD751" s="185"/>
      <c r="BE751" s="185"/>
      <c r="BF751" s="185"/>
      <c r="BG751" s="185"/>
      <c r="BH751" s="185"/>
      <c r="BI751" s="185"/>
      <c r="BJ751" s="185"/>
    </row>
    <row r="752" spans="1:62" x14ac:dyDescent="0.3">
      <c r="A752" s="24">
        <f t="shared" si="122"/>
        <v>56</v>
      </c>
      <c r="B752" s="86">
        <f t="shared" si="123"/>
        <v>0</v>
      </c>
      <c r="C752" s="23">
        <f t="shared" si="124"/>
        <v>1</v>
      </c>
      <c r="D752" s="23">
        <f t="shared" si="125"/>
        <v>0</v>
      </c>
      <c r="F752" s="86">
        <f t="shared" si="126"/>
        <v>9.0100700783228311E-3</v>
      </c>
      <c r="G752" s="23">
        <f t="shared" si="127"/>
        <v>1</v>
      </c>
      <c r="H752" s="23">
        <f t="shared" si="128"/>
        <v>0</v>
      </c>
      <c r="I752" s="185"/>
      <c r="J752" s="185"/>
      <c r="L752" s="185"/>
      <c r="M752" s="185"/>
      <c r="N752" s="185"/>
      <c r="O752" s="185"/>
      <c r="P752" s="185"/>
      <c r="Q752" s="185"/>
      <c r="R752" s="185"/>
      <c r="S752" s="185"/>
      <c r="U752" s="185"/>
      <c r="V752" s="185"/>
      <c r="X752" s="185"/>
      <c r="Y752" s="185"/>
      <c r="Z752" s="185"/>
      <c r="AA752" s="26"/>
      <c r="AB752" s="185"/>
      <c r="AC752" s="185"/>
      <c r="AD752" s="185"/>
      <c r="AE752" s="185"/>
      <c r="AF752" s="185"/>
      <c r="AH752" s="185"/>
      <c r="AI752" s="185"/>
      <c r="AK752" s="185"/>
      <c r="AL752" s="185"/>
      <c r="AM752" s="185"/>
      <c r="AN752" s="185"/>
      <c r="AO752" s="185"/>
      <c r="AP752" s="185"/>
      <c r="AQ752" s="185"/>
      <c r="AR752" s="185"/>
      <c r="AS752" s="185"/>
      <c r="AT752" s="185"/>
      <c r="AU752" s="185"/>
      <c r="AV752" s="185"/>
      <c r="AW752" s="185"/>
      <c r="AX752" s="185"/>
      <c r="AY752" s="185"/>
      <c r="AZ752" s="185"/>
      <c r="BA752" s="185"/>
      <c r="BB752" s="185"/>
      <c r="BC752" s="185"/>
      <c r="BD752" s="185"/>
      <c r="BE752" s="185"/>
      <c r="BF752" s="185"/>
      <c r="BG752" s="185"/>
      <c r="BH752" s="185"/>
      <c r="BI752" s="185"/>
      <c r="BJ752" s="185"/>
    </row>
    <row r="753" spans="1:62" x14ac:dyDescent="0.3">
      <c r="A753" s="24">
        <f t="shared" si="122"/>
        <v>57</v>
      </c>
      <c r="B753" s="86">
        <f t="shared" si="123"/>
        <v>0</v>
      </c>
      <c r="C753" s="23">
        <f t="shared" si="124"/>
        <v>1</v>
      </c>
      <c r="D753" s="23">
        <f t="shared" si="125"/>
        <v>0</v>
      </c>
      <c r="F753" s="86">
        <f t="shared" si="126"/>
        <v>8.9233363119394313E-3</v>
      </c>
      <c r="G753" s="23">
        <f t="shared" si="127"/>
        <v>1</v>
      </c>
      <c r="H753" s="23">
        <f t="shared" si="128"/>
        <v>0</v>
      </c>
      <c r="I753" s="185"/>
      <c r="J753" s="185"/>
      <c r="L753" s="185"/>
      <c r="M753" s="185"/>
      <c r="N753" s="185"/>
      <c r="O753" s="185"/>
      <c r="P753" s="185"/>
      <c r="Q753" s="185"/>
      <c r="R753" s="185"/>
      <c r="S753" s="185"/>
      <c r="U753" s="185"/>
      <c r="V753" s="185"/>
      <c r="X753" s="185"/>
      <c r="Y753" s="185"/>
      <c r="Z753" s="185"/>
      <c r="AA753" s="26"/>
      <c r="AB753" s="185"/>
      <c r="AC753" s="185"/>
      <c r="AD753" s="185"/>
      <c r="AE753" s="185"/>
      <c r="AF753" s="185"/>
      <c r="AH753" s="185"/>
      <c r="AI753" s="185"/>
      <c r="AK753" s="185"/>
      <c r="AL753" s="185"/>
      <c r="AM753" s="185"/>
      <c r="AN753" s="185"/>
      <c r="AO753" s="185"/>
      <c r="AP753" s="185"/>
      <c r="AQ753" s="185"/>
      <c r="AR753" s="185"/>
      <c r="AS753" s="185"/>
      <c r="AT753" s="185"/>
      <c r="AU753" s="185"/>
      <c r="AV753" s="185"/>
      <c r="AW753" s="185"/>
      <c r="AX753" s="185"/>
      <c r="AY753" s="185"/>
      <c r="AZ753" s="185"/>
      <c r="BA753" s="185"/>
      <c r="BB753" s="185"/>
      <c r="BC753" s="185"/>
      <c r="BD753" s="185"/>
      <c r="BE753" s="185"/>
      <c r="BF753" s="185"/>
      <c r="BG753" s="185"/>
      <c r="BH753" s="185"/>
      <c r="BI753" s="185"/>
      <c r="BJ753" s="185"/>
    </row>
    <row r="754" spans="1:62" x14ac:dyDescent="0.3">
      <c r="A754" s="24">
        <f t="shared" si="122"/>
        <v>58</v>
      </c>
      <c r="B754" s="86">
        <f t="shared" si="123"/>
        <v>0</v>
      </c>
      <c r="C754" s="23">
        <f t="shared" si="124"/>
        <v>1</v>
      </c>
      <c r="D754" s="23">
        <f t="shared" si="125"/>
        <v>0</v>
      </c>
      <c r="F754" s="86">
        <f t="shared" si="126"/>
        <v>8.7466682711880035E-3</v>
      </c>
      <c r="G754" s="23">
        <f t="shared" si="127"/>
        <v>1</v>
      </c>
      <c r="H754" s="23">
        <f t="shared" si="128"/>
        <v>0</v>
      </c>
      <c r="I754" s="185"/>
      <c r="J754" s="185"/>
      <c r="L754" s="185"/>
      <c r="M754" s="185"/>
      <c r="N754" s="185"/>
      <c r="O754" s="185"/>
      <c r="P754" s="185"/>
      <c r="Q754" s="185"/>
      <c r="R754" s="185"/>
      <c r="S754" s="185"/>
      <c r="U754" s="185"/>
      <c r="V754" s="185"/>
      <c r="X754" s="185"/>
      <c r="Y754" s="185"/>
      <c r="Z754" s="185"/>
      <c r="AA754" s="26"/>
      <c r="AB754" s="185"/>
      <c r="AC754" s="185"/>
      <c r="AD754" s="185"/>
      <c r="AE754" s="185"/>
      <c r="AF754" s="185"/>
      <c r="AH754" s="185"/>
      <c r="AI754" s="185"/>
      <c r="AK754" s="185"/>
      <c r="AL754" s="185"/>
      <c r="AM754" s="185"/>
      <c r="AN754" s="185"/>
      <c r="AO754" s="185"/>
      <c r="AP754" s="185"/>
      <c r="AQ754" s="185"/>
      <c r="AR754" s="185"/>
      <c r="AS754" s="185"/>
      <c r="AT754" s="185"/>
      <c r="AU754" s="185"/>
      <c r="AV754" s="185"/>
      <c r="AW754" s="185"/>
      <c r="AX754" s="185"/>
      <c r="AY754" s="185"/>
      <c r="AZ754" s="185"/>
      <c r="BA754" s="185"/>
      <c r="BB754" s="185"/>
      <c r="BC754" s="185"/>
      <c r="BD754" s="185"/>
      <c r="BE754" s="185"/>
      <c r="BF754" s="185"/>
      <c r="BG754" s="185"/>
      <c r="BH754" s="185"/>
      <c r="BI754" s="185"/>
      <c r="BJ754" s="185"/>
    </row>
    <row r="755" spans="1:62" x14ac:dyDescent="0.3">
      <c r="A755" s="24">
        <f t="shared" si="122"/>
        <v>59</v>
      </c>
      <c r="B755" s="86">
        <f t="shared" si="123"/>
        <v>0</v>
      </c>
      <c r="C755" s="23">
        <f t="shared" si="124"/>
        <v>1</v>
      </c>
      <c r="D755" s="23">
        <f t="shared" si="125"/>
        <v>0</v>
      </c>
      <c r="F755" s="86">
        <f t="shared" si="126"/>
        <v>7.7407486116196364E-3</v>
      </c>
      <c r="G755" s="23">
        <f t="shared" si="127"/>
        <v>1</v>
      </c>
      <c r="H755" s="23">
        <f t="shared" si="128"/>
        <v>0</v>
      </c>
      <c r="I755" s="185"/>
      <c r="J755" s="185"/>
      <c r="L755" s="185"/>
      <c r="M755" s="185"/>
      <c r="N755" s="185"/>
      <c r="O755" s="185"/>
      <c r="P755" s="185"/>
      <c r="Q755" s="185"/>
      <c r="R755" s="185"/>
      <c r="S755" s="185"/>
      <c r="U755" s="185"/>
      <c r="V755" s="185"/>
      <c r="X755" s="185"/>
      <c r="Y755" s="185"/>
      <c r="Z755" s="185"/>
      <c r="AA755" s="26"/>
      <c r="AB755" s="185"/>
      <c r="AC755" s="185"/>
      <c r="AD755" s="185"/>
      <c r="AE755" s="185"/>
      <c r="AF755" s="185"/>
      <c r="AH755" s="185"/>
      <c r="AI755" s="185"/>
      <c r="AK755" s="185"/>
      <c r="AL755" s="185"/>
      <c r="AM755" s="185"/>
      <c r="AN755" s="185"/>
      <c r="AO755" s="185"/>
      <c r="AP755" s="185"/>
      <c r="AQ755" s="185"/>
      <c r="AR755" s="185"/>
      <c r="AS755" s="185"/>
      <c r="AT755" s="185"/>
      <c r="AU755" s="185"/>
      <c r="AV755" s="185"/>
      <c r="AW755" s="185"/>
      <c r="AX755" s="185"/>
      <c r="AY755" s="185"/>
      <c r="AZ755" s="185"/>
      <c r="BA755" s="185"/>
      <c r="BB755" s="185"/>
      <c r="BC755" s="185"/>
      <c r="BD755" s="185"/>
      <c r="BE755" s="185"/>
      <c r="BF755" s="185"/>
      <c r="BG755" s="185"/>
      <c r="BH755" s="185"/>
      <c r="BI755" s="185"/>
      <c r="BJ755" s="185"/>
    </row>
    <row r="756" spans="1:62" x14ac:dyDescent="0.3">
      <c r="A756" s="24">
        <f t="shared" si="122"/>
        <v>60</v>
      </c>
      <c r="B756" s="86">
        <f t="shared" si="123"/>
        <v>0</v>
      </c>
      <c r="C756" s="23">
        <f t="shared" si="124"/>
        <v>1</v>
      </c>
      <c r="D756" s="23">
        <f t="shared" si="125"/>
        <v>0</v>
      </c>
      <c r="F756" s="86">
        <f t="shared" si="126"/>
        <v>6.4451829794424974E-3</v>
      </c>
      <c r="G756" s="23">
        <f t="shared" si="127"/>
        <v>1</v>
      </c>
      <c r="H756" s="23">
        <f t="shared" si="128"/>
        <v>0</v>
      </c>
      <c r="I756" s="185"/>
      <c r="J756" s="185"/>
      <c r="L756" s="185"/>
      <c r="M756" s="185"/>
      <c r="N756" s="185"/>
      <c r="O756" s="185"/>
      <c r="P756" s="185"/>
      <c r="Q756" s="185"/>
      <c r="R756" s="185"/>
      <c r="S756" s="185"/>
      <c r="U756" s="185"/>
      <c r="V756" s="185"/>
      <c r="X756" s="185"/>
      <c r="Y756" s="185"/>
      <c r="Z756" s="185"/>
      <c r="AA756" s="26"/>
      <c r="AB756" s="185"/>
      <c r="AC756" s="185"/>
      <c r="AD756" s="185"/>
      <c r="AE756" s="185"/>
      <c r="AF756" s="185"/>
      <c r="AH756" s="185"/>
      <c r="AI756" s="185"/>
      <c r="AK756" s="185"/>
      <c r="AL756" s="185"/>
      <c r="AM756" s="185"/>
      <c r="AN756" s="185"/>
      <c r="AO756" s="185"/>
      <c r="AP756" s="185"/>
      <c r="AQ756" s="185"/>
      <c r="AR756" s="185"/>
      <c r="AS756" s="185"/>
      <c r="AT756" s="185"/>
      <c r="AU756" s="185"/>
      <c r="AV756" s="185"/>
      <c r="AW756" s="185"/>
      <c r="AX756" s="185"/>
      <c r="AY756" s="185"/>
      <c r="AZ756" s="185"/>
      <c r="BA756" s="185"/>
      <c r="BB756" s="185"/>
      <c r="BC756" s="185"/>
      <c r="BD756" s="185"/>
      <c r="BE756" s="185"/>
      <c r="BF756" s="185"/>
      <c r="BG756" s="185"/>
      <c r="BH756" s="185"/>
      <c r="BI756" s="185"/>
      <c r="BJ756" s="185"/>
    </row>
    <row r="757" spans="1:62" x14ac:dyDescent="0.3">
      <c r="A757" s="24">
        <f t="shared" si="122"/>
        <v>61</v>
      </c>
      <c r="B757" s="86">
        <f t="shared" si="123"/>
        <v>0</v>
      </c>
      <c r="C757" s="23">
        <f t="shared" si="124"/>
        <v>1</v>
      </c>
      <c r="D757" s="23">
        <f t="shared" si="125"/>
        <v>0</v>
      </c>
      <c r="F757" s="86">
        <f t="shared" si="126"/>
        <v>6.1308930953520944E-3</v>
      </c>
      <c r="G757" s="23">
        <f t="shared" si="127"/>
        <v>1</v>
      </c>
      <c r="H757" s="23">
        <f t="shared" si="128"/>
        <v>0</v>
      </c>
      <c r="I757" s="185"/>
      <c r="J757" s="185"/>
      <c r="L757" s="185"/>
      <c r="M757" s="185"/>
      <c r="N757" s="185"/>
      <c r="O757" s="185"/>
      <c r="P757" s="185"/>
      <c r="Q757" s="185"/>
      <c r="R757" s="185"/>
      <c r="S757" s="185"/>
      <c r="U757" s="185"/>
      <c r="V757" s="185"/>
      <c r="X757" s="185"/>
      <c r="Y757" s="185"/>
      <c r="Z757" s="185"/>
      <c r="AA757" s="26"/>
      <c r="AB757" s="185"/>
      <c r="AC757" s="185"/>
      <c r="AD757" s="185"/>
      <c r="AE757" s="185"/>
      <c r="AF757" s="185"/>
      <c r="AH757" s="185"/>
      <c r="AI757" s="185"/>
      <c r="AK757" s="185"/>
      <c r="AL757" s="185"/>
      <c r="AM757" s="185"/>
      <c r="AN757" s="185"/>
      <c r="AO757" s="185"/>
      <c r="AP757" s="185"/>
      <c r="AQ757" s="185"/>
      <c r="AR757" s="185"/>
      <c r="AS757" s="185"/>
      <c r="AT757" s="185"/>
      <c r="AU757" s="185"/>
      <c r="AV757" s="185"/>
      <c r="AW757" s="185"/>
      <c r="AX757" s="185"/>
      <c r="AY757" s="185"/>
      <c r="AZ757" s="185"/>
      <c r="BA757" s="185"/>
      <c r="BB757" s="185"/>
      <c r="BC757" s="185"/>
      <c r="BD757" s="185"/>
      <c r="BE757" s="185"/>
      <c r="BF757" s="185"/>
      <c r="BG757" s="185"/>
      <c r="BH757" s="185"/>
      <c r="BI757" s="185"/>
      <c r="BJ757" s="185"/>
    </row>
    <row r="758" spans="1:62" x14ac:dyDescent="0.3">
      <c r="A758" s="24">
        <f t="shared" si="122"/>
        <v>62</v>
      </c>
      <c r="B758" s="86">
        <f t="shared" si="123"/>
        <v>0</v>
      </c>
      <c r="C758" s="23">
        <f t="shared" si="124"/>
        <v>1</v>
      </c>
      <c r="D758" s="23">
        <f t="shared" si="125"/>
        <v>0</v>
      </c>
      <c r="F758" s="86">
        <f t="shared" si="126"/>
        <v>5.8124425508816763E-3</v>
      </c>
      <c r="G758" s="23">
        <f t="shared" si="127"/>
        <v>1.0000000000000002</v>
      </c>
      <c r="H758" s="23">
        <f t="shared" si="128"/>
        <v>6.2182144345053018E-17</v>
      </c>
      <c r="I758" s="185"/>
      <c r="J758" s="185"/>
      <c r="L758" s="185"/>
      <c r="M758" s="185"/>
      <c r="N758" s="185"/>
      <c r="O758" s="185"/>
      <c r="P758" s="185"/>
      <c r="Q758" s="185"/>
      <c r="R758" s="185"/>
      <c r="S758" s="185"/>
      <c r="U758" s="185"/>
      <c r="V758" s="185"/>
      <c r="X758" s="185"/>
      <c r="Y758" s="185"/>
      <c r="Z758" s="185"/>
      <c r="AA758" s="26"/>
      <c r="AB758" s="185"/>
      <c r="AC758" s="185"/>
      <c r="AD758" s="185"/>
      <c r="AE758" s="185"/>
      <c r="AF758" s="185"/>
      <c r="AH758" s="185"/>
      <c r="AI758" s="185"/>
      <c r="AK758" s="185"/>
      <c r="AL758" s="185"/>
      <c r="AM758" s="185"/>
      <c r="AN758" s="185"/>
      <c r="AO758" s="185"/>
      <c r="AP758" s="185"/>
      <c r="AQ758" s="185"/>
      <c r="AR758" s="185"/>
      <c r="AS758" s="185"/>
      <c r="AT758" s="185"/>
      <c r="AU758" s="185"/>
      <c r="AV758" s="185"/>
      <c r="AW758" s="185"/>
      <c r="AX758" s="185"/>
      <c r="AY758" s="185"/>
      <c r="AZ758" s="185"/>
      <c r="BA758" s="185"/>
      <c r="BB758" s="185"/>
      <c r="BC758" s="185"/>
      <c r="BD758" s="185"/>
      <c r="BE758" s="185"/>
      <c r="BF758" s="185"/>
      <c r="BG758" s="185"/>
      <c r="BH758" s="185"/>
      <c r="BI758" s="185"/>
      <c r="BJ758" s="185"/>
    </row>
    <row r="759" spans="1:62" x14ac:dyDescent="0.3">
      <c r="A759" s="24">
        <f>A662</f>
        <v>63</v>
      </c>
      <c r="B759" s="86">
        <f t="shared" si="123"/>
        <v>0</v>
      </c>
      <c r="C759" s="23">
        <f t="shared" si="124"/>
        <v>1</v>
      </c>
      <c r="D759" s="23">
        <f t="shared" si="125"/>
        <v>0</v>
      </c>
      <c r="F759" s="86">
        <f t="shared" si="126"/>
        <v>5.0603231744942561E-3</v>
      </c>
      <c r="G759" s="23">
        <f t="shared" si="127"/>
        <v>1</v>
      </c>
      <c r="H759" s="23">
        <f t="shared" si="128"/>
        <v>0</v>
      </c>
      <c r="I759" s="185"/>
      <c r="J759" s="185"/>
      <c r="L759" s="185"/>
      <c r="M759" s="185"/>
      <c r="N759" s="185"/>
      <c r="O759" s="185"/>
      <c r="P759" s="185"/>
      <c r="Q759" s="185"/>
      <c r="R759" s="185"/>
      <c r="S759" s="185"/>
      <c r="U759" s="185"/>
      <c r="V759" s="185"/>
      <c r="X759" s="185"/>
      <c r="Y759" s="185"/>
      <c r="Z759" s="185"/>
      <c r="AA759" s="26"/>
      <c r="AB759" s="185"/>
      <c r="AC759" s="185"/>
      <c r="AD759" s="185"/>
      <c r="AE759" s="185"/>
      <c r="AF759" s="185"/>
      <c r="AH759" s="185"/>
      <c r="AI759" s="185"/>
      <c r="AK759" s="185"/>
      <c r="AL759" s="185"/>
      <c r="AM759" s="185"/>
      <c r="AN759" s="185"/>
      <c r="AO759" s="185"/>
      <c r="AP759" s="185"/>
      <c r="AQ759" s="185"/>
      <c r="AR759" s="185"/>
      <c r="AS759" s="185"/>
      <c r="AT759" s="185"/>
      <c r="AU759" s="185"/>
      <c r="AV759" s="185"/>
      <c r="AW759" s="185"/>
      <c r="AX759" s="185"/>
      <c r="AY759" s="185"/>
      <c r="AZ759" s="185"/>
      <c r="BA759" s="185"/>
      <c r="BB759" s="185"/>
      <c r="BC759" s="185"/>
      <c r="BD759" s="185"/>
      <c r="BE759" s="185"/>
      <c r="BF759" s="185"/>
      <c r="BG759" s="185"/>
      <c r="BH759" s="185"/>
      <c r="BI759" s="185"/>
      <c r="BJ759" s="185"/>
    </row>
    <row r="760" spans="1:62" x14ac:dyDescent="0.3">
      <c r="A760" s="24">
        <f t="shared" si="122"/>
        <v>64</v>
      </c>
      <c r="B760" s="86">
        <f t="shared" si="123"/>
        <v>0</v>
      </c>
      <c r="C760" s="23">
        <f t="shared" si="124"/>
        <v>1</v>
      </c>
      <c r="D760" s="23">
        <f t="shared" si="125"/>
        <v>0</v>
      </c>
      <c r="F760" s="86">
        <f t="shared" si="126"/>
        <v>4.6167327678249088E-3</v>
      </c>
      <c r="G760" s="23">
        <f t="shared" si="127"/>
        <v>1</v>
      </c>
      <c r="H760" s="23">
        <f t="shared" si="128"/>
        <v>0</v>
      </c>
      <c r="I760" s="185"/>
      <c r="J760" s="185"/>
      <c r="L760" s="185"/>
      <c r="M760" s="185"/>
      <c r="N760" s="185"/>
      <c r="O760" s="185"/>
      <c r="P760" s="185"/>
      <c r="Q760" s="185"/>
      <c r="R760" s="185"/>
      <c r="S760" s="185"/>
      <c r="U760" s="185"/>
      <c r="V760" s="185"/>
      <c r="X760" s="185"/>
      <c r="Y760" s="185"/>
      <c r="Z760" s="185"/>
      <c r="AA760" s="26"/>
      <c r="AB760" s="185"/>
      <c r="AC760" s="185"/>
      <c r="AD760" s="185"/>
      <c r="AE760" s="185"/>
      <c r="AF760" s="185"/>
      <c r="AH760" s="185"/>
      <c r="AI760" s="185"/>
      <c r="AK760" s="185"/>
      <c r="AL760" s="185"/>
      <c r="AM760" s="185"/>
      <c r="AN760" s="185"/>
      <c r="AO760" s="185"/>
      <c r="AP760" s="185"/>
      <c r="AQ760" s="185"/>
      <c r="AR760" s="185"/>
      <c r="AS760" s="185"/>
      <c r="AT760" s="185"/>
      <c r="AU760" s="185"/>
      <c r="AV760" s="185"/>
      <c r="AW760" s="185"/>
      <c r="AX760" s="185"/>
      <c r="AY760" s="185"/>
      <c r="AZ760" s="185"/>
      <c r="BA760" s="185"/>
      <c r="BB760" s="185"/>
      <c r="BC760" s="185"/>
      <c r="BD760" s="185"/>
      <c r="BE760" s="185"/>
      <c r="BF760" s="185"/>
      <c r="BG760" s="185"/>
      <c r="BH760" s="185"/>
      <c r="BI760" s="185"/>
      <c r="BJ760" s="185"/>
    </row>
    <row r="761" spans="1:62" x14ac:dyDescent="0.3">
      <c r="A761" s="24">
        <f t="shared" ref="A761:A772" si="129">A664</f>
        <v>65</v>
      </c>
      <c r="B761" s="86">
        <f t="shared" ref="B761:B780" si="130">SUM(I664,L664,P664,S664)</f>
        <v>0</v>
      </c>
      <c r="C761" s="23">
        <f t="shared" ref="C761:C780" si="131">IFERROR(SUM(K664,N664,R664,U664)/B761,1)</f>
        <v>1</v>
      </c>
      <c r="D761" s="23">
        <f t="shared" ref="D761:D780" si="132">ABS(C761-1)*B761*$I$4</f>
        <v>0</v>
      </c>
      <c r="F761" s="86">
        <f t="shared" ref="F761:F780" si="133">SUM(B664,E664)</f>
        <v>4.2243504889095994E-3</v>
      </c>
      <c r="G761" s="23">
        <f t="shared" ref="G761:G780" si="134">SUM(D664,G664)/F761</f>
        <v>1</v>
      </c>
      <c r="H761" s="23">
        <f t="shared" ref="H761:H780" si="135">ABS(G761-1)*F761*$I$4</f>
        <v>0</v>
      </c>
      <c r="I761" s="185"/>
      <c r="J761" s="185"/>
      <c r="L761" s="185"/>
      <c r="M761" s="185"/>
      <c r="N761" s="185"/>
      <c r="O761" s="185"/>
      <c r="P761" s="185"/>
      <c r="Q761" s="185"/>
      <c r="R761" s="185"/>
      <c r="S761" s="185"/>
      <c r="U761" s="185"/>
      <c r="V761" s="185"/>
      <c r="X761" s="185"/>
      <c r="Y761" s="185"/>
      <c r="Z761" s="185"/>
      <c r="AA761" s="26"/>
      <c r="AB761" s="185"/>
      <c r="AC761" s="185"/>
      <c r="AD761" s="185"/>
      <c r="AE761" s="185"/>
      <c r="AF761" s="185"/>
      <c r="AH761" s="185"/>
      <c r="AI761" s="185"/>
      <c r="AK761" s="185"/>
      <c r="AL761" s="185"/>
      <c r="AM761" s="185"/>
      <c r="AN761" s="185"/>
      <c r="AO761" s="185"/>
      <c r="AP761" s="185"/>
      <c r="AQ761" s="185"/>
      <c r="AR761" s="185"/>
      <c r="AS761" s="185"/>
      <c r="AT761" s="185"/>
      <c r="AU761" s="185"/>
      <c r="AV761" s="185"/>
      <c r="AW761" s="185"/>
      <c r="AX761" s="185"/>
      <c r="AY761" s="185"/>
      <c r="AZ761" s="185"/>
      <c r="BA761" s="185"/>
      <c r="BB761" s="185"/>
      <c r="BC761" s="185"/>
      <c r="BD761" s="185"/>
      <c r="BE761" s="185"/>
      <c r="BF761" s="185"/>
      <c r="BG761" s="185"/>
      <c r="BH761" s="185"/>
      <c r="BI761" s="185"/>
      <c r="BJ761" s="185"/>
    </row>
    <row r="762" spans="1:62" x14ac:dyDescent="0.3">
      <c r="A762" s="24">
        <f t="shared" si="129"/>
        <v>66</v>
      </c>
      <c r="B762" s="86">
        <f t="shared" si="130"/>
        <v>0</v>
      </c>
      <c r="C762" s="23">
        <f t="shared" si="131"/>
        <v>1</v>
      </c>
      <c r="D762" s="23">
        <f t="shared" si="132"/>
        <v>0</v>
      </c>
      <c r="F762" s="86">
        <f t="shared" si="133"/>
        <v>3.7586765771463249E-3</v>
      </c>
      <c r="G762" s="23">
        <f t="shared" si="134"/>
        <v>1</v>
      </c>
      <c r="H762" s="23">
        <f t="shared" si="135"/>
        <v>0</v>
      </c>
      <c r="I762" s="185"/>
      <c r="J762" s="185"/>
      <c r="L762" s="185"/>
      <c r="M762" s="185"/>
      <c r="N762" s="185"/>
      <c r="O762" s="185"/>
      <c r="P762" s="185"/>
      <c r="Q762" s="185"/>
      <c r="R762" s="185"/>
      <c r="S762" s="185"/>
      <c r="U762" s="185"/>
      <c r="V762" s="185"/>
      <c r="X762" s="185"/>
      <c r="Y762" s="185"/>
      <c r="Z762" s="185"/>
      <c r="AA762" s="26"/>
      <c r="AB762" s="185"/>
      <c r="AC762" s="185"/>
      <c r="AD762" s="185"/>
      <c r="AE762" s="185"/>
      <c r="AF762" s="185"/>
      <c r="AH762" s="185"/>
      <c r="AI762" s="185"/>
      <c r="AK762" s="185"/>
      <c r="AL762" s="185"/>
      <c r="AM762" s="185"/>
      <c r="AN762" s="185"/>
      <c r="AO762" s="185"/>
      <c r="AP762" s="185"/>
      <c r="AQ762" s="185"/>
      <c r="AR762" s="185"/>
      <c r="AS762" s="185"/>
      <c r="AT762" s="185"/>
      <c r="AU762" s="185"/>
      <c r="AV762" s="185"/>
      <c r="AW762" s="185"/>
      <c r="AX762" s="185"/>
      <c r="AY762" s="185"/>
      <c r="AZ762" s="185"/>
      <c r="BA762" s="185"/>
      <c r="BB762" s="185"/>
      <c r="BC762" s="185"/>
      <c r="BD762" s="185"/>
      <c r="BE762" s="185"/>
      <c r="BF762" s="185"/>
      <c r="BG762" s="185"/>
      <c r="BH762" s="185"/>
      <c r="BI762" s="185"/>
      <c r="BJ762" s="185"/>
    </row>
    <row r="763" spans="1:62" x14ac:dyDescent="0.3">
      <c r="A763" s="24">
        <f t="shared" si="129"/>
        <v>67</v>
      </c>
      <c r="B763" s="86">
        <f t="shared" si="130"/>
        <v>0</v>
      </c>
      <c r="C763" s="23">
        <f t="shared" si="131"/>
        <v>1</v>
      </c>
      <c r="D763" s="23">
        <f t="shared" si="132"/>
        <v>0</v>
      </c>
      <c r="F763" s="86">
        <f t="shared" si="133"/>
        <v>3.301003935344618E-3</v>
      </c>
      <c r="G763" s="23">
        <f t="shared" si="134"/>
        <v>1</v>
      </c>
      <c r="H763" s="23">
        <f t="shared" si="135"/>
        <v>0</v>
      </c>
      <c r="I763" s="185"/>
      <c r="J763" s="185"/>
      <c r="L763" s="185"/>
      <c r="M763" s="185"/>
      <c r="N763" s="185"/>
      <c r="O763" s="185"/>
      <c r="P763" s="185"/>
      <c r="Q763" s="185"/>
      <c r="R763" s="185"/>
      <c r="S763" s="185"/>
      <c r="U763" s="185"/>
      <c r="V763" s="185"/>
      <c r="X763" s="185"/>
      <c r="Y763" s="185"/>
      <c r="Z763" s="185"/>
      <c r="AA763" s="26"/>
      <c r="AB763" s="185"/>
      <c r="AC763" s="185"/>
      <c r="AD763" s="185"/>
      <c r="AE763" s="185"/>
      <c r="AF763" s="185"/>
      <c r="AH763" s="185"/>
      <c r="AI763" s="185"/>
      <c r="AK763" s="185"/>
      <c r="AL763" s="185"/>
      <c r="AM763" s="185"/>
      <c r="AN763" s="185"/>
      <c r="AO763" s="185"/>
      <c r="AP763" s="185"/>
      <c r="AQ763" s="185"/>
      <c r="AR763" s="185"/>
      <c r="AS763" s="185"/>
      <c r="AT763" s="185"/>
      <c r="AU763" s="185"/>
      <c r="AV763" s="185"/>
      <c r="AW763" s="185"/>
      <c r="AX763" s="185"/>
      <c r="AY763" s="185"/>
      <c r="AZ763" s="185"/>
      <c r="BA763" s="185"/>
      <c r="BB763" s="185"/>
      <c r="BC763" s="185"/>
      <c r="BD763" s="185"/>
      <c r="BE763" s="185"/>
      <c r="BF763" s="185"/>
      <c r="BG763" s="185"/>
      <c r="BH763" s="185"/>
      <c r="BI763" s="185"/>
      <c r="BJ763" s="185"/>
    </row>
    <row r="764" spans="1:62" x14ac:dyDescent="0.3">
      <c r="A764" s="24">
        <f t="shared" si="129"/>
        <v>68</v>
      </c>
      <c r="B764" s="86">
        <f t="shared" si="130"/>
        <v>0</v>
      </c>
      <c r="C764" s="23">
        <f t="shared" si="131"/>
        <v>1</v>
      </c>
      <c r="D764" s="23">
        <f t="shared" si="132"/>
        <v>0</v>
      </c>
      <c r="F764" s="86">
        <f t="shared" si="133"/>
        <v>2.8919790149092464E-3</v>
      </c>
      <c r="G764" s="23">
        <f t="shared" si="134"/>
        <v>1</v>
      </c>
      <c r="H764" s="23">
        <f t="shared" si="135"/>
        <v>0</v>
      </c>
      <c r="I764" s="185"/>
      <c r="J764" s="185"/>
      <c r="L764" s="185"/>
      <c r="M764" s="185"/>
      <c r="N764" s="185"/>
      <c r="O764" s="185"/>
      <c r="P764" s="185"/>
      <c r="Q764" s="185"/>
      <c r="R764" s="185"/>
      <c r="S764" s="185"/>
      <c r="U764" s="185"/>
      <c r="V764" s="185"/>
      <c r="X764" s="185"/>
      <c r="Y764" s="185"/>
      <c r="Z764" s="185"/>
      <c r="AA764" s="26"/>
      <c r="AB764" s="185"/>
      <c r="AC764" s="185"/>
      <c r="AD764" s="185"/>
      <c r="AE764" s="185"/>
      <c r="AF764" s="185"/>
      <c r="AH764" s="185"/>
      <c r="AI764" s="185"/>
      <c r="AK764" s="185"/>
      <c r="AL764" s="185"/>
      <c r="AM764" s="185"/>
      <c r="AN764" s="185"/>
      <c r="AO764" s="185"/>
      <c r="AP764" s="185"/>
      <c r="AQ764" s="185"/>
      <c r="AR764" s="185"/>
      <c r="AS764" s="185"/>
      <c r="AT764" s="185"/>
      <c r="AU764" s="185"/>
      <c r="AV764" s="185"/>
      <c r="AW764" s="185"/>
      <c r="AX764" s="185"/>
      <c r="AY764" s="185"/>
      <c r="AZ764" s="185"/>
      <c r="BA764" s="185"/>
      <c r="BB764" s="185"/>
      <c r="BC764" s="185"/>
      <c r="BD764" s="185"/>
      <c r="BE764" s="185"/>
      <c r="BF764" s="185"/>
      <c r="BG764" s="185"/>
      <c r="BH764" s="185"/>
      <c r="BI764" s="185"/>
      <c r="BJ764" s="185"/>
    </row>
    <row r="765" spans="1:62" x14ac:dyDescent="0.3">
      <c r="A765" s="24">
        <f t="shared" si="129"/>
        <v>69</v>
      </c>
      <c r="B765" s="86">
        <f t="shared" si="130"/>
        <v>0</v>
      </c>
      <c r="C765" s="23">
        <f t="shared" si="131"/>
        <v>1</v>
      </c>
      <c r="D765" s="23">
        <f t="shared" si="132"/>
        <v>0</v>
      </c>
      <c r="F765" s="86">
        <f t="shared" si="133"/>
        <v>2.7079498057931755E-3</v>
      </c>
      <c r="G765" s="23">
        <f t="shared" si="134"/>
        <v>1.0000000000000002</v>
      </c>
      <c r="H765" s="23">
        <f t="shared" si="135"/>
        <v>2.8969942365700872E-17</v>
      </c>
      <c r="I765" s="185"/>
      <c r="J765" s="185"/>
      <c r="L765" s="185"/>
      <c r="M765" s="185"/>
      <c r="N765" s="185"/>
      <c r="O765" s="185"/>
      <c r="P765" s="185"/>
      <c r="Q765" s="185"/>
      <c r="R765" s="185"/>
      <c r="S765" s="185"/>
      <c r="U765" s="185"/>
      <c r="V765" s="185"/>
      <c r="X765" s="185"/>
      <c r="Y765" s="185"/>
      <c r="Z765" s="185"/>
      <c r="AA765" s="26"/>
      <c r="AB765" s="185"/>
      <c r="AC765" s="185"/>
      <c r="AD765" s="185"/>
      <c r="AE765" s="185"/>
      <c r="AF765" s="185"/>
      <c r="AH765" s="185"/>
      <c r="AI765" s="185"/>
      <c r="AK765" s="185"/>
      <c r="AL765" s="185"/>
      <c r="AM765" s="185"/>
      <c r="AN765" s="185"/>
      <c r="AO765" s="185"/>
      <c r="AP765" s="185"/>
      <c r="AQ765" s="185"/>
      <c r="AR765" s="185"/>
      <c r="AS765" s="185"/>
      <c r="AT765" s="185"/>
      <c r="AU765" s="185"/>
      <c r="AV765" s="185"/>
      <c r="AW765" s="185"/>
      <c r="AX765" s="185"/>
      <c r="AY765" s="185"/>
      <c r="AZ765" s="185"/>
      <c r="BA765" s="185"/>
      <c r="BB765" s="185"/>
      <c r="BC765" s="185"/>
      <c r="BD765" s="185"/>
      <c r="BE765" s="185"/>
      <c r="BF765" s="185"/>
      <c r="BG765" s="185"/>
      <c r="BH765" s="185"/>
      <c r="BI765" s="185"/>
      <c r="BJ765" s="185"/>
    </row>
    <row r="766" spans="1:62" x14ac:dyDescent="0.3">
      <c r="A766" s="24">
        <f t="shared" si="129"/>
        <v>70</v>
      </c>
      <c r="B766" s="86">
        <f t="shared" si="130"/>
        <v>0</v>
      </c>
      <c r="C766" s="23">
        <f t="shared" si="131"/>
        <v>1</v>
      </c>
      <c r="D766" s="23">
        <f t="shared" si="132"/>
        <v>0</v>
      </c>
      <c r="F766" s="86">
        <f t="shared" si="133"/>
        <v>2.2771614310623379E-3</v>
      </c>
      <c r="G766" s="23">
        <f t="shared" si="134"/>
        <v>1</v>
      </c>
      <c r="H766" s="23">
        <f t="shared" si="135"/>
        <v>0</v>
      </c>
      <c r="I766" s="185"/>
      <c r="J766" s="185"/>
      <c r="L766" s="185"/>
      <c r="M766" s="185"/>
      <c r="N766" s="185"/>
      <c r="O766" s="185"/>
      <c r="P766" s="185"/>
      <c r="Q766" s="185"/>
      <c r="R766" s="185"/>
      <c r="S766" s="185"/>
      <c r="U766" s="185"/>
      <c r="V766" s="185"/>
      <c r="X766" s="185"/>
      <c r="Y766" s="185"/>
      <c r="Z766" s="185"/>
      <c r="AA766" s="26"/>
      <c r="AB766" s="185"/>
      <c r="AC766" s="185"/>
      <c r="AD766" s="185"/>
      <c r="AE766" s="185"/>
      <c r="AF766" s="185"/>
      <c r="AH766" s="185"/>
      <c r="AI766" s="185"/>
      <c r="AK766" s="185"/>
      <c r="AL766" s="185"/>
      <c r="AM766" s="185"/>
      <c r="AN766" s="185"/>
      <c r="AO766" s="185"/>
      <c r="AP766" s="185"/>
      <c r="AQ766" s="185"/>
      <c r="AR766" s="185"/>
      <c r="AS766" s="185"/>
      <c r="AT766" s="185"/>
      <c r="AU766" s="185"/>
      <c r="AV766" s="185"/>
      <c r="AW766" s="185"/>
      <c r="AX766" s="185"/>
      <c r="AY766" s="185"/>
      <c r="AZ766" s="185"/>
      <c r="BA766" s="185"/>
      <c r="BB766" s="185"/>
      <c r="BC766" s="185"/>
      <c r="BD766" s="185"/>
      <c r="BE766" s="185"/>
      <c r="BF766" s="185"/>
      <c r="BG766" s="185"/>
      <c r="BH766" s="185"/>
      <c r="BI766" s="185"/>
      <c r="BJ766" s="185"/>
    </row>
    <row r="767" spans="1:62" x14ac:dyDescent="0.3">
      <c r="A767" s="24">
        <f t="shared" si="129"/>
        <v>71</v>
      </c>
      <c r="B767" s="86">
        <f t="shared" si="130"/>
        <v>0</v>
      </c>
      <c r="C767" s="23">
        <f t="shared" si="131"/>
        <v>1</v>
      </c>
      <c r="D767" s="23">
        <f t="shared" si="132"/>
        <v>0</v>
      </c>
      <c r="F767" s="86">
        <f t="shared" si="133"/>
        <v>1.9587108865919199E-3</v>
      </c>
      <c r="G767" s="23">
        <f t="shared" si="134"/>
        <v>1</v>
      </c>
      <c r="H767" s="23">
        <f t="shared" si="135"/>
        <v>0</v>
      </c>
      <c r="I767" s="185"/>
      <c r="J767" s="185"/>
      <c r="L767" s="185"/>
      <c r="M767" s="185"/>
      <c r="N767" s="185"/>
      <c r="O767" s="185"/>
      <c r="P767" s="185"/>
      <c r="Q767" s="185"/>
      <c r="R767" s="185"/>
      <c r="S767" s="185"/>
      <c r="U767" s="185"/>
      <c r="V767" s="185"/>
      <c r="X767" s="185"/>
      <c r="Y767" s="185"/>
      <c r="Z767" s="185"/>
      <c r="AA767" s="26"/>
      <c r="AB767" s="185"/>
      <c r="AC767" s="185"/>
      <c r="AD767" s="185"/>
      <c r="AE767" s="185"/>
      <c r="AF767" s="185"/>
      <c r="AH767" s="185"/>
      <c r="AI767" s="185"/>
      <c r="AK767" s="185"/>
      <c r="AL767" s="185"/>
      <c r="AM767" s="185"/>
      <c r="AN767" s="185"/>
      <c r="AO767" s="185"/>
      <c r="AP767" s="185"/>
      <c r="AQ767" s="185"/>
      <c r="AR767" s="185"/>
      <c r="AS767" s="185"/>
      <c r="AT767" s="185"/>
      <c r="AU767" s="185"/>
      <c r="AV767" s="185"/>
      <c r="AW767" s="185"/>
      <c r="AX767" s="185"/>
      <c r="AY767" s="185"/>
      <c r="AZ767" s="185"/>
      <c r="BA767" s="185"/>
      <c r="BB767" s="185"/>
      <c r="BC767" s="185"/>
      <c r="BD767" s="185"/>
      <c r="BE767" s="185"/>
      <c r="BF767" s="185"/>
      <c r="BG767" s="185"/>
      <c r="BH767" s="185"/>
      <c r="BI767" s="185"/>
      <c r="BJ767" s="185"/>
    </row>
    <row r="768" spans="1:62" x14ac:dyDescent="0.3">
      <c r="A768" s="24">
        <f t="shared" si="129"/>
        <v>72</v>
      </c>
      <c r="B768" s="86">
        <f t="shared" si="130"/>
        <v>0</v>
      </c>
      <c r="C768" s="23">
        <f t="shared" si="131"/>
        <v>1</v>
      </c>
      <c r="D768" s="23">
        <f t="shared" si="132"/>
        <v>0</v>
      </c>
      <c r="F768" s="86">
        <f t="shared" si="133"/>
        <v>1.5999339415151972E-3</v>
      </c>
      <c r="G768" s="23">
        <f t="shared" si="134"/>
        <v>1</v>
      </c>
      <c r="H768" s="23">
        <f t="shared" si="135"/>
        <v>0</v>
      </c>
      <c r="I768" s="185"/>
      <c r="J768" s="185"/>
      <c r="L768" s="185"/>
      <c r="M768" s="185"/>
      <c r="N768" s="185"/>
      <c r="O768" s="185"/>
      <c r="P768" s="185"/>
      <c r="Q768" s="185"/>
      <c r="R768" s="185"/>
      <c r="S768" s="185"/>
      <c r="U768" s="185"/>
      <c r="V768" s="185"/>
      <c r="X768" s="185"/>
      <c r="Y768" s="185"/>
      <c r="Z768" s="185"/>
      <c r="AA768" s="26"/>
      <c r="AB768" s="185"/>
      <c r="AC768" s="185"/>
      <c r="AD768" s="185"/>
      <c r="AE768" s="185"/>
      <c r="AF768" s="185"/>
      <c r="AH768" s="185"/>
      <c r="AI768" s="185"/>
      <c r="AK768" s="185"/>
      <c r="AL768" s="185"/>
      <c r="AM768" s="185"/>
      <c r="AN768" s="185"/>
      <c r="AO768" s="185"/>
      <c r="AP768" s="185"/>
      <c r="AQ768" s="185"/>
      <c r="AR768" s="185"/>
      <c r="AS768" s="185"/>
      <c r="AT768" s="185"/>
      <c r="AU768" s="185"/>
      <c r="AV768" s="185"/>
      <c r="AW768" s="185"/>
      <c r="AX768" s="185"/>
      <c r="AY768" s="185"/>
      <c r="AZ768" s="185"/>
      <c r="BA768" s="185"/>
      <c r="BB768" s="185"/>
      <c r="BC768" s="185"/>
      <c r="BD768" s="185"/>
      <c r="BE768" s="185"/>
      <c r="BF768" s="185"/>
      <c r="BG768" s="185"/>
      <c r="BH768" s="185"/>
      <c r="BI768" s="185"/>
      <c r="BJ768" s="185"/>
    </row>
    <row r="769" spans="1:62" x14ac:dyDescent="0.3">
      <c r="A769" s="24">
        <f t="shared" si="129"/>
        <v>73</v>
      </c>
      <c r="B769" s="86">
        <f t="shared" si="130"/>
        <v>0</v>
      </c>
      <c r="C769" s="23">
        <f t="shared" si="131"/>
        <v>1</v>
      </c>
      <c r="D769" s="23">
        <f t="shared" si="132"/>
        <v>0</v>
      </c>
      <c r="F769" s="86">
        <f t="shared" si="133"/>
        <v>1.2942854289832882E-3</v>
      </c>
      <c r="G769" s="23">
        <f t="shared" si="134"/>
        <v>1</v>
      </c>
      <c r="H769" s="23">
        <f t="shared" si="135"/>
        <v>0</v>
      </c>
      <c r="I769" s="185"/>
      <c r="J769" s="185"/>
      <c r="L769" s="185"/>
      <c r="M769" s="185"/>
      <c r="N769" s="185"/>
      <c r="O769" s="185"/>
      <c r="P769" s="185"/>
      <c r="Q769" s="185"/>
      <c r="R769" s="185"/>
      <c r="S769" s="185"/>
      <c r="U769" s="185"/>
      <c r="V769" s="185"/>
      <c r="X769" s="185"/>
      <c r="Y769" s="185"/>
      <c r="Z769" s="185"/>
      <c r="AA769" s="26"/>
      <c r="AB769" s="185"/>
      <c r="AC769" s="185"/>
      <c r="AD769" s="185"/>
      <c r="AE769" s="185"/>
      <c r="AF769" s="185"/>
      <c r="AH769" s="185"/>
      <c r="AI769" s="185"/>
      <c r="AK769" s="185"/>
      <c r="AL769" s="185"/>
      <c r="AM769" s="185"/>
      <c r="AN769" s="185"/>
      <c r="AO769" s="185"/>
      <c r="AP769" s="185"/>
      <c r="AQ769" s="185"/>
      <c r="AR769" s="185"/>
      <c r="AS769" s="185"/>
      <c r="AT769" s="185"/>
      <c r="AU769" s="185"/>
      <c r="AV769" s="185"/>
      <c r="AW769" s="185"/>
      <c r="AX769" s="185"/>
      <c r="AY769" s="185"/>
      <c r="AZ769" s="185"/>
      <c r="BA769" s="185"/>
      <c r="BB769" s="185"/>
      <c r="BC769" s="185"/>
      <c r="BD769" s="185"/>
      <c r="BE769" s="185"/>
      <c r="BF769" s="185"/>
      <c r="BG769" s="185"/>
      <c r="BH769" s="185"/>
      <c r="BI769" s="185"/>
      <c r="BJ769" s="185"/>
    </row>
    <row r="770" spans="1:62" x14ac:dyDescent="0.3">
      <c r="A770" s="24">
        <f t="shared" si="129"/>
        <v>74</v>
      </c>
      <c r="B770" s="86">
        <f t="shared" si="130"/>
        <v>0</v>
      </c>
      <c r="C770" s="23">
        <f t="shared" si="131"/>
        <v>1</v>
      </c>
      <c r="D770" s="23">
        <f t="shared" si="132"/>
        <v>0</v>
      </c>
      <c r="F770" s="86">
        <f t="shared" si="133"/>
        <v>9.8863691645137918E-4</v>
      </c>
      <c r="G770" s="23">
        <f t="shared" si="134"/>
        <v>1</v>
      </c>
      <c r="H770" s="23">
        <f t="shared" si="135"/>
        <v>0</v>
      </c>
      <c r="I770" s="185"/>
      <c r="J770" s="185"/>
      <c r="L770" s="185"/>
      <c r="M770" s="185"/>
      <c r="N770" s="185"/>
      <c r="O770" s="185"/>
      <c r="P770" s="185"/>
      <c r="Q770" s="185"/>
      <c r="R770" s="185"/>
      <c r="S770" s="185"/>
      <c r="U770" s="185"/>
      <c r="V770" s="185"/>
      <c r="X770" s="185"/>
      <c r="Y770" s="185"/>
      <c r="Z770" s="185"/>
      <c r="AA770" s="26"/>
      <c r="AB770" s="185"/>
      <c r="AC770" s="185"/>
      <c r="AD770" s="185"/>
      <c r="AE770" s="185"/>
      <c r="AF770" s="185"/>
      <c r="AH770" s="185"/>
      <c r="AI770" s="185"/>
      <c r="AK770" s="185"/>
      <c r="AL770" s="185"/>
      <c r="AM770" s="185"/>
      <c r="AN770" s="185"/>
      <c r="AO770" s="185"/>
      <c r="AP770" s="185"/>
      <c r="AQ770" s="185"/>
      <c r="AR770" s="185"/>
      <c r="AS770" s="185"/>
      <c r="AT770" s="185"/>
      <c r="AU770" s="185"/>
      <c r="AV770" s="185"/>
      <c r="AW770" s="185"/>
      <c r="AX770" s="185"/>
      <c r="AY770" s="185"/>
      <c r="AZ770" s="185"/>
      <c r="BA770" s="185"/>
      <c r="BB770" s="185"/>
      <c r="BC770" s="185"/>
      <c r="BD770" s="185"/>
      <c r="BE770" s="185"/>
      <c r="BF770" s="185"/>
      <c r="BG770" s="185"/>
      <c r="BH770" s="185"/>
      <c r="BI770" s="185"/>
      <c r="BJ770" s="185"/>
    </row>
    <row r="771" spans="1:62" x14ac:dyDescent="0.3">
      <c r="A771" s="24">
        <f t="shared" si="129"/>
        <v>75</v>
      </c>
      <c r="B771" s="86">
        <f t="shared" si="130"/>
        <v>0</v>
      </c>
      <c r="C771" s="23">
        <f t="shared" si="131"/>
        <v>1</v>
      </c>
      <c r="D771" s="23">
        <f t="shared" si="132"/>
        <v>0</v>
      </c>
      <c r="F771" s="86">
        <f t="shared" si="133"/>
        <v>7.9244577699372448E-4</v>
      </c>
      <c r="G771" s="23">
        <f t="shared" si="134"/>
        <v>1</v>
      </c>
      <c r="H771" s="23">
        <f t="shared" si="135"/>
        <v>0</v>
      </c>
      <c r="I771" s="185"/>
      <c r="J771" s="185"/>
      <c r="L771" s="185"/>
      <c r="M771" s="185"/>
      <c r="N771" s="185"/>
      <c r="O771" s="185"/>
      <c r="P771" s="185"/>
      <c r="Q771" s="185"/>
      <c r="R771" s="185"/>
      <c r="S771" s="185"/>
      <c r="U771" s="185"/>
      <c r="V771" s="185"/>
      <c r="X771" s="185"/>
      <c r="Y771" s="185"/>
      <c r="Z771" s="185"/>
      <c r="AA771" s="26"/>
      <c r="AB771" s="185"/>
      <c r="AC771" s="185"/>
      <c r="AD771" s="185"/>
      <c r="AE771" s="185"/>
      <c r="AF771" s="185"/>
      <c r="AH771" s="185"/>
      <c r="AI771" s="185"/>
      <c r="AK771" s="185"/>
      <c r="AL771" s="185"/>
      <c r="AM771" s="185"/>
      <c r="AN771" s="185"/>
      <c r="AO771" s="185"/>
      <c r="AP771" s="185"/>
      <c r="AQ771" s="185"/>
      <c r="AR771" s="185"/>
      <c r="AS771" s="185"/>
      <c r="AT771" s="185"/>
      <c r="AU771" s="185"/>
      <c r="AV771" s="185"/>
      <c r="AW771" s="185"/>
      <c r="AX771" s="185"/>
      <c r="AY771" s="185"/>
      <c r="AZ771" s="185"/>
      <c r="BA771" s="185"/>
      <c r="BB771" s="185"/>
      <c r="BC771" s="185"/>
      <c r="BD771" s="185"/>
      <c r="BE771" s="185"/>
      <c r="BF771" s="185"/>
      <c r="BG771" s="185"/>
      <c r="BH771" s="185"/>
      <c r="BI771" s="185"/>
      <c r="BJ771" s="185"/>
    </row>
    <row r="772" spans="1:62" x14ac:dyDescent="0.3">
      <c r="A772" s="24">
        <f t="shared" si="129"/>
        <v>76</v>
      </c>
      <c r="B772" s="86">
        <f t="shared" si="130"/>
        <v>0</v>
      </c>
      <c r="C772" s="23">
        <f t="shared" si="131"/>
        <v>1</v>
      </c>
      <c r="D772" s="23">
        <f t="shared" si="132"/>
        <v>0</v>
      </c>
      <c r="F772" s="86">
        <f t="shared" si="133"/>
        <v>5.3704523982046437E-4</v>
      </c>
      <c r="G772" s="23">
        <f t="shared" si="134"/>
        <v>1</v>
      </c>
      <c r="H772" s="23">
        <f t="shared" si="135"/>
        <v>0</v>
      </c>
      <c r="I772" s="185"/>
      <c r="J772" s="185"/>
      <c r="L772" s="185"/>
      <c r="M772" s="185"/>
      <c r="N772" s="185"/>
      <c r="O772" s="185"/>
      <c r="P772" s="185"/>
      <c r="Q772" s="185"/>
      <c r="R772" s="185"/>
      <c r="S772" s="185"/>
      <c r="U772" s="185"/>
      <c r="V772" s="185"/>
      <c r="X772" s="185"/>
      <c r="Y772" s="185"/>
      <c r="Z772" s="185"/>
      <c r="AA772" s="26"/>
      <c r="AB772" s="185"/>
      <c r="AC772" s="185"/>
      <c r="AD772" s="185"/>
      <c r="AE772" s="185"/>
      <c r="AF772" s="185"/>
      <c r="AH772" s="185"/>
      <c r="AI772" s="185"/>
      <c r="AK772" s="185"/>
      <c r="AL772" s="185"/>
      <c r="AM772" s="185"/>
      <c r="AN772" s="185"/>
      <c r="AO772" s="185"/>
      <c r="AP772" s="185"/>
      <c r="AQ772" s="185"/>
      <c r="AR772" s="185"/>
      <c r="AS772" s="185"/>
      <c r="AT772" s="185"/>
      <c r="AU772" s="185"/>
      <c r="AV772" s="185"/>
      <c r="AW772" s="185"/>
      <c r="AX772" s="185"/>
      <c r="AY772" s="185"/>
      <c r="AZ772" s="185"/>
      <c r="BA772" s="185"/>
      <c r="BB772" s="185"/>
      <c r="BC772" s="185"/>
      <c r="BD772" s="185"/>
      <c r="BE772" s="185"/>
      <c r="BF772" s="185"/>
      <c r="BG772" s="185"/>
      <c r="BH772" s="185"/>
      <c r="BI772" s="185"/>
      <c r="BJ772" s="185"/>
    </row>
    <row r="773" spans="1:62" x14ac:dyDescent="0.3">
      <c r="A773" s="24">
        <f>A676</f>
        <v>77</v>
      </c>
      <c r="B773" s="86">
        <f t="shared" si="130"/>
        <v>0</v>
      </c>
      <c r="C773" s="23">
        <f t="shared" si="131"/>
        <v>1</v>
      </c>
      <c r="D773" s="23">
        <f t="shared" si="132"/>
        <v>0</v>
      </c>
      <c r="F773" s="86">
        <f t="shared" si="133"/>
        <v>3.7926019617833738E-4</v>
      </c>
      <c r="G773" s="23">
        <f t="shared" si="134"/>
        <v>1</v>
      </c>
      <c r="H773" s="23">
        <f t="shared" si="135"/>
        <v>0</v>
      </c>
      <c r="I773" s="185"/>
      <c r="J773" s="185"/>
      <c r="L773" s="185"/>
      <c r="M773" s="185"/>
      <c r="N773" s="185"/>
      <c r="O773" s="185"/>
      <c r="P773" s="185"/>
      <c r="Q773" s="185"/>
      <c r="R773" s="185"/>
      <c r="S773" s="185"/>
      <c r="U773" s="185"/>
      <c r="V773" s="185"/>
      <c r="X773" s="185"/>
      <c r="Y773" s="185"/>
      <c r="Z773" s="185"/>
      <c r="AA773" s="26"/>
      <c r="AB773" s="185"/>
      <c r="AC773" s="185"/>
      <c r="AD773" s="185"/>
      <c r="AE773" s="185"/>
      <c r="AF773" s="185"/>
      <c r="AH773" s="185"/>
      <c r="AI773" s="185"/>
      <c r="AK773" s="185"/>
      <c r="AL773" s="185"/>
      <c r="AM773" s="185"/>
      <c r="AN773" s="185"/>
      <c r="AO773" s="185"/>
      <c r="AP773" s="185"/>
      <c r="AQ773" s="185"/>
      <c r="AR773" s="185"/>
      <c r="AS773" s="185"/>
      <c r="AT773" s="185"/>
      <c r="AU773" s="185"/>
      <c r="AV773" s="185"/>
      <c r="AW773" s="185"/>
      <c r="AX773" s="185"/>
      <c r="AY773" s="185"/>
      <c r="AZ773" s="185"/>
      <c r="BA773" s="185"/>
      <c r="BB773" s="185"/>
      <c r="BC773" s="185"/>
      <c r="BD773" s="185"/>
      <c r="BE773" s="185"/>
      <c r="BF773" s="185"/>
      <c r="BG773" s="185"/>
      <c r="BH773" s="185"/>
      <c r="BI773" s="185"/>
      <c r="BJ773" s="185"/>
    </row>
    <row r="774" spans="1:62" x14ac:dyDescent="0.3">
      <c r="A774" s="24">
        <f t="shared" ref="A774:A780" si="136">A677</f>
        <v>78</v>
      </c>
      <c r="B774" s="86">
        <f t="shared" si="130"/>
        <v>0</v>
      </c>
      <c r="C774" s="23">
        <f t="shared" si="131"/>
        <v>1</v>
      </c>
      <c r="D774" s="23">
        <f t="shared" si="132"/>
        <v>0</v>
      </c>
      <c r="F774" s="86">
        <f t="shared" si="133"/>
        <v>3.16530239679642E-4</v>
      </c>
      <c r="G774" s="23">
        <f t="shared" si="134"/>
        <v>1</v>
      </c>
      <c r="H774" s="23">
        <f t="shared" si="135"/>
        <v>0</v>
      </c>
      <c r="I774" s="185"/>
      <c r="J774" s="185"/>
      <c r="L774" s="185"/>
      <c r="M774" s="185"/>
      <c r="N774" s="185"/>
      <c r="O774" s="185"/>
      <c r="P774" s="185"/>
      <c r="Q774" s="185"/>
      <c r="R774" s="185"/>
      <c r="S774" s="185"/>
      <c r="U774" s="185"/>
      <c r="V774" s="185"/>
      <c r="X774" s="185"/>
      <c r="Y774" s="185"/>
      <c r="Z774" s="185"/>
      <c r="AA774" s="26"/>
      <c r="AB774" s="185"/>
      <c r="AC774" s="185"/>
      <c r="AD774" s="185"/>
      <c r="AE774" s="185"/>
      <c r="AF774" s="185"/>
      <c r="AH774" s="185"/>
      <c r="AI774" s="185"/>
      <c r="AK774" s="185"/>
      <c r="AL774" s="185"/>
      <c r="AM774" s="185"/>
      <c r="AN774" s="185"/>
      <c r="AO774" s="185"/>
      <c r="AP774" s="185"/>
      <c r="AQ774" s="185"/>
      <c r="AR774" s="185"/>
      <c r="AS774" s="185"/>
      <c r="AT774" s="185"/>
      <c r="AU774" s="185"/>
      <c r="AV774" s="185"/>
      <c r="AW774" s="185"/>
      <c r="AX774" s="185"/>
      <c r="AY774" s="185"/>
      <c r="AZ774" s="185"/>
      <c r="BA774" s="185"/>
      <c r="BB774" s="185"/>
      <c r="BC774" s="185"/>
      <c r="BD774" s="185"/>
      <c r="BE774" s="185"/>
      <c r="BF774" s="185"/>
      <c r="BG774" s="185"/>
      <c r="BH774" s="185"/>
      <c r="BI774" s="185"/>
      <c r="BJ774" s="185"/>
    </row>
    <row r="775" spans="1:62" x14ac:dyDescent="0.3">
      <c r="A775" s="24">
        <f t="shared" si="136"/>
        <v>79</v>
      </c>
      <c r="B775" s="86">
        <f t="shared" si="130"/>
        <v>0</v>
      </c>
      <c r="C775" s="23">
        <f t="shared" si="131"/>
        <v>1</v>
      </c>
      <c r="D775" s="23">
        <f t="shared" si="132"/>
        <v>0</v>
      </c>
      <c r="F775" s="86">
        <f t="shared" si="133"/>
        <v>2.1539418736541864E-4</v>
      </c>
      <c r="G775" s="23">
        <f t="shared" si="134"/>
        <v>1</v>
      </c>
      <c r="H775" s="23">
        <f t="shared" si="135"/>
        <v>0</v>
      </c>
      <c r="I775" s="185"/>
      <c r="J775" s="185"/>
      <c r="L775" s="185"/>
      <c r="M775" s="185"/>
      <c r="N775" s="185"/>
      <c r="O775" s="185"/>
      <c r="P775" s="185"/>
      <c r="Q775" s="185"/>
      <c r="R775" s="185"/>
      <c r="S775" s="185"/>
      <c r="U775" s="185"/>
      <c r="V775" s="185"/>
      <c r="X775" s="185"/>
      <c r="Y775" s="185"/>
      <c r="Z775" s="185"/>
      <c r="AA775" s="26"/>
      <c r="AB775" s="185"/>
      <c r="AC775" s="185"/>
      <c r="AD775" s="185"/>
      <c r="AE775" s="185"/>
      <c r="AF775" s="185"/>
      <c r="AH775" s="185"/>
      <c r="AI775" s="185"/>
      <c r="AK775" s="185"/>
      <c r="AL775" s="185"/>
      <c r="AM775" s="185"/>
      <c r="AN775" s="185"/>
      <c r="AO775" s="185"/>
      <c r="AP775" s="185"/>
      <c r="AQ775" s="185"/>
      <c r="AR775" s="185"/>
      <c r="AS775" s="185"/>
      <c r="AT775" s="185"/>
      <c r="AU775" s="185"/>
      <c r="AV775" s="185"/>
      <c r="AW775" s="185"/>
      <c r="AX775" s="185"/>
      <c r="AY775" s="185"/>
      <c r="AZ775" s="185"/>
      <c r="BA775" s="185"/>
      <c r="BB775" s="185"/>
      <c r="BC775" s="185"/>
      <c r="BD775" s="185"/>
      <c r="BE775" s="185"/>
      <c r="BF775" s="185"/>
      <c r="BG775" s="185"/>
      <c r="BH775" s="185"/>
      <c r="BI775" s="185"/>
      <c r="BJ775" s="185"/>
    </row>
    <row r="776" spans="1:62" x14ac:dyDescent="0.3">
      <c r="A776" s="24">
        <f t="shared" si="136"/>
        <v>80</v>
      </c>
      <c r="B776" s="86">
        <f t="shared" si="130"/>
        <v>0</v>
      </c>
      <c r="C776" s="23">
        <f t="shared" si="131"/>
        <v>1</v>
      </c>
      <c r="D776" s="23">
        <f t="shared" si="132"/>
        <v>0</v>
      </c>
      <c r="F776" s="86">
        <f t="shared" si="133"/>
        <v>1.5618478964981322E-4</v>
      </c>
      <c r="G776" s="23">
        <f t="shared" si="134"/>
        <v>1</v>
      </c>
      <c r="H776" s="23">
        <f t="shared" si="135"/>
        <v>0</v>
      </c>
      <c r="I776" s="185"/>
      <c r="J776" s="185"/>
      <c r="L776" s="185"/>
      <c r="M776" s="185"/>
      <c r="N776" s="185"/>
      <c r="O776" s="185"/>
      <c r="P776" s="185"/>
      <c r="Q776" s="185"/>
      <c r="R776" s="185"/>
      <c r="S776" s="185"/>
      <c r="U776" s="185"/>
      <c r="V776" s="185"/>
      <c r="X776" s="185"/>
      <c r="Y776" s="185"/>
      <c r="Z776" s="185"/>
      <c r="AA776" s="26"/>
      <c r="AB776" s="185"/>
      <c r="AC776" s="185"/>
      <c r="AD776" s="185"/>
      <c r="AE776" s="185"/>
      <c r="AF776" s="185"/>
      <c r="AH776" s="185"/>
      <c r="AI776" s="185"/>
      <c r="AK776" s="185"/>
      <c r="AL776" s="185"/>
      <c r="AM776" s="185"/>
      <c r="AN776" s="185"/>
      <c r="AO776" s="185"/>
      <c r="AP776" s="185"/>
      <c r="AQ776" s="185"/>
      <c r="AR776" s="185"/>
      <c r="AS776" s="185"/>
      <c r="AT776" s="185"/>
      <c r="AU776" s="185"/>
      <c r="AV776" s="185"/>
      <c r="AW776" s="185"/>
      <c r="AX776" s="185"/>
      <c r="AY776" s="185"/>
      <c r="AZ776" s="185"/>
      <c r="BA776" s="185"/>
      <c r="BB776" s="185"/>
      <c r="BC776" s="185"/>
      <c r="BD776" s="185"/>
      <c r="BE776" s="185"/>
      <c r="BF776" s="185"/>
      <c r="BG776" s="185"/>
      <c r="BH776" s="185"/>
      <c r="BI776" s="185"/>
      <c r="BJ776" s="185"/>
    </row>
    <row r="777" spans="1:62" x14ac:dyDescent="0.3">
      <c r="A777" s="24">
        <f t="shared" si="136"/>
        <v>81</v>
      </c>
      <c r="B777" s="86">
        <f t="shared" si="130"/>
        <v>0</v>
      </c>
      <c r="C777" s="23">
        <f t="shared" si="131"/>
        <v>1</v>
      </c>
      <c r="D777" s="23">
        <f t="shared" si="132"/>
        <v>0</v>
      </c>
      <c r="F777" s="86">
        <f t="shared" si="133"/>
        <v>9.2174629957266814E-5</v>
      </c>
      <c r="G777" s="23">
        <f t="shared" si="134"/>
        <v>1</v>
      </c>
      <c r="H777" s="23">
        <f t="shared" si="135"/>
        <v>0</v>
      </c>
      <c r="I777" s="185"/>
      <c r="J777" s="185"/>
      <c r="L777" s="185"/>
      <c r="M777" s="185"/>
      <c r="N777" s="185"/>
      <c r="O777" s="185"/>
      <c r="P777" s="185"/>
      <c r="Q777" s="185"/>
      <c r="R777" s="185"/>
      <c r="S777" s="185"/>
      <c r="U777" s="185"/>
      <c r="V777" s="185"/>
      <c r="X777" s="185"/>
      <c r="Y777" s="185"/>
      <c r="Z777" s="185"/>
      <c r="AA777" s="26"/>
      <c r="AB777" s="185"/>
      <c r="AC777" s="185"/>
      <c r="AD777" s="185"/>
      <c r="AE777" s="185"/>
      <c r="AF777" s="185"/>
      <c r="AH777" s="185"/>
      <c r="AI777" s="185"/>
      <c r="AK777" s="185"/>
      <c r="AL777" s="185"/>
      <c r="AM777" s="185"/>
      <c r="AN777" s="185"/>
      <c r="AO777" s="185"/>
      <c r="AP777" s="185"/>
      <c r="AQ777" s="185"/>
      <c r="AR777" s="185"/>
      <c r="AS777" s="185"/>
      <c r="AT777" s="185"/>
      <c r="AU777" s="185"/>
      <c r="AV777" s="185"/>
      <c r="AW777" s="185"/>
      <c r="AX777" s="185"/>
      <c r="AY777" s="185"/>
      <c r="AZ777" s="185"/>
      <c r="BA777" s="185"/>
      <c r="BB777" s="185"/>
      <c r="BC777" s="185"/>
      <c r="BD777" s="185"/>
      <c r="BE777" s="185"/>
      <c r="BF777" s="185"/>
      <c r="BG777" s="185"/>
      <c r="BH777" s="185"/>
      <c r="BI777" s="185"/>
      <c r="BJ777" s="185"/>
    </row>
    <row r="778" spans="1:62" x14ac:dyDescent="0.3">
      <c r="A778" s="24">
        <f t="shared" si="136"/>
        <v>82</v>
      </c>
      <c r="B778" s="86">
        <f t="shared" si="130"/>
        <v>0</v>
      </c>
      <c r="C778" s="23">
        <f t="shared" si="131"/>
        <v>1</v>
      </c>
      <c r="D778" s="23">
        <f t="shared" si="132"/>
        <v>0</v>
      </c>
      <c r="F778" s="86">
        <f t="shared" si="133"/>
        <v>5.0888076955574384E-5</v>
      </c>
      <c r="G778" s="23">
        <f t="shared" si="134"/>
        <v>1</v>
      </c>
      <c r="H778" s="23">
        <f t="shared" si="135"/>
        <v>0</v>
      </c>
      <c r="I778" s="185"/>
      <c r="J778" s="185"/>
      <c r="L778" s="185"/>
      <c r="M778" s="185"/>
      <c r="N778" s="185"/>
      <c r="O778" s="185"/>
      <c r="P778" s="185"/>
      <c r="Q778" s="185"/>
      <c r="R778" s="185"/>
      <c r="S778" s="185"/>
      <c r="U778" s="185"/>
      <c r="V778" s="185"/>
      <c r="X778" s="185"/>
      <c r="Y778" s="185"/>
      <c r="Z778" s="185"/>
      <c r="AA778" s="26"/>
      <c r="AB778" s="185"/>
      <c r="AC778" s="185"/>
      <c r="AD778" s="185"/>
      <c r="AE778" s="185"/>
      <c r="AF778" s="185"/>
      <c r="AH778" s="185"/>
      <c r="AI778" s="185"/>
      <c r="AK778" s="185"/>
      <c r="AL778" s="185"/>
      <c r="AM778" s="185"/>
      <c r="AN778" s="185"/>
      <c r="AO778" s="185"/>
      <c r="AP778" s="185"/>
      <c r="AQ778" s="185"/>
      <c r="AR778" s="185"/>
      <c r="AS778" s="185"/>
      <c r="AT778" s="185"/>
      <c r="AU778" s="185"/>
      <c r="AV778" s="185"/>
      <c r="AW778" s="185"/>
      <c r="AX778" s="185"/>
      <c r="AY778" s="185"/>
      <c r="AZ778" s="185"/>
      <c r="BA778" s="185"/>
      <c r="BB778" s="185"/>
      <c r="BC778" s="185"/>
      <c r="BD778" s="185"/>
      <c r="BE778" s="185"/>
      <c r="BF778" s="185"/>
      <c r="BG778" s="185"/>
      <c r="BH778" s="185"/>
      <c r="BI778" s="185"/>
      <c r="BJ778" s="185"/>
    </row>
    <row r="779" spans="1:62" x14ac:dyDescent="0.3">
      <c r="A779" s="24">
        <f t="shared" si="136"/>
        <v>83</v>
      </c>
      <c r="B779" s="86">
        <f t="shared" si="130"/>
        <v>0</v>
      </c>
      <c r="C779" s="23">
        <f t="shared" si="131"/>
        <v>1</v>
      </c>
      <c r="D779" s="23">
        <f t="shared" si="132"/>
        <v>0</v>
      </c>
      <c r="F779" s="86">
        <f t="shared" si="133"/>
        <v>6.9771074064875564E-5</v>
      </c>
      <c r="G779" s="23">
        <f t="shared" si="134"/>
        <v>1</v>
      </c>
      <c r="H779" s="23">
        <f t="shared" si="135"/>
        <v>0</v>
      </c>
      <c r="I779" s="185"/>
      <c r="J779" s="185"/>
      <c r="L779" s="185"/>
      <c r="M779" s="185"/>
      <c r="N779" s="185"/>
      <c r="O779" s="185"/>
      <c r="P779" s="185"/>
      <c r="Q779" s="185"/>
      <c r="R779" s="185"/>
      <c r="S779" s="185"/>
      <c r="U779" s="185"/>
      <c r="V779" s="185"/>
      <c r="X779" s="185"/>
      <c r="Y779" s="185"/>
      <c r="Z779" s="185"/>
      <c r="AA779" s="26"/>
      <c r="AB779" s="185"/>
      <c r="AC779" s="185"/>
      <c r="AD779" s="185"/>
      <c r="AE779" s="185"/>
      <c r="AF779" s="185"/>
      <c r="AH779" s="185"/>
      <c r="AI779" s="185"/>
      <c r="AK779" s="185"/>
      <c r="AL779" s="185"/>
      <c r="AM779" s="185"/>
      <c r="AN779" s="185"/>
      <c r="AO779" s="185"/>
      <c r="AP779" s="185"/>
      <c r="AQ779" s="185"/>
      <c r="AR779" s="185"/>
      <c r="AS779" s="185"/>
      <c r="AT779" s="185"/>
      <c r="AU779" s="185"/>
      <c r="AV779" s="185"/>
      <c r="AW779" s="185"/>
      <c r="AX779" s="185"/>
      <c r="AY779" s="185"/>
      <c r="AZ779" s="185"/>
      <c r="BA779" s="185"/>
      <c r="BB779" s="185"/>
      <c r="BC779" s="185"/>
      <c r="BD779" s="185"/>
      <c r="BE779" s="185"/>
      <c r="BF779" s="185"/>
      <c r="BG779" s="185"/>
      <c r="BH779" s="185"/>
      <c r="BI779" s="185"/>
      <c r="BJ779" s="185"/>
    </row>
    <row r="780" spans="1:62" x14ac:dyDescent="0.3">
      <c r="A780" s="24" t="str">
        <f t="shared" si="136"/>
        <v>NNNN</v>
      </c>
      <c r="B780" s="86">
        <f t="shared" si="130"/>
        <v>0</v>
      </c>
      <c r="C780" s="23">
        <f t="shared" si="131"/>
        <v>1</v>
      </c>
      <c r="D780" s="23">
        <f t="shared" si="132"/>
        <v>0</v>
      </c>
      <c r="F780" s="86">
        <f t="shared" si="133"/>
        <v>0.18744191078007902</v>
      </c>
      <c r="G780" s="23">
        <f t="shared" si="134"/>
        <v>1</v>
      </c>
      <c r="H780" s="23">
        <f t="shared" si="135"/>
        <v>0</v>
      </c>
      <c r="I780" s="185"/>
      <c r="J780" s="185"/>
      <c r="L780" s="185"/>
      <c r="M780" s="185"/>
      <c r="N780" s="185"/>
      <c r="O780" s="185"/>
      <c r="P780" s="185"/>
      <c r="Q780" s="185"/>
      <c r="R780" s="185"/>
      <c r="S780" s="185"/>
      <c r="U780" s="185"/>
      <c r="V780" s="185"/>
      <c r="X780" s="185"/>
      <c r="Y780" s="185"/>
      <c r="Z780" s="185"/>
      <c r="AA780" s="26"/>
      <c r="AB780" s="185"/>
      <c r="AC780" s="185"/>
      <c r="AD780" s="185"/>
      <c r="AE780" s="185"/>
      <c r="AF780" s="185"/>
      <c r="AH780" s="185"/>
      <c r="AI780" s="185"/>
      <c r="AK780" s="185"/>
      <c r="AL780" s="185"/>
      <c r="AM780" s="185"/>
      <c r="AN780" s="185"/>
      <c r="AO780" s="185"/>
      <c r="AP780" s="185"/>
      <c r="AQ780" s="185"/>
      <c r="AR780" s="185"/>
      <c r="AS780" s="185"/>
      <c r="AT780" s="185"/>
      <c r="AU780" s="185"/>
      <c r="AV780" s="185"/>
      <c r="AW780" s="185"/>
      <c r="AX780" s="185"/>
      <c r="AY780" s="185"/>
      <c r="AZ780" s="185"/>
      <c r="BA780" s="185"/>
      <c r="BB780" s="185"/>
      <c r="BC780" s="185"/>
      <c r="BD780" s="185"/>
      <c r="BE780" s="185"/>
      <c r="BF780" s="185"/>
      <c r="BG780" s="185"/>
      <c r="BH780" s="185"/>
      <c r="BI780" s="185"/>
      <c r="BJ780" s="185"/>
    </row>
    <row r="781" spans="1:62" x14ac:dyDescent="0.3">
      <c r="A781" s="24"/>
      <c r="B781" s="185"/>
      <c r="D781" s="184"/>
      <c r="F781" s="26"/>
      <c r="G781" s="26"/>
      <c r="H781" s="184"/>
      <c r="I781" s="185"/>
      <c r="J781" s="185"/>
      <c r="L781" s="185"/>
      <c r="M781" s="185"/>
      <c r="N781" s="185"/>
      <c r="O781" s="185"/>
      <c r="P781" s="185"/>
      <c r="Q781" s="185"/>
      <c r="R781" s="185"/>
      <c r="S781" s="185"/>
      <c r="U781" s="185"/>
      <c r="V781" s="185"/>
      <c r="X781" s="185"/>
      <c r="Y781" s="185"/>
      <c r="Z781" s="185"/>
      <c r="AA781" s="26"/>
      <c r="AB781" s="185"/>
      <c r="AC781" s="185"/>
      <c r="AD781" s="185"/>
      <c r="AE781" s="185"/>
      <c r="AF781" s="185"/>
      <c r="AH781" s="185"/>
      <c r="AI781" s="185"/>
      <c r="AK781" s="185"/>
      <c r="AL781" s="185"/>
      <c r="AM781" s="185"/>
      <c r="AN781" s="185"/>
      <c r="AO781" s="185"/>
      <c r="AP781" s="185"/>
      <c r="AQ781" s="185"/>
      <c r="AR781" s="185"/>
      <c r="AS781" s="185"/>
      <c r="AT781" s="185"/>
      <c r="AU781" s="185"/>
      <c r="AV781" s="185"/>
      <c r="AW781" s="185"/>
      <c r="AX781" s="185"/>
      <c r="AY781" s="185"/>
      <c r="AZ781" s="185"/>
      <c r="BA781" s="185"/>
      <c r="BB781" s="185"/>
      <c r="BC781" s="185"/>
      <c r="BD781" s="185"/>
      <c r="BE781" s="185"/>
      <c r="BF781" s="185"/>
      <c r="BG781" s="185"/>
      <c r="BH781" s="185"/>
      <c r="BI781" s="185"/>
      <c r="BJ781" s="185"/>
    </row>
    <row r="782" spans="1:62" x14ac:dyDescent="0.3">
      <c r="A782" s="184"/>
      <c r="B782" s="86"/>
      <c r="C782" s="184" t="s">
        <v>116</v>
      </c>
      <c r="D782" s="23">
        <f>SUM(D696:D780)</f>
        <v>5.6680868495472846E-2</v>
      </c>
      <c r="F782" s="86"/>
      <c r="G782" s="184" t="s">
        <v>117</v>
      </c>
      <c r="H782" s="23">
        <f>SUM(H696:H780)</f>
        <v>5.6680868495473609E-2</v>
      </c>
      <c r="I782" s="185"/>
      <c r="J782" s="185"/>
      <c r="L782" s="185"/>
      <c r="M782" s="185"/>
      <c r="N782" s="185"/>
      <c r="O782" s="185"/>
      <c r="P782" s="185"/>
      <c r="Q782" s="185"/>
      <c r="R782" s="185"/>
      <c r="S782" s="185"/>
      <c r="U782" s="185"/>
      <c r="V782" s="185"/>
      <c r="X782" s="185"/>
      <c r="Y782" s="185"/>
      <c r="Z782" s="185"/>
      <c r="AA782" s="26"/>
      <c r="AB782" s="185"/>
      <c r="AC782" s="185"/>
      <c r="AD782" s="185"/>
      <c r="AE782" s="185"/>
      <c r="AF782" s="185"/>
      <c r="AH782" s="185"/>
      <c r="AI782" s="185"/>
      <c r="AK782" s="185"/>
      <c r="AL782" s="185"/>
      <c r="AM782" s="185"/>
      <c r="AN782" s="185"/>
      <c r="AO782" s="185"/>
      <c r="AP782" s="185"/>
      <c r="AQ782" s="185"/>
      <c r="AR782" s="185"/>
      <c r="AS782" s="185"/>
      <c r="AT782" s="185"/>
      <c r="AU782" s="185"/>
      <c r="AV782" s="185"/>
      <c r="AW782" s="185"/>
      <c r="AX782" s="185"/>
      <c r="AY782" s="185"/>
      <c r="AZ782" s="185"/>
      <c r="BA782" s="185"/>
      <c r="BB782" s="185"/>
      <c r="BC782" s="185"/>
      <c r="BD782" s="185"/>
      <c r="BE782" s="185"/>
      <c r="BF782" s="185"/>
      <c r="BG782" s="185"/>
      <c r="BH782" s="185"/>
      <c r="BI782" s="185"/>
      <c r="BJ782" s="185"/>
    </row>
    <row r="783" spans="1:62" x14ac:dyDescent="0.3">
      <c r="A783" s="184"/>
      <c r="B783" s="185"/>
      <c r="C783" s="185"/>
      <c r="D783" s="185"/>
      <c r="E783" s="185"/>
      <c r="F783" s="185"/>
      <c r="G783" s="26"/>
      <c r="H783" s="26"/>
      <c r="I783" s="185"/>
      <c r="J783" s="185"/>
      <c r="L783" s="185"/>
      <c r="M783" s="185"/>
      <c r="N783" s="185"/>
      <c r="O783" s="185"/>
      <c r="P783" s="185"/>
      <c r="Q783" s="185"/>
      <c r="R783" s="185"/>
      <c r="S783" s="185"/>
      <c r="U783" s="185"/>
      <c r="V783" s="185"/>
      <c r="X783" s="185"/>
      <c r="Y783" s="185"/>
      <c r="Z783" s="185"/>
      <c r="AA783" s="26"/>
      <c r="AB783" s="185"/>
      <c r="AC783" s="185"/>
      <c r="AD783" s="185"/>
      <c r="AE783" s="185"/>
      <c r="AF783" s="185"/>
      <c r="AH783" s="185"/>
      <c r="AI783" s="185"/>
      <c r="AK783" s="185"/>
      <c r="AL783" s="185"/>
      <c r="AM783" s="185"/>
      <c r="AN783" s="185"/>
      <c r="AO783" s="185"/>
      <c r="AP783" s="185"/>
      <c r="AQ783" s="185"/>
      <c r="AR783" s="185"/>
      <c r="AS783" s="185"/>
      <c r="AT783" s="185"/>
      <c r="AU783" s="185"/>
      <c r="AV783" s="185"/>
      <c r="AW783" s="185"/>
      <c r="AX783" s="185"/>
      <c r="AY783" s="185"/>
      <c r="AZ783" s="185"/>
      <c r="BA783" s="185"/>
      <c r="BB783" s="185"/>
      <c r="BC783" s="185"/>
      <c r="BD783" s="185"/>
      <c r="BE783" s="185"/>
      <c r="BF783" s="185"/>
      <c r="BG783" s="185"/>
      <c r="BH783" s="185"/>
      <c r="BI783" s="185"/>
      <c r="BJ783" s="185"/>
    </row>
    <row r="784" spans="1:62" x14ac:dyDescent="0.3">
      <c r="A784" s="184"/>
      <c r="B784" s="185"/>
      <c r="C784" s="185"/>
      <c r="D784" s="185"/>
      <c r="E784" s="185"/>
      <c r="F784" s="185"/>
      <c r="I784" s="185"/>
      <c r="J784" s="185"/>
      <c r="L784" s="185"/>
      <c r="M784" s="185"/>
      <c r="N784" s="185"/>
      <c r="O784" s="185"/>
      <c r="P784" s="185"/>
      <c r="Q784" s="185"/>
      <c r="R784" s="185"/>
      <c r="S784" s="185"/>
      <c r="U784" s="185"/>
      <c r="V784" s="185"/>
      <c r="X784" s="185"/>
      <c r="Y784" s="185"/>
      <c r="Z784" s="185"/>
      <c r="AA784" s="26"/>
      <c r="AB784" s="185"/>
      <c r="AC784" s="185"/>
      <c r="AD784" s="185"/>
      <c r="AE784" s="185"/>
      <c r="AF784" s="185"/>
      <c r="AH784" s="185"/>
      <c r="AI784" s="185"/>
      <c r="AK784" s="185"/>
      <c r="AL784" s="185"/>
      <c r="AM784" s="185"/>
      <c r="AN784" s="185"/>
      <c r="AO784" s="185"/>
      <c r="AP784" s="185"/>
      <c r="AQ784" s="185"/>
      <c r="AR784" s="185"/>
      <c r="AS784" s="185"/>
      <c r="AT784" s="185"/>
      <c r="AU784" s="185"/>
      <c r="AV784" s="185"/>
      <c r="AW784" s="185"/>
      <c r="AX784" s="185"/>
      <c r="AY784" s="185"/>
      <c r="AZ784" s="185"/>
      <c r="BA784" s="185"/>
      <c r="BB784" s="185"/>
      <c r="BC784" s="185"/>
      <c r="BD784" s="185"/>
      <c r="BE784" s="185"/>
      <c r="BF784" s="185"/>
      <c r="BG784" s="185"/>
      <c r="BH784" s="185"/>
      <c r="BI784" s="185"/>
      <c r="BJ784" s="185"/>
    </row>
    <row r="785" spans="1:62" ht="14.5" x14ac:dyDescent="0.35">
      <c r="A785" s="184"/>
      <c r="B785" s="185"/>
      <c r="F785" s="26"/>
      <c r="G785" s="27" t="s">
        <v>49</v>
      </c>
      <c r="H785" s="157">
        <f>H782+D782</f>
        <v>0.11336173699094645</v>
      </c>
      <c r="I785" s="159"/>
      <c r="J785" s="185"/>
      <c r="L785" s="185"/>
      <c r="M785" s="185"/>
      <c r="N785" s="185"/>
      <c r="O785" s="185"/>
      <c r="P785" s="185"/>
      <c r="Q785" s="185"/>
      <c r="R785" s="185"/>
      <c r="S785" s="185"/>
      <c r="U785" s="185"/>
      <c r="V785" s="185"/>
      <c r="X785" s="185"/>
      <c r="Y785" s="185"/>
      <c r="Z785" s="185"/>
      <c r="AA785" s="26"/>
      <c r="AB785" s="185"/>
      <c r="AC785" s="185"/>
      <c r="AD785" s="185"/>
      <c r="AE785" s="185"/>
      <c r="AF785" s="185"/>
      <c r="AH785" s="185"/>
      <c r="AI785" s="185"/>
      <c r="AK785" s="185"/>
      <c r="AL785" s="185"/>
      <c r="AM785" s="185"/>
      <c r="AN785" s="185"/>
      <c r="AO785" s="185"/>
      <c r="AP785" s="185"/>
      <c r="AQ785" s="185"/>
      <c r="AR785" s="185"/>
      <c r="AS785" s="185"/>
      <c r="AT785" s="185"/>
      <c r="AU785" s="185"/>
      <c r="AV785" s="185"/>
      <c r="AW785" s="185"/>
      <c r="AX785" s="185"/>
      <c r="AY785" s="185"/>
      <c r="AZ785" s="185"/>
      <c r="BA785" s="185"/>
      <c r="BB785" s="185"/>
      <c r="BC785" s="185"/>
      <c r="BD785" s="185"/>
      <c r="BE785" s="185"/>
      <c r="BF785" s="185"/>
      <c r="BG785" s="185"/>
      <c r="BH785" s="185"/>
      <c r="BI785" s="185"/>
      <c r="BJ785" s="185"/>
    </row>
    <row r="786" spans="1:62" x14ac:dyDescent="0.3">
      <c r="A786" s="184"/>
      <c r="B786" s="185"/>
      <c r="I786" s="185"/>
      <c r="J786" s="185"/>
      <c r="L786" s="185"/>
      <c r="M786" s="185"/>
      <c r="N786" s="185"/>
      <c r="O786" s="185"/>
      <c r="P786" s="185"/>
      <c r="Q786" s="185"/>
      <c r="R786" s="185"/>
      <c r="S786" s="185"/>
      <c r="U786" s="185"/>
      <c r="V786" s="185"/>
      <c r="X786" s="185"/>
      <c r="Y786" s="185"/>
      <c r="Z786" s="185"/>
      <c r="AB786" s="185"/>
      <c r="AC786" s="185"/>
      <c r="AD786" s="185"/>
      <c r="AE786" s="185"/>
      <c r="AF786" s="185"/>
      <c r="AH786" s="185"/>
      <c r="AI786" s="185"/>
      <c r="AK786" s="185"/>
      <c r="AL786" s="185"/>
      <c r="AM786" s="185"/>
      <c r="AN786" s="185"/>
      <c r="AO786" s="185"/>
      <c r="AP786" s="185"/>
      <c r="AQ786" s="185"/>
      <c r="AR786" s="185"/>
      <c r="AS786" s="185"/>
      <c r="AT786" s="185"/>
      <c r="AU786" s="185"/>
      <c r="AV786" s="185"/>
      <c r="AW786" s="185"/>
      <c r="AX786" s="185"/>
      <c r="AY786" s="185"/>
      <c r="AZ786" s="185"/>
      <c r="BA786" s="185"/>
      <c r="BB786" s="185"/>
      <c r="BC786" s="185"/>
      <c r="BD786" s="185"/>
      <c r="BE786" s="185"/>
      <c r="BF786" s="185"/>
      <c r="BG786" s="185"/>
      <c r="BH786" s="185"/>
      <c r="BI786" s="185"/>
      <c r="BJ786" s="185"/>
    </row>
    <row r="787" spans="1:62" x14ac:dyDescent="0.3">
      <c r="A787" s="184"/>
      <c r="B787" s="185"/>
      <c r="I787" s="185"/>
      <c r="J787" s="185"/>
      <c r="L787" s="185"/>
      <c r="M787" s="185"/>
      <c r="N787" s="185"/>
      <c r="O787" s="185"/>
      <c r="P787" s="185"/>
      <c r="Q787" s="185"/>
      <c r="R787" s="185"/>
      <c r="S787" s="185"/>
      <c r="U787" s="185"/>
      <c r="V787" s="185"/>
      <c r="X787" s="185"/>
      <c r="Y787" s="185"/>
      <c r="Z787" s="185"/>
      <c r="AB787" s="185"/>
      <c r="AC787" s="185"/>
      <c r="AD787" s="185"/>
      <c r="AE787" s="185"/>
      <c r="AF787" s="185"/>
      <c r="AH787" s="185"/>
      <c r="AI787" s="185"/>
      <c r="AK787" s="185"/>
      <c r="AL787" s="185"/>
      <c r="AM787" s="185"/>
      <c r="AN787" s="185"/>
      <c r="AO787" s="185"/>
      <c r="AP787" s="185"/>
      <c r="AQ787" s="185"/>
      <c r="AR787" s="185"/>
      <c r="AS787" s="185"/>
      <c r="AT787" s="185"/>
      <c r="AU787" s="185"/>
      <c r="AV787" s="185"/>
      <c r="AW787" s="185"/>
      <c r="AX787" s="185"/>
      <c r="AY787" s="185"/>
      <c r="AZ787" s="185"/>
      <c r="BA787" s="185"/>
      <c r="BB787" s="185"/>
      <c r="BC787" s="185"/>
      <c r="BD787" s="185"/>
      <c r="BE787" s="185"/>
      <c r="BF787" s="185"/>
      <c r="BG787" s="185"/>
      <c r="BH787" s="185"/>
      <c r="BI787" s="185"/>
      <c r="BJ787" s="185"/>
    </row>
    <row r="788" spans="1:62" x14ac:dyDescent="0.3">
      <c r="A788" s="184"/>
      <c r="B788" s="185"/>
      <c r="I788" s="185"/>
      <c r="J788" s="185"/>
      <c r="L788" s="185"/>
      <c r="M788" s="185"/>
      <c r="N788" s="185"/>
      <c r="O788" s="185"/>
      <c r="P788" s="185"/>
      <c r="Q788" s="185"/>
      <c r="R788" s="185"/>
      <c r="S788" s="185"/>
      <c r="U788" s="185"/>
      <c r="V788" s="185"/>
      <c r="X788" s="185"/>
      <c r="Y788" s="185"/>
      <c r="Z788" s="185"/>
      <c r="AB788" s="185"/>
      <c r="AC788" s="185"/>
      <c r="AD788" s="185"/>
      <c r="AE788" s="185"/>
      <c r="AF788" s="185"/>
      <c r="AH788" s="185"/>
      <c r="AI788" s="185"/>
      <c r="AK788" s="185"/>
      <c r="AL788" s="185"/>
      <c r="AM788" s="185"/>
      <c r="AN788" s="185"/>
      <c r="AO788" s="185"/>
      <c r="AP788" s="185"/>
      <c r="AQ788" s="185"/>
      <c r="AR788" s="185"/>
      <c r="AS788" s="185"/>
      <c r="AT788" s="185"/>
      <c r="AU788" s="185"/>
      <c r="AV788" s="185"/>
      <c r="AW788" s="185"/>
      <c r="AX788" s="185"/>
      <c r="AY788" s="185"/>
      <c r="AZ788" s="185"/>
      <c r="BA788" s="185"/>
      <c r="BB788" s="185"/>
      <c r="BC788" s="185"/>
      <c r="BD788" s="185"/>
      <c r="BE788" s="185"/>
      <c r="BF788" s="185"/>
      <c r="BG788" s="185"/>
      <c r="BH788" s="185"/>
      <c r="BI788" s="185"/>
      <c r="BJ788" s="185"/>
    </row>
    <row r="789" spans="1:62" x14ac:dyDescent="0.3">
      <c r="A789" s="184"/>
      <c r="B789" s="185"/>
      <c r="I789" s="185"/>
      <c r="J789" s="185"/>
      <c r="L789" s="185"/>
      <c r="M789" s="185"/>
      <c r="N789" s="185"/>
      <c r="O789" s="185"/>
      <c r="P789" s="185"/>
      <c r="Q789" s="185"/>
      <c r="R789" s="185"/>
      <c r="S789" s="185"/>
      <c r="U789" s="185"/>
      <c r="V789" s="185"/>
      <c r="X789" s="185"/>
      <c r="Y789" s="185"/>
      <c r="Z789" s="185"/>
      <c r="AB789" s="185"/>
      <c r="AC789" s="185"/>
      <c r="AD789" s="185"/>
      <c r="AE789" s="185"/>
      <c r="AF789" s="185"/>
      <c r="AH789" s="185"/>
      <c r="AI789" s="185"/>
      <c r="AK789" s="185"/>
      <c r="AL789" s="185"/>
      <c r="AM789" s="185"/>
      <c r="AN789" s="185"/>
      <c r="AO789" s="185"/>
      <c r="AP789" s="185"/>
      <c r="AQ789" s="185"/>
      <c r="AR789" s="185"/>
      <c r="AS789" s="185"/>
      <c r="AT789" s="185"/>
      <c r="AU789" s="185"/>
      <c r="AV789" s="185"/>
      <c r="AW789" s="185"/>
      <c r="AX789" s="185"/>
      <c r="AY789" s="185"/>
      <c r="AZ789" s="185"/>
      <c r="BA789" s="185"/>
      <c r="BB789" s="185"/>
      <c r="BC789" s="185"/>
      <c r="BD789" s="185"/>
      <c r="BE789" s="185"/>
      <c r="BF789" s="185"/>
      <c r="BG789" s="185"/>
      <c r="BH789" s="185"/>
      <c r="BI789" s="185"/>
      <c r="BJ789" s="185"/>
    </row>
    <row r="790" spans="1:62" x14ac:dyDescent="0.3">
      <c r="A790" s="184"/>
      <c r="B790" s="185"/>
      <c r="I790" s="185"/>
      <c r="J790" s="185"/>
      <c r="L790" s="185"/>
      <c r="M790" s="185"/>
      <c r="N790" s="185"/>
      <c r="O790" s="185"/>
      <c r="P790" s="185"/>
      <c r="Q790" s="185"/>
      <c r="R790" s="185"/>
      <c r="S790" s="185"/>
      <c r="U790" s="185"/>
      <c r="V790" s="185"/>
      <c r="X790" s="185"/>
      <c r="Y790" s="185"/>
      <c r="Z790" s="185"/>
      <c r="AB790" s="185"/>
      <c r="AC790" s="185"/>
      <c r="AD790" s="185"/>
      <c r="AE790" s="185"/>
      <c r="AF790" s="185"/>
      <c r="AH790" s="185"/>
      <c r="AI790" s="185"/>
      <c r="AK790" s="185"/>
      <c r="AL790" s="185"/>
      <c r="AM790" s="185"/>
      <c r="AN790" s="185"/>
      <c r="AO790" s="185"/>
      <c r="AP790" s="185"/>
      <c r="AQ790" s="185"/>
      <c r="AR790" s="185"/>
      <c r="AS790" s="185"/>
      <c r="AT790" s="185"/>
      <c r="AU790" s="185"/>
      <c r="AV790" s="185"/>
      <c r="AW790" s="185"/>
      <c r="AX790" s="185"/>
      <c r="AY790" s="185"/>
      <c r="AZ790" s="185"/>
      <c r="BA790" s="185"/>
      <c r="BB790" s="185"/>
      <c r="BC790" s="185"/>
      <c r="BD790" s="185"/>
      <c r="BE790" s="185"/>
      <c r="BF790" s="185"/>
      <c r="BG790" s="185"/>
      <c r="BH790" s="185"/>
      <c r="BI790" s="185"/>
      <c r="BJ790" s="185"/>
    </row>
    <row r="791" spans="1:62" x14ac:dyDescent="0.3">
      <c r="A791" s="184"/>
      <c r="B791" s="185"/>
      <c r="I791" s="185"/>
      <c r="J791" s="185"/>
      <c r="L791" s="185"/>
      <c r="M791" s="185"/>
      <c r="N791" s="185"/>
      <c r="O791" s="185"/>
      <c r="P791" s="185"/>
      <c r="Q791" s="185"/>
      <c r="R791" s="185"/>
      <c r="S791" s="185"/>
      <c r="U791" s="185"/>
      <c r="V791" s="185"/>
      <c r="X791" s="185"/>
      <c r="Y791" s="185"/>
      <c r="Z791" s="185"/>
      <c r="AB791" s="185"/>
      <c r="AC791" s="185"/>
      <c r="AD791" s="185"/>
      <c r="AE791" s="185"/>
      <c r="AF791" s="185"/>
      <c r="AH791" s="185"/>
      <c r="AI791" s="185"/>
      <c r="AK791" s="185"/>
      <c r="AL791" s="185"/>
      <c r="AM791" s="185"/>
      <c r="AN791" s="185"/>
      <c r="AO791" s="185"/>
      <c r="AP791" s="185"/>
      <c r="AQ791" s="185"/>
      <c r="AR791" s="185"/>
      <c r="AS791" s="185"/>
      <c r="AT791" s="185"/>
      <c r="AU791" s="185"/>
      <c r="AV791" s="185"/>
      <c r="AW791" s="185"/>
      <c r="AX791" s="185"/>
      <c r="AY791" s="185"/>
      <c r="AZ791" s="185"/>
      <c r="BA791" s="185"/>
      <c r="BB791" s="185"/>
      <c r="BC791" s="185"/>
      <c r="BD791" s="185"/>
      <c r="BE791" s="185"/>
      <c r="BF791" s="185"/>
      <c r="BG791" s="185"/>
      <c r="BH791" s="185"/>
      <c r="BI791" s="185"/>
      <c r="BJ791" s="185"/>
    </row>
    <row r="792" spans="1:62" x14ac:dyDescent="0.3">
      <c r="A792" s="184"/>
      <c r="B792" s="185"/>
      <c r="I792" s="185"/>
      <c r="J792" s="185"/>
      <c r="L792" s="185"/>
      <c r="M792" s="185"/>
      <c r="N792" s="185"/>
      <c r="O792" s="185"/>
      <c r="P792" s="185"/>
      <c r="Q792" s="185"/>
      <c r="R792" s="185"/>
      <c r="S792" s="185"/>
      <c r="U792" s="185"/>
      <c r="V792" s="185"/>
      <c r="X792" s="185"/>
      <c r="Y792" s="185"/>
      <c r="Z792" s="185"/>
      <c r="AB792" s="185"/>
      <c r="AC792" s="185"/>
      <c r="AD792" s="185"/>
      <c r="AE792" s="185"/>
      <c r="AF792" s="185"/>
      <c r="AH792" s="185"/>
      <c r="AI792" s="185"/>
      <c r="AK792" s="185"/>
      <c r="AL792" s="185"/>
      <c r="AM792" s="185"/>
      <c r="AN792" s="185"/>
      <c r="AO792" s="185"/>
      <c r="AP792" s="185"/>
      <c r="AQ792" s="185"/>
      <c r="AR792" s="185"/>
      <c r="AS792" s="185"/>
      <c r="AT792" s="185"/>
      <c r="AU792" s="185"/>
      <c r="AV792" s="185"/>
      <c r="AW792" s="185"/>
      <c r="AX792" s="185"/>
      <c r="AY792" s="185"/>
      <c r="AZ792" s="185"/>
      <c r="BA792" s="185"/>
      <c r="BB792" s="185"/>
      <c r="BC792" s="185"/>
      <c r="BD792" s="185"/>
      <c r="BE792" s="185"/>
      <c r="BF792" s="185"/>
      <c r="BG792" s="185"/>
      <c r="BH792" s="185"/>
      <c r="BI792" s="185"/>
      <c r="BJ792" s="185"/>
    </row>
    <row r="793" spans="1:62" x14ac:dyDescent="0.3">
      <c r="A793" s="184"/>
      <c r="B793" s="185"/>
      <c r="I793" s="185"/>
      <c r="J793" s="185"/>
      <c r="L793" s="185"/>
      <c r="M793" s="185"/>
      <c r="N793" s="185"/>
      <c r="O793" s="185"/>
      <c r="P793" s="185"/>
      <c r="Q793" s="185"/>
      <c r="R793" s="185"/>
      <c r="S793" s="185"/>
      <c r="U793" s="185"/>
      <c r="V793" s="185"/>
      <c r="X793" s="185"/>
      <c r="Y793" s="185"/>
      <c r="Z793" s="185"/>
      <c r="AB793" s="185"/>
      <c r="AC793" s="185"/>
      <c r="AD793" s="185"/>
      <c r="AE793" s="185"/>
      <c r="AF793" s="185"/>
      <c r="AH793" s="185"/>
      <c r="AI793" s="185"/>
      <c r="AK793" s="185"/>
      <c r="AL793" s="185"/>
      <c r="AM793" s="185"/>
      <c r="AN793" s="185"/>
      <c r="AO793" s="185"/>
      <c r="AP793" s="185"/>
      <c r="AQ793" s="185"/>
      <c r="AR793" s="185"/>
      <c r="AS793" s="185"/>
      <c r="AT793" s="185"/>
      <c r="AU793" s="185"/>
      <c r="AV793" s="185"/>
      <c r="AW793" s="185"/>
      <c r="AX793" s="185"/>
      <c r="AY793" s="185"/>
      <c r="AZ793" s="185"/>
      <c r="BA793" s="185"/>
      <c r="BB793" s="185"/>
      <c r="BC793" s="185"/>
      <c r="BD793" s="185"/>
      <c r="BE793" s="185"/>
      <c r="BF793" s="185"/>
      <c r="BG793" s="185"/>
      <c r="BH793" s="185"/>
      <c r="BI793" s="185"/>
      <c r="BJ793" s="185"/>
    </row>
    <row r="794" spans="1:62" x14ac:dyDescent="0.3">
      <c r="A794" s="184"/>
      <c r="B794" s="185"/>
      <c r="I794" s="185"/>
      <c r="J794" s="185"/>
      <c r="L794" s="185"/>
      <c r="M794" s="185"/>
      <c r="N794" s="185"/>
      <c r="O794" s="185"/>
      <c r="P794" s="185"/>
      <c r="Q794" s="185"/>
      <c r="R794" s="185"/>
      <c r="S794" s="185"/>
      <c r="U794" s="185"/>
      <c r="V794" s="185"/>
      <c r="X794" s="185"/>
      <c r="Y794" s="185"/>
      <c r="Z794" s="185"/>
      <c r="AB794" s="185"/>
      <c r="AC794" s="185"/>
      <c r="AD794" s="185"/>
      <c r="AE794" s="185"/>
      <c r="AF794" s="185"/>
      <c r="AH794" s="185"/>
      <c r="AI794" s="185"/>
      <c r="AK794" s="185"/>
      <c r="AL794" s="185"/>
      <c r="AM794" s="185"/>
      <c r="AN794" s="185"/>
      <c r="AO794" s="185"/>
      <c r="AP794" s="185"/>
      <c r="AQ794" s="185"/>
      <c r="AR794" s="185"/>
      <c r="AS794" s="185"/>
      <c r="AT794" s="185"/>
      <c r="AU794" s="185"/>
      <c r="AV794" s="185"/>
      <c r="AW794" s="185"/>
      <c r="AX794" s="185"/>
      <c r="AY794" s="185"/>
      <c r="AZ794" s="185"/>
      <c r="BA794" s="185"/>
      <c r="BB794" s="185"/>
      <c r="BC794" s="185"/>
      <c r="BD794" s="185"/>
      <c r="BE794" s="185"/>
      <c r="BF794" s="185"/>
      <c r="BG794" s="185"/>
      <c r="BH794" s="185"/>
      <c r="BI794" s="185"/>
      <c r="BJ794" s="185"/>
    </row>
    <row r="795" spans="1:62" x14ac:dyDescent="0.3">
      <c r="A795" s="184"/>
      <c r="B795" s="185"/>
      <c r="I795" s="185"/>
      <c r="J795" s="185"/>
      <c r="L795" s="185"/>
      <c r="M795" s="185"/>
      <c r="N795" s="185"/>
      <c r="O795" s="185"/>
      <c r="P795" s="185"/>
      <c r="Q795" s="185"/>
      <c r="R795" s="185"/>
      <c r="S795" s="185"/>
      <c r="U795" s="185"/>
      <c r="V795" s="185"/>
      <c r="X795" s="185"/>
      <c r="Y795" s="185"/>
      <c r="Z795" s="185"/>
      <c r="AB795" s="185"/>
      <c r="AC795" s="185"/>
      <c r="AD795" s="185"/>
      <c r="AE795" s="185"/>
      <c r="AF795" s="185"/>
      <c r="AH795" s="185"/>
      <c r="AI795" s="185"/>
      <c r="AK795" s="185"/>
      <c r="AL795" s="185"/>
      <c r="AM795" s="185"/>
      <c r="AN795" s="185"/>
      <c r="AO795" s="185"/>
      <c r="AP795" s="185"/>
      <c r="AQ795" s="185"/>
      <c r="AR795" s="185"/>
      <c r="AS795" s="185"/>
      <c r="AT795" s="185"/>
      <c r="AU795" s="185"/>
      <c r="AV795" s="185"/>
      <c r="AW795" s="185"/>
      <c r="AX795" s="185"/>
      <c r="AY795" s="185"/>
      <c r="AZ795" s="185"/>
      <c r="BA795" s="185"/>
      <c r="BB795" s="185"/>
      <c r="BC795" s="185"/>
      <c r="BD795" s="185"/>
      <c r="BE795" s="185"/>
      <c r="BF795" s="185"/>
      <c r="BG795" s="185"/>
      <c r="BH795" s="185"/>
      <c r="BI795" s="185"/>
      <c r="BJ795" s="185"/>
    </row>
    <row r="796" spans="1:62" x14ac:dyDescent="0.3">
      <c r="A796" s="184"/>
      <c r="B796" s="185"/>
      <c r="I796" s="185"/>
      <c r="J796" s="185"/>
      <c r="L796" s="185"/>
      <c r="M796" s="185"/>
      <c r="N796" s="185"/>
      <c r="O796" s="185"/>
      <c r="P796" s="185"/>
      <c r="Q796" s="185"/>
      <c r="R796" s="185"/>
      <c r="S796" s="185"/>
      <c r="U796" s="185"/>
      <c r="V796" s="185"/>
      <c r="X796" s="185"/>
      <c r="Y796" s="185"/>
      <c r="Z796" s="185"/>
      <c r="AB796" s="185"/>
      <c r="AC796" s="185"/>
      <c r="AD796" s="185"/>
      <c r="AE796" s="185"/>
      <c r="AF796" s="185"/>
      <c r="AH796" s="185"/>
      <c r="AI796" s="185"/>
      <c r="AK796" s="185"/>
      <c r="AL796" s="185"/>
      <c r="AM796" s="185"/>
      <c r="AN796" s="185"/>
      <c r="AO796" s="185"/>
      <c r="AP796" s="185"/>
      <c r="AQ796" s="185"/>
      <c r="AR796" s="185"/>
      <c r="AS796" s="185"/>
      <c r="AT796" s="185"/>
      <c r="AU796" s="185"/>
      <c r="AV796" s="185"/>
      <c r="AW796" s="185"/>
      <c r="AX796" s="185"/>
      <c r="AY796" s="185"/>
      <c r="AZ796" s="185"/>
      <c r="BA796" s="185"/>
      <c r="BB796" s="185"/>
      <c r="BC796" s="185"/>
      <c r="BD796" s="185"/>
      <c r="BE796" s="185"/>
      <c r="BF796" s="185"/>
      <c r="BG796" s="185"/>
      <c r="BH796" s="185"/>
      <c r="BI796" s="185"/>
      <c r="BJ796" s="185"/>
    </row>
    <row r="797" spans="1:62" x14ac:dyDescent="0.3">
      <c r="A797" s="184"/>
      <c r="B797" s="185"/>
      <c r="I797" s="185"/>
      <c r="J797" s="185"/>
      <c r="L797" s="185"/>
      <c r="M797" s="185"/>
      <c r="N797" s="185"/>
      <c r="O797" s="185"/>
      <c r="P797" s="185"/>
      <c r="Q797" s="185"/>
      <c r="R797" s="185"/>
      <c r="S797" s="185"/>
      <c r="U797" s="185"/>
      <c r="V797" s="185"/>
      <c r="X797" s="185"/>
      <c r="Y797" s="185"/>
      <c r="Z797" s="185"/>
      <c r="AB797" s="185"/>
      <c r="AC797" s="185"/>
      <c r="AD797" s="185"/>
      <c r="AE797" s="185"/>
      <c r="AF797" s="185"/>
      <c r="AH797" s="185"/>
      <c r="AI797" s="185"/>
      <c r="AK797" s="185"/>
      <c r="AL797" s="185"/>
      <c r="AM797" s="185"/>
      <c r="AN797" s="185"/>
      <c r="AO797" s="185"/>
      <c r="AP797" s="185"/>
      <c r="AQ797" s="185"/>
      <c r="AR797" s="185"/>
      <c r="AS797" s="185"/>
      <c r="AT797" s="185"/>
      <c r="AU797" s="185"/>
      <c r="AV797" s="185"/>
      <c r="AW797" s="185"/>
      <c r="AX797" s="185"/>
      <c r="AY797" s="185"/>
      <c r="AZ797" s="185"/>
      <c r="BA797" s="185"/>
      <c r="BB797" s="185"/>
      <c r="BC797" s="185"/>
      <c r="BD797" s="185"/>
      <c r="BE797" s="185"/>
      <c r="BF797" s="185"/>
      <c r="BG797" s="185"/>
      <c r="BH797" s="185"/>
      <c r="BI797" s="185"/>
      <c r="BJ797" s="185"/>
    </row>
    <row r="798" spans="1:62" x14ac:dyDescent="0.3">
      <c r="A798" s="184"/>
      <c r="B798" s="185"/>
      <c r="I798" s="185"/>
      <c r="J798" s="185"/>
      <c r="L798" s="185"/>
      <c r="M798" s="185"/>
      <c r="N798" s="185"/>
      <c r="O798" s="185"/>
      <c r="P798" s="185"/>
      <c r="Q798" s="185"/>
      <c r="R798" s="185"/>
      <c r="S798" s="185"/>
      <c r="U798" s="185"/>
      <c r="V798" s="185"/>
      <c r="X798" s="185"/>
      <c r="Y798" s="185"/>
      <c r="Z798" s="185"/>
      <c r="AB798" s="185"/>
      <c r="AC798" s="185"/>
      <c r="AD798" s="185"/>
      <c r="AE798" s="185"/>
      <c r="AF798" s="185"/>
      <c r="AH798" s="185"/>
      <c r="AI798" s="185"/>
      <c r="AK798" s="185"/>
      <c r="AL798" s="185"/>
      <c r="AM798" s="185"/>
      <c r="AN798" s="185"/>
      <c r="AO798" s="185"/>
      <c r="AP798" s="185"/>
      <c r="AQ798" s="185"/>
      <c r="AR798" s="185"/>
      <c r="AS798" s="185"/>
      <c r="AT798" s="185"/>
      <c r="AU798" s="185"/>
      <c r="AV798" s="185"/>
      <c r="AW798" s="185"/>
      <c r="AX798" s="185"/>
      <c r="AY798" s="185"/>
      <c r="AZ798" s="185"/>
      <c r="BA798" s="185"/>
      <c r="BB798" s="185"/>
      <c r="BC798" s="185"/>
      <c r="BD798" s="185"/>
      <c r="BE798" s="185"/>
      <c r="BF798" s="185"/>
      <c r="BG798" s="185"/>
      <c r="BH798" s="185"/>
      <c r="BI798" s="185"/>
      <c r="BJ798" s="185"/>
    </row>
    <row r="799" spans="1:62" x14ac:dyDescent="0.3">
      <c r="A799" s="184"/>
      <c r="B799" s="185"/>
      <c r="I799" s="185"/>
      <c r="J799" s="185"/>
      <c r="L799" s="185"/>
      <c r="M799" s="185"/>
      <c r="N799" s="185"/>
      <c r="O799" s="185"/>
      <c r="P799" s="185"/>
      <c r="Q799" s="185"/>
      <c r="R799" s="185"/>
      <c r="S799" s="185"/>
      <c r="U799" s="185"/>
      <c r="V799" s="185"/>
      <c r="X799" s="185"/>
      <c r="Y799" s="185"/>
      <c r="Z799" s="185"/>
      <c r="AB799" s="185"/>
      <c r="AC799" s="185"/>
      <c r="AD799" s="185"/>
      <c r="AE799" s="185"/>
      <c r="AF799" s="185"/>
      <c r="AH799" s="185"/>
      <c r="AI799" s="185"/>
      <c r="AK799" s="185"/>
      <c r="AL799" s="185"/>
      <c r="AM799" s="185"/>
      <c r="AN799" s="185"/>
      <c r="AO799" s="185"/>
      <c r="AP799" s="185"/>
      <c r="AQ799" s="185"/>
      <c r="AR799" s="185"/>
      <c r="AS799" s="185"/>
      <c r="AT799" s="185"/>
      <c r="AU799" s="185"/>
      <c r="AV799" s="185"/>
      <c r="AW799" s="185"/>
      <c r="AX799" s="185"/>
      <c r="AY799" s="185"/>
      <c r="AZ799" s="185"/>
      <c r="BA799" s="185"/>
      <c r="BB799" s="185"/>
      <c r="BC799" s="185"/>
      <c r="BD799" s="185"/>
      <c r="BE799" s="185"/>
      <c r="BF799" s="185"/>
      <c r="BG799" s="185"/>
      <c r="BH799" s="185"/>
      <c r="BI799" s="185"/>
      <c r="BJ799" s="185"/>
    </row>
    <row r="800" spans="1:62" x14ac:dyDescent="0.3">
      <c r="A800" s="184"/>
      <c r="B800" s="185"/>
      <c r="I800" s="185"/>
      <c r="J800" s="185"/>
      <c r="L800" s="185"/>
      <c r="M800" s="185"/>
      <c r="N800" s="185"/>
      <c r="O800" s="185"/>
      <c r="P800" s="185"/>
      <c r="Q800" s="185"/>
      <c r="R800" s="185"/>
      <c r="S800" s="185"/>
      <c r="U800" s="185"/>
      <c r="V800" s="185"/>
      <c r="X800" s="185"/>
      <c r="Y800" s="185"/>
      <c r="Z800" s="185"/>
      <c r="AB800" s="185"/>
      <c r="AC800" s="185"/>
      <c r="AD800" s="185"/>
      <c r="AE800" s="185"/>
      <c r="AF800" s="185"/>
      <c r="AH800" s="185"/>
      <c r="AI800" s="185"/>
      <c r="AK800" s="185"/>
      <c r="AL800" s="185"/>
      <c r="AM800" s="185"/>
      <c r="AN800" s="185"/>
      <c r="AO800" s="185"/>
      <c r="AP800" s="185"/>
      <c r="AQ800" s="185"/>
      <c r="AR800" s="185"/>
      <c r="AS800" s="185"/>
      <c r="AT800" s="185"/>
      <c r="AU800" s="185"/>
      <c r="AV800" s="185"/>
      <c r="AW800" s="185"/>
      <c r="AX800" s="185"/>
      <c r="AY800" s="185"/>
      <c r="AZ800" s="185"/>
      <c r="BA800" s="185"/>
      <c r="BB800" s="185"/>
      <c r="BC800" s="185"/>
      <c r="BD800" s="185"/>
      <c r="BE800" s="185"/>
      <c r="BF800" s="185"/>
      <c r="BG800" s="185"/>
      <c r="BH800" s="185"/>
      <c r="BI800" s="185"/>
      <c r="BJ800" s="185"/>
    </row>
    <row r="801" spans="1:62" x14ac:dyDescent="0.3">
      <c r="A801" s="184"/>
      <c r="B801" s="185"/>
      <c r="I801" s="185"/>
      <c r="J801" s="185"/>
      <c r="L801" s="185"/>
      <c r="M801" s="185"/>
      <c r="N801" s="185"/>
      <c r="O801" s="185"/>
      <c r="P801" s="185"/>
      <c r="Q801" s="185"/>
      <c r="R801" s="185"/>
      <c r="S801" s="185"/>
      <c r="U801" s="185"/>
      <c r="V801" s="185"/>
      <c r="X801" s="185"/>
      <c r="Y801" s="185"/>
      <c r="Z801" s="185"/>
      <c r="AB801" s="185"/>
      <c r="AC801" s="185"/>
      <c r="AD801" s="185"/>
      <c r="AE801" s="185"/>
      <c r="AF801" s="185"/>
      <c r="AH801" s="185"/>
      <c r="AI801" s="185"/>
      <c r="AK801" s="185"/>
      <c r="AL801" s="185"/>
      <c r="AM801" s="185"/>
      <c r="AN801" s="185"/>
      <c r="AO801" s="185"/>
      <c r="AP801" s="185"/>
      <c r="AQ801" s="185"/>
      <c r="AR801" s="185"/>
      <c r="AS801" s="185"/>
      <c r="AT801" s="185"/>
      <c r="AU801" s="185"/>
      <c r="AV801" s="185"/>
      <c r="AW801" s="185"/>
      <c r="AX801" s="185"/>
      <c r="AY801" s="185"/>
      <c r="AZ801" s="185"/>
      <c r="BA801" s="185"/>
      <c r="BB801" s="185"/>
      <c r="BC801" s="185"/>
      <c r="BD801" s="185"/>
      <c r="BE801" s="185"/>
      <c r="BF801" s="185"/>
      <c r="BG801" s="185"/>
      <c r="BH801" s="185"/>
      <c r="BI801" s="185"/>
      <c r="BJ801" s="185"/>
    </row>
    <row r="802" spans="1:62" x14ac:dyDescent="0.3">
      <c r="A802" s="184"/>
      <c r="B802" s="185"/>
      <c r="I802" s="185"/>
      <c r="J802" s="185"/>
      <c r="L802" s="185"/>
      <c r="M802" s="185"/>
      <c r="N802" s="185"/>
      <c r="O802" s="185"/>
      <c r="P802" s="185"/>
      <c r="Q802" s="185"/>
      <c r="R802" s="185"/>
      <c r="S802" s="185"/>
      <c r="U802" s="185"/>
      <c r="V802" s="185"/>
      <c r="X802" s="185"/>
      <c r="Y802" s="185"/>
      <c r="Z802" s="185"/>
      <c r="AB802" s="185"/>
      <c r="AC802" s="185"/>
      <c r="AD802" s="185"/>
      <c r="AE802" s="185"/>
      <c r="AF802" s="185"/>
      <c r="AH802" s="185"/>
      <c r="AI802" s="185"/>
      <c r="AK802" s="185"/>
      <c r="AL802" s="185"/>
      <c r="AM802" s="185"/>
      <c r="AN802" s="185"/>
      <c r="AO802" s="185"/>
      <c r="AP802" s="185"/>
      <c r="AQ802" s="185"/>
      <c r="AR802" s="185"/>
      <c r="AS802" s="185"/>
      <c r="AT802" s="185"/>
      <c r="AU802" s="185"/>
      <c r="AV802" s="185"/>
      <c r="AW802" s="185"/>
      <c r="AX802" s="185"/>
      <c r="AY802" s="185"/>
      <c r="AZ802" s="185"/>
      <c r="BA802" s="185"/>
      <c r="BB802" s="185"/>
      <c r="BC802" s="185"/>
      <c r="BD802" s="185"/>
      <c r="BE802" s="185"/>
      <c r="BF802" s="185"/>
      <c r="BG802" s="185"/>
      <c r="BH802" s="185"/>
      <c r="BI802" s="185"/>
      <c r="BJ802" s="185"/>
    </row>
    <row r="803" spans="1:62" x14ac:dyDescent="0.3">
      <c r="A803" s="184"/>
      <c r="B803" s="185"/>
      <c r="I803" s="185"/>
      <c r="J803" s="185"/>
      <c r="L803" s="185"/>
      <c r="M803" s="185"/>
      <c r="N803" s="185"/>
      <c r="O803" s="185"/>
      <c r="P803" s="185"/>
      <c r="Q803" s="185"/>
      <c r="R803" s="185"/>
      <c r="S803" s="185"/>
      <c r="U803" s="185"/>
      <c r="V803" s="185"/>
      <c r="X803" s="185"/>
      <c r="Y803" s="185"/>
      <c r="Z803" s="185"/>
      <c r="AB803" s="185"/>
      <c r="AC803" s="185"/>
      <c r="AD803" s="185"/>
      <c r="AE803" s="185"/>
      <c r="AF803" s="185"/>
      <c r="AH803" s="185"/>
      <c r="AI803" s="185"/>
      <c r="AK803" s="185"/>
      <c r="AL803" s="185"/>
      <c r="AM803" s="185"/>
      <c r="AN803" s="185"/>
      <c r="AO803" s="185"/>
      <c r="AP803" s="185"/>
      <c r="AQ803" s="185"/>
      <c r="AR803" s="185"/>
      <c r="AS803" s="185"/>
      <c r="AT803" s="185"/>
      <c r="AU803" s="185"/>
      <c r="AV803" s="185"/>
      <c r="AW803" s="185"/>
      <c r="AX803" s="185"/>
      <c r="AY803" s="185"/>
      <c r="AZ803" s="185"/>
      <c r="BA803" s="185"/>
      <c r="BB803" s="185"/>
      <c r="BC803" s="185"/>
      <c r="BD803" s="185"/>
      <c r="BE803" s="185"/>
      <c r="BF803" s="185"/>
      <c r="BG803" s="185"/>
      <c r="BH803" s="185"/>
      <c r="BI803" s="185"/>
      <c r="BJ803" s="185"/>
    </row>
    <row r="804" spans="1:62" x14ac:dyDescent="0.3">
      <c r="A804" s="184"/>
      <c r="B804" s="185"/>
      <c r="I804" s="185"/>
      <c r="J804" s="185"/>
      <c r="L804" s="185"/>
      <c r="M804" s="185"/>
      <c r="N804" s="185"/>
      <c r="O804" s="185"/>
      <c r="P804" s="185"/>
      <c r="Q804" s="185"/>
      <c r="R804" s="185"/>
      <c r="S804" s="185"/>
      <c r="U804" s="185"/>
      <c r="V804" s="185"/>
      <c r="X804" s="185"/>
      <c r="Y804" s="185"/>
      <c r="Z804" s="185"/>
      <c r="AB804" s="185"/>
      <c r="AC804" s="185"/>
      <c r="AD804" s="185"/>
      <c r="AE804" s="185"/>
      <c r="AF804" s="185"/>
      <c r="AH804" s="185"/>
      <c r="AI804" s="185"/>
      <c r="AK804" s="185"/>
      <c r="AL804" s="185"/>
      <c r="AM804" s="185"/>
      <c r="AN804" s="185"/>
      <c r="AO804" s="185"/>
      <c r="AP804" s="185"/>
      <c r="AQ804" s="185"/>
      <c r="AR804" s="185"/>
      <c r="AS804" s="185"/>
      <c r="AT804" s="185"/>
      <c r="AU804" s="185"/>
      <c r="AV804" s="185"/>
      <c r="AW804" s="185"/>
      <c r="AX804" s="185"/>
      <c r="AY804" s="185"/>
      <c r="AZ804" s="185"/>
      <c r="BA804" s="185"/>
      <c r="BB804" s="185"/>
      <c r="BC804" s="185"/>
      <c r="BD804" s="185"/>
      <c r="BE804" s="185"/>
      <c r="BF804" s="185"/>
      <c r="BG804" s="185"/>
      <c r="BH804" s="185"/>
      <c r="BI804" s="185"/>
      <c r="BJ804" s="185"/>
    </row>
    <row r="805" spans="1:62" x14ac:dyDescent="0.3">
      <c r="A805" s="184"/>
      <c r="B805" s="185"/>
      <c r="I805" s="185"/>
      <c r="J805" s="185"/>
      <c r="L805" s="185"/>
      <c r="M805" s="185"/>
      <c r="N805" s="185"/>
      <c r="O805" s="185"/>
      <c r="P805" s="185"/>
      <c r="Q805" s="185"/>
      <c r="R805" s="185"/>
      <c r="S805" s="185"/>
      <c r="U805" s="185"/>
      <c r="V805" s="185"/>
      <c r="X805" s="185"/>
      <c r="Y805" s="185"/>
      <c r="Z805" s="185"/>
      <c r="AB805" s="185"/>
      <c r="AC805" s="185"/>
      <c r="AD805" s="185"/>
      <c r="AE805" s="185"/>
      <c r="AF805" s="185"/>
      <c r="AH805" s="185"/>
      <c r="AI805" s="185"/>
      <c r="AK805" s="185"/>
      <c r="AL805" s="185"/>
      <c r="AM805" s="185"/>
      <c r="AN805" s="185"/>
      <c r="AO805" s="185"/>
      <c r="AP805" s="185"/>
      <c r="AQ805" s="185"/>
      <c r="AR805" s="185"/>
      <c r="AS805" s="185"/>
      <c r="AT805" s="185"/>
      <c r="AU805" s="185"/>
      <c r="AV805" s="185"/>
      <c r="AW805" s="185"/>
      <c r="AX805" s="185"/>
      <c r="AY805" s="185"/>
      <c r="AZ805" s="185"/>
      <c r="BA805" s="185"/>
      <c r="BB805" s="185"/>
      <c r="BC805" s="185"/>
      <c r="BD805" s="185"/>
      <c r="BE805" s="185"/>
      <c r="BF805" s="185"/>
      <c r="BG805" s="185"/>
      <c r="BH805" s="185"/>
      <c r="BI805" s="185"/>
      <c r="BJ805" s="185"/>
    </row>
    <row r="806" spans="1:62" x14ac:dyDescent="0.3">
      <c r="A806" s="184"/>
      <c r="B806" s="185"/>
      <c r="I806" s="185"/>
      <c r="J806" s="185"/>
      <c r="L806" s="185"/>
      <c r="M806" s="185"/>
      <c r="N806" s="185"/>
      <c r="O806" s="185"/>
      <c r="P806" s="185"/>
      <c r="Q806" s="185"/>
      <c r="R806" s="185"/>
      <c r="S806" s="185"/>
      <c r="U806" s="185"/>
      <c r="V806" s="185"/>
      <c r="X806" s="185"/>
      <c r="Y806" s="185"/>
      <c r="Z806" s="185"/>
      <c r="AB806" s="185"/>
      <c r="AC806" s="185"/>
      <c r="AD806" s="185"/>
      <c r="AE806" s="185"/>
      <c r="AF806" s="185"/>
      <c r="AH806" s="185"/>
      <c r="AI806" s="185"/>
      <c r="AK806" s="185"/>
      <c r="AL806" s="185"/>
      <c r="AM806" s="185"/>
      <c r="AN806" s="185"/>
      <c r="AO806" s="185"/>
      <c r="AP806" s="185"/>
      <c r="AQ806" s="185"/>
      <c r="AR806" s="185"/>
      <c r="AS806" s="185"/>
      <c r="AT806" s="185"/>
      <c r="AU806" s="185"/>
      <c r="AV806" s="185"/>
      <c r="AW806" s="185"/>
      <c r="AX806" s="185"/>
      <c r="AY806" s="185"/>
      <c r="AZ806" s="185"/>
      <c r="BA806" s="185"/>
      <c r="BB806" s="185"/>
      <c r="BC806" s="185"/>
      <c r="BD806" s="185"/>
      <c r="BE806" s="185"/>
      <c r="BF806" s="185"/>
      <c r="BG806" s="185"/>
      <c r="BH806" s="185"/>
      <c r="BI806" s="185"/>
      <c r="BJ806" s="185"/>
    </row>
    <row r="807" spans="1:62" x14ac:dyDescent="0.3">
      <c r="A807" s="184"/>
      <c r="B807" s="185"/>
      <c r="I807" s="185"/>
      <c r="J807" s="185"/>
      <c r="L807" s="185"/>
      <c r="M807" s="185"/>
      <c r="N807" s="185"/>
      <c r="O807" s="185"/>
      <c r="P807" s="185"/>
      <c r="Q807" s="185"/>
      <c r="R807" s="185"/>
      <c r="S807" s="185"/>
      <c r="U807" s="185"/>
      <c r="V807" s="185"/>
      <c r="X807" s="185"/>
      <c r="Y807" s="185"/>
      <c r="Z807" s="185"/>
      <c r="AB807" s="185"/>
      <c r="AC807" s="185"/>
      <c r="AD807" s="185"/>
      <c r="AE807" s="185"/>
      <c r="AF807" s="185"/>
      <c r="AH807" s="185"/>
      <c r="AI807" s="185"/>
      <c r="AK807" s="185"/>
      <c r="AL807" s="185"/>
      <c r="AM807" s="185"/>
      <c r="AN807" s="185"/>
      <c r="AO807" s="185"/>
      <c r="AP807" s="185"/>
      <c r="AQ807" s="185"/>
      <c r="AR807" s="185"/>
      <c r="AS807" s="185"/>
      <c r="AT807" s="185"/>
      <c r="AU807" s="185"/>
      <c r="AV807" s="185"/>
      <c r="AW807" s="185"/>
      <c r="AX807" s="185"/>
      <c r="AY807" s="185"/>
      <c r="AZ807" s="185"/>
      <c r="BA807" s="185"/>
      <c r="BB807" s="185"/>
      <c r="BC807" s="185"/>
      <c r="BD807" s="185"/>
      <c r="BE807" s="185"/>
      <c r="BF807" s="185"/>
      <c r="BG807" s="185"/>
      <c r="BH807" s="185"/>
      <c r="BI807" s="185"/>
      <c r="BJ807" s="185"/>
    </row>
    <row r="808" spans="1:62" x14ac:dyDescent="0.3">
      <c r="A808" s="184"/>
      <c r="B808" s="185"/>
      <c r="I808" s="185"/>
      <c r="J808" s="185"/>
      <c r="L808" s="185"/>
      <c r="M808" s="185"/>
      <c r="N808" s="185"/>
      <c r="O808" s="185"/>
      <c r="P808" s="185"/>
      <c r="Q808" s="185"/>
      <c r="R808" s="185"/>
      <c r="S808" s="185"/>
      <c r="U808" s="185"/>
      <c r="V808" s="185"/>
      <c r="X808" s="185"/>
      <c r="Y808" s="185"/>
      <c r="Z808" s="185"/>
      <c r="AB808" s="185"/>
      <c r="AC808" s="185"/>
      <c r="AD808" s="185"/>
      <c r="AE808" s="185"/>
      <c r="AF808" s="185"/>
      <c r="AH808" s="185"/>
      <c r="AI808" s="185"/>
      <c r="AK808" s="185"/>
      <c r="AL808" s="185"/>
      <c r="AM808" s="185"/>
      <c r="AN808" s="185"/>
      <c r="AO808" s="185"/>
      <c r="AP808" s="185"/>
      <c r="AQ808" s="185"/>
      <c r="AR808" s="185"/>
      <c r="AS808" s="185"/>
      <c r="AT808" s="185"/>
      <c r="AU808" s="185"/>
      <c r="AV808" s="185"/>
      <c r="AW808" s="185"/>
      <c r="AX808" s="185"/>
      <c r="AY808" s="185"/>
      <c r="AZ808" s="185"/>
      <c r="BA808" s="185"/>
      <c r="BB808" s="185"/>
      <c r="BC808" s="185"/>
      <c r="BD808" s="185"/>
      <c r="BE808" s="185"/>
      <c r="BF808" s="185"/>
      <c r="BG808" s="185"/>
      <c r="BH808" s="185"/>
      <c r="BI808" s="185"/>
      <c r="BJ808" s="185"/>
    </row>
    <row r="809" spans="1:62" x14ac:dyDescent="0.3">
      <c r="A809" s="184"/>
      <c r="B809" s="185"/>
      <c r="I809" s="185"/>
      <c r="J809" s="185"/>
      <c r="L809" s="185"/>
      <c r="M809" s="185"/>
      <c r="N809" s="185"/>
      <c r="O809" s="185"/>
      <c r="P809" s="185"/>
      <c r="Q809" s="185"/>
      <c r="R809" s="185"/>
      <c r="S809" s="185"/>
      <c r="U809" s="185"/>
      <c r="V809" s="185"/>
      <c r="X809" s="185"/>
      <c r="Y809" s="185"/>
      <c r="Z809" s="185"/>
      <c r="AB809" s="185"/>
      <c r="AC809" s="185"/>
      <c r="AD809" s="185"/>
      <c r="AE809" s="185"/>
      <c r="AF809" s="185"/>
      <c r="AH809" s="185"/>
      <c r="AI809" s="185"/>
      <c r="AK809" s="185"/>
      <c r="AL809" s="185"/>
      <c r="AM809" s="185"/>
      <c r="AN809" s="185"/>
      <c r="AO809" s="185"/>
      <c r="AP809" s="185"/>
      <c r="AQ809" s="185"/>
      <c r="AR809" s="185"/>
      <c r="AS809" s="185"/>
      <c r="AT809" s="185"/>
      <c r="AU809" s="185"/>
      <c r="AV809" s="185"/>
      <c r="AW809" s="185"/>
      <c r="AX809" s="185"/>
      <c r="AY809" s="185"/>
      <c r="AZ809" s="185"/>
      <c r="BA809" s="185"/>
      <c r="BB809" s="185"/>
      <c r="BC809" s="185"/>
      <c r="BD809" s="185"/>
      <c r="BE809" s="185"/>
      <c r="BF809" s="185"/>
      <c r="BG809" s="185"/>
      <c r="BH809" s="185"/>
      <c r="BI809" s="185"/>
      <c r="BJ809" s="185"/>
    </row>
    <row r="810" spans="1:62" x14ac:dyDescent="0.3">
      <c r="A810" s="184"/>
      <c r="B810" s="185"/>
      <c r="I810" s="185"/>
      <c r="J810" s="185"/>
      <c r="L810" s="185"/>
      <c r="M810" s="185"/>
      <c r="N810" s="185"/>
      <c r="O810" s="185"/>
      <c r="P810" s="185"/>
      <c r="Q810" s="185"/>
      <c r="R810" s="185"/>
      <c r="S810" s="185"/>
      <c r="U810" s="185"/>
      <c r="V810" s="185"/>
      <c r="X810" s="185"/>
      <c r="Y810" s="185"/>
      <c r="Z810" s="185"/>
      <c r="AB810" s="185"/>
      <c r="AC810" s="185"/>
      <c r="AD810" s="185"/>
      <c r="AE810" s="185"/>
      <c r="AF810" s="185"/>
      <c r="AH810" s="185"/>
      <c r="AI810" s="185"/>
      <c r="AK810" s="185"/>
      <c r="AL810" s="185"/>
      <c r="AM810" s="185"/>
      <c r="AN810" s="185"/>
      <c r="AO810" s="185"/>
      <c r="AP810" s="185"/>
      <c r="AQ810" s="185"/>
      <c r="AR810" s="185"/>
      <c r="AS810" s="185"/>
      <c r="AT810" s="185"/>
      <c r="AU810" s="185"/>
      <c r="AV810" s="185"/>
      <c r="AW810" s="185"/>
      <c r="AX810" s="185"/>
      <c r="AY810" s="185"/>
      <c r="AZ810" s="185"/>
      <c r="BA810" s="185"/>
      <c r="BB810" s="185"/>
      <c r="BC810" s="185"/>
      <c r="BD810" s="185"/>
      <c r="BE810" s="185"/>
      <c r="BF810" s="185"/>
      <c r="BG810" s="185"/>
      <c r="BH810" s="185"/>
      <c r="BI810" s="185"/>
      <c r="BJ810" s="185"/>
    </row>
    <row r="811" spans="1:62" x14ac:dyDescent="0.3">
      <c r="A811" s="184"/>
      <c r="B811" s="185"/>
      <c r="I811" s="185"/>
      <c r="J811" s="185"/>
      <c r="L811" s="185"/>
      <c r="M811" s="185"/>
      <c r="N811" s="185"/>
      <c r="O811" s="185"/>
      <c r="P811" s="185"/>
      <c r="Q811" s="185"/>
      <c r="R811" s="185"/>
      <c r="S811" s="185"/>
      <c r="U811" s="185"/>
      <c r="V811" s="185"/>
      <c r="X811" s="185"/>
      <c r="Y811" s="185"/>
      <c r="Z811" s="185"/>
      <c r="AB811" s="185"/>
      <c r="AC811" s="185"/>
      <c r="AD811" s="185"/>
      <c r="AE811" s="185"/>
      <c r="AF811" s="185"/>
      <c r="AH811" s="185"/>
      <c r="AI811" s="185"/>
      <c r="AK811" s="185"/>
      <c r="AL811" s="185"/>
      <c r="AM811" s="185"/>
      <c r="AN811" s="185"/>
      <c r="AO811" s="185"/>
      <c r="AP811" s="185"/>
      <c r="AQ811" s="185"/>
      <c r="AR811" s="185"/>
      <c r="AS811" s="185"/>
      <c r="AT811" s="185"/>
      <c r="AU811" s="185"/>
      <c r="AV811" s="185"/>
      <c r="AW811" s="185"/>
      <c r="AX811" s="185"/>
      <c r="AY811" s="185"/>
      <c r="AZ811" s="185"/>
      <c r="BA811" s="185"/>
      <c r="BB811" s="185"/>
      <c r="BC811" s="185"/>
      <c r="BD811" s="185"/>
      <c r="BE811" s="185"/>
      <c r="BF811" s="185"/>
      <c r="BG811" s="185"/>
      <c r="BH811" s="185"/>
      <c r="BI811" s="185"/>
      <c r="BJ811" s="185"/>
    </row>
    <row r="812" spans="1:62" x14ac:dyDescent="0.3">
      <c r="A812" s="184"/>
      <c r="B812" s="185"/>
      <c r="I812" s="185"/>
      <c r="J812" s="185"/>
      <c r="L812" s="185"/>
      <c r="M812" s="185"/>
      <c r="N812" s="185"/>
      <c r="O812" s="185"/>
      <c r="P812" s="185"/>
      <c r="Q812" s="185"/>
      <c r="R812" s="185"/>
      <c r="S812" s="185"/>
      <c r="U812" s="185"/>
      <c r="V812" s="185"/>
      <c r="X812" s="185"/>
      <c r="Y812" s="185"/>
      <c r="Z812" s="185"/>
      <c r="AB812" s="185"/>
      <c r="AC812" s="185"/>
      <c r="AD812" s="185"/>
      <c r="AE812" s="185"/>
      <c r="AF812" s="185"/>
      <c r="AH812" s="185"/>
      <c r="AI812" s="185"/>
      <c r="AK812" s="185"/>
      <c r="AL812" s="185"/>
      <c r="AM812" s="185"/>
      <c r="AN812" s="185"/>
      <c r="AO812" s="185"/>
      <c r="AP812" s="185"/>
      <c r="AQ812" s="185"/>
      <c r="AR812" s="185"/>
      <c r="AS812" s="185"/>
      <c r="AT812" s="185"/>
      <c r="AU812" s="185"/>
      <c r="AV812" s="185"/>
      <c r="AW812" s="185"/>
      <c r="AX812" s="185"/>
      <c r="AY812" s="185"/>
      <c r="AZ812" s="185"/>
      <c r="BA812" s="185"/>
      <c r="BB812" s="185"/>
      <c r="BC812" s="185"/>
      <c r="BD812" s="185"/>
      <c r="BE812" s="185"/>
      <c r="BF812" s="185"/>
      <c r="BG812" s="185"/>
      <c r="BH812" s="185"/>
      <c r="BI812" s="185"/>
      <c r="BJ812" s="185"/>
    </row>
    <row r="813" spans="1:62" x14ac:dyDescent="0.3">
      <c r="A813" s="184"/>
      <c r="B813" s="185"/>
      <c r="I813" s="185"/>
      <c r="J813" s="185"/>
      <c r="L813" s="185"/>
      <c r="M813" s="185"/>
      <c r="N813" s="185"/>
      <c r="O813" s="185"/>
      <c r="P813" s="185"/>
      <c r="Q813" s="185"/>
      <c r="R813" s="185"/>
      <c r="S813" s="185"/>
      <c r="U813" s="185"/>
      <c r="V813" s="185"/>
      <c r="X813" s="185"/>
      <c r="Y813" s="185"/>
      <c r="Z813" s="185"/>
      <c r="AB813" s="185"/>
      <c r="AC813" s="185"/>
      <c r="AD813" s="185"/>
      <c r="AE813" s="185"/>
      <c r="AF813" s="185"/>
      <c r="AH813" s="185"/>
      <c r="AI813" s="185"/>
      <c r="AK813" s="185"/>
      <c r="AL813" s="185"/>
      <c r="AM813" s="185"/>
      <c r="AN813" s="185"/>
      <c r="AO813" s="185"/>
      <c r="AP813" s="185"/>
      <c r="AQ813" s="185"/>
      <c r="AR813" s="185"/>
      <c r="AS813" s="185"/>
      <c r="AT813" s="185"/>
      <c r="AU813" s="185"/>
      <c r="AV813" s="185"/>
      <c r="AW813" s="185"/>
      <c r="AX813" s="185"/>
      <c r="AY813" s="185"/>
      <c r="AZ813" s="185"/>
      <c r="BA813" s="185"/>
      <c r="BB813" s="185"/>
      <c r="BC813" s="185"/>
      <c r="BD813" s="185"/>
      <c r="BE813" s="185"/>
      <c r="BF813" s="185"/>
      <c r="BG813" s="185"/>
      <c r="BH813" s="185"/>
      <c r="BI813" s="185"/>
      <c r="BJ813" s="185"/>
    </row>
    <row r="814" spans="1:62" x14ac:dyDescent="0.3">
      <c r="A814" s="184"/>
      <c r="B814" s="185"/>
      <c r="I814" s="185"/>
      <c r="J814" s="185"/>
      <c r="L814" s="185"/>
      <c r="M814" s="185"/>
      <c r="N814" s="185"/>
      <c r="O814" s="185"/>
      <c r="P814" s="185"/>
      <c r="Q814" s="185"/>
      <c r="R814" s="185"/>
      <c r="S814" s="185"/>
      <c r="U814" s="185"/>
      <c r="V814" s="185"/>
      <c r="X814" s="185"/>
      <c r="Y814" s="185"/>
      <c r="Z814" s="185"/>
      <c r="AB814" s="185"/>
      <c r="AC814" s="185"/>
      <c r="AD814" s="185"/>
      <c r="AE814" s="185"/>
      <c r="AF814" s="185"/>
      <c r="AH814" s="185"/>
      <c r="AI814" s="185"/>
      <c r="AK814" s="185"/>
      <c r="AL814" s="185"/>
      <c r="AM814" s="185"/>
      <c r="AN814" s="185"/>
      <c r="AO814" s="185"/>
      <c r="AP814" s="185"/>
      <c r="AQ814" s="185"/>
      <c r="AR814" s="185"/>
      <c r="AS814" s="185"/>
      <c r="AT814" s="185"/>
      <c r="AU814" s="185"/>
      <c r="AV814" s="185"/>
      <c r="AW814" s="185"/>
      <c r="AX814" s="185"/>
      <c r="AY814" s="185"/>
      <c r="AZ814" s="185"/>
      <c r="BA814" s="185"/>
      <c r="BB814" s="185"/>
      <c r="BC814" s="185"/>
      <c r="BD814" s="185"/>
      <c r="BE814" s="185"/>
      <c r="BF814" s="185"/>
      <c r="BG814" s="185"/>
      <c r="BH814" s="185"/>
      <c r="BI814" s="185"/>
      <c r="BJ814" s="185"/>
    </row>
    <row r="815" spans="1:62" x14ac:dyDescent="0.3">
      <c r="A815" s="184"/>
      <c r="B815" s="185"/>
      <c r="I815" s="185"/>
      <c r="J815" s="185"/>
      <c r="L815" s="185"/>
      <c r="M815" s="185"/>
      <c r="N815" s="185"/>
      <c r="O815" s="185"/>
      <c r="P815" s="185"/>
      <c r="Q815" s="185"/>
      <c r="R815" s="185"/>
      <c r="S815" s="185"/>
      <c r="U815" s="185"/>
      <c r="V815" s="185"/>
      <c r="X815" s="185"/>
      <c r="Y815" s="185"/>
      <c r="Z815" s="185"/>
      <c r="AB815" s="185"/>
      <c r="AC815" s="185"/>
      <c r="AD815" s="185"/>
      <c r="AE815" s="185"/>
      <c r="AF815" s="185"/>
      <c r="AH815" s="185"/>
      <c r="AI815" s="185"/>
      <c r="AK815" s="185"/>
      <c r="AL815" s="185"/>
      <c r="AM815" s="185"/>
      <c r="AN815" s="185"/>
      <c r="AO815" s="185"/>
      <c r="AP815" s="185"/>
      <c r="AQ815" s="185"/>
      <c r="AR815" s="185"/>
      <c r="AS815" s="185"/>
      <c r="AT815" s="185"/>
      <c r="AU815" s="185"/>
      <c r="AV815" s="185"/>
      <c r="AW815" s="185"/>
      <c r="AX815" s="185"/>
      <c r="AY815" s="185"/>
      <c r="AZ815" s="185"/>
      <c r="BA815" s="185"/>
      <c r="BB815" s="185"/>
      <c r="BC815" s="185"/>
      <c r="BD815" s="185"/>
      <c r="BE815" s="185"/>
      <c r="BF815" s="185"/>
      <c r="BG815" s="185"/>
      <c r="BH815" s="185"/>
      <c r="BI815" s="185"/>
      <c r="BJ815" s="185"/>
    </row>
    <row r="816" spans="1:62" x14ac:dyDescent="0.3">
      <c r="A816" s="184"/>
      <c r="B816" s="185"/>
      <c r="I816" s="185"/>
      <c r="J816" s="185"/>
      <c r="L816" s="185"/>
      <c r="M816" s="185"/>
      <c r="N816" s="185"/>
      <c r="O816" s="185"/>
      <c r="P816" s="185"/>
      <c r="Q816" s="185"/>
      <c r="R816" s="185"/>
      <c r="S816" s="185"/>
      <c r="U816" s="185"/>
      <c r="V816" s="185"/>
      <c r="X816" s="185"/>
      <c r="Y816" s="185"/>
      <c r="Z816" s="185"/>
      <c r="AB816" s="185"/>
      <c r="AC816" s="185"/>
      <c r="AD816" s="185"/>
      <c r="AE816" s="185"/>
      <c r="AF816" s="185"/>
      <c r="AH816" s="185"/>
      <c r="AI816" s="185"/>
      <c r="AK816" s="185"/>
      <c r="AL816" s="185"/>
      <c r="AM816" s="185"/>
      <c r="AN816" s="185"/>
      <c r="AO816" s="185"/>
      <c r="AP816" s="185"/>
      <c r="AQ816" s="185"/>
      <c r="AR816" s="185"/>
      <c r="AS816" s="185"/>
      <c r="AT816" s="185"/>
      <c r="AU816" s="185"/>
      <c r="AV816" s="185"/>
      <c r="AW816" s="185"/>
      <c r="AX816" s="185"/>
      <c r="AY816" s="185"/>
      <c r="AZ816" s="185"/>
      <c r="BA816" s="185"/>
      <c r="BB816" s="185"/>
      <c r="BC816" s="185"/>
      <c r="BD816" s="185"/>
      <c r="BE816" s="185"/>
      <c r="BF816" s="185"/>
      <c r="BG816" s="185"/>
      <c r="BH816" s="185"/>
      <c r="BI816" s="185"/>
      <c r="BJ816" s="185"/>
    </row>
    <row r="817" spans="1:62" x14ac:dyDescent="0.3">
      <c r="A817" s="184"/>
      <c r="B817" s="185"/>
      <c r="I817" s="185"/>
      <c r="J817" s="185"/>
      <c r="L817" s="185"/>
      <c r="M817" s="185"/>
      <c r="N817" s="185"/>
      <c r="O817" s="185"/>
      <c r="P817" s="185"/>
      <c r="Q817" s="185"/>
      <c r="R817" s="185"/>
      <c r="S817" s="185"/>
      <c r="U817" s="185"/>
      <c r="V817" s="185"/>
      <c r="X817" s="185"/>
      <c r="Y817" s="185"/>
      <c r="Z817" s="185"/>
      <c r="AB817" s="185"/>
      <c r="AC817" s="185"/>
      <c r="AD817" s="185"/>
      <c r="AE817" s="185"/>
      <c r="AF817" s="185"/>
      <c r="AH817" s="185"/>
      <c r="AI817" s="185"/>
      <c r="AK817" s="185"/>
      <c r="AL817" s="185"/>
      <c r="AM817" s="185"/>
      <c r="AN817" s="185"/>
      <c r="AO817" s="185"/>
      <c r="AP817" s="185"/>
      <c r="AQ817" s="185"/>
      <c r="AR817" s="185"/>
      <c r="AS817" s="185"/>
      <c r="AT817" s="185"/>
      <c r="AU817" s="185"/>
      <c r="AV817" s="185"/>
      <c r="AW817" s="185"/>
      <c r="AX817" s="185"/>
      <c r="AY817" s="185"/>
      <c r="AZ817" s="185"/>
      <c r="BA817" s="185"/>
      <c r="BB817" s="185"/>
      <c r="BC817" s="185"/>
      <c r="BD817" s="185"/>
      <c r="BE817" s="185"/>
      <c r="BF817" s="185"/>
      <c r="BG817" s="185"/>
      <c r="BH817" s="185"/>
      <c r="BI817" s="185"/>
      <c r="BJ817" s="185"/>
    </row>
    <row r="818" spans="1:62" x14ac:dyDescent="0.3">
      <c r="A818" s="184"/>
      <c r="B818" s="185"/>
      <c r="I818" s="185"/>
      <c r="J818" s="185"/>
      <c r="L818" s="185"/>
      <c r="M818" s="185"/>
      <c r="N818" s="185"/>
      <c r="O818" s="185"/>
      <c r="P818" s="185"/>
      <c r="Q818" s="185"/>
      <c r="R818" s="185"/>
      <c r="S818" s="185"/>
      <c r="U818" s="185"/>
      <c r="V818" s="185"/>
      <c r="X818" s="185"/>
      <c r="Y818" s="185"/>
      <c r="Z818" s="185"/>
      <c r="AB818" s="185"/>
      <c r="AC818" s="185"/>
      <c r="AD818" s="185"/>
      <c r="AE818" s="185"/>
      <c r="AF818" s="185"/>
      <c r="AH818" s="185"/>
      <c r="AI818" s="185"/>
      <c r="AK818" s="185"/>
      <c r="AL818" s="185"/>
      <c r="AM818" s="185"/>
      <c r="AN818" s="185"/>
      <c r="AO818" s="185"/>
      <c r="AP818" s="185"/>
      <c r="AQ818" s="185"/>
      <c r="AR818" s="185"/>
      <c r="AS818" s="185"/>
      <c r="AT818" s="185"/>
      <c r="AU818" s="185"/>
      <c r="AV818" s="185"/>
      <c r="AW818" s="185"/>
      <c r="AX818" s="185"/>
      <c r="AY818" s="185"/>
      <c r="AZ818" s="185"/>
      <c r="BA818" s="185"/>
      <c r="BB818" s="185"/>
      <c r="BC818" s="185"/>
      <c r="BD818" s="185"/>
      <c r="BE818" s="185"/>
      <c r="BF818" s="185"/>
      <c r="BG818" s="185"/>
      <c r="BH818" s="185"/>
      <c r="BI818" s="185"/>
      <c r="BJ818" s="185"/>
    </row>
    <row r="819" spans="1:62" x14ac:dyDescent="0.3">
      <c r="A819" s="184"/>
      <c r="B819" s="185"/>
      <c r="I819" s="185"/>
      <c r="J819" s="185"/>
      <c r="L819" s="185"/>
      <c r="M819" s="185"/>
      <c r="N819" s="185"/>
      <c r="O819" s="185"/>
      <c r="P819" s="185"/>
      <c r="Q819" s="185"/>
      <c r="R819" s="185"/>
      <c r="S819" s="185"/>
      <c r="U819" s="185"/>
      <c r="V819" s="185"/>
      <c r="X819" s="185"/>
      <c r="Y819" s="185"/>
      <c r="Z819" s="185"/>
      <c r="AB819" s="185"/>
      <c r="AC819" s="185"/>
      <c r="AD819" s="185"/>
      <c r="AE819" s="185"/>
      <c r="AF819" s="185"/>
      <c r="AH819" s="185"/>
      <c r="AI819" s="185"/>
      <c r="AK819" s="185"/>
      <c r="AL819" s="185"/>
      <c r="AM819" s="185"/>
      <c r="AN819" s="185"/>
      <c r="AO819" s="185"/>
      <c r="AP819" s="185"/>
      <c r="AQ819" s="185"/>
      <c r="AR819" s="185"/>
      <c r="AS819" s="185"/>
      <c r="AT819" s="185"/>
      <c r="AU819" s="185"/>
      <c r="AV819" s="185"/>
      <c r="AW819" s="185"/>
      <c r="AX819" s="185"/>
      <c r="AY819" s="185"/>
      <c r="AZ819" s="185"/>
      <c r="BA819" s="185"/>
      <c r="BB819" s="185"/>
      <c r="BC819" s="185"/>
      <c r="BD819" s="185"/>
      <c r="BE819" s="185"/>
      <c r="BF819" s="185"/>
      <c r="BG819" s="185"/>
      <c r="BH819" s="185"/>
      <c r="BI819" s="185"/>
      <c r="BJ819" s="185"/>
    </row>
    <row r="820" spans="1:62" x14ac:dyDescent="0.3">
      <c r="A820" s="184"/>
      <c r="B820" s="185"/>
      <c r="I820" s="185"/>
      <c r="J820" s="185"/>
      <c r="L820" s="185"/>
      <c r="M820" s="185"/>
      <c r="N820" s="185"/>
      <c r="O820" s="185"/>
      <c r="P820" s="185"/>
      <c r="Q820" s="185"/>
      <c r="R820" s="185"/>
      <c r="S820" s="185"/>
      <c r="U820" s="185"/>
      <c r="V820" s="185"/>
      <c r="X820" s="185"/>
      <c r="Y820" s="185"/>
      <c r="Z820" s="185"/>
      <c r="AB820" s="185"/>
      <c r="AC820" s="185"/>
      <c r="AD820" s="185"/>
      <c r="AE820" s="185"/>
      <c r="AF820" s="185"/>
      <c r="AH820" s="185"/>
      <c r="AI820" s="185"/>
      <c r="AK820" s="185"/>
      <c r="AL820" s="185"/>
      <c r="AM820" s="185"/>
      <c r="AN820" s="185"/>
      <c r="AO820" s="185"/>
      <c r="AP820" s="185"/>
      <c r="AQ820" s="185"/>
      <c r="AR820" s="185"/>
      <c r="AS820" s="185"/>
      <c r="AT820" s="185"/>
      <c r="AU820" s="185"/>
      <c r="AV820" s="185"/>
      <c r="AW820" s="185"/>
      <c r="AX820" s="185"/>
      <c r="AY820" s="185"/>
      <c r="AZ820" s="185"/>
      <c r="BA820" s="185"/>
      <c r="BB820" s="185"/>
      <c r="BC820" s="185"/>
      <c r="BD820" s="185"/>
      <c r="BE820" s="185"/>
      <c r="BF820" s="185"/>
      <c r="BG820" s="185"/>
      <c r="BH820" s="185"/>
      <c r="BI820" s="185"/>
      <c r="BJ820" s="185"/>
    </row>
    <row r="821" spans="1:62" x14ac:dyDescent="0.3">
      <c r="A821" s="184"/>
      <c r="B821" s="185"/>
      <c r="I821" s="185"/>
      <c r="J821" s="185"/>
      <c r="L821" s="185"/>
      <c r="M821" s="185"/>
      <c r="N821" s="185"/>
      <c r="O821" s="185"/>
      <c r="P821" s="185"/>
      <c r="Q821" s="185"/>
      <c r="R821" s="185"/>
      <c r="S821" s="185"/>
      <c r="U821" s="185"/>
      <c r="V821" s="185"/>
      <c r="X821" s="185"/>
      <c r="Y821" s="185"/>
      <c r="Z821" s="185"/>
      <c r="AB821" s="185"/>
      <c r="AC821" s="185"/>
      <c r="AD821" s="185"/>
      <c r="AE821" s="185"/>
      <c r="AF821" s="185"/>
      <c r="AH821" s="185"/>
      <c r="AI821" s="185"/>
      <c r="AK821" s="185"/>
      <c r="AL821" s="185"/>
      <c r="AM821" s="185"/>
      <c r="AN821" s="185"/>
      <c r="AO821" s="185"/>
      <c r="AP821" s="185"/>
      <c r="AQ821" s="185"/>
      <c r="AR821" s="185"/>
      <c r="AS821" s="185"/>
      <c r="AT821" s="185"/>
      <c r="AU821" s="185"/>
      <c r="AV821" s="185"/>
      <c r="AW821" s="185"/>
      <c r="AX821" s="185"/>
      <c r="AY821" s="185"/>
      <c r="AZ821" s="185"/>
      <c r="BA821" s="185"/>
      <c r="BB821" s="185"/>
      <c r="BC821" s="185"/>
      <c r="BD821" s="185"/>
      <c r="BE821" s="185"/>
      <c r="BF821" s="185"/>
      <c r="BG821" s="185"/>
      <c r="BH821" s="185"/>
      <c r="BI821" s="185"/>
      <c r="BJ821" s="185"/>
    </row>
    <row r="822" spans="1:62" x14ac:dyDescent="0.3">
      <c r="A822" s="184"/>
      <c r="B822" s="185"/>
      <c r="I822" s="185"/>
      <c r="J822" s="185"/>
      <c r="L822" s="185"/>
      <c r="M822" s="185"/>
      <c r="N822" s="185"/>
      <c r="O822" s="185"/>
      <c r="P822" s="185"/>
      <c r="Q822" s="185"/>
      <c r="R822" s="185"/>
      <c r="S822" s="185"/>
      <c r="U822" s="185"/>
      <c r="V822" s="185"/>
      <c r="X822" s="185"/>
      <c r="Y822" s="185"/>
      <c r="Z822" s="185"/>
      <c r="AB822" s="185"/>
      <c r="AC822" s="185"/>
      <c r="AD822" s="185"/>
      <c r="AE822" s="185"/>
      <c r="AF822" s="185"/>
      <c r="AH822" s="185"/>
      <c r="AI822" s="185"/>
      <c r="AK822" s="185"/>
      <c r="AL822" s="185"/>
      <c r="AM822" s="185"/>
      <c r="AN822" s="185"/>
      <c r="AO822" s="185"/>
      <c r="AP822" s="185"/>
      <c r="AQ822" s="185"/>
      <c r="AR822" s="185"/>
      <c r="AS822" s="185"/>
      <c r="AT822" s="185"/>
      <c r="AU822" s="185"/>
      <c r="AV822" s="185"/>
      <c r="AW822" s="185"/>
      <c r="AX822" s="185"/>
      <c r="AY822" s="185"/>
      <c r="AZ822" s="185"/>
      <c r="BA822" s="185"/>
      <c r="BB822" s="185"/>
      <c r="BC822" s="185"/>
      <c r="BD822" s="185"/>
      <c r="BE822" s="185"/>
      <c r="BF822" s="185"/>
      <c r="BG822" s="185"/>
      <c r="BH822" s="185"/>
      <c r="BI822" s="185"/>
      <c r="BJ822" s="185"/>
    </row>
    <row r="823" spans="1:62" x14ac:dyDescent="0.3">
      <c r="A823" s="184"/>
      <c r="B823" s="185"/>
      <c r="I823" s="185"/>
      <c r="J823" s="185"/>
      <c r="L823" s="185"/>
      <c r="M823" s="185"/>
      <c r="N823" s="185"/>
      <c r="O823" s="185"/>
      <c r="P823" s="185"/>
      <c r="Q823" s="185"/>
      <c r="R823" s="185"/>
      <c r="S823" s="185"/>
      <c r="U823" s="185"/>
      <c r="V823" s="185"/>
      <c r="X823" s="185"/>
      <c r="Y823" s="185"/>
      <c r="Z823" s="185"/>
      <c r="AB823" s="185"/>
      <c r="AC823" s="185"/>
      <c r="AD823" s="185"/>
      <c r="AE823" s="185"/>
      <c r="AF823" s="185"/>
      <c r="AH823" s="185"/>
      <c r="AI823" s="185"/>
      <c r="AK823" s="185"/>
      <c r="AL823" s="185"/>
      <c r="AM823" s="185"/>
      <c r="AN823" s="185"/>
      <c r="AO823" s="185"/>
      <c r="AP823" s="185"/>
      <c r="AQ823" s="185"/>
      <c r="AR823" s="185"/>
      <c r="AS823" s="185"/>
      <c r="AT823" s="185"/>
      <c r="AU823" s="185"/>
      <c r="AV823" s="185"/>
      <c r="AW823" s="185"/>
      <c r="AX823" s="185"/>
      <c r="AY823" s="185"/>
      <c r="AZ823" s="185"/>
      <c r="BA823" s="185"/>
      <c r="BB823" s="185"/>
      <c r="BC823" s="185"/>
      <c r="BD823" s="185"/>
      <c r="BE823" s="185"/>
      <c r="BF823" s="185"/>
      <c r="BG823" s="185"/>
      <c r="BH823" s="185"/>
      <c r="BI823" s="185"/>
      <c r="BJ823" s="185"/>
    </row>
    <row r="824" spans="1:62" x14ac:dyDescent="0.3">
      <c r="A824" s="184"/>
      <c r="B824" s="185"/>
      <c r="I824" s="185"/>
      <c r="J824" s="185"/>
      <c r="L824" s="185"/>
      <c r="M824" s="185"/>
      <c r="N824" s="185"/>
      <c r="O824" s="185"/>
      <c r="P824" s="185"/>
      <c r="Q824" s="185"/>
      <c r="R824" s="185"/>
      <c r="S824" s="185"/>
      <c r="U824" s="185"/>
      <c r="V824" s="185"/>
      <c r="X824" s="185"/>
      <c r="Y824" s="185"/>
      <c r="Z824" s="185"/>
      <c r="AB824" s="185"/>
      <c r="AC824" s="185"/>
      <c r="AD824" s="185"/>
      <c r="AE824" s="185"/>
      <c r="AF824" s="185"/>
      <c r="AH824" s="185"/>
      <c r="AI824" s="185"/>
      <c r="AK824" s="185"/>
      <c r="AL824" s="185"/>
      <c r="AM824" s="185"/>
      <c r="AN824" s="185"/>
      <c r="AO824" s="185"/>
      <c r="AP824" s="185"/>
      <c r="AQ824" s="185"/>
      <c r="AR824" s="185"/>
      <c r="AS824" s="185"/>
      <c r="AT824" s="185"/>
      <c r="AU824" s="185"/>
      <c r="AV824" s="185"/>
      <c r="AW824" s="185"/>
      <c r="AX824" s="185"/>
      <c r="AY824" s="185"/>
      <c r="AZ824" s="185"/>
      <c r="BA824" s="185"/>
      <c r="BB824" s="185"/>
      <c r="BC824" s="185"/>
      <c r="BD824" s="185"/>
      <c r="BE824" s="185"/>
      <c r="BF824" s="185"/>
      <c r="BG824" s="185"/>
      <c r="BH824" s="185"/>
      <c r="BI824" s="185"/>
      <c r="BJ824" s="185"/>
    </row>
    <row r="825" spans="1:62" x14ac:dyDescent="0.3">
      <c r="A825" s="184"/>
      <c r="B825" s="185"/>
      <c r="I825" s="185"/>
      <c r="J825" s="185"/>
      <c r="L825" s="185"/>
      <c r="M825" s="185"/>
      <c r="N825" s="185"/>
      <c r="O825" s="185"/>
      <c r="P825" s="185"/>
      <c r="Q825" s="185"/>
      <c r="R825" s="185"/>
      <c r="S825" s="185"/>
      <c r="U825" s="185"/>
      <c r="V825" s="185"/>
      <c r="X825" s="185"/>
      <c r="Y825" s="185"/>
      <c r="Z825" s="185"/>
      <c r="AB825" s="185"/>
      <c r="AC825" s="185"/>
      <c r="AD825" s="185"/>
      <c r="AE825" s="185"/>
      <c r="AF825" s="185"/>
      <c r="AH825" s="185"/>
      <c r="AI825" s="185"/>
      <c r="AK825" s="185"/>
      <c r="AL825" s="185"/>
      <c r="AM825" s="185"/>
      <c r="AN825" s="185"/>
      <c r="AO825" s="185"/>
      <c r="AP825" s="185"/>
      <c r="AQ825" s="185"/>
      <c r="AR825" s="185"/>
      <c r="AS825" s="185"/>
      <c r="AT825" s="185"/>
      <c r="AU825" s="185"/>
      <c r="AV825" s="185"/>
      <c r="AW825" s="185"/>
      <c r="AX825" s="185"/>
      <c r="AY825" s="185"/>
      <c r="AZ825" s="185"/>
      <c r="BA825" s="185"/>
      <c r="BB825" s="185"/>
      <c r="BC825" s="185"/>
      <c r="BD825" s="185"/>
      <c r="BE825" s="185"/>
      <c r="BF825" s="185"/>
      <c r="BG825" s="185"/>
      <c r="BH825" s="185"/>
      <c r="BI825" s="185"/>
      <c r="BJ825" s="185"/>
    </row>
    <row r="826" spans="1:62" x14ac:dyDescent="0.3">
      <c r="A826" s="184"/>
      <c r="B826" s="185"/>
      <c r="I826" s="185"/>
      <c r="J826" s="185"/>
      <c r="L826" s="185"/>
      <c r="M826" s="185"/>
      <c r="N826" s="185"/>
      <c r="O826" s="185"/>
      <c r="P826" s="185"/>
      <c r="Q826" s="185"/>
      <c r="R826" s="185"/>
      <c r="S826" s="185"/>
      <c r="U826" s="185"/>
      <c r="V826" s="185"/>
      <c r="X826" s="185"/>
      <c r="Y826" s="185"/>
      <c r="Z826" s="185"/>
      <c r="AB826" s="185"/>
      <c r="AC826" s="185"/>
      <c r="AD826" s="185"/>
      <c r="AE826" s="185"/>
      <c r="AF826" s="185"/>
      <c r="AH826" s="185"/>
      <c r="AI826" s="185"/>
      <c r="AK826" s="185"/>
      <c r="AL826" s="185"/>
      <c r="AM826" s="185"/>
      <c r="AN826" s="185"/>
      <c r="AO826" s="185"/>
      <c r="AP826" s="185"/>
      <c r="AQ826" s="185"/>
      <c r="AR826" s="185"/>
      <c r="AS826" s="185"/>
      <c r="AT826" s="185"/>
      <c r="AU826" s="185"/>
      <c r="AV826" s="185"/>
      <c r="AW826" s="185"/>
      <c r="AX826" s="185"/>
      <c r="AY826" s="185"/>
      <c r="AZ826" s="185"/>
      <c r="BA826" s="185"/>
      <c r="BB826" s="185"/>
      <c r="BC826" s="185"/>
      <c r="BD826" s="185"/>
      <c r="BE826" s="185"/>
      <c r="BF826" s="185"/>
      <c r="BG826" s="185"/>
      <c r="BH826" s="185"/>
      <c r="BI826" s="185"/>
      <c r="BJ826" s="185"/>
    </row>
    <row r="827" spans="1:62" x14ac:dyDescent="0.3">
      <c r="A827" s="184"/>
      <c r="B827" s="185"/>
      <c r="I827" s="185"/>
      <c r="J827" s="185"/>
      <c r="L827" s="185"/>
      <c r="M827" s="185"/>
      <c r="N827" s="185"/>
      <c r="O827" s="185"/>
      <c r="P827" s="185"/>
      <c r="Q827" s="185"/>
      <c r="R827" s="185"/>
      <c r="S827" s="185"/>
      <c r="U827" s="185"/>
      <c r="V827" s="185"/>
      <c r="X827" s="185"/>
      <c r="Y827" s="185"/>
      <c r="Z827" s="185"/>
      <c r="AB827" s="185"/>
      <c r="AC827" s="185"/>
      <c r="AD827" s="185"/>
      <c r="AE827" s="185"/>
      <c r="AF827" s="185"/>
      <c r="AH827" s="185"/>
      <c r="AI827" s="185"/>
      <c r="AK827" s="185"/>
      <c r="AL827" s="185"/>
      <c r="AM827" s="185"/>
      <c r="AN827" s="185"/>
      <c r="AO827" s="185"/>
      <c r="AP827" s="185"/>
      <c r="AQ827" s="185"/>
      <c r="AR827" s="185"/>
      <c r="AS827" s="185"/>
      <c r="AT827" s="185"/>
      <c r="AU827" s="185"/>
      <c r="AV827" s="185"/>
      <c r="AW827" s="185"/>
      <c r="AX827" s="185"/>
      <c r="AY827" s="185"/>
      <c r="AZ827" s="185"/>
      <c r="BA827" s="185"/>
      <c r="BB827" s="185"/>
      <c r="BC827" s="185"/>
      <c r="BD827" s="185"/>
      <c r="BE827" s="185"/>
      <c r="BF827" s="185"/>
      <c r="BG827" s="185"/>
      <c r="BH827" s="185"/>
      <c r="BI827" s="185"/>
      <c r="BJ827" s="185"/>
    </row>
    <row r="828" spans="1:62" x14ac:dyDescent="0.3">
      <c r="A828" s="184"/>
      <c r="B828" s="185"/>
      <c r="I828" s="185"/>
      <c r="J828" s="185"/>
      <c r="L828" s="185"/>
      <c r="M828" s="185"/>
      <c r="N828" s="185"/>
      <c r="O828" s="185"/>
      <c r="P828" s="185"/>
      <c r="Q828" s="185"/>
      <c r="R828" s="185"/>
      <c r="S828" s="185"/>
      <c r="U828" s="185"/>
      <c r="V828" s="185"/>
      <c r="X828" s="185"/>
      <c r="Y828" s="185"/>
      <c r="Z828" s="185"/>
      <c r="AB828" s="185"/>
      <c r="AC828" s="185"/>
      <c r="AD828" s="185"/>
      <c r="AE828" s="185"/>
      <c r="AF828" s="185"/>
      <c r="AH828" s="185"/>
      <c r="AI828" s="185"/>
      <c r="AK828" s="185"/>
      <c r="AL828" s="185"/>
      <c r="AM828" s="185"/>
      <c r="AN828" s="185"/>
      <c r="AO828" s="185"/>
      <c r="AP828" s="185"/>
      <c r="AQ828" s="185"/>
      <c r="AR828" s="185"/>
      <c r="AS828" s="185"/>
      <c r="AT828" s="185"/>
      <c r="AU828" s="185"/>
      <c r="AV828" s="185"/>
      <c r="AW828" s="185"/>
      <c r="AX828" s="185"/>
      <c r="AY828" s="185"/>
      <c r="AZ828" s="185"/>
      <c r="BA828" s="185"/>
      <c r="BB828" s="185"/>
      <c r="BC828" s="185"/>
      <c r="BD828" s="185"/>
      <c r="BE828" s="185"/>
      <c r="BF828" s="185"/>
      <c r="BG828" s="185"/>
      <c r="BH828" s="185"/>
      <c r="BI828" s="185"/>
      <c r="BJ828" s="185"/>
    </row>
    <row r="829" spans="1:62" x14ac:dyDescent="0.3">
      <c r="A829" s="184"/>
      <c r="B829" s="185"/>
      <c r="I829" s="185"/>
      <c r="J829" s="185"/>
      <c r="L829" s="185"/>
      <c r="M829" s="185"/>
      <c r="N829" s="185"/>
      <c r="O829" s="185"/>
      <c r="P829" s="185"/>
      <c r="Q829" s="185"/>
      <c r="R829" s="185"/>
      <c r="S829" s="185"/>
      <c r="U829" s="185"/>
      <c r="V829" s="185"/>
      <c r="X829" s="185"/>
      <c r="Y829" s="185"/>
      <c r="Z829" s="185"/>
      <c r="AB829" s="185"/>
      <c r="AC829" s="185"/>
      <c r="AD829" s="185"/>
      <c r="AE829" s="185"/>
      <c r="AF829" s="185"/>
      <c r="AH829" s="185"/>
      <c r="AI829" s="185"/>
      <c r="AK829" s="185"/>
      <c r="AL829" s="185"/>
      <c r="AM829" s="185"/>
      <c r="AN829" s="185"/>
      <c r="AO829" s="185"/>
      <c r="AP829" s="185"/>
      <c r="AQ829" s="185"/>
      <c r="AR829" s="185"/>
      <c r="AS829" s="185"/>
      <c r="AT829" s="185"/>
      <c r="AU829" s="185"/>
      <c r="AV829" s="185"/>
      <c r="AW829" s="185"/>
      <c r="AX829" s="185"/>
      <c r="AY829" s="185"/>
      <c r="AZ829" s="185"/>
      <c r="BA829" s="185"/>
      <c r="BB829" s="185"/>
      <c r="BC829" s="185"/>
      <c r="BD829" s="185"/>
      <c r="BE829" s="185"/>
      <c r="BF829" s="185"/>
      <c r="BG829" s="185"/>
      <c r="BH829" s="185"/>
      <c r="BI829" s="185"/>
      <c r="BJ829" s="185"/>
    </row>
    <row r="830" spans="1:62" x14ac:dyDescent="0.3">
      <c r="A830" s="184"/>
      <c r="B830" s="185"/>
      <c r="I830" s="185"/>
      <c r="J830" s="185"/>
      <c r="L830" s="185"/>
      <c r="M830" s="185"/>
      <c r="N830" s="185"/>
      <c r="O830" s="185"/>
      <c r="P830" s="185"/>
      <c r="Q830" s="185"/>
      <c r="R830" s="185"/>
      <c r="S830" s="185"/>
      <c r="U830" s="185"/>
      <c r="V830" s="185"/>
      <c r="X830" s="185"/>
      <c r="Y830" s="185"/>
      <c r="Z830" s="185"/>
      <c r="AB830" s="185"/>
      <c r="AC830" s="185"/>
      <c r="AD830" s="185"/>
      <c r="AE830" s="185"/>
      <c r="AF830" s="185"/>
      <c r="AH830" s="185"/>
      <c r="AI830" s="185"/>
      <c r="AK830" s="185"/>
      <c r="AL830" s="185"/>
      <c r="AM830" s="185"/>
      <c r="AN830" s="185"/>
      <c r="AO830" s="185"/>
      <c r="AP830" s="185"/>
      <c r="AQ830" s="185"/>
      <c r="AR830" s="185"/>
      <c r="AS830" s="185"/>
      <c r="AT830" s="185"/>
      <c r="AU830" s="185"/>
      <c r="AV830" s="185"/>
      <c r="AW830" s="185"/>
      <c r="AX830" s="185"/>
      <c r="AY830" s="185"/>
      <c r="AZ830" s="185"/>
      <c r="BA830" s="185"/>
      <c r="BB830" s="185"/>
      <c r="BC830" s="185"/>
      <c r="BD830" s="185"/>
      <c r="BE830" s="185"/>
      <c r="BF830" s="185"/>
      <c r="BG830" s="185"/>
      <c r="BH830" s="185"/>
      <c r="BI830" s="185"/>
      <c r="BJ830" s="185"/>
    </row>
    <row r="831" spans="1:62" x14ac:dyDescent="0.3">
      <c r="A831" s="184"/>
      <c r="B831" s="185"/>
      <c r="I831" s="185"/>
      <c r="J831" s="185"/>
      <c r="L831" s="185"/>
      <c r="M831" s="185"/>
      <c r="N831" s="185"/>
      <c r="O831" s="185"/>
      <c r="P831" s="185"/>
      <c r="Q831" s="185"/>
      <c r="R831" s="185"/>
      <c r="S831" s="185"/>
      <c r="U831" s="185"/>
      <c r="V831" s="185"/>
      <c r="X831" s="185"/>
      <c r="Y831" s="185"/>
      <c r="Z831" s="185"/>
      <c r="AB831" s="185"/>
      <c r="AC831" s="185"/>
      <c r="AD831" s="185"/>
      <c r="AE831" s="185"/>
      <c r="AF831" s="185"/>
      <c r="AH831" s="185"/>
      <c r="AI831" s="185"/>
      <c r="AK831" s="185"/>
      <c r="AL831" s="185"/>
      <c r="AM831" s="185"/>
      <c r="AN831" s="185"/>
      <c r="AO831" s="185"/>
      <c r="AP831" s="185"/>
      <c r="AQ831" s="185"/>
      <c r="AR831" s="185"/>
      <c r="AS831" s="185"/>
      <c r="AT831" s="185"/>
      <c r="AU831" s="185"/>
      <c r="AV831" s="185"/>
      <c r="AW831" s="185"/>
      <c r="AX831" s="185"/>
      <c r="AY831" s="185"/>
      <c r="AZ831" s="185"/>
      <c r="BA831" s="185"/>
      <c r="BB831" s="185"/>
      <c r="BC831" s="185"/>
      <c r="BD831" s="185"/>
      <c r="BE831" s="185"/>
      <c r="BF831" s="185"/>
      <c r="BG831" s="185"/>
      <c r="BH831" s="185"/>
      <c r="BI831" s="185"/>
      <c r="BJ831" s="185"/>
    </row>
    <row r="832" spans="1:62" x14ac:dyDescent="0.3">
      <c r="A832" s="184"/>
      <c r="B832" s="185"/>
      <c r="I832" s="185"/>
      <c r="J832" s="185"/>
      <c r="L832" s="185"/>
      <c r="M832" s="185"/>
      <c r="N832" s="185"/>
      <c r="O832" s="185"/>
      <c r="P832" s="185"/>
      <c r="Q832" s="185"/>
      <c r="R832" s="185"/>
      <c r="S832" s="185"/>
      <c r="U832" s="185"/>
      <c r="V832" s="185"/>
      <c r="X832" s="185"/>
      <c r="Y832" s="185"/>
      <c r="Z832" s="185"/>
      <c r="AB832" s="185"/>
      <c r="AC832" s="185"/>
      <c r="AD832" s="185"/>
      <c r="AE832" s="185"/>
      <c r="AF832" s="185"/>
      <c r="AH832" s="185"/>
      <c r="AI832" s="185"/>
      <c r="AK832" s="185"/>
      <c r="AL832" s="185"/>
      <c r="AM832" s="185"/>
      <c r="AN832" s="185"/>
      <c r="AO832" s="185"/>
      <c r="AP832" s="185"/>
      <c r="AQ832" s="185"/>
      <c r="AR832" s="185"/>
      <c r="AS832" s="185"/>
      <c r="AT832" s="185"/>
      <c r="AU832" s="185"/>
      <c r="AV832" s="185"/>
      <c r="AW832" s="185"/>
      <c r="AX832" s="185"/>
      <c r="AY832" s="185"/>
      <c r="AZ832" s="185"/>
      <c r="BA832" s="185"/>
      <c r="BB832" s="185"/>
      <c r="BC832" s="185"/>
      <c r="BD832" s="185"/>
      <c r="BE832" s="185"/>
      <c r="BF832" s="185"/>
      <c r="BG832" s="185"/>
      <c r="BH832" s="185"/>
      <c r="BI832" s="185"/>
      <c r="BJ832" s="185"/>
    </row>
    <row r="833" spans="1:62" x14ac:dyDescent="0.3">
      <c r="A833" s="184"/>
      <c r="B833" s="185"/>
      <c r="I833" s="185"/>
      <c r="J833" s="185"/>
      <c r="L833" s="185"/>
      <c r="M833" s="185"/>
      <c r="N833" s="185"/>
      <c r="O833" s="185"/>
      <c r="P833" s="185"/>
      <c r="Q833" s="185"/>
      <c r="R833" s="185"/>
      <c r="S833" s="185"/>
      <c r="U833" s="185"/>
      <c r="V833" s="185"/>
      <c r="X833" s="185"/>
      <c r="Y833" s="185"/>
      <c r="Z833" s="185"/>
      <c r="AB833" s="185"/>
      <c r="AC833" s="185"/>
      <c r="AD833" s="185"/>
      <c r="AE833" s="185"/>
      <c r="AF833" s="185"/>
      <c r="AH833" s="185"/>
      <c r="AI833" s="185"/>
      <c r="AK833" s="185"/>
      <c r="AL833" s="185"/>
      <c r="AM833" s="185"/>
      <c r="AN833" s="185"/>
      <c r="AO833" s="185"/>
      <c r="AP833" s="185"/>
      <c r="AQ833" s="185"/>
      <c r="AR833" s="185"/>
      <c r="AS833" s="185"/>
      <c r="AT833" s="185"/>
      <c r="AU833" s="185"/>
      <c r="AV833" s="185"/>
      <c r="AW833" s="185"/>
      <c r="AX833" s="185"/>
      <c r="AY833" s="185"/>
      <c r="AZ833" s="185"/>
      <c r="BA833" s="185"/>
      <c r="BB833" s="185"/>
      <c r="BC833" s="185"/>
      <c r="BD833" s="185"/>
      <c r="BE833" s="185"/>
      <c r="BF833" s="185"/>
      <c r="BG833" s="185"/>
      <c r="BH833" s="185"/>
      <c r="BI833" s="185"/>
      <c r="BJ833" s="185"/>
    </row>
  </sheetData>
  <mergeCells count="34">
    <mergeCell ref="S10:T10"/>
    <mergeCell ref="B10:C10"/>
    <mergeCell ref="E10:F10"/>
    <mergeCell ref="I10:J10"/>
    <mergeCell ref="L10:M10"/>
    <mergeCell ref="P10:Q10"/>
    <mergeCell ref="I205:J205"/>
    <mergeCell ref="L205:M205"/>
    <mergeCell ref="P205:Q205"/>
    <mergeCell ref="S205:T205"/>
    <mergeCell ref="B107:C107"/>
    <mergeCell ref="E107:F107"/>
    <mergeCell ref="B205:C205"/>
    <mergeCell ref="E205:F205"/>
    <mergeCell ref="P400:Q400"/>
    <mergeCell ref="S400:T400"/>
    <mergeCell ref="B298:D298"/>
    <mergeCell ref="B396:Q396"/>
    <mergeCell ref="B400:C400"/>
    <mergeCell ref="E400:F400"/>
    <mergeCell ref="B493:H493"/>
    <mergeCell ref="B497:D497"/>
    <mergeCell ref="F497:H497"/>
    <mergeCell ref="I400:J400"/>
    <mergeCell ref="L400:M400"/>
    <mergeCell ref="B690:H690"/>
    <mergeCell ref="B694:D694"/>
    <mergeCell ref="F694:H694"/>
    <mergeCell ref="P597:Q597"/>
    <mergeCell ref="S597:T597"/>
    <mergeCell ref="B597:C597"/>
    <mergeCell ref="E597:F597"/>
    <mergeCell ref="I597:J597"/>
    <mergeCell ref="L597:M597"/>
  </mergeCells>
  <pageMargins left="0.75" right="0.75" top="0.49" bottom="1" header="0.5" footer="0.5"/>
  <pageSetup scale="38" fitToHeight="7" orientation="landscape" r:id="rId1"/>
  <headerFooter alignWithMargins="0"/>
  <rowBreaks count="6" manualBreakCount="6">
    <brk id="100" max="20" man="1"/>
    <brk id="293" max="16383" man="1"/>
    <brk id="391" max="20" man="1"/>
    <brk id="488" max="20" man="1"/>
    <brk id="589" max="20" man="1"/>
    <brk id="685" max="20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J833"/>
  <sheetViews>
    <sheetView view="pageBreakPreview" zoomScale="60" zoomScaleNormal="100" workbookViewId="0"/>
  </sheetViews>
  <sheetFormatPr defaultColWidth="9.7265625" defaultRowHeight="13" x14ac:dyDescent="0.3"/>
  <cols>
    <col min="1" max="1" width="11.81640625" style="103" customWidth="1"/>
    <col min="2" max="2" width="15" style="106" customWidth="1"/>
    <col min="3" max="3" width="15" style="22" customWidth="1"/>
    <col min="4" max="4" width="12" style="22" customWidth="1"/>
    <col min="5" max="5" width="15.81640625" style="22" customWidth="1"/>
    <col min="6" max="7" width="17.54296875" style="22" customWidth="1"/>
    <col min="8" max="8" width="18" style="22" customWidth="1"/>
    <col min="9" max="9" width="18" style="106" customWidth="1"/>
    <col min="10" max="10" width="10.7265625" style="106" customWidth="1"/>
    <col min="11" max="11" width="15.81640625" style="23" customWidth="1"/>
    <col min="12" max="13" width="15.81640625" style="106" customWidth="1"/>
    <col min="14" max="14" width="8.1796875" style="106" customWidth="1"/>
    <col min="15" max="15" width="17.1796875" style="106" customWidth="1"/>
    <col min="16" max="17" width="11.54296875" style="106" bestFit="1" customWidth="1"/>
    <col min="18" max="18" width="18.54296875" style="106" customWidth="1"/>
    <col min="19" max="19" width="11.54296875" style="106" bestFit="1" customWidth="1"/>
    <col min="20" max="20" width="8.7265625" style="22" customWidth="1"/>
    <col min="21" max="21" width="22.1796875" style="106" customWidth="1"/>
    <col min="22" max="22" width="11.7265625" style="106" customWidth="1"/>
    <col min="23" max="23" width="9.1796875" style="22" customWidth="1"/>
    <col min="24" max="24" width="21.7265625" style="106" customWidth="1"/>
    <col min="25" max="26" width="11.7265625" style="106" customWidth="1"/>
    <col min="27" max="27" width="9" style="22" customWidth="1"/>
    <col min="28" max="28" width="17.1796875" style="106" customWidth="1"/>
    <col min="29" max="30" width="11.54296875" style="106" bestFit="1" customWidth="1"/>
    <col min="31" max="31" width="19.81640625" style="106" customWidth="1"/>
    <col min="32" max="32" width="11.7265625" style="106" customWidth="1"/>
    <col min="33" max="33" width="8.7265625" style="22" customWidth="1"/>
    <col min="34" max="34" width="20.26953125" style="106" customWidth="1"/>
    <col min="35" max="35" width="11.7265625" style="106" customWidth="1"/>
    <col min="36" max="36" width="9.1796875" style="22" customWidth="1"/>
    <col min="37" max="37" width="21" style="106" customWidth="1"/>
    <col min="38" max="38" width="11.7265625" style="106" customWidth="1"/>
    <col min="39" max="256" width="9.7265625" style="106"/>
    <col min="257" max="257" width="11.81640625" style="106" customWidth="1"/>
    <col min="258" max="258" width="10.7265625" style="106" customWidth="1"/>
    <col min="259" max="259" width="11.7265625" style="106" customWidth="1"/>
    <col min="260" max="260" width="12" style="106" customWidth="1"/>
    <col min="261" max="261" width="11.1796875" style="106" customWidth="1"/>
    <col min="262" max="265" width="11.7265625" style="106" customWidth="1"/>
    <col min="266" max="266" width="10.7265625" style="106" customWidth="1"/>
    <col min="267" max="268" width="11.7265625" style="106" customWidth="1"/>
    <col min="269" max="269" width="8.1796875" style="106" customWidth="1"/>
    <col min="270" max="270" width="10.7265625" style="106" customWidth="1"/>
    <col min="271" max="272" width="11.7265625" style="106" customWidth="1"/>
    <col min="273" max="273" width="9.26953125" style="106" customWidth="1"/>
    <col min="274" max="274" width="9.7265625" style="106" customWidth="1"/>
    <col min="275" max="276" width="8.7265625" style="106" customWidth="1"/>
    <col min="277" max="277" width="2.453125" style="106" customWidth="1"/>
    <col min="278" max="278" width="9.1796875" style="106" customWidth="1"/>
    <col min="279" max="279" width="10.7265625" style="106" customWidth="1"/>
    <col min="280" max="281" width="9" style="106" customWidth="1"/>
    <col min="282" max="282" width="2.1796875" style="106" customWidth="1"/>
    <col min="283" max="286" width="9.7265625" style="106" customWidth="1"/>
    <col min="287" max="287" width="1.26953125" style="106" customWidth="1"/>
    <col min="288" max="512" width="9.7265625" style="106"/>
    <col min="513" max="513" width="11.81640625" style="106" customWidth="1"/>
    <col min="514" max="514" width="10.7265625" style="106" customWidth="1"/>
    <col min="515" max="515" width="11.7265625" style="106" customWidth="1"/>
    <col min="516" max="516" width="12" style="106" customWidth="1"/>
    <col min="517" max="517" width="11.1796875" style="106" customWidth="1"/>
    <col min="518" max="521" width="11.7265625" style="106" customWidth="1"/>
    <col min="522" max="522" width="10.7265625" style="106" customWidth="1"/>
    <col min="523" max="524" width="11.7265625" style="106" customWidth="1"/>
    <col min="525" max="525" width="8.1796875" style="106" customWidth="1"/>
    <col min="526" max="526" width="10.7265625" style="106" customWidth="1"/>
    <col min="527" max="528" width="11.7265625" style="106" customWidth="1"/>
    <col min="529" max="529" width="9.26953125" style="106" customWidth="1"/>
    <col min="530" max="530" width="9.7265625" style="106" customWidth="1"/>
    <col min="531" max="532" width="8.7265625" style="106" customWidth="1"/>
    <col min="533" max="533" width="2.453125" style="106" customWidth="1"/>
    <col min="534" max="534" width="9.1796875" style="106" customWidth="1"/>
    <col min="535" max="535" width="10.7265625" style="106" customWidth="1"/>
    <col min="536" max="537" width="9" style="106" customWidth="1"/>
    <col min="538" max="538" width="2.1796875" style="106" customWidth="1"/>
    <col min="539" max="542" width="9.7265625" style="106" customWidth="1"/>
    <col min="543" max="543" width="1.26953125" style="106" customWidth="1"/>
    <col min="544" max="768" width="9.7265625" style="106"/>
    <col min="769" max="769" width="11.81640625" style="106" customWidth="1"/>
    <col min="770" max="770" width="10.7265625" style="106" customWidth="1"/>
    <col min="771" max="771" width="11.7265625" style="106" customWidth="1"/>
    <col min="772" max="772" width="12" style="106" customWidth="1"/>
    <col min="773" max="773" width="11.1796875" style="106" customWidth="1"/>
    <col min="774" max="777" width="11.7265625" style="106" customWidth="1"/>
    <col min="778" max="778" width="10.7265625" style="106" customWidth="1"/>
    <col min="779" max="780" width="11.7265625" style="106" customWidth="1"/>
    <col min="781" max="781" width="8.1796875" style="106" customWidth="1"/>
    <col min="782" max="782" width="10.7265625" style="106" customWidth="1"/>
    <col min="783" max="784" width="11.7265625" style="106" customWidth="1"/>
    <col min="785" max="785" width="9.26953125" style="106" customWidth="1"/>
    <col min="786" max="786" width="9.7265625" style="106" customWidth="1"/>
    <col min="787" max="788" width="8.7265625" style="106" customWidth="1"/>
    <col min="789" max="789" width="2.453125" style="106" customWidth="1"/>
    <col min="790" max="790" width="9.1796875" style="106" customWidth="1"/>
    <col min="791" max="791" width="10.7265625" style="106" customWidth="1"/>
    <col min="792" max="793" width="9" style="106" customWidth="1"/>
    <col min="794" max="794" width="2.1796875" style="106" customWidth="1"/>
    <col min="795" max="798" width="9.7265625" style="106" customWidth="1"/>
    <col min="799" max="799" width="1.26953125" style="106" customWidth="1"/>
    <col min="800" max="1024" width="9.7265625" style="106"/>
    <col min="1025" max="1025" width="11.81640625" style="106" customWidth="1"/>
    <col min="1026" max="1026" width="10.7265625" style="106" customWidth="1"/>
    <col min="1027" max="1027" width="11.7265625" style="106" customWidth="1"/>
    <col min="1028" max="1028" width="12" style="106" customWidth="1"/>
    <col min="1029" max="1029" width="11.1796875" style="106" customWidth="1"/>
    <col min="1030" max="1033" width="11.7265625" style="106" customWidth="1"/>
    <col min="1034" max="1034" width="10.7265625" style="106" customWidth="1"/>
    <col min="1035" max="1036" width="11.7265625" style="106" customWidth="1"/>
    <col min="1037" max="1037" width="8.1796875" style="106" customWidth="1"/>
    <col min="1038" max="1038" width="10.7265625" style="106" customWidth="1"/>
    <col min="1039" max="1040" width="11.7265625" style="106" customWidth="1"/>
    <col min="1041" max="1041" width="9.26953125" style="106" customWidth="1"/>
    <col min="1042" max="1042" width="9.7265625" style="106" customWidth="1"/>
    <col min="1043" max="1044" width="8.7265625" style="106" customWidth="1"/>
    <col min="1045" max="1045" width="2.453125" style="106" customWidth="1"/>
    <col min="1046" max="1046" width="9.1796875" style="106" customWidth="1"/>
    <col min="1047" max="1047" width="10.7265625" style="106" customWidth="1"/>
    <col min="1048" max="1049" width="9" style="106" customWidth="1"/>
    <col min="1050" max="1050" width="2.1796875" style="106" customWidth="1"/>
    <col min="1051" max="1054" width="9.7265625" style="106" customWidth="1"/>
    <col min="1055" max="1055" width="1.26953125" style="106" customWidth="1"/>
    <col min="1056" max="1280" width="9.7265625" style="106"/>
    <col min="1281" max="1281" width="11.81640625" style="106" customWidth="1"/>
    <col min="1282" max="1282" width="10.7265625" style="106" customWidth="1"/>
    <col min="1283" max="1283" width="11.7265625" style="106" customWidth="1"/>
    <col min="1284" max="1284" width="12" style="106" customWidth="1"/>
    <col min="1285" max="1285" width="11.1796875" style="106" customWidth="1"/>
    <col min="1286" max="1289" width="11.7265625" style="106" customWidth="1"/>
    <col min="1290" max="1290" width="10.7265625" style="106" customWidth="1"/>
    <col min="1291" max="1292" width="11.7265625" style="106" customWidth="1"/>
    <col min="1293" max="1293" width="8.1796875" style="106" customWidth="1"/>
    <col min="1294" max="1294" width="10.7265625" style="106" customWidth="1"/>
    <col min="1295" max="1296" width="11.7265625" style="106" customWidth="1"/>
    <col min="1297" max="1297" width="9.26953125" style="106" customWidth="1"/>
    <col min="1298" max="1298" width="9.7265625" style="106" customWidth="1"/>
    <col min="1299" max="1300" width="8.7265625" style="106" customWidth="1"/>
    <col min="1301" max="1301" width="2.453125" style="106" customWidth="1"/>
    <col min="1302" max="1302" width="9.1796875" style="106" customWidth="1"/>
    <col min="1303" max="1303" width="10.7265625" style="106" customWidth="1"/>
    <col min="1304" max="1305" width="9" style="106" customWidth="1"/>
    <col min="1306" max="1306" width="2.1796875" style="106" customWidth="1"/>
    <col min="1307" max="1310" width="9.7265625" style="106" customWidth="1"/>
    <col min="1311" max="1311" width="1.26953125" style="106" customWidth="1"/>
    <col min="1312" max="1536" width="9.7265625" style="106"/>
    <col min="1537" max="1537" width="11.81640625" style="106" customWidth="1"/>
    <col min="1538" max="1538" width="10.7265625" style="106" customWidth="1"/>
    <col min="1539" max="1539" width="11.7265625" style="106" customWidth="1"/>
    <col min="1540" max="1540" width="12" style="106" customWidth="1"/>
    <col min="1541" max="1541" width="11.1796875" style="106" customWidth="1"/>
    <col min="1542" max="1545" width="11.7265625" style="106" customWidth="1"/>
    <col min="1546" max="1546" width="10.7265625" style="106" customWidth="1"/>
    <col min="1547" max="1548" width="11.7265625" style="106" customWidth="1"/>
    <col min="1549" max="1549" width="8.1796875" style="106" customWidth="1"/>
    <col min="1550" max="1550" width="10.7265625" style="106" customWidth="1"/>
    <col min="1551" max="1552" width="11.7265625" style="106" customWidth="1"/>
    <col min="1553" max="1553" width="9.26953125" style="106" customWidth="1"/>
    <col min="1554" max="1554" width="9.7265625" style="106" customWidth="1"/>
    <col min="1555" max="1556" width="8.7265625" style="106" customWidth="1"/>
    <col min="1557" max="1557" width="2.453125" style="106" customWidth="1"/>
    <col min="1558" max="1558" width="9.1796875" style="106" customWidth="1"/>
    <col min="1559" max="1559" width="10.7265625" style="106" customWidth="1"/>
    <col min="1560" max="1561" width="9" style="106" customWidth="1"/>
    <col min="1562" max="1562" width="2.1796875" style="106" customWidth="1"/>
    <col min="1563" max="1566" width="9.7265625" style="106" customWidth="1"/>
    <col min="1567" max="1567" width="1.26953125" style="106" customWidth="1"/>
    <col min="1568" max="1792" width="9.7265625" style="106"/>
    <col min="1793" max="1793" width="11.81640625" style="106" customWidth="1"/>
    <col min="1794" max="1794" width="10.7265625" style="106" customWidth="1"/>
    <col min="1795" max="1795" width="11.7265625" style="106" customWidth="1"/>
    <col min="1796" max="1796" width="12" style="106" customWidth="1"/>
    <col min="1797" max="1797" width="11.1796875" style="106" customWidth="1"/>
    <col min="1798" max="1801" width="11.7265625" style="106" customWidth="1"/>
    <col min="1802" max="1802" width="10.7265625" style="106" customWidth="1"/>
    <col min="1803" max="1804" width="11.7265625" style="106" customWidth="1"/>
    <col min="1805" max="1805" width="8.1796875" style="106" customWidth="1"/>
    <col min="1806" max="1806" width="10.7265625" style="106" customWidth="1"/>
    <col min="1807" max="1808" width="11.7265625" style="106" customWidth="1"/>
    <col min="1809" max="1809" width="9.26953125" style="106" customWidth="1"/>
    <col min="1810" max="1810" width="9.7265625" style="106" customWidth="1"/>
    <col min="1811" max="1812" width="8.7265625" style="106" customWidth="1"/>
    <col min="1813" max="1813" width="2.453125" style="106" customWidth="1"/>
    <col min="1814" max="1814" width="9.1796875" style="106" customWidth="1"/>
    <col min="1815" max="1815" width="10.7265625" style="106" customWidth="1"/>
    <col min="1816" max="1817" width="9" style="106" customWidth="1"/>
    <col min="1818" max="1818" width="2.1796875" style="106" customWidth="1"/>
    <col min="1819" max="1822" width="9.7265625" style="106" customWidth="1"/>
    <col min="1823" max="1823" width="1.26953125" style="106" customWidth="1"/>
    <col min="1824" max="2048" width="9.7265625" style="106"/>
    <col min="2049" max="2049" width="11.81640625" style="106" customWidth="1"/>
    <col min="2050" max="2050" width="10.7265625" style="106" customWidth="1"/>
    <col min="2051" max="2051" width="11.7265625" style="106" customWidth="1"/>
    <col min="2052" max="2052" width="12" style="106" customWidth="1"/>
    <col min="2053" max="2053" width="11.1796875" style="106" customWidth="1"/>
    <col min="2054" max="2057" width="11.7265625" style="106" customWidth="1"/>
    <col min="2058" max="2058" width="10.7265625" style="106" customWidth="1"/>
    <col min="2059" max="2060" width="11.7265625" style="106" customWidth="1"/>
    <col min="2061" max="2061" width="8.1796875" style="106" customWidth="1"/>
    <col min="2062" max="2062" width="10.7265625" style="106" customWidth="1"/>
    <col min="2063" max="2064" width="11.7265625" style="106" customWidth="1"/>
    <col min="2065" max="2065" width="9.26953125" style="106" customWidth="1"/>
    <col min="2066" max="2066" width="9.7265625" style="106" customWidth="1"/>
    <col min="2067" max="2068" width="8.7265625" style="106" customWidth="1"/>
    <col min="2069" max="2069" width="2.453125" style="106" customWidth="1"/>
    <col min="2070" max="2070" width="9.1796875" style="106" customWidth="1"/>
    <col min="2071" max="2071" width="10.7265625" style="106" customWidth="1"/>
    <col min="2072" max="2073" width="9" style="106" customWidth="1"/>
    <col min="2074" max="2074" width="2.1796875" style="106" customWidth="1"/>
    <col min="2075" max="2078" width="9.7265625" style="106" customWidth="1"/>
    <col min="2079" max="2079" width="1.26953125" style="106" customWidth="1"/>
    <col min="2080" max="2304" width="9.7265625" style="106"/>
    <col min="2305" max="2305" width="11.81640625" style="106" customWidth="1"/>
    <col min="2306" max="2306" width="10.7265625" style="106" customWidth="1"/>
    <col min="2307" max="2307" width="11.7265625" style="106" customWidth="1"/>
    <col min="2308" max="2308" width="12" style="106" customWidth="1"/>
    <col min="2309" max="2309" width="11.1796875" style="106" customWidth="1"/>
    <col min="2310" max="2313" width="11.7265625" style="106" customWidth="1"/>
    <col min="2314" max="2314" width="10.7265625" style="106" customWidth="1"/>
    <col min="2315" max="2316" width="11.7265625" style="106" customWidth="1"/>
    <col min="2317" max="2317" width="8.1796875" style="106" customWidth="1"/>
    <col min="2318" max="2318" width="10.7265625" style="106" customWidth="1"/>
    <col min="2319" max="2320" width="11.7265625" style="106" customWidth="1"/>
    <col min="2321" max="2321" width="9.26953125" style="106" customWidth="1"/>
    <col min="2322" max="2322" width="9.7265625" style="106" customWidth="1"/>
    <col min="2323" max="2324" width="8.7265625" style="106" customWidth="1"/>
    <col min="2325" max="2325" width="2.453125" style="106" customWidth="1"/>
    <col min="2326" max="2326" width="9.1796875" style="106" customWidth="1"/>
    <col min="2327" max="2327" width="10.7265625" style="106" customWidth="1"/>
    <col min="2328" max="2329" width="9" style="106" customWidth="1"/>
    <col min="2330" max="2330" width="2.1796875" style="106" customWidth="1"/>
    <col min="2331" max="2334" width="9.7265625" style="106" customWidth="1"/>
    <col min="2335" max="2335" width="1.26953125" style="106" customWidth="1"/>
    <col min="2336" max="2560" width="9.7265625" style="106"/>
    <col min="2561" max="2561" width="11.81640625" style="106" customWidth="1"/>
    <col min="2562" max="2562" width="10.7265625" style="106" customWidth="1"/>
    <col min="2563" max="2563" width="11.7265625" style="106" customWidth="1"/>
    <col min="2564" max="2564" width="12" style="106" customWidth="1"/>
    <col min="2565" max="2565" width="11.1796875" style="106" customWidth="1"/>
    <col min="2566" max="2569" width="11.7265625" style="106" customWidth="1"/>
    <col min="2570" max="2570" width="10.7265625" style="106" customWidth="1"/>
    <col min="2571" max="2572" width="11.7265625" style="106" customWidth="1"/>
    <col min="2573" max="2573" width="8.1796875" style="106" customWidth="1"/>
    <col min="2574" max="2574" width="10.7265625" style="106" customWidth="1"/>
    <col min="2575" max="2576" width="11.7265625" style="106" customWidth="1"/>
    <col min="2577" max="2577" width="9.26953125" style="106" customWidth="1"/>
    <col min="2578" max="2578" width="9.7265625" style="106" customWidth="1"/>
    <col min="2579" max="2580" width="8.7265625" style="106" customWidth="1"/>
    <col min="2581" max="2581" width="2.453125" style="106" customWidth="1"/>
    <col min="2582" max="2582" width="9.1796875" style="106" customWidth="1"/>
    <col min="2583" max="2583" width="10.7265625" style="106" customWidth="1"/>
    <col min="2584" max="2585" width="9" style="106" customWidth="1"/>
    <col min="2586" max="2586" width="2.1796875" style="106" customWidth="1"/>
    <col min="2587" max="2590" width="9.7265625" style="106" customWidth="1"/>
    <col min="2591" max="2591" width="1.26953125" style="106" customWidth="1"/>
    <col min="2592" max="2816" width="9.7265625" style="106"/>
    <col min="2817" max="2817" width="11.81640625" style="106" customWidth="1"/>
    <col min="2818" max="2818" width="10.7265625" style="106" customWidth="1"/>
    <col min="2819" max="2819" width="11.7265625" style="106" customWidth="1"/>
    <col min="2820" max="2820" width="12" style="106" customWidth="1"/>
    <col min="2821" max="2821" width="11.1796875" style="106" customWidth="1"/>
    <col min="2822" max="2825" width="11.7265625" style="106" customWidth="1"/>
    <col min="2826" max="2826" width="10.7265625" style="106" customWidth="1"/>
    <col min="2827" max="2828" width="11.7265625" style="106" customWidth="1"/>
    <col min="2829" max="2829" width="8.1796875" style="106" customWidth="1"/>
    <col min="2830" max="2830" width="10.7265625" style="106" customWidth="1"/>
    <col min="2831" max="2832" width="11.7265625" style="106" customWidth="1"/>
    <col min="2833" max="2833" width="9.26953125" style="106" customWidth="1"/>
    <col min="2834" max="2834" width="9.7265625" style="106" customWidth="1"/>
    <col min="2835" max="2836" width="8.7265625" style="106" customWidth="1"/>
    <col min="2837" max="2837" width="2.453125" style="106" customWidth="1"/>
    <col min="2838" max="2838" width="9.1796875" style="106" customWidth="1"/>
    <col min="2839" max="2839" width="10.7265625" style="106" customWidth="1"/>
    <col min="2840" max="2841" width="9" style="106" customWidth="1"/>
    <col min="2842" max="2842" width="2.1796875" style="106" customWidth="1"/>
    <col min="2843" max="2846" width="9.7265625" style="106" customWidth="1"/>
    <col min="2847" max="2847" width="1.26953125" style="106" customWidth="1"/>
    <col min="2848" max="3072" width="9.7265625" style="106"/>
    <col min="3073" max="3073" width="11.81640625" style="106" customWidth="1"/>
    <col min="3074" max="3074" width="10.7265625" style="106" customWidth="1"/>
    <col min="3075" max="3075" width="11.7265625" style="106" customWidth="1"/>
    <col min="3076" max="3076" width="12" style="106" customWidth="1"/>
    <col min="3077" max="3077" width="11.1796875" style="106" customWidth="1"/>
    <col min="3078" max="3081" width="11.7265625" style="106" customWidth="1"/>
    <col min="3082" max="3082" width="10.7265625" style="106" customWidth="1"/>
    <col min="3083" max="3084" width="11.7265625" style="106" customWidth="1"/>
    <col min="3085" max="3085" width="8.1796875" style="106" customWidth="1"/>
    <col min="3086" max="3086" width="10.7265625" style="106" customWidth="1"/>
    <col min="3087" max="3088" width="11.7265625" style="106" customWidth="1"/>
    <col min="3089" max="3089" width="9.26953125" style="106" customWidth="1"/>
    <col min="3090" max="3090" width="9.7265625" style="106" customWidth="1"/>
    <col min="3091" max="3092" width="8.7265625" style="106" customWidth="1"/>
    <col min="3093" max="3093" width="2.453125" style="106" customWidth="1"/>
    <col min="3094" max="3094" width="9.1796875" style="106" customWidth="1"/>
    <col min="3095" max="3095" width="10.7265625" style="106" customWidth="1"/>
    <col min="3096" max="3097" width="9" style="106" customWidth="1"/>
    <col min="3098" max="3098" width="2.1796875" style="106" customWidth="1"/>
    <col min="3099" max="3102" width="9.7265625" style="106" customWidth="1"/>
    <col min="3103" max="3103" width="1.26953125" style="106" customWidth="1"/>
    <col min="3104" max="3328" width="9.7265625" style="106"/>
    <col min="3329" max="3329" width="11.81640625" style="106" customWidth="1"/>
    <col min="3330" max="3330" width="10.7265625" style="106" customWidth="1"/>
    <col min="3331" max="3331" width="11.7265625" style="106" customWidth="1"/>
    <col min="3332" max="3332" width="12" style="106" customWidth="1"/>
    <col min="3333" max="3333" width="11.1796875" style="106" customWidth="1"/>
    <col min="3334" max="3337" width="11.7265625" style="106" customWidth="1"/>
    <col min="3338" max="3338" width="10.7265625" style="106" customWidth="1"/>
    <col min="3339" max="3340" width="11.7265625" style="106" customWidth="1"/>
    <col min="3341" max="3341" width="8.1796875" style="106" customWidth="1"/>
    <col min="3342" max="3342" width="10.7265625" style="106" customWidth="1"/>
    <col min="3343" max="3344" width="11.7265625" style="106" customWidth="1"/>
    <col min="3345" max="3345" width="9.26953125" style="106" customWidth="1"/>
    <col min="3346" max="3346" width="9.7265625" style="106" customWidth="1"/>
    <col min="3347" max="3348" width="8.7265625" style="106" customWidth="1"/>
    <col min="3349" max="3349" width="2.453125" style="106" customWidth="1"/>
    <col min="3350" max="3350" width="9.1796875" style="106" customWidth="1"/>
    <col min="3351" max="3351" width="10.7265625" style="106" customWidth="1"/>
    <col min="3352" max="3353" width="9" style="106" customWidth="1"/>
    <col min="3354" max="3354" width="2.1796875" style="106" customWidth="1"/>
    <col min="3355" max="3358" width="9.7265625" style="106" customWidth="1"/>
    <col min="3359" max="3359" width="1.26953125" style="106" customWidth="1"/>
    <col min="3360" max="3584" width="9.7265625" style="106"/>
    <col min="3585" max="3585" width="11.81640625" style="106" customWidth="1"/>
    <col min="3586" max="3586" width="10.7265625" style="106" customWidth="1"/>
    <col min="3587" max="3587" width="11.7265625" style="106" customWidth="1"/>
    <col min="3588" max="3588" width="12" style="106" customWidth="1"/>
    <col min="3589" max="3589" width="11.1796875" style="106" customWidth="1"/>
    <col min="3590" max="3593" width="11.7265625" style="106" customWidth="1"/>
    <col min="3594" max="3594" width="10.7265625" style="106" customWidth="1"/>
    <col min="3595" max="3596" width="11.7265625" style="106" customWidth="1"/>
    <col min="3597" max="3597" width="8.1796875" style="106" customWidth="1"/>
    <col min="3598" max="3598" width="10.7265625" style="106" customWidth="1"/>
    <col min="3599" max="3600" width="11.7265625" style="106" customWidth="1"/>
    <col min="3601" max="3601" width="9.26953125" style="106" customWidth="1"/>
    <col min="3602" max="3602" width="9.7265625" style="106" customWidth="1"/>
    <col min="3603" max="3604" width="8.7265625" style="106" customWidth="1"/>
    <col min="3605" max="3605" width="2.453125" style="106" customWidth="1"/>
    <col min="3606" max="3606" width="9.1796875" style="106" customWidth="1"/>
    <col min="3607" max="3607" width="10.7265625" style="106" customWidth="1"/>
    <col min="3608" max="3609" width="9" style="106" customWidth="1"/>
    <col min="3610" max="3610" width="2.1796875" style="106" customWidth="1"/>
    <col min="3611" max="3614" width="9.7265625" style="106" customWidth="1"/>
    <col min="3615" max="3615" width="1.26953125" style="106" customWidth="1"/>
    <col min="3616" max="3840" width="9.7265625" style="106"/>
    <col min="3841" max="3841" width="11.81640625" style="106" customWidth="1"/>
    <col min="3842" max="3842" width="10.7265625" style="106" customWidth="1"/>
    <col min="3843" max="3843" width="11.7265625" style="106" customWidth="1"/>
    <col min="3844" max="3844" width="12" style="106" customWidth="1"/>
    <col min="3845" max="3845" width="11.1796875" style="106" customWidth="1"/>
    <col min="3846" max="3849" width="11.7265625" style="106" customWidth="1"/>
    <col min="3850" max="3850" width="10.7265625" style="106" customWidth="1"/>
    <col min="3851" max="3852" width="11.7265625" style="106" customWidth="1"/>
    <col min="3853" max="3853" width="8.1796875" style="106" customWidth="1"/>
    <col min="3854" max="3854" width="10.7265625" style="106" customWidth="1"/>
    <col min="3855" max="3856" width="11.7265625" style="106" customWidth="1"/>
    <col min="3857" max="3857" width="9.26953125" style="106" customWidth="1"/>
    <col min="3858" max="3858" width="9.7265625" style="106" customWidth="1"/>
    <col min="3859" max="3860" width="8.7265625" style="106" customWidth="1"/>
    <col min="3861" max="3861" width="2.453125" style="106" customWidth="1"/>
    <col min="3862" max="3862" width="9.1796875" style="106" customWidth="1"/>
    <col min="3863" max="3863" width="10.7265625" style="106" customWidth="1"/>
    <col min="3864" max="3865" width="9" style="106" customWidth="1"/>
    <col min="3866" max="3866" width="2.1796875" style="106" customWidth="1"/>
    <col min="3867" max="3870" width="9.7265625" style="106" customWidth="1"/>
    <col min="3871" max="3871" width="1.26953125" style="106" customWidth="1"/>
    <col min="3872" max="4096" width="9.7265625" style="106"/>
    <col min="4097" max="4097" width="11.81640625" style="106" customWidth="1"/>
    <col min="4098" max="4098" width="10.7265625" style="106" customWidth="1"/>
    <col min="4099" max="4099" width="11.7265625" style="106" customWidth="1"/>
    <col min="4100" max="4100" width="12" style="106" customWidth="1"/>
    <col min="4101" max="4101" width="11.1796875" style="106" customWidth="1"/>
    <col min="4102" max="4105" width="11.7265625" style="106" customWidth="1"/>
    <col min="4106" max="4106" width="10.7265625" style="106" customWidth="1"/>
    <col min="4107" max="4108" width="11.7265625" style="106" customWidth="1"/>
    <col min="4109" max="4109" width="8.1796875" style="106" customWidth="1"/>
    <col min="4110" max="4110" width="10.7265625" style="106" customWidth="1"/>
    <col min="4111" max="4112" width="11.7265625" style="106" customWidth="1"/>
    <col min="4113" max="4113" width="9.26953125" style="106" customWidth="1"/>
    <col min="4114" max="4114" width="9.7265625" style="106" customWidth="1"/>
    <col min="4115" max="4116" width="8.7265625" style="106" customWidth="1"/>
    <col min="4117" max="4117" width="2.453125" style="106" customWidth="1"/>
    <col min="4118" max="4118" width="9.1796875" style="106" customWidth="1"/>
    <col min="4119" max="4119" width="10.7265625" style="106" customWidth="1"/>
    <col min="4120" max="4121" width="9" style="106" customWidth="1"/>
    <col min="4122" max="4122" width="2.1796875" style="106" customWidth="1"/>
    <col min="4123" max="4126" width="9.7265625" style="106" customWidth="1"/>
    <col min="4127" max="4127" width="1.26953125" style="106" customWidth="1"/>
    <col min="4128" max="4352" width="9.7265625" style="106"/>
    <col min="4353" max="4353" width="11.81640625" style="106" customWidth="1"/>
    <col min="4354" max="4354" width="10.7265625" style="106" customWidth="1"/>
    <col min="4355" max="4355" width="11.7265625" style="106" customWidth="1"/>
    <col min="4356" max="4356" width="12" style="106" customWidth="1"/>
    <col min="4357" max="4357" width="11.1796875" style="106" customWidth="1"/>
    <col min="4358" max="4361" width="11.7265625" style="106" customWidth="1"/>
    <col min="4362" max="4362" width="10.7265625" style="106" customWidth="1"/>
    <col min="4363" max="4364" width="11.7265625" style="106" customWidth="1"/>
    <col min="4365" max="4365" width="8.1796875" style="106" customWidth="1"/>
    <col min="4366" max="4366" width="10.7265625" style="106" customWidth="1"/>
    <col min="4367" max="4368" width="11.7265625" style="106" customWidth="1"/>
    <col min="4369" max="4369" width="9.26953125" style="106" customWidth="1"/>
    <col min="4370" max="4370" width="9.7265625" style="106" customWidth="1"/>
    <col min="4371" max="4372" width="8.7265625" style="106" customWidth="1"/>
    <col min="4373" max="4373" width="2.453125" style="106" customWidth="1"/>
    <col min="4374" max="4374" width="9.1796875" style="106" customWidth="1"/>
    <col min="4375" max="4375" width="10.7265625" style="106" customWidth="1"/>
    <col min="4376" max="4377" width="9" style="106" customWidth="1"/>
    <col min="4378" max="4378" width="2.1796875" style="106" customWidth="1"/>
    <col min="4379" max="4382" width="9.7265625" style="106" customWidth="1"/>
    <col min="4383" max="4383" width="1.26953125" style="106" customWidth="1"/>
    <col min="4384" max="4608" width="9.7265625" style="106"/>
    <col min="4609" max="4609" width="11.81640625" style="106" customWidth="1"/>
    <col min="4610" max="4610" width="10.7265625" style="106" customWidth="1"/>
    <col min="4611" max="4611" width="11.7265625" style="106" customWidth="1"/>
    <col min="4612" max="4612" width="12" style="106" customWidth="1"/>
    <col min="4613" max="4613" width="11.1796875" style="106" customWidth="1"/>
    <col min="4614" max="4617" width="11.7265625" style="106" customWidth="1"/>
    <col min="4618" max="4618" width="10.7265625" style="106" customWidth="1"/>
    <col min="4619" max="4620" width="11.7265625" style="106" customWidth="1"/>
    <col min="4621" max="4621" width="8.1796875" style="106" customWidth="1"/>
    <col min="4622" max="4622" width="10.7265625" style="106" customWidth="1"/>
    <col min="4623" max="4624" width="11.7265625" style="106" customWidth="1"/>
    <col min="4625" max="4625" width="9.26953125" style="106" customWidth="1"/>
    <col min="4626" max="4626" width="9.7265625" style="106" customWidth="1"/>
    <col min="4627" max="4628" width="8.7265625" style="106" customWidth="1"/>
    <col min="4629" max="4629" width="2.453125" style="106" customWidth="1"/>
    <col min="4630" max="4630" width="9.1796875" style="106" customWidth="1"/>
    <col min="4631" max="4631" width="10.7265625" style="106" customWidth="1"/>
    <col min="4632" max="4633" width="9" style="106" customWidth="1"/>
    <col min="4634" max="4634" width="2.1796875" style="106" customWidth="1"/>
    <col min="4635" max="4638" width="9.7265625" style="106" customWidth="1"/>
    <col min="4639" max="4639" width="1.26953125" style="106" customWidth="1"/>
    <col min="4640" max="4864" width="9.7265625" style="106"/>
    <col min="4865" max="4865" width="11.81640625" style="106" customWidth="1"/>
    <col min="4866" max="4866" width="10.7265625" style="106" customWidth="1"/>
    <col min="4867" max="4867" width="11.7265625" style="106" customWidth="1"/>
    <col min="4868" max="4868" width="12" style="106" customWidth="1"/>
    <col min="4869" max="4869" width="11.1796875" style="106" customWidth="1"/>
    <col min="4870" max="4873" width="11.7265625" style="106" customWidth="1"/>
    <col min="4874" max="4874" width="10.7265625" style="106" customWidth="1"/>
    <col min="4875" max="4876" width="11.7265625" style="106" customWidth="1"/>
    <col min="4877" max="4877" width="8.1796875" style="106" customWidth="1"/>
    <col min="4878" max="4878" width="10.7265625" style="106" customWidth="1"/>
    <col min="4879" max="4880" width="11.7265625" style="106" customWidth="1"/>
    <col min="4881" max="4881" width="9.26953125" style="106" customWidth="1"/>
    <col min="4882" max="4882" width="9.7265625" style="106" customWidth="1"/>
    <col min="4883" max="4884" width="8.7265625" style="106" customWidth="1"/>
    <col min="4885" max="4885" width="2.453125" style="106" customWidth="1"/>
    <col min="4886" max="4886" width="9.1796875" style="106" customWidth="1"/>
    <col min="4887" max="4887" width="10.7265625" style="106" customWidth="1"/>
    <col min="4888" max="4889" width="9" style="106" customWidth="1"/>
    <col min="4890" max="4890" width="2.1796875" style="106" customWidth="1"/>
    <col min="4891" max="4894" width="9.7265625" style="106" customWidth="1"/>
    <col min="4895" max="4895" width="1.26953125" style="106" customWidth="1"/>
    <col min="4896" max="5120" width="9.7265625" style="106"/>
    <col min="5121" max="5121" width="11.81640625" style="106" customWidth="1"/>
    <col min="5122" max="5122" width="10.7265625" style="106" customWidth="1"/>
    <col min="5123" max="5123" width="11.7265625" style="106" customWidth="1"/>
    <col min="5124" max="5124" width="12" style="106" customWidth="1"/>
    <col min="5125" max="5125" width="11.1796875" style="106" customWidth="1"/>
    <col min="5126" max="5129" width="11.7265625" style="106" customWidth="1"/>
    <col min="5130" max="5130" width="10.7265625" style="106" customWidth="1"/>
    <col min="5131" max="5132" width="11.7265625" style="106" customWidth="1"/>
    <col min="5133" max="5133" width="8.1796875" style="106" customWidth="1"/>
    <col min="5134" max="5134" width="10.7265625" style="106" customWidth="1"/>
    <col min="5135" max="5136" width="11.7265625" style="106" customWidth="1"/>
    <col min="5137" max="5137" width="9.26953125" style="106" customWidth="1"/>
    <col min="5138" max="5138" width="9.7265625" style="106" customWidth="1"/>
    <col min="5139" max="5140" width="8.7265625" style="106" customWidth="1"/>
    <col min="5141" max="5141" width="2.453125" style="106" customWidth="1"/>
    <col min="5142" max="5142" width="9.1796875" style="106" customWidth="1"/>
    <col min="5143" max="5143" width="10.7265625" style="106" customWidth="1"/>
    <col min="5144" max="5145" width="9" style="106" customWidth="1"/>
    <col min="5146" max="5146" width="2.1796875" style="106" customWidth="1"/>
    <col min="5147" max="5150" width="9.7265625" style="106" customWidth="1"/>
    <col min="5151" max="5151" width="1.26953125" style="106" customWidth="1"/>
    <col min="5152" max="5376" width="9.7265625" style="106"/>
    <col min="5377" max="5377" width="11.81640625" style="106" customWidth="1"/>
    <col min="5378" max="5378" width="10.7265625" style="106" customWidth="1"/>
    <col min="5379" max="5379" width="11.7265625" style="106" customWidth="1"/>
    <col min="5380" max="5380" width="12" style="106" customWidth="1"/>
    <col min="5381" max="5381" width="11.1796875" style="106" customWidth="1"/>
    <col min="5382" max="5385" width="11.7265625" style="106" customWidth="1"/>
    <col min="5386" max="5386" width="10.7265625" style="106" customWidth="1"/>
    <col min="5387" max="5388" width="11.7265625" style="106" customWidth="1"/>
    <col min="5389" max="5389" width="8.1796875" style="106" customWidth="1"/>
    <col min="5390" max="5390" width="10.7265625" style="106" customWidth="1"/>
    <col min="5391" max="5392" width="11.7265625" style="106" customWidth="1"/>
    <col min="5393" max="5393" width="9.26953125" style="106" customWidth="1"/>
    <col min="5394" max="5394" width="9.7265625" style="106" customWidth="1"/>
    <col min="5395" max="5396" width="8.7265625" style="106" customWidth="1"/>
    <col min="5397" max="5397" width="2.453125" style="106" customWidth="1"/>
    <col min="5398" max="5398" width="9.1796875" style="106" customWidth="1"/>
    <col min="5399" max="5399" width="10.7265625" style="106" customWidth="1"/>
    <col min="5400" max="5401" width="9" style="106" customWidth="1"/>
    <col min="5402" max="5402" width="2.1796875" style="106" customWidth="1"/>
    <col min="5403" max="5406" width="9.7265625" style="106" customWidth="1"/>
    <col min="5407" max="5407" width="1.26953125" style="106" customWidth="1"/>
    <col min="5408" max="5632" width="9.7265625" style="106"/>
    <col min="5633" max="5633" width="11.81640625" style="106" customWidth="1"/>
    <col min="5634" max="5634" width="10.7265625" style="106" customWidth="1"/>
    <col min="5635" max="5635" width="11.7265625" style="106" customWidth="1"/>
    <col min="5636" max="5636" width="12" style="106" customWidth="1"/>
    <col min="5637" max="5637" width="11.1796875" style="106" customWidth="1"/>
    <col min="5638" max="5641" width="11.7265625" style="106" customWidth="1"/>
    <col min="5642" max="5642" width="10.7265625" style="106" customWidth="1"/>
    <col min="5643" max="5644" width="11.7265625" style="106" customWidth="1"/>
    <col min="5645" max="5645" width="8.1796875" style="106" customWidth="1"/>
    <col min="5646" max="5646" width="10.7265625" style="106" customWidth="1"/>
    <col min="5647" max="5648" width="11.7265625" style="106" customWidth="1"/>
    <col min="5649" max="5649" width="9.26953125" style="106" customWidth="1"/>
    <col min="5650" max="5650" width="9.7265625" style="106" customWidth="1"/>
    <col min="5651" max="5652" width="8.7265625" style="106" customWidth="1"/>
    <col min="5653" max="5653" width="2.453125" style="106" customWidth="1"/>
    <col min="5654" max="5654" width="9.1796875" style="106" customWidth="1"/>
    <col min="5655" max="5655" width="10.7265625" style="106" customWidth="1"/>
    <col min="5656" max="5657" width="9" style="106" customWidth="1"/>
    <col min="5658" max="5658" width="2.1796875" style="106" customWidth="1"/>
    <col min="5659" max="5662" width="9.7265625" style="106" customWidth="1"/>
    <col min="5663" max="5663" width="1.26953125" style="106" customWidth="1"/>
    <col min="5664" max="5888" width="9.7265625" style="106"/>
    <col min="5889" max="5889" width="11.81640625" style="106" customWidth="1"/>
    <col min="5890" max="5890" width="10.7265625" style="106" customWidth="1"/>
    <col min="5891" max="5891" width="11.7265625" style="106" customWidth="1"/>
    <col min="5892" max="5892" width="12" style="106" customWidth="1"/>
    <col min="5893" max="5893" width="11.1796875" style="106" customWidth="1"/>
    <col min="5894" max="5897" width="11.7265625" style="106" customWidth="1"/>
    <col min="5898" max="5898" width="10.7265625" style="106" customWidth="1"/>
    <col min="5899" max="5900" width="11.7265625" style="106" customWidth="1"/>
    <col min="5901" max="5901" width="8.1796875" style="106" customWidth="1"/>
    <col min="5902" max="5902" width="10.7265625" style="106" customWidth="1"/>
    <col min="5903" max="5904" width="11.7265625" style="106" customWidth="1"/>
    <col min="5905" max="5905" width="9.26953125" style="106" customWidth="1"/>
    <col min="5906" max="5906" width="9.7265625" style="106" customWidth="1"/>
    <col min="5907" max="5908" width="8.7265625" style="106" customWidth="1"/>
    <col min="5909" max="5909" width="2.453125" style="106" customWidth="1"/>
    <col min="5910" max="5910" width="9.1796875" style="106" customWidth="1"/>
    <col min="5911" max="5911" width="10.7265625" style="106" customWidth="1"/>
    <col min="5912" max="5913" width="9" style="106" customWidth="1"/>
    <col min="5914" max="5914" width="2.1796875" style="106" customWidth="1"/>
    <col min="5915" max="5918" width="9.7265625" style="106" customWidth="1"/>
    <col min="5919" max="5919" width="1.26953125" style="106" customWidth="1"/>
    <col min="5920" max="6144" width="9.7265625" style="106"/>
    <col min="6145" max="6145" width="11.81640625" style="106" customWidth="1"/>
    <col min="6146" max="6146" width="10.7265625" style="106" customWidth="1"/>
    <col min="6147" max="6147" width="11.7265625" style="106" customWidth="1"/>
    <col min="6148" max="6148" width="12" style="106" customWidth="1"/>
    <col min="6149" max="6149" width="11.1796875" style="106" customWidth="1"/>
    <col min="6150" max="6153" width="11.7265625" style="106" customWidth="1"/>
    <col min="6154" max="6154" width="10.7265625" style="106" customWidth="1"/>
    <col min="6155" max="6156" width="11.7265625" style="106" customWidth="1"/>
    <col min="6157" max="6157" width="8.1796875" style="106" customWidth="1"/>
    <col min="6158" max="6158" width="10.7265625" style="106" customWidth="1"/>
    <col min="6159" max="6160" width="11.7265625" style="106" customWidth="1"/>
    <col min="6161" max="6161" width="9.26953125" style="106" customWidth="1"/>
    <col min="6162" max="6162" width="9.7265625" style="106" customWidth="1"/>
    <col min="6163" max="6164" width="8.7265625" style="106" customWidth="1"/>
    <col min="6165" max="6165" width="2.453125" style="106" customWidth="1"/>
    <col min="6166" max="6166" width="9.1796875" style="106" customWidth="1"/>
    <col min="6167" max="6167" width="10.7265625" style="106" customWidth="1"/>
    <col min="6168" max="6169" width="9" style="106" customWidth="1"/>
    <col min="6170" max="6170" width="2.1796875" style="106" customWidth="1"/>
    <col min="6171" max="6174" width="9.7265625" style="106" customWidth="1"/>
    <col min="6175" max="6175" width="1.26953125" style="106" customWidth="1"/>
    <col min="6176" max="6400" width="9.7265625" style="106"/>
    <col min="6401" max="6401" width="11.81640625" style="106" customWidth="1"/>
    <col min="6402" max="6402" width="10.7265625" style="106" customWidth="1"/>
    <col min="6403" max="6403" width="11.7265625" style="106" customWidth="1"/>
    <col min="6404" max="6404" width="12" style="106" customWidth="1"/>
    <col min="6405" max="6405" width="11.1796875" style="106" customWidth="1"/>
    <col min="6406" max="6409" width="11.7265625" style="106" customWidth="1"/>
    <col min="6410" max="6410" width="10.7265625" style="106" customWidth="1"/>
    <col min="6411" max="6412" width="11.7265625" style="106" customWidth="1"/>
    <col min="6413" max="6413" width="8.1796875" style="106" customWidth="1"/>
    <col min="6414" max="6414" width="10.7265625" style="106" customWidth="1"/>
    <col min="6415" max="6416" width="11.7265625" style="106" customWidth="1"/>
    <col min="6417" max="6417" width="9.26953125" style="106" customWidth="1"/>
    <col min="6418" max="6418" width="9.7265625" style="106" customWidth="1"/>
    <col min="6419" max="6420" width="8.7265625" style="106" customWidth="1"/>
    <col min="6421" max="6421" width="2.453125" style="106" customWidth="1"/>
    <col min="6422" max="6422" width="9.1796875" style="106" customWidth="1"/>
    <col min="6423" max="6423" width="10.7265625" style="106" customWidth="1"/>
    <col min="6424" max="6425" width="9" style="106" customWidth="1"/>
    <col min="6426" max="6426" width="2.1796875" style="106" customWidth="1"/>
    <col min="6427" max="6430" width="9.7265625" style="106" customWidth="1"/>
    <col min="6431" max="6431" width="1.26953125" style="106" customWidth="1"/>
    <col min="6432" max="6656" width="9.7265625" style="106"/>
    <col min="6657" max="6657" width="11.81640625" style="106" customWidth="1"/>
    <col min="6658" max="6658" width="10.7265625" style="106" customWidth="1"/>
    <col min="6659" max="6659" width="11.7265625" style="106" customWidth="1"/>
    <col min="6660" max="6660" width="12" style="106" customWidth="1"/>
    <col min="6661" max="6661" width="11.1796875" style="106" customWidth="1"/>
    <col min="6662" max="6665" width="11.7265625" style="106" customWidth="1"/>
    <col min="6666" max="6666" width="10.7265625" style="106" customWidth="1"/>
    <col min="6667" max="6668" width="11.7265625" style="106" customWidth="1"/>
    <col min="6669" max="6669" width="8.1796875" style="106" customWidth="1"/>
    <col min="6670" max="6670" width="10.7265625" style="106" customWidth="1"/>
    <col min="6671" max="6672" width="11.7265625" style="106" customWidth="1"/>
    <col min="6673" max="6673" width="9.26953125" style="106" customWidth="1"/>
    <col min="6674" max="6674" width="9.7265625" style="106" customWidth="1"/>
    <col min="6675" max="6676" width="8.7265625" style="106" customWidth="1"/>
    <col min="6677" max="6677" width="2.453125" style="106" customWidth="1"/>
    <col min="6678" max="6678" width="9.1796875" style="106" customWidth="1"/>
    <col min="6679" max="6679" width="10.7265625" style="106" customWidth="1"/>
    <col min="6680" max="6681" width="9" style="106" customWidth="1"/>
    <col min="6682" max="6682" width="2.1796875" style="106" customWidth="1"/>
    <col min="6683" max="6686" width="9.7265625" style="106" customWidth="1"/>
    <col min="6687" max="6687" width="1.26953125" style="106" customWidth="1"/>
    <col min="6688" max="6912" width="9.7265625" style="106"/>
    <col min="6913" max="6913" width="11.81640625" style="106" customWidth="1"/>
    <col min="6914" max="6914" width="10.7265625" style="106" customWidth="1"/>
    <col min="6915" max="6915" width="11.7265625" style="106" customWidth="1"/>
    <col min="6916" max="6916" width="12" style="106" customWidth="1"/>
    <col min="6917" max="6917" width="11.1796875" style="106" customWidth="1"/>
    <col min="6918" max="6921" width="11.7265625" style="106" customWidth="1"/>
    <col min="6922" max="6922" width="10.7265625" style="106" customWidth="1"/>
    <col min="6923" max="6924" width="11.7265625" style="106" customWidth="1"/>
    <col min="6925" max="6925" width="8.1796875" style="106" customWidth="1"/>
    <col min="6926" max="6926" width="10.7265625" style="106" customWidth="1"/>
    <col min="6927" max="6928" width="11.7265625" style="106" customWidth="1"/>
    <col min="6929" max="6929" width="9.26953125" style="106" customWidth="1"/>
    <col min="6930" max="6930" width="9.7265625" style="106" customWidth="1"/>
    <col min="6931" max="6932" width="8.7265625" style="106" customWidth="1"/>
    <col min="6933" max="6933" width="2.453125" style="106" customWidth="1"/>
    <col min="6934" max="6934" width="9.1796875" style="106" customWidth="1"/>
    <col min="6935" max="6935" width="10.7265625" style="106" customWidth="1"/>
    <col min="6936" max="6937" width="9" style="106" customWidth="1"/>
    <col min="6938" max="6938" width="2.1796875" style="106" customWidth="1"/>
    <col min="6939" max="6942" width="9.7265625" style="106" customWidth="1"/>
    <col min="6943" max="6943" width="1.26953125" style="106" customWidth="1"/>
    <col min="6944" max="7168" width="9.7265625" style="106"/>
    <col min="7169" max="7169" width="11.81640625" style="106" customWidth="1"/>
    <col min="7170" max="7170" width="10.7265625" style="106" customWidth="1"/>
    <col min="7171" max="7171" width="11.7265625" style="106" customWidth="1"/>
    <col min="7172" max="7172" width="12" style="106" customWidth="1"/>
    <col min="7173" max="7173" width="11.1796875" style="106" customWidth="1"/>
    <col min="7174" max="7177" width="11.7265625" style="106" customWidth="1"/>
    <col min="7178" max="7178" width="10.7265625" style="106" customWidth="1"/>
    <col min="7179" max="7180" width="11.7265625" style="106" customWidth="1"/>
    <col min="7181" max="7181" width="8.1796875" style="106" customWidth="1"/>
    <col min="7182" max="7182" width="10.7265625" style="106" customWidth="1"/>
    <col min="7183" max="7184" width="11.7265625" style="106" customWidth="1"/>
    <col min="7185" max="7185" width="9.26953125" style="106" customWidth="1"/>
    <col min="7186" max="7186" width="9.7265625" style="106" customWidth="1"/>
    <col min="7187" max="7188" width="8.7265625" style="106" customWidth="1"/>
    <col min="7189" max="7189" width="2.453125" style="106" customWidth="1"/>
    <col min="7190" max="7190" width="9.1796875" style="106" customWidth="1"/>
    <col min="7191" max="7191" width="10.7265625" style="106" customWidth="1"/>
    <col min="7192" max="7193" width="9" style="106" customWidth="1"/>
    <col min="7194" max="7194" width="2.1796875" style="106" customWidth="1"/>
    <col min="7195" max="7198" width="9.7265625" style="106" customWidth="1"/>
    <col min="7199" max="7199" width="1.26953125" style="106" customWidth="1"/>
    <col min="7200" max="7424" width="9.7265625" style="106"/>
    <col min="7425" max="7425" width="11.81640625" style="106" customWidth="1"/>
    <col min="7426" max="7426" width="10.7265625" style="106" customWidth="1"/>
    <col min="7427" max="7427" width="11.7265625" style="106" customWidth="1"/>
    <col min="7428" max="7428" width="12" style="106" customWidth="1"/>
    <col min="7429" max="7429" width="11.1796875" style="106" customWidth="1"/>
    <col min="7430" max="7433" width="11.7265625" style="106" customWidth="1"/>
    <col min="7434" max="7434" width="10.7265625" style="106" customWidth="1"/>
    <col min="7435" max="7436" width="11.7265625" style="106" customWidth="1"/>
    <col min="7437" max="7437" width="8.1796875" style="106" customWidth="1"/>
    <col min="7438" max="7438" width="10.7265625" style="106" customWidth="1"/>
    <col min="7439" max="7440" width="11.7265625" style="106" customWidth="1"/>
    <col min="7441" max="7441" width="9.26953125" style="106" customWidth="1"/>
    <col min="7442" max="7442" width="9.7265625" style="106" customWidth="1"/>
    <col min="7443" max="7444" width="8.7265625" style="106" customWidth="1"/>
    <col min="7445" max="7445" width="2.453125" style="106" customWidth="1"/>
    <col min="7446" max="7446" width="9.1796875" style="106" customWidth="1"/>
    <col min="7447" max="7447" width="10.7265625" style="106" customWidth="1"/>
    <col min="7448" max="7449" width="9" style="106" customWidth="1"/>
    <col min="7450" max="7450" width="2.1796875" style="106" customWidth="1"/>
    <col min="7451" max="7454" width="9.7265625" style="106" customWidth="1"/>
    <col min="7455" max="7455" width="1.26953125" style="106" customWidth="1"/>
    <col min="7456" max="7680" width="9.7265625" style="106"/>
    <col min="7681" max="7681" width="11.81640625" style="106" customWidth="1"/>
    <col min="7682" max="7682" width="10.7265625" style="106" customWidth="1"/>
    <col min="7683" max="7683" width="11.7265625" style="106" customWidth="1"/>
    <col min="7684" max="7684" width="12" style="106" customWidth="1"/>
    <col min="7685" max="7685" width="11.1796875" style="106" customWidth="1"/>
    <col min="7686" max="7689" width="11.7265625" style="106" customWidth="1"/>
    <col min="7690" max="7690" width="10.7265625" style="106" customWidth="1"/>
    <col min="7691" max="7692" width="11.7265625" style="106" customWidth="1"/>
    <col min="7693" max="7693" width="8.1796875" style="106" customWidth="1"/>
    <col min="7694" max="7694" width="10.7265625" style="106" customWidth="1"/>
    <col min="7695" max="7696" width="11.7265625" style="106" customWidth="1"/>
    <col min="7697" max="7697" width="9.26953125" style="106" customWidth="1"/>
    <col min="7698" max="7698" width="9.7265625" style="106" customWidth="1"/>
    <col min="7699" max="7700" width="8.7265625" style="106" customWidth="1"/>
    <col min="7701" max="7701" width="2.453125" style="106" customWidth="1"/>
    <col min="7702" max="7702" width="9.1796875" style="106" customWidth="1"/>
    <col min="7703" max="7703" width="10.7265625" style="106" customWidth="1"/>
    <col min="7704" max="7705" width="9" style="106" customWidth="1"/>
    <col min="7706" max="7706" width="2.1796875" style="106" customWidth="1"/>
    <col min="7707" max="7710" width="9.7265625" style="106" customWidth="1"/>
    <col min="7711" max="7711" width="1.26953125" style="106" customWidth="1"/>
    <col min="7712" max="7936" width="9.7265625" style="106"/>
    <col min="7937" max="7937" width="11.81640625" style="106" customWidth="1"/>
    <col min="7938" max="7938" width="10.7265625" style="106" customWidth="1"/>
    <col min="7939" max="7939" width="11.7265625" style="106" customWidth="1"/>
    <col min="7940" max="7940" width="12" style="106" customWidth="1"/>
    <col min="7941" max="7941" width="11.1796875" style="106" customWidth="1"/>
    <col min="7942" max="7945" width="11.7265625" style="106" customWidth="1"/>
    <col min="7946" max="7946" width="10.7265625" style="106" customWidth="1"/>
    <col min="7947" max="7948" width="11.7265625" style="106" customWidth="1"/>
    <col min="7949" max="7949" width="8.1796875" style="106" customWidth="1"/>
    <col min="7950" max="7950" width="10.7265625" style="106" customWidth="1"/>
    <col min="7951" max="7952" width="11.7265625" style="106" customWidth="1"/>
    <col min="7953" max="7953" width="9.26953125" style="106" customWidth="1"/>
    <col min="7954" max="7954" width="9.7265625" style="106" customWidth="1"/>
    <col min="7955" max="7956" width="8.7265625" style="106" customWidth="1"/>
    <col min="7957" max="7957" width="2.453125" style="106" customWidth="1"/>
    <col min="7958" max="7958" width="9.1796875" style="106" customWidth="1"/>
    <col min="7959" max="7959" width="10.7265625" style="106" customWidth="1"/>
    <col min="7960" max="7961" width="9" style="106" customWidth="1"/>
    <col min="7962" max="7962" width="2.1796875" style="106" customWidth="1"/>
    <col min="7963" max="7966" width="9.7265625" style="106" customWidth="1"/>
    <col min="7967" max="7967" width="1.26953125" style="106" customWidth="1"/>
    <col min="7968" max="8192" width="9.7265625" style="106"/>
    <col min="8193" max="8193" width="11.81640625" style="106" customWidth="1"/>
    <col min="8194" max="8194" width="10.7265625" style="106" customWidth="1"/>
    <col min="8195" max="8195" width="11.7265625" style="106" customWidth="1"/>
    <col min="8196" max="8196" width="12" style="106" customWidth="1"/>
    <col min="8197" max="8197" width="11.1796875" style="106" customWidth="1"/>
    <col min="8198" max="8201" width="11.7265625" style="106" customWidth="1"/>
    <col min="8202" max="8202" width="10.7265625" style="106" customWidth="1"/>
    <col min="8203" max="8204" width="11.7265625" style="106" customWidth="1"/>
    <col min="8205" max="8205" width="8.1796875" style="106" customWidth="1"/>
    <col min="8206" max="8206" width="10.7265625" style="106" customWidth="1"/>
    <col min="8207" max="8208" width="11.7265625" style="106" customWidth="1"/>
    <col min="8209" max="8209" width="9.26953125" style="106" customWidth="1"/>
    <col min="8210" max="8210" width="9.7265625" style="106" customWidth="1"/>
    <col min="8211" max="8212" width="8.7265625" style="106" customWidth="1"/>
    <col min="8213" max="8213" width="2.453125" style="106" customWidth="1"/>
    <col min="8214" max="8214" width="9.1796875" style="106" customWidth="1"/>
    <col min="8215" max="8215" width="10.7265625" style="106" customWidth="1"/>
    <col min="8216" max="8217" width="9" style="106" customWidth="1"/>
    <col min="8218" max="8218" width="2.1796875" style="106" customWidth="1"/>
    <col min="8219" max="8222" width="9.7265625" style="106" customWidth="1"/>
    <col min="8223" max="8223" width="1.26953125" style="106" customWidth="1"/>
    <col min="8224" max="8448" width="9.7265625" style="106"/>
    <col min="8449" max="8449" width="11.81640625" style="106" customWidth="1"/>
    <col min="8450" max="8450" width="10.7265625" style="106" customWidth="1"/>
    <col min="8451" max="8451" width="11.7265625" style="106" customWidth="1"/>
    <col min="8452" max="8452" width="12" style="106" customWidth="1"/>
    <col min="8453" max="8453" width="11.1796875" style="106" customWidth="1"/>
    <col min="8454" max="8457" width="11.7265625" style="106" customWidth="1"/>
    <col min="8458" max="8458" width="10.7265625" style="106" customWidth="1"/>
    <col min="8459" max="8460" width="11.7265625" style="106" customWidth="1"/>
    <col min="8461" max="8461" width="8.1796875" style="106" customWidth="1"/>
    <col min="8462" max="8462" width="10.7265625" style="106" customWidth="1"/>
    <col min="8463" max="8464" width="11.7265625" style="106" customWidth="1"/>
    <col min="8465" max="8465" width="9.26953125" style="106" customWidth="1"/>
    <col min="8466" max="8466" width="9.7265625" style="106" customWidth="1"/>
    <col min="8467" max="8468" width="8.7265625" style="106" customWidth="1"/>
    <col min="8469" max="8469" width="2.453125" style="106" customWidth="1"/>
    <col min="8470" max="8470" width="9.1796875" style="106" customWidth="1"/>
    <col min="8471" max="8471" width="10.7265625" style="106" customWidth="1"/>
    <col min="8472" max="8473" width="9" style="106" customWidth="1"/>
    <col min="8474" max="8474" width="2.1796875" style="106" customWidth="1"/>
    <col min="8475" max="8478" width="9.7265625" style="106" customWidth="1"/>
    <col min="8479" max="8479" width="1.26953125" style="106" customWidth="1"/>
    <col min="8480" max="8704" width="9.7265625" style="106"/>
    <col min="8705" max="8705" width="11.81640625" style="106" customWidth="1"/>
    <col min="8706" max="8706" width="10.7265625" style="106" customWidth="1"/>
    <col min="8707" max="8707" width="11.7265625" style="106" customWidth="1"/>
    <col min="8708" max="8708" width="12" style="106" customWidth="1"/>
    <col min="8709" max="8709" width="11.1796875" style="106" customWidth="1"/>
    <col min="8710" max="8713" width="11.7265625" style="106" customWidth="1"/>
    <col min="8714" max="8714" width="10.7265625" style="106" customWidth="1"/>
    <col min="8715" max="8716" width="11.7265625" style="106" customWidth="1"/>
    <col min="8717" max="8717" width="8.1796875" style="106" customWidth="1"/>
    <col min="8718" max="8718" width="10.7265625" style="106" customWidth="1"/>
    <col min="8719" max="8720" width="11.7265625" style="106" customWidth="1"/>
    <col min="8721" max="8721" width="9.26953125" style="106" customWidth="1"/>
    <col min="8722" max="8722" width="9.7265625" style="106" customWidth="1"/>
    <col min="8723" max="8724" width="8.7265625" style="106" customWidth="1"/>
    <col min="8725" max="8725" width="2.453125" style="106" customWidth="1"/>
    <col min="8726" max="8726" width="9.1796875" style="106" customWidth="1"/>
    <col min="8727" max="8727" width="10.7265625" style="106" customWidth="1"/>
    <col min="8728" max="8729" width="9" style="106" customWidth="1"/>
    <col min="8730" max="8730" width="2.1796875" style="106" customWidth="1"/>
    <col min="8731" max="8734" width="9.7265625" style="106" customWidth="1"/>
    <col min="8735" max="8735" width="1.26953125" style="106" customWidth="1"/>
    <col min="8736" max="8960" width="9.7265625" style="106"/>
    <col min="8961" max="8961" width="11.81640625" style="106" customWidth="1"/>
    <col min="8962" max="8962" width="10.7265625" style="106" customWidth="1"/>
    <col min="8963" max="8963" width="11.7265625" style="106" customWidth="1"/>
    <col min="8964" max="8964" width="12" style="106" customWidth="1"/>
    <col min="8965" max="8965" width="11.1796875" style="106" customWidth="1"/>
    <col min="8966" max="8969" width="11.7265625" style="106" customWidth="1"/>
    <col min="8970" max="8970" width="10.7265625" style="106" customWidth="1"/>
    <col min="8971" max="8972" width="11.7265625" style="106" customWidth="1"/>
    <col min="8973" max="8973" width="8.1796875" style="106" customWidth="1"/>
    <col min="8974" max="8974" width="10.7265625" style="106" customWidth="1"/>
    <col min="8975" max="8976" width="11.7265625" style="106" customWidth="1"/>
    <col min="8977" max="8977" width="9.26953125" style="106" customWidth="1"/>
    <col min="8978" max="8978" width="9.7265625" style="106" customWidth="1"/>
    <col min="8979" max="8980" width="8.7265625" style="106" customWidth="1"/>
    <col min="8981" max="8981" width="2.453125" style="106" customWidth="1"/>
    <col min="8982" max="8982" width="9.1796875" style="106" customWidth="1"/>
    <col min="8983" max="8983" width="10.7265625" style="106" customWidth="1"/>
    <col min="8984" max="8985" width="9" style="106" customWidth="1"/>
    <col min="8986" max="8986" width="2.1796875" style="106" customWidth="1"/>
    <col min="8987" max="8990" width="9.7265625" style="106" customWidth="1"/>
    <col min="8991" max="8991" width="1.26953125" style="106" customWidth="1"/>
    <col min="8992" max="9216" width="9.7265625" style="106"/>
    <col min="9217" max="9217" width="11.81640625" style="106" customWidth="1"/>
    <col min="9218" max="9218" width="10.7265625" style="106" customWidth="1"/>
    <col min="9219" max="9219" width="11.7265625" style="106" customWidth="1"/>
    <col min="9220" max="9220" width="12" style="106" customWidth="1"/>
    <col min="9221" max="9221" width="11.1796875" style="106" customWidth="1"/>
    <col min="9222" max="9225" width="11.7265625" style="106" customWidth="1"/>
    <col min="9226" max="9226" width="10.7265625" style="106" customWidth="1"/>
    <col min="9227" max="9228" width="11.7265625" style="106" customWidth="1"/>
    <col min="9229" max="9229" width="8.1796875" style="106" customWidth="1"/>
    <col min="9230" max="9230" width="10.7265625" style="106" customWidth="1"/>
    <col min="9231" max="9232" width="11.7265625" style="106" customWidth="1"/>
    <col min="9233" max="9233" width="9.26953125" style="106" customWidth="1"/>
    <col min="9234" max="9234" width="9.7265625" style="106" customWidth="1"/>
    <col min="9235" max="9236" width="8.7265625" style="106" customWidth="1"/>
    <col min="9237" max="9237" width="2.453125" style="106" customWidth="1"/>
    <col min="9238" max="9238" width="9.1796875" style="106" customWidth="1"/>
    <col min="9239" max="9239" width="10.7265625" style="106" customWidth="1"/>
    <col min="9240" max="9241" width="9" style="106" customWidth="1"/>
    <col min="9242" max="9242" width="2.1796875" style="106" customWidth="1"/>
    <col min="9243" max="9246" width="9.7265625" style="106" customWidth="1"/>
    <col min="9247" max="9247" width="1.26953125" style="106" customWidth="1"/>
    <col min="9248" max="9472" width="9.7265625" style="106"/>
    <col min="9473" max="9473" width="11.81640625" style="106" customWidth="1"/>
    <col min="9474" max="9474" width="10.7265625" style="106" customWidth="1"/>
    <col min="9475" max="9475" width="11.7265625" style="106" customWidth="1"/>
    <col min="9476" max="9476" width="12" style="106" customWidth="1"/>
    <col min="9477" max="9477" width="11.1796875" style="106" customWidth="1"/>
    <col min="9478" max="9481" width="11.7265625" style="106" customWidth="1"/>
    <col min="9482" max="9482" width="10.7265625" style="106" customWidth="1"/>
    <col min="9483" max="9484" width="11.7265625" style="106" customWidth="1"/>
    <col min="9485" max="9485" width="8.1796875" style="106" customWidth="1"/>
    <col min="9486" max="9486" width="10.7265625" style="106" customWidth="1"/>
    <col min="9487" max="9488" width="11.7265625" style="106" customWidth="1"/>
    <col min="9489" max="9489" width="9.26953125" style="106" customWidth="1"/>
    <col min="9490" max="9490" width="9.7265625" style="106" customWidth="1"/>
    <col min="9491" max="9492" width="8.7265625" style="106" customWidth="1"/>
    <col min="9493" max="9493" width="2.453125" style="106" customWidth="1"/>
    <col min="9494" max="9494" width="9.1796875" style="106" customWidth="1"/>
    <col min="9495" max="9495" width="10.7265625" style="106" customWidth="1"/>
    <col min="9496" max="9497" width="9" style="106" customWidth="1"/>
    <col min="9498" max="9498" width="2.1796875" style="106" customWidth="1"/>
    <col min="9499" max="9502" width="9.7265625" style="106" customWidth="1"/>
    <col min="9503" max="9503" width="1.26953125" style="106" customWidth="1"/>
    <col min="9504" max="9728" width="9.7265625" style="106"/>
    <col min="9729" max="9729" width="11.81640625" style="106" customWidth="1"/>
    <col min="9730" max="9730" width="10.7265625" style="106" customWidth="1"/>
    <col min="9731" max="9731" width="11.7265625" style="106" customWidth="1"/>
    <col min="9732" max="9732" width="12" style="106" customWidth="1"/>
    <col min="9733" max="9733" width="11.1796875" style="106" customWidth="1"/>
    <col min="9734" max="9737" width="11.7265625" style="106" customWidth="1"/>
    <col min="9738" max="9738" width="10.7265625" style="106" customWidth="1"/>
    <col min="9739" max="9740" width="11.7265625" style="106" customWidth="1"/>
    <col min="9741" max="9741" width="8.1796875" style="106" customWidth="1"/>
    <col min="9742" max="9742" width="10.7265625" style="106" customWidth="1"/>
    <col min="9743" max="9744" width="11.7265625" style="106" customWidth="1"/>
    <col min="9745" max="9745" width="9.26953125" style="106" customWidth="1"/>
    <col min="9746" max="9746" width="9.7265625" style="106" customWidth="1"/>
    <col min="9747" max="9748" width="8.7265625" style="106" customWidth="1"/>
    <col min="9749" max="9749" width="2.453125" style="106" customWidth="1"/>
    <col min="9750" max="9750" width="9.1796875" style="106" customWidth="1"/>
    <col min="9751" max="9751" width="10.7265625" style="106" customWidth="1"/>
    <col min="9752" max="9753" width="9" style="106" customWidth="1"/>
    <col min="9754" max="9754" width="2.1796875" style="106" customWidth="1"/>
    <col min="9755" max="9758" width="9.7265625" style="106" customWidth="1"/>
    <col min="9759" max="9759" width="1.26953125" style="106" customWidth="1"/>
    <col min="9760" max="9984" width="9.7265625" style="106"/>
    <col min="9985" max="9985" width="11.81640625" style="106" customWidth="1"/>
    <col min="9986" max="9986" width="10.7265625" style="106" customWidth="1"/>
    <col min="9987" max="9987" width="11.7265625" style="106" customWidth="1"/>
    <col min="9988" max="9988" width="12" style="106" customWidth="1"/>
    <col min="9989" max="9989" width="11.1796875" style="106" customWidth="1"/>
    <col min="9990" max="9993" width="11.7265625" style="106" customWidth="1"/>
    <col min="9994" max="9994" width="10.7265625" style="106" customWidth="1"/>
    <col min="9995" max="9996" width="11.7265625" style="106" customWidth="1"/>
    <col min="9997" max="9997" width="8.1796875" style="106" customWidth="1"/>
    <col min="9998" max="9998" width="10.7265625" style="106" customWidth="1"/>
    <col min="9999" max="10000" width="11.7265625" style="106" customWidth="1"/>
    <col min="10001" max="10001" width="9.26953125" style="106" customWidth="1"/>
    <col min="10002" max="10002" width="9.7265625" style="106" customWidth="1"/>
    <col min="10003" max="10004" width="8.7265625" style="106" customWidth="1"/>
    <col min="10005" max="10005" width="2.453125" style="106" customWidth="1"/>
    <col min="10006" max="10006" width="9.1796875" style="106" customWidth="1"/>
    <col min="10007" max="10007" width="10.7265625" style="106" customWidth="1"/>
    <col min="10008" max="10009" width="9" style="106" customWidth="1"/>
    <col min="10010" max="10010" width="2.1796875" style="106" customWidth="1"/>
    <col min="10011" max="10014" width="9.7265625" style="106" customWidth="1"/>
    <col min="10015" max="10015" width="1.26953125" style="106" customWidth="1"/>
    <col min="10016" max="10240" width="9.7265625" style="106"/>
    <col min="10241" max="10241" width="11.81640625" style="106" customWidth="1"/>
    <col min="10242" max="10242" width="10.7265625" style="106" customWidth="1"/>
    <col min="10243" max="10243" width="11.7265625" style="106" customWidth="1"/>
    <col min="10244" max="10244" width="12" style="106" customWidth="1"/>
    <col min="10245" max="10245" width="11.1796875" style="106" customWidth="1"/>
    <col min="10246" max="10249" width="11.7265625" style="106" customWidth="1"/>
    <col min="10250" max="10250" width="10.7265625" style="106" customWidth="1"/>
    <col min="10251" max="10252" width="11.7265625" style="106" customWidth="1"/>
    <col min="10253" max="10253" width="8.1796875" style="106" customWidth="1"/>
    <col min="10254" max="10254" width="10.7265625" style="106" customWidth="1"/>
    <col min="10255" max="10256" width="11.7265625" style="106" customWidth="1"/>
    <col min="10257" max="10257" width="9.26953125" style="106" customWidth="1"/>
    <col min="10258" max="10258" width="9.7265625" style="106" customWidth="1"/>
    <col min="10259" max="10260" width="8.7265625" style="106" customWidth="1"/>
    <col min="10261" max="10261" width="2.453125" style="106" customWidth="1"/>
    <col min="10262" max="10262" width="9.1796875" style="106" customWidth="1"/>
    <col min="10263" max="10263" width="10.7265625" style="106" customWidth="1"/>
    <col min="10264" max="10265" width="9" style="106" customWidth="1"/>
    <col min="10266" max="10266" width="2.1796875" style="106" customWidth="1"/>
    <col min="10267" max="10270" width="9.7265625" style="106" customWidth="1"/>
    <col min="10271" max="10271" width="1.26953125" style="106" customWidth="1"/>
    <col min="10272" max="10496" width="9.7265625" style="106"/>
    <col min="10497" max="10497" width="11.81640625" style="106" customWidth="1"/>
    <col min="10498" max="10498" width="10.7265625" style="106" customWidth="1"/>
    <col min="10499" max="10499" width="11.7265625" style="106" customWidth="1"/>
    <col min="10500" max="10500" width="12" style="106" customWidth="1"/>
    <col min="10501" max="10501" width="11.1796875" style="106" customWidth="1"/>
    <col min="10502" max="10505" width="11.7265625" style="106" customWidth="1"/>
    <col min="10506" max="10506" width="10.7265625" style="106" customWidth="1"/>
    <col min="10507" max="10508" width="11.7265625" style="106" customWidth="1"/>
    <col min="10509" max="10509" width="8.1796875" style="106" customWidth="1"/>
    <col min="10510" max="10510" width="10.7265625" style="106" customWidth="1"/>
    <col min="10511" max="10512" width="11.7265625" style="106" customWidth="1"/>
    <col min="10513" max="10513" width="9.26953125" style="106" customWidth="1"/>
    <col min="10514" max="10514" width="9.7265625" style="106" customWidth="1"/>
    <col min="10515" max="10516" width="8.7265625" style="106" customWidth="1"/>
    <col min="10517" max="10517" width="2.453125" style="106" customWidth="1"/>
    <col min="10518" max="10518" width="9.1796875" style="106" customWidth="1"/>
    <col min="10519" max="10519" width="10.7265625" style="106" customWidth="1"/>
    <col min="10520" max="10521" width="9" style="106" customWidth="1"/>
    <col min="10522" max="10522" width="2.1796875" style="106" customWidth="1"/>
    <col min="10523" max="10526" width="9.7265625" style="106" customWidth="1"/>
    <col min="10527" max="10527" width="1.26953125" style="106" customWidth="1"/>
    <col min="10528" max="10752" width="9.7265625" style="106"/>
    <col min="10753" max="10753" width="11.81640625" style="106" customWidth="1"/>
    <col min="10754" max="10754" width="10.7265625" style="106" customWidth="1"/>
    <col min="10755" max="10755" width="11.7265625" style="106" customWidth="1"/>
    <col min="10756" max="10756" width="12" style="106" customWidth="1"/>
    <col min="10757" max="10757" width="11.1796875" style="106" customWidth="1"/>
    <col min="10758" max="10761" width="11.7265625" style="106" customWidth="1"/>
    <col min="10762" max="10762" width="10.7265625" style="106" customWidth="1"/>
    <col min="10763" max="10764" width="11.7265625" style="106" customWidth="1"/>
    <col min="10765" max="10765" width="8.1796875" style="106" customWidth="1"/>
    <col min="10766" max="10766" width="10.7265625" style="106" customWidth="1"/>
    <col min="10767" max="10768" width="11.7265625" style="106" customWidth="1"/>
    <col min="10769" max="10769" width="9.26953125" style="106" customWidth="1"/>
    <col min="10770" max="10770" width="9.7265625" style="106" customWidth="1"/>
    <col min="10771" max="10772" width="8.7265625" style="106" customWidth="1"/>
    <col min="10773" max="10773" width="2.453125" style="106" customWidth="1"/>
    <col min="10774" max="10774" width="9.1796875" style="106" customWidth="1"/>
    <col min="10775" max="10775" width="10.7265625" style="106" customWidth="1"/>
    <col min="10776" max="10777" width="9" style="106" customWidth="1"/>
    <col min="10778" max="10778" width="2.1796875" style="106" customWidth="1"/>
    <col min="10779" max="10782" width="9.7265625" style="106" customWidth="1"/>
    <col min="10783" max="10783" width="1.26953125" style="106" customWidth="1"/>
    <col min="10784" max="11008" width="9.7265625" style="106"/>
    <col min="11009" max="11009" width="11.81640625" style="106" customWidth="1"/>
    <col min="11010" max="11010" width="10.7265625" style="106" customWidth="1"/>
    <col min="11011" max="11011" width="11.7265625" style="106" customWidth="1"/>
    <col min="11012" max="11012" width="12" style="106" customWidth="1"/>
    <col min="11013" max="11013" width="11.1796875" style="106" customWidth="1"/>
    <col min="11014" max="11017" width="11.7265625" style="106" customWidth="1"/>
    <col min="11018" max="11018" width="10.7265625" style="106" customWidth="1"/>
    <col min="11019" max="11020" width="11.7265625" style="106" customWidth="1"/>
    <col min="11021" max="11021" width="8.1796875" style="106" customWidth="1"/>
    <col min="11022" max="11022" width="10.7265625" style="106" customWidth="1"/>
    <col min="11023" max="11024" width="11.7265625" style="106" customWidth="1"/>
    <col min="11025" max="11025" width="9.26953125" style="106" customWidth="1"/>
    <col min="11026" max="11026" width="9.7265625" style="106" customWidth="1"/>
    <col min="11027" max="11028" width="8.7265625" style="106" customWidth="1"/>
    <col min="11029" max="11029" width="2.453125" style="106" customWidth="1"/>
    <col min="11030" max="11030" width="9.1796875" style="106" customWidth="1"/>
    <col min="11031" max="11031" width="10.7265625" style="106" customWidth="1"/>
    <col min="11032" max="11033" width="9" style="106" customWidth="1"/>
    <col min="11034" max="11034" width="2.1796875" style="106" customWidth="1"/>
    <col min="11035" max="11038" width="9.7265625" style="106" customWidth="1"/>
    <col min="11039" max="11039" width="1.26953125" style="106" customWidth="1"/>
    <col min="11040" max="11264" width="9.7265625" style="106"/>
    <col min="11265" max="11265" width="11.81640625" style="106" customWidth="1"/>
    <col min="11266" max="11266" width="10.7265625" style="106" customWidth="1"/>
    <col min="11267" max="11267" width="11.7265625" style="106" customWidth="1"/>
    <col min="11268" max="11268" width="12" style="106" customWidth="1"/>
    <col min="11269" max="11269" width="11.1796875" style="106" customWidth="1"/>
    <col min="11270" max="11273" width="11.7265625" style="106" customWidth="1"/>
    <col min="11274" max="11274" width="10.7265625" style="106" customWidth="1"/>
    <col min="11275" max="11276" width="11.7265625" style="106" customWidth="1"/>
    <col min="11277" max="11277" width="8.1796875" style="106" customWidth="1"/>
    <col min="11278" max="11278" width="10.7265625" style="106" customWidth="1"/>
    <col min="11279" max="11280" width="11.7265625" style="106" customWidth="1"/>
    <col min="11281" max="11281" width="9.26953125" style="106" customWidth="1"/>
    <col min="11282" max="11282" width="9.7265625" style="106" customWidth="1"/>
    <col min="11283" max="11284" width="8.7265625" style="106" customWidth="1"/>
    <col min="11285" max="11285" width="2.453125" style="106" customWidth="1"/>
    <col min="11286" max="11286" width="9.1796875" style="106" customWidth="1"/>
    <col min="11287" max="11287" width="10.7265625" style="106" customWidth="1"/>
    <col min="11288" max="11289" width="9" style="106" customWidth="1"/>
    <col min="11290" max="11290" width="2.1796875" style="106" customWidth="1"/>
    <col min="11291" max="11294" width="9.7265625" style="106" customWidth="1"/>
    <col min="11295" max="11295" width="1.26953125" style="106" customWidth="1"/>
    <col min="11296" max="11520" width="9.7265625" style="106"/>
    <col min="11521" max="11521" width="11.81640625" style="106" customWidth="1"/>
    <col min="11522" max="11522" width="10.7265625" style="106" customWidth="1"/>
    <col min="11523" max="11523" width="11.7265625" style="106" customWidth="1"/>
    <col min="11524" max="11524" width="12" style="106" customWidth="1"/>
    <col min="11525" max="11525" width="11.1796875" style="106" customWidth="1"/>
    <col min="11526" max="11529" width="11.7265625" style="106" customWidth="1"/>
    <col min="11530" max="11530" width="10.7265625" style="106" customWidth="1"/>
    <col min="11531" max="11532" width="11.7265625" style="106" customWidth="1"/>
    <col min="11533" max="11533" width="8.1796875" style="106" customWidth="1"/>
    <col min="11534" max="11534" width="10.7265625" style="106" customWidth="1"/>
    <col min="11535" max="11536" width="11.7265625" style="106" customWidth="1"/>
    <col min="11537" max="11537" width="9.26953125" style="106" customWidth="1"/>
    <col min="11538" max="11538" width="9.7265625" style="106" customWidth="1"/>
    <col min="11539" max="11540" width="8.7265625" style="106" customWidth="1"/>
    <col min="11541" max="11541" width="2.453125" style="106" customWidth="1"/>
    <col min="11542" max="11542" width="9.1796875" style="106" customWidth="1"/>
    <col min="11543" max="11543" width="10.7265625" style="106" customWidth="1"/>
    <col min="11544" max="11545" width="9" style="106" customWidth="1"/>
    <col min="11546" max="11546" width="2.1796875" style="106" customWidth="1"/>
    <col min="11547" max="11550" width="9.7265625" style="106" customWidth="1"/>
    <col min="11551" max="11551" width="1.26953125" style="106" customWidth="1"/>
    <col min="11552" max="11776" width="9.7265625" style="106"/>
    <col min="11777" max="11777" width="11.81640625" style="106" customWidth="1"/>
    <col min="11778" max="11778" width="10.7265625" style="106" customWidth="1"/>
    <col min="11779" max="11779" width="11.7265625" style="106" customWidth="1"/>
    <col min="11780" max="11780" width="12" style="106" customWidth="1"/>
    <col min="11781" max="11781" width="11.1796875" style="106" customWidth="1"/>
    <col min="11782" max="11785" width="11.7265625" style="106" customWidth="1"/>
    <col min="11786" max="11786" width="10.7265625" style="106" customWidth="1"/>
    <col min="11787" max="11788" width="11.7265625" style="106" customWidth="1"/>
    <col min="11789" max="11789" width="8.1796875" style="106" customWidth="1"/>
    <col min="11790" max="11790" width="10.7265625" style="106" customWidth="1"/>
    <col min="11791" max="11792" width="11.7265625" style="106" customWidth="1"/>
    <col min="11793" max="11793" width="9.26953125" style="106" customWidth="1"/>
    <col min="11794" max="11794" width="9.7265625" style="106" customWidth="1"/>
    <col min="11795" max="11796" width="8.7265625" style="106" customWidth="1"/>
    <col min="11797" max="11797" width="2.453125" style="106" customWidth="1"/>
    <col min="11798" max="11798" width="9.1796875" style="106" customWidth="1"/>
    <col min="11799" max="11799" width="10.7265625" style="106" customWidth="1"/>
    <col min="11800" max="11801" width="9" style="106" customWidth="1"/>
    <col min="11802" max="11802" width="2.1796875" style="106" customWidth="1"/>
    <col min="11803" max="11806" width="9.7265625" style="106" customWidth="1"/>
    <col min="11807" max="11807" width="1.26953125" style="106" customWidth="1"/>
    <col min="11808" max="12032" width="9.7265625" style="106"/>
    <col min="12033" max="12033" width="11.81640625" style="106" customWidth="1"/>
    <col min="12034" max="12034" width="10.7265625" style="106" customWidth="1"/>
    <col min="12035" max="12035" width="11.7265625" style="106" customWidth="1"/>
    <col min="12036" max="12036" width="12" style="106" customWidth="1"/>
    <col min="12037" max="12037" width="11.1796875" style="106" customWidth="1"/>
    <col min="12038" max="12041" width="11.7265625" style="106" customWidth="1"/>
    <col min="12042" max="12042" width="10.7265625" style="106" customWidth="1"/>
    <col min="12043" max="12044" width="11.7265625" style="106" customWidth="1"/>
    <col min="12045" max="12045" width="8.1796875" style="106" customWidth="1"/>
    <col min="12046" max="12046" width="10.7265625" style="106" customWidth="1"/>
    <col min="12047" max="12048" width="11.7265625" style="106" customWidth="1"/>
    <col min="12049" max="12049" width="9.26953125" style="106" customWidth="1"/>
    <col min="12050" max="12050" width="9.7265625" style="106" customWidth="1"/>
    <col min="12051" max="12052" width="8.7265625" style="106" customWidth="1"/>
    <col min="12053" max="12053" width="2.453125" style="106" customWidth="1"/>
    <col min="12054" max="12054" width="9.1796875" style="106" customWidth="1"/>
    <col min="12055" max="12055" width="10.7265625" style="106" customWidth="1"/>
    <col min="12056" max="12057" width="9" style="106" customWidth="1"/>
    <col min="12058" max="12058" width="2.1796875" style="106" customWidth="1"/>
    <col min="12059" max="12062" width="9.7265625" style="106" customWidth="1"/>
    <col min="12063" max="12063" width="1.26953125" style="106" customWidth="1"/>
    <col min="12064" max="12288" width="9.7265625" style="106"/>
    <col min="12289" max="12289" width="11.81640625" style="106" customWidth="1"/>
    <col min="12290" max="12290" width="10.7265625" style="106" customWidth="1"/>
    <col min="12291" max="12291" width="11.7265625" style="106" customWidth="1"/>
    <col min="12292" max="12292" width="12" style="106" customWidth="1"/>
    <col min="12293" max="12293" width="11.1796875" style="106" customWidth="1"/>
    <col min="12294" max="12297" width="11.7265625" style="106" customWidth="1"/>
    <col min="12298" max="12298" width="10.7265625" style="106" customWidth="1"/>
    <col min="12299" max="12300" width="11.7265625" style="106" customWidth="1"/>
    <col min="12301" max="12301" width="8.1796875" style="106" customWidth="1"/>
    <col min="12302" max="12302" width="10.7265625" style="106" customWidth="1"/>
    <col min="12303" max="12304" width="11.7265625" style="106" customWidth="1"/>
    <col min="12305" max="12305" width="9.26953125" style="106" customWidth="1"/>
    <col min="12306" max="12306" width="9.7265625" style="106" customWidth="1"/>
    <col min="12307" max="12308" width="8.7265625" style="106" customWidth="1"/>
    <col min="12309" max="12309" width="2.453125" style="106" customWidth="1"/>
    <col min="12310" max="12310" width="9.1796875" style="106" customWidth="1"/>
    <col min="12311" max="12311" width="10.7265625" style="106" customWidth="1"/>
    <col min="12312" max="12313" width="9" style="106" customWidth="1"/>
    <col min="12314" max="12314" width="2.1796875" style="106" customWidth="1"/>
    <col min="12315" max="12318" width="9.7265625" style="106" customWidth="1"/>
    <col min="12319" max="12319" width="1.26953125" style="106" customWidth="1"/>
    <col min="12320" max="12544" width="9.7265625" style="106"/>
    <col min="12545" max="12545" width="11.81640625" style="106" customWidth="1"/>
    <col min="12546" max="12546" width="10.7265625" style="106" customWidth="1"/>
    <col min="12547" max="12547" width="11.7265625" style="106" customWidth="1"/>
    <col min="12548" max="12548" width="12" style="106" customWidth="1"/>
    <col min="12549" max="12549" width="11.1796875" style="106" customWidth="1"/>
    <col min="12550" max="12553" width="11.7265625" style="106" customWidth="1"/>
    <col min="12554" max="12554" width="10.7265625" style="106" customWidth="1"/>
    <col min="12555" max="12556" width="11.7265625" style="106" customWidth="1"/>
    <col min="12557" max="12557" width="8.1796875" style="106" customWidth="1"/>
    <col min="12558" max="12558" width="10.7265625" style="106" customWidth="1"/>
    <col min="12559" max="12560" width="11.7265625" style="106" customWidth="1"/>
    <col min="12561" max="12561" width="9.26953125" style="106" customWidth="1"/>
    <col min="12562" max="12562" width="9.7265625" style="106" customWidth="1"/>
    <col min="12563" max="12564" width="8.7265625" style="106" customWidth="1"/>
    <col min="12565" max="12565" width="2.453125" style="106" customWidth="1"/>
    <col min="12566" max="12566" width="9.1796875" style="106" customWidth="1"/>
    <col min="12567" max="12567" width="10.7265625" style="106" customWidth="1"/>
    <col min="12568" max="12569" width="9" style="106" customWidth="1"/>
    <col min="12570" max="12570" width="2.1796875" style="106" customWidth="1"/>
    <col min="12571" max="12574" width="9.7265625" style="106" customWidth="1"/>
    <col min="12575" max="12575" width="1.26953125" style="106" customWidth="1"/>
    <col min="12576" max="12800" width="9.7265625" style="106"/>
    <col min="12801" max="12801" width="11.81640625" style="106" customWidth="1"/>
    <col min="12802" max="12802" width="10.7265625" style="106" customWidth="1"/>
    <col min="12803" max="12803" width="11.7265625" style="106" customWidth="1"/>
    <col min="12804" max="12804" width="12" style="106" customWidth="1"/>
    <col min="12805" max="12805" width="11.1796875" style="106" customWidth="1"/>
    <col min="12806" max="12809" width="11.7265625" style="106" customWidth="1"/>
    <col min="12810" max="12810" width="10.7265625" style="106" customWidth="1"/>
    <col min="12811" max="12812" width="11.7265625" style="106" customWidth="1"/>
    <col min="12813" max="12813" width="8.1796875" style="106" customWidth="1"/>
    <col min="12814" max="12814" width="10.7265625" style="106" customWidth="1"/>
    <col min="12815" max="12816" width="11.7265625" style="106" customWidth="1"/>
    <col min="12817" max="12817" width="9.26953125" style="106" customWidth="1"/>
    <col min="12818" max="12818" width="9.7265625" style="106" customWidth="1"/>
    <col min="12819" max="12820" width="8.7265625" style="106" customWidth="1"/>
    <col min="12821" max="12821" width="2.453125" style="106" customWidth="1"/>
    <col min="12822" max="12822" width="9.1796875" style="106" customWidth="1"/>
    <col min="12823" max="12823" width="10.7265625" style="106" customWidth="1"/>
    <col min="12824" max="12825" width="9" style="106" customWidth="1"/>
    <col min="12826" max="12826" width="2.1796875" style="106" customWidth="1"/>
    <col min="12827" max="12830" width="9.7265625" style="106" customWidth="1"/>
    <col min="12831" max="12831" width="1.26953125" style="106" customWidth="1"/>
    <col min="12832" max="13056" width="9.7265625" style="106"/>
    <col min="13057" max="13057" width="11.81640625" style="106" customWidth="1"/>
    <col min="13058" max="13058" width="10.7265625" style="106" customWidth="1"/>
    <col min="13059" max="13059" width="11.7265625" style="106" customWidth="1"/>
    <col min="13060" max="13060" width="12" style="106" customWidth="1"/>
    <col min="13061" max="13061" width="11.1796875" style="106" customWidth="1"/>
    <col min="13062" max="13065" width="11.7265625" style="106" customWidth="1"/>
    <col min="13066" max="13066" width="10.7265625" style="106" customWidth="1"/>
    <col min="13067" max="13068" width="11.7265625" style="106" customWidth="1"/>
    <col min="13069" max="13069" width="8.1796875" style="106" customWidth="1"/>
    <col min="13070" max="13070" width="10.7265625" style="106" customWidth="1"/>
    <col min="13071" max="13072" width="11.7265625" style="106" customWidth="1"/>
    <col min="13073" max="13073" width="9.26953125" style="106" customWidth="1"/>
    <col min="13074" max="13074" width="9.7265625" style="106" customWidth="1"/>
    <col min="13075" max="13076" width="8.7265625" style="106" customWidth="1"/>
    <col min="13077" max="13077" width="2.453125" style="106" customWidth="1"/>
    <col min="13078" max="13078" width="9.1796875" style="106" customWidth="1"/>
    <col min="13079" max="13079" width="10.7265625" style="106" customWidth="1"/>
    <col min="13080" max="13081" width="9" style="106" customWidth="1"/>
    <col min="13082" max="13082" width="2.1796875" style="106" customWidth="1"/>
    <col min="13083" max="13086" width="9.7265625" style="106" customWidth="1"/>
    <col min="13087" max="13087" width="1.26953125" style="106" customWidth="1"/>
    <col min="13088" max="13312" width="9.7265625" style="106"/>
    <col min="13313" max="13313" width="11.81640625" style="106" customWidth="1"/>
    <col min="13314" max="13314" width="10.7265625" style="106" customWidth="1"/>
    <col min="13315" max="13315" width="11.7265625" style="106" customWidth="1"/>
    <col min="13316" max="13316" width="12" style="106" customWidth="1"/>
    <col min="13317" max="13317" width="11.1796875" style="106" customWidth="1"/>
    <col min="13318" max="13321" width="11.7265625" style="106" customWidth="1"/>
    <col min="13322" max="13322" width="10.7265625" style="106" customWidth="1"/>
    <col min="13323" max="13324" width="11.7265625" style="106" customWidth="1"/>
    <col min="13325" max="13325" width="8.1796875" style="106" customWidth="1"/>
    <col min="13326" max="13326" width="10.7265625" style="106" customWidth="1"/>
    <col min="13327" max="13328" width="11.7265625" style="106" customWidth="1"/>
    <col min="13329" max="13329" width="9.26953125" style="106" customWidth="1"/>
    <col min="13330" max="13330" width="9.7265625" style="106" customWidth="1"/>
    <col min="13331" max="13332" width="8.7265625" style="106" customWidth="1"/>
    <col min="13333" max="13333" width="2.453125" style="106" customWidth="1"/>
    <col min="13334" max="13334" width="9.1796875" style="106" customWidth="1"/>
    <col min="13335" max="13335" width="10.7265625" style="106" customWidth="1"/>
    <col min="13336" max="13337" width="9" style="106" customWidth="1"/>
    <col min="13338" max="13338" width="2.1796875" style="106" customWidth="1"/>
    <col min="13339" max="13342" width="9.7265625" style="106" customWidth="1"/>
    <col min="13343" max="13343" width="1.26953125" style="106" customWidth="1"/>
    <col min="13344" max="13568" width="9.7265625" style="106"/>
    <col min="13569" max="13569" width="11.81640625" style="106" customWidth="1"/>
    <col min="13570" max="13570" width="10.7265625" style="106" customWidth="1"/>
    <col min="13571" max="13571" width="11.7265625" style="106" customWidth="1"/>
    <col min="13572" max="13572" width="12" style="106" customWidth="1"/>
    <col min="13573" max="13573" width="11.1796875" style="106" customWidth="1"/>
    <col min="13574" max="13577" width="11.7265625" style="106" customWidth="1"/>
    <col min="13578" max="13578" width="10.7265625" style="106" customWidth="1"/>
    <col min="13579" max="13580" width="11.7265625" style="106" customWidth="1"/>
    <col min="13581" max="13581" width="8.1796875" style="106" customWidth="1"/>
    <col min="13582" max="13582" width="10.7265625" style="106" customWidth="1"/>
    <col min="13583" max="13584" width="11.7265625" style="106" customWidth="1"/>
    <col min="13585" max="13585" width="9.26953125" style="106" customWidth="1"/>
    <col min="13586" max="13586" width="9.7265625" style="106" customWidth="1"/>
    <col min="13587" max="13588" width="8.7265625" style="106" customWidth="1"/>
    <col min="13589" max="13589" width="2.453125" style="106" customWidth="1"/>
    <col min="13590" max="13590" width="9.1796875" style="106" customWidth="1"/>
    <col min="13591" max="13591" width="10.7265625" style="106" customWidth="1"/>
    <col min="13592" max="13593" width="9" style="106" customWidth="1"/>
    <col min="13594" max="13594" width="2.1796875" style="106" customWidth="1"/>
    <col min="13595" max="13598" width="9.7265625" style="106" customWidth="1"/>
    <col min="13599" max="13599" width="1.26953125" style="106" customWidth="1"/>
    <col min="13600" max="13824" width="9.7265625" style="106"/>
    <col min="13825" max="13825" width="11.81640625" style="106" customWidth="1"/>
    <col min="13826" max="13826" width="10.7265625" style="106" customWidth="1"/>
    <col min="13827" max="13827" width="11.7265625" style="106" customWidth="1"/>
    <col min="13828" max="13828" width="12" style="106" customWidth="1"/>
    <col min="13829" max="13829" width="11.1796875" style="106" customWidth="1"/>
    <col min="13830" max="13833" width="11.7265625" style="106" customWidth="1"/>
    <col min="13834" max="13834" width="10.7265625" style="106" customWidth="1"/>
    <col min="13835" max="13836" width="11.7265625" style="106" customWidth="1"/>
    <col min="13837" max="13837" width="8.1796875" style="106" customWidth="1"/>
    <col min="13838" max="13838" width="10.7265625" style="106" customWidth="1"/>
    <col min="13839" max="13840" width="11.7265625" style="106" customWidth="1"/>
    <col min="13841" max="13841" width="9.26953125" style="106" customWidth="1"/>
    <col min="13842" max="13842" width="9.7265625" style="106" customWidth="1"/>
    <col min="13843" max="13844" width="8.7265625" style="106" customWidth="1"/>
    <col min="13845" max="13845" width="2.453125" style="106" customWidth="1"/>
    <col min="13846" max="13846" width="9.1796875" style="106" customWidth="1"/>
    <col min="13847" max="13847" width="10.7265625" style="106" customWidth="1"/>
    <col min="13848" max="13849" width="9" style="106" customWidth="1"/>
    <col min="13850" max="13850" width="2.1796875" style="106" customWidth="1"/>
    <col min="13851" max="13854" width="9.7265625" style="106" customWidth="1"/>
    <col min="13855" max="13855" width="1.26953125" style="106" customWidth="1"/>
    <col min="13856" max="14080" width="9.7265625" style="106"/>
    <col min="14081" max="14081" width="11.81640625" style="106" customWidth="1"/>
    <col min="14082" max="14082" width="10.7265625" style="106" customWidth="1"/>
    <col min="14083" max="14083" width="11.7265625" style="106" customWidth="1"/>
    <col min="14084" max="14084" width="12" style="106" customWidth="1"/>
    <col min="14085" max="14085" width="11.1796875" style="106" customWidth="1"/>
    <col min="14086" max="14089" width="11.7265625" style="106" customWidth="1"/>
    <col min="14090" max="14090" width="10.7265625" style="106" customWidth="1"/>
    <col min="14091" max="14092" width="11.7265625" style="106" customWidth="1"/>
    <col min="14093" max="14093" width="8.1796875" style="106" customWidth="1"/>
    <col min="14094" max="14094" width="10.7265625" style="106" customWidth="1"/>
    <col min="14095" max="14096" width="11.7265625" style="106" customWidth="1"/>
    <col min="14097" max="14097" width="9.26953125" style="106" customWidth="1"/>
    <col min="14098" max="14098" width="9.7265625" style="106" customWidth="1"/>
    <col min="14099" max="14100" width="8.7265625" style="106" customWidth="1"/>
    <col min="14101" max="14101" width="2.453125" style="106" customWidth="1"/>
    <col min="14102" max="14102" width="9.1796875" style="106" customWidth="1"/>
    <col min="14103" max="14103" width="10.7265625" style="106" customWidth="1"/>
    <col min="14104" max="14105" width="9" style="106" customWidth="1"/>
    <col min="14106" max="14106" width="2.1796875" style="106" customWidth="1"/>
    <col min="14107" max="14110" width="9.7265625" style="106" customWidth="1"/>
    <col min="14111" max="14111" width="1.26953125" style="106" customWidth="1"/>
    <col min="14112" max="14336" width="9.7265625" style="106"/>
    <col min="14337" max="14337" width="11.81640625" style="106" customWidth="1"/>
    <col min="14338" max="14338" width="10.7265625" style="106" customWidth="1"/>
    <col min="14339" max="14339" width="11.7265625" style="106" customWidth="1"/>
    <col min="14340" max="14340" width="12" style="106" customWidth="1"/>
    <col min="14341" max="14341" width="11.1796875" style="106" customWidth="1"/>
    <col min="14342" max="14345" width="11.7265625" style="106" customWidth="1"/>
    <col min="14346" max="14346" width="10.7265625" style="106" customWidth="1"/>
    <col min="14347" max="14348" width="11.7265625" style="106" customWidth="1"/>
    <col min="14349" max="14349" width="8.1796875" style="106" customWidth="1"/>
    <col min="14350" max="14350" width="10.7265625" style="106" customWidth="1"/>
    <col min="14351" max="14352" width="11.7265625" style="106" customWidth="1"/>
    <col min="14353" max="14353" width="9.26953125" style="106" customWidth="1"/>
    <col min="14354" max="14354" width="9.7265625" style="106" customWidth="1"/>
    <col min="14355" max="14356" width="8.7265625" style="106" customWidth="1"/>
    <col min="14357" max="14357" width="2.453125" style="106" customWidth="1"/>
    <col min="14358" max="14358" width="9.1796875" style="106" customWidth="1"/>
    <col min="14359" max="14359" width="10.7265625" style="106" customWidth="1"/>
    <col min="14360" max="14361" width="9" style="106" customWidth="1"/>
    <col min="14362" max="14362" width="2.1796875" style="106" customWidth="1"/>
    <col min="14363" max="14366" width="9.7265625" style="106" customWidth="1"/>
    <col min="14367" max="14367" width="1.26953125" style="106" customWidth="1"/>
    <col min="14368" max="14592" width="9.7265625" style="106"/>
    <col min="14593" max="14593" width="11.81640625" style="106" customWidth="1"/>
    <col min="14594" max="14594" width="10.7265625" style="106" customWidth="1"/>
    <col min="14595" max="14595" width="11.7265625" style="106" customWidth="1"/>
    <col min="14596" max="14596" width="12" style="106" customWidth="1"/>
    <col min="14597" max="14597" width="11.1796875" style="106" customWidth="1"/>
    <col min="14598" max="14601" width="11.7265625" style="106" customWidth="1"/>
    <col min="14602" max="14602" width="10.7265625" style="106" customWidth="1"/>
    <col min="14603" max="14604" width="11.7265625" style="106" customWidth="1"/>
    <col min="14605" max="14605" width="8.1796875" style="106" customWidth="1"/>
    <col min="14606" max="14606" width="10.7265625" style="106" customWidth="1"/>
    <col min="14607" max="14608" width="11.7265625" style="106" customWidth="1"/>
    <col min="14609" max="14609" width="9.26953125" style="106" customWidth="1"/>
    <col min="14610" max="14610" width="9.7265625" style="106" customWidth="1"/>
    <col min="14611" max="14612" width="8.7265625" style="106" customWidth="1"/>
    <col min="14613" max="14613" width="2.453125" style="106" customWidth="1"/>
    <col min="14614" max="14614" width="9.1796875" style="106" customWidth="1"/>
    <col min="14615" max="14615" width="10.7265625" style="106" customWidth="1"/>
    <col min="14616" max="14617" width="9" style="106" customWidth="1"/>
    <col min="14618" max="14618" width="2.1796875" style="106" customWidth="1"/>
    <col min="14619" max="14622" width="9.7265625" style="106" customWidth="1"/>
    <col min="14623" max="14623" width="1.26953125" style="106" customWidth="1"/>
    <col min="14624" max="14848" width="9.7265625" style="106"/>
    <col min="14849" max="14849" width="11.81640625" style="106" customWidth="1"/>
    <col min="14850" max="14850" width="10.7265625" style="106" customWidth="1"/>
    <col min="14851" max="14851" width="11.7265625" style="106" customWidth="1"/>
    <col min="14852" max="14852" width="12" style="106" customWidth="1"/>
    <col min="14853" max="14853" width="11.1796875" style="106" customWidth="1"/>
    <col min="14854" max="14857" width="11.7265625" style="106" customWidth="1"/>
    <col min="14858" max="14858" width="10.7265625" style="106" customWidth="1"/>
    <col min="14859" max="14860" width="11.7265625" style="106" customWidth="1"/>
    <col min="14861" max="14861" width="8.1796875" style="106" customWidth="1"/>
    <col min="14862" max="14862" width="10.7265625" style="106" customWidth="1"/>
    <col min="14863" max="14864" width="11.7265625" style="106" customWidth="1"/>
    <col min="14865" max="14865" width="9.26953125" style="106" customWidth="1"/>
    <col min="14866" max="14866" width="9.7265625" style="106" customWidth="1"/>
    <col min="14867" max="14868" width="8.7265625" style="106" customWidth="1"/>
    <col min="14869" max="14869" width="2.453125" style="106" customWidth="1"/>
    <col min="14870" max="14870" width="9.1796875" style="106" customWidth="1"/>
    <col min="14871" max="14871" width="10.7265625" style="106" customWidth="1"/>
    <col min="14872" max="14873" width="9" style="106" customWidth="1"/>
    <col min="14874" max="14874" width="2.1796875" style="106" customWidth="1"/>
    <col min="14875" max="14878" width="9.7265625" style="106" customWidth="1"/>
    <col min="14879" max="14879" width="1.26953125" style="106" customWidth="1"/>
    <col min="14880" max="15104" width="9.7265625" style="106"/>
    <col min="15105" max="15105" width="11.81640625" style="106" customWidth="1"/>
    <col min="15106" max="15106" width="10.7265625" style="106" customWidth="1"/>
    <col min="15107" max="15107" width="11.7265625" style="106" customWidth="1"/>
    <col min="15108" max="15108" width="12" style="106" customWidth="1"/>
    <col min="15109" max="15109" width="11.1796875" style="106" customWidth="1"/>
    <col min="15110" max="15113" width="11.7265625" style="106" customWidth="1"/>
    <col min="15114" max="15114" width="10.7265625" style="106" customWidth="1"/>
    <col min="15115" max="15116" width="11.7265625" style="106" customWidth="1"/>
    <col min="15117" max="15117" width="8.1796875" style="106" customWidth="1"/>
    <col min="15118" max="15118" width="10.7265625" style="106" customWidth="1"/>
    <col min="15119" max="15120" width="11.7265625" style="106" customWidth="1"/>
    <col min="15121" max="15121" width="9.26953125" style="106" customWidth="1"/>
    <col min="15122" max="15122" width="9.7265625" style="106" customWidth="1"/>
    <col min="15123" max="15124" width="8.7265625" style="106" customWidth="1"/>
    <col min="15125" max="15125" width="2.453125" style="106" customWidth="1"/>
    <col min="15126" max="15126" width="9.1796875" style="106" customWidth="1"/>
    <col min="15127" max="15127" width="10.7265625" style="106" customWidth="1"/>
    <col min="15128" max="15129" width="9" style="106" customWidth="1"/>
    <col min="15130" max="15130" width="2.1796875" style="106" customWidth="1"/>
    <col min="15131" max="15134" width="9.7265625" style="106" customWidth="1"/>
    <col min="15135" max="15135" width="1.26953125" style="106" customWidth="1"/>
    <col min="15136" max="15360" width="9.7265625" style="106"/>
    <col min="15361" max="15361" width="11.81640625" style="106" customWidth="1"/>
    <col min="15362" max="15362" width="10.7265625" style="106" customWidth="1"/>
    <col min="15363" max="15363" width="11.7265625" style="106" customWidth="1"/>
    <col min="15364" max="15364" width="12" style="106" customWidth="1"/>
    <col min="15365" max="15365" width="11.1796875" style="106" customWidth="1"/>
    <col min="15366" max="15369" width="11.7265625" style="106" customWidth="1"/>
    <col min="15370" max="15370" width="10.7265625" style="106" customWidth="1"/>
    <col min="15371" max="15372" width="11.7265625" style="106" customWidth="1"/>
    <col min="15373" max="15373" width="8.1796875" style="106" customWidth="1"/>
    <col min="15374" max="15374" width="10.7265625" style="106" customWidth="1"/>
    <col min="15375" max="15376" width="11.7265625" style="106" customWidth="1"/>
    <col min="15377" max="15377" width="9.26953125" style="106" customWidth="1"/>
    <col min="15378" max="15378" width="9.7265625" style="106" customWidth="1"/>
    <col min="15379" max="15380" width="8.7265625" style="106" customWidth="1"/>
    <col min="15381" max="15381" width="2.453125" style="106" customWidth="1"/>
    <col min="15382" max="15382" width="9.1796875" style="106" customWidth="1"/>
    <col min="15383" max="15383" width="10.7265625" style="106" customWidth="1"/>
    <col min="15384" max="15385" width="9" style="106" customWidth="1"/>
    <col min="15386" max="15386" width="2.1796875" style="106" customWidth="1"/>
    <col min="15387" max="15390" width="9.7265625" style="106" customWidth="1"/>
    <col min="15391" max="15391" width="1.26953125" style="106" customWidth="1"/>
    <col min="15392" max="15616" width="9.7265625" style="106"/>
    <col min="15617" max="15617" width="11.81640625" style="106" customWidth="1"/>
    <col min="15618" max="15618" width="10.7265625" style="106" customWidth="1"/>
    <col min="15619" max="15619" width="11.7265625" style="106" customWidth="1"/>
    <col min="15620" max="15620" width="12" style="106" customWidth="1"/>
    <col min="15621" max="15621" width="11.1796875" style="106" customWidth="1"/>
    <col min="15622" max="15625" width="11.7265625" style="106" customWidth="1"/>
    <col min="15626" max="15626" width="10.7265625" style="106" customWidth="1"/>
    <col min="15627" max="15628" width="11.7265625" style="106" customWidth="1"/>
    <col min="15629" max="15629" width="8.1796875" style="106" customWidth="1"/>
    <col min="15630" max="15630" width="10.7265625" style="106" customWidth="1"/>
    <col min="15631" max="15632" width="11.7265625" style="106" customWidth="1"/>
    <col min="15633" max="15633" width="9.26953125" style="106" customWidth="1"/>
    <col min="15634" max="15634" width="9.7265625" style="106" customWidth="1"/>
    <col min="15635" max="15636" width="8.7265625" style="106" customWidth="1"/>
    <col min="15637" max="15637" width="2.453125" style="106" customWidth="1"/>
    <col min="15638" max="15638" width="9.1796875" style="106" customWidth="1"/>
    <col min="15639" max="15639" width="10.7265625" style="106" customWidth="1"/>
    <col min="15640" max="15641" width="9" style="106" customWidth="1"/>
    <col min="15642" max="15642" width="2.1796875" style="106" customWidth="1"/>
    <col min="15643" max="15646" width="9.7265625" style="106" customWidth="1"/>
    <col min="15647" max="15647" width="1.26953125" style="106" customWidth="1"/>
    <col min="15648" max="15872" width="9.7265625" style="106"/>
    <col min="15873" max="15873" width="11.81640625" style="106" customWidth="1"/>
    <col min="15874" max="15874" width="10.7265625" style="106" customWidth="1"/>
    <col min="15875" max="15875" width="11.7265625" style="106" customWidth="1"/>
    <col min="15876" max="15876" width="12" style="106" customWidth="1"/>
    <col min="15877" max="15877" width="11.1796875" style="106" customWidth="1"/>
    <col min="15878" max="15881" width="11.7265625" style="106" customWidth="1"/>
    <col min="15882" max="15882" width="10.7265625" style="106" customWidth="1"/>
    <col min="15883" max="15884" width="11.7265625" style="106" customWidth="1"/>
    <col min="15885" max="15885" width="8.1796875" style="106" customWidth="1"/>
    <col min="15886" max="15886" width="10.7265625" style="106" customWidth="1"/>
    <col min="15887" max="15888" width="11.7265625" style="106" customWidth="1"/>
    <col min="15889" max="15889" width="9.26953125" style="106" customWidth="1"/>
    <col min="15890" max="15890" width="9.7265625" style="106" customWidth="1"/>
    <col min="15891" max="15892" width="8.7265625" style="106" customWidth="1"/>
    <col min="15893" max="15893" width="2.453125" style="106" customWidth="1"/>
    <col min="15894" max="15894" width="9.1796875" style="106" customWidth="1"/>
    <col min="15895" max="15895" width="10.7265625" style="106" customWidth="1"/>
    <col min="15896" max="15897" width="9" style="106" customWidth="1"/>
    <col min="15898" max="15898" width="2.1796875" style="106" customWidth="1"/>
    <col min="15899" max="15902" width="9.7265625" style="106" customWidth="1"/>
    <col min="15903" max="15903" width="1.26953125" style="106" customWidth="1"/>
    <col min="15904" max="16128" width="9.7265625" style="106"/>
    <col min="16129" max="16129" width="11.81640625" style="106" customWidth="1"/>
    <col min="16130" max="16130" width="10.7265625" style="106" customWidth="1"/>
    <col min="16131" max="16131" width="11.7265625" style="106" customWidth="1"/>
    <col min="16132" max="16132" width="12" style="106" customWidth="1"/>
    <col min="16133" max="16133" width="11.1796875" style="106" customWidth="1"/>
    <col min="16134" max="16137" width="11.7265625" style="106" customWidth="1"/>
    <col min="16138" max="16138" width="10.7265625" style="106" customWidth="1"/>
    <col min="16139" max="16140" width="11.7265625" style="106" customWidth="1"/>
    <col min="16141" max="16141" width="8.1796875" style="106" customWidth="1"/>
    <col min="16142" max="16142" width="10.7265625" style="106" customWidth="1"/>
    <col min="16143" max="16144" width="11.7265625" style="106" customWidth="1"/>
    <col min="16145" max="16145" width="9.26953125" style="106" customWidth="1"/>
    <col min="16146" max="16146" width="9.7265625" style="106" customWidth="1"/>
    <col min="16147" max="16148" width="8.7265625" style="106" customWidth="1"/>
    <col min="16149" max="16149" width="2.453125" style="106" customWidth="1"/>
    <col min="16150" max="16150" width="9.1796875" style="106" customWidth="1"/>
    <col min="16151" max="16151" width="10.7265625" style="106" customWidth="1"/>
    <col min="16152" max="16153" width="9" style="106" customWidth="1"/>
    <col min="16154" max="16154" width="2.1796875" style="106" customWidth="1"/>
    <col min="16155" max="16158" width="9.7265625" style="106" customWidth="1"/>
    <col min="16159" max="16159" width="1.26953125" style="106" customWidth="1"/>
    <col min="16160" max="16384" width="9.7265625" style="106"/>
  </cols>
  <sheetData>
    <row r="1" spans="1:36" s="103" customFormat="1" ht="15.5" x14ac:dyDescent="0.35">
      <c r="A1" s="131" t="s">
        <v>31</v>
      </c>
      <c r="D1" s="105" t="str">
        <f>"This is "&amp;A7&amp;" Only"</f>
        <v>This is COLL- Only</v>
      </c>
      <c r="E1" s="105"/>
      <c r="F1" s="105"/>
      <c r="G1" s="105"/>
      <c r="H1" s="105"/>
      <c r="J1" s="11" t="s">
        <v>143</v>
      </c>
      <c r="K1" s="17"/>
    </row>
    <row r="2" spans="1:36" s="103" customFormat="1" ht="14.5" x14ac:dyDescent="0.35">
      <c r="A2" s="18" t="s">
        <v>32</v>
      </c>
      <c r="C2" s="105"/>
      <c r="D2" s="105"/>
      <c r="E2" s="105"/>
      <c r="F2" s="105"/>
      <c r="G2" s="105"/>
      <c r="H2" s="105"/>
      <c r="J2" s="11" t="s">
        <v>144</v>
      </c>
      <c r="K2" s="17"/>
    </row>
    <row r="3" spans="1:36" s="103" customFormat="1" ht="14.5" x14ac:dyDescent="0.35">
      <c r="A3" s="18" t="s">
        <v>33</v>
      </c>
      <c r="C3" s="105"/>
      <c r="D3" s="105"/>
      <c r="E3" s="105"/>
      <c r="F3" s="105"/>
      <c r="G3" s="105"/>
      <c r="H3" s="105"/>
      <c r="J3" s="11"/>
      <c r="V3" s="40"/>
    </row>
    <row r="4" spans="1:36" s="103" customFormat="1" ht="14.5" x14ac:dyDescent="0.35">
      <c r="A4" s="18" t="s">
        <v>34</v>
      </c>
      <c r="C4" s="105"/>
      <c r="D4" s="105"/>
      <c r="E4" s="105"/>
      <c r="F4" s="105"/>
      <c r="G4" s="105"/>
      <c r="H4" s="8" t="s">
        <v>18</v>
      </c>
      <c r="I4" s="9">
        <v>204.91</v>
      </c>
      <c r="J4" s="11" t="s">
        <v>377</v>
      </c>
      <c r="V4" s="104"/>
    </row>
    <row r="5" spans="1:36" s="103" customFormat="1" ht="14.5" x14ac:dyDescent="0.35">
      <c r="A5" s="18" t="s">
        <v>35</v>
      </c>
      <c r="C5" s="105"/>
      <c r="D5" s="105"/>
      <c r="E5" s="105"/>
      <c r="F5" s="105"/>
      <c r="G5" s="105"/>
      <c r="H5" s="105"/>
      <c r="J5" s="11" t="s">
        <v>145</v>
      </c>
      <c r="K5" s="17"/>
    </row>
    <row r="6" spans="1:36" s="103" customFormat="1" x14ac:dyDescent="0.3">
      <c r="C6" s="105"/>
      <c r="D6" s="105"/>
      <c r="E6" s="105"/>
      <c r="F6" s="105"/>
      <c r="G6" s="105"/>
      <c r="H6" s="105"/>
      <c r="K6" s="17"/>
    </row>
    <row r="7" spans="1:36" s="103" customFormat="1" ht="13.5" thickBot="1" x14ac:dyDescent="0.35">
      <c r="A7" s="40" t="s">
        <v>123</v>
      </c>
      <c r="C7" s="105"/>
      <c r="D7" s="105"/>
      <c r="E7" s="105"/>
      <c r="F7" s="105"/>
      <c r="G7" s="105"/>
      <c r="H7" s="105"/>
      <c r="K7" s="17"/>
    </row>
    <row r="8" spans="1:36" s="21" customFormat="1" ht="39" x14ac:dyDescent="0.3">
      <c r="A8" s="36" t="s">
        <v>36</v>
      </c>
      <c r="B8" s="37" t="s">
        <v>19</v>
      </c>
      <c r="C8" s="37" t="s">
        <v>142</v>
      </c>
      <c r="D8" s="91"/>
      <c r="E8" s="36" t="s">
        <v>19</v>
      </c>
      <c r="F8" s="37" t="s">
        <v>142</v>
      </c>
      <c r="G8" s="53"/>
      <c r="H8" s="36" t="s">
        <v>36</v>
      </c>
      <c r="I8" s="37" t="s">
        <v>19</v>
      </c>
      <c r="J8" s="37" t="s">
        <v>142</v>
      </c>
      <c r="K8" s="38"/>
      <c r="L8" s="36" t="s">
        <v>19</v>
      </c>
      <c r="M8" s="37" t="s">
        <v>142</v>
      </c>
      <c r="N8" s="53"/>
      <c r="O8" s="36" t="s">
        <v>36</v>
      </c>
      <c r="P8" s="37" t="s">
        <v>19</v>
      </c>
      <c r="Q8" s="37" t="s">
        <v>142</v>
      </c>
      <c r="R8" s="91"/>
      <c r="S8" s="36" t="s">
        <v>19</v>
      </c>
      <c r="T8" s="37" t="s">
        <v>142</v>
      </c>
      <c r="U8" s="53"/>
    </row>
    <row r="9" spans="1:36" x14ac:dyDescent="0.3">
      <c r="A9" s="39"/>
      <c r="B9" s="40" t="s">
        <v>361</v>
      </c>
      <c r="C9" s="40" t="s">
        <v>361</v>
      </c>
      <c r="D9" s="92"/>
      <c r="E9" s="75" t="s">
        <v>362</v>
      </c>
      <c r="F9" s="40" t="s">
        <v>362</v>
      </c>
      <c r="G9" s="93"/>
      <c r="H9" s="39"/>
      <c r="I9" s="40" t="s">
        <v>359</v>
      </c>
      <c r="J9" s="40" t="s">
        <v>359</v>
      </c>
      <c r="K9" s="41"/>
      <c r="L9" s="75" t="s">
        <v>360</v>
      </c>
      <c r="M9" s="40" t="s">
        <v>360</v>
      </c>
      <c r="N9" s="93"/>
      <c r="O9" s="39"/>
      <c r="P9" s="40" t="s">
        <v>363</v>
      </c>
      <c r="Q9" s="40" t="s">
        <v>363</v>
      </c>
      <c r="R9" s="92"/>
      <c r="S9" s="75" t="s">
        <v>364</v>
      </c>
      <c r="T9" s="40" t="s">
        <v>364</v>
      </c>
      <c r="U9" s="93"/>
      <c r="W9" s="106"/>
      <c r="AA9" s="106"/>
      <c r="AG9" s="106"/>
      <c r="AJ9" s="106"/>
    </row>
    <row r="10" spans="1:36" s="103" customFormat="1" ht="13.5" thickBot="1" x14ac:dyDescent="0.35">
      <c r="A10" s="89"/>
      <c r="B10" s="225" t="s">
        <v>146</v>
      </c>
      <c r="C10" s="225"/>
      <c r="D10" s="90"/>
      <c r="E10" s="224" t="s">
        <v>147</v>
      </c>
      <c r="F10" s="225"/>
      <c r="G10" s="125"/>
      <c r="H10" s="89"/>
      <c r="I10" s="225" t="s">
        <v>365</v>
      </c>
      <c r="J10" s="225"/>
      <c r="K10" s="68"/>
      <c r="L10" s="224" t="s">
        <v>148</v>
      </c>
      <c r="M10" s="225"/>
      <c r="N10" s="125"/>
      <c r="O10" s="89"/>
      <c r="P10" s="225" t="s">
        <v>149</v>
      </c>
      <c r="Q10" s="225"/>
      <c r="R10" s="90"/>
      <c r="S10" s="224" t="s">
        <v>150</v>
      </c>
      <c r="T10" s="225"/>
      <c r="U10" s="125"/>
    </row>
    <row r="11" spans="1:36" s="103" customFormat="1" ht="13.5" thickBot="1" x14ac:dyDescent="0.35">
      <c r="A11" s="89"/>
      <c r="B11" s="69" t="s">
        <v>108</v>
      </c>
      <c r="C11" s="69" t="s">
        <v>6</v>
      </c>
      <c r="D11" s="90"/>
      <c r="E11" s="94" t="s">
        <v>108</v>
      </c>
      <c r="F11" s="69" t="s">
        <v>6</v>
      </c>
      <c r="G11" s="90"/>
      <c r="H11" s="89"/>
      <c r="I11" s="69" t="s">
        <v>108</v>
      </c>
      <c r="J11" s="69" t="s">
        <v>6</v>
      </c>
      <c r="K11" s="68"/>
      <c r="L11" s="94" t="s">
        <v>108</v>
      </c>
      <c r="M11" s="69" t="s">
        <v>6</v>
      </c>
      <c r="N11" s="90"/>
      <c r="O11" s="89"/>
      <c r="P11" s="69" t="s">
        <v>108</v>
      </c>
      <c r="Q11" s="69" t="s">
        <v>6</v>
      </c>
      <c r="R11" s="90"/>
      <c r="S11" s="94" t="s">
        <v>108</v>
      </c>
      <c r="T11" s="69" t="s">
        <v>6</v>
      </c>
      <c r="U11" s="90"/>
    </row>
    <row r="12" spans="1:36" x14ac:dyDescent="0.3">
      <c r="A12" s="45">
        <v>0</v>
      </c>
      <c r="B12" s="132">
        <f>VLOOKUP(CONCATENATE($A12,B$9),lookups,MATCH(CONCATENATE($A$7,B$11),'Query Result 1'!$CK$7:$CU$7,FALSE),FALSE)</f>
        <v>1.455486910720751E-3</v>
      </c>
      <c r="C12" s="41">
        <f>VLOOKUP(CONCATENATE($A12,C$9),lookups,MATCH(CONCATENATE($A$7,C$11),'Query Result 1'!$CK$7:$CU$7,FALSE),FALSE)</f>
        <v>1.634884257486956</v>
      </c>
      <c r="D12" s="92"/>
      <c r="E12" s="133">
        <f>VLOOKUP(CONCATENATE($A12,E$9),lookups,MATCH(CONCATENATE($A$7,E$11),'Query Result 1'!$CK$7:$CU$7,FALSE),FALSE)</f>
        <v>6.3234513258213774E-4</v>
      </c>
      <c r="F12" s="41">
        <f>VLOOKUP(CONCATENATE($A12,F$9),lookups,MATCH(CONCATENATE($A$7,F$11),'Query Result 1'!$CK$7:$CU$7,FALSE),FALSE)</f>
        <v>1.3046337861571411</v>
      </c>
      <c r="G12" s="93"/>
      <c r="H12" s="95">
        <v>0</v>
      </c>
      <c r="I12" s="134">
        <f>IFERROR(VLOOKUP(CONCATENATE($A12,I$9),lookups,MATCH(CONCATENATE($A$7,I$11),'Query Result 1'!$CK$7:$CU$7,FALSE),FALSE),0)</f>
        <v>2.9951098422250863E-3</v>
      </c>
      <c r="J12" s="60">
        <f>IFERROR(VLOOKUP(CONCATENATE($A12,J$9),lookups,MATCH(CONCATENATE($A$7,J$11),'Query Result 1'!$CK$7:$CU$7,FALSE),FALSE),0)</f>
        <v>1.607064542360237</v>
      </c>
      <c r="K12" s="59"/>
      <c r="L12" s="133">
        <f>IFERROR(VLOOKUP(CONCATENATE($A12,L$9),lookups,MATCH(CONCATENATE($A$7,L$11),'Query Result 1'!$CK$7:$CU$7,FALSE),FALSE),0)</f>
        <v>8.1817311549391326E-5</v>
      </c>
      <c r="M12" s="41">
        <f>IFERROR(VLOOKUP(CONCATENATE($A12,M$9),lookups,MATCH(CONCATENATE($A$7,M$11),'Query Result 1'!$CK$7:$CU$7,FALSE),FALSE),0)</f>
        <v>1.2806968457964687</v>
      </c>
      <c r="N12" s="93"/>
      <c r="O12" s="45">
        <v>0</v>
      </c>
      <c r="P12" s="132">
        <f>IFERROR(VLOOKUP(CONCATENATE($A12,P$9),lookups,MATCH(CONCATENATE($A$7,P$11),'Query Result 1'!$CK$7:$CU$7,FALSE),FALSE),0)</f>
        <v>1.0202320630450416E-4</v>
      </c>
      <c r="Q12" s="41">
        <f>IFERROR(VLOOKUP(CONCATENATE($A12,Q$9),lookups,MATCH(CONCATENATE($A$7,Q$11),'Query Result 1'!$CK$7:$CU$7,FALSE),FALSE),0)</f>
        <v>1.5434612674188579</v>
      </c>
      <c r="R12" s="93"/>
      <c r="S12" s="133">
        <f>IFERROR(VLOOKUP(CONCATENATE($A12,S$9),lookups,MATCH(CONCATENATE($A$7,S$11),'Query Result 1'!$CK$7:$CU$7,FALSE),FALSE),0)</f>
        <v>3.6436859394465772E-6</v>
      </c>
      <c r="T12" s="41">
        <f>IFERROR(VLOOKUP(CONCATENATE($A12,T$9),lookups,MATCH(CONCATENATE($A$7,T$11),'Query Result 1'!$CK$7:$CU$7,FALSE),FALSE),0)</f>
        <v>1.2806968457964687</v>
      </c>
      <c r="U12" s="93"/>
      <c r="W12" s="106"/>
      <c r="AA12" s="106"/>
      <c r="AG12" s="106"/>
      <c r="AJ12" s="106"/>
    </row>
    <row r="13" spans="1:36" x14ac:dyDescent="0.3">
      <c r="A13" s="45">
        <v>1</v>
      </c>
      <c r="B13" s="132">
        <f>VLOOKUP(CONCATENATE($A13,B$9),lookups,MATCH(CONCATENATE($A$7,B$11),'Query Result 1'!$CK$7:$CU$7,FALSE),FALSE)</f>
        <v>2.6304100041041152E-3</v>
      </c>
      <c r="C13" s="41">
        <f>VLOOKUP(CONCATENATE($A13,C$9),lookups,MATCH(CONCATENATE($A$7,C$11),'Query Result 1'!$CK$7:$CU$7,FALSE),FALSE)</f>
        <v>1.4673519484158546</v>
      </c>
      <c r="D13" s="92"/>
      <c r="E13" s="133">
        <f>VLOOKUP(CONCATENATE($A13,E$9),lookups,MATCH(CONCATENATE($A$7,E$11),'Query Result 1'!$CK$7:$CU$7,FALSE),FALSE)</f>
        <v>1.5230607226886692E-3</v>
      </c>
      <c r="F13" s="41">
        <f>VLOOKUP(CONCATENATE($A13,F$9),lookups,MATCH(CONCATENATE($A$7,F$11),'Query Result 1'!$CK$7:$CU$7,FALSE),FALSE)</f>
        <v>1.2863400282700668</v>
      </c>
      <c r="G13" s="93"/>
      <c r="H13" s="45">
        <v>1</v>
      </c>
      <c r="I13" s="132">
        <f>IFERROR(VLOOKUP(CONCATENATE($A13,I$9),lookups,MATCH(CONCATENATE($A$7,I$11),'Query Result 1'!$CK$7:$CU$7,FALSE),FALSE),0)</f>
        <v>2.9437669948965211E-3</v>
      </c>
      <c r="J13" s="41">
        <f>IFERROR(VLOOKUP(CONCATENATE($A13,J$9),lookups,MATCH(CONCATENATE($A$7,J$11),'Query Result 1'!$CK$7:$CU$7,FALSE),FALSE),0)</f>
        <v>1.4423830168180218</v>
      </c>
      <c r="K13" s="42"/>
      <c r="L13" s="133">
        <f>IFERROR(VLOOKUP(CONCATENATE($A13,L$9),lookups,MATCH(CONCATENATE($A$7,L$11),'Query Result 1'!$CK$7:$CU$7,FALSE),FALSE),0)</f>
        <v>1.4508494922523644E-4</v>
      </c>
      <c r="M13" s="41">
        <f>IFERROR(VLOOKUP(CONCATENATE($A13,M$9),lookups,MATCH(CONCATENATE($A$7,M$11),'Query Result 1'!$CK$7:$CU$7,FALSE),FALSE),0)</f>
        <v>1.262738735043603</v>
      </c>
      <c r="N13" s="93"/>
      <c r="O13" s="45">
        <v>1</v>
      </c>
      <c r="P13" s="132">
        <f>IFERROR(VLOOKUP(CONCATENATE($A13,P$9),lookups,MATCH(CONCATENATE($A$7,P$11),'Query Result 1'!$CK$7:$CU$7,FALSE),FALSE),0)</f>
        <v>2.815575498663264E-4</v>
      </c>
      <c r="Q13" s="41">
        <f>IFERROR(VLOOKUP(CONCATENATE($A13,Q$9),lookups,MATCH(CONCATENATE($A$7,Q$11),'Query Result 1'!$CK$7:$CU$7,FALSE),FALSE),0)</f>
        <v>1.3852973919589748</v>
      </c>
      <c r="R13" s="93"/>
      <c r="S13" s="133">
        <f>IFERROR(VLOOKUP(CONCATENATE($A13,S$9),lookups,MATCH(CONCATENATE($A$7,S$11),'Query Result 1'!$CK$7:$CU$7,FALSE),FALSE),0)</f>
        <v>1.2256034523593032E-5</v>
      </c>
      <c r="T13" s="41">
        <f>IFERROR(VLOOKUP(CONCATENATE($A13,T$9),lookups,MATCH(CONCATENATE($A$7,T$11),'Query Result 1'!$CK$7:$CU$7,FALSE),FALSE),0)</f>
        <v>1.262738735043603</v>
      </c>
      <c r="U13" s="93"/>
      <c r="W13" s="106"/>
      <c r="AA13" s="106"/>
      <c r="AG13" s="106"/>
      <c r="AJ13" s="106"/>
    </row>
    <row r="14" spans="1:36" x14ac:dyDescent="0.3">
      <c r="A14" s="46">
        <v>2</v>
      </c>
      <c r="B14" s="132">
        <f>VLOOKUP(CONCATENATE($A14,B$9),lookups,MATCH(CONCATENATE($A$7,B$11),'Query Result 1'!$CK$7:$CU$7,FALSE),FALSE)</f>
        <v>3.4038651557957295E-3</v>
      </c>
      <c r="C14" s="41">
        <f>VLOOKUP(CONCATENATE($A14,C$9),lookups,MATCH(CONCATENATE($A$7,C$11),'Query Result 1'!$CK$7:$CU$7,FALSE),FALSE)</f>
        <v>1.3874371113302142</v>
      </c>
      <c r="D14" s="92"/>
      <c r="E14" s="133">
        <f>VLOOKUP(CONCATENATE($A14,E$9),lookups,MATCH(CONCATENATE($A$7,E$11),'Query Result 1'!$CK$7:$CU$7,FALSE),FALSE)</f>
        <v>2.4628004508895729E-3</v>
      </c>
      <c r="F14" s="41">
        <f>VLOOKUP(CONCATENATE($A14,F$9),lookups,MATCH(CONCATENATE($A$7,F$11),'Query Result 1'!$CK$7:$CU$7,FALSE),FALSE)</f>
        <v>1.2680462703829922</v>
      </c>
      <c r="G14" s="93"/>
      <c r="H14" s="46">
        <v>2</v>
      </c>
      <c r="I14" s="132">
        <f>IFERROR(VLOOKUP(CONCATENATE($A14,I$9),lookups,MATCH(CONCATENATE($A$7,I$11),'Query Result 1'!$CK$7:$CU$7,FALSE),FALSE),0)</f>
        <v>1.9116101415041996E-3</v>
      </c>
      <c r="J14" s="41">
        <f>IFERROR(VLOOKUP(CONCATENATE($A14,J$9),lookups,MATCH(CONCATENATE($A$7,J$11),'Query Result 1'!$CK$7:$CU$7,FALSE),FALSE),0)</f>
        <v>1.3638280362432871</v>
      </c>
      <c r="K14" s="42"/>
      <c r="L14" s="133">
        <f>IFERROR(VLOOKUP(CONCATENATE($A14,L$9),lookups,MATCH(CONCATENATE($A$7,L$11),'Query Result 1'!$CK$7:$CU$7,FALSE),FALSE),0)</f>
        <v>1.4011628658053656E-4</v>
      </c>
      <c r="M14" s="41">
        <f>IFERROR(VLOOKUP(CONCATENATE($A14,M$9),lookups,MATCH(CONCATENATE($A$7,M$11),'Query Result 1'!$CK$7:$CU$7,FALSE),FALSE),0)</f>
        <v>1.2447806242907373</v>
      </c>
      <c r="N14" s="93"/>
      <c r="O14" s="46">
        <v>2</v>
      </c>
      <c r="P14" s="132">
        <f>IFERROR(VLOOKUP(CONCATENATE($A14,P$9),lookups,MATCH(CONCATENATE($A$7,P$11),'Query Result 1'!$CK$7:$CU$7,FALSE),FALSE),0)</f>
        <v>5.4025925156703334E-4</v>
      </c>
      <c r="Q14" s="41">
        <f>IFERROR(VLOOKUP(CONCATENATE($A14,Q$9),lookups,MATCH(CONCATENATE($A$7,Q$11),'Query Result 1'!$CK$7:$CU$7,FALSE),FALSE),0)</f>
        <v>1.3098514053890307</v>
      </c>
      <c r="R14" s="93"/>
      <c r="S14" s="133">
        <f>IFERROR(VLOOKUP(CONCATENATE($A14,S$9),lookups,MATCH(CONCATENATE($A$7,S$11),'Query Result 1'!$CK$7:$CU$7,FALSE),FALSE),0)</f>
        <v>1.3581011228846333E-5</v>
      </c>
      <c r="T14" s="41">
        <f>IFERROR(VLOOKUP(CONCATENATE($A14,T$9),lookups,MATCH(CONCATENATE($A$7,T$11),'Query Result 1'!$CK$7:$CU$7,FALSE),FALSE),0)</f>
        <v>1.2447806242907373</v>
      </c>
      <c r="U14" s="93"/>
      <c r="W14" s="106"/>
      <c r="AA14" s="106"/>
      <c r="AG14" s="106"/>
      <c r="AJ14" s="106"/>
    </row>
    <row r="15" spans="1:36" x14ac:dyDescent="0.3">
      <c r="A15" s="46">
        <v>3</v>
      </c>
      <c r="B15" s="132">
        <f>VLOOKUP(CONCATENATE($A15,B$9),lookups,MATCH(CONCATENATE($A$7,B$11),'Query Result 1'!$CK$7:$CU$7,FALSE),FALSE)</f>
        <v>4.1803015050741639E-3</v>
      </c>
      <c r="C15" s="41">
        <f>VLOOKUP(CONCATENATE($A15,C$9),lookups,MATCH(CONCATENATE($A$7,C$11),'Query Result 1'!$CK$7:$CU$7,FALSE),FALSE)</f>
        <v>1.3826229645178261</v>
      </c>
      <c r="D15" s="92"/>
      <c r="E15" s="133">
        <f>VLOOKUP(CONCATENATE($A15,E$9),lookups,MATCH(CONCATENATE($A$7,E$11),'Query Result 1'!$CK$7:$CU$7,FALSE),FALSE)</f>
        <v>2.065969927666209E-3</v>
      </c>
      <c r="F15" s="41">
        <f>VLOOKUP(CONCATENATE($A15,F$9),lookups,MATCH(CONCATENATE($A$7,F$11),'Query Result 1'!$CK$7:$CU$7,FALSE),FALSE)</f>
        <v>1.2449383656835302</v>
      </c>
      <c r="G15" s="93"/>
      <c r="H15" s="46">
        <v>3</v>
      </c>
      <c r="I15" s="132">
        <f>IFERROR(VLOOKUP(CONCATENATE($A15,I$9),lookups,MATCH(CONCATENATE($A$7,I$11),'Query Result 1'!$CK$7:$CU$7,FALSE),FALSE),0)</f>
        <v>1.453499445662871E-3</v>
      </c>
      <c r="J15" s="41">
        <f>IFERROR(VLOOKUP(CONCATENATE($A15,J$9),lookups,MATCH(CONCATENATE($A$7,J$11),'Query Result 1'!$CK$7:$CU$7,FALSE),FALSE),0)</f>
        <v>1.3590958084978213</v>
      </c>
      <c r="K15" s="42"/>
      <c r="L15" s="133">
        <f>IFERROR(VLOOKUP(CONCATENATE($A15,L$9),lookups,MATCH(CONCATENATE($A$7,L$11),'Query Result 1'!$CK$7:$CU$7,FALSE),FALSE),0)</f>
        <v>1.3117269382007679E-4</v>
      </c>
      <c r="M15" s="41">
        <f>IFERROR(VLOOKUP(CONCATENATE($A15,M$9),lookups,MATCH(CONCATENATE($A$7,M$11),'Query Result 1'!$CK$7:$CU$7,FALSE),FALSE),0)</f>
        <v>1.2220966949186967</v>
      </c>
      <c r="N15" s="93"/>
      <c r="O15" s="46">
        <v>3</v>
      </c>
      <c r="P15" s="132">
        <f>IFERROR(VLOOKUP(CONCATENATE($A15,P$9),lookups,MATCH(CONCATENATE($A$7,P$11),'Query Result 1'!$CK$7:$CU$7,FALSE),FALSE),0)</f>
        <v>5.1839713593035397E-4</v>
      </c>
      <c r="Q15" s="41">
        <f>IFERROR(VLOOKUP(CONCATENATE($A15,Q$9),lookups,MATCH(CONCATENATE($A$7,Q$11),'Query Result 1'!$CK$7:$CU$7,FALSE),FALSE),0)</f>
        <v>1.3053064664390341</v>
      </c>
      <c r="R15" s="93"/>
      <c r="S15" s="133">
        <f>IFERROR(VLOOKUP(CONCATENATE($A15,S$9),lookups,MATCH(CONCATENATE($A$7,S$11),'Query Result 1'!$CK$7:$CU$7,FALSE),FALSE),0)</f>
        <v>1.3581011228846333E-5</v>
      </c>
      <c r="T15" s="41">
        <f>IFERROR(VLOOKUP(CONCATENATE($A15,T$9),lookups,MATCH(CONCATENATE($A$7,T$11),'Query Result 1'!$CK$7:$CU$7,FALSE),FALSE),0)</f>
        <v>1.2220966949186967</v>
      </c>
      <c r="U15" s="93"/>
      <c r="W15" s="106"/>
      <c r="AA15" s="106"/>
      <c r="AG15" s="106"/>
      <c r="AJ15" s="106"/>
    </row>
    <row r="16" spans="1:36" x14ac:dyDescent="0.3">
      <c r="A16" s="45">
        <v>4</v>
      </c>
      <c r="B16" s="132">
        <f>VLOOKUP(CONCATENATE($A16,B$9),lookups,MATCH(CONCATENATE($A$7,B$11),'Query Result 1'!$CK$7:$CU$7,FALSE),FALSE)</f>
        <v>3.9600241278258024E-3</v>
      </c>
      <c r="C16" s="41">
        <f>VLOOKUP(CONCATENATE($A16,C$9),lookups,MATCH(CONCATENATE($A$7,C$11),'Query Result 1'!$CK$7:$CU$7,FALSE),FALSE)</f>
        <v>1.3383328138438568</v>
      </c>
      <c r="D16" s="92"/>
      <c r="E16" s="133">
        <f>VLOOKUP(CONCATENATE($A16,E$9),lookups,MATCH(CONCATENATE($A$7,E$11),'Query Result 1'!$CK$7:$CU$7,FALSE),FALSE)</f>
        <v>2.3269903386011095E-3</v>
      </c>
      <c r="F16" s="41">
        <f>VLOOKUP(CONCATENATE($A16,F$9),lookups,MATCH(CONCATENATE($A$7,F$11),'Query Result 1'!$CK$7:$CU$7,FALSE),FALSE)</f>
        <v>1.2343472426962767</v>
      </c>
      <c r="G16" s="93"/>
      <c r="H16" s="45">
        <v>4</v>
      </c>
      <c r="I16" s="132">
        <f>IFERROR(VLOOKUP(CONCATENATE($A16,I$9),lookups,MATCH(CONCATENATE($A$7,I$11),'Query Result 1'!$CK$7:$CU$7,FALSE),FALSE),0)</f>
        <v>1.0788622822525001E-3</v>
      </c>
      <c r="J16" s="41">
        <f>IFERROR(VLOOKUP(CONCATENATE($A16,J$9),lookups,MATCH(CONCATENATE($A$7,J$11),'Query Result 1'!$CK$7:$CU$7,FALSE),FALSE),0)</f>
        <v>1.3155593132395345</v>
      </c>
      <c r="K16" s="42"/>
      <c r="L16" s="133">
        <f>IFERROR(VLOOKUP(CONCATENATE($A16,L$9),lookups,MATCH(CONCATENATE($A$7,L$11),'Query Result 1'!$CK$7:$CU$7,FALSE),FALSE),0)</f>
        <v>1.209041243543637E-4</v>
      </c>
      <c r="M16" s="41">
        <f>IFERROR(VLOOKUP(CONCATENATE($A16,M$9),lookups,MATCH(CONCATENATE($A$7,M$11),'Query Result 1'!$CK$7:$CU$7,FALSE),FALSE),0)</f>
        <v>1.2116998939565111</v>
      </c>
      <c r="N16" s="93"/>
      <c r="O16" s="45">
        <v>4</v>
      </c>
      <c r="P16" s="132">
        <f>IFERROR(VLOOKUP(CONCATENATE($A16,P$9),lookups,MATCH(CONCATENATE($A$7,P$11),'Query Result 1'!$CK$7:$CU$7,FALSE),FALSE),0)</f>
        <v>3.9981172081018348E-4</v>
      </c>
      <c r="Q16" s="41">
        <f>IFERROR(VLOOKUP(CONCATENATE($A16,Q$9),lookups,MATCH(CONCATENATE($A$7,Q$11),'Query Result 1'!$CK$7:$CU$7,FALSE),FALSE),0)</f>
        <v>1.2634930280990651</v>
      </c>
      <c r="R16" s="93"/>
      <c r="S16" s="133">
        <f>IFERROR(VLOOKUP(CONCATENATE($A16,S$9),lookups,MATCH(CONCATENATE($A$7,S$11),'Query Result 1'!$CK$7:$CU$7,FALSE),FALSE),0)</f>
        <v>7.6186160552064792E-6</v>
      </c>
      <c r="T16" s="41">
        <f>IFERROR(VLOOKUP(CONCATENATE($A16,T$9),lookups,MATCH(CONCATENATE($A$7,T$11),'Query Result 1'!$CK$7:$CU$7,FALSE),FALSE),0)</f>
        <v>1.2116998939565111</v>
      </c>
      <c r="U16" s="93"/>
      <c r="W16" s="106"/>
      <c r="AA16" s="106"/>
      <c r="AG16" s="106"/>
      <c r="AJ16" s="106"/>
    </row>
    <row r="17" spans="1:36" x14ac:dyDescent="0.3">
      <c r="A17" s="46">
        <v>5</v>
      </c>
      <c r="B17" s="132">
        <f>VLOOKUP(CONCATENATE($A17,B$9),lookups,MATCH(CONCATENATE($A$7,B$11),'Query Result 1'!$CK$7:$CU$7,FALSE),FALSE)</f>
        <v>4.9746250398735176E-3</v>
      </c>
      <c r="C17" s="41">
        <f>VLOOKUP(CONCATENATE($A17,C$9),lookups,MATCH(CONCATENATE($A$7,C$11),'Query Result 1'!$CK$7:$CU$7,FALSE),FALSE)</f>
        <v>1.3335186670314689</v>
      </c>
      <c r="D17" s="92"/>
      <c r="E17" s="133">
        <f>VLOOKUP(CONCATENATE($A17,E$9),lookups,MATCH(CONCATENATE($A$7,E$11),'Query Result 1'!$CK$7:$CU$7,FALSE),FALSE)</f>
        <v>2.5707860523677168E-3</v>
      </c>
      <c r="F17" s="41">
        <f>VLOOKUP(CONCATENATE($A17,F$9),lookups,MATCH(CONCATENATE($A$7,F$11),'Query Result 1'!$CK$7:$CU$7,FALSE),FALSE)</f>
        <v>1.2208676316215905</v>
      </c>
      <c r="G17" s="93"/>
      <c r="H17" s="46">
        <v>5</v>
      </c>
      <c r="I17" s="132">
        <f>IFERROR(VLOOKUP(CONCATENATE($A17,I$9),lookups,MATCH(CONCATENATE($A$7,I$11),'Query Result 1'!$CK$7:$CU$7,FALSE),FALSE),0)</f>
        <v>1.1706169190912913E-3</v>
      </c>
      <c r="J17" s="41">
        <f>IFERROR(VLOOKUP(CONCATENATE($A17,J$9),lookups,MATCH(CONCATENATE($A$7,J$11),'Query Result 1'!$CK$7:$CU$7,FALSE),FALSE),0)</f>
        <v>1.3108270854940685</v>
      </c>
      <c r="K17" s="42"/>
      <c r="L17" s="133">
        <f>IFERROR(VLOOKUP(CONCATENATE($A17,L$9),lookups,MATCH(CONCATENATE($A$7,L$11),'Query Result 1'!$CK$7:$CU$7,FALSE),FALSE),0)</f>
        <v>1.1560421753335049E-4</v>
      </c>
      <c r="M17" s="41">
        <f>IFERROR(VLOOKUP(CONCATENATE($A17,M$9),lookups,MATCH(CONCATENATE($A$7,M$11),'Query Result 1'!$CK$7:$CU$7,FALSE),FALSE),0)</f>
        <v>1.1984676018228209</v>
      </c>
      <c r="N17" s="93"/>
      <c r="O17" s="46">
        <v>5</v>
      </c>
      <c r="P17" s="132">
        <f>IFERROR(VLOOKUP(CONCATENATE($A17,P$9),lookups,MATCH(CONCATENATE($A$7,P$11),'Query Result 1'!$CK$7:$CU$7,FALSE),FALSE),0)</f>
        <v>3.7132472164723754E-4</v>
      </c>
      <c r="Q17" s="41">
        <f>IFERROR(VLOOKUP(CONCATENATE($A17,Q$9),lookups,MATCH(CONCATENATE($A$7,Q$11),'Query Result 1'!$CK$7:$CU$7,FALSE),FALSE),0)</f>
        <v>1.2589480891490685</v>
      </c>
      <c r="R17" s="93"/>
      <c r="S17" s="133">
        <f>IFERROR(VLOOKUP(CONCATENATE($A17,S$9),lookups,MATCH(CONCATENATE($A$7,S$11),'Query Result 1'!$CK$7:$CU$7,FALSE),FALSE),0)</f>
        <v>1.0268569465713081E-5</v>
      </c>
      <c r="T17" s="41">
        <f>IFERROR(VLOOKUP(CONCATENATE($A17,T$9),lookups,MATCH(CONCATENATE($A$7,T$11),'Query Result 1'!$CK$7:$CU$7,FALSE),FALSE),0)</f>
        <v>1.1984676018228209</v>
      </c>
      <c r="U17" s="93"/>
      <c r="W17" s="106"/>
      <c r="AA17" s="106"/>
      <c r="AG17" s="106"/>
      <c r="AJ17" s="106"/>
    </row>
    <row r="18" spans="1:36" x14ac:dyDescent="0.3">
      <c r="A18" s="46">
        <v>6</v>
      </c>
      <c r="B18" s="132">
        <f>VLOOKUP(CONCATENATE($A18,B$9),lookups,MATCH(CONCATENATE($A$7,B$11),'Query Result 1'!$CK$7:$CU$7,FALSE),FALSE)</f>
        <v>6.2171219452248003E-3</v>
      </c>
      <c r="C18" s="41">
        <f>VLOOKUP(CONCATENATE($A18,C$9),lookups,MATCH(CONCATENATE($A$7,C$11),'Query Result 1'!$CK$7:$CU$7,FALSE),FALSE)</f>
        <v>1.3055966155196188</v>
      </c>
      <c r="D18" s="92"/>
      <c r="E18" s="133">
        <f>VLOOKUP(CONCATENATE($A18,E$9),lookups,MATCH(CONCATENATE($A$7,E$11),'Query Result 1'!$CK$7:$CU$7,FALSE),FALSE)</f>
        <v>3.0878582115928172E-3</v>
      </c>
      <c r="F18" s="41">
        <f>VLOOKUP(CONCATENATE($A18,F$9),lookups,MATCH(CONCATENATE($A$7,F$11),'Query Result 1'!$CK$7:$CU$7,FALSE),FALSE)</f>
        <v>1.2083508499093816</v>
      </c>
      <c r="G18" s="93"/>
      <c r="H18" s="46">
        <v>6</v>
      </c>
      <c r="I18" s="132">
        <f>IFERROR(VLOOKUP(CONCATENATE($A18,I$9),lookups,MATCH(CONCATENATE($A$7,I$11),'Query Result 1'!$CK$7:$CU$7,FALSE),FALSE),0)</f>
        <v>1.0772060613709335E-3</v>
      </c>
      <c r="J18" s="41">
        <f>IFERROR(VLOOKUP(CONCATENATE($A18,J$9),lookups,MATCH(CONCATENATE($A$7,J$11),'Query Result 1'!$CK$7:$CU$7,FALSE),FALSE),0)</f>
        <v>1.2833801645703662</v>
      </c>
      <c r="K18" s="42"/>
      <c r="L18" s="133">
        <f>IFERROR(VLOOKUP(CONCATENATE($A18,L$9),lookups,MATCH(CONCATENATE($A$7,L$11),'Query Result 1'!$CK$7:$CU$7,FALSE),FALSE),0)</f>
        <v>1.2388532194118363E-4</v>
      </c>
      <c r="M18" s="41">
        <f>IFERROR(VLOOKUP(CONCATENATE($A18,M$9),lookups,MATCH(CONCATENATE($A$7,M$11),'Query Result 1'!$CK$7:$CU$7,FALSE),FALSE),0)</f>
        <v>1.1861804734129653</v>
      </c>
      <c r="N18" s="93"/>
      <c r="O18" s="46">
        <v>6</v>
      </c>
      <c r="P18" s="132">
        <f>IFERROR(VLOOKUP(CONCATENATE($A18,P$9),lookups,MATCH(CONCATENATE($A$7,P$11),'Query Result 1'!$CK$7:$CU$7,FALSE),FALSE),0)</f>
        <v>3.0772583979507908E-4</v>
      </c>
      <c r="Q18" s="41">
        <f>IFERROR(VLOOKUP(CONCATENATE($A18,Q$9),lookups,MATCH(CONCATENATE($A$7,Q$11),'Query Result 1'!$CK$7:$CU$7,FALSE),FALSE),0)</f>
        <v>1.2325874432390882</v>
      </c>
      <c r="R18" s="93"/>
      <c r="S18" s="133">
        <f>IFERROR(VLOOKUP(CONCATENATE($A18,S$9),lookups,MATCH(CONCATENATE($A$7,S$11),'Query Result 1'!$CK$7:$CU$7,FALSE),FALSE),0)</f>
        <v>7.2873718788931545E-6</v>
      </c>
      <c r="T18" s="41">
        <f>IFERROR(VLOOKUP(CONCATENATE($A18,T$9),lookups,MATCH(CONCATENATE($A$7,T$11),'Query Result 1'!$CK$7:$CU$7,FALSE),FALSE),0)</f>
        <v>1.1861804734129653</v>
      </c>
      <c r="U18" s="93"/>
      <c r="W18" s="106"/>
      <c r="AA18" s="106"/>
      <c r="AG18" s="106"/>
      <c r="AJ18" s="106"/>
    </row>
    <row r="19" spans="1:36" x14ac:dyDescent="0.3">
      <c r="A19" s="45">
        <v>7</v>
      </c>
      <c r="B19" s="132">
        <f>VLOOKUP(CONCATENATE($A19,B$9),lookups,MATCH(CONCATENATE($A$7,B$11),'Query Result 1'!$CK$7:$CU$7,FALSE),FALSE)</f>
        <v>7.1389744879047845E-3</v>
      </c>
      <c r="C19" s="41">
        <f>VLOOKUP(CONCATENATE($A19,C$9),lookups,MATCH(CONCATENATE($A$7,C$11),'Query Result 1'!$CK$7:$CU$7,FALSE),FALSE)</f>
        <v>1.267083441020515</v>
      </c>
      <c r="D19" s="92"/>
      <c r="E19" s="133">
        <f>VLOOKUP(CONCATENATE($A19,E$9),lookups,MATCH(CONCATENATE($A$7,E$11),'Query Result 1'!$CK$7:$CU$7,FALSE),FALSE)</f>
        <v>3.6271237306309107E-3</v>
      </c>
      <c r="F19" s="41">
        <f>VLOOKUP(CONCATENATE($A19,F$9),lookups,MATCH(CONCATENATE($A$7,F$11),'Query Result 1'!$CK$7:$CU$7,FALSE),FALSE)</f>
        <v>1.1833172864849641</v>
      </c>
      <c r="G19" s="93"/>
      <c r="H19" s="45">
        <v>7</v>
      </c>
      <c r="I19" s="132">
        <f>IFERROR(VLOOKUP(CONCATENATE($A19,I$9),lookups,MATCH(CONCATENATE($A$7,I$11),'Query Result 1'!$CK$7:$CU$7,FALSE),FALSE),0)</f>
        <v>8.0293588338350031E-4</v>
      </c>
      <c r="J19" s="41">
        <f>IFERROR(VLOOKUP(CONCATENATE($A19,J$9),lookups,MATCH(CONCATENATE($A$7,J$11),'Query Result 1'!$CK$7:$CU$7,FALSE),FALSE),0)</f>
        <v>1.2455223426066384</v>
      </c>
      <c r="K19" s="42"/>
      <c r="L19" s="133">
        <f>IFERROR(VLOOKUP(CONCATENATE($A19,L$9),lookups,MATCH(CONCATENATE($A$7,L$11),'Query Result 1'!$CK$7:$CU$7,FALSE),FALSE),0)</f>
        <v>9.3079613544044381E-5</v>
      </c>
      <c r="M19" s="41">
        <f>IFERROR(VLOOKUP(CONCATENATE($A19,M$9),lookups,MATCH(CONCATENATE($A$7,M$11),'Query Result 1'!$CK$7:$CU$7,FALSE),FALSE),0)</f>
        <v>1.1616062165932546</v>
      </c>
      <c r="N19" s="93"/>
      <c r="O19" s="45">
        <v>7</v>
      </c>
      <c r="P19" s="132">
        <f>IFERROR(VLOOKUP(CONCATENATE($A19,P$9),lookups,MATCH(CONCATENATE($A$7,P$11),'Query Result 1'!$CK$7:$CU$7,FALSE),FALSE),0)</f>
        <v>1.4541619340154976E-4</v>
      </c>
      <c r="Q19" s="41">
        <f>IFERROR(VLOOKUP(CONCATENATE($A19,Q$9),lookups,MATCH(CONCATENATE($A$7,Q$11),'Query Result 1'!$CK$7:$CU$7,FALSE),FALSE),0)</f>
        <v>1.1962279316391149</v>
      </c>
      <c r="R19" s="93"/>
      <c r="S19" s="133">
        <f>IFERROR(VLOOKUP(CONCATENATE($A19,S$9),lookups,MATCH(CONCATENATE($A$7,S$11),'Query Result 1'!$CK$7:$CU$7,FALSE),FALSE),0)</f>
        <v>8.2811044078331304E-6</v>
      </c>
      <c r="T19" s="41">
        <f>IFERROR(VLOOKUP(CONCATENATE($A19,T$9),lookups,MATCH(CONCATENATE($A$7,T$11),'Query Result 1'!$CK$7:$CU$7,FALSE),FALSE),0)</f>
        <v>1.1616062165932546</v>
      </c>
      <c r="U19" s="93"/>
      <c r="W19" s="106"/>
      <c r="AA19" s="106"/>
      <c r="AG19" s="106"/>
      <c r="AJ19" s="106"/>
    </row>
    <row r="20" spans="1:36" x14ac:dyDescent="0.3">
      <c r="A20" s="46">
        <v>8</v>
      </c>
      <c r="B20" s="132">
        <f>VLOOKUP(CONCATENATE($A20,B$9),lookups,MATCH(CONCATENATE($A$7,B$11),'Query Result 1'!$CK$7:$CU$7,FALSE),FALSE)</f>
        <v>7.9975593929089237E-3</v>
      </c>
      <c r="C20" s="41">
        <f>VLOOKUP(CONCATENATE($A20,C$9),lookups,MATCH(CONCATENATE($A$7,C$11),'Query Result 1'!$CK$7:$CU$7,FALSE),FALSE)</f>
        <v>1.2410870482336198</v>
      </c>
      <c r="D20" s="92"/>
      <c r="E20" s="133">
        <f>VLOOKUP(CONCATENATE($A20,E$9),lookups,MATCH(CONCATENATE($A$7,E$11),'Query Result 1'!$CK$7:$CU$7,FALSE),FALSE)</f>
        <v>3.9109999897314306E-3</v>
      </c>
      <c r="F20" s="41">
        <f>VLOOKUP(CONCATENATE($A20,F$9),lookups,MATCH(CONCATENATE($A$7,F$11),'Query Result 1'!$CK$7:$CU$7,FALSE),FALSE)</f>
        <v>1.1650235285978898</v>
      </c>
      <c r="G20" s="93"/>
      <c r="H20" s="46">
        <v>8</v>
      </c>
      <c r="I20" s="132">
        <f>IFERROR(VLOOKUP(CONCATENATE($A20,I$9),lookups,MATCH(CONCATENATE($A$7,I$11),'Query Result 1'!$CK$7:$CU$7,FALSE),FALSE),0)</f>
        <v>5.2270331022242719E-4</v>
      </c>
      <c r="J20" s="41">
        <f>IFERROR(VLOOKUP(CONCATENATE($A20,J$9),lookups,MATCH(CONCATENATE($A$7,J$11),'Query Result 1'!$CK$7:$CU$7,FALSE),FALSE),0)</f>
        <v>1.2199683127811221</v>
      </c>
      <c r="K20" s="42"/>
      <c r="L20" s="133">
        <f>IFERROR(VLOOKUP(CONCATENATE($A20,L$9),lookups,MATCH(CONCATENATE($A$7,L$11),'Query Result 1'!$CK$7:$CU$7,FALSE),FALSE),0)</f>
        <v>8.0161090667824696E-5</v>
      </c>
      <c r="M20" s="41">
        <f>IFERROR(VLOOKUP(CONCATENATE($A20,M$9),lookups,MATCH(CONCATENATE($A$7,M$11),'Query Result 1'!$CK$7:$CU$7,FALSE),FALSE),0)</f>
        <v>1.1436481058403891</v>
      </c>
      <c r="N20" s="93"/>
      <c r="O20" s="46">
        <v>8</v>
      </c>
      <c r="P20" s="132">
        <f>IFERROR(VLOOKUP(CONCATENATE($A20,P$9),lookups,MATCH(CONCATENATE($A$7,P$11),'Query Result 1'!$CK$7:$CU$7,FALSE),FALSE),0)</f>
        <v>7.3536207141558187E-5</v>
      </c>
      <c r="Q20" s="41">
        <f>IFERROR(VLOOKUP(CONCATENATE($A20,Q$9),lookups,MATCH(CONCATENATE($A$7,Q$11),'Query Result 1'!$CK$7:$CU$7,FALSE),FALSE),0)</f>
        <v>1.1716852613091329</v>
      </c>
      <c r="R20" s="93"/>
      <c r="S20" s="133">
        <f>IFERROR(VLOOKUP(CONCATENATE($A20,S$9),lookups,MATCH(CONCATENATE($A$7,S$11),'Query Result 1'!$CK$7:$CU$7,FALSE),FALSE),0)</f>
        <v>3.6436859394465772E-6</v>
      </c>
      <c r="T20" s="41">
        <f>IFERROR(VLOOKUP(CONCATENATE($A20,T$9),lookups,MATCH(CONCATENATE($A$7,T$11),'Query Result 1'!$CK$7:$CU$7,FALSE),FALSE),0)</f>
        <v>1.1436481058403891</v>
      </c>
      <c r="U20" s="93"/>
      <c r="W20" s="106"/>
      <c r="AA20" s="106"/>
      <c r="AG20" s="106"/>
      <c r="AJ20" s="106"/>
    </row>
    <row r="21" spans="1:36" x14ac:dyDescent="0.3">
      <c r="A21" s="46">
        <v>9</v>
      </c>
      <c r="B21" s="132">
        <f>VLOOKUP(CONCATENATE($A21,B$9),lookups,MATCH(CONCATENATE($A$7,B$11),'Query Result 1'!$CK$7:$CU$7,FALSE),FALSE)</f>
        <v>9.6537802744755489E-3</v>
      </c>
      <c r="C21" s="41">
        <f>VLOOKUP(CONCATENATE($A21,C$9),lookups,MATCH(CONCATENATE($A$7,C$11),'Query Result 1'!$CK$7:$CU$7,FALSE),FALSE)</f>
        <v>1.200648215009561</v>
      </c>
      <c r="D21" s="92"/>
      <c r="E21" s="133">
        <f>VLOOKUP(CONCATENATE($A21,E$9),lookups,MATCH(CONCATENATE($A$7,E$11),'Query Result 1'!$CK$7:$CU$7,FALSE),FALSE)</f>
        <v>5.6344634390896615E-3</v>
      </c>
      <c r="F21" s="41">
        <f>VLOOKUP(CONCATENATE($A21,F$9),lookups,MATCH(CONCATENATE($A$7,F$11),'Query Result 1'!$CK$7:$CU$7,FALSE),FALSE)</f>
        <v>1.1852429452099194</v>
      </c>
      <c r="G21" s="93"/>
      <c r="H21" s="46"/>
      <c r="I21" s="132"/>
      <c r="J21" s="41"/>
      <c r="K21" s="42"/>
      <c r="L21" s="133"/>
      <c r="M21" s="41"/>
      <c r="N21" s="93"/>
      <c r="O21" s="46"/>
      <c r="P21" s="132"/>
      <c r="Q21" s="41"/>
      <c r="R21" s="93"/>
      <c r="S21" s="133"/>
      <c r="T21" s="41"/>
      <c r="U21" s="93"/>
      <c r="W21" s="106"/>
      <c r="AA21" s="106"/>
      <c r="AG21" s="106"/>
      <c r="AJ21" s="106"/>
    </row>
    <row r="22" spans="1:36" x14ac:dyDescent="0.3">
      <c r="A22" s="45">
        <v>10</v>
      </c>
      <c r="B22" s="132">
        <f>VLOOKUP(CONCATENATE($A22,B$9),lookups,MATCH(CONCATENATE($A$7,B$11),'Query Result 1'!$CK$7:$CU$7,FALSE),FALSE)</f>
        <v>7.9809971840932564E-3</v>
      </c>
      <c r="C22" s="41">
        <f>VLOOKUP(CONCATENATE($A22,C$9),lookups,MATCH(CONCATENATE($A$7,C$11),'Query Result 1'!$CK$7:$CU$7,FALSE),FALSE)</f>
        <v>1.1871686039348748</v>
      </c>
      <c r="D22" s="92"/>
      <c r="E22" s="133">
        <f>VLOOKUP(CONCATENATE($A22,E$9),lookups,MATCH(CONCATENATE($A$7,E$11),'Query Result 1'!$CK$7:$CU$7,FALSE),FALSE)</f>
        <v>5.0405426309598697E-3</v>
      </c>
      <c r="F22" s="41">
        <f>VLOOKUP(CONCATENATE($A22,F$9),lookups,MATCH(CONCATENATE($A$7,F$11),'Query Result 1'!$CK$7:$CU$7,FALSE),FALSE)</f>
        <v>1.1717633341352329</v>
      </c>
      <c r="G22" s="93"/>
      <c r="H22" s="45"/>
      <c r="I22" s="132"/>
      <c r="J22" s="41"/>
      <c r="K22" s="42"/>
      <c r="L22" s="133"/>
      <c r="M22" s="41"/>
      <c r="N22" s="93"/>
      <c r="O22" s="45"/>
      <c r="P22" s="132"/>
      <c r="Q22" s="41"/>
      <c r="R22" s="93"/>
      <c r="S22" s="133"/>
      <c r="T22" s="41"/>
      <c r="U22" s="93"/>
      <c r="W22" s="106"/>
      <c r="AA22" s="106"/>
      <c r="AG22" s="106"/>
      <c r="AJ22" s="106"/>
    </row>
    <row r="23" spans="1:36" x14ac:dyDescent="0.3">
      <c r="A23" s="46">
        <v>11</v>
      </c>
      <c r="B23" s="132">
        <f>VLOOKUP(CONCATENATE($A23,B$9),lookups,MATCH(CONCATENATE($A$7,B$11),'Query Result 1'!$CK$7:$CU$7,FALSE),FALSE)</f>
        <v>7.7908630268894085E-3</v>
      </c>
      <c r="C23" s="41">
        <f>VLOOKUP(CONCATENATE($A23,C$9),lookups,MATCH(CONCATENATE($A$7,C$11),'Query Result 1'!$CK$7:$CU$7,FALSE),FALSE)</f>
        <v>1.1708005047727554</v>
      </c>
      <c r="D23" s="92"/>
      <c r="E23" s="133">
        <f>VLOOKUP(CONCATENATE($A23,E$9),lookups,MATCH(CONCATENATE($A$7,E$11),'Query Result 1'!$CK$7:$CU$7,FALSE),FALSE)</f>
        <v>5.6689128334262472E-3</v>
      </c>
      <c r="F23" s="41">
        <f>VLOOKUP(CONCATENATE($A23,F$9),lookups,MATCH(CONCATENATE($A$7,F$11),'Query Result 1'!$CK$7:$CU$7,FALSE),FALSE)</f>
        <v>1.1582837230605467</v>
      </c>
      <c r="G23" s="93"/>
      <c r="H23" s="46"/>
      <c r="I23" s="132"/>
      <c r="J23" s="41"/>
      <c r="K23" s="42"/>
      <c r="L23" s="133"/>
      <c r="M23" s="41"/>
      <c r="N23" s="93"/>
      <c r="O23" s="46"/>
      <c r="P23" s="132"/>
      <c r="Q23" s="41"/>
      <c r="R23" s="93"/>
      <c r="S23" s="133"/>
      <c r="T23" s="41"/>
      <c r="U23" s="93"/>
      <c r="W23" s="106"/>
      <c r="AA23" s="106"/>
      <c r="AG23" s="106"/>
      <c r="AJ23" s="106"/>
    </row>
    <row r="24" spans="1:36" x14ac:dyDescent="0.3">
      <c r="A24" s="46">
        <v>12</v>
      </c>
      <c r="B24" s="132">
        <f>VLOOKUP(CONCATENATE($A24,B$9),lookups,MATCH(CONCATENATE($A$7,B$11),'Query Result 1'!$CK$7:$CU$7,FALSE),FALSE)</f>
        <v>7.2121794508700297E-3</v>
      </c>
      <c r="C24" s="41">
        <f>VLOOKUP(CONCATENATE($A24,C$9),lookups,MATCH(CONCATENATE($A$7,C$11),'Query Result 1'!$CK$7:$CU$7,FALSE),FALSE)</f>
        <v>1.1534695762481588</v>
      </c>
      <c r="D24" s="92"/>
      <c r="E24" s="133">
        <f>VLOOKUP(CONCATENATE($A24,E$9),lookups,MATCH(CONCATENATE($A$7,E$11),'Query Result 1'!$CK$7:$CU$7,FALSE),FALSE)</f>
        <v>5.8805778620904621E-3</v>
      </c>
      <c r="F24" s="41">
        <f>VLOOKUP(CONCATENATE($A24,F$9),lookups,MATCH(CONCATENATE($A$7,F$11),'Query Result 1'!$CK$7:$CU$7,FALSE),FALSE)</f>
        <v>1.136138647723562</v>
      </c>
      <c r="G24" s="93"/>
      <c r="H24" s="46"/>
      <c r="I24" s="132"/>
      <c r="J24" s="41"/>
      <c r="K24" s="42"/>
      <c r="L24" s="133"/>
      <c r="M24" s="41"/>
      <c r="N24" s="93"/>
      <c r="O24" s="46"/>
      <c r="P24" s="132"/>
      <c r="Q24" s="41"/>
      <c r="R24" s="93"/>
      <c r="S24" s="133"/>
      <c r="T24" s="41"/>
      <c r="U24" s="93"/>
      <c r="W24" s="106"/>
      <c r="AA24" s="106"/>
      <c r="AG24" s="106"/>
      <c r="AJ24" s="106"/>
    </row>
    <row r="25" spans="1:36" x14ac:dyDescent="0.3">
      <c r="A25" s="45">
        <v>13</v>
      </c>
      <c r="B25" s="132">
        <f>VLOOKUP(CONCATENATE($A25,B$9),lookups,MATCH(CONCATENATE($A$7,B$11),'Query Result 1'!$CK$7:$CU$7,FALSE),FALSE)</f>
        <v>6.9200220873616766E-3</v>
      </c>
      <c r="C25" s="41">
        <f>VLOOKUP(CONCATENATE($A25,C$9),lookups,MATCH(CONCATENATE($A$7,C$11),'Query Result 1'!$CK$7:$CU$7,FALSE),FALSE)</f>
        <v>1.1101422549366669</v>
      </c>
      <c r="D25" s="92"/>
      <c r="E25" s="133">
        <f>VLOOKUP(CONCATENATE($A25,E$9),lookups,MATCH(CONCATENATE($A$7,E$11),'Query Result 1'!$CK$7:$CU$7,FALSE),FALSE)</f>
        <v>6.8468171243964314E-3</v>
      </c>
      <c r="F25" s="41">
        <f>VLOOKUP(CONCATENATE($A25,F$9),lookups,MATCH(CONCATENATE($A$7,F$11),'Query Result 1'!$CK$7:$CU$7,FALSE),FALSE)</f>
        <v>1.0677777629876528</v>
      </c>
      <c r="G25" s="93"/>
      <c r="H25" s="45"/>
      <c r="I25" s="132"/>
      <c r="J25" s="41"/>
      <c r="K25" s="42"/>
      <c r="L25" s="133"/>
      <c r="M25" s="41"/>
      <c r="N25" s="93"/>
      <c r="O25" s="45"/>
      <c r="P25" s="132"/>
      <c r="Q25" s="41"/>
      <c r="R25" s="93"/>
      <c r="S25" s="133"/>
      <c r="T25" s="41"/>
      <c r="U25" s="93"/>
      <c r="W25" s="106"/>
      <c r="AA25" s="106"/>
      <c r="AG25" s="106"/>
      <c r="AJ25" s="106"/>
    </row>
    <row r="26" spans="1:36" x14ac:dyDescent="0.3">
      <c r="A26" s="46">
        <v>14</v>
      </c>
      <c r="B26" s="132">
        <f>VLOOKUP(CONCATENATE($A26,B$9),lookups,MATCH(CONCATENATE($A$7,B$11),'Query Result 1'!$CK$7:$CU$7,FALSE),FALSE)</f>
        <v>6.5841404925799651E-3</v>
      </c>
      <c r="C26" s="41">
        <f>VLOOKUP(CONCATENATE($A26,C$9),lookups,MATCH(CONCATENATE($A$7,C$11),'Query Result 1'!$CK$7:$CU$7,FALSE),FALSE)</f>
        <v>1.0571866400003991</v>
      </c>
      <c r="D26" s="92"/>
      <c r="E26" s="133">
        <f>VLOOKUP(CONCATENATE($A26,E$9),lookups,MATCH(CONCATENATE($A$7,E$11),'Query Result 1'!$CK$7:$CU$7,FALSE),FALSE)</f>
        <v>7.2164856251621026E-3</v>
      </c>
      <c r="F26" s="41">
        <f>VLOOKUP(CONCATENATE($A26,F$9),lookups,MATCH(CONCATENATE($A$7,F$11),'Query Result 1'!$CK$7:$CU$7,FALSE),FALSE)</f>
        <v>1.0571866400003991</v>
      </c>
      <c r="G26" s="93"/>
      <c r="H26" s="46"/>
      <c r="I26" s="132"/>
      <c r="J26" s="41"/>
      <c r="K26" s="42"/>
      <c r="L26" s="133"/>
      <c r="M26" s="41"/>
      <c r="N26" s="93"/>
      <c r="O26" s="46"/>
      <c r="P26" s="132"/>
      <c r="Q26" s="41"/>
      <c r="R26" s="93"/>
      <c r="S26" s="133"/>
      <c r="T26" s="41"/>
      <c r="U26" s="93"/>
      <c r="W26" s="106"/>
      <c r="AA26" s="106"/>
      <c r="AG26" s="106"/>
      <c r="AJ26" s="106"/>
    </row>
    <row r="27" spans="1:36" x14ac:dyDescent="0.3">
      <c r="A27" s="46">
        <v>15</v>
      </c>
      <c r="B27" s="132">
        <f>VLOOKUP(CONCATENATE($A27,B$9),lookups,MATCH(CONCATENATE($A$7,B$11),'Query Result 1'!$CK$7:$CU$7,FALSE),FALSE)</f>
        <v>6.2406402817430469E-3</v>
      </c>
      <c r="C27" s="41">
        <f>VLOOKUP(CONCATENATE($A27,C$9),lookups,MATCH(CONCATENATE($A$7,C$11),'Query Result 1'!$CK$7:$CU$7,FALSE),FALSE)</f>
        <v>1.04081854083828</v>
      </c>
      <c r="D27" s="92"/>
      <c r="E27" s="133">
        <f>VLOOKUP(CONCATENATE($A27,E$9),lookups,MATCH(CONCATENATE($A$7,E$11),'Query Result 1'!$CK$7:$CU$7,FALSE),FALSE)</f>
        <v>8.0777204835767481E-3</v>
      </c>
      <c r="F27" s="41">
        <f>VLOOKUP(CONCATENATE($A27,F$9),lookups,MATCH(CONCATENATE($A$7,F$11),'Query Result 1'!$CK$7:$CU$7,FALSE),FALSE)</f>
        <v>1.04081854083828</v>
      </c>
      <c r="G27" s="93"/>
      <c r="H27" s="46"/>
      <c r="I27" s="132"/>
      <c r="J27" s="41"/>
      <c r="K27" s="42"/>
      <c r="L27" s="133"/>
      <c r="M27" s="41"/>
      <c r="N27" s="93"/>
      <c r="O27" s="46"/>
      <c r="P27" s="132"/>
      <c r="Q27" s="41"/>
      <c r="R27" s="93"/>
      <c r="S27" s="133"/>
      <c r="T27" s="41"/>
      <c r="U27" s="93"/>
      <c r="W27" s="106"/>
      <c r="AA27" s="106"/>
      <c r="AG27" s="106"/>
      <c r="AJ27" s="106"/>
    </row>
    <row r="28" spans="1:36" x14ac:dyDescent="0.3">
      <c r="A28" s="45">
        <v>16</v>
      </c>
      <c r="B28" s="132">
        <f>VLOOKUP(CONCATENATE($A28,B$9),lookups,MATCH(CONCATENATE($A$7,B$11),'Query Result 1'!$CK$7:$CU$7,FALSE),FALSE)</f>
        <v>5.8424847818144294E-3</v>
      </c>
      <c r="C28" s="41">
        <f>VLOOKUP(CONCATENATE($A28,C$9),lookups,MATCH(CONCATENATE($A$7,C$11),'Query Result 1'!$CK$7:$CU$7,FALSE),FALSE)</f>
        <v>1.0283017591260715</v>
      </c>
      <c r="D28" s="92"/>
      <c r="E28" s="133">
        <f>VLOOKUP(CONCATENATE($A28,E$9),lookups,MATCH(CONCATENATE($A$7,E$11),'Query Result 1'!$CK$7:$CU$7,FALSE),FALSE)</f>
        <v>8.4815071345026912E-3</v>
      </c>
      <c r="F28" s="41">
        <f>VLOOKUP(CONCATENATE($A28,F$9),lookups,MATCH(CONCATENATE($A$7,F$11),'Query Result 1'!$CK$7:$CU$7,FALSE),FALSE)</f>
        <v>1.0283017591260715</v>
      </c>
      <c r="G28" s="93"/>
      <c r="H28" s="45"/>
      <c r="I28" s="132"/>
      <c r="J28" s="41"/>
      <c r="K28" s="42"/>
      <c r="L28" s="133"/>
      <c r="M28" s="41"/>
      <c r="N28" s="93"/>
      <c r="O28" s="45"/>
      <c r="P28" s="132"/>
      <c r="Q28" s="41"/>
      <c r="R28" s="93"/>
      <c r="S28" s="133"/>
      <c r="T28" s="41"/>
      <c r="U28" s="93"/>
      <c r="W28" s="106"/>
      <c r="AA28" s="106"/>
      <c r="AG28" s="106"/>
      <c r="AJ28" s="106"/>
    </row>
    <row r="29" spans="1:36" x14ac:dyDescent="0.3">
      <c r="A29" s="46">
        <v>17</v>
      </c>
      <c r="B29" s="132">
        <f>VLOOKUP(CONCATENATE($A29,B$9),lookups,MATCH(CONCATENATE($A$7,B$11),'Query Result 1'!$CK$7:$CU$7,FALSE),FALSE)</f>
        <v>5.3565495751627815E-3</v>
      </c>
      <c r="C29" s="41">
        <f>VLOOKUP(CONCATENATE($A29,C$9),lookups,MATCH(CONCATENATE($A$7,C$11),'Query Result 1'!$CK$7:$CU$7,FALSE),FALSE)</f>
        <v>1.014822148051385</v>
      </c>
      <c r="D29" s="92"/>
      <c r="E29" s="133">
        <f>VLOOKUP(CONCATENATE($A29,E$9),lookups,MATCH(CONCATENATE($A$7,E$11),'Query Result 1'!$CK$7:$CU$7,FALSE),FALSE)</f>
        <v>8.7978453228819177E-3</v>
      </c>
      <c r="F29" s="41">
        <f>VLOOKUP(CONCATENATE($A29,F$9),lookups,MATCH(CONCATENATE($A$7,F$11),'Query Result 1'!$CK$7:$CU$7,FALSE),FALSE)</f>
        <v>1.014822148051385</v>
      </c>
      <c r="G29" s="93"/>
      <c r="H29" s="46"/>
      <c r="I29" s="132"/>
      <c r="J29" s="41"/>
      <c r="K29" s="42"/>
      <c r="L29" s="133"/>
      <c r="M29" s="41"/>
      <c r="N29" s="93"/>
      <c r="O29" s="46"/>
      <c r="P29" s="132"/>
      <c r="Q29" s="41"/>
      <c r="R29" s="93"/>
      <c r="S29" s="133"/>
      <c r="T29" s="41"/>
      <c r="U29" s="93"/>
      <c r="W29" s="106"/>
      <c r="AA29" s="106"/>
      <c r="AG29" s="106"/>
      <c r="AJ29" s="106"/>
    </row>
    <row r="30" spans="1:36" x14ac:dyDescent="0.3">
      <c r="A30" s="46">
        <v>18</v>
      </c>
      <c r="B30" s="132">
        <f>VLOOKUP(CONCATENATE($A30,B$9),lookups,MATCH(CONCATENATE($A$7,B$11),'Query Result 1'!$CK$7:$CU$7,FALSE),FALSE)</f>
        <v>4.9335507620106656E-3</v>
      </c>
      <c r="C30" s="41">
        <f>VLOOKUP(CONCATENATE($A30,C$9),lookups,MATCH(CONCATENATE($A$7,C$11),'Query Result 1'!$CK$7:$CU$7,FALSE),FALSE)</f>
        <v>1.0119336599639521</v>
      </c>
      <c r="D30" s="92"/>
      <c r="E30" s="133">
        <f>VLOOKUP(CONCATENATE($A30,E$9),lookups,MATCH(CONCATENATE($A$7,E$11),'Query Result 1'!$CK$7:$CU$7,FALSE),FALSE)</f>
        <v>8.8743627276102952E-3</v>
      </c>
      <c r="F30" s="41">
        <f>VLOOKUP(CONCATENATE($A30,F$9),lookups,MATCH(CONCATENATE($A$7,F$11),'Query Result 1'!$CK$7:$CU$7,FALSE),FALSE)</f>
        <v>1.0119336599639521</v>
      </c>
      <c r="G30" s="93"/>
      <c r="H30" s="46"/>
      <c r="I30" s="132"/>
      <c r="J30" s="41"/>
      <c r="K30" s="42"/>
      <c r="L30" s="133"/>
      <c r="M30" s="41"/>
      <c r="N30" s="93"/>
      <c r="O30" s="46"/>
      <c r="P30" s="132"/>
      <c r="Q30" s="41"/>
      <c r="R30" s="93"/>
      <c r="S30" s="133"/>
      <c r="T30" s="41"/>
      <c r="U30" s="93"/>
      <c r="W30" s="106"/>
      <c r="AA30" s="106"/>
      <c r="AG30" s="106"/>
      <c r="AJ30" s="106"/>
    </row>
    <row r="31" spans="1:36" x14ac:dyDescent="0.3">
      <c r="A31" s="45">
        <v>19</v>
      </c>
      <c r="B31" s="132">
        <f>VLOOKUP(CONCATENATE($A31,B$9),lookups,MATCH(CONCATENATE($A$7,B$11),'Query Result 1'!$CK$7:$CU$7,FALSE),FALSE)</f>
        <v>4.9173197973713121E-3</v>
      </c>
      <c r="C31" s="41">
        <f>VLOOKUP(CONCATENATE($A31,C$9),lookups,MATCH(CONCATENATE($A$7,C$11),'Query Result 1'!$CK$7:$CU$7,FALSE),FALSE)</f>
        <v>1.0023053663391761</v>
      </c>
      <c r="D31" s="92"/>
      <c r="E31" s="133">
        <f>VLOOKUP(CONCATENATE($A31,E$9),lookups,MATCH(CONCATENATE($A$7,E$11),'Query Result 1'!$CK$7:$CU$7,FALSE),FALSE)</f>
        <v>9.1963320669868481E-3</v>
      </c>
      <c r="F31" s="41">
        <f>VLOOKUP(CONCATENATE($A31,F$9),lookups,MATCH(CONCATENATE($A$7,F$11),'Query Result 1'!$CK$7:$CU$7,FALSE),FALSE)</f>
        <v>1.0023053663391761</v>
      </c>
      <c r="G31" s="93"/>
      <c r="H31" s="45"/>
      <c r="I31" s="132"/>
      <c r="J31" s="41"/>
      <c r="K31" s="42"/>
      <c r="L31" s="133"/>
      <c r="M31" s="41"/>
      <c r="N31" s="93"/>
      <c r="O31" s="45"/>
      <c r="P31" s="132"/>
      <c r="Q31" s="41"/>
      <c r="R31" s="93"/>
      <c r="S31" s="133"/>
      <c r="T31" s="41"/>
      <c r="U31" s="93"/>
      <c r="W31" s="106"/>
      <c r="AA31" s="106"/>
      <c r="AG31" s="106"/>
      <c r="AJ31" s="106"/>
    </row>
    <row r="32" spans="1:36" x14ac:dyDescent="0.3">
      <c r="A32" s="46">
        <v>20</v>
      </c>
      <c r="B32" s="132">
        <f>VLOOKUP(CONCATENATE($A32,B$9),lookups,MATCH(CONCATENATE($A$7,B$11),'Query Result 1'!$CK$7:$CU$7,FALSE),FALSE)</f>
        <v>4.4684839384667571E-3</v>
      </c>
      <c r="C32" s="41">
        <f>VLOOKUP(CONCATENATE($A32,C$9),lookups,MATCH(CONCATENATE($A$7,C$11),'Query Result 1'!$CK$7:$CU$7,FALSE),FALSE)</f>
        <v>0.99556556080183323</v>
      </c>
      <c r="D32" s="92"/>
      <c r="E32" s="133">
        <f>VLOOKUP(CONCATENATE($A32,E$9),lookups,MATCH(CONCATENATE($A$7,E$11),'Query Result 1'!$CK$7:$CU$7,FALSE),FALSE)</f>
        <v>9.3646041085540168E-3</v>
      </c>
      <c r="F32" s="41">
        <f>VLOOKUP(CONCATENATE($A32,F$9),lookups,MATCH(CONCATENATE($A$7,F$11),'Query Result 1'!$CK$7:$CU$7,FALSE),FALSE)</f>
        <v>0.99556556080183323</v>
      </c>
      <c r="G32" s="93"/>
      <c r="H32" s="46"/>
      <c r="I32" s="132"/>
      <c r="J32" s="41"/>
      <c r="K32" s="42"/>
      <c r="L32" s="133"/>
      <c r="M32" s="41"/>
      <c r="N32" s="93"/>
      <c r="O32" s="46"/>
      <c r="P32" s="132"/>
      <c r="Q32" s="41"/>
      <c r="R32" s="93"/>
      <c r="S32" s="133"/>
      <c r="T32" s="41"/>
      <c r="U32" s="93"/>
      <c r="W32" s="106"/>
      <c r="AA32" s="106"/>
      <c r="AG32" s="106"/>
      <c r="AJ32" s="106"/>
    </row>
    <row r="33" spans="1:36" x14ac:dyDescent="0.3">
      <c r="A33" s="46">
        <v>21</v>
      </c>
      <c r="B33" s="132">
        <f>VLOOKUP(CONCATENATE($A33,B$9),lookups,MATCH(CONCATENATE($A$7,B$11),'Query Result 1'!$CK$7:$CU$7,FALSE),FALSE)</f>
        <v>4.2604625957419883E-3</v>
      </c>
      <c r="C33" s="41">
        <f>VLOOKUP(CONCATENATE($A33,C$9),lookups,MATCH(CONCATENATE($A$7,C$11),'Query Result 1'!$CK$7:$CU$7,FALSE),FALSE)</f>
        <v>0.99267707271440031</v>
      </c>
      <c r="D33" s="92"/>
      <c r="E33" s="133">
        <f>VLOOKUP(CONCATENATE($A33,E$9),lookups,MATCH(CONCATENATE($A$7,E$11),'Query Result 1'!$CK$7:$CU$7,FALSE),FALSE)</f>
        <v>9.0055354214303718E-3</v>
      </c>
      <c r="F33" s="41">
        <f>VLOOKUP(CONCATENATE($A33,F$9),lookups,MATCH(CONCATENATE($A$7,F$11),'Query Result 1'!$CK$7:$CU$7,FALSE),FALSE)</f>
        <v>0.99267707271440031</v>
      </c>
      <c r="G33" s="93"/>
      <c r="H33" s="46"/>
      <c r="I33" s="132"/>
      <c r="J33" s="41"/>
      <c r="K33" s="42"/>
      <c r="L33" s="133"/>
      <c r="M33" s="41"/>
      <c r="N33" s="93"/>
      <c r="O33" s="46"/>
      <c r="P33" s="132"/>
      <c r="Q33" s="41"/>
      <c r="R33" s="93"/>
      <c r="S33" s="133"/>
      <c r="T33" s="41"/>
      <c r="U33" s="93"/>
      <c r="W33" s="106"/>
      <c r="AA33" s="106"/>
      <c r="AG33" s="106"/>
      <c r="AJ33" s="106"/>
    </row>
    <row r="34" spans="1:36" x14ac:dyDescent="0.3">
      <c r="A34" s="45">
        <v>22</v>
      </c>
      <c r="B34" s="132">
        <f>VLOOKUP(CONCATENATE($A34,B$9),lookups,MATCH(CONCATENATE($A$7,B$11),'Query Result 1'!$CK$7:$CU$7,FALSE),FALSE)</f>
        <v>3.9497555583600892E-3</v>
      </c>
      <c r="C34" s="41">
        <f>VLOOKUP(CONCATENATE($A34,C$9),lookups,MATCH(CONCATENATE($A$7,C$11),'Query Result 1'!$CK$7:$CU$7,FALSE),FALSE)</f>
        <v>0.9888257552644899</v>
      </c>
      <c r="D34" s="92"/>
      <c r="E34" s="133">
        <f>VLOOKUP(CONCATENATE($A34,E$9),lookups,MATCH(CONCATENATE($A$7,E$11),'Query Result 1'!$CK$7:$CU$7,FALSE),FALSE)</f>
        <v>8.871712774199788E-3</v>
      </c>
      <c r="F34" s="41">
        <f>VLOOKUP(CONCATENATE($A34,F$9),lookups,MATCH(CONCATENATE($A$7,F$11),'Query Result 1'!$CK$7:$CU$7,FALSE),FALSE)</f>
        <v>0.9888257552644899</v>
      </c>
      <c r="G34" s="93"/>
      <c r="H34" s="45"/>
      <c r="I34" s="132"/>
      <c r="J34" s="41"/>
      <c r="K34" s="42"/>
      <c r="L34" s="133"/>
      <c r="M34" s="41"/>
      <c r="N34" s="93"/>
      <c r="O34" s="45"/>
      <c r="P34" s="132"/>
      <c r="Q34" s="41"/>
      <c r="R34" s="93"/>
      <c r="S34" s="133"/>
      <c r="T34" s="41"/>
      <c r="U34" s="93"/>
      <c r="W34" s="106"/>
      <c r="AA34" s="106"/>
      <c r="AG34" s="106"/>
      <c r="AJ34" s="106"/>
    </row>
    <row r="35" spans="1:36" x14ac:dyDescent="0.3">
      <c r="A35" s="46">
        <v>23</v>
      </c>
      <c r="B35" s="132">
        <f>VLOOKUP(CONCATENATE($A35,B$9),lookups,MATCH(CONCATENATE($A$7,B$11),'Query Result 1'!$CK$7:$CU$7,FALSE),FALSE)</f>
        <v>3.9467743607732699E-3</v>
      </c>
      <c r="C35" s="41">
        <f>VLOOKUP(CONCATENATE($A35,C$9),lookups,MATCH(CONCATENATE($A$7,C$11),'Query Result 1'!$CK$7:$CU$7,FALSE),FALSE)</f>
        <v>0.9888257552644899</v>
      </c>
      <c r="D35" s="92"/>
      <c r="E35" s="133">
        <f>VLOOKUP(CONCATENATE($A35,E$9),lookups,MATCH(CONCATENATE($A$7,E$11),'Query Result 1'!$CK$7:$CU$7,FALSE),FALSE)</f>
        <v>9.4580149662743737E-3</v>
      </c>
      <c r="F35" s="41">
        <f>VLOOKUP(CONCATENATE($A35,F$9),lookups,MATCH(CONCATENATE($A$7,F$11),'Query Result 1'!$CK$7:$CU$7,FALSE),FALSE)</f>
        <v>0.9888257552644899</v>
      </c>
      <c r="G35" s="93"/>
      <c r="H35" s="46"/>
      <c r="I35" s="132"/>
      <c r="J35" s="41"/>
      <c r="K35" s="42"/>
      <c r="L35" s="133"/>
      <c r="M35" s="41"/>
      <c r="N35" s="93"/>
      <c r="O35" s="46"/>
      <c r="P35" s="132"/>
      <c r="Q35" s="41"/>
      <c r="R35" s="93"/>
      <c r="S35" s="133"/>
      <c r="T35" s="41"/>
      <c r="U35" s="93"/>
      <c r="W35" s="106"/>
      <c r="AA35" s="106"/>
      <c r="AG35" s="106"/>
      <c r="AJ35" s="106"/>
    </row>
    <row r="36" spans="1:36" x14ac:dyDescent="0.3">
      <c r="A36" s="46">
        <v>24</v>
      </c>
      <c r="B36" s="132">
        <f>VLOOKUP(CONCATENATE($A36,B$9),lookups,MATCH(CONCATENATE($A$7,B$11),'Query Result 1'!$CK$7:$CU$7,FALSE),FALSE)</f>
        <v>3.7152346815302554E-3</v>
      </c>
      <c r="C36" s="41">
        <f>VLOOKUP(CONCATENATE($A36,C$9),lookups,MATCH(CONCATENATE($A$7,C$11),'Query Result 1'!$CK$7:$CU$7,FALSE),FALSE)</f>
        <v>0.9820859497271468</v>
      </c>
      <c r="D36" s="92"/>
      <c r="E36" s="133">
        <f>VLOOKUP(CONCATENATE($A36,E$9),lookups,MATCH(CONCATENATE($A$7,E$11),'Query Result 1'!$CK$7:$CU$7,FALSE),FALSE)</f>
        <v>8.7889017301214581E-3</v>
      </c>
      <c r="F36" s="41">
        <f>VLOOKUP(CONCATENATE($A36,F$9),lookups,MATCH(CONCATENATE($A$7,F$11),'Query Result 1'!$CK$7:$CU$7,FALSE),FALSE)</f>
        <v>0.9820859497271468</v>
      </c>
      <c r="G36" s="93"/>
      <c r="H36" s="46"/>
      <c r="I36" s="132"/>
      <c r="J36" s="41"/>
      <c r="K36" s="42"/>
      <c r="L36" s="133"/>
      <c r="M36" s="41"/>
      <c r="N36" s="93"/>
      <c r="O36" s="46"/>
      <c r="P36" s="132"/>
      <c r="Q36" s="41"/>
      <c r="R36" s="93"/>
      <c r="S36" s="133"/>
      <c r="T36" s="41"/>
      <c r="U36" s="93"/>
      <c r="W36" s="106"/>
      <c r="AA36" s="106"/>
      <c r="AG36" s="106"/>
      <c r="AJ36" s="106"/>
    </row>
    <row r="37" spans="1:36" x14ac:dyDescent="0.3">
      <c r="A37" s="45">
        <v>25</v>
      </c>
      <c r="B37" s="132">
        <f>VLOOKUP(CONCATENATE($A37,B$9),lookups,MATCH(CONCATENATE($A$7,B$11),'Query Result 1'!$CK$7:$CU$7,FALSE),FALSE)</f>
        <v>3.7467028782800214E-3</v>
      </c>
      <c r="C37" s="41">
        <f>VLOOKUP(CONCATENATE($A37,C$9),lookups,MATCH(CONCATENATE($A$7,C$11),'Query Result 1'!$CK$7:$CU$7,FALSE),FALSE)</f>
        <v>0.9820859497271468</v>
      </c>
      <c r="D37" s="92"/>
      <c r="E37" s="133">
        <f>VLOOKUP(CONCATENATE($A37,E$9),lookups,MATCH(CONCATENATE($A$7,E$11),'Query Result 1'!$CK$7:$CU$7,FALSE),FALSE)</f>
        <v>9.4026971888300486E-3</v>
      </c>
      <c r="F37" s="41">
        <f>VLOOKUP(CONCATENATE($A37,F$9),lookups,MATCH(CONCATENATE($A$7,F$11),'Query Result 1'!$CK$7:$CU$7,FALSE),FALSE)</f>
        <v>0.9820859497271468</v>
      </c>
      <c r="G37" s="93"/>
      <c r="H37" s="45"/>
      <c r="I37" s="132"/>
      <c r="J37" s="41"/>
      <c r="K37" s="42"/>
      <c r="L37" s="133"/>
      <c r="M37" s="41"/>
      <c r="N37" s="93"/>
      <c r="O37" s="45"/>
      <c r="P37" s="132"/>
      <c r="Q37" s="41"/>
      <c r="R37" s="93"/>
      <c r="S37" s="133"/>
      <c r="T37" s="41"/>
      <c r="U37" s="93"/>
      <c r="W37" s="106"/>
      <c r="AA37" s="106"/>
      <c r="AG37" s="106"/>
      <c r="AJ37" s="106"/>
    </row>
    <row r="38" spans="1:36" x14ac:dyDescent="0.3">
      <c r="A38" s="46">
        <v>26</v>
      </c>
      <c r="B38" s="132">
        <f>VLOOKUP(CONCATENATE($A38,B$9),lookups,MATCH(CONCATENATE($A$7,B$11),'Query Result 1'!$CK$7:$CU$7,FALSE),FALSE)</f>
        <v>3.6980099843619625E-3</v>
      </c>
      <c r="C38" s="41">
        <f>VLOOKUP(CONCATENATE($A38,C$9),lookups,MATCH(CONCATENATE($A$7,C$11),'Query Result 1'!$CK$7:$CU$7,FALSE),FALSE)</f>
        <v>0.97630897355228119</v>
      </c>
      <c r="D38" s="92"/>
      <c r="E38" s="133">
        <f>VLOOKUP(CONCATENATE($A38,E$9),lookups,MATCH(CONCATENATE($A$7,E$11),'Query Result 1'!$CK$7:$CU$7,FALSE),FALSE)</f>
        <v>9.4855082329083802E-3</v>
      </c>
      <c r="F38" s="41">
        <f>VLOOKUP(CONCATENATE($A38,F$9),lookups,MATCH(CONCATENATE($A$7,F$11),'Query Result 1'!$CK$7:$CU$7,FALSE),FALSE)</f>
        <v>0.97630897355228119</v>
      </c>
      <c r="G38" s="93"/>
      <c r="H38" s="46"/>
      <c r="I38" s="132"/>
      <c r="J38" s="41"/>
      <c r="K38" s="42"/>
      <c r="L38" s="133"/>
      <c r="M38" s="41"/>
      <c r="N38" s="93"/>
      <c r="O38" s="46"/>
      <c r="P38" s="132"/>
      <c r="Q38" s="41"/>
      <c r="R38" s="93"/>
      <c r="S38" s="133"/>
      <c r="T38" s="41"/>
      <c r="U38" s="93"/>
      <c r="W38" s="106"/>
      <c r="AA38" s="106"/>
      <c r="AG38" s="106"/>
      <c r="AJ38" s="106"/>
    </row>
    <row r="39" spans="1:36" x14ac:dyDescent="0.3">
      <c r="A39" s="46">
        <v>27</v>
      </c>
      <c r="B39" s="132">
        <f>VLOOKUP(CONCATENATE($A39,B$9),lookups,MATCH(CONCATENATE($A$7,B$11),'Query Result 1'!$CK$7:$CU$7,FALSE),FALSE)</f>
        <v>3.7791648075587271E-3</v>
      </c>
      <c r="C39" s="41">
        <f>VLOOKUP(CONCATENATE($A39,C$9),lookups,MATCH(CONCATENATE($A$7,C$11),'Query Result 1'!$CK$7:$CU$7,FALSE),FALSE)</f>
        <v>0.97630897355228119</v>
      </c>
      <c r="D39" s="92"/>
      <c r="E39" s="133">
        <f>VLOOKUP(CONCATENATE($A39,E$9),lookups,MATCH(CONCATENATE($A$7,E$11),'Query Result 1'!$CK$7:$CU$7,FALSE),FALSE)</f>
        <v>9.7047918776278011E-3</v>
      </c>
      <c r="F39" s="41">
        <f>VLOOKUP(CONCATENATE($A39,F$9),lookups,MATCH(CONCATENATE($A$7,F$11),'Query Result 1'!$CK$7:$CU$7,FALSE),FALSE)</f>
        <v>0.97630897355228119</v>
      </c>
      <c r="G39" s="93"/>
      <c r="H39" s="46"/>
      <c r="I39" s="132"/>
      <c r="J39" s="41"/>
      <c r="K39" s="42"/>
      <c r="L39" s="133"/>
      <c r="M39" s="41"/>
      <c r="N39" s="93"/>
      <c r="O39" s="46"/>
      <c r="P39" s="132"/>
      <c r="Q39" s="41"/>
      <c r="R39" s="93"/>
      <c r="S39" s="133"/>
      <c r="T39" s="41"/>
      <c r="U39" s="93"/>
      <c r="W39" s="106"/>
      <c r="AA39" s="106"/>
      <c r="AG39" s="106"/>
      <c r="AJ39" s="106"/>
    </row>
    <row r="40" spans="1:36" x14ac:dyDescent="0.3">
      <c r="A40" s="45">
        <v>28</v>
      </c>
      <c r="B40" s="132">
        <f>VLOOKUP(CONCATENATE($A40,B$9),lookups,MATCH(CONCATENATE($A$7,B$11),'Query Result 1'!$CK$7:$CU$7,FALSE),FALSE)</f>
        <v>3.8454136428213923E-3</v>
      </c>
      <c r="C40" s="41">
        <f>VLOOKUP(CONCATENATE($A40,C$9),lookups,MATCH(CONCATENATE($A$7,C$11),'Query Result 1'!$CK$7:$CU$7,FALSE),FALSE)</f>
        <v>0.97245765610237089</v>
      </c>
      <c r="D40" s="92"/>
      <c r="E40" s="133">
        <f>VLOOKUP(CONCATENATE($A40,E$9),lookups,MATCH(CONCATENATE($A$7,E$11),'Query Result 1'!$CK$7:$CU$7,FALSE),FALSE)</f>
        <v>9.6729924367017217E-3</v>
      </c>
      <c r="F40" s="41">
        <f>VLOOKUP(CONCATENATE($A40,F$9),lookups,MATCH(CONCATENATE($A$7,F$11),'Query Result 1'!$CK$7:$CU$7,FALSE),FALSE)</f>
        <v>0.97245765610237089</v>
      </c>
      <c r="G40" s="93"/>
      <c r="H40" s="45"/>
      <c r="I40" s="132"/>
      <c r="J40" s="41"/>
      <c r="K40" s="42"/>
      <c r="L40" s="133"/>
      <c r="M40" s="41"/>
      <c r="N40" s="93"/>
      <c r="O40" s="45"/>
      <c r="P40" s="132"/>
      <c r="Q40" s="41"/>
      <c r="R40" s="93"/>
      <c r="S40" s="133"/>
      <c r="T40" s="41"/>
      <c r="U40" s="93"/>
      <c r="W40" s="106"/>
      <c r="AA40" s="106"/>
      <c r="AG40" s="106"/>
      <c r="AJ40" s="106"/>
    </row>
    <row r="41" spans="1:36" x14ac:dyDescent="0.3">
      <c r="A41" s="46">
        <v>29</v>
      </c>
      <c r="B41" s="132">
        <f>VLOOKUP(CONCATENATE($A41,B$9),lookups,MATCH(CONCATENATE($A$7,B$11),'Query Result 1'!$CK$7:$CU$7,FALSE),FALSE)</f>
        <v>4.072647147772333E-3</v>
      </c>
      <c r="C41" s="41">
        <f>VLOOKUP(CONCATENATE($A41,C$9),lookups,MATCH(CONCATENATE($A$7,C$11),'Query Result 1'!$CK$7:$CU$7,FALSE),FALSE)</f>
        <v>0.97149482673989318</v>
      </c>
      <c r="D41" s="92"/>
      <c r="E41" s="133">
        <f>VLOOKUP(CONCATENATE($A41,E$9),lookups,MATCH(CONCATENATE($A$7,E$11),'Query Result 1'!$CK$7:$CU$7,FALSE),FALSE)</f>
        <v>1.0111559726140565E-2</v>
      </c>
      <c r="F41" s="41">
        <f>VLOOKUP(CONCATENATE($A41,F$9),lookups,MATCH(CONCATENATE($A$7,F$11),'Query Result 1'!$CK$7:$CU$7,FALSE),FALSE)</f>
        <v>0.97149482673989318</v>
      </c>
      <c r="G41" s="93"/>
      <c r="H41" s="46"/>
      <c r="I41" s="132"/>
      <c r="J41" s="41"/>
      <c r="K41" s="42"/>
      <c r="L41" s="133"/>
      <c r="M41" s="41"/>
      <c r="N41" s="93"/>
      <c r="O41" s="46"/>
      <c r="P41" s="132"/>
      <c r="Q41" s="41"/>
      <c r="R41" s="93"/>
      <c r="S41" s="133"/>
      <c r="T41" s="41"/>
      <c r="U41" s="93"/>
      <c r="W41" s="106"/>
      <c r="AA41" s="106"/>
      <c r="AG41" s="106"/>
      <c r="AJ41" s="106"/>
    </row>
    <row r="42" spans="1:36" x14ac:dyDescent="0.3">
      <c r="A42" s="46">
        <v>30</v>
      </c>
      <c r="B42" s="132">
        <f>VLOOKUP(CONCATENATE($A42,B$9),lookups,MATCH(CONCATENATE($A$7,B$11),'Query Result 1'!$CK$7:$CU$7,FALSE),FALSE)</f>
        <v>4.498627158511269E-3</v>
      </c>
      <c r="C42" s="41">
        <f>VLOOKUP(CONCATENATE($A42,C$9),lookups,MATCH(CONCATENATE($A$7,C$11),'Query Result 1'!$CK$7:$CU$7,FALSE),FALSE)</f>
        <v>0.96282936247759487</v>
      </c>
      <c r="D42" s="92"/>
      <c r="E42" s="133">
        <f>VLOOKUP(CONCATENATE($A42,E$9),lookups,MATCH(CONCATENATE($A$7,E$11),'Query Result 1'!$CK$7:$CU$7,FALSE),FALSE)</f>
        <v>1.1202015554564031E-2</v>
      </c>
      <c r="F42" s="41">
        <f>VLOOKUP(CONCATENATE($A42,F$9),lookups,MATCH(CONCATENATE($A$7,F$11),'Query Result 1'!$CK$7:$CU$7,FALSE),FALSE)</f>
        <v>0.96282936247759487</v>
      </c>
      <c r="G42" s="93"/>
      <c r="H42" s="46"/>
      <c r="I42" s="132"/>
      <c r="J42" s="41"/>
      <c r="K42" s="42"/>
      <c r="L42" s="133"/>
      <c r="M42" s="41"/>
      <c r="N42" s="93"/>
      <c r="O42" s="46"/>
      <c r="P42" s="132"/>
      <c r="Q42" s="41"/>
      <c r="R42" s="93"/>
      <c r="S42" s="133"/>
      <c r="T42" s="41"/>
      <c r="U42" s="93"/>
      <c r="W42" s="106"/>
      <c r="AA42" s="106"/>
      <c r="AG42" s="106"/>
      <c r="AJ42" s="106"/>
    </row>
    <row r="43" spans="1:36" x14ac:dyDescent="0.3">
      <c r="A43" s="45">
        <v>31</v>
      </c>
      <c r="B43" s="132">
        <f>VLOOKUP(CONCATENATE($A43,B$9),lookups,MATCH(CONCATENATE($A$7,B$11),'Query Result 1'!$CK$7:$CU$7,FALSE),FALSE)</f>
        <v>4.5698446564186347E-3</v>
      </c>
      <c r="C43" s="41">
        <f>VLOOKUP(CONCATENATE($A43,C$9),lookups,MATCH(CONCATENATE($A$7,C$11),'Query Result 1'!$CK$7:$CU$7,FALSE),FALSE)</f>
        <v>0.95320106885281886</v>
      </c>
      <c r="D43" s="92"/>
      <c r="E43" s="133">
        <f>VLOOKUP(CONCATENATE($A43,E$9),lookups,MATCH(CONCATENATE($A$7,E$11),'Query Result 1'!$CK$7:$CU$7,FALSE),FALSE)</f>
        <v>1.1243421076603198E-2</v>
      </c>
      <c r="F43" s="41">
        <f>VLOOKUP(CONCATENATE($A43,F$9),lookups,MATCH(CONCATENATE($A$7,F$11),'Query Result 1'!$CK$7:$CU$7,FALSE),FALSE)</f>
        <v>0.95320106885281886</v>
      </c>
      <c r="G43" s="93"/>
      <c r="H43" s="45"/>
      <c r="I43" s="132"/>
      <c r="J43" s="41"/>
      <c r="K43" s="42"/>
      <c r="L43" s="133"/>
      <c r="M43" s="41"/>
      <c r="N43" s="93"/>
      <c r="O43" s="45"/>
      <c r="P43" s="132"/>
      <c r="Q43" s="41"/>
      <c r="R43" s="93"/>
      <c r="S43" s="133"/>
      <c r="T43" s="41"/>
      <c r="U43" s="93"/>
      <c r="W43" s="106"/>
      <c r="AA43" s="106"/>
      <c r="AG43" s="106"/>
      <c r="AJ43" s="106"/>
    </row>
    <row r="44" spans="1:36" x14ac:dyDescent="0.3">
      <c r="A44" s="46">
        <v>32</v>
      </c>
      <c r="B44" s="132">
        <f>VLOOKUP(CONCATENATE($A44,B$9),lookups,MATCH(CONCATENATE($A$7,B$11),'Query Result 1'!$CK$7:$CU$7,FALSE),FALSE)</f>
        <v>4.2670874792682554E-3</v>
      </c>
      <c r="C44" s="41">
        <f>VLOOKUP(CONCATENATE($A44,C$9),lookups,MATCH(CONCATENATE($A$7,C$11),'Query Result 1'!$CK$7:$CU$7,FALSE),FALSE)</f>
        <v>0.94934975140290856</v>
      </c>
      <c r="D44" s="92"/>
      <c r="E44" s="133">
        <f>VLOOKUP(CONCATENATE($A44,E$9),lookups,MATCH(CONCATENATE($A$7,E$11),'Query Result 1'!$CK$7:$CU$7,FALSE),FALSE)</f>
        <v>1.0270225686594648E-2</v>
      </c>
      <c r="F44" s="41">
        <f>VLOOKUP(CONCATENATE($A44,F$9),lookups,MATCH(CONCATENATE($A$7,F$11),'Query Result 1'!$CK$7:$CU$7,FALSE),FALSE)</f>
        <v>0.94934975140290856</v>
      </c>
      <c r="G44" s="93"/>
      <c r="H44" s="46"/>
      <c r="I44" s="132"/>
      <c r="J44" s="41"/>
      <c r="K44" s="42"/>
      <c r="L44" s="133"/>
      <c r="M44" s="41"/>
      <c r="N44" s="93"/>
      <c r="O44" s="46"/>
      <c r="P44" s="132"/>
      <c r="Q44" s="41"/>
      <c r="R44" s="93"/>
      <c r="S44" s="133"/>
      <c r="T44" s="41"/>
      <c r="U44" s="93"/>
      <c r="W44" s="106"/>
      <c r="AA44" s="106"/>
      <c r="AG44" s="106"/>
      <c r="AJ44" s="106"/>
    </row>
    <row r="45" spans="1:36" x14ac:dyDescent="0.3">
      <c r="A45" s="46">
        <v>33</v>
      </c>
      <c r="B45" s="132">
        <f>VLOOKUP(CONCATENATE($A45,B$9),lookups,MATCH(CONCATENATE($A$7,B$11),'Query Result 1'!$CK$7:$CU$7,FALSE),FALSE)</f>
        <v>4.1736766215478976E-3</v>
      </c>
      <c r="C45" s="41">
        <f>VLOOKUP(CONCATENATE($A45,C$9),lookups,MATCH(CONCATENATE($A$7,C$11),'Query Result 1'!$CK$7:$CU$7,FALSE),FALSE)</f>
        <v>0.94646126331547575</v>
      </c>
      <c r="D45" s="92"/>
      <c r="E45" s="133">
        <f>VLOOKUP(CONCATENATE($A45,E$9),lookups,MATCH(CONCATENATE($A$7,E$11),'Query Result 1'!$CK$7:$CU$7,FALSE),FALSE)</f>
        <v>1.0037692274822693E-2</v>
      </c>
      <c r="F45" s="41">
        <f>VLOOKUP(CONCATENATE($A45,F$9),lookups,MATCH(CONCATENATE($A$7,F$11),'Query Result 1'!$CK$7:$CU$7,FALSE),FALSE)</f>
        <v>0.94646126331547575</v>
      </c>
      <c r="G45" s="93"/>
      <c r="H45" s="46"/>
      <c r="I45" s="132"/>
      <c r="J45" s="41"/>
      <c r="K45" s="42"/>
      <c r="L45" s="133"/>
      <c r="M45" s="41"/>
      <c r="N45" s="93"/>
      <c r="O45" s="46"/>
      <c r="P45" s="132"/>
      <c r="Q45" s="41"/>
      <c r="R45" s="93"/>
      <c r="S45" s="133"/>
      <c r="T45" s="41"/>
      <c r="U45" s="93"/>
      <c r="W45" s="106"/>
      <c r="AA45" s="106"/>
      <c r="AG45" s="106"/>
      <c r="AJ45" s="106"/>
    </row>
    <row r="46" spans="1:36" x14ac:dyDescent="0.3">
      <c r="A46" s="45">
        <v>34</v>
      </c>
      <c r="B46" s="132">
        <f>VLOOKUP(CONCATENATE($A46,B$9),lookups,MATCH(CONCATENATE($A$7,B$11),'Query Result 1'!$CK$7:$CU$7,FALSE),FALSE)</f>
        <v>4.1203463091614521E-3</v>
      </c>
      <c r="C46" s="41">
        <f>VLOOKUP(CONCATENATE($A46,C$9),lookups,MATCH(CONCATENATE($A$7,C$11),'Query Result 1'!$CK$7:$CU$7,FALSE),FALSE)</f>
        <v>0.94357277522804306</v>
      </c>
      <c r="D46" s="92"/>
      <c r="E46" s="133">
        <f>VLOOKUP(CONCATENATE($A46,E$9),lookups,MATCH(CONCATENATE($A$7,E$11),'Query Result 1'!$CK$7:$CU$7,FALSE),FALSE)</f>
        <v>9.823708536924285E-3</v>
      </c>
      <c r="F46" s="41">
        <f>VLOOKUP(CONCATENATE($A46,F$9),lookups,MATCH(CONCATENATE($A$7,F$11),'Query Result 1'!$CK$7:$CU$7,FALSE),FALSE)</f>
        <v>0.94357277522804306</v>
      </c>
      <c r="G46" s="93"/>
      <c r="H46" s="45"/>
      <c r="I46" s="132"/>
      <c r="J46" s="41"/>
      <c r="K46" s="42"/>
      <c r="L46" s="133"/>
      <c r="M46" s="41"/>
      <c r="N46" s="93"/>
      <c r="O46" s="45"/>
      <c r="P46" s="132"/>
      <c r="Q46" s="41"/>
      <c r="R46" s="93"/>
      <c r="S46" s="133"/>
      <c r="T46" s="41"/>
      <c r="U46" s="93"/>
      <c r="W46" s="106"/>
      <c r="AA46" s="106"/>
      <c r="AG46" s="106"/>
      <c r="AJ46" s="106"/>
    </row>
    <row r="47" spans="1:36" x14ac:dyDescent="0.3">
      <c r="A47" s="46">
        <v>35</v>
      </c>
      <c r="B47" s="132">
        <f>VLOOKUP(CONCATENATE($A47,B$9),lookups,MATCH(CONCATENATE($A$7,B$11),'Query Result 1'!$CK$7:$CU$7,FALSE),FALSE)</f>
        <v>4.3336675587072335E-3</v>
      </c>
      <c r="C47" s="41">
        <f>VLOOKUP(CONCATENATE($A47,C$9),lookups,MATCH(CONCATENATE($A$7,C$11),'Query Result 1'!$CK$7:$CU$7,FALSE),FALSE)</f>
        <v>0.92335335861601353</v>
      </c>
      <c r="D47" s="92"/>
      <c r="E47" s="133">
        <f>VLOOKUP(CONCATENATE($A47,E$9),lookups,MATCH(CONCATENATE($A$7,E$11),'Query Result 1'!$CK$7:$CU$7,FALSE),FALSE)</f>
        <v>1.0143359167066645E-2</v>
      </c>
      <c r="F47" s="41">
        <f>VLOOKUP(CONCATENATE($A47,F$9),lookups,MATCH(CONCATENATE($A$7,F$11),'Query Result 1'!$CK$7:$CU$7,FALSE),FALSE)</f>
        <v>0.92335335861601353</v>
      </c>
      <c r="G47" s="93"/>
      <c r="H47" s="46"/>
      <c r="I47" s="132"/>
      <c r="J47" s="41"/>
      <c r="K47" s="42"/>
      <c r="L47" s="133"/>
      <c r="M47" s="41"/>
      <c r="N47" s="93"/>
      <c r="O47" s="46"/>
      <c r="P47" s="132"/>
      <c r="Q47" s="41"/>
      <c r="R47" s="93"/>
      <c r="S47" s="133"/>
      <c r="T47" s="41"/>
      <c r="U47" s="93"/>
      <c r="W47" s="106"/>
      <c r="AA47" s="106"/>
      <c r="AG47" s="106"/>
      <c r="AJ47" s="106"/>
    </row>
    <row r="48" spans="1:36" x14ac:dyDescent="0.3">
      <c r="A48" s="46">
        <v>36</v>
      </c>
      <c r="B48" s="132">
        <f>VLOOKUP(CONCATENATE($A48,B$9),lookups,MATCH(CONCATENATE($A$7,B$11),'Query Result 1'!$CK$7:$CU$7,FALSE),FALSE)</f>
        <v>4.5893880628211205E-3</v>
      </c>
      <c r="C48" s="41">
        <f>VLOOKUP(CONCATENATE($A48,C$9),lookups,MATCH(CONCATENATE($A$7,C$11),'Query Result 1'!$CK$7:$CU$7,FALSE),FALSE)</f>
        <v>0.91083657690380471</v>
      </c>
      <c r="D48" s="92"/>
      <c r="E48" s="133">
        <f>VLOOKUP(CONCATENATE($A48,E$9),lookups,MATCH(CONCATENATE($A$7,E$11),'Query Result 1'!$CK$7:$CU$7,FALSE),FALSE)</f>
        <v>1.0624325711073593E-2</v>
      </c>
      <c r="F48" s="41">
        <f>VLOOKUP(CONCATENATE($A48,F$9),lookups,MATCH(CONCATENATE($A$7,F$11),'Query Result 1'!$CK$7:$CU$7,FALSE),FALSE)</f>
        <v>0.91083657690380471</v>
      </c>
      <c r="G48" s="93"/>
      <c r="H48" s="46"/>
      <c r="I48" s="132"/>
      <c r="J48" s="41"/>
      <c r="K48" s="42"/>
      <c r="L48" s="133"/>
      <c r="M48" s="41"/>
      <c r="N48" s="93"/>
      <c r="O48" s="46"/>
      <c r="P48" s="132"/>
      <c r="Q48" s="41"/>
      <c r="R48" s="93"/>
      <c r="S48" s="133"/>
      <c r="T48" s="41"/>
      <c r="U48" s="93"/>
      <c r="W48" s="106"/>
      <c r="AA48" s="106"/>
      <c r="AG48" s="106"/>
      <c r="AJ48" s="106"/>
    </row>
    <row r="49" spans="1:36" x14ac:dyDescent="0.3">
      <c r="A49" s="45">
        <v>37</v>
      </c>
      <c r="B49" s="132">
        <f>VLOOKUP(CONCATENATE($A49,B$9),lookups,MATCH(CONCATENATE($A$7,B$11),'Query Result 1'!$CK$7:$CU$7,FALSE),FALSE)</f>
        <v>4.7755472899092093E-3</v>
      </c>
      <c r="C49" s="41">
        <f>VLOOKUP(CONCATENATE($A49,C$9),lookups,MATCH(CONCATENATE($A$7,C$11),'Query Result 1'!$CK$7:$CU$7,FALSE),FALSE)</f>
        <v>0.90698525945389441</v>
      </c>
      <c r="D49" s="92"/>
      <c r="E49" s="133">
        <f>VLOOKUP(CONCATENATE($A49,E$9),lookups,MATCH(CONCATENATE($A$7,E$11),'Query Result 1'!$CK$7:$CU$7,FALSE),FALSE)</f>
        <v>1.1052624431046721E-2</v>
      </c>
      <c r="F49" s="41">
        <f>VLOOKUP(CONCATENATE($A49,F$9),lookups,MATCH(CONCATENATE($A$7,F$11),'Query Result 1'!$CK$7:$CU$7,FALSE),FALSE)</f>
        <v>0.90698525945389441</v>
      </c>
      <c r="G49" s="93"/>
      <c r="H49" s="45"/>
      <c r="I49" s="132"/>
      <c r="J49" s="41"/>
      <c r="K49" s="42"/>
      <c r="L49" s="133"/>
      <c r="M49" s="41"/>
      <c r="N49" s="93"/>
      <c r="O49" s="45"/>
      <c r="P49" s="132"/>
      <c r="Q49" s="41"/>
      <c r="R49" s="93"/>
      <c r="S49" s="133"/>
      <c r="T49" s="41"/>
      <c r="U49" s="93"/>
      <c r="W49" s="106"/>
      <c r="AA49" s="106"/>
      <c r="AG49" s="106"/>
      <c r="AJ49" s="106"/>
    </row>
    <row r="50" spans="1:36" x14ac:dyDescent="0.3">
      <c r="A50" s="46">
        <v>38</v>
      </c>
      <c r="B50" s="132">
        <f>VLOOKUP(CONCATENATE($A50,B$9),lookups,MATCH(CONCATENATE($A$7,B$11),'Query Result 1'!$CK$7:$CU$7,FALSE),FALSE)</f>
        <v>4.6324498057418529E-3</v>
      </c>
      <c r="C50" s="41">
        <f>VLOOKUP(CONCATENATE($A50,C$9),lookups,MATCH(CONCATENATE($A$7,C$11),'Query Result 1'!$CK$7:$CU$7,FALSE),FALSE)</f>
        <v>0.9040967713664616</v>
      </c>
      <c r="D50" s="92"/>
      <c r="E50" s="133">
        <f>VLOOKUP(CONCATENATE($A50,E$9),lookups,MATCH(CONCATENATE($A$7,E$11),'Query Result 1'!$CK$7:$CU$7,FALSE),FALSE)</f>
        <v>1.0632938059657739E-2</v>
      </c>
      <c r="F50" s="41">
        <f>VLOOKUP(CONCATENATE($A50,F$9),lookups,MATCH(CONCATENATE($A$7,F$11),'Query Result 1'!$CK$7:$CU$7,FALSE),FALSE)</f>
        <v>0.9040967713664616</v>
      </c>
      <c r="G50" s="93"/>
      <c r="H50" s="46"/>
      <c r="I50" s="132"/>
      <c r="J50" s="41"/>
      <c r="K50" s="42"/>
      <c r="L50" s="133"/>
      <c r="M50" s="41"/>
      <c r="N50" s="93"/>
      <c r="O50" s="46"/>
      <c r="P50" s="132"/>
      <c r="Q50" s="41"/>
      <c r="R50" s="93"/>
      <c r="S50" s="133"/>
      <c r="T50" s="41"/>
      <c r="U50" s="93"/>
      <c r="W50" s="106"/>
      <c r="AA50" s="106"/>
      <c r="AG50" s="106"/>
      <c r="AJ50" s="106"/>
    </row>
    <row r="51" spans="1:36" x14ac:dyDescent="0.3">
      <c r="A51" s="46">
        <v>39</v>
      </c>
      <c r="B51" s="132">
        <f>VLOOKUP(CONCATENATE($A51,B$9),lookups,MATCH(CONCATENATE($A$7,B$11),'Query Result 1'!$CK$7:$CU$7,FALSE),FALSE)</f>
        <v>4.5956817021710738E-3</v>
      </c>
      <c r="C51" s="41">
        <f>VLOOKUP(CONCATENATE($A51,C$9),lookups,MATCH(CONCATENATE($A$7,C$11),'Query Result 1'!$CK$7:$CU$7,FALSE),FALSE)</f>
        <v>0.8973569658291185</v>
      </c>
      <c r="D51" s="92"/>
      <c r="E51" s="133">
        <f>VLOOKUP(CONCATENATE($A51,E$9),lookups,MATCH(CONCATENATE($A$7,E$11),'Query Result 1'!$CK$7:$CU$7,FALSE),FALSE)</f>
        <v>1.0616044606665759E-2</v>
      </c>
      <c r="F51" s="41">
        <f>VLOOKUP(CONCATENATE($A51,F$9),lookups,MATCH(CONCATENATE($A$7,F$11),'Query Result 1'!$CK$7:$CU$7,FALSE),FALSE)</f>
        <v>0.8973569658291185</v>
      </c>
      <c r="G51" s="93"/>
      <c r="H51" s="46"/>
      <c r="I51" s="132"/>
      <c r="J51" s="41"/>
      <c r="K51" s="42"/>
      <c r="L51" s="133"/>
      <c r="M51" s="41"/>
      <c r="N51" s="93"/>
      <c r="O51" s="46"/>
      <c r="P51" s="132"/>
      <c r="Q51" s="41"/>
      <c r="R51" s="93"/>
      <c r="S51" s="133"/>
      <c r="T51" s="41"/>
      <c r="U51" s="93"/>
      <c r="W51" s="106"/>
      <c r="AA51" s="106"/>
      <c r="AG51" s="106"/>
      <c r="AJ51" s="106"/>
    </row>
    <row r="52" spans="1:36" x14ac:dyDescent="0.3">
      <c r="A52" s="45">
        <v>40</v>
      </c>
      <c r="B52" s="132">
        <f>VLOOKUP(CONCATENATE($A52,B$9),lookups,MATCH(CONCATENATE($A$7,B$11),'Query Result 1'!$CK$7:$CU$7,FALSE),FALSE)</f>
        <v>4.5880630861158669E-3</v>
      </c>
      <c r="C52" s="41">
        <f>VLOOKUP(CONCATENATE($A52,C$9),lookups,MATCH(CONCATENATE($A$7,C$11),'Query Result 1'!$CK$7:$CU$7,FALSE),FALSE)</f>
        <v>0.8925428190167306</v>
      </c>
      <c r="D52" s="92"/>
      <c r="E52" s="133">
        <f>VLOOKUP(CONCATENATE($A52,E$9),lookups,MATCH(CONCATENATE($A$7,E$11),'Query Result 1'!$CK$7:$CU$7,FALSE),FALSE)</f>
        <v>1.0636912989773499E-2</v>
      </c>
      <c r="F52" s="41">
        <f>VLOOKUP(CONCATENATE($A52,F$9),lookups,MATCH(CONCATENATE($A$7,F$11),'Query Result 1'!$CK$7:$CU$7,FALSE),FALSE)</f>
        <v>0.8925428190167306</v>
      </c>
      <c r="G52" s="93"/>
      <c r="H52" s="45"/>
      <c r="I52" s="132"/>
      <c r="J52" s="41"/>
      <c r="K52" s="42"/>
      <c r="L52" s="133"/>
      <c r="M52" s="41"/>
      <c r="N52" s="93"/>
      <c r="O52" s="45"/>
      <c r="P52" s="132"/>
      <c r="Q52" s="41"/>
      <c r="R52" s="93"/>
      <c r="S52" s="133"/>
      <c r="T52" s="41"/>
      <c r="U52" s="93"/>
      <c r="W52" s="106"/>
      <c r="AA52" s="106"/>
      <c r="AG52" s="106"/>
      <c r="AJ52" s="106"/>
    </row>
    <row r="53" spans="1:36" x14ac:dyDescent="0.3">
      <c r="A53" s="46">
        <v>41</v>
      </c>
      <c r="B53" s="132">
        <f>VLOOKUP(CONCATENATE($A53,B$9),lookups,MATCH(CONCATENATE($A$7,B$11),'Query Result 1'!$CK$7:$CU$7,FALSE),FALSE)</f>
        <v>4.4896835657508094E-3</v>
      </c>
      <c r="C53" s="41">
        <f>VLOOKUP(CONCATENATE($A53,C$9),lookups,MATCH(CONCATENATE($A$7,C$11),'Query Result 1'!$CK$7:$CU$7,FALSE),FALSE)</f>
        <v>0.8963941364666409</v>
      </c>
      <c r="D53" s="92"/>
      <c r="E53" s="133">
        <f>VLOOKUP(CONCATENATE($A53,E$9),lookups,MATCH(CONCATENATE($A$7,E$11),'Query Result 1'!$CK$7:$CU$7,FALSE),FALSE)</f>
        <v>1.0671362384110084E-2</v>
      </c>
      <c r="F53" s="41">
        <f>VLOOKUP(CONCATENATE($A53,F$9),lookups,MATCH(CONCATENATE($A$7,F$11),'Query Result 1'!$CK$7:$CU$7,FALSE),FALSE)</f>
        <v>0.8963941364666409</v>
      </c>
      <c r="G53" s="93"/>
      <c r="H53" s="46"/>
      <c r="I53" s="132"/>
      <c r="J53" s="41"/>
      <c r="K53" s="42"/>
      <c r="L53" s="133"/>
      <c r="M53" s="41"/>
      <c r="N53" s="93"/>
      <c r="O53" s="46"/>
      <c r="P53" s="132"/>
      <c r="Q53" s="41"/>
      <c r="R53" s="93"/>
      <c r="S53" s="133"/>
      <c r="T53" s="41"/>
      <c r="U53" s="93"/>
      <c r="W53" s="106"/>
      <c r="AA53" s="106"/>
      <c r="AG53" s="106"/>
      <c r="AJ53" s="106"/>
    </row>
    <row r="54" spans="1:36" x14ac:dyDescent="0.3">
      <c r="A54" s="46">
        <v>42</v>
      </c>
      <c r="B54" s="132">
        <f>VLOOKUP(CONCATENATE($A54,B$9),lookups,MATCH(CONCATENATE($A$7,B$11),'Query Result 1'!$CK$7:$CU$7,FALSE),FALSE)</f>
        <v>4.3641420229280593E-3</v>
      </c>
      <c r="C54" s="41">
        <f>VLOOKUP(CONCATENATE($A54,C$9),lookups,MATCH(CONCATENATE($A$7,C$11),'Query Result 1'!$CK$7:$CU$7,FALSE),FALSE)</f>
        <v>0.86943491431726827</v>
      </c>
      <c r="D54" s="92"/>
      <c r="E54" s="133">
        <f>VLOOKUP(CONCATENATE($A54,E$9),lookups,MATCH(CONCATENATE($A$7,E$11),'Query Result 1'!$CK$7:$CU$7,FALSE),FALSE)</f>
        <v>1.0329849638331046E-2</v>
      </c>
      <c r="F54" s="41">
        <f>VLOOKUP(CONCATENATE($A54,F$9),lookups,MATCH(CONCATENATE($A$7,F$11),'Query Result 1'!$CK$7:$CU$7,FALSE),FALSE)</f>
        <v>0.86943491431726827</v>
      </c>
      <c r="G54" s="93"/>
      <c r="H54" s="46"/>
      <c r="I54" s="132"/>
      <c r="J54" s="41"/>
      <c r="K54" s="42"/>
      <c r="L54" s="133"/>
      <c r="M54" s="41"/>
      <c r="N54" s="93"/>
      <c r="O54" s="46"/>
      <c r="P54" s="132"/>
      <c r="Q54" s="41"/>
      <c r="R54" s="93"/>
      <c r="S54" s="133"/>
      <c r="T54" s="41"/>
      <c r="U54" s="93"/>
      <c r="W54" s="106"/>
      <c r="AA54" s="106"/>
      <c r="AG54" s="106"/>
      <c r="AJ54" s="106"/>
    </row>
    <row r="55" spans="1:36" x14ac:dyDescent="0.3">
      <c r="A55" s="45">
        <v>43</v>
      </c>
      <c r="B55" s="132">
        <f>VLOOKUP(CONCATENATE($A55,B$9),lookups,MATCH(CONCATENATE($A$7,B$11),'Query Result 1'!$CK$7:$CU$7,FALSE),FALSE)</f>
        <v>4.2409191893395025E-3</v>
      </c>
      <c r="C55" s="41">
        <f>VLOOKUP(CONCATENATE($A55,C$9),lookups,MATCH(CONCATENATE($A$7,C$11),'Query Result 1'!$CK$7:$CU$7,FALSE),FALSE)</f>
        <v>0.86847208495479056</v>
      </c>
      <c r="D55" s="92"/>
      <c r="E55" s="133">
        <f>VLOOKUP(CONCATENATE($A55,E$9),lookups,MATCH(CONCATENATE($A$7,E$11),'Query Result 1'!$CK$7:$CU$7,FALSE),FALSE)</f>
        <v>1.0232463850494929E-2</v>
      </c>
      <c r="F55" s="41">
        <f>VLOOKUP(CONCATENATE($A55,F$9),lookups,MATCH(CONCATENATE($A$7,F$11),'Query Result 1'!$CK$7:$CU$7,FALSE),FALSE)</f>
        <v>0.86847208495479056</v>
      </c>
      <c r="G55" s="93"/>
      <c r="H55" s="45"/>
      <c r="I55" s="132"/>
      <c r="J55" s="41"/>
      <c r="K55" s="42"/>
      <c r="L55" s="133"/>
      <c r="M55" s="41"/>
      <c r="N55" s="93"/>
      <c r="O55" s="45"/>
      <c r="P55" s="132"/>
      <c r="Q55" s="41"/>
      <c r="R55" s="93"/>
      <c r="S55" s="133"/>
      <c r="T55" s="41"/>
      <c r="U55" s="93"/>
      <c r="W55" s="106"/>
      <c r="AA55" s="106"/>
      <c r="AG55" s="106"/>
      <c r="AJ55" s="106"/>
    </row>
    <row r="56" spans="1:36" x14ac:dyDescent="0.3">
      <c r="A56" s="46">
        <v>44</v>
      </c>
      <c r="B56" s="132">
        <f>VLOOKUP(CONCATENATE($A56,B$9),lookups,MATCH(CONCATENATE($A$7,B$11),'Query Result 1'!$CK$7:$CU$7,FALSE),FALSE)</f>
        <v>4.1422084247981312E-3</v>
      </c>
      <c r="C56" s="41">
        <f>VLOOKUP(CONCATENATE($A56,C$9),lookups,MATCH(CONCATENATE($A$7,C$11),'Query Result 1'!$CK$7:$CU$7,FALSE),FALSE)</f>
        <v>0.86462076750488026</v>
      </c>
      <c r="D56" s="92"/>
      <c r="E56" s="133">
        <f>VLOOKUP(CONCATENATE($A56,E$9),lookups,MATCH(CONCATENATE($A$7,E$11),'Query Result 1'!$CK$7:$CU$7,FALSE),FALSE)</f>
        <v>1.0187083398340003E-2</v>
      </c>
      <c r="F56" s="41">
        <f>VLOOKUP(CONCATENATE($A56,F$9),lookups,MATCH(CONCATENATE($A$7,F$11),'Query Result 1'!$CK$7:$CU$7,FALSE),FALSE)</f>
        <v>0.86462076750488026</v>
      </c>
      <c r="G56" s="93"/>
      <c r="H56" s="46"/>
      <c r="I56" s="132"/>
      <c r="J56" s="41"/>
      <c r="K56" s="42"/>
      <c r="L56" s="133"/>
      <c r="M56" s="41"/>
      <c r="N56" s="93"/>
      <c r="O56" s="46"/>
      <c r="P56" s="132"/>
      <c r="Q56" s="41"/>
      <c r="R56" s="93"/>
      <c r="S56" s="133"/>
      <c r="T56" s="41"/>
      <c r="U56" s="93"/>
      <c r="W56" s="106"/>
      <c r="AA56" s="106"/>
      <c r="AG56" s="106"/>
      <c r="AJ56" s="106"/>
    </row>
    <row r="57" spans="1:36" x14ac:dyDescent="0.3">
      <c r="A57" s="46">
        <v>45</v>
      </c>
      <c r="B57" s="132">
        <f>VLOOKUP(CONCATENATE($A57,B$9),lookups,MATCH(CONCATENATE($A$7,B$11),'Query Result 1'!$CK$7:$CU$7,FALSE),FALSE)</f>
        <v>4.0213043004437678E-3</v>
      </c>
      <c r="C57" s="41">
        <f>VLOOKUP(CONCATENATE($A57,C$9),lookups,MATCH(CONCATENATE($A$7,C$11),'Query Result 1'!$CK$7:$CU$7,FALSE),FALSE)</f>
        <v>0.86269510877992506</v>
      </c>
      <c r="D57" s="92"/>
      <c r="E57" s="133">
        <f>VLOOKUP(CONCATENATE($A57,E$9),lookups,MATCH(CONCATENATE($A$7,E$11),'Query Result 1'!$CK$7:$CU$7,FALSE),FALSE)</f>
        <v>9.8667702798450174E-3</v>
      </c>
      <c r="F57" s="41">
        <f>VLOOKUP(CONCATENATE($A57,F$9),lookups,MATCH(CONCATENATE($A$7,F$11),'Query Result 1'!$CK$7:$CU$7,FALSE),FALSE)</f>
        <v>0.86269510877992506</v>
      </c>
      <c r="G57" s="93"/>
      <c r="H57" s="46"/>
      <c r="I57" s="132"/>
      <c r="J57" s="41"/>
      <c r="K57" s="42"/>
      <c r="L57" s="133"/>
      <c r="M57" s="41"/>
      <c r="N57" s="93"/>
      <c r="O57" s="46"/>
      <c r="P57" s="132"/>
      <c r="Q57" s="41"/>
      <c r="R57" s="93"/>
      <c r="S57" s="133"/>
      <c r="T57" s="41"/>
      <c r="U57" s="93"/>
      <c r="W57" s="106"/>
      <c r="AA57" s="106"/>
      <c r="AG57" s="106"/>
      <c r="AJ57" s="106"/>
    </row>
    <row r="58" spans="1:36" x14ac:dyDescent="0.3">
      <c r="A58" s="45">
        <v>46</v>
      </c>
      <c r="B58" s="132">
        <f>VLOOKUP(CONCATENATE($A58,B$9),lookups,MATCH(CONCATENATE($A$7,B$11),'Query Result 1'!$CK$7:$CU$7,FALSE),FALSE)</f>
        <v>3.9441244073627627E-3</v>
      </c>
      <c r="C58" s="41">
        <f>VLOOKUP(CONCATENATE($A58,C$9),lookups,MATCH(CONCATENATE($A$7,C$11),'Query Result 1'!$CK$7:$CU$7,FALSE),FALSE)</f>
        <v>0.86269510877992506</v>
      </c>
      <c r="D58" s="92"/>
      <c r="E58" s="133">
        <f>VLOOKUP(CONCATENATE($A58,E$9),lookups,MATCH(CONCATENATE($A$7,E$11),'Query Result 1'!$CK$7:$CU$7,FALSE),FALSE)</f>
        <v>9.8091337931664989E-3</v>
      </c>
      <c r="F58" s="41">
        <f>VLOOKUP(CONCATENATE($A58,F$9),lookups,MATCH(CONCATENATE($A$7,F$11),'Query Result 1'!$CK$7:$CU$7,FALSE),FALSE)</f>
        <v>0.86269510877992506</v>
      </c>
      <c r="G58" s="93"/>
      <c r="H58" s="45"/>
      <c r="I58" s="132"/>
      <c r="J58" s="41"/>
      <c r="K58" s="42"/>
      <c r="L58" s="133"/>
      <c r="M58" s="41"/>
      <c r="N58" s="93"/>
      <c r="O58" s="45"/>
      <c r="P58" s="132"/>
      <c r="Q58" s="41"/>
      <c r="R58" s="93"/>
      <c r="S58" s="133"/>
      <c r="T58" s="41"/>
      <c r="U58" s="93"/>
      <c r="W58" s="106"/>
      <c r="AA58" s="106"/>
      <c r="AG58" s="106"/>
      <c r="AJ58" s="106"/>
    </row>
    <row r="59" spans="1:36" x14ac:dyDescent="0.3">
      <c r="A59" s="46">
        <v>47</v>
      </c>
      <c r="B59" s="132">
        <f>VLOOKUP(CONCATENATE($A59,B$9),lookups,MATCH(CONCATENATE($A$7,B$11),'Query Result 1'!$CK$7:$CU$7,FALSE),FALSE)</f>
        <v>3.8112954926611195E-3</v>
      </c>
      <c r="C59" s="41">
        <f>VLOOKUP(CONCATENATE($A59,C$9),lookups,MATCH(CONCATENATE($A$7,C$11),'Query Result 1'!$CK$7:$CU$7,FALSE),FALSE)</f>
        <v>0.84536418025532833</v>
      </c>
      <c r="D59" s="92"/>
      <c r="E59" s="133">
        <f>VLOOKUP(CONCATENATE($A59,E$9),lookups,MATCH(CONCATENATE($A$7,E$11),'Query Result 1'!$CK$7:$CU$7,FALSE),FALSE)</f>
        <v>1.000456785719136E-2</v>
      </c>
      <c r="F59" s="41">
        <f>VLOOKUP(CONCATENATE($A59,F$9),lookups,MATCH(CONCATENATE($A$7,F$11),'Query Result 1'!$CK$7:$CU$7,FALSE),FALSE)</f>
        <v>0.84536418025532833</v>
      </c>
      <c r="G59" s="93"/>
      <c r="H59" s="46"/>
      <c r="I59" s="132"/>
      <c r="J59" s="41"/>
      <c r="K59" s="42"/>
      <c r="L59" s="133"/>
      <c r="M59" s="41"/>
      <c r="N59" s="93"/>
      <c r="O59" s="46"/>
      <c r="P59" s="132"/>
      <c r="Q59" s="41"/>
      <c r="R59" s="93"/>
      <c r="S59" s="133"/>
      <c r="T59" s="41"/>
      <c r="U59" s="93"/>
      <c r="W59" s="106"/>
      <c r="AA59" s="106"/>
      <c r="AG59" s="106"/>
      <c r="AJ59" s="106"/>
    </row>
    <row r="60" spans="1:36" x14ac:dyDescent="0.3">
      <c r="A60" s="46">
        <v>48</v>
      </c>
      <c r="B60" s="132">
        <f>VLOOKUP(CONCATENATE($A60,B$9),lookups,MATCH(CONCATENATE($A$7,B$11),'Query Result 1'!$CK$7:$CU$7,FALSE),FALSE)</f>
        <v>3.6864164381909962E-3</v>
      </c>
      <c r="C60" s="41">
        <f>VLOOKUP(CONCATENATE($A60,C$9),lookups,MATCH(CONCATENATE($A$7,C$11),'Query Result 1'!$CK$7:$CU$7,FALSE),FALSE)</f>
        <v>0.84055003344294033</v>
      </c>
      <c r="D60" s="92"/>
      <c r="E60" s="133">
        <f>VLOOKUP(CONCATENATE($A60,E$9),lookups,MATCH(CONCATENATE($A$7,E$11),'Query Result 1'!$CK$7:$CU$7,FALSE),FALSE)</f>
        <v>9.727316481617107E-3</v>
      </c>
      <c r="F60" s="41">
        <f>VLOOKUP(CONCATENATE($A60,F$9),lookups,MATCH(CONCATENATE($A$7,F$11),'Query Result 1'!$CK$7:$CU$7,FALSE),FALSE)</f>
        <v>0.84055003344294033</v>
      </c>
      <c r="G60" s="93"/>
      <c r="H60" s="46"/>
      <c r="I60" s="132"/>
      <c r="J60" s="41"/>
      <c r="K60" s="42"/>
      <c r="L60" s="133"/>
      <c r="M60" s="41"/>
      <c r="N60" s="93"/>
      <c r="O60" s="46"/>
      <c r="P60" s="132"/>
      <c r="Q60" s="41"/>
      <c r="R60" s="93"/>
      <c r="S60" s="133"/>
      <c r="T60" s="41"/>
      <c r="U60" s="93"/>
      <c r="W60" s="106"/>
      <c r="AA60" s="106"/>
      <c r="AG60" s="106"/>
      <c r="AJ60" s="106"/>
    </row>
    <row r="61" spans="1:36" x14ac:dyDescent="0.3">
      <c r="A61" s="45">
        <v>49</v>
      </c>
      <c r="B61" s="132">
        <f>VLOOKUP(CONCATENATE($A61,B$9),lookups,MATCH(CONCATENATE($A$7,B$11),'Query Result 1'!$CK$7:$CU$7,FALSE),FALSE)</f>
        <v>3.4764076304083479E-3</v>
      </c>
      <c r="C61" s="41">
        <f>VLOOKUP(CONCATENATE($A61,C$9),lookups,MATCH(CONCATENATE($A$7,C$11),'Query Result 1'!$CK$7:$CU$7,FALSE),FALSE)</f>
        <v>0.80625790286893828</v>
      </c>
      <c r="D61" s="92"/>
      <c r="E61" s="133">
        <f>VLOOKUP(CONCATENATE($A61,E$9),lookups,MATCH(CONCATENATE($A$7,E$11),'Query Result 1'!$CK$7:$CU$7,FALSE),FALSE)</f>
        <v>8.8154012642265231E-3</v>
      </c>
      <c r="F61" s="41">
        <f>VLOOKUP(CONCATENATE($A61,F$9),lookups,MATCH(CONCATENATE($A$7,F$11),'Query Result 1'!$CK$7:$CU$7,FALSE),FALSE)</f>
        <v>0.80625790286893828</v>
      </c>
      <c r="G61" s="93"/>
      <c r="H61" s="45"/>
      <c r="I61" s="132"/>
      <c r="J61" s="41"/>
      <c r="K61" s="42"/>
      <c r="L61" s="133"/>
      <c r="M61" s="41"/>
      <c r="N61" s="93"/>
      <c r="O61" s="45"/>
      <c r="P61" s="132"/>
      <c r="Q61" s="41"/>
      <c r="R61" s="93"/>
      <c r="S61" s="133"/>
      <c r="T61" s="41"/>
      <c r="U61" s="93"/>
      <c r="W61" s="106"/>
      <c r="AA61" s="106"/>
      <c r="AG61" s="106"/>
      <c r="AJ61" s="106"/>
    </row>
    <row r="62" spans="1:36" x14ac:dyDescent="0.3">
      <c r="A62" s="46">
        <v>50</v>
      </c>
      <c r="B62" s="132">
        <f>VLOOKUP(CONCATENATE($A62,B$9),lookups,MATCH(CONCATENATE($A$7,B$11),'Query Result 1'!$CK$7:$CU$7,FALSE),FALSE)</f>
        <v>3.3564972385829242E-3</v>
      </c>
      <c r="C62" s="41">
        <f>VLOOKUP(CONCATENATE($A62,C$9),lookups,MATCH(CONCATENATE($A$7,C$11),'Query Result 1'!$CK$7:$CU$7,FALSE),FALSE)</f>
        <v>0.8089817471353874</v>
      </c>
      <c r="D62" s="92"/>
      <c r="E62" s="133">
        <f>VLOOKUP(CONCATENATE($A62,E$9),lookups,MATCH(CONCATENATE($A$7,E$11),'Query Result 1'!$CK$7:$CU$7,FALSE),FALSE)</f>
        <v>8.6431542925435936E-3</v>
      </c>
      <c r="F62" s="41">
        <f>VLOOKUP(CONCATENATE($A62,F$9),lookups,MATCH(CONCATENATE($A$7,F$11),'Query Result 1'!$CK$7:$CU$7,FALSE),FALSE)</f>
        <v>0.8089817471353874</v>
      </c>
      <c r="G62" s="93"/>
      <c r="H62" s="46"/>
      <c r="I62" s="132"/>
      <c r="J62" s="41"/>
      <c r="K62" s="42"/>
      <c r="L62" s="133"/>
      <c r="M62" s="41"/>
      <c r="N62" s="93"/>
      <c r="O62" s="46"/>
      <c r="P62" s="132"/>
      <c r="Q62" s="41"/>
      <c r="R62" s="93"/>
      <c r="S62" s="133"/>
      <c r="T62" s="41"/>
      <c r="U62" s="93"/>
      <c r="W62" s="106"/>
      <c r="AA62" s="106"/>
      <c r="AG62" s="106"/>
      <c r="AJ62" s="106"/>
    </row>
    <row r="63" spans="1:36" x14ac:dyDescent="0.3">
      <c r="A63" s="46">
        <v>51</v>
      </c>
      <c r="B63" s="132">
        <f>VLOOKUP(CONCATENATE($A63,B$9),lookups,MATCH(CONCATENATE($A$7,B$11),'Query Result 1'!$CK$7:$CU$7,FALSE),FALSE)</f>
        <v>3.2183684170602675E-3</v>
      </c>
      <c r="C63" s="41">
        <f>VLOOKUP(CONCATENATE($A63,C$9),lookups,MATCH(CONCATENATE($A$7,C$11),'Query Result 1'!$CK$7:$CU$7,FALSE),FALSE)</f>
        <v>0.81261353949065296</v>
      </c>
      <c r="D63" s="92"/>
      <c r="E63" s="133">
        <f>VLOOKUP(CONCATENATE($A63,E$9),lookups,MATCH(CONCATENATE($A$7,E$11),'Query Result 1'!$CK$7:$CU$7,FALSE),FALSE)</f>
        <v>8.6848910587590724E-3</v>
      </c>
      <c r="F63" s="41">
        <f>VLOOKUP(CONCATENATE($A63,F$9),lookups,MATCH(CONCATENATE($A$7,F$11),'Query Result 1'!$CK$7:$CU$7,FALSE),FALSE)</f>
        <v>0.81261353949065296</v>
      </c>
      <c r="G63" s="93"/>
      <c r="H63" s="46"/>
      <c r="I63" s="132"/>
      <c r="J63" s="41"/>
      <c r="K63" s="42"/>
      <c r="L63" s="133"/>
      <c r="M63" s="41"/>
      <c r="N63" s="93"/>
      <c r="O63" s="46"/>
      <c r="P63" s="132"/>
      <c r="Q63" s="41"/>
      <c r="R63" s="93"/>
      <c r="S63" s="133"/>
      <c r="T63" s="41"/>
      <c r="U63" s="93"/>
      <c r="W63" s="106"/>
      <c r="AA63" s="106"/>
      <c r="AG63" s="106"/>
      <c r="AJ63" s="106"/>
    </row>
    <row r="64" spans="1:36" x14ac:dyDescent="0.3">
      <c r="A64" s="45">
        <v>52</v>
      </c>
      <c r="B64" s="132">
        <f>VLOOKUP(CONCATENATE($A64,B$9),lookups,MATCH(CONCATENATE($A$7,B$11),'Query Result 1'!$CK$7:$CU$7,FALSE),FALSE)</f>
        <v>3.1541070468554823E-3</v>
      </c>
      <c r="C64" s="41">
        <f>VLOOKUP(CONCATENATE($A64,C$9),lookups,MATCH(CONCATENATE($A$7,C$11),'Query Result 1'!$CK$7:$CU$7,FALSE),FALSE)</f>
        <v>0.81624533184591841</v>
      </c>
      <c r="D64" s="92"/>
      <c r="E64" s="133">
        <f>VLOOKUP(CONCATENATE($A64,E$9),lookups,MATCH(CONCATENATE($A$7,E$11),'Query Result 1'!$CK$7:$CU$7,FALSE),FALSE)</f>
        <v>8.7027782442799934E-3</v>
      </c>
      <c r="F64" s="41">
        <f>VLOOKUP(CONCATENATE($A64,F$9),lookups,MATCH(CONCATENATE($A$7,F$11),'Query Result 1'!$CK$7:$CU$7,FALSE),FALSE)</f>
        <v>0.81624533184591841</v>
      </c>
      <c r="G64" s="93"/>
      <c r="H64" s="45"/>
      <c r="I64" s="132"/>
      <c r="J64" s="41"/>
      <c r="K64" s="42"/>
      <c r="L64" s="133"/>
      <c r="M64" s="41"/>
      <c r="N64" s="93"/>
      <c r="O64" s="45"/>
      <c r="P64" s="132"/>
      <c r="Q64" s="41"/>
      <c r="R64" s="93"/>
      <c r="S64" s="133"/>
      <c r="T64" s="41"/>
      <c r="U64" s="93"/>
      <c r="W64" s="106"/>
      <c r="AA64" s="106"/>
      <c r="AG64" s="106"/>
      <c r="AJ64" s="106"/>
    </row>
    <row r="65" spans="1:36" x14ac:dyDescent="0.3">
      <c r="A65" s="46">
        <v>53</v>
      </c>
      <c r="B65" s="132">
        <f>VLOOKUP(CONCATENATE($A65,B$9),lookups,MATCH(CONCATENATE($A$7,B$11),'Query Result 1'!$CK$7:$CU$7,FALSE),FALSE)</f>
        <v>3.0825583047718041E-3</v>
      </c>
      <c r="C65" s="41">
        <f>VLOOKUP(CONCATENATE($A65,C$9),lookups,MATCH(CONCATENATE($A$7,C$11),'Query Result 1'!$CK$7:$CU$7,FALSE),FALSE)</f>
        <v>0.81896917611236753</v>
      </c>
      <c r="D65" s="92"/>
      <c r="E65" s="133">
        <f>VLOOKUP(CONCATENATE($A65,E$9),lookups,MATCH(CONCATENATE($A$7,E$11),'Query Result 1'!$CK$7:$CU$7,FALSE),FALSE)</f>
        <v>8.6766099543512405E-3</v>
      </c>
      <c r="F65" s="41">
        <f>VLOOKUP(CONCATENATE($A65,F$9),lookups,MATCH(CONCATENATE($A$7,F$11),'Query Result 1'!$CK$7:$CU$7,FALSE),FALSE)</f>
        <v>0.81896917611236753</v>
      </c>
      <c r="G65" s="93"/>
      <c r="H65" s="46"/>
      <c r="I65" s="132"/>
      <c r="J65" s="41"/>
      <c r="K65" s="42"/>
      <c r="L65" s="133"/>
      <c r="M65" s="41"/>
      <c r="N65" s="93"/>
      <c r="O65" s="46"/>
      <c r="P65" s="132"/>
      <c r="Q65" s="41"/>
      <c r="R65" s="93"/>
      <c r="S65" s="133"/>
      <c r="T65" s="41"/>
      <c r="U65" s="93"/>
      <c r="W65" s="106"/>
      <c r="AA65" s="106"/>
      <c r="AG65" s="106"/>
      <c r="AJ65" s="106"/>
    </row>
    <row r="66" spans="1:36" x14ac:dyDescent="0.3">
      <c r="A66" s="46">
        <v>54</v>
      </c>
      <c r="B66" s="132">
        <f>VLOOKUP(CONCATENATE($A66,B$9),lookups,MATCH(CONCATENATE($A$7,B$11),'Query Result 1'!$CK$7:$CU$7,FALSE),FALSE)</f>
        <v>3.173981697434282E-3</v>
      </c>
      <c r="C66" s="41">
        <f>VLOOKUP(CONCATENATE($A66,C$9),lookups,MATCH(CONCATENATE($A$7,C$11),'Query Result 1'!$CK$7:$CU$7,FALSE),FALSE)</f>
        <v>0.81987712420118386</v>
      </c>
      <c r="D66" s="92"/>
      <c r="E66" s="133">
        <f>VLOOKUP(CONCATENATE($A66,E$9),lookups,MATCH(CONCATENATE($A$7,E$11),'Query Result 1'!$CK$7:$CU$7,FALSE),FALSE)</f>
        <v>9.0456159667642849E-3</v>
      </c>
      <c r="F66" s="41">
        <f>VLOOKUP(CONCATENATE($A66,F$9),lookups,MATCH(CONCATENATE($A$7,F$11),'Query Result 1'!$CK$7:$CU$7,FALSE),FALSE)</f>
        <v>0.81987712420118386</v>
      </c>
      <c r="G66" s="93"/>
      <c r="H66" s="46"/>
      <c r="I66" s="132"/>
      <c r="J66" s="41"/>
      <c r="K66" s="42"/>
      <c r="L66" s="133"/>
      <c r="M66" s="41"/>
      <c r="N66" s="93"/>
      <c r="O66" s="46"/>
      <c r="P66" s="132"/>
      <c r="Q66" s="41"/>
      <c r="R66" s="93"/>
      <c r="S66" s="133"/>
      <c r="T66" s="41"/>
      <c r="U66" s="93"/>
      <c r="W66" s="106"/>
      <c r="AA66" s="106"/>
      <c r="AG66" s="106"/>
      <c r="AJ66" s="106"/>
    </row>
    <row r="67" spans="1:36" x14ac:dyDescent="0.3">
      <c r="A67" s="45">
        <v>55</v>
      </c>
      <c r="B67" s="132">
        <f>VLOOKUP(CONCATENATE($A67,B$9),lookups,MATCH(CONCATENATE($A$7,B$11),'Query Result 1'!$CK$7:$CU$7,FALSE),FALSE)</f>
        <v>2.373364523284975E-3</v>
      </c>
      <c r="C67" s="41">
        <f>VLOOKUP(CONCATENATE($A67,C$9),lookups,MATCH(CONCATENATE($A$7,C$11),'Query Result 1'!$CK$7:$CU$7,FALSE),FALSE)</f>
        <v>0.82895660508934765</v>
      </c>
      <c r="D67" s="92"/>
      <c r="E67" s="133">
        <f>VLOOKUP(CONCATENATE($A67,E$9),lookups,MATCH(CONCATENATE($A$7,E$11),'Query Result 1'!$CK$7:$CU$7,FALSE),FALSE)</f>
        <v>7.0763693385815663E-3</v>
      </c>
      <c r="F67" s="41">
        <f>VLOOKUP(CONCATENATE($A67,F$9),lookups,MATCH(CONCATENATE($A$7,F$11),'Query Result 1'!$CK$7:$CU$7,FALSE),FALSE)</f>
        <v>0.82895660508934765</v>
      </c>
      <c r="G67" s="93"/>
      <c r="H67" s="45"/>
      <c r="I67" s="132"/>
      <c r="J67" s="41"/>
      <c r="K67" s="42"/>
      <c r="L67" s="133"/>
      <c r="M67" s="41"/>
      <c r="N67" s="93"/>
      <c r="O67" s="45"/>
      <c r="P67" s="132"/>
      <c r="Q67" s="41"/>
      <c r="R67" s="93"/>
      <c r="S67" s="133"/>
      <c r="T67" s="41"/>
      <c r="U67" s="93"/>
      <c r="W67" s="106"/>
      <c r="AA67" s="106"/>
      <c r="AG67" s="106"/>
      <c r="AJ67" s="106"/>
    </row>
    <row r="68" spans="1:36" x14ac:dyDescent="0.3">
      <c r="A68" s="46">
        <v>56</v>
      </c>
      <c r="B68" s="132">
        <f>VLOOKUP(CONCATENATE($A68,B$9),lookups,MATCH(CONCATENATE($A$7,B$11),'Query Result 1'!$CK$7:$CU$7,FALSE),FALSE)</f>
        <v>2.241860585288585E-3</v>
      </c>
      <c r="C68" s="41">
        <f>VLOOKUP(CONCATENATE($A68,C$9),lookups,MATCH(CONCATENATE($A$7,C$11),'Query Result 1'!$CK$7:$CU$7,FALSE),FALSE)</f>
        <v>0.8443917225992259</v>
      </c>
      <c r="D68" s="92"/>
      <c r="E68" s="133">
        <f>VLOOKUP(CONCATENATE($A68,E$9),lookups,MATCH(CONCATENATE($A$7,E$11),'Query Result 1'!$CK$7:$CU$7,FALSE),FALSE)</f>
        <v>6.7928243236573599E-3</v>
      </c>
      <c r="F68" s="41">
        <f>VLOOKUP(CONCATENATE($A68,F$9),lookups,MATCH(CONCATENATE($A$7,F$11),'Query Result 1'!$CK$7:$CU$7,FALSE),FALSE)</f>
        <v>0.8443917225992259</v>
      </c>
      <c r="G68" s="93"/>
      <c r="H68" s="46"/>
      <c r="I68" s="132"/>
      <c r="J68" s="41"/>
      <c r="K68" s="42"/>
      <c r="L68" s="133"/>
      <c r="M68" s="41"/>
      <c r="N68" s="93"/>
      <c r="O68" s="46"/>
      <c r="P68" s="132"/>
      <c r="Q68" s="41"/>
      <c r="R68" s="93"/>
      <c r="S68" s="133"/>
      <c r="T68" s="41"/>
      <c r="U68" s="93"/>
      <c r="W68" s="106"/>
      <c r="AA68" s="106"/>
      <c r="AG68" s="106"/>
      <c r="AJ68" s="106"/>
    </row>
    <row r="69" spans="1:36" x14ac:dyDescent="0.3">
      <c r="A69" s="46">
        <v>57</v>
      </c>
      <c r="B69" s="132">
        <f>VLOOKUP(CONCATENATE($A69,B$9),lookups,MATCH(CONCATENATE($A$7,B$11),'Query Result 1'!$CK$7:$CU$7,FALSE),FALSE)</f>
        <v>2.1193002400526546E-3</v>
      </c>
      <c r="C69" s="41">
        <f>VLOOKUP(CONCATENATE($A69,C$9),lookups,MATCH(CONCATENATE($A$7,C$11),'Query Result 1'!$CK$7:$CU$7,FALSE),FALSE)</f>
        <v>0.85891889202028782</v>
      </c>
      <c r="D69" s="92"/>
      <c r="E69" s="133">
        <f>VLOOKUP(CONCATENATE($A69,E$9),lookups,MATCH(CONCATENATE($A$7,E$11),'Query Result 1'!$CK$7:$CU$7,FALSE),FALSE)</f>
        <v>6.8242925204071254E-3</v>
      </c>
      <c r="F69" s="41">
        <f>VLOOKUP(CONCATENATE($A69,F$9),lookups,MATCH(CONCATENATE($A$7,F$11),'Query Result 1'!$CK$7:$CU$7,FALSE),FALSE)</f>
        <v>0.85891889202028782</v>
      </c>
      <c r="G69" s="93"/>
      <c r="H69" s="46"/>
      <c r="I69" s="132"/>
      <c r="J69" s="41"/>
      <c r="K69" s="42"/>
      <c r="L69" s="133"/>
      <c r="M69" s="41"/>
      <c r="N69" s="93"/>
      <c r="O69" s="46"/>
      <c r="P69" s="132"/>
      <c r="Q69" s="41"/>
      <c r="R69" s="93"/>
      <c r="S69" s="133"/>
      <c r="T69" s="41"/>
      <c r="U69" s="93"/>
      <c r="W69" s="106"/>
      <c r="AA69" s="106"/>
      <c r="AG69" s="106"/>
      <c r="AJ69" s="106"/>
    </row>
    <row r="70" spans="1:36" x14ac:dyDescent="0.3">
      <c r="A70" s="45">
        <v>58</v>
      </c>
      <c r="B70" s="132">
        <f>VLOOKUP(CONCATENATE($A70,B$9),lookups,MATCH(CONCATENATE($A$7,B$11),'Query Result 1'!$CK$7:$CU$7,FALSE),FALSE)</f>
        <v>2.0335079983875032E-3</v>
      </c>
      <c r="C70" s="41">
        <f>VLOOKUP(CONCATENATE($A70,C$9),lookups,MATCH(CONCATENATE($A$7,C$11),'Query Result 1'!$CK$7:$CU$7,FALSE),FALSE)</f>
        <v>0.86255068437555327</v>
      </c>
      <c r="D70" s="92"/>
      <c r="E70" s="133">
        <f>VLOOKUP(CONCATENATE($A70,E$9),lookups,MATCH(CONCATENATE($A$7,E$11),'Query Result 1'!$CK$7:$CU$7,FALSE),FALSE)</f>
        <v>6.7014009309948816E-3</v>
      </c>
      <c r="F70" s="41">
        <f>VLOOKUP(CONCATENATE($A70,F$9),lookups,MATCH(CONCATENATE($A$7,F$11),'Query Result 1'!$CK$7:$CU$7,FALSE),FALSE)</f>
        <v>0.86255068437555327</v>
      </c>
      <c r="G70" s="93"/>
      <c r="H70" s="45"/>
      <c r="I70" s="132"/>
      <c r="J70" s="41"/>
      <c r="K70" s="42"/>
      <c r="L70" s="133"/>
      <c r="M70" s="41"/>
      <c r="N70" s="93"/>
      <c r="O70" s="45"/>
      <c r="P70" s="132"/>
      <c r="Q70" s="41"/>
      <c r="R70" s="93"/>
      <c r="S70" s="133"/>
      <c r="T70" s="41"/>
      <c r="U70" s="93"/>
      <c r="W70" s="106"/>
      <c r="AA70" s="106"/>
      <c r="AG70" s="106"/>
      <c r="AJ70" s="106"/>
    </row>
    <row r="71" spans="1:36" x14ac:dyDescent="0.3">
      <c r="A71" s="46">
        <v>59</v>
      </c>
      <c r="B71" s="132">
        <f>VLOOKUP(CONCATENATE($A71,B$9),lookups,MATCH(CONCATENATE($A$7,B$11),'Query Result 1'!$CK$7:$CU$7,FALSE),FALSE)</f>
        <v>1.7158448333030245E-3</v>
      </c>
      <c r="C71" s="41">
        <f>VLOOKUP(CONCATENATE($A71,C$9),lookups,MATCH(CONCATENATE($A$7,C$11),'Query Result 1'!$CK$7:$CU$7,FALSE),FALSE)</f>
        <v>0.87435400953016629</v>
      </c>
      <c r="D71" s="92"/>
      <c r="E71" s="133">
        <f>VLOOKUP(CONCATENATE($A71,E$9),lookups,MATCH(CONCATENATE($A$7,E$11),'Query Result 1'!$CK$7:$CU$7,FALSE),FALSE)</f>
        <v>6.0153942418499856E-3</v>
      </c>
      <c r="F71" s="41">
        <f>VLOOKUP(CONCATENATE($A71,F$9),lookups,MATCH(CONCATENATE($A$7,F$11),'Query Result 1'!$CK$7:$CU$7,FALSE),FALSE)</f>
        <v>0.87435400953016629</v>
      </c>
      <c r="G71" s="93"/>
      <c r="H71" s="46"/>
      <c r="I71" s="132"/>
      <c r="J71" s="41"/>
      <c r="K71" s="42"/>
      <c r="L71" s="133"/>
      <c r="M71" s="41"/>
      <c r="N71" s="93"/>
      <c r="O71" s="46"/>
      <c r="P71" s="132"/>
      <c r="Q71" s="41"/>
      <c r="R71" s="93"/>
      <c r="S71" s="133"/>
      <c r="T71" s="41"/>
      <c r="U71" s="93"/>
      <c r="W71" s="106"/>
      <c r="AA71" s="106"/>
      <c r="AG71" s="106"/>
      <c r="AJ71" s="106"/>
    </row>
    <row r="72" spans="1:36" x14ac:dyDescent="0.3">
      <c r="A72" s="46">
        <v>60</v>
      </c>
      <c r="B72" s="132">
        <f>VLOOKUP(CONCATENATE($A72,B$9),lookups,MATCH(CONCATENATE($A$7,B$11),'Query Result 1'!$CK$7:$CU$7,FALSE),FALSE)</f>
        <v>1.4213687605604784E-3</v>
      </c>
      <c r="C72" s="41">
        <f>VLOOKUP(CONCATENATE($A72,C$9),lookups,MATCH(CONCATENATE($A$7,C$11),'Query Result 1'!$CK$7:$CU$7,FALSE),FALSE)</f>
        <v>0.87889374997424796</v>
      </c>
      <c r="D72" s="92"/>
      <c r="E72" s="133">
        <f>VLOOKUP(CONCATENATE($A72,E$9),lookups,MATCH(CONCATENATE($A$7,E$11),'Query Result 1'!$CK$7:$CU$7,FALSE),FALSE)</f>
        <v>4.9948309346286301E-3</v>
      </c>
      <c r="F72" s="41">
        <f>VLOOKUP(CONCATENATE($A72,F$9),lookups,MATCH(CONCATENATE($A$7,F$11),'Query Result 1'!$CK$7:$CU$7,FALSE),FALSE)</f>
        <v>0.87889374997424796</v>
      </c>
      <c r="G72" s="93"/>
      <c r="H72" s="46"/>
      <c r="I72" s="132"/>
      <c r="J72" s="41"/>
      <c r="K72" s="42"/>
      <c r="L72" s="133"/>
      <c r="M72" s="41"/>
      <c r="N72" s="93"/>
      <c r="O72" s="46"/>
      <c r="P72" s="132"/>
      <c r="Q72" s="41"/>
      <c r="R72" s="93"/>
      <c r="S72" s="133"/>
      <c r="T72" s="41"/>
      <c r="U72" s="93"/>
      <c r="W72" s="106"/>
      <c r="AA72" s="106"/>
      <c r="AG72" s="106"/>
      <c r="AJ72" s="106"/>
    </row>
    <row r="73" spans="1:36" x14ac:dyDescent="0.3">
      <c r="A73" s="45">
        <v>61</v>
      </c>
      <c r="B73" s="132">
        <f>VLOOKUP(CONCATENATE($A73,B$9),lookups,MATCH(CONCATENATE($A$7,B$11),'Query Result 1'!$CK$7:$CU$7,FALSE),FALSE)</f>
        <v>1.3024521012639948E-3</v>
      </c>
      <c r="C73" s="41">
        <f>VLOOKUP(CONCATENATE($A73,C$9),lookups,MATCH(CONCATENATE($A$7,C$11),'Query Result 1'!$CK$7:$CU$7,FALSE),FALSE)</f>
        <v>0.88343349041832986</v>
      </c>
      <c r="D73" s="92"/>
      <c r="E73" s="133">
        <f>VLOOKUP(CONCATENATE($A73,E$9),lookups,MATCH(CONCATENATE($A$7,E$11),'Query Result 1'!$CK$7:$CU$7,FALSE),FALSE)</f>
        <v>4.8063529983063489E-3</v>
      </c>
      <c r="F73" s="41">
        <f>VLOOKUP(CONCATENATE($A73,F$9),lookups,MATCH(CONCATENATE($A$7,F$11),'Query Result 1'!$CK$7:$CU$7,FALSE),FALSE)</f>
        <v>0.88343349041832986</v>
      </c>
      <c r="G73" s="93"/>
      <c r="H73" s="45"/>
      <c r="I73" s="132"/>
      <c r="J73" s="41"/>
      <c r="K73" s="42"/>
      <c r="L73" s="133"/>
      <c r="M73" s="41"/>
      <c r="N73" s="93"/>
      <c r="O73" s="45"/>
      <c r="P73" s="132"/>
      <c r="Q73" s="41"/>
      <c r="R73" s="93"/>
      <c r="S73" s="133"/>
      <c r="T73" s="41"/>
      <c r="U73" s="93"/>
      <c r="W73" s="106"/>
      <c r="AA73" s="106"/>
      <c r="AG73" s="106"/>
      <c r="AJ73" s="106"/>
    </row>
    <row r="74" spans="1:36" x14ac:dyDescent="0.3">
      <c r="A74" s="46">
        <v>62</v>
      </c>
      <c r="B74" s="132">
        <f>VLOOKUP(CONCATENATE($A74,B$9),lookups,MATCH(CONCATENATE($A$7,B$11),'Query Result 1'!$CK$7:$CU$7,FALSE),FALSE)</f>
        <v>1.1629983030360847E-3</v>
      </c>
      <c r="C74" s="41">
        <f>VLOOKUP(CONCATENATE($A74,C$9),lookups,MATCH(CONCATENATE($A$7,C$11),'Query Result 1'!$CK$7:$CU$7,FALSE),FALSE)</f>
        <v>0.90613219263873923</v>
      </c>
      <c r="D74" s="92"/>
      <c r="E74" s="133">
        <f>VLOOKUP(CONCATENATE($A74,E$9),lookups,MATCH(CONCATENATE($A$7,E$11),'Query Result 1'!$CK$7:$CU$7,FALSE),FALSE)</f>
        <v>4.6188687945130065E-3</v>
      </c>
      <c r="F74" s="41">
        <f>VLOOKUP(CONCATENATE($A74,F$9),lookups,MATCH(CONCATENATE($A$7,F$11),'Query Result 1'!$CK$7:$CU$7,FALSE),FALSE)</f>
        <v>0.90613219263873923</v>
      </c>
      <c r="G74" s="93"/>
      <c r="H74" s="46"/>
      <c r="I74" s="132"/>
      <c r="J74" s="41"/>
      <c r="K74" s="42"/>
      <c r="L74" s="133"/>
      <c r="M74" s="41"/>
      <c r="N74" s="93"/>
      <c r="O74" s="46"/>
      <c r="P74" s="132"/>
      <c r="Q74" s="41"/>
      <c r="R74" s="93"/>
      <c r="S74" s="133"/>
      <c r="T74" s="41"/>
      <c r="U74" s="93"/>
      <c r="W74" s="106"/>
      <c r="AA74" s="106"/>
      <c r="AG74" s="106"/>
      <c r="AJ74" s="106"/>
    </row>
    <row r="75" spans="1:36" x14ac:dyDescent="0.3">
      <c r="A75" s="46">
        <v>63</v>
      </c>
      <c r="B75" s="132">
        <f>VLOOKUP(CONCATENATE($A75,B$9),lookups,MATCH(CONCATENATE($A$7,B$11),'Query Result 1'!$CK$7:$CU$7,FALSE),FALSE)</f>
        <v>1.0199008188687283E-3</v>
      </c>
      <c r="C75" s="41">
        <f>VLOOKUP(CONCATENATE($A75,C$9),lookups,MATCH(CONCATENATE($A$7,C$11),'Query Result 1'!$CK$7:$CU$7,FALSE),FALSE)</f>
        <v>0.91430372543808647</v>
      </c>
      <c r="D75" s="92"/>
      <c r="E75" s="133">
        <f>VLOOKUP(CONCATENATE($A75,E$9),lookups,MATCH(CONCATENATE($A$7,E$11),'Query Result 1'!$CK$7:$CU$7,FALSE),FALSE)</f>
        <v>3.9977859639255221E-3</v>
      </c>
      <c r="F75" s="41">
        <f>VLOOKUP(CONCATENATE($A75,F$9),lookups,MATCH(CONCATENATE($A$7,F$11),'Query Result 1'!$CK$7:$CU$7,FALSE),FALSE)</f>
        <v>0.91430372543808647</v>
      </c>
      <c r="G75" s="93"/>
      <c r="H75" s="46"/>
      <c r="I75" s="132"/>
      <c r="J75" s="41"/>
      <c r="K75" s="42"/>
      <c r="L75" s="133"/>
      <c r="M75" s="41"/>
      <c r="N75" s="93"/>
      <c r="O75" s="46"/>
      <c r="P75" s="132"/>
      <c r="Q75" s="41"/>
      <c r="R75" s="93"/>
      <c r="S75" s="133"/>
      <c r="T75" s="41"/>
      <c r="U75" s="93"/>
      <c r="W75" s="106"/>
      <c r="AA75" s="106"/>
      <c r="AG75" s="106"/>
      <c r="AJ75" s="106"/>
    </row>
    <row r="76" spans="1:36" x14ac:dyDescent="0.3">
      <c r="A76" s="45">
        <v>64</v>
      </c>
      <c r="B76" s="132">
        <f>VLOOKUP(CONCATENATE($A76,B$9),lookups,MATCH(CONCATENATE($A$7,B$11),'Query Result 1'!$CK$7:$CU$7,FALSE),FALSE)</f>
        <v>8.2744795243068633E-4</v>
      </c>
      <c r="C76" s="41">
        <f>VLOOKUP(CONCATENATE($A76,C$9),lookups,MATCH(CONCATENATE($A$7,C$11),'Query Result 1'!$CK$7:$CU$7,FALSE),FALSE)</f>
        <v>0.94517396045784308</v>
      </c>
      <c r="D76" s="92"/>
      <c r="E76" s="133">
        <f>VLOOKUP(CONCATENATE($A76,E$9),lookups,MATCH(CONCATENATE($A$7,E$11),'Query Result 1'!$CK$7:$CU$7,FALSE),FALSE)</f>
        <v>3.7529965176299742E-3</v>
      </c>
      <c r="F76" s="41">
        <f>VLOOKUP(CONCATENATE($A76,F$9),lookups,MATCH(CONCATENATE($A$7,F$11),'Query Result 1'!$CK$7:$CU$7,FALSE),FALSE)</f>
        <v>0.94517396045784308</v>
      </c>
      <c r="G76" s="93"/>
      <c r="H76" s="45"/>
      <c r="I76" s="132"/>
      <c r="J76" s="41"/>
      <c r="K76" s="42"/>
      <c r="L76" s="133"/>
      <c r="M76" s="41"/>
      <c r="N76" s="93"/>
      <c r="O76" s="45"/>
      <c r="P76" s="132"/>
      <c r="Q76" s="41"/>
      <c r="R76" s="93"/>
      <c r="S76" s="133"/>
      <c r="T76" s="41"/>
      <c r="U76" s="93"/>
      <c r="W76" s="106"/>
      <c r="AA76" s="106"/>
      <c r="AG76" s="106"/>
      <c r="AJ76" s="106"/>
    </row>
    <row r="77" spans="1:36" x14ac:dyDescent="0.3">
      <c r="A77" s="46">
        <v>65</v>
      </c>
      <c r="B77" s="132">
        <f>VLOOKUP(CONCATENATE($A77,B$9),lookups,MATCH(CONCATENATE($A$7,B$11),'Query Result 1'!$CK$7:$CU$7,FALSE),FALSE)</f>
        <v>7.2310603689198887E-4</v>
      </c>
      <c r="C77" s="41">
        <f>VLOOKUP(CONCATENATE($A77,C$9),lookups,MATCH(CONCATENATE($A$7,C$11),'Query Result 1'!$CK$7:$CU$7,FALSE),FALSE)</f>
        <v>0.94698985663547597</v>
      </c>
      <c r="D77" s="92"/>
      <c r="E77" s="133">
        <f>VLOOKUP(CONCATENATE($A77,E$9),lookups,MATCH(CONCATENATE($A$7,E$11),'Query Result 1'!$CK$7:$CU$7,FALSE),FALSE)</f>
        <v>3.4568642240058616E-3</v>
      </c>
      <c r="F77" s="41">
        <f>VLOOKUP(CONCATENATE($A77,F$9),lookups,MATCH(CONCATENATE($A$7,F$11),'Query Result 1'!$CK$7:$CU$7,FALSE),FALSE)</f>
        <v>0.94698985663547597</v>
      </c>
      <c r="G77" s="93"/>
      <c r="H77" s="46"/>
      <c r="I77" s="132"/>
      <c r="J77" s="41"/>
      <c r="K77" s="42"/>
      <c r="L77" s="133"/>
      <c r="M77" s="41"/>
      <c r="N77" s="93"/>
      <c r="O77" s="46"/>
      <c r="P77" s="132"/>
      <c r="Q77" s="41"/>
      <c r="R77" s="93"/>
      <c r="S77" s="133"/>
      <c r="T77" s="41"/>
      <c r="U77" s="93"/>
      <c r="W77" s="106"/>
      <c r="AA77" s="106"/>
      <c r="AG77" s="106"/>
      <c r="AJ77" s="106"/>
    </row>
    <row r="78" spans="1:36" x14ac:dyDescent="0.3">
      <c r="A78" s="46">
        <v>66</v>
      </c>
      <c r="B78" s="132">
        <f>VLOOKUP(CONCATENATE($A78,B$9),lookups,MATCH(CONCATENATE($A$7,B$11),'Query Result 1'!$CK$7:$CU$7,FALSE),FALSE)</f>
        <v>6.393012602847176E-4</v>
      </c>
      <c r="C78" s="41">
        <f>VLOOKUP(CONCATENATE($A78,C$9),lookups,MATCH(CONCATENATE($A$7,C$11),'Query Result 1'!$CK$7:$CU$7,FALSE),FALSE)</f>
        <v>0.96333292223417066</v>
      </c>
      <c r="D78" s="92"/>
      <c r="E78" s="133">
        <f>VLOOKUP(CONCATENATE($A78,E$9),lookups,MATCH(CONCATENATE($A$7,E$11),'Query Result 1'!$CK$7:$CU$7,FALSE),FALSE)</f>
        <v>3.071958491129778E-3</v>
      </c>
      <c r="F78" s="41">
        <f>VLOOKUP(CONCATENATE($A78,F$9),lookups,MATCH(CONCATENATE($A$7,F$11),'Query Result 1'!$CK$7:$CU$7,FALSE),FALSE)</f>
        <v>0.96333292223417066</v>
      </c>
      <c r="G78" s="93"/>
      <c r="H78" s="46"/>
      <c r="I78" s="132"/>
      <c r="J78" s="41"/>
      <c r="K78" s="42"/>
      <c r="L78" s="133"/>
      <c r="M78" s="41"/>
      <c r="N78" s="93"/>
      <c r="O78" s="46"/>
      <c r="P78" s="132"/>
      <c r="Q78" s="41"/>
      <c r="R78" s="93"/>
      <c r="S78" s="133"/>
      <c r="T78" s="41"/>
      <c r="U78" s="93"/>
      <c r="W78" s="106"/>
      <c r="AA78" s="106"/>
      <c r="AG78" s="106"/>
      <c r="AJ78" s="106"/>
    </row>
    <row r="79" spans="1:36" x14ac:dyDescent="0.3">
      <c r="A79" s="45">
        <v>67</v>
      </c>
      <c r="B79" s="132">
        <f>VLOOKUP(CONCATENATE($A79,B$9),lookups,MATCH(CONCATENATE($A$7,B$11),'Query Result 1'!$CK$7:$CU$7,FALSE),FALSE)</f>
        <v>5.4787786762223989E-4</v>
      </c>
      <c r="C79" s="41">
        <f>VLOOKUP(CONCATENATE($A79,C$9),lookups,MATCH(CONCATENATE($A$7,C$11),'Query Result 1'!$CK$7:$CU$7,FALSE),FALSE)</f>
        <v>1.0241654441848673</v>
      </c>
      <c r="D79" s="92"/>
      <c r="E79" s="133">
        <f>VLOOKUP(CONCATENATE($A79,E$9),lookups,MATCH(CONCATENATE($A$7,E$11),'Query Result 1'!$CK$7:$CU$7,FALSE),FALSE)</f>
        <v>2.6959963510141539E-3</v>
      </c>
      <c r="F79" s="41">
        <f>VLOOKUP(CONCATENATE($A79,F$9),lookups,MATCH(CONCATENATE($A$7,F$11),'Query Result 1'!$CK$7:$CU$7,FALSE),FALSE)</f>
        <v>1.0241654441848673</v>
      </c>
      <c r="G79" s="93"/>
      <c r="H79" s="45"/>
      <c r="I79" s="132"/>
      <c r="J79" s="41"/>
      <c r="K79" s="42"/>
      <c r="L79" s="133"/>
      <c r="M79" s="41"/>
      <c r="N79" s="93"/>
      <c r="O79" s="45"/>
      <c r="P79" s="132"/>
      <c r="Q79" s="41"/>
      <c r="R79" s="93"/>
      <c r="S79" s="133"/>
      <c r="T79" s="41"/>
      <c r="U79" s="93"/>
      <c r="W79" s="106"/>
      <c r="AA79" s="106"/>
      <c r="AG79" s="106"/>
      <c r="AJ79" s="106"/>
    </row>
    <row r="80" spans="1:36" x14ac:dyDescent="0.3">
      <c r="A80" s="46">
        <v>68</v>
      </c>
      <c r="B80" s="132">
        <f>VLOOKUP(CONCATENATE($A80,B$9),lookups,MATCH(CONCATENATE($A$7,B$11),'Query Result 1'!$CK$7:$CU$7,FALSE),FALSE)</f>
        <v>4.2399254568105626E-4</v>
      </c>
      <c r="C80" s="41">
        <f>VLOOKUP(CONCATENATE($A80,C$9),lookups,MATCH(CONCATENATE($A$7,C$11),'Query Result 1'!$CK$7:$CU$7,FALSE),FALSE)</f>
        <v>1.0368767174282965</v>
      </c>
      <c r="D80" s="92"/>
      <c r="E80" s="133">
        <f>VLOOKUP(CONCATENATE($A80,E$9),lookups,MATCH(CONCATENATE($A$7,E$11),'Query Result 1'!$CK$7:$CU$7,FALSE),FALSE)</f>
        <v>2.416095022029394E-3</v>
      </c>
      <c r="F80" s="41">
        <f>VLOOKUP(CONCATENATE($A80,F$9),lookups,MATCH(CONCATENATE($A$7,F$11),'Query Result 1'!$CK$7:$CU$7,FALSE),FALSE)</f>
        <v>1.0368767174282965</v>
      </c>
      <c r="G80" s="93"/>
      <c r="H80" s="46"/>
      <c r="I80" s="132"/>
      <c r="J80" s="41"/>
      <c r="K80" s="42"/>
      <c r="L80" s="133"/>
      <c r="M80" s="41"/>
      <c r="N80" s="93"/>
      <c r="O80" s="46"/>
      <c r="P80" s="132"/>
      <c r="Q80" s="41"/>
      <c r="R80" s="93"/>
      <c r="S80" s="133"/>
      <c r="T80" s="41"/>
      <c r="U80" s="93"/>
      <c r="W80" s="106"/>
      <c r="AA80" s="106"/>
      <c r="AG80" s="106"/>
      <c r="AJ80" s="106"/>
    </row>
    <row r="81" spans="1:36" x14ac:dyDescent="0.3">
      <c r="A81" s="46">
        <v>69</v>
      </c>
      <c r="B81" s="132">
        <f>VLOOKUP(CONCATENATE($A81,B$9),lookups,MATCH(CONCATENATE($A$7,B$11),'Query Result 1'!$CK$7:$CU$7,FALSE),FALSE)</f>
        <v>3.988179882812435E-4</v>
      </c>
      <c r="C81" s="41">
        <f>VLOOKUP(CONCATENATE($A81,C$9),lookups,MATCH(CONCATENATE($A$7,C$11),'Query Result 1'!$CK$7:$CU$7,FALSE),FALSE)</f>
        <v>1.0622992639151549</v>
      </c>
      <c r="D81" s="92"/>
      <c r="E81" s="133">
        <f>VLOOKUP(CONCATENATE($A81,E$9),lookups,MATCH(CONCATENATE($A$7,E$11),'Query Result 1'!$CK$7:$CU$7,FALSE),FALSE)</f>
        <v>2.2524603989306112E-3</v>
      </c>
      <c r="F81" s="41">
        <f>VLOOKUP(CONCATENATE($A81,F$9),lookups,MATCH(CONCATENATE($A$7,F$11),'Query Result 1'!$CK$7:$CU$7,FALSE),FALSE)</f>
        <v>1.0622992639151549</v>
      </c>
      <c r="G81" s="93"/>
      <c r="H81" s="46"/>
      <c r="I81" s="132"/>
      <c r="J81" s="41"/>
      <c r="K81" s="42"/>
      <c r="L81" s="133"/>
      <c r="M81" s="41"/>
      <c r="N81" s="93"/>
      <c r="O81" s="46"/>
      <c r="P81" s="132"/>
      <c r="Q81" s="41"/>
      <c r="R81" s="93"/>
      <c r="S81" s="133"/>
      <c r="T81" s="41"/>
      <c r="U81" s="93"/>
      <c r="W81" s="106"/>
      <c r="AA81" s="106"/>
      <c r="AG81" s="106"/>
      <c r="AJ81" s="106"/>
    </row>
    <row r="82" spans="1:36" x14ac:dyDescent="0.3">
      <c r="A82" s="45">
        <v>70</v>
      </c>
      <c r="B82" s="132">
        <f>VLOOKUP(CONCATENATE($A82,B$9),lookups,MATCH(CONCATENATE($A$7,B$11),'Query Result 1'!$CK$7:$CU$7,FALSE),FALSE)</f>
        <v>3.3190666466595186E-4</v>
      </c>
      <c r="C82" s="41">
        <f>VLOOKUP(CONCATENATE($A82,C$9),lookups,MATCH(CONCATENATE($A$7,C$11),'Query Result 1'!$CK$7:$CU$7,FALSE),FALSE)</f>
        <v>1.0750105371585845</v>
      </c>
      <c r="D82" s="92"/>
      <c r="E82" s="133">
        <f>VLOOKUP(CONCATENATE($A82,E$9),lookups,MATCH(CONCATENATE($A$7,E$11),'Query Result 1'!$CK$7:$CU$7,FALSE),FALSE)</f>
        <v>1.8894167816912069E-3</v>
      </c>
      <c r="F82" s="41">
        <f>VLOOKUP(CONCATENATE($A82,F$9),lookups,MATCH(CONCATENATE($A$7,F$11),'Query Result 1'!$CK$7:$CU$7,FALSE),FALSE)</f>
        <v>1.0750105371585845</v>
      </c>
      <c r="G82" s="93"/>
      <c r="H82" s="45"/>
      <c r="I82" s="132"/>
      <c r="J82" s="41"/>
      <c r="K82" s="42"/>
      <c r="L82" s="133"/>
      <c r="M82" s="41"/>
      <c r="N82" s="93"/>
      <c r="O82" s="45"/>
      <c r="P82" s="132"/>
      <c r="Q82" s="41"/>
      <c r="R82" s="93"/>
      <c r="S82" s="133"/>
      <c r="T82" s="41"/>
      <c r="U82" s="93"/>
      <c r="W82" s="106"/>
      <c r="AA82" s="106"/>
      <c r="AG82" s="106"/>
      <c r="AJ82" s="106"/>
    </row>
    <row r="83" spans="1:36" x14ac:dyDescent="0.3">
      <c r="A83" s="46">
        <v>71</v>
      </c>
      <c r="B83" s="132">
        <f>VLOOKUP(CONCATENATE($A83,B$9),lookups,MATCH(CONCATENATE($A$7,B$11),'Query Result 1'!$CK$7:$CU$7,FALSE),FALSE)</f>
        <v>2.7559515469268656E-4</v>
      </c>
      <c r="C83" s="41">
        <f>VLOOKUP(CONCATENATE($A83,C$9),lookups,MATCH(CONCATENATE($A$7,C$11),'Query Result 1'!$CK$7:$CU$7,FALSE),FALSE)</f>
        <v>1.0750105371585845</v>
      </c>
      <c r="D83" s="92"/>
      <c r="E83" s="133">
        <f>VLOOKUP(CONCATENATE($A83,E$9),lookups,MATCH(CONCATENATE($A$7,E$11),'Query Result 1'!$CK$7:$CU$7,FALSE),FALSE)</f>
        <v>1.6307150799904999E-3</v>
      </c>
      <c r="F83" s="41">
        <f>VLOOKUP(CONCATENATE($A83,F$9),lookups,MATCH(CONCATENATE($A$7,F$11),'Query Result 1'!$CK$7:$CU$7,FALSE),FALSE)</f>
        <v>1.0750105371585845</v>
      </c>
      <c r="G83" s="93"/>
      <c r="H83" s="46"/>
      <c r="I83" s="132"/>
      <c r="J83" s="41"/>
      <c r="K83" s="42"/>
      <c r="L83" s="133"/>
      <c r="M83" s="41"/>
      <c r="N83" s="93"/>
      <c r="O83" s="46"/>
      <c r="P83" s="132"/>
      <c r="Q83" s="41"/>
      <c r="R83" s="93"/>
      <c r="S83" s="133"/>
      <c r="T83" s="41"/>
      <c r="U83" s="93"/>
      <c r="W83" s="106"/>
      <c r="AA83" s="106"/>
      <c r="AG83" s="106"/>
      <c r="AJ83" s="106"/>
    </row>
    <row r="84" spans="1:36" x14ac:dyDescent="0.3">
      <c r="A84" s="46">
        <v>72</v>
      </c>
      <c r="B84" s="132">
        <f>VLOOKUP(CONCATENATE($A84,B$9),lookups,MATCH(CONCATENATE($A$7,B$11),'Query Result 1'!$CK$7:$CU$7,FALSE),FALSE)</f>
        <v>2.2060862142467459E-4</v>
      </c>
      <c r="C84" s="41">
        <f>VLOOKUP(CONCATENATE($A84,C$9),lookups,MATCH(CONCATENATE($A$7,C$11),'Query Result 1'!$CK$7:$CU$7,FALSE),FALSE)</f>
        <v>1.0759184852474009</v>
      </c>
      <c r="D84" s="92"/>
      <c r="E84" s="133">
        <f>VLOOKUP(CONCATENATE($A84,E$9),lookups,MATCH(CONCATENATE($A$7,E$11),'Query Result 1'!$CK$7:$CU$7,FALSE),FALSE)</f>
        <v>1.3402139373637138E-3</v>
      </c>
      <c r="F84" s="41">
        <f>VLOOKUP(CONCATENATE($A84,F$9),lookups,MATCH(CONCATENATE($A$7,F$11),'Query Result 1'!$CK$7:$CU$7,FALSE),FALSE)</f>
        <v>1.0759184852474009</v>
      </c>
      <c r="G84" s="93"/>
      <c r="H84" s="46"/>
      <c r="I84" s="132"/>
      <c r="J84" s="41"/>
      <c r="K84" s="42"/>
      <c r="L84" s="133"/>
      <c r="M84" s="41"/>
      <c r="N84" s="93"/>
      <c r="O84" s="46"/>
      <c r="P84" s="132"/>
      <c r="Q84" s="41"/>
      <c r="R84" s="93"/>
      <c r="S84" s="133"/>
      <c r="T84" s="41"/>
      <c r="U84" s="93"/>
      <c r="W84" s="106"/>
      <c r="AA84" s="106"/>
      <c r="AG84" s="106"/>
      <c r="AJ84" s="106"/>
    </row>
    <row r="85" spans="1:36" x14ac:dyDescent="0.3">
      <c r="A85" s="45">
        <v>73</v>
      </c>
      <c r="B85" s="132">
        <f>VLOOKUP(CONCATENATE($A85,B$9),lookups,MATCH(CONCATENATE($A$7,B$11),'Query Result 1'!$CK$7:$CU$7,FALSE),FALSE)</f>
        <v>1.7555941344606234E-4</v>
      </c>
      <c r="C85" s="41">
        <f>VLOOKUP(CONCATENATE($A85,C$9),lookups,MATCH(CONCATENATE($A$7,C$11),'Query Result 1'!$CK$7:$CU$7,FALSE),FALSE)</f>
        <v>1.0768264333362172</v>
      </c>
      <c r="D85" s="92"/>
      <c r="E85" s="133">
        <f>VLOOKUP(CONCATENATE($A85,E$9),lookups,MATCH(CONCATENATE($A$7,E$11),'Query Result 1'!$CK$7:$CU$7,FALSE),FALSE)</f>
        <v>1.075549840489367E-3</v>
      </c>
      <c r="F85" s="41">
        <f>VLOOKUP(CONCATENATE($A85,F$9),lookups,MATCH(CONCATENATE($A$7,F$11),'Query Result 1'!$CK$7:$CU$7,FALSE),FALSE)</f>
        <v>1.0768264333362172</v>
      </c>
      <c r="G85" s="93"/>
      <c r="H85" s="45"/>
      <c r="I85" s="132"/>
      <c r="J85" s="41"/>
      <c r="K85" s="42"/>
      <c r="L85" s="133"/>
      <c r="M85" s="41"/>
      <c r="N85" s="93"/>
      <c r="O85" s="45"/>
      <c r="P85" s="132"/>
      <c r="Q85" s="41"/>
      <c r="R85" s="93"/>
      <c r="S85" s="133"/>
      <c r="T85" s="41"/>
      <c r="U85" s="93"/>
      <c r="W85" s="106"/>
      <c r="AA85" s="106"/>
      <c r="AG85" s="106"/>
      <c r="AJ85" s="106"/>
    </row>
    <row r="86" spans="1:36" x14ac:dyDescent="0.3">
      <c r="A86" s="46">
        <v>74</v>
      </c>
      <c r="B86" s="132">
        <f>VLOOKUP(CONCATENATE($A86,B$9),lookups,MATCH(CONCATENATE($A$7,B$11),'Query Result 1'!$CK$7:$CU$7,FALSE),FALSE)</f>
        <v>1.2057288017805037E-4</v>
      </c>
      <c r="C86" s="41">
        <f>VLOOKUP(CONCATENATE($A86,C$9),lookups,MATCH(CONCATENATE($A$7,C$11),'Query Result 1'!$CK$7:$CU$7,FALSE),FALSE)</f>
        <v>1.0777343814250335</v>
      </c>
      <c r="D86" s="92"/>
      <c r="E86" s="133">
        <f>VLOOKUP(CONCATENATE($A86,E$9),lookups,MATCH(CONCATENATE($A$7,E$11),'Query Result 1'!$CK$7:$CU$7,FALSE),FALSE)</f>
        <v>8.4202269618847264E-4</v>
      </c>
      <c r="F86" s="41">
        <f>VLOOKUP(CONCATENATE($A86,F$9),lookups,MATCH(CONCATENATE($A$7,F$11),'Query Result 1'!$CK$7:$CU$7,FALSE),FALSE)</f>
        <v>1.0777343814250335</v>
      </c>
      <c r="G86" s="93"/>
      <c r="H86" s="46"/>
      <c r="I86" s="132"/>
      <c r="J86" s="41"/>
      <c r="K86" s="42"/>
      <c r="L86" s="133"/>
      <c r="M86" s="41"/>
      <c r="N86" s="93"/>
      <c r="O86" s="46"/>
      <c r="P86" s="132"/>
      <c r="Q86" s="41"/>
      <c r="R86" s="93"/>
      <c r="S86" s="133"/>
      <c r="T86" s="41"/>
      <c r="U86" s="93"/>
      <c r="W86" s="106"/>
      <c r="AA86" s="106"/>
      <c r="AG86" s="106"/>
      <c r="AJ86" s="106"/>
    </row>
    <row r="87" spans="1:36" x14ac:dyDescent="0.3">
      <c r="A87" s="46">
        <v>75</v>
      </c>
      <c r="B87" s="132">
        <f>VLOOKUP(CONCATENATE($A87,B$9),lookups,MATCH(CONCATENATE($A$7,B$11),'Query Result 1'!$CK$7:$CU$7,FALSE),FALSE)</f>
        <v>9.3410857720357699E-5</v>
      </c>
      <c r="C87" s="41">
        <f>VLOOKUP(CONCATENATE($A87,C$9),lookups,MATCH(CONCATENATE($A$7,C$11),'Query Result 1'!$CK$7:$CU$7,FALSE),FALSE)</f>
        <v>1.0777343814250335</v>
      </c>
      <c r="D87" s="92"/>
      <c r="E87" s="133">
        <f>VLOOKUP(CONCATENATE($A87,E$9),lookups,MATCH(CONCATENATE($A$7,E$11),'Query Result 1'!$CK$7:$CU$7,FALSE),FALSE)</f>
        <v>6.6546955021347029E-4</v>
      </c>
      <c r="F87" s="41">
        <f>VLOOKUP(CONCATENATE($A87,F$9),lookups,MATCH(CONCATENATE($A$7,F$11),'Query Result 1'!$CK$7:$CU$7,FALSE),FALSE)</f>
        <v>1.0777343814250335</v>
      </c>
      <c r="G87" s="93"/>
      <c r="H87" s="46"/>
      <c r="I87" s="132"/>
      <c r="J87" s="41"/>
      <c r="K87" s="42"/>
      <c r="L87" s="133"/>
      <c r="M87" s="41"/>
      <c r="N87" s="93"/>
      <c r="O87" s="46"/>
      <c r="P87" s="132"/>
      <c r="Q87" s="41"/>
      <c r="R87" s="93"/>
      <c r="S87" s="133"/>
      <c r="T87" s="41"/>
      <c r="U87" s="93"/>
      <c r="W87" s="106"/>
      <c r="AA87" s="106"/>
      <c r="AG87" s="106"/>
      <c r="AJ87" s="106"/>
    </row>
    <row r="88" spans="1:36" x14ac:dyDescent="0.3">
      <c r="A88" s="45">
        <v>76</v>
      </c>
      <c r="B88" s="132">
        <f>VLOOKUP(CONCATENATE($A88,B$9),lookups,MATCH(CONCATENATE($A$7,B$11),'Query Result 1'!$CK$7:$CU$7,FALSE),FALSE)</f>
        <v>7.2211230436304888E-5</v>
      </c>
      <c r="C88" s="41">
        <f>VLOOKUP(CONCATENATE($A88,C$9),lookups,MATCH(CONCATENATE($A$7,C$11),'Query Result 1'!$CK$7:$CU$7,FALSE),FALSE)</f>
        <v>1.0786423295138496</v>
      </c>
      <c r="D88" s="92"/>
      <c r="E88" s="133">
        <f>VLOOKUP(CONCATENATE($A88,E$9),lookups,MATCH(CONCATENATE($A$7,E$11),'Query Result 1'!$CK$7:$CU$7,FALSE),FALSE)</f>
        <v>4.4088599867303583E-4</v>
      </c>
      <c r="F88" s="41">
        <f>VLOOKUP(CONCATENATE($A88,F$9),lookups,MATCH(CONCATENATE($A$7,F$11),'Query Result 1'!$CK$7:$CU$7,FALSE),FALSE)</f>
        <v>1.0786423295138496</v>
      </c>
      <c r="G88" s="93"/>
      <c r="H88" s="45"/>
      <c r="I88" s="132"/>
      <c r="J88" s="41"/>
      <c r="K88" s="42"/>
      <c r="L88" s="133"/>
      <c r="M88" s="41"/>
      <c r="N88" s="93"/>
      <c r="O88" s="45"/>
      <c r="P88" s="132"/>
      <c r="Q88" s="41"/>
      <c r="R88" s="93"/>
      <c r="S88" s="133"/>
      <c r="T88" s="41"/>
      <c r="U88" s="93"/>
      <c r="W88" s="106"/>
      <c r="AA88" s="106"/>
      <c r="AG88" s="106"/>
      <c r="AJ88" s="106"/>
    </row>
    <row r="89" spans="1:36" x14ac:dyDescent="0.3">
      <c r="A89" s="46">
        <v>77</v>
      </c>
      <c r="B89" s="132">
        <f>VLOOKUP(CONCATENATE($A89,B$9),lookups,MATCH(CONCATENATE($A$7,B$11),'Query Result 1'!$CK$7:$CU$7,FALSE),FALSE)</f>
        <v>4.2068010391792296E-5</v>
      </c>
      <c r="C89" s="41">
        <f>VLOOKUP(CONCATENATE($A89,C$9),lookups,MATCH(CONCATENATE($A$7,C$11),'Query Result 1'!$CK$7:$CU$7,FALSE),FALSE)</f>
        <v>1.0795502776026662</v>
      </c>
      <c r="D89" s="92"/>
      <c r="E89" s="133">
        <f>VLOOKUP(CONCATENATE($A89,E$9),lookups,MATCH(CONCATENATE($A$7,E$11),'Query Result 1'!$CK$7:$CU$7,FALSE),FALSE)</f>
        <v>3.2031311849498544E-4</v>
      </c>
      <c r="F89" s="41">
        <f>VLOOKUP(CONCATENATE($A89,F$9),lookups,MATCH(CONCATENATE($A$7,F$11),'Query Result 1'!$CK$7:$CU$7,FALSE),FALSE)</f>
        <v>1.0795502776026662</v>
      </c>
      <c r="G89" s="93"/>
      <c r="H89" s="46"/>
      <c r="I89" s="132"/>
      <c r="J89" s="41"/>
      <c r="K89" s="42"/>
      <c r="L89" s="133"/>
      <c r="M89" s="41"/>
      <c r="N89" s="93"/>
      <c r="O89" s="46"/>
      <c r="P89" s="132"/>
      <c r="Q89" s="41"/>
      <c r="R89" s="93"/>
      <c r="S89" s="133"/>
      <c r="T89" s="41"/>
      <c r="U89" s="93"/>
      <c r="W89" s="106"/>
      <c r="AA89" s="106"/>
      <c r="AG89" s="106"/>
      <c r="AJ89" s="106"/>
    </row>
    <row r="90" spans="1:36" x14ac:dyDescent="0.3">
      <c r="A90" s="46">
        <v>78</v>
      </c>
      <c r="B90" s="132">
        <f>VLOOKUP(CONCATENATE($A90,B$9),lookups,MATCH(CONCATENATE($A$7,B$11),'Query Result 1'!$CK$7:$CU$7,FALSE),FALSE)</f>
        <v>3.4449394336585821E-5</v>
      </c>
      <c r="C90" s="41">
        <f>VLOOKUP(CONCATENATE($A90,C$9),lookups,MATCH(CONCATENATE($A$7,C$11),'Query Result 1'!$CK$7:$CU$7,FALSE),FALSE)</f>
        <v>1.0795502776026662</v>
      </c>
      <c r="D90" s="92"/>
      <c r="E90" s="133">
        <f>VLOOKUP(CONCATENATE($A90,E$9),lookups,MATCH(CONCATENATE($A$7,E$11),'Query Result 1'!$CK$7:$CU$7,FALSE),FALSE)</f>
        <v>2.6267663181646687E-4</v>
      </c>
      <c r="F90" s="41">
        <f>VLOOKUP(CONCATENATE($A90,F$9),lookups,MATCH(CONCATENATE($A$7,F$11),'Query Result 1'!$CK$7:$CU$7,FALSE),FALSE)</f>
        <v>1.0795502776026662</v>
      </c>
      <c r="G90" s="93"/>
      <c r="H90" s="46"/>
      <c r="I90" s="132"/>
      <c r="J90" s="41"/>
      <c r="K90" s="42"/>
      <c r="L90" s="133"/>
      <c r="M90" s="41"/>
      <c r="N90" s="93"/>
      <c r="O90" s="46"/>
      <c r="P90" s="132"/>
      <c r="Q90" s="41"/>
      <c r="R90" s="93"/>
      <c r="S90" s="133"/>
      <c r="T90" s="41"/>
      <c r="U90" s="93"/>
      <c r="W90" s="106"/>
      <c r="AA90" s="106"/>
      <c r="AG90" s="106"/>
      <c r="AJ90" s="106"/>
    </row>
    <row r="91" spans="1:36" x14ac:dyDescent="0.3">
      <c r="A91" s="45">
        <v>79</v>
      </c>
      <c r="B91" s="132">
        <f>VLOOKUP(CONCATENATE($A91,B$9),lookups,MATCH(CONCATENATE($A$7,B$11),'Query Result 1'!$CK$7:$CU$7,FALSE),FALSE)</f>
        <v>2.0868383107739486E-5</v>
      </c>
      <c r="C91" s="41">
        <f>VLOOKUP(CONCATENATE($A91,C$9),lookups,MATCH(CONCATENATE($A$7,C$11),'Query Result 1'!$CK$7:$CU$7,FALSE),FALSE)</f>
        <v>1.0804582256914828</v>
      </c>
      <c r="D91" s="92"/>
      <c r="E91" s="133">
        <f>VLOOKUP(CONCATENATE($A91,E$9),lookups,MATCH(CONCATENATE($A$7,E$11),'Query Result 1'!$CK$7:$CU$7,FALSE),FALSE)</f>
        <v>1.8185305279601552E-4</v>
      </c>
      <c r="F91" s="41">
        <f>VLOOKUP(CONCATENATE($A91,F$9),lookups,MATCH(CONCATENATE($A$7,F$11),'Query Result 1'!$CK$7:$CU$7,FALSE),FALSE)</f>
        <v>1.0804582256914828</v>
      </c>
      <c r="G91" s="93"/>
      <c r="H91" s="45"/>
      <c r="I91" s="132"/>
      <c r="J91" s="41"/>
      <c r="K91" s="42"/>
      <c r="L91" s="133"/>
      <c r="M91" s="41"/>
      <c r="N91" s="93"/>
      <c r="O91" s="45"/>
      <c r="P91" s="132"/>
      <c r="Q91" s="41"/>
      <c r="R91" s="93"/>
      <c r="S91" s="133"/>
      <c r="T91" s="41"/>
      <c r="U91" s="93"/>
      <c r="W91" s="106"/>
      <c r="AA91" s="106"/>
      <c r="AG91" s="106"/>
      <c r="AJ91" s="106"/>
    </row>
    <row r="92" spans="1:36" x14ac:dyDescent="0.3">
      <c r="A92" s="46">
        <v>80</v>
      </c>
      <c r="B92" s="132">
        <f>VLOOKUP(CONCATENATE($A92,B$9),lookups,MATCH(CONCATENATE($A$7,B$11),'Query Result 1'!$CK$7:$CU$7,FALSE),FALSE)</f>
        <v>1.722469716829291E-5</v>
      </c>
      <c r="C92" s="41">
        <f>VLOOKUP(CONCATENATE($A92,C$9),lookups,MATCH(CONCATENATE($A$7,C$11),'Query Result 1'!$CK$7:$CU$7,FALSE),FALSE)</f>
        <v>1.0813661737802991</v>
      </c>
      <c r="D92" s="92"/>
      <c r="E92" s="133">
        <f>VLOOKUP(CONCATENATE($A92,E$9),lookups,MATCH(CONCATENATE($A$7,E$11),'Query Result 1'!$CK$7:$CU$7,FALSE),FALSE)</f>
        <v>1.3017896129113681E-4</v>
      </c>
      <c r="F92" s="41">
        <f>VLOOKUP(CONCATENATE($A92,F$9),lookups,MATCH(CONCATENATE($A$7,F$11),'Query Result 1'!$CK$7:$CU$7,FALSE),FALSE)</f>
        <v>1.0813661737802991</v>
      </c>
      <c r="G92" s="93"/>
      <c r="H92" s="46"/>
      <c r="I92" s="132"/>
      <c r="J92" s="41"/>
      <c r="K92" s="42"/>
      <c r="L92" s="133"/>
      <c r="M92" s="41"/>
      <c r="N92" s="93"/>
      <c r="O92" s="46"/>
      <c r="P92" s="132"/>
      <c r="Q92" s="41"/>
      <c r="R92" s="93"/>
      <c r="S92" s="133"/>
      <c r="T92" s="41"/>
      <c r="U92" s="93"/>
      <c r="W92" s="106"/>
      <c r="AA92" s="106"/>
      <c r="AG92" s="106"/>
      <c r="AJ92" s="106"/>
    </row>
    <row r="93" spans="1:36" x14ac:dyDescent="0.3">
      <c r="A93" s="46">
        <v>81</v>
      </c>
      <c r="B93" s="132">
        <f>VLOOKUP(CONCATENATE($A93,B$9),lookups,MATCH(CONCATENATE($A$7,B$11),'Query Result 1'!$CK$7:$CU$7,FALSE),FALSE)</f>
        <v>7.6186160552064792E-6</v>
      </c>
      <c r="C93" s="41">
        <f>VLOOKUP(CONCATENATE($A93,C$9),lookups,MATCH(CONCATENATE($A$7,C$11),'Query Result 1'!$CK$7:$CU$7,FALSE),FALSE)</f>
        <v>1.0822741218691154</v>
      </c>
      <c r="D93" s="92"/>
      <c r="E93" s="133">
        <f>VLOOKUP(CONCATENATE($A93,E$9),lookups,MATCH(CONCATENATE($A$7,E$11),'Query Result 1'!$CK$7:$CU$7,FALSE),FALSE)</f>
        <v>7.7511137257318098E-5</v>
      </c>
      <c r="F93" s="41">
        <f>VLOOKUP(CONCATENATE($A93,F$9),lookups,MATCH(CONCATENATE($A$7,F$11),'Query Result 1'!$CK$7:$CU$7,FALSE),FALSE)</f>
        <v>1.0822741218691154</v>
      </c>
      <c r="G93" s="93"/>
      <c r="H93" s="46"/>
      <c r="I93" s="132"/>
      <c r="J93" s="41"/>
      <c r="K93" s="42"/>
      <c r="L93" s="133"/>
      <c r="M93" s="41"/>
      <c r="N93" s="93"/>
      <c r="O93" s="46"/>
      <c r="P93" s="132"/>
      <c r="Q93" s="41"/>
      <c r="R93" s="93"/>
      <c r="S93" s="133"/>
      <c r="T93" s="41"/>
      <c r="U93" s="93"/>
      <c r="W93" s="106"/>
      <c r="AA93" s="106"/>
      <c r="AG93" s="106"/>
      <c r="AJ93" s="106"/>
    </row>
    <row r="94" spans="1:36" x14ac:dyDescent="0.3">
      <c r="A94" s="45">
        <v>82</v>
      </c>
      <c r="B94" s="132">
        <f>VLOOKUP(CONCATENATE($A94,B$9),lookups,MATCH(CONCATENATE($A$7,B$11),'Query Result 1'!$CK$7:$CU$7,FALSE),FALSE)</f>
        <v>5.6311509973265282E-6</v>
      </c>
      <c r="C94" s="41">
        <f>VLOOKUP(CONCATENATE($A94,C$9),lookups,MATCH(CONCATENATE($A$7,C$11),'Query Result 1'!$CK$7:$CU$7,FALSE),FALSE)</f>
        <v>1.0831820699579318</v>
      </c>
      <c r="D94" s="92"/>
      <c r="E94" s="133">
        <f>VLOOKUP(CONCATENATE($A94,E$9),lookups,MATCH(CONCATENATE($A$7,E$11),'Query Result 1'!$CK$7:$CU$7,FALSE),FALSE)</f>
        <v>4.0743033686538997E-5</v>
      </c>
      <c r="F94" s="41">
        <f>VLOOKUP(CONCATENATE($A94,F$9),lookups,MATCH(CONCATENATE($A$7,F$11),'Query Result 1'!$CK$7:$CU$7,FALSE),FALSE)</f>
        <v>1.0831820699579318</v>
      </c>
      <c r="G94" s="93"/>
      <c r="H94" s="45"/>
      <c r="I94" s="132"/>
      <c r="J94" s="41"/>
      <c r="K94" s="42"/>
      <c r="L94" s="133"/>
      <c r="M94" s="41"/>
      <c r="N94" s="93"/>
      <c r="O94" s="45"/>
      <c r="P94" s="132"/>
      <c r="Q94" s="41"/>
      <c r="R94" s="93"/>
      <c r="S94" s="133"/>
      <c r="T94" s="41"/>
      <c r="U94" s="93"/>
      <c r="W94" s="106"/>
      <c r="AA94" s="106"/>
      <c r="AG94" s="106"/>
      <c r="AJ94" s="106"/>
    </row>
    <row r="95" spans="1:36" x14ac:dyDescent="0.3">
      <c r="A95" s="46">
        <v>83</v>
      </c>
      <c r="B95" s="132">
        <f>VLOOKUP(CONCATENATE($A95,B$9),lookups,MATCH(CONCATENATE($A$7,B$11),'Query Result 1'!$CK$7:$CU$7,FALSE),FALSE)</f>
        <v>6.9561277025798289E-6</v>
      </c>
      <c r="C95" s="41">
        <f>VLOOKUP(CONCATENATE($A95,C$9),lookups,MATCH(CONCATENATE($A$7,C$11),'Query Result 1'!$CK$7:$CU$7,FALSE),FALSE)</f>
        <v>1.0831820699579318</v>
      </c>
      <c r="D95" s="92"/>
      <c r="E95" s="133">
        <f>VLOOKUP(CONCATENATE($A95,E$9),lookups,MATCH(CONCATENATE($A$7,E$11),'Query Result 1'!$CK$7:$CU$7,FALSE),FALSE)</f>
        <v>5.6642754149578605E-5</v>
      </c>
      <c r="F95" s="41">
        <f>VLOOKUP(CONCATENATE($A95,F$9),lookups,MATCH(CONCATENATE($A$7,F$11),'Query Result 1'!$CK$7:$CU$7,FALSE),FALSE)</f>
        <v>1.0831820699579318</v>
      </c>
      <c r="G95" s="93"/>
      <c r="H95" s="46"/>
      <c r="I95" s="132"/>
      <c r="J95" s="41"/>
      <c r="K95" s="42"/>
      <c r="L95" s="133"/>
      <c r="M95" s="41"/>
      <c r="N95" s="93"/>
      <c r="O95" s="46"/>
      <c r="P95" s="132"/>
      <c r="Q95" s="41"/>
      <c r="R95" s="93"/>
      <c r="S95" s="133"/>
      <c r="T95" s="41"/>
      <c r="U95" s="93"/>
      <c r="W95" s="106"/>
      <c r="AA95" s="106"/>
      <c r="AG95" s="106"/>
      <c r="AJ95" s="106"/>
    </row>
    <row r="96" spans="1:36" ht="13.5" thickBot="1" x14ac:dyDescent="0.35">
      <c r="A96" s="47" t="s">
        <v>110</v>
      </c>
      <c r="B96" s="135">
        <f>IFERROR(VLOOKUP(CONCATENATE($A96,B$9),lookups,MATCH(CONCATENATE($A$7,B$11),'Query Result 1'!$CK$7:$CU$7,FALSE),FALSE),VLOOKUP("NNNN",lookups,MATCH(CONCATENATE($A$7,B$11),'Query Result 1'!$CK$7:$CU$7,FALSE),FALSE))</f>
        <v>0.18173711733430586</v>
      </c>
      <c r="C96" s="80">
        <f>IFERROR(VLOOKUP(CONCATENATE($A96,C$9),lookups,MATCH(CONCATENATE($A$7,C$11),'Query Result 1'!$CK$7:$CU$7,FALSE),FALSE),VLOOKUP("NNNN",lookups,MATCH(CONCATENATE($A$7,C$11),'Query Result 1'!$CK$7:$CU$7,FALSE),FALSE))</f>
        <v>1.074102589069768</v>
      </c>
      <c r="D96" s="136"/>
      <c r="E96" s="137"/>
      <c r="F96" s="80"/>
      <c r="G96" s="81"/>
      <c r="H96" s="137"/>
      <c r="I96" s="77"/>
      <c r="J96" s="77"/>
      <c r="K96" s="71"/>
      <c r="L96" s="79"/>
      <c r="M96" s="77"/>
      <c r="N96" s="81"/>
      <c r="O96" s="137"/>
      <c r="P96" s="77"/>
      <c r="Q96" s="77"/>
      <c r="R96" s="81"/>
      <c r="S96" s="79"/>
      <c r="T96" s="77"/>
      <c r="U96" s="81"/>
      <c r="W96" s="106"/>
      <c r="AA96" s="106"/>
      <c r="AG96" s="106"/>
      <c r="AJ96" s="106"/>
    </row>
    <row r="97" spans="1:36" x14ac:dyDescent="0.3">
      <c r="B97" s="25"/>
      <c r="C97" s="26"/>
      <c r="D97" s="26"/>
      <c r="E97" s="26"/>
      <c r="F97" s="26"/>
      <c r="G97" s="26"/>
      <c r="H97" s="26"/>
      <c r="I97" s="26"/>
      <c r="K97" s="106"/>
      <c r="L97" s="26"/>
      <c r="N97" s="22"/>
      <c r="O97" s="22"/>
      <c r="P97" s="26"/>
      <c r="S97" s="26"/>
      <c r="T97" s="106"/>
      <c r="U97" s="22"/>
      <c r="W97" s="106"/>
      <c r="AA97" s="106"/>
      <c r="AG97" s="106"/>
      <c r="AJ97" s="106"/>
    </row>
    <row r="98" spans="1:36" x14ac:dyDescent="0.3">
      <c r="A98" s="27" t="s">
        <v>39</v>
      </c>
      <c r="B98" s="23" t="e">
        <f>(SUMPRODUCT(B12:B96,C12:C96)+SUMPRODUCT(E12:E96,F12:F96)+SUMPRODUCT(#REF!,#REF!)+SUMPRODUCT(#REF!,#REF!)+SUMPRODUCT(I12:I96,J12:J96)+SUMPRODUCT(L12:L96,M12:M96)+SUMPRODUCT(#REF!,#REF!)+SUMPRODUCT(#REF!,#REF!)+SUMPRODUCT(P12:P96,Q12:Q96)+SUMPRODUCT(S12:S96,T12:T96)+SUMPRODUCT(#REF!,#REF!)+SUMPRODUCT(#REF!,#REF!))</f>
        <v>#REF!</v>
      </c>
      <c r="F98" s="26"/>
      <c r="G98" s="26"/>
      <c r="H98" s="26"/>
      <c r="I98" s="22"/>
      <c r="K98" s="106"/>
      <c r="L98" s="26"/>
      <c r="N98" s="22"/>
      <c r="O98" s="22"/>
      <c r="P98" s="22"/>
      <c r="S98" s="26"/>
      <c r="T98" s="106"/>
      <c r="U98" s="22"/>
      <c r="W98" s="106"/>
      <c r="AA98" s="106"/>
      <c r="AG98" s="106"/>
      <c r="AJ98" s="106"/>
    </row>
    <row r="99" spans="1:36" ht="13.5" thickBot="1" x14ac:dyDescent="0.35">
      <c r="A99" s="27"/>
      <c r="B99" s="22"/>
      <c r="C99" s="26"/>
      <c r="F99" s="26"/>
      <c r="G99" s="26"/>
      <c r="H99" s="26"/>
      <c r="I99" s="26"/>
      <c r="K99" s="106"/>
      <c r="L99" s="26"/>
      <c r="N99" s="22"/>
      <c r="O99" s="22"/>
      <c r="P99" s="26"/>
      <c r="S99" s="26"/>
      <c r="T99" s="106"/>
      <c r="U99" s="22"/>
      <c r="W99" s="106"/>
      <c r="AA99" s="106"/>
      <c r="AG99" s="106"/>
      <c r="AJ99" s="106"/>
    </row>
    <row r="100" spans="1:36" x14ac:dyDescent="0.3">
      <c r="A100" s="56"/>
      <c r="B100" s="57"/>
      <c r="C100" s="58"/>
      <c r="D100" s="57"/>
      <c r="E100" s="57"/>
      <c r="F100" s="58"/>
      <c r="G100" s="58"/>
      <c r="H100" s="58"/>
      <c r="I100" s="58"/>
      <c r="J100" s="59"/>
      <c r="K100" s="59"/>
      <c r="L100" s="58"/>
      <c r="M100" s="59"/>
      <c r="N100" s="58"/>
      <c r="O100" s="58"/>
      <c r="P100" s="58"/>
      <c r="Q100" s="59"/>
      <c r="R100" s="59"/>
      <c r="S100" s="58"/>
      <c r="T100" s="59"/>
      <c r="U100" s="58"/>
      <c r="W100" s="106"/>
      <c r="AA100" s="106"/>
      <c r="AG100" s="106"/>
      <c r="AJ100" s="106"/>
    </row>
    <row r="101" spans="1:36" s="28" customFormat="1" ht="15.5" x14ac:dyDescent="0.35">
      <c r="A101" s="61" t="s">
        <v>111</v>
      </c>
      <c r="B101" s="62"/>
      <c r="C101" s="63"/>
      <c r="D101" s="63"/>
      <c r="E101" s="63"/>
      <c r="F101" s="63"/>
      <c r="G101" s="63"/>
      <c r="H101" s="64"/>
      <c r="I101" s="64"/>
      <c r="J101" s="62"/>
      <c r="K101" s="62"/>
      <c r="L101" s="64"/>
      <c r="M101" s="62"/>
      <c r="N101" s="62"/>
      <c r="O101" s="65"/>
      <c r="P101" s="64"/>
      <c r="Q101" s="62"/>
      <c r="R101" s="62"/>
      <c r="S101" s="64"/>
      <c r="T101" s="62"/>
      <c r="U101" s="62"/>
    </row>
    <row r="102" spans="1:36" x14ac:dyDescent="0.3">
      <c r="A102" s="66" t="s">
        <v>40</v>
      </c>
      <c r="B102" s="44"/>
      <c r="C102" s="104"/>
      <c r="D102" s="104"/>
      <c r="E102" s="104"/>
      <c r="F102" s="104"/>
      <c r="G102" s="104"/>
      <c r="H102" s="138"/>
      <c r="I102" s="138"/>
      <c r="J102" s="44"/>
      <c r="K102" s="44"/>
      <c r="L102" s="138"/>
      <c r="M102" s="44"/>
      <c r="N102" s="44"/>
      <c r="O102" s="42"/>
      <c r="P102" s="138"/>
      <c r="Q102" s="44"/>
      <c r="R102" s="44"/>
      <c r="S102" s="138"/>
      <c r="T102" s="44"/>
      <c r="U102" s="44"/>
      <c r="W102" s="106"/>
      <c r="AA102" s="106"/>
      <c r="AG102" s="106"/>
      <c r="AJ102" s="106"/>
    </row>
    <row r="103" spans="1:36" ht="13.5" thickBot="1" x14ac:dyDescent="0.35">
      <c r="A103" s="89"/>
      <c r="B103" s="68"/>
      <c r="C103" s="69"/>
      <c r="D103" s="69"/>
      <c r="E103" s="69"/>
      <c r="F103" s="69"/>
      <c r="G103" s="69"/>
      <c r="H103" s="70"/>
      <c r="I103" s="70"/>
      <c r="J103" s="68"/>
      <c r="K103" s="68"/>
      <c r="L103" s="70"/>
      <c r="M103" s="68"/>
      <c r="N103" s="68"/>
      <c r="O103" s="71"/>
      <c r="P103" s="70"/>
      <c r="Q103" s="68"/>
      <c r="R103" s="68"/>
      <c r="S103" s="70"/>
      <c r="T103" s="68"/>
      <c r="U103" s="68"/>
      <c r="W103" s="106"/>
      <c r="AA103" s="106"/>
      <c r="AG103" s="106"/>
      <c r="AJ103" s="106"/>
    </row>
    <row r="104" spans="1:36" s="103" customFormat="1" x14ac:dyDescent="0.3">
      <c r="C104" s="105"/>
      <c r="D104" s="105"/>
      <c r="E104" s="105"/>
      <c r="F104" s="105"/>
      <c r="G104" s="105"/>
      <c r="H104" s="17"/>
      <c r="I104" s="17"/>
      <c r="L104" s="17"/>
      <c r="P104" s="17"/>
      <c r="S104" s="17"/>
    </row>
    <row r="105" spans="1:36" s="21" customFormat="1" ht="39" hidden="1" x14ac:dyDescent="0.3">
      <c r="A105" s="19" t="s">
        <v>36</v>
      </c>
      <c r="B105" s="19" t="s">
        <v>19</v>
      </c>
      <c r="C105" s="19" t="s">
        <v>62</v>
      </c>
      <c r="D105" s="20"/>
      <c r="E105" s="19" t="s">
        <v>19</v>
      </c>
      <c r="F105" s="19" t="s">
        <v>62</v>
      </c>
      <c r="H105" s="19"/>
      <c r="K105" s="19"/>
      <c r="N105" s="19"/>
      <c r="R105" s="19"/>
      <c r="U105" s="19"/>
    </row>
    <row r="106" spans="1:36" hidden="1" x14ac:dyDescent="0.3">
      <c r="H106" s="106"/>
      <c r="K106" s="106"/>
      <c r="N106" s="22"/>
      <c r="O106" s="22"/>
      <c r="T106" s="106"/>
      <c r="U106" s="22"/>
      <c r="W106" s="106"/>
      <c r="AA106" s="106"/>
      <c r="AG106" s="106"/>
      <c r="AJ106" s="106"/>
    </row>
    <row r="107" spans="1:36" ht="12.75" hidden="1" customHeight="1" x14ac:dyDescent="0.3">
      <c r="B107" s="226" t="s">
        <v>37</v>
      </c>
      <c r="C107" s="226"/>
      <c r="D107" s="105"/>
      <c r="E107" s="226" t="s">
        <v>38</v>
      </c>
      <c r="F107" s="226"/>
      <c r="G107" s="105"/>
      <c r="H107" s="105"/>
      <c r="I107" s="103"/>
      <c r="K107" s="106"/>
      <c r="L107" s="103"/>
      <c r="P107" s="103"/>
      <c r="S107" s="103"/>
      <c r="T107" s="106"/>
      <c r="W107" s="106"/>
      <c r="AA107" s="106"/>
      <c r="AG107" s="106"/>
      <c r="AJ107" s="106"/>
    </row>
    <row r="108" spans="1:36" hidden="1" x14ac:dyDescent="0.3">
      <c r="E108" s="106"/>
      <c r="F108" s="106"/>
      <c r="G108" s="106"/>
      <c r="H108" s="106"/>
      <c r="K108" s="106"/>
      <c r="T108" s="106"/>
      <c r="W108" s="106"/>
      <c r="AA108" s="106"/>
      <c r="AG108" s="106"/>
      <c r="AJ108" s="106"/>
    </row>
    <row r="109" spans="1:36" hidden="1" x14ac:dyDescent="0.3">
      <c r="A109" s="24">
        <f>A12</f>
        <v>0</v>
      </c>
      <c r="B109" s="139">
        <f>B12</f>
        <v>1.455486910720751E-3</v>
      </c>
      <c r="C109" s="23" t="e">
        <f>C12/$B$98</f>
        <v>#REF!</v>
      </c>
      <c r="E109" s="139">
        <f>E12</f>
        <v>6.3234513258213774E-4</v>
      </c>
      <c r="F109" s="23" t="e">
        <f>F12/$B$98</f>
        <v>#REF!</v>
      </c>
      <c r="K109" s="106"/>
      <c r="T109" s="106"/>
      <c r="W109" s="106"/>
      <c r="AA109" s="106"/>
      <c r="AG109" s="106"/>
      <c r="AJ109" s="106"/>
    </row>
    <row r="110" spans="1:36" hidden="1" x14ac:dyDescent="0.3">
      <c r="A110" s="24">
        <f t="shared" ref="A110:B125" si="0">A13</f>
        <v>1</v>
      </c>
      <c r="B110" s="139">
        <f t="shared" si="0"/>
        <v>2.6304100041041152E-3</v>
      </c>
      <c r="C110" s="23" t="e">
        <f t="shared" ref="C110:C173" si="1">C13/$B$98</f>
        <v>#REF!</v>
      </c>
      <c r="E110" s="139">
        <f t="shared" ref="E110:E173" si="2">E13</f>
        <v>1.5230607226886692E-3</v>
      </c>
      <c r="F110" s="23" t="e">
        <f t="shared" ref="F110:F173" si="3">F13/$B$98</f>
        <v>#REF!</v>
      </c>
      <c r="K110" s="106"/>
      <c r="T110" s="106"/>
      <c r="W110" s="106"/>
      <c r="AA110" s="106"/>
      <c r="AG110" s="106"/>
      <c r="AJ110" s="106"/>
    </row>
    <row r="111" spans="1:36" hidden="1" x14ac:dyDescent="0.3">
      <c r="A111" s="24">
        <f t="shared" si="0"/>
        <v>2</v>
      </c>
      <c r="B111" s="139">
        <f t="shared" si="0"/>
        <v>3.4038651557957295E-3</v>
      </c>
      <c r="C111" s="23" t="e">
        <f t="shared" si="1"/>
        <v>#REF!</v>
      </c>
      <c r="E111" s="139">
        <f t="shared" si="2"/>
        <v>2.4628004508895729E-3</v>
      </c>
      <c r="F111" s="23" t="e">
        <f t="shared" si="3"/>
        <v>#REF!</v>
      </c>
      <c r="K111" s="106"/>
      <c r="T111" s="106"/>
      <c r="W111" s="106"/>
      <c r="AA111" s="106"/>
      <c r="AG111" s="106"/>
      <c r="AJ111" s="106"/>
    </row>
    <row r="112" spans="1:36" hidden="1" x14ac:dyDescent="0.3">
      <c r="A112" s="24">
        <f t="shared" si="0"/>
        <v>3</v>
      </c>
      <c r="B112" s="139">
        <f t="shared" si="0"/>
        <v>4.1803015050741639E-3</v>
      </c>
      <c r="C112" s="23" t="e">
        <f t="shared" si="1"/>
        <v>#REF!</v>
      </c>
      <c r="E112" s="139">
        <f t="shared" si="2"/>
        <v>2.065969927666209E-3</v>
      </c>
      <c r="F112" s="23" t="e">
        <f t="shared" si="3"/>
        <v>#REF!</v>
      </c>
      <c r="K112" s="106"/>
      <c r="T112" s="106"/>
      <c r="W112" s="106"/>
      <c r="AA112" s="106"/>
      <c r="AG112" s="106"/>
      <c r="AJ112" s="106"/>
    </row>
    <row r="113" spans="1:36" hidden="1" x14ac:dyDescent="0.3">
      <c r="A113" s="24">
        <f t="shared" si="0"/>
        <v>4</v>
      </c>
      <c r="B113" s="139">
        <f t="shared" si="0"/>
        <v>3.9600241278258024E-3</v>
      </c>
      <c r="C113" s="23" t="e">
        <f t="shared" si="1"/>
        <v>#REF!</v>
      </c>
      <c r="E113" s="139">
        <f t="shared" si="2"/>
        <v>2.3269903386011095E-3</v>
      </c>
      <c r="F113" s="23" t="e">
        <f t="shared" si="3"/>
        <v>#REF!</v>
      </c>
      <c r="G113" s="26"/>
      <c r="H113" s="26"/>
      <c r="J113" s="139"/>
      <c r="K113" s="26"/>
      <c r="M113" s="139"/>
      <c r="N113" s="26"/>
      <c r="O113" s="26"/>
      <c r="Q113" s="139"/>
      <c r="R113" s="26"/>
      <c r="T113" s="139"/>
      <c r="U113" s="26"/>
      <c r="W113" s="106"/>
      <c r="AA113" s="106"/>
      <c r="AG113" s="106"/>
      <c r="AJ113" s="106"/>
    </row>
    <row r="114" spans="1:36" hidden="1" x14ac:dyDescent="0.3">
      <c r="A114" s="24">
        <f t="shared" si="0"/>
        <v>5</v>
      </c>
      <c r="B114" s="139">
        <f t="shared" si="0"/>
        <v>4.9746250398735176E-3</v>
      </c>
      <c r="C114" s="23" t="e">
        <f t="shared" si="1"/>
        <v>#REF!</v>
      </c>
      <c r="E114" s="139">
        <f t="shared" si="2"/>
        <v>2.5707860523677168E-3</v>
      </c>
      <c r="F114" s="23" t="e">
        <f t="shared" si="3"/>
        <v>#REF!</v>
      </c>
      <c r="G114" s="26"/>
      <c r="H114" s="26"/>
      <c r="J114" s="139"/>
      <c r="K114" s="26"/>
      <c r="M114" s="139"/>
      <c r="N114" s="26"/>
      <c r="O114" s="26"/>
      <c r="Q114" s="139"/>
      <c r="R114" s="26"/>
      <c r="T114" s="139"/>
      <c r="U114" s="26"/>
      <c r="W114" s="106"/>
      <c r="AA114" s="106"/>
      <c r="AG114" s="106"/>
      <c r="AJ114" s="106"/>
    </row>
    <row r="115" spans="1:36" hidden="1" x14ac:dyDescent="0.3">
      <c r="A115" s="24">
        <f t="shared" si="0"/>
        <v>6</v>
      </c>
      <c r="B115" s="139">
        <f t="shared" si="0"/>
        <v>6.2171219452248003E-3</v>
      </c>
      <c r="C115" s="23" t="e">
        <f t="shared" si="1"/>
        <v>#REF!</v>
      </c>
      <c r="E115" s="139">
        <f t="shared" si="2"/>
        <v>3.0878582115928172E-3</v>
      </c>
      <c r="F115" s="23" t="e">
        <f t="shared" si="3"/>
        <v>#REF!</v>
      </c>
      <c r="G115" s="26"/>
      <c r="H115" s="26"/>
      <c r="J115" s="139"/>
      <c r="K115" s="26"/>
      <c r="M115" s="139"/>
      <c r="N115" s="26"/>
      <c r="O115" s="26"/>
      <c r="Q115" s="139"/>
      <c r="R115" s="26"/>
      <c r="T115" s="139"/>
      <c r="U115" s="26"/>
      <c r="W115" s="106"/>
      <c r="AA115" s="106"/>
      <c r="AG115" s="106"/>
      <c r="AJ115" s="106"/>
    </row>
    <row r="116" spans="1:36" hidden="1" x14ac:dyDescent="0.3">
      <c r="A116" s="24">
        <f t="shared" si="0"/>
        <v>7</v>
      </c>
      <c r="B116" s="139">
        <f t="shared" si="0"/>
        <v>7.1389744879047845E-3</v>
      </c>
      <c r="C116" s="23" t="e">
        <f t="shared" si="1"/>
        <v>#REF!</v>
      </c>
      <c r="E116" s="139">
        <f t="shared" si="2"/>
        <v>3.6271237306309107E-3</v>
      </c>
      <c r="F116" s="23" t="e">
        <f t="shared" si="3"/>
        <v>#REF!</v>
      </c>
      <c r="G116" s="26"/>
      <c r="H116" s="26"/>
      <c r="J116" s="139"/>
      <c r="K116" s="26"/>
      <c r="M116" s="139"/>
      <c r="N116" s="26"/>
      <c r="O116" s="26"/>
      <c r="Q116" s="139"/>
      <c r="R116" s="26"/>
      <c r="T116" s="139"/>
      <c r="U116" s="26"/>
      <c r="W116" s="106"/>
      <c r="AA116" s="106"/>
      <c r="AG116" s="106"/>
      <c r="AJ116" s="106"/>
    </row>
    <row r="117" spans="1:36" hidden="1" x14ac:dyDescent="0.3">
      <c r="A117" s="24">
        <f t="shared" si="0"/>
        <v>8</v>
      </c>
      <c r="B117" s="139">
        <f t="shared" si="0"/>
        <v>7.9975593929089237E-3</v>
      </c>
      <c r="C117" s="23" t="e">
        <f t="shared" si="1"/>
        <v>#REF!</v>
      </c>
      <c r="E117" s="139">
        <f t="shared" si="2"/>
        <v>3.9109999897314306E-3</v>
      </c>
      <c r="F117" s="23" t="e">
        <f t="shared" si="3"/>
        <v>#REF!</v>
      </c>
      <c r="G117" s="26"/>
      <c r="H117" s="26"/>
      <c r="J117" s="139"/>
      <c r="K117" s="26"/>
      <c r="M117" s="139"/>
      <c r="N117" s="26"/>
      <c r="O117" s="26"/>
      <c r="Q117" s="139"/>
      <c r="R117" s="26"/>
      <c r="T117" s="139"/>
      <c r="U117" s="26"/>
      <c r="W117" s="106"/>
      <c r="AA117" s="106"/>
      <c r="AG117" s="106"/>
      <c r="AJ117" s="106"/>
    </row>
    <row r="118" spans="1:36" hidden="1" x14ac:dyDescent="0.3">
      <c r="A118" s="24">
        <f t="shared" si="0"/>
        <v>9</v>
      </c>
      <c r="B118" s="139">
        <f t="shared" si="0"/>
        <v>9.6537802744755489E-3</v>
      </c>
      <c r="C118" s="23" t="e">
        <f t="shared" si="1"/>
        <v>#REF!</v>
      </c>
      <c r="E118" s="139">
        <f t="shared" si="2"/>
        <v>5.6344634390896615E-3</v>
      </c>
      <c r="F118" s="23" t="e">
        <f t="shared" si="3"/>
        <v>#REF!</v>
      </c>
      <c r="G118" s="26"/>
      <c r="H118" s="26"/>
      <c r="J118" s="139"/>
      <c r="K118" s="26"/>
      <c r="M118" s="139"/>
      <c r="N118" s="26"/>
      <c r="O118" s="26"/>
      <c r="Q118" s="139"/>
      <c r="R118" s="26"/>
      <c r="T118" s="139"/>
      <c r="U118" s="26"/>
      <c r="W118" s="106"/>
      <c r="AA118" s="106"/>
      <c r="AG118" s="106"/>
      <c r="AJ118" s="106"/>
    </row>
    <row r="119" spans="1:36" hidden="1" x14ac:dyDescent="0.3">
      <c r="A119" s="24">
        <f t="shared" si="0"/>
        <v>10</v>
      </c>
      <c r="B119" s="139">
        <f t="shared" si="0"/>
        <v>7.9809971840932564E-3</v>
      </c>
      <c r="C119" s="23" t="e">
        <f t="shared" si="1"/>
        <v>#REF!</v>
      </c>
      <c r="E119" s="139">
        <f t="shared" si="2"/>
        <v>5.0405426309598697E-3</v>
      </c>
      <c r="F119" s="23" t="e">
        <f t="shared" si="3"/>
        <v>#REF!</v>
      </c>
      <c r="G119" s="26"/>
      <c r="H119" s="26"/>
      <c r="J119" s="139"/>
      <c r="K119" s="26"/>
      <c r="M119" s="139"/>
      <c r="N119" s="26"/>
      <c r="O119" s="26"/>
      <c r="Q119" s="139"/>
      <c r="R119" s="26"/>
      <c r="T119" s="139"/>
      <c r="U119" s="26"/>
      <c r="W119" s="106"/>
      <c r="AA119" s="106"/>
      <c r="AG119" s="106"/>
      <c r="AJ119" s="106"/>
    </row>
    <row r="120" spans="1:36" hidden="1" x14ac:dyDescent="0.3">
      <c r="A120" s="24">
        <f t="shared" si="0"/>
        <v>11</v>
      </c>
      <c r="B120" s="139">
        <f t="shared" si="0"/>
        <v>7.7908630268894085E-3</v>
      </c>
      <c r="C120" s="23" t="e">
        <f t="shared" si="1"/>
        <v>#REF!</v>
      </c>
      <c r="E120" s="139">
        <f t="shared" si="2"/>
        <v>5.6689128334262472E-3</v>
      </c>
      <c r="F120" s="23" t="e">
        <f t="shared" si="3"/>
        <v>#REF!</v>
      </c>
      <c r="G120" s="26"/>
      <c r="H120" s="26"/>
      <c r="J120" s="139"/>
      <c r="K120" s="26"/>
      <c r="M120" s="139"/>
      <c r="N120" s="26"/>
      <c r="O120" s="26"/>
      <c r="Q120" s="139"/>
      <c r="R120" s="26"/>
      <c r="T120" s="139"/>
      <c r="U120" s="26"/>
      <c r="W120" s="106"/>
      <c r="AA120" s="106"/>
      <c r="AG120" s="106"/>
      <c r="AJ120" s="106"/>
    </row>
    <row r="121" spans="1:36" hidden="1" x14ac:dyDescent="0.3">
      <c r="A121" s="24">
        <f t="shared" si="0"/>
        <v>12</v>
      </c>
      <c r="B121" s="139">
        <f t="shared" si="0"/>
        <v>7.2121794508700297E-3</v>
      </c>
      <c r="C121" s="23" t="e">
        <f t="shared" si="1"/>
        <v>#REF!</v>
      </c>
      <c r="E121" s="139">
        <f t="shared" si="2"/>
        <v>5.8805778620904621E-3</v>
      </c>
      <c r="F121" s="23" t="e">
        <f t="shared" si="3"/>
        <v>#REF!</v>
      </c>
      <c r="G121" s="26"/>
      <c r="H121" s="26"/>
      <c r="J121" s="139"/>
      <c r="K121" s="26"/>
      <c r="M121" s="139"/>
      <c r="N121" s="26"/>
      <c r="O121" s="26"/>
      <c r="Q121" s="139"/>
      <c r="R121" s="26"/>
      <c r="T121" s="139"/>
      <c r="U121" s="26"/>
      <c r="W121" s="106"/>
      <c r="AA121" s="106"/>
      <c r="AG121" s="106"/>
      <c r="AJ121" s="106"/>
    </row>
    <row r="122" spans="1:36" hidden="1" x14ac:dyDescent="0.3">
      <c r="A122" s="24">
        <f t="shared" si="0"/>
        <v>13</v>
      </c>
      <c r="B122" s="139">
        <f t="shared" si="0"/>
        <v>6.9200220873616766E-3</v>
      </c>
      <c r="C122" s="23" t="e">
        <f t="shared" si="1"/>
        <v>#REF!</v>
      </c>
      <c r="E122" s="139">
        <f t="shared" si="2"/>
        <v>6.8468171243964314E-3</v>
      </c>
      <c r="F122" s="23" t="e">
        <f t="shared" si="3"/>
        <v>#REF!</v>
      </c>
      <c r="G122" s="26"/>
      <c r="H122" s="26"/>
      <c r="J122" s="139"/>
      <c r="K122" s="26"/>
      <c r="M122" s="139"/>
      <c r="N122" s="26"/>
      <c r="O122" s="26"/>
      <c r="Q122" s="139"/>
      <c r="R122" s="26"/>
      <c r="T122" s="139"/>
      <c r="U122" s="26"/>
      <c r="W122" s="106"/>
      <c r="AA122" s="106"/>
      <c r="AG122" s="106"/>
      <c r="AJ122" s="106"/>
    </row>
    <row r="123" spans="1:36" hidden="1" x14ac:dyDescent="0.3">
      <c r="A123" s="24">
        <f t="shared" si="0"/>
        <v>14</v>
      </c>
      <c r="B123" s="139">
        <f t="shared" si="0"/>
        <v>6.5841404925799651E-3</v>
      </c>
      <c r="C123" s="23" t="e">
        <f t="shared" si="1"/>
        <v>#REF!</v>
      </c>
      <c r="E123" s="139">
        <f t="shared" si="2"/>
        <v>7.2164856251621026E-3</v>
      </c>
      <c r="F123" s="23" t="e">
        <f t="shared" si="3"/>
        <v>#REF!</v>
      </c>
      <c r="G123" s="26"/>
      <c r="H123" s="26"/>
      <c r="J123" s="139"/>
      <c r="K123" s="26"/>
      <c r="M123" s="139"/>
      <c r="N123" s="26"/>
      <c r="O123" s="26"/>
      <c r="Q123" s="139"/>
      <c r="R123" s="26"/>
      <c r="T123" s="139"/>
      <c r="U123" s="26"/>
      <c r="W123" s="106"/>
      <c r="AA123" s="106"/>
      <c r="AG123" s="106"/>
      <c r="AJ123" s="106"/>
    </row>
    <row r="124" spans="1:36" hidden="1" x14ac:dyDescent="0.3">
      <c r="A124" s="24">
        <f t="shared" si="0"/>
        <v>15</v>
      </c>
      <c r="B124" s="139">
        <f t="shared" si="0"/>
        <v>6.2406402817430469E-3</v>
      </c>
      <c r="C124" s="23" t="e">
        <f t="shared" si="1"/>
        <v>#REF!</v>
      </c>
      <c r="E124" s="139">
        <f t="shared" si="2"/>
        <v>8.0777204835767481E-3</v>
      </c>
      <c r="F124" s="23" t="e">
        <f t="shared" si="3"/>
        <v>#REF!</v>
      </c>
      <c r="G124" s="26"/>
      <c r="H124" s="26"/>
      <c r="J124" s="139"/>
      <c r="K124" s="26"/>
      <c r="M124" s="139"/>
      <c r="N124" s="26"/>
      <c r="O124" s="26"/>
      <c r="Q124" s="139"/>
      <c r="R124" s="26"/>
      <c r="T124" s="139"/>
      <c r="U124" s="26"/>
      <c r="W124" s="106"/>
      <c r="AA124" s="106"/>
      <c r="AG124" s="106"/>
      <c r="AJ124" s="106"/>
    </row>
    <row r="125" spans="1:36" hidden="1" x14ac:dyDescent="0.3">
      <c r="A125" s="24">
        <f t="shared" si="0"/>
        <v>16</v>
      </c>
      <c r="B125" s="139">
        <f t="shared" si="0"/>
        <v>5.8424847818144294E-3</v>
      </c>
      <c r="C125" s="23" t="e">
        <f t="shared" si="1"/>
        <v>#REF!</v>
      </c>
      <c r="E125" s="139">
        <f t="shared" si="2"/>
        <v>8.4815071345026912E-3</v>
      </c>
      <c r="F125" s="23" t="e">
        <f t="shared" si="3"/>
        <v>#REF!</v>
      </c>
      <c r="G125" s="26"/>
      <c r="H125" s="26"/>
      <c r="J125" s="139"/>
      <c r="K125" s="26"/>
      <c r="M125" s="139"/>
      <c r="N125" s="26"/>
      <c r="O125" s="26"/>
      <c r="Q125" s="139"/>
      <c r="R125" s="26"/>
      <c r="T125" s="139"/>
      <c r="U125" s="26"/>
      <c r="W125" s="106"/>
      <c r="AA125" s="106"/>
      <c r="AG125" s="106"/>
      <c r="AJ125" s="106"/>
    </row>
    <row r="126" spans="1:36" hidden="1" x14ac:dyDescent="0.3">
      <c r="A126" s="24">
        <f t="shared" ref="A126:B141" si="4">A29</f>
        <v>17</v>
      </c>
      <c r="B126" s="139">
        <f t="shared" si="4"/>
        <v>5.3565495751627815E-3</v>
      </c>
      <c r="C126" s="23" t="e">
        <f t="shared" si="1"/>
        <v>#REF!</v>
      </c>
      <c r="E126" s="139">
        <f t="shared" si="2"/>
        <v>8.7978453228819177E-3</v>
      </c>
      <c r="F126" s="23" t="e">
        <f t="shared" si="3"/>
        <v>#REF!</v>
      </c>
      <c r="G126" s="26"/>
      <c r="H126" s="26"/>
      <c r="J126" s="139"/>
      <c r="K126" s="26"/>
      <c r="M126" s="139"/>
      <c r="N126" s="26"/>
      <c r="O126" s="26"/>
      <c r="Q126" s="139"/>
      <c r="R126" s="26"/>
      <c r="T126" s="139"/>
      <c r="U126" s="26"/>
      <c r="W126" s="106"/>
      <c r="AA126" s="106"/>
      <c r="AG126" s="106"/>
      <c r="AJ126" s="106"/>
    </row>
    <row r="127" spans="1:36" hidden="1" x14ac:dyDescent="0.3">
      <c r="A127" s="24">
        <f t="shared" si="4"/>
        <v>18</v>
      </c>
      <c r="B127" s="139">
        <f t="shared" si="4"/>
        <v>4.9335507620106656E-3</v>
      </c>
      <c r="C127" s="23" t="e">
        <f t="shared" si="1"/>
        <v>#REF!</v>
      </c>
      <c r="E127" s="139">
        <f t="shared" si="2"/>
        <v>8.8743627276102952E-3</v>
      </c>
      <c r="F127" s="23" t="e">
        <f t="shared" si="3"/>
        <v>#REF!</v>
      </c>
      <c r="G127" s="26"/>
      <c r="H127" s="26"/>
      <c r="J127" s="139"/>
      <c r="K127" s="26"/>
      <c r="M127" s="139"/>
      <c r="N127" s="26"/>
      <c r="O127" s="26"/>
      <c r="Q127" s="139"/>
      <c r="R127" s="26"/>
      <c r="T127" s="139"/>
      <c r="U127" s="26"/>
      <c r="W127" s="106"/>
      <c r="AA127" s="106"/>
      <c r="AG127" s="106"/>
      <c r="AJ127" s="106"/>
    </row>
    <row r="128" spans="1:36" hidden="1" x14ac:dyDescent="0.3">
      <c r="A128" s="24">
        <f t="shared" si="4"/>
        <v>19</v>
      </c>
      <c r="B128" s="139">
        <f t="shared" si="4"/>
        <v>4.9173197973713121E-3</v>
      </c>
      <c r="C128" s="23" t="e">
        <f t="shared" si="1"/>
        <v>#REF!</v>
      </c>
      <c r="E128" s="139">
        <f t="shared" si="2"/>
        <v>9.1963320669868481E-3</v>
      </c>
      <c r="F128" s="23" t="e">
        <f t="shared" si="3"/>
        <v>#REF!</v>
      </c>
      <c r="G128" s="26"/>
      <c r="H128" s="26"/>
      <c r="J128" s="139"/>
      <c r="K128" s="26"/>
      <c r="M128" s="139"/>
      <c r="N128" s="26"/>
      <c r="O128" s="26"/>
      <c r="Q128" s="139"/>
      <c r="R128" s="26"/>
      <c r="T128" s="139"/>
      <c r="U128" s="26"/>
      <c r="W128" s="106"/>
      <c r="AA128" s="106"/>
      <c r="AG128" s="106"/>
      <c r="AJ128" s="106"/>
    </row>
    <row r="129" spans="1:36" hidden="1" x14ac:dyDescent="0.3">
      <c r="A129" s="24">
        <f t="shared" si="4"/>
        <v>20</v>
      </c>
      <c r="B129" s="139">
        <f t="shared" si="4"/>
        <v>4.4684839384667571E-3</v>
      </c>
      <c r="C129" s="23" t="e">
        <f t="shared" si="1"/>
        <v>#REF!</v>
      </c>
      <c r="E129" s="139">
        <f t="shared" si="2"/>
        <v>9.3646041085540168E-3</v>
      </c>
      <c r="F129" s="23" t="e">
        <f t="shared" si="3"/>
        <v>#REF!</v>
      </c>
      <c r="G129" s="26"/>
      <c r="H129" s="26"/>
      <c r="J129" s="139"/>
      <c r="K129" s="26"/>
      <c r="M129" s="139"/>
      <c r="N129" s="26"/>
      <c r="O129" s="26"/>
      <c r="Q129" s="139"/>
      <c r="R129" s="26"/>
      <c r="T129" s="139"/>
      <c r="U129" s="26"/>
      <c r="W129" s="106"/>
      <c r="AA129" s="106"/>
      <c r="AG129" s="106"/>
      <c r="AJ129" s="106"/>
    </row>
    <row r="130" spans="1:36" hidden="1" x14ac:dyDescent="0.3">
      <c r="A130" s="24">
        <f t="shared" si="4"/>
        <v>21</v>
      </c>
      <c r="B130" s="139">
        <f t="shared" si="4"/>
        <v>4.2604625957419883E-3</v>
      </c>
      <c r="C130" s="23" t="e">
        <f t="shared" si="1"/>
        <v>#REF!</v>
      </c>
      <c r="E130" s="139">
        <f t="shared" si="2"/>
        <v>9.0055354214303718E-3</v>
      </c>
      <c r="F130" s="23" t="e">
        <f t="shared" si="3"/>
        <v>#REF!</v>
      </c>
      <c r="G130" s="26"/>
      <c r="H130" s="26"/>
      <c r="J130" s="139"/>
      <c r="K130" s="26"/>
      <c r="M130" s="139"/>
      <c r="N130" s="26"/>
      <c r="O130" s="26"/>
      <c r="Q130" s="139"/>
      <c r="R130" s="26"/>
      <c r="T130" s="139"/>
      <c r="U130" s="26"/>
      <c r="W130" s="106"/>
      <c r="AA130" s="106"/>
      <c r="AG130" s="106"/>
      <c r="AJ130" s="106"/>
    </row>
    <row r="131" spans="1:36" hidden="1" x14ac:dyDescent="0.3">
      <c r="A131" s="24">
        <f t="shared" si="4"/>
        <v>22</v>
      </c>
      <c r="B131" s="139">
        <f t="shared" si="4"/>
        <v>3.9497555583600892E-3</v>
      </c>
      <c r="C131" s="23" t="e">
        <f t="shared" si="1"/>
        <v>#REF!</v>
      </c>
      <c r="E131" s="139">
        <f t="shared" si="2"/>
        <v>8.871712774199788E-3</v>
      </c>
      <c r="F131" s="23" t="e">
        <f t="shared" si="3"/>
        <v>#REF!</v>
      </c>
      <c r="G131" s="26"/>
      <c r="H131" s="26"/>
      <c r="J131" s="139"/>
      <c r="K131" s="26"/>
      <c r="M131" s="139"/>
      <c r="N131" s="26"/>
      <c r="O131" s="26"/>
      <c r="Q131" s="139"/>
      <c r="R131" s="26"/>
      <c r="T131" s="139"/>
      <c r="U131" s="26"/>
      <c r="W131" s="106"/>
      <c r="AA131" s="106"/>
      <c r="AG131" s="106"/>
      <c r="AJ131" s="106"/>
    </row>
    <row r="132" spans="1:36" hidden="1" x14ac:dyDescent="0.3">
      <c r="A132" s="24">
        <f t="shared" si="4"/>
        <v>23</v>
      </c>
      <c r="B132" s="139">
        <f t="shared" si="4"/>
        <v>3.9467743607732699E-3</v>
      </c>
      <c r="C132" s="23" t="e">
        <f t="shared" si="1"/>
        <v>#REF!</v>
      </c>
      <c r="E132" s="139">
        <f t="shared" si="2"/>
        <v>9.4580149662743737E-3</v>
      </c>
      <c r="F132" s="23" t="e">
        <f t="shared" si="3"/>
        <v>#REF!</v>
      </c>
      <c r="G132" s="26"/>
      <c r="H132" s="26"/>
      <c r="J132" s="139"/>
      <c r="K132" s="26"/>
      <c r="M132" s="139"/>
      <c r="N132" s="26"/>
      <c r="O132" s="26"/>
      <c r="Q132" s="139"/>
      <c r="R132" s="26"/>
      <c r="T132" s="139"/>
      <c r="U132" s="26"/>
      <c r="W132" s="106"/>
      <c r="AA132" s="106"/>
      <c r="AG132" s="106"/>
      <c r="AJ132" s="106"/>
    </row>
    <row r="133" spans="1:36" hidden="1" x14ac:dyDescent="0.3">
      <c r="A133" s="24">
        <f t="shared" si="4"/>
        <v>24</v>
      </c>
      <c r="B133" s="139">
        <f t="shared" si="4"/>
        <v>3.7152346815302554E-3</v>
      </c>
      <c r="C133" s="23" t="e">
        <f t="shared" si="1"/>
        <v>#REF!</v>
      </c>
      <c r="E133" s="139">
        <f t="shared" si="2"/>
        <v>8.7889017301214581E-3</v>
      </c>
      <c r="F133" s="23" t="e">
        <f t="shared" si="3"/>
        <v>#REF!</v>
      </c>
      <c r="G133" s="26"/>
      <c r="H133" s="26"/>
      <c r="J133" s="139"/>
      <c r="K133" s="26"/>
      <c r="M133" s="139"/>
      <c r="N133" s="26"/>
      <c r="O133" s="26"/>
      <c r="Q133" s="139"/>
      <c r="R133" s="26"/>
      <c r="T133" s="139"/>
      <c r="U133" s="26"/>
      <c r="W133" s="106"/>
      <c r="AA133" s="106"/>
      <c r="AG133" s="106"/>
      <c r="AJ133" s="106"/>
    </row>
    <row r="134" spans="1:36" hidden="1" x14ac:dyDescent="0.3">
      <c r="A134" s="24">
        <f t="shared" si="4"/>
        <v>25</v>
      </c>
      <c r="B134" s="139">
        <f t="shared" si="4"/>
        <v>3.7467028782800214E-3</v>
      </c>
      <c r="C134" s="23" t="e">
        <f t="shared" si="1"/>
        <v>#REF!</v>
      </c>
      <c r="E134" s="139">
        <f t="shared" si="2"/>
        <v>9.4026971888300486E-3</v>
      </c>
      <c r="F134" s="23" t="e">
        <f t="shared" si="3"/>
        <v>#REF!</v>
      </c>
      <c r="G134" s="26"/>
      <c r="H134" s="26"/>
      <c r="J134" s="139"/>
      <c r="K134" s="26"/>
      <c r="M134" s="139"/>
      <c r="N134" s="26"/>
      <c r="O134" s="26"/>
      <c r="Q134" s="139"/>
      <c r="R134" s="26"/>
      <c r="T134" s="139"/>
      <c r="U134" s="26"/>
      <c r="W134" s="106"/>
      <c r="AA134" s="106"/>
      <c r="AG134" s="106"/>
      <c r="AJ134" s="106"/>
    </row>
    <row r="135" spans="1:36" hidden="1" x14ac:dyDescent="0.3">
      <c r="A135" s="24">
        <f t="shared" si="4"/>
        <v>26</v>
      </c>
      <c r="B135" s="139">
        <f t="shared" si="4"/>
        <v>3.6980099843619625E-3</v>
      </c>
      <c r="C135" s="23" t="e">
        <f t="shared" si="1"/>
        <v>#REF!</v>
      </c>
      <c r="E135" s="139">
        <f t="shared" si="2"/>
        <v>9.4855082329083802E-3</v>
      </c>
      <c r="F135" s="23" t="e">
        <f t="shared" si="3"/>
        <v>#REF!</v>
      </c>
      <c r="G135" s="26"/>
      <c r="H135" s="26"/>
      <c r="J135" s="139"/>
      <c r="K135" s="26"/>
      <c r="M135" s="139"/>
      <c r="N135" s="26"/>
      <c r="O135" s="26"/>
      <c r="Q135" s="139"/>
      <c r="R135" s="26"/>
      <c r="T135" s="139"/>
      <c r="U135" s="26"/>
      <c r="W135" s="106"/>
      <c r="AA135" s="106"/>
      <c r="AG135" s="106"/>
      <c r="AJ135" s="106"/>
    </row>
    <row r="136" spans="1:36" hidden="1" x14ac:dyDescent="0.3">
      <c r="A136" s="24">
        <f t="shared" si="4"/>
        <v>27</v>
      </c>
      <c r="B136" s="139">
        <f t="shared" si="4"/>
        <v>3.7791648075587271E-3</v>
      </c>
      <c r="C136" s="23" t="e">
        <f t="shared" si="1"/>
        <v>#REF!</v>
      </c>
      <c r="E136" s="139">
        <f t="shared" si="2"/>
        <v>9.7047918776278011E-3</v>
      </c>
      <c r="F136" s="23" t="e">
        <f t="shared" si="3"/>
        <v>#REF!</v>
      </c>
      <c r="G136" s="26"/>
      <c r="H136" s="26"/>
      <c r="J136" s="139"/>
      <c r="K136" s="26"/>
      <c r="M136" s="139"/>
      <c r="N136" s="26"/>
      <c r="O136" s="26"/>
      <c r="Q136" s="139"/>
      <c r="R136" s="26"/>
      <c r="T136" s="139"/>
      <c r="U136" s="26"/>
      <c r="W136" s="106"/>
      <c r="AA136" s="106"/>
      <c r="AG136" s="106"/>
      <c r="AJ136" s="106"/>
    </row>
    <row r="137" spans="1:36" hidden="1" x14ac:dyDescent="0.3">
      <c r="A137" s="24">
        <f t="shared" si="4"/>
        <v>28</v>
      </c>
      <c r="B137" s="139">
        <f t="shared" si="4"/>
        <v>3.8454136428213923E-3</v>
      </c>
      <c r="C137" s="23" t="e">
        <f t="shared" si="1"/>
        <v>#REF!</v>
      </c>
      <c r="E137" s="139">
        <f t="shared" si="2"/>
        <v>9.6729924367017217E-3</v>
      </c>
      <c r="F137" s="23" t="e">
        <f t="shared" si="3"/>
        <v>#REF!</v>
      </c>
      <c r="G137" s="26"/>
      <c r="H137" s="26"/>
      <c r="J137" s="139"/>
      <c r="K137" s="26"/>
      <c r="M137" s="139"/>
      <c r="N137" s="26"/>
      <c r="O137" s="26"/>
      <c r="Q137" s="139"/>
      <c r="R137" s="26"/>
      <c r="T137" s="139"/>
      <c r="U137" s="26"/>
      <c r="W137" s="106"/>
      <c r="AA137" s="106"/>
      <c r="AG137" s="106"/>
      <c r="AJ137" s="106"/>
    </row>
    <row r="138" spans="1:36" hidden="1" x14ac:dyDescent="0.3">
      <c r="A138" s="24">
        <f t="shared" si="4"/>
        <v>29</v>
      </c>
      <c r="B138" s="139">
        <f t="shared" si="4"/>
        <v>4.072647147772333E-3</v>
      </c>
      <c r="C138" s="23" t="e">
        <f t="shared" si="1"/>
        <v>#REF!</v>
      </c>
      <c r="E138" s="139">
        <f t="shared" si="2"/>
        <v>1.0111559726140565E-2</v>
      </c>
      <c r="F138" s="23" t="e">
        <f t="shared" si="3"/>
        <v>#REF!</v>
      </c>
      <c r="G138" s="26"/>
      <c r="H138" s="26"/>
      <c r="J138" s="139"/>
      <c r="K138" s="26"/>
      <c r="M138" s="139"/>
      <c r="N138" s="26"/>
      <c r="O138" s="26"/>
      <c r="Q138" s="139"/>
      <c r="R138" s="26"/>
      <c r="T138" s="139"/>
      <c r="U138" s="26"/>
      <c r="W138" s="106"/>
      <c r="AA138" s="106"/>
      <c r="AG138" s="106"/>
      <c r="AJ138" s="106"/>
    </row>
    <row r="139" spans="1:36" hidden="1" x14ac:dyDescent="0.3">
      <c r="A139" s="24">
        <f t="shared" si="4"/>
        <v>30</v>
      </c>
      <c r="B139" s="139">
        <f t="shared" si="4"/>
        <v>4.498627158511269E-3</v>
      </c>
      <c r="C139" s="23" t="e">
        <f t="shared" si="1"/>
        <v>#REF!</v>
      </c>
      <c r="E139" s="139">
        <f t="shared" si="2"/>
        <v>1.1202015554564031E-2</v>
      </c>
      <c r="F139" s="23" t="e">
        <f t="shared" si="3"/>
        <v>#REF!</v>
      </c>
      <c r="G139" s="26"/>
      <c r="H139" s="26"/>
      <c r="J139" s="139"/>
      <c r="K139" s="26"/>
      <c r="M139" s="139"/>
      <c r="N139" s="26"/>
      <c r="O139" s="26"/>
      <c r="Q139" s="139"/>
      <c r="R139" s="26"/>
      <c r="T139" s="139"/>
      <c r="U139" s="26"/>
      <c r="W139" s="106"/>
      <c r="AA139" s="106"/>
      <c r="AG139" s="106"/>
      <c r="AJ139" s="106"/>
    </row>
    <row r="140" spans="1:36" hidden="1" x14ac:dyDescent="0.3">
      <c r="A140" s="24">
        <f t="shared" si="4"/>
        <v>31</v>
      </c>
      <c r="B140" s="139">
        <f t="shared" si="4"/>
        <v>4.5698446564186347E-3</v>
      </c>
      <c r="C140" s="23" t="e">
        <f t="shared" si="1"/>
        <v>#REF!</v>
      </c>
      <c r="E140" s="139">
        <f t="shared" si="2"/>
        <v>1.1243421076603198E-2</v>
      </c>
      <c r="F140" s="23" t="e">
        <f t="shared" si="3"/>
        <v>#REF!</v>
      </c>
      <c r="G140" s="26"/>
      <c r="H140" s="26"/>
      <c r="J140" s="139"/>
      <c r="K140" s="26"/>
      <c r="M140" s="139"/>
      <c r="N140" s="26"/>
      <c r="O140" s="26"/>
      <c r="Q140" s="139"/>
      <c r="R140" s="26"/>
      <c r="T140" s="139"/>
      <c r="U140" s="26"/>
      <c r="W140" s="106"/>
      <c r="AA140" s="106"/>
      <c r="AG140" s="106"/>
      <c r="AJ140" s="106"/>
    </row>
    <row r="141" spans="1:36" hidden="1" x14ac:dyDescent="0.3">
      <c r="A141" s="24">
        <f t="shared" si="4"/>
        <v>32</v>
      </c>
      <c r="B141" s="139">
        <f t="shared" si="4"/>
        <v>4.2670874792682554E-3</v>
      </c>
      <c r="C141" s="23" t="e">
        <f t="shared" si="1"/>
        <v>#REF!</v>
      </c>
      <c r="E141" s="139">
        <f t="shared" si="2"/>
        <v>1.0270225686594648E-2</v>
      </c>
      <c r="F141" s="23" t="e">
        <f t="shared" si="3"/>
        <v>#REF!</v>
      </c>
      <c r="G141" s="26"/>
      <c r="H141" s="26"/>
      <c r="J141" s="139"/>
      <c r="K141" s="26"/>
      <c r="M141" s="139"/>
      <c r="N141" s="26"/>
      <c r="O141" s="26"/>
      <c r="Q141" s="139"/>
      <c r="R141" s="26"/>
      <c r="T141" s="139"/>
      <c r="U141" s="26"/>
      <c r="W141" s="106"/>
      <c r="AA141" s="106"/>
      <c r="AG141" s="106"/>
      <c r="AJ141" s="106"/>
    </row>
    <row r="142" spans="1:36" hidden="1" x14ac:dyDescent="0.3">
      <c r="A142" s="24">
        <f t="shared" ref="A142:B157" si="5">A45</f>
        <v>33</v>
      </c>
      <c r="B142" s="139">
        <f t="shared" si="5"/>
        <v>4.1736766215478976E-3</v>
      </c>
      <c r="C142" s="23" t="e">
        <f t="shared" si="1"/>
        <v>#REF!</v>
      </c>
      <c r="E142" s="139">
        <f t="shared" si="2"/>
        <v>1.0037692274822693E-2</v>
      </c>
      <c r="F142" s="23" t="e">
        <f t="shared" si="3"/>
        <v>#REF!</v>
      </c>
      <c r="G142" s="26"/>
      <c r="H142" s="26"/>
      <c r="J142" s="139"/>
      <c r="K142" s="26"/>
      <c r="M142" s="139"/>
      <c r="N142" s="26"/>
      <c r="O142" s="26"/>
      <c r="Q142" s="139"/>
      <c r="R142" s="26"/>
      <c r="T142" s="139"/>
      <c r="U142" s="26"/>
      <c r="W142" s="106"/>
      <c r="AA142" s="106"/>
      <c r="AG142" s="106"/>
      <c r="AJ142" s="106"/>
    </row>
    <row r="143" spans="1:36" hidden="1" x14ac:dyDescent="0.3">
      <c r="A143" s="24">
        <f t="shared" si="5"/>
        <v>34</v>
      </c>
      <c r="B143" s="139">
        <f t="shared" si="5"/>
        <v>4.1203463091614521E-3</v>
      </c>
      <c r="C143" s="23" t="e">
        <f t="shared" si="1"/>
        <v>#REF!</v>
      </c>
      <c r="E143" s="139">
        <f t="shared" si="2"/>
        <v>9.823708536924285E-3</v>
      </c>
      <c r="F143" s="23" t="e">
        <f t="shared" si="3"/>
        <v>#REF!</v>
      </c>
      <c r="G143" s="26"/>
      <c r="H143" s="26"/>
      <c r="J143" s="139"/>
      <c r="K143" s="26"/>
      <c r="M143" s="139"/>
      <c r="N143" s="26"/>
      <c r="O143" s="26"/>
      <c r="Q143" s="139"/>
      <c r="R143" s="26"/>
      <c r="T143" s="139"/>
      <c r="U143" s="26"/>
      <c r="W143" s="106"/>
      <c r="AA143" s="106"/>
      <c r="AG143" s="106"/>
      <c r="AJ143" s="106"/>
    </row>
    <row r="144" spans="1:36" hidden="1" x14ac:dyDescent="0.3">
      <c r="A144" s="24">
        <f t="shared" si="5"/>
        <v>35</v>
      </c>
      <c r="B144" s="139">
        <f t="shared" si="5"/>
        <v>4.3336675587072335E-3</v>
      </c>
      <c r="C144" s="23" t="e">
        <f t="shared" si="1"/>
        <v>#REF!</v>
      </c>
      <c r="E144" s="139">
        <f t="shared" si="2"/>
        <v>1.0143359167066645E-2</v>
      </c>
      <c r="F144" s="23" t="e">
        <f t="shared" si="3"/>
        <v>#REF!</v>
      </c>
      <c r="G144" s="26"/>
      <c r="H144" s="26"/>
      <c r="J144" s="139"/>
      <c r="K144" s="26"/>
      <c r="M144" s="139"/>
      <c r="N144" s="26"/>
      <c r="O144" s="26"/>
      <c r="Q144" s="139"/>
      <c r="R144" s="26"/>
      <c r="T144" s="139"/>
      <c r="U144" s="26"/>
      <c r="W144" s="106"/>
      <c r="AA144" s="106"/>
      <c r="AG144" s="106"/>
      <c r="AJ144" s="106"/>
    </row>
    <row r="145" spans="1:36" hidden="1" x14ac:dyDescent="0.3">
      <c r="A145" s="24">
        <f t="shared" si="5"/>
        <v>36</v>
      </c>
      <c r="B145" s="139">
        <f t="shared" si="5"/>
        <v>4.5893880628211205E-3</v>
      </c>
      <c r="C145" s="23" t="e">
        <f t="shared" si="1"/>
        <v>#REF!</v>
      </c>
      <c r="E145" s="139">
        <f t="shared" si="2"/>
        <v>1.0624325711073593E-2</v>
      </c>
      <c r="F145" s="23" t="e">
        <f t="shared" si="3"/>
        <v>#REF!</v>
      </c>
      <c r="G145" s="26"/>
      <c r="H145" s="26"/>
      <c r="J145" s="139"/>
      <c r="K145" s="26"/>
      <c r="M145" s="139"/>
      <c r="N145" s="26"/>
      <c r="O145" s="26"/>
      <c r="Q145" s="139"/>
      <c r="R145" s="26"/>
      <c r="T145" s="139"/>
      <c r="U145" s="26"/>
      <c r="W145" s="106"/>
      <c r="AA145" s="106"/>
      <c r="AG145" s="106"/>
      <c r="AJ145" s="106"/>
    </row>
    <row r="146" spans="1:36" hidden="1" x14ac:dyDescent="0.3">
      <c r="A146" s="24">
        <f t="shared" si="5"/>
        <v>37</v>
      </c>
      <c r="B146" s="139">
        <f t="shared" si="5"/>
        <v>4.7755472899092093E-3</v>
      </c>
      <c r="C146" s="23" t="e">
        <f t="shared" si="1"/>
        <v>#REF!</v>
      </c>
      <c r="E146" s="139">
        <f t="shared" si="2"/>
        <v>1.1052624431046721E-2</v>
      </c>
      <c r="F146" s="23" t="e">
        <f t="shared" si="3"/>
        <v>#REF!</v>
      </c>
      <c r="G146" s="26"/>
      <c r="H146" s="26"/>
      <c r="J146" s="139"/>
      <c r="K146" s="26"/>
      <c r="M146" s="139"/>
      <c r="N146" s="26"/>
      <c r="O146" s="26"/>
      <c r="Q146" s="139"/>
      <c r="R146" s="26"/>
      <c r="T146" s="139"/>
      <c r="U146" s="26"/>
      <c r="W146" s="106"/>
      <c r="AA146" s="106"/>
      <c r="AG146" s="106"/>
      <c r="AJ146" s="106"/>
    </row>
    <row r="147" spans="1:36" hidden="1" x14ac:dyDescent="0.3">
      <c r="A147" s="24">
        <f t="shared" si="5"/>
        <v>38</v>
      </c>
      <c r="B147" s="139">
        <f t="shared" si="5"/>
        <v>4.6324498057418529E-3</v>
      </c>
      <c r="C147" s="23" t="e">
        <f t="shared" si="1"/>
        <v>#REF!</v>
      </c>
      <c r="E147" s="139">
        <f t="shared" si="2"/>
        <v>1.0632938059657739E-2</v>
      </c>
      <c r="F147" s="23" t="e">
        <f t="shared" si="3"/>
        <v>#REF!</v>
      </c>
      <c r="G147" s="26"/>
      <c r="H147" s="26"/>
      <c r="J147" s="139"/>
      <c r="K147" s="26"/>
      <c r="M147" s="139"/>
      <c r="N147" s="26"/>
      <c r="O147" s="26"/>
      <c r="Q147" s="139"/>
      <c r="R147" s="26"/>
      <c r="T147" s="139"/>
      <c r="U147" s="26"/>
      <c r="W147" s="106"/>
      <c r="AA147" s="106"/>
      <c r="AG147" s="106"/>
      <c r="AJ147" s="106"/>
    </row>
    <row r="148" spans="1:36" hidden="1" x14ac:dyDescent="0.3">
      <c r="A148" s="24">
        <f t="shared" si="5"/>
        <v>39</v>
      </c>
      <c r="B148" s="139">
        <f t="shared" si="5"/>
        <v>4.5956817021710738E-3</v>
      </c>
      <c r="C148" s="23" t="e">
        <f t="shared" si="1"/>
        <v>#REF!</v>
      </c>
      <c r="E148" s="139">
        <f t="shared" si="2"/>
        <v>1.0616044606665759E-2</v>
      </c>
      <c r="F148" s="23" t="e">
        <f t="shared" si="3"/>
        <v>#REF!</v>
      </c>
      <c r="G148" s="26"/>
      <c r="H148" s="26"/>
      <c r="J148" s="139"/>
      <c r="K148" s="26"/>
      <c r="M148" s="139"/>
      <c r="N148" s="26"/>
      <c r="O148" s="26"/>
      <c r="Q148" s="139"/>
      <c r="R148" s="26"/>
      <c r="T148" s="139"/>
      <c r="U148" s="26"/>
      <c r="W148" s="106"/>
      <c r="AA148" s="106"/>
      <c r="AG148" s="106"/>
      <c r="AJ148" s="106"/>
    </row>
    <row r="149" spans="1:36" hidden="1" x14ac:dyDescent="0.3">
      <c r="A149" s="24">
        <f t="shared" si="5"/>
        <v>40</v>
      </c>
      <c r="B149" s="139">
        <f t="shared" si="5"/>
        <v>4.5880630861158669E-3</v>
      </c>
      <c r="C149" s="23" t="e">
        <f t="shared" si="1"/>
        <v>#REF!</v>
      </c>
      <c r="E149" s="139">
        <f t="shared" si="2"/>
        <v>1.0636912989773499E-2</v>
      </c>
      <c r="F149" s="23" t="e">
        <f t="shared" si="3"/>
        <v>#REF!</v>
      </c>
      <c r="G149" s="26"/>
      <c r="H149" s="26"/>
      <c r="J149" s="139"/>
      <c r="K149" s="26"/>
      <c r="M149" s="139"/>
      <c r="N149" s="26"/>
      <c r="O149" s="26"/>
      <c r="Q149" s="139"/>
      <c r="R149" s="26"/>
      <c r="T149" s="139"/>
      <c r="U149" s="26"/>
      <c r="W149" s="106"/>
      <c r="AA149" s="106"/>
      <c r="AG149" s="106"/>
      <c r="AJ149" s="106"/>
    </row>
    <row r="150" spans="1:36" hidden="1" x14ac:dyDescent="0.3">
      <c r="A150" s="24">
        <f t="shared" si="5"/>
        <v>41</v>
      </c>
      <c r="B150" s="139">
        <f t="shared" si="5"/>
        <v>4.4896835657508094E-3</v>
      </c>
      <c r="C150" s="23" t="e">
        <f t="shared" si="1"/>
        <v>#REF!</v>
      </c>
      <c r="E150" s="139">
        <f t="shared" si="2"/>
        <v>1.0671362384110084E-2</v>
      </c>
      <c r="F150" s="23" t="e">
        <f t="shared" si="3"/>
        <v>#REF!</v>
      </c>
      <c r="G150" s="26"/>
      <c r="H150" s="26"/>
      <c r="J150" s="139"/>
      <c r="K150" s="26"/>
      <c r="M150" s="139"/>
      <c r="N150" s="26"/>
      <c r="O150" s="26"/>
      <c r="Q150" s="139"/>
      <c r="R150" s="26"/>
      <c r="T150" s="139"/>
      <c r="U150" s="26"/>
      <c r="W150" s="106"/>
      <c r="AA150" s="106"/>
      <c r="AG150" s="106"/>
      <c r="AJ150" s="106"/>
    </row>
    <row r="151" spans="1:36" hidden="1" x14ac:dyDescent="0.3">
      <c r="A151" s="24">
        <f t="shared" si="5"/>
        <v>42</v>
      </c>
      <c r="B151" s="139">
        <f t="shared" si="5"/>
        <v>4.3641420229280593E-3</v>
      </c>
      <c r="C151" s="23" t="e">
        <f t="shared" si="1"/>
        <v>#REF!</v>
      </c>
      <c r="E151" s="139">
        <f t="shared" si="2"/>
        <v>1.0329849638331046E-2</v>
      </c>
      <c r="F151" s="23" t="e">
        <f t="shared" si="3"/>
        <v>#REF!</v>
      </c>
      <c r="G151" s="26"/>
      <c r="H151" s="26"/>
      <c r="J151" s="139"/>
      <c r="K151" s="26"/>
      <c r="M151" s="139"/>
      <c r="N151" s="26"/>
      <c r="O151" s="26"/>
      <c r="Q151" s="139"/>
      <c r="R151" s="26"/>
      <c r="T151" s="139"/>
      <c r="U151" s="26"/>
      <c r="W151" s="106"/>
      <c r="AA151" s="106"/>
      <c r="AG151" s="106"/>
      <c r="AJ151" s="106"/>
    </row>
    <row r="152" spans="1:36" hidden="1" x14ac:dyDescent="0.3">
      <c r="A152" s="24">
        <f t="shared" si="5"/>
        <v>43</v>
      </c>
      <c r="B152" s="139">
        <f t="shared" si="5"/>
        <v>4.2409191893395025E-3</v>
      </c>
      <c r="C152" s="23" t="e">
        <f t="shared" si="1"/>
        <v>#REF!</v>
      </c>
      <c r="E152" s="139">
        <f t="shared" si="2"/>
        <v>1.0232463850494929E-2</v>
      </c>
      <c r="F152" s="23" t="e">
        <f t="shared" si="3"/>
        <v>#REF!</v>
      </c>
      <c r="G152" s="26"/>
      <c r="H152" s="26"/>
      <c r="J152" s="139"/>
      <c r="K152" s="26"/>
      <c r="M152" s="139"/>
      <c r="N152" s="26"/>
      <c r="O152" s="26"/>
      <c r="Q152" s="139"/>
      <c r="R152" s="26"/>
      <c r="T152" s="139"/>
      <c r="U152" s="26"/>
      <c r="W152" s="106"/>
      <c r="AA152" s="106"/>
      <c r="AG152" s="106"/>
      <c r="AJ152" s="106"/>
    </row>
    <row r="153" spans="1:36" hidden="1" x14ac:dyDescent="0.3">
      <c r="A153" s="24">
        <f t="shared" si="5"/>
        <v>44</v>
      </c>
      <c r="B153" s="139">
        <f t="shared" si="5"/>
        <v>4.1422084247981312E-3</v>
      </c>
      <c r="C153" s="23" t="e">
        <f t="shared" si="1"/>
        <v>#REF!</v>
      </c>
      <c r="E153" s="139">
        <f t="shared" si="2"/>
        <v>1.0187083398340003E-2</v>
      </c>
      <c r="F153" s="23" t="e">
        <f t="shared" si="3"/>
        <v>#REF!</v>
      </c>
      <c r="G153" s="26"/>
      <c r="H153" s="26"/>
      <c r="J153" s="139"/>
      <c r="K153" s="26"/>
      <c r="M153" s="139"/>
      <c r="N153" s="26"/>
      <c r="O153" s="26"/>
      <c r="Q153" s="139"/>
      <c r="R153" s="26"/>
      <c r="T153" s="139"/>
      <c r="U153" s="26"/>
      <c r="W153" s="106"/>
      <c r="AA153" s="106"/>
      <c r="AG153" s="106"/>
      <c r="AJ153" s="106"/>
    </row>
    <row r="154" spans="1:36" hidden="1" x14ac:dyDescent="0.3">
      <c r="A154" s="24">
        <f t="shared" si="5"/>
        <v>45</v>
      </c>
      <c r="B154" s="139">
        <f t="shared" si="5"/>
        <v>4.0213043004437678E-3</v>
      </c>
      <c r="C154" s="23" t="e">
        <f t="shared" si="1"/>
        <v>#REF!</v>
      </c>
      <c r="E154" s="139">
        <f t="shared" si="2"/>
        <v>9.8667702798450174E-3</v>
      </c>
      <c r="F154" s="23" t="e">
        <f t="shared" si="3"/>
        <v>#REF!</v>
      </c>
      <c r="G154" s="26"/>
      <c r="H154" s="26"/>
      <c r="J154" s="139"/>
      <c r="K154" s="26"/>
      <c r="M154" s="139"/>
      <c r="N154" s="26"/>
      <c r="O154" s="26"/>
      <c r="Q154" s="139"/>
      <c r="R154" s="26"/>
      <c r="T154" s="139"/>
      <c r="U154" s="26"/>
      <c r="W154" s="106"/>
      <c r="AA154" s="106"/>
      <c r="AG154" s="106"/>
      <c r="AJ154" s="106"/>
    </row>
    <row r="155" spans="1:36" hidden="1" x14ac:dyDescent="0.3">
      <c r="A155" s="24">
        <f t="shared" si="5"/>
        <v>46</v>
      </c>
      <c r="B155" s="139">
        <f t="shared" si="5"/>
        <v>3.9441244073627627E-3</v>
      </c>
      <c r="C155" s="23" t="e">
        <f t="shared" si="1"/>
        <v>#REF!</v>
      </c>
      <c r="E155" s="139">
        <f t="shared" si="2"/>
        <v>9.8091337931664989E-3</v>
      </c>
      <c r="F155" s="23" t="e">
        <f t="shared" si="3"/>
        <v>#REF!</v>
      </c>
      <c r="G155" s="26"/>
      <c r="H155" s="26"/>
      <c r="J155" s="139"/>
      <c r="K155" s="26"/>
      <c r="M155" s="139"/>
      <c r="N155" s="26"/>
      <c r="O155" s="26"/>
      <c r="Q155" s="139"/>
      <c r="R155" s="26"/>
      <c r="T155" s="139"/>
      <c r="U155" s="26"/>
      <c r="W155" s="106"/>
      <c r="AA155" s="106"/>
      <c r="AG155" s="106"/>
      <c r="AJ155" s="106"/>
    </row>
    <row r="156" spans="1:36" hidden="1" x14ac:dyDescent="0.3">
      <c r="A156" s="24">
        <f t="shared" si="5"/>
        <v>47</v>
      </c>
      <c r="B156" s="139">
        <f t="shared" si="5"/>
        <v>3.8112954926611195E-3</v>
      </c>
      <c r="C156" s="23" t="e">
        <f t="shared" si="1"/>
        <v>#REF!</v>
      </c>
      <c r="E156" s="139">
        <f t="shared" si="2"/>
        <v>1.000456785719136E-2</v>
      </c>
      <c r="F156" s="23" t="e">
        <f t="shared" si="3"/>
        <v>#REF!</v>
      </c>
      <c r="G156" s="26"/>
      <c r="H156" s="26"/>
      <c r="J156" s="139"/>
      <c r="K156" s="26"/>
      <c r="M156" s="139"/>
      <c r="N156" s="26"/>
      <c r="O156" s="26"/>
      <c r="Q156" s="139"/>
      <c r="R156" s="26"/>
      <c r="T156" s="139"/>
      <c r="U156" s="26"/>
      <c r="W156" s="106"/>
      <c r="AA156" s="106"/>
      <c r="AG156" s="106"/>
      <c r="AJ156" s="106"/>
    </row>
    <row r="157" spans="1:36" hidden="1" x14ac:dyDescent="0.3">
      <c r="A157" s="24">
        <f t="shared" si="5"/>
        <v>48</v>
      </c>
      <c r="B157" s="139">
        <f t="shared" si="5"/>
        <v>3.6864164381909962E-3</v>
      </c>
      <c r="C157" s="23" t="e">
        <f t="shared" si="1"/>
        <v>#REF!</v>
      </c>
      <c r="E157" s="139">
        <f t="shared" si="2"/>
        <v>9.727316481617107E-3</v>
      </c>
      <c r="F157" s="23" t="e">
        <f t="shared" si="3"/>
        <v>#REF!</v>
      </c>
      <c r="G157" s="26"/>
      <c r="H157" s="26"/>
      <c r="J157" s="139"/>
      <c r="K157" s="26"/>
      <c r="M157" s="139"/>
      <c r="N157" s="26"/>
      <c r="O157" s="26"/>
      <c r="Q157" s="139"/>
      <c r="R157" s="26"/>
      <c r="T157" s="139"/>
      <c r="U157" s="26"/>
      <c r="W157" s="106"/>
      <c r="AA157" s="106"/>
      <c r="AG157" s="106"/>
      <c r="AJ157" s="106"/>
    </row>
    <row r="158" spans="1:36" hidden="1" x14ac:dyDescent="0.3">
      <c r="A158" s="24">
        <f t="shared" ref="A158:B173" si="6">A61</f>
        <v>49</v>
      </c>
      <c r="B158" s="139">
        <f t="shared" si="6"/>
        <v>3.4764076304083479E-3</v>
      </c>
      <c r="C158" s="23" t="e">
        <f t="shared" si="1"/>
        <v>#REF!</v>
      </c>
      <c r="E158" s="139">
        <f t="shared" si="2"/>
        <v>8.8154012642265231E-3</v>
      </c>
      <c r="F158" s="23" t="e">
        <f t="shared" si="3"/>
        <v>#REF!</v>
      </c>
      <c r="G158" s="26"/>
      <c r="H158" s="26"/>
      <c r="J158" s="139"/>
      <c r="K158" s="26"/>
      <c r="M158" s="139"/>
      <c r="N158" s="26"/>
      <c r="O158" s="26"/>
      <c r="Q158" s="139"/>
      <c r="R158" s="26"/>
      <c r="T158" s="139"/>
      <c r="U158" s="26"/>
      <c r="W158" s="106"/>
      <c r="AA158" s="106"/>
      <c r="AG158" s="106"/>
      <c r="AJ158" s="106"/>
    </row>
    <row r="159" spans="1:36" hidden="1" x14ac:dyDescent="0.3">
      <c r="A159" s="24">
        <f t="shared" si="6"/>
        <v>50</v>
      </c>
      <c r="B159" s="139">
        <f t="shared" si="6"/>
        <v>3.3564972385829242E-3</v>
      </c>
      <c r="C159" s="23" t="e">
        <f t="shared" si="1"/>
        <v>#REF!</v>
      </c>
      <c r="E159" s="139">
        <f t="shared" si="2"/>
        <v>8.6431542925435936E-3</v>
      </c>
      <c r="F159" s="23" t="e">
        <f t="shared" si="3"/>
        <v>#REF!</v>
      </c>
      <c r="G159" s="26"/>
      <c r="H159" s="26"/>
      <c r="J159" s="139"/>
      <c r="K159" s="26"/>
      <c r="M159" s="139"/>
      <c r="N159" s="26"/>
      <c r="O159" s="26"/>
      <c r="Q159" s="139"/>
      <c r="R159" s="26"/>
      <c r="T159" s="139"/>
      <c r="U159" s="26"/>
      <c r="W159" s="106"/>
      <c r="AA159" s="106"/>
      <c r="AG159" s="106"/>
      <c r="AJ159" s="106"/>
    </row>
    <row r="160" spans="1:36" hidden="1" x14ac:dyDescent="0.3">
      <c r="A160" s="24">
        <f t="shared" si="6"/>
        <v>51</v>
      </c>
      <c r="B160" s="139">
        <f t="shared" si="6"/>
        <v>3.2183684170602675E-3</v>
      </c>
      <c r="C160" s="23" t="e">
        <f t="shared" si="1"/>
        <v>#REF!</v>
      </c>
      <c r="E160" s="139">
        <f t="shared" si="2"/>
        <v>8.6848910587590724E-3</v>
      </c>
      <c r="F160" s="23" t="e">
        <f t="shared" si="3"/>
        <v>#REF!</v>
      </c>
      <c r="G160" s="26"/>
      <c r="H160" s="26"/>
      <c r="J160" s="139"/>
      <c r="K160" s="26"/>
      <c r="M160" s="139"/>
      <c r="N160" s="26"/>
      <c r="O160" s="26"/>
      <c r="Q160" s="139"/>
      <c r="R160" s="26"/>
      <c r="T160" s="139"/>
      <c r="U160" s="26"/>
      <c r="W160" s="106"/>
      <c r="AA160" s="106"/>
      <c r="AG160" s="106"/>
      <c r="AJ160" s="106"/>
    </row>
    <row r="161" spans="1:36" hidden="1" x14ac:dyDescent="0.3">
      <c r="A161" s="24">
        <f t="shared" si="6"/>
        <v>52</v>
      </c>
      <c r="B161" s="139">
        <f t="shared" si="6"/>
        <v>3.1541070468554823E-3</v>
      </c>
      <c r="C161" s="23" t="e">
        <f t="shared" si="1"/>
        <v>#REF!</v>
      </c>
      <c r="E161" s="139">
        <f t="shared" si="2"/>
        <v>8.7027782442799934E-3</v>
      </c>
      <c r="F161" s="23" t="e">
        <f t="shared" si="3"/>
        <v>#REF!</v>
      </c>
      <c r="G161" s="26"/>
      <c r="H161" s="26"/>
      <c r="J161" s="139"/>
      <c r="K161" s="26"/>
      <c r="M161" s="139"/>
      <c r="N161" s="26"/>
      <c r="O161" s="26"/>
      <c r="Q161" s="139"/>
      <c r="R161" s="26"/>
      <c r="T161" s="139"/>
      <c r="U161" s="26"/>
      <c r="W161" s="106"/>
      <c r="AA161" s="106"/>
      <c r="AG161" s="106"/>
      <c r="AJ161" s="106"/>
    </row>
    <row r="162" spans="1:36" hidden="1" x14ac:dyDescent="0.3">
      <c r="A162" s="24">
        <f t="shared" si="6"/>
        <v>53</v>
      </c>
      <c r="B162" s="139">
        <f t="shared" si="6"/>
        <v>3.0825583047718041E-3</v>
      </c>
      <c r="C162" s="23" t="e">
        <f t="shared" si="1"/>
        <v>#REF!</v>
      </c>
      <c r="E162" s="139">
        <f t="shared" si="2"/>
        <v>8.6766099543512405E-3</v>
      </c>
      <c r="F162" s="23" t="e">
        <f t="shared" si="3"/>
        <v>#REF!</v>
      </c>
      <c r="G162" s="26"/>
      <c r="H162" s="26"/>
      <c r="J162" s="139"/>
      <c r="K162" s="26"/>
      <c r="M162" s="139"/>
      <c r="N162" s="26"/>
      <c r="O162" s="26"/>
      <c r="Q162" s="139"/>
      <c r="R162" s="26"/>
      <c r="T162" s="139"/>
      <c r="U162" s="26"/>
      <c r="W162" s="106"/>
      <c r="AA162" s="106"/>
      <c r="AG162" s="106"/>
      <c r="AJ162" s="106"/>
    </row>
    <row r="163" spans="1:36" hidden="1" x14ac:dyDescent="0.3">
      <c r="A163" s="24">
        <f t="shared" si="6"/>
        <v>54</v>
      </c>
      <c r="B163" s="139">
        <f t="shared" si="6"/>
        <v>3.173981697434282E-3</v>
      </c>
      <c r="C163" s="23" t="e">
        <f t="shared" si="1"/>
        <v>#REF!</v>
      </c>
      <c r="E163" s="139">
        <f t="shared" si="2"/>
        <v>9.0456159667642849E-3</v>
      </c>
      <c r="F163" s="23" t="e">
        <f t="shared" si="3"/>
        <v>#REF!</v>
      </c>
      <c r="G163" s="26"/>
      <c r="H163" s="26"/>
      <c r="J163" s="139"/>
      <c r="K163" s="26"/>
      <c r="M163" s="139"/>
      <c r="N163" s="26"/>
      <c r="O163" s="26"/>
      <c r="Q163" s="139"/>
      <c r="R163" s="26"/>
      <c r="T163" s="139"/>
      <c r="U163" s="26"/>
      <c r="W163" s="106"/>
      <c r="AA163" s="106"/>
      <c r="AG163" s="106"/>
      <c r="AJ163" s="106"/>
    </row>
    <row r="164" spans="1:36" hidden="1" x14ac:dyDescent="0.3">
      <c r="A164" s="24">
        <f t="shared" si="6"/>
        <v>55</v>
      </c>
      <c r="B164" s="139">
        <f t="shared" si="6"/>
        <v>2.373364523284975E-3</v>
      </c>
      <c r="C164" s="23" t="e">
        <f t="shared" si="1"/>
        <v>#REF!</v>
      </c>
      <c r="E164" s="139">
        <f t="shared" si="2"/>
        <v>7.0763693385815663E-3</v>
      </c>
      <c r="F164" s="23" t="e">
        <f t="shared" si="3"/>
        <v>#REF!</v>
      </c>
      <c r="G164" s="26"/>
      <c r="H164" s="26"/>
      <c r="J164" s="139"/>
      <c r="K164" s="26"/>
      <c r="M164" s="139"/>
      <c r="N164" s="26"/>
      <c r="O164" s="26"/>
      <c r="Q164" s="139"/>
      <c r="R164" s="26"/>
      <c r="T164" s="139"/>
      <c r="U164" s="26"/>
      <c r="W164" s="106"/>
      <c r="AA164" s="106"/>
      <c r="AG164" s="106"/>
      <c r="AJ164" s="106"/>
    </row>
    <row r="165" spans="1:36" hidden="1" x14ac:dyDescent="0.3">
      <c r="A165" s="24">
        <f t="shared" si="6"/>
        <v>56</v>
      </c>
      <c r="B165" s="139">
        <f t="shared" si="6"/>
        <v>2.241860585288585E-3</v>
      </c>
      <c r="C165" s="23" t="e">
        <f t="shared" si="1"/>
        <v>#REF!</v>
      </c>
      <c r="E165" s="139">
        <f t="shared" si="2"/>
        <v>6.7928243236573599E-3</v>
      </c>
      <c r="F165" s="23" t="e">
        <f t="shared" si="3"/>
        <v>#REF!</v>
      </c>
      <c r="G165" s="26"/>
      <c r="H165" s="26"/>
      <c r="J165" s="139"/>
      <c r="K165" s="26"/>
      <c r="M165" s="139"/>
      <c r="N165" s="26"/>
      <c r="O165" s="26"/>
      <c r="Q165" s="139"/>
      <c r="R165" s="26"/>
      <c r="T165" s="139"/>
      <c r="U165" s="26"/>
      <c r="W165" s="106"/>
      <c r="AA165" s="106"/>
      <c r="AG165" s="106"/>
      <c r="AJ165" s="106"/>
    </row>
    <row r="166" spans="1:36" hidden="1" x14ac:dyDescent="0.3">
      <c r="A166" s="24">
        <f t="shared" si="6"/>
        <v>57</v>
      </c>
      <c r="B166" s="139">
        <f t="shared" si="6"/>
        <v>2.1193002400526546E-3</v>
      </c>
      <c r="C166" s="23" t="e">
        <f t="shared" si="1"/>
        <v>#REF!</v>
      </c>
      <c r="E166" s="139">
        <f t="shared" si="2"/>
        <v>6.8242925204071254E-3</v>
      </c>
      <c r="F166" s="23" t="e">
        <f t="shared" si="3"/>
        <v>#REF!</v>
      </c>
      <c r="G166" s="26"/>
      <c r="H166" s="26"/>
      <c r="J166" s="139"/>
      <c r="K166" s="26"/>
      <c r="M166" s="139"/>
      <c r="N166" s="26"/>
      <c r="O166" s="26"/>
      <c r="Q166" s="139"/>
      <c r="R166" s="26"/>
      <c r="T166" s="139"/>
      <c r="U166" s="26"/>
      <c r="W166" s="106"/>
      <c r="AA166" s="106"/>
      <c r="AG166" s="106"/>
      <c r="AJ166" s="106"/>
    </row>
    <row r="167" spans="1:36" hidden="1" x14ac:dyDescent="0.3">
      <c r="A167" s="24">
        <f t="shared" si="6"/>
        <v>58</v>
      </c>
      <c r="B167" s="139">
        <f t="shared" si="6"/>
        <v>2.0335079983875032E-3</v>
      </c>
      <c r="C167" s="23" t="e">
        <f t="shared" si="1"/>
        <v>#REF!</v>
      </c>
      <c r="E167" s="139">
        <f t="shared" si="2"/>
        <v>6.7014009309948816E-3</v>
      </c>
      <c r="F167" s="23" t="e">
        <f t="shared" si="3"/>
        <v>#REF!</v>
      </c>
      <c r="G167" s="26"/>
      <c r="H167" s="26"/>
      <c r="J167" s="139"/>
      <c r="K167" s="26"/>
      <c r="M167" s="139"/>
      <c r="N167" s="26"/>
      <c r="O167" s="26"/>
      <c r="Q167" s="139"/>
      <c r="R167" s="26"/>
      <c r="T167" s="139"/>
      <c r="U167" s="26"/>
      <c r="W167" s="106"/>
      <c r="AA167" s="106"/>
      <c r="AG167" s="106"/>
      <c r="AJ167" s="106"/>
    </row>
    <row r="168" spans="1:36" hidden="1" x14ac:dyDescent="0.3">
      <c r="A168" s="24">
        <f t="shared" si="6"/>
        <v>59</v>
      </c>
      <c r="B168" s="139">
        <f t="shared" si="6"/>
        <v>1.7158448333030245E-3</v>
      </c>
      <c r="C168" s="23" t="e">
        <f t="shared" si="1"/>
        <v>#REF!</v>
      </c>
      <c r="E168" s="139">
        <f t="shared" si="2"/>
        <v>6.0153942418499856E-3</v>
      </c>
      <c r="F168" s="23" t="e">
        <f t="shared" si="3"/>
        <v>#REF!</v>
      </c>
      <c r="G168" s="26"/>
      <c r="H168" s="26"/>
      <c r="J168" s="139"/>
      <c r="K168" s="26"/>
      <c r="M168" s="139"/>
      <c r="N168" s="26"/>
      <c r="O168" s="26"/>
      <c r="Q168" s="139"/>
      <c r="R168" s="26"/>
      <c r="T168" s="139"/>
      <c r="U168" s="26"/>
      <c r="W168" s="106"/>
      <c r="AA168" s="106"/>
      <c r="AG168" s="106"/>
      <c r="AJ168" s="106"/>
    </row>
    <row r="169" spans="1:36" hidden="1" x14ac:dyDescent="0.3">
      <c r="A169" s="24">
        <f t="shared" si="6"/>
        <v>60</v>
      </c>
      <c r="B169" s="139">
        <f t="shared" si="6"/>
        <v>1.4213687605604784E-3</v>
      </c>
      <c r="C169" s="23" t="e">
        <f t="shared" si="1"/>
        <v>#REF!</v>
      </c>
      <c r="E169" s="139">
        <f t="shared" si="2"/>
        <v>4.9948309346286301E-3</v>
      </c>
      <c r="F169" s="23" t="e">
        <f t="shared" si="3"/>
        <v>#REF!</v>
      </c>
      <c r="G169" s="26"/>
      <c r="H169" s="26"/>
      <c r="J169" s="139"/>
      <c r="K169" s="26"/>
      <c r="M169" s="139"/>
      <c r="N169" s="26"/>
      <c r="O169" s="26"/>
      <c r="Q169" s="139"/>
      <c r="R169" s="26"/>
      <c r="T169" s="139"/>
      <c r="U169" s="26"/>
      <c r="W169" s="106"/>
      <c r="AA169" s="106"/>
      <c r="AG169" s="106"/>
      <c r="AJ169" s="106"/>
    </row>
    <row r="170" spans="1:36" hidden="1" x14ac:dyDescent="0.3">
      <c r="A170" s="24">
        <f t="shared" si="6"/>
        <v>61</v>
      </c>
      <c r="B170" s="139">
        <f t="shared" si="6"/>
        <v>1.3024521012639948E-3</v>
      </c>
      <c r="C170" s="23" t="e">
        <f t="shared" si="1"/>
        <v>#REF!</v>
      </c>
      <c r="E170" s="139">
        <f t="shared" si="2"/>
        <v>4.8063529983063489E-3</v>
      </c>
      <c r="F170" s="23" t="e">
        <f t="shared" si="3"/>
        <v>#REF!</v>
      </c>
      <c r="G170" s="26"/>
      <c r="H170" s="26"/>
      <c r="J170" s="139"/>
      <c r="K170" s="26"/>
      <c r="M170" s="139"/>
      <c r="N170" s="26"/>
      <c r="O170" s="26"/>
      <c r="Q170" s="139"/>
      <c r="R170" s="26"/>
      <c r="T170" s="139"/>
      <c r="U170" s="26"/>
      <c r="W170" s="106"/>
      <c r="AA170" s="106"/>
      <c r="AG170" s="106"/>
      <c r="AJ170" s="106"/>
    </row>
    <row r="171" spans="1:36" hidden="1" x14ac:dyDescent="0.3">
      <c r="A171" s="24">
        <f t="shared" si="6"/>
        <v>62</v>
      </c>
      <c r="B171" s="139">
        <f t="shared" si="6"/>
        <v>1.1629983030360847E-3</v>
      </c>
      <c r="C171" s="23" t="e">
        <f t="shared" si="1"/>
        <v>#REF!</v>
      </c>
      <c r="E171" s="139">
        <f t="shared" si="2"/>
        <v>4.6188687945130065E-3</v>
      </c>
      <c r="F171" s="23" t="e">
        <f t="shared" si="3"/>
        <v>#REF!</v>
      </c>
      <c r="G171" s="26"/>
      <c r="H171" s="26"/>
      <c r="J171" s="139"/>
      <c r="K171" s="26"/>
      <c r="M171" s="139"/>
      <c r="N171" s="26"/>
      <c r="O171" s="26"/>
      <c r="Q171" s="139"/>
      <c r="R171" s="26"/>
      <c r="T171" s="139"/>
      <c r="U171" s="26"/>
      <c r="W171" s="106"/>
      <c r="AA171" s="106"/>
      <c r="AG171" s="106"/>
      <c r="AJ171" s="106"/>
    </row>
    <row r="172" spans="1:36" hidden="1" x14ac:dyDescent="0.3">
      <c r="A172" s="24">
        <f t="shared" si="6"/>
        <v>63</v>
      </c>
      <c r="B172" s="139">
        <f t="shared" si="6"/>
        <v>1.0199008188687283E-3</v>
      </c>
      <c r="C172" s="23" t="e">
        <f t="shared" si="1"/>
        <v>#REF!</v>
      </c>
      <c r="E172" s="139">
        <f t="shared" si="2"/>
        <v>3.9977859639255221E-3</v>
      </c>
      <c r="F172" s="23" t="e">
        <f t="shared" si="3"/>
        <v>#REF!</v>
      </c>
      <c r="G172" s="26"/>
      <c r="H172" s="26"/>
      <c r="J172" s="139"/>
      <c r="K172" s="26"/>
      <c r="M172" s="139"/>
      <c r="N172" s="26"/>
      <c r="O172" s="26"/>
      <c r="Q172" s="139"/>
      <c r="R172" s="26"/>
      <c r="T172" s="139"/>
      <c r="U172" s="26"/>
      <c r="W172" s="106"/>
      <c r="AA172" s="106"/>
      <c r="AG172" s="106"/>
      <c r="AJ172" s="106"/>
    </row>
    <row r="173" spans="1:36" hidden="1" x14ac:dyDescent="0.3">
      <c r="A173" s="24">
        <f t="shared" si="6"/>
        <v>64</v>
      </c>
      <c r="B173" s="139">
        <f t="shared" si="6"/>
        <v>8.2744795243068633E-4</v>
      </c>
      <c r="C173" s="23" t="e">
        <f t="shared" si="1"/>
        <v>#REF!</v>
      </c>
      <c r="E173" s="139">
        <f t="shared" si="2"/>
        <v>3.7529965176299742E-3</v>
      </c>
      <c r="F173" s="23" t="e">
        <f t="shared" si="3"/>
        <v>#REF!</v>
      </c>
      <c r="G173" s="26"/>
      <c r="H173" s="26"/>
      <c r="J173" s="139"/>
      <c r="K173" s="26"/>
      <c r="M173" s="139"/>
      <c r="N173" s="26"/>
      <c r="O173" s="26"/>
      <c r="Q173" s="139"/>
      <c r="R173" s="26"/>
      <c r="T173" s="139"/>
      <c r="U173" s="26"/>
      <c r="W173" s="106"/>
      <c r="AA173" s="106"/>
      <c r="AG173" s="106"/>
      <c r="AJ173" s="106"/>
    </row>
    <row r="174" spans="1:36" hidden="1" x14ac:dyDescent="0.3">
      <c r="A174" s="24">
        <f t="shared" ref="A174:B189" si="7">A77</f>
        <v>65</v>
      </c>
      <c r="B174" s="139">
        <f t="shared" si="7"/>
        <v>7.2310603689198887E-4</v>
      </c>
      <c r="C174" s="23" t="e">
        <f t="shared" ref="C174:C193" si="8">C77/$B$98</f>
        <v>#REF!</v>
      </c>
      <c r="E174" s="139">
        <f t="shared" ref="E174:E192" si="9">E77</f>
        <v>3.4568642240058616E-3</v>
      </c>
      <c r="F174" s="23" t="e">
        <f t="shared" ref="F174:F192" si="10">F77/$B$98</f>
        <v>#REF!</v>
      </c>
      <c r="G174" s="26"/>
      <c r="H174" s="26"/>
      <c r="J174" s="139"/>
      <c r="K174" s="26"/>
      <c r="M174" s="139"/>
      <c r="N174" s="26"/>
      <c r="O174" s="26"/>
      <c r="Q174" s="139"/>
      <c r="R174" s="26"/>
      <c r="T174" s="139"/>
      <c r="U174" s="26"/>
      <c r="W174" s="106"/>
      <c r="AA174" s="106"/>
      <c r="AG174" s="106"/>
      <c r="AJ174" s="106"/>
    </row>
    <row r="175" spans="1:36" hidden="1" x14ac:dyDescent="0.3">
      <c r="A175" s="24">
        <f t="shared" si="7"/>
        <v>66</v>
      </c>
      <c r="B175" s="139">
        <f t="shared" si="7"/>
        <v>6.393012602847176E-4</v>
      </c>
      <c r="C175" s="23" t="e">
        <f t="shared" si="8"/>
        <v>#REF!</v>
      </c>
      <c r="E175" s="139">
        <f t="shared" si="9"/>
        <v>3.071958491129778E-3</v>
      </c>
      <c r="F175" s="23" t="e">
        <f t="shared" si="10"/>
        <v>#REF!</v>
      </c>
      <c r="G175" s="26"/>
      <c r="H175" s="26"/>
      <c r="J175" s="139"/>
      <c r="K175" s="26"/>
      <c r="M175" s="139"/>
      <c r="N175" s="26"/>
      <c r="O175" s="26"/>
      <c r="Q175" s="139"/>
      <c r="R175" s="26"/>
      <c r="T175" s="139"/>
      <c r="U175" s="26"/>
      <c r="W175" s="106"/>
      <c r="AA175" s="106"/>
      <c r="AG175" s="106"/>
      <c r="AJ175" s="106"/>
    </row>
    <row r="176" spans="1:36" hidden="1" x14ac:dyDescent="0.3">
      <c r="A176" s="24">
        <f t="shared" si="7"/>
        <v>67</v>
      </c>
      <c r="B176" s="139">
        <f t="shared" si="7"/>
        <v>5.4787786762223989E-4</v>
      </c>
      <c r="C176" s="23" t="e">
        <f t="shared" si="8"/>
        <v>#REF!</v>
      </c>
      <c r="E176" s="139">
        <f t="shared" si="9"/>
        <v>2.6959963510141539E-3</v>
      </c>
      <c r="F176" s="23" t="e">
        <f t="shared" si="10"/>
        <v>#REF!</v>
      </c>
      <c r="G176" s="26"/>
      <c r="H176" s="26"/>
      <c r="J176" s="139"/>
      <c r="K176" s="26"/>
      <c r="M176" s="139"/>
      <c r="N176" s="26"/>
      <c r="O176" s="26"/>
      <c r="Q176" s="139"/>
      <c r="R176" s="26"/>
      <c r="T176" s="139"/>
      <c r="U176" s="26"/>
      <c r="W176" s="106"/>
      <c r="AA176" s="106"/>
      <c r="AG176" s="106"/>
      <c r="AJ176" s="106"/>
    </row>
    <row r="177" spans="1:36" hidden="1" x14ac:dyDescent="0.3">
      <c r="A177" s="24">
        <f t="shared" si="7"/>
        <v>68</v>
      </c>
      <c r="B177" s="139">
        <f t="shared" si="7"/>
        <v>4.2399254568105626E-4</v>
      </c>
      <c r="C177" s="23" t="e">
        <f t="shared" si="8"/>
        <v>#REF!</v>
      </c>
      <c r="E177" s="139">
        <f t="shared" si="9"/>
        <v>2.416095022029394E-3</v>
      </c>
      <c r="F177" s="23" t="e">
        <f t="shared" si="10"/>
        <v>#REF!</v>
      </c>
      <c r="G177" s="26"/>
      <c r="H177" s="26"/>
      <c r="J177" s="139"/>
      <c r="K177" s="26"/>
      <c r="M177" s="139"/>
      <c r="N177" s="26"/>
      <c r="O177" s="26"/>
      <c r="Q177" s="139"/>
      <c r="R177" s="26"/>
      <c r="T177" s="139"/>
      <c r="U177" s="26"/>
      <c r="W177" s="106"/>
      <c r="AA177" s="106"/>
      <c r="AG177" s="106"/>
      <c r="AJ177" s="106"/>
    </row>
    <row r="178" spans="1:36" hidden="1" x14ac:dyDescent="0.3">
      <c r="A178" s="24">
        <f t="shared" si="7"/>
        <v>69</v>
      </c>
      <c r="B178" s="139">
        <f t="shared" si="7"/>
        <v>3.988179882812435E-4</v>
      </c>
      <c r="C178" s="23" t="e">
        <f t="shared" si="8"/>
        <v>#REF!</v>
      </c>
      <c r="E178" s="139">
        <f t="shared" si="9"/>
        <v>2.2524603989306112E-3</v>
      </c>
      <c r="F178" s="23" t="e">
        <f t="shared" si="10"/>
        <v>#REF!</v>
      </c>
      <c r="G178" s="26"/>
      <c r="H178" s="26"/>
      <c r="J178" s="139"/>
      <c r="K178" s="26"/>
      <c r="M178" s="139"/>
      <c r="N178" s="26"/>
      <c r="O178" s="26"/>
      <c r="Q178" s="139"/>
      <c r="R178" s="26"/>
      <c r="T178" s="139"/>
      <c r="U178" s="26"/>
      <c r="W178" s="106"/>
      <c r="AA178" s="106"/>
      <c r="AG178" s="106"/>
      <c r="AJ178" s="106"/>
    </row>
    <row r="179" spans="1:36" hidden="1" x14ac:dyDescent="0.3">
      <c r="A179" s="24">
        <f t="shared" si="7"/>
        <v>70</v>
      </c>
      <c r="B179" s="139">
        <f t="shared" si="7"/>
        <v>3.3190666466595186E-4</v>
      </c>
      <c r="C179" s="23" t="e">
        <f t="shared" si="8"/>
        <v>#REF!</v>
      </c>
      <c r="E179" s="139">
        <f t="shared" si="9"/>
        <v>1.8894167816912069E-3</v>
      </c>
      <c r="F179" s="23" t="e">
        <f t="shared" si="10"/>
        <v>#REF!</v>
      </c>
      <c r="G179" s="26"/>
      <c r="H179" s="26"/>
      <c r="J179" s="139"/>
      <c r="K179" s="26"/>
      <c r="M179" s="139"/>
      <c r="N179" s="26"/>
      <c r="O179" s="26"/>
      <c r="Q179" s="139"/>
      <c r="R179" s="26"/>
      <c r="T179" s="139"/>
      <c r="U179" s="26"/>
      <c r="W179" s="106"/>
      <c r="AA179" s="106"/>
      <c r="AG179" s="106"/>
      <c r="AJ179" s="106"/>
    </row>
    <row r="180" spans="1:36" hidden="1" x14ac:dyDescent="0.3">
      <c r="A180" s="24">
        <f t="shared" si="7"/>
        <v>71</v>
      </c>
      <c r="B180" s="139">
        <f t="shared" si="7"/>
        <v>2.7559515469268656E-4</v>
      </c>
      <c r="C180" s="23" t="e">
        <f t="shared" si="8"/>
        <v>#REF!</v>
      </c>
      <c r="E180" s="139">
        <f t="shared" si="9"/>
        <v>1.6307150799904999E-3</v>
      </c>
      <c r="F180" s="23" t="e">
        <f t="shared" si="10"/>
        <v>#REF!</v>
      </c>
      <c r="G180" s="26"/>
      <c r="H180" s="26"/>
      <c r="J180" s="139"/>
      <c r="K180" s="26"/>
      <c r="M180" s="139"/>
      <c r="N180" s="26"/>
      <c r="O180" s="26"/>
      <c r="Q180" s="139"/>
      <c r="R180" s="26"/>
      <c r="T180" s="139"/>
      <c r="U180" s="26"/>
      <c r="W180" s="106"/>
      <c r="AA180" s="106"/>
      <c r="AG180" s="106"/>
      <c r="AJ180" s="106"/>
    </row>
    <row r="181" spans="1:36" hidden="1" x14ac:dyDescent="0.3">
      <c r="A181" s="24">
        <f t="shared" si="7"/>
        <v>72</v>
      </c>
      <c r="B181" s="139">
        <f t="shared" si="7"/>
        <v>2.2060862142467459E-4</v>
      </c>
      <c r="C181" s="23" t="e">
        <f t="shared" si="8"/>
        <v>#REF!</v>
      </c>
      <c r="E181" s="139">
        <f t="shared" si="9"/>
        <v>1.3402139373637138E-3</v>
      </c>
      <c r="F181" s="23" t="e">
        <f t="shared" si="10"/>
        <v>#REF!</v>
      </c>
      <c r="G181" s="26"/>
      <c r="H181" s="26"/>
      <c r="J181" s="139"/>
      <c r="K181" s="26"/>
      <c r="M181" s="139"/>
      <c r="N181" s="26"/>
      <c r="O181" s="26"/>
      <c r="Q181" s="139"/>
      <c r="R181" s="26"/>
      <c r="T181" s="139"/>
      <c r="U181" s="26"/>
      <c r="W181" s="106"/>
      <c r="AA181" s="106"/>
      <c r="AG181" s="106"/>
      <c r="AJ181" s="106"/>
    </row>
    <row r="182" spans="1:36" hidden="1" x14ac:dyDescent="0.3">
      <c r="A182" s="24">
        <f t="shared" si="7"/>
        <v>73</v>
      </c>
      <c r="B182" s="139">
        <f t="shared" si="7"/>
        <v>1.7555941344606234E-4</v>
      </c>
      <c r="C182" s="23" t="e">
        <f t="shared" si="8"/>
        <v>#REF!</v>
      </c>
      <c r="E182" s="139">
        <f t="shared" si="9"/>
        <v>1.075549840489367E-3</v>
      </c>
      <c r="F182" s="23" t="e">
        <f t="shared" si="10"/>
        <v>#REF!</v>
      </c>
      <c r="G182" s="26"/>
      <c r="H182" s="26"/>
      <c r="J182" s="139"/>
      <c r="K182" s="26"/>
      <c r="M182" s="139"/>
      <c r="N182" s="26"/>
      <c r="O182" s="26"/>
      <c r="Q182" s="139"/>
      <c r="R182" s="26"/>
      <c r="T182" s="139"/>
      <c r="U182" s="26"/>
      <c r="W182" s="106"/>
      <c r="AA182" s="106"/>
      <c r="AG182" s="106"/>
      <c r="AJ182" s="106"/>
    </row>
    <row r="183" spans="1:36" hidden="1" x14ac:dyDescent="0.3">
      <c r="A183" s="24">
        <f t="shared" si="7"/>
        <v>74</v>
      </c>
      <c r="B183" s="139">
        <f t="shared" si="7"/>
        <v>1.2057288017805037E-4</v>
      </c>
      <c r="C183" s="23" t="e">
        <f t="shared" si="8"/>
        <v>#REF!</v>
      </c>
      <c r="E183" s="139">
        <f t="shared" si="9"/>
        <v>8.4202269618847264E-4</v>
      </c>
      <c r="F183" s="23" t="e">
        <f t="shared" si="10"/>
        <v>#REF!</v>
      </c>
      <c r="G183" s="26"/>
      <c r="H183" s="26"/>
      <c r="J183" s="139"/>
      <c r="K183" s="26"/>
      <c r="M183" s="139"/>
      <c r="N183" s="26"/>
      <c r="O183" s="26"/>
      <c r="Q183" s="139"/>
      <c r="R183" s="26"/>
      <c r="T183" s="139"/>
      <c r="U183" s="26"/>
      <c r="W183" s="106"/>
      <c r="AA183" s="106"/>
      <c r="AG183" s="106"/>
      <c r="AJ183" s="106"/>
    </row>
    <row r="184" spans="1:36" hidden="1" x14ac:dyDescent="0.3">
      <c r="A184" s="24">
        <f t="shared" si="7"/>
        <v>75</v>
      </c>
      <c r="B184" s="139">
        <f t="shared" si="7"/>
        <v>9.3410857720357699E-5</v>
      </c>
      <c r="C184" s="23" t="e">
        <f t="shared" si="8"/>
        <v>#REF!</v>
      </c>
      <c r="E184" s="139">
        <f t="shared" si="9"/>
        <v>6.6546955021347029E-4</v>
      </c>
      <c r="F184" s="23" t="e">
        <f t="shared" si="10"/>
        <v>#REF!</v>
      </c>
      <c r="G184" s="26"/>
      <c r="H184" s="26"/>
      <c r="J184" s="139"/>
      <c r="K184" s="26"/>
      <c r="M184" s="139"/>
      <c r="N184" s="26"/>
      <c r="O184" s="26"/>
      <c r="Q184" s="139"/>
      <c r="R184" s="26"/>
      <c r="T184" s="139"/>
      <c r="U184" s="26"/>
      <c r="W184" s="106"/>
      <c r="AA184" s="106"/>
      <c r="AG184" s="106"/>
      <c r="AJ184" s="106"/>
    </row>
    <row r="185" spans="1:36" hidden="1" x14ac:dyDescent="0.3">
      <c r="A185" s="24">
        <f t="shared" si="7"/>
        <v>76</v>
      </c>
      <c r="B185" s="139">
        <f t="shared" si="7"/>
        <v>7.2211230436304888E-5</v>
      </c>
      <c r="C185" s="23" t="e">
        <f t="shared" si="8"/>
        <v>#REF!</v>
      </c>
      <c r="E185" s="139">
        <f t="shared" si="9"/>
        <v>4.4088599867303583E-4</v>
      </c>
      <c r="F185" s="23" t="e">
        <f t="shared" si="10"/>
        <v>#REF!</v>
      </c>
      <c r="G185" s="26"/>
      <c r="H185" s="26"/>
      <c r="J185" s="139"/>
      <c r="K185" s="26"/>
      <c r="M185" s="139"/>
      <c r="N185" s="26"/>
      <c r="O185" s="26"/>
      <c r="Q185" s="139"/>
      <c r="R185" s="26"/>
      <c r="T185" s="139"/>
      <c r="U185" s="26"/>
      <c r="W185" s="106"/>
      <c r="AA185" s="106"/>
      <c r="AG185" s="106"/>
      <c r="AJ185" s="106"/>
    </row>
    <row r="186" spans="1:36" hidden="1" x14ac:dyDescent="0.3">
      <c r="A186" s="24">
        <f t="shared" si="7"/>
        <v>77</v>
      </c>
      <c r="B186" s="139">
        <f t="shared" si="7"/>
        <v>4.2068010391792296E-5</v>
      </c>
      <c r="C186" s="23" t="e">
        <f t="shared" si="8"/>
        <v>#REF!</v>
      </c>
      <c r="E186" s="139">
        <f t="shared" si="9"/>
        <v>3.2031311849498544E-4</v>
      </c>
      <c r="F186" s="23" t="e">
        <f t="shared" si="10"/>
        <v>#REF!</v>
      </c>
      <c r="G186" s="26"/>
      <c r="H186" s="26"/>
      <c r="J186" s="139"/>
      <c r="K186" s="26"/>
      <c r="M186" s="139"/>
      <c r="N186" s="26"/>
      <c r="O186" s="26"/>
      <c r="Q186" s="139"/>
      <c r="R186" s="26"/>
      <c r="T186" s="139"/>
      <c r="U186" s="26"/>
      <c r="W186" s="106"/>
      <c r="AA186" s="106"/>
      <c r="AG186" s="106"/>
      <c r="AJ186" s="106"/>
    </row>
    <row r="187" spans="1:36" hidden="1" x14ac:dyDescent="0.3">
      <c r="A187" s="24">
        <f t="shared" si="7"/>
        <v>78</v>
      </c>
      <c r="B187" s="139">
        <f t="shared" si="7"/>
        <v>3.4449394336585821E-5</v>
      </c>
      <c r="C187" s="23" t="e">
        <f t="shared" si="8"/>
        <v>#REF!</v>
      </c>
      <c r="E187" s="139">
        <f t="shared" si="9"/>
        <v>2.6267663181646687E-4</v>
      </c>
      <c r="F187" s="23" t="e">
        <f t="shared" si="10"/>
        <v>#REF!</v>
      </c>
      <c r="G187" s="26"/>
      <c r="H187" s="26"/>
      <c r="J187" s="139"/>
      <c r="K187" s="26"/>
      <c r="M187" s="139"/>
      <c r="N187" s="26"/>
      <c r="O187" s="26"/>
      <c r="Q187" s="139"/>
      <c r="R187" s="26"/>
      <c r="T187" s="139"/>
      <c r="U187" s="26"/>
      <c r="W187" s="106"/>
      <c r="AA187" s="106"/>
      <c r="AG187" s="106"/>
      <c r="AJ187" s="106"/>
    </row>
    <row r="188" spans="1:36" hidden="1" x14ac:dyDescent="0.3">
      <c r="A188" s="24">
        <f t="shared" si="7"/>
        <v>79</v>
      </c>
      <c r="B188" s="139">
        <f t="shared" si="7"/>
        <v>2.0868383107739486E-5</v>
      </c>
      <c r="C188" s="23" t="e">
        <f t="shared" si="8"/>
        <v>#REF!</v>
      </c>
      <c r="E188" s="139">
        <f t="shared" si="9"/>
        <v>1.8185305279601552E-4</v>
      </c>
      <c r="F188" s="23" t="e">
        <f t="shared" si="10"/>
        <v>#REF!</v>
      </c>
      <c r="G188" s="26"/>
      <c r="H188" s="26"/>
      <c r="J188" s="139"/>
      <c r="K188" s="26"/>
      <c r="M188" s="139"/>
      <c r="N188" s="26"/>
      <c r="O188" s="26"/>
      <c r="Q188" s="139"/>
      <c r="R188" s="26"/>
      <c r="T188" s="139"/>
      <c r="U188" s="26"/>
      <c r="W188" s="106"/>
      <c r="AA188" s="106"/>
      <c r="AG188" s="106"/>
      <c r="AJ188" s="106"/>
    </row>
    <row r="189" spans="1:36" hidden="1" x14ac:dyDescent="0.3">
      <c r="A189" s="24">
        <f t="shared" si="7"/>
        <v>80</v>
      </c>
      <c r="B189" s="139">
        <f t="shared" si="7"/>
        <v>1.722469716829291E-5</v>
      </c>
      <c r="C189" s="23" t="e">
        <f t="shared" si="8"/>
        <v>#REF!</v>
      </c>
      <c r="E189" s="139">
        <f t="shared" si="9"/>
        <v>1.3017896129113681E-4</v>
      </c>
      <c r="F189" s="23" t="e">
        <f t="shared" si="10"/>
        <v>#REF!</v>
      </c>
      <c r="G189" s="26"/>
      <c r="H189" s="26"/>
      <c r="J189" s="139"/>
      <c r="K189" s="26"/>
      <c r="M189" s="139"/>
      <c r="N189" s="26"/>
      <c r="O189" s="26"/>
      <c r="Q189" s="139"/>
      <c r="R189" s="26"/>
      <c r="T189" s="139"/>
      <c r="U189" s="26"/>
      <c r="W189" s="106"/>
      <c r="AA189" s="106"/>
      <c r="AG189" s="106"/>
      <c r="AJ189" s="106"/>
    </row>
    <row r="190" spans="1:36" hidden="1" x14ac:dyDescent="0.3">
      <c r="A190" s="24">
        <f t="shared" ref="A190:B193" si="11">A93</f>
        <v>81</v>
      </c>
      <c r="B190" s="139">
        <f t="shared" si="11"/>
        <v>7.6186160552064792E-6</v>
      </c>
      <c r="C190" s="23" t="e">
        <f t="shared" si="8"/>
        <v>#REF!</v>
      </c>
      <c r="E190" s="139">
        <f t="shared" si="9"/>
        <v>7.7511137257318098E-5</v>
      </c>
      <c r="F190" s="23" t="e">
        <f t="shared" si="10"/>
        <v>#REF!</v>
      </c>
      <c r="G190" s="26"/>
      <c r="H190" s="26"/>
      <c r="J190" s="139"/>
      <c r="K190" s="26"/>
      <c r="M190" s="139"/>
      <c r="N190" s="26"/>
      <c r="O190" s="26"/>
      <c r="Q190" s="139"/>
      <c r="R190" s="26"/>
      <c r="T190" s="139"/>
      <c r="U190" s="26"/>
      <c r="W190" s="106"/>
      <c r="AA190" s="106"/>
      <c r="AG190" s="106"/>
      <c r="AJ190" s="106"/>
    </row>
    <row r="191" spans="1:36" hidden="1" x14ac:dyDescent="0.3">
      <c r="A191" s="24">
        <f t="shared" si="11"/>
        <v>82</v>
      </c>
      <c r="B191" s="139">
        <f t="shared" si="11"/>
        <v>5.6311509973265282E-6</v>
      </c>
      <c r="C191" s="23" t="e">
        <f t="shared" si="8"/>
        <v>#REF!</v>
      </c>
      <c r="E191" s="139">
        <f t="shared" si="9"/>
        <v>4.0743033686538997E-5</v>
      </c>
      <c r="F191" s="23" t="e">
        <f t="shared" si="10"/>
        <v>#REF!</v>
      </c>
      <c r="G191" s="26"/>
      <c r="H191" s="26"/>
      <c r="J191" s="139"/>
      <c r="K191" s="26"/>
      <c r="M191" s="139"/>
      <c r="N191" s="26"/>
      <c r="O191" s="26"/>
      <c r="Q191" s="139"/>
      <c r="R191" s="26"/>
      <c r="T191" s="139"/>
      <c r="U191" s="26"/>
      <c r="W191" s="106"/>
      <c r="AA191" s="106"/>
      <c r="AG191" s="106"/>
      <c r="AJ191" s="106"/>
    </row>
    <row r="192" spans="1:36" hidden="1" x14ac:dyDescent="0.3">
      <c r="A192" s="24">
        <f t="shared" si="11"/>
        <v>83</v>
      </c>
      <c r="B192" s="139">
        <f t="shared" si="11"/>
        <v>6.9561277025798289E-6</v>
      </c>
      <c r="C192" s="23" t="e">
        <f t="shared" si="8"/>
        <v>#REF!</v>
      </c>
      <c r="E192" s="139">
        <f t="shared" si="9"/>
        <v>5.6642754149578605E-5</v>
      </c>
      <c r="F192" s="23" t="e">
        <f t="shared" si="10"/>
        <v>#REF!</v>
      </c>
      <c r="G192" s="26"/>
      <c r="H192" s="26"/>
      <c r="J192" s="139"/>
      <c r="K192" s="26"/>
      <c r="M192" s="139"/>
      <c r="N192" s="26"/>
      <c r="O192" s="26"/>
      <c r="Q192" s="139"/>
      <c r="R192" s="26"/>
      <c r="T192" s="139"/>
      <c r="U192" s="26"/>
      <c r="W192" s="106"/>
      <c r="AA192" s="106"/>
      <c r="AG192" s="106"/>
      <c r="AJ192" s="106"/>
    </row>
    <row r="193" spans="1:62" hidden="1" x14ac:dyDescent="0.3">
      <c r="A193" s="24" t="str">
        <f t="shared" si="11"/>
        <v>NNNN</v>
      </c>
      <c r="B193" s="139">
        <f t="shared" si="11"/>
        <v>0.18173711733430586</v>
      </c>
      <c r="C193" s="23" t="e">
        <f t="shared" si="8"/>
        <v>#REF!</v>
      </c>
      <c r="E193" s="139"/>
      <c r="F193" s="23"/>
      <c r="G193" s="26"/>
      <c r="H193" s="26"/>
      <c r="J193" s="139"/>
      <c r="K193" s="26"/>
      <c r="M193" s="139"/>
      <c r="N193" s="26"/>
      <c r="O193" s="26"/>
      <c r="Q193" s="139"/>
      <c r="R193" s="26"/>
      <c r="T193" s="139"/>
      <c r="U193" s="26"/>
      <c r="W193" s="106"/>
      <c r="AA193" s="106"/>
      <c r="AG193" s="106"/>
      <c r="AJ193" s="106"/>
    </row>
    <row r="194" spans="1:62" hidden="1" x14ac:dyDescent="0.3">
      <c r="A194" s="24"/>
      <c r="B194" s="139"/>
      <c r="C194" s="23"/>
      <c r="E194" s="139"/>
      <c r="F194" s="23"/>
      <c r="G194" s="26"/>
      <c r="H194" s="26"/>
      <c r="J194" s="139"/>
      <c r="K194" s="26"/>
      <c r="M194" s="139"/>
      <c r="N194" s="26"/>
      <c r="O194" s="26"/>
      <c r="Q194" s="139"/>
      <c r="R194" s="26"/>
      <c r="T194" s="139"/>
      <c r="U194" s="26"/>
      <c r="W194" s="106"/>
      <c r="AA194" s="106"/>
      <c r="AG194" s="106"/>
      <c r="AJ194" s="106"/>
    </row>
    <row r="195" spans="1:62" hidden="1" x14ac:dyDescent="0.3">
      <c r="B195" s="25"/>
      <c r="C195" s="26"/>
      <c r="D195" s="26"/>
      <c r="E195" s="26"/>
      <c r="F195" s="26"/>
      <c r="G195" s="26"/>
      <c r="H195" s="23"/>
      <c r="I195" s="23"/>
      <c r="J195" s="26"/>
      <c r="K195" s="26"/>
      <c r="L195" s="23"/>
      <c r="M195" s="26"/>
      <c r="O195" s="26"/>
      <c r="P195" s="23"/>
      <c r="Q195" s="26"/>
      <c r="R195" s="26"/>
      <c r="S195" s="23"/>
      <c r="T195" s="26"/>
      <c r="W195" s="106"/>
      <c r="AA195" s="106"/>
      <c r="AG195" s="106"/>
      <c r="AJ195" s="106"/>
    </row>
    <row r="196" spans="1:62" hidden="1" x14ac:dyDescent="0.3">
      <c r="A196" s="27" t="s">
        <v>39</v>
      </c>
      <c r="B196" s="22" t="e">
        <f>(SUMPRODUCT(B109:B193,C109:C193)+SUMPRODUCT(E109:E193,F109:F193)+SUMPRODUCT(#REF!,#REF!)+SUMPRODUCT(#REF!,#REF!))</f>
        <v>#REF!</v>
      </c>
      <c r="C196" s="26"/>
      <c r="D196" s="26"/>
      <c r="G196" s="26"/>
      <c r="H196" s="23"/>
      <c r="I196" s="23"/>
      <c r="J196" s="26"/>
      <c r="K196" s="26"/>
      <c r="L196" s="23"/>
      <c r="M196" s="26"/>
      <c r="O196" s="26"/>
      <c r="P196" s="23"/>
      <c r="Q196" s="26"/>
      <c r="R196" s="26"/>
      <c r="S196" s="23"/>
      <c r="T196" s="26"/>
      <c r="W196" s="106"/>
      <c r="AA196" s="106"/>
      <c r="AG196" s="106"/>
      <c r="AJ196" s="106"/>
    </row>
    <row r="197" spans="1:62" hidden="1" x14ac:dyDescent="0.3">
      <c r="A197" s="27"/>
      <c r="B197" s="22"/>
      <c r="C197" s="26"/>
      <c r="D197" s="26"/>
      <c r="G197" s="26"/>
      <c r="H197" s="23"/>
      <c r="I197" s="23"/>
      <c r="J197" s="26"/>
      <c r="K197" s="26"/>
      <c r="L197" s="23"/>
      <c r="M197" s="26"/>
      <c r="O197" s="26"/>
      <c r="P197" s="23"/>
      <c r="Q197" s="26"/>
      <c r="R197" s="26"/>
      <c r="S197" s="23"/>
      <c r="T197" s="26"/>
      <c r="W197" s="106"/>
      <c r="AA197" s="106"/>
      <c r="AG197" s="106"/>
      <c r="AJ197" s="106"/>
    </row>
    <row r="198" spans="1:62" x14ac:dyDescent="0.3">
      <c r="A198" s="27"/>
      <c r="B198" s="22"/>
      <c r="C198" s="26"/>
      <c r="D198" s="26"/>
      <c r="G198" s="26"/>
      <c r="H198" s="23"/>
      <c r="I198" s="23"/>
      <c r="J198" s="26"/>
      <c r="K198" s="26"/>
      <c r="L198" s="23"/>
      <c r="M198" s="26"/>
      <c r="O198" s="26"/>
      <c r="P198" s="23"/>
      <c r="Q198" s="26"/>
      <c r="R198" s="26"/>
      <c r="S198" s="23"/>
      <c r="T198" s="26"/>
      <c r="W198" s="106"/>
      <c r="AA198" s="106"/>
      <c r="AG198" s="106"/>
      <c r="AJ198" s="106"/>
    </row>
    <row r="199" spans="1:62" ht="15" x14ac:dyDescent="0.3">
      <c r="A199" s="131" t="s">
        <v>41</v>
      </c>
      <c r="B199" s="22"/>
      <c r="C199" s="26"/>
      <c r="D199" s="26"/>
      <c r="G199" s="26"/>
      <c r="H199" s="23"/>
      <c r="I199" s="23"/>
      <c r="J199" s="26"/>
      <c r="K199" s="26"/>
      <c r="L199" s="23"/>
      <c r="M199" s="26"/>
      <c r="N199" s="185"/>
      <c r="O199" s="26"/>
      <c r="P199" s="23"/>
      <c r="Q199" s="26"/>
      <c r="R199" s="26"/>
      <c r="S199" s="23"/>
      <c r="T199" s="26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5"/>
      <c r="AJ199" s="185"/>
      <c r="AK199" s="185"/>
      <c r="AL199" s="185"/>
      <c r="AM199" s="185"/>
      <c r="AN199" s="185"/>
      <c r="AO199" s="185"/>
      <c r="AP199" s="185"/>
      <c r="AQ199" s="185"/>
      <c r="AR199" s="185"/>
      <c r="AS199" s="185"/>
      <c r="AT199" s="185"/>
      <c r="AU199" s="185"/>
      <c r="AV199" s="185"/>
      <c r="AW199" s="185"/>
      <c r="AX199" s="185"/>
      <c r="AY199" s="185"/>
      <c r="AZ199" s="185"/>
      <c r="BA199" s="185"/>
      <c r="BB199" s="185"/>
      <c r="BC199" s="185"/>
      <c r="BD199" s="185"/>
      <c r="BE199" s="185"/>
      <c r="BF199" s="185"/>
      <c r="BG199" s="185"/>
      <c r="BH199" s="185"/>
      <c r="BI199" s="185"/>
      <c r="BJ199" s="185"/>
    </row>
    <row r="200" spans="1:62" x14ac:dyDescent="0.3">
      <c r="A200" s="18" t="s">
        <v>42</v>
      </c>
      <c r="B200" s="25"/>
      <c r="C200" s="26"/>
      <c r="D200" s="26"/>
      <c r="E200" s="26"/>
      <c r="F200" s="26"/>
      <c r="G200" s="26"/>
      <c r="H200" s="26"/>
      <c r="I200" s="26"/>
      <c r="J200" s="185"/>
      <c r="K200" s="185"/>
      <c r="L200" s="26"/>
      <c r="M200" s="185"/>
      <c r="N200" s="26"/>
      <c r="O200" s="26"/>
      <c r="P200" s="26"/>
      <c r="Q200" s="185"/>
      <c r="R200" s="185"/>
      <c r="S200" s="26"/>
      <c r="T200" s="185"/>
      <c r="U200" s="26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5"/>
      <c r="AJ200" s="185"/>
      <c r="AK200" s="185"/>
      <c r="AL200" s="185"/>
      <c r="AM200" s="185"/>
      <c r="AN200" s="185"/>
      <c r="AO200" s="185"/>
      <c r="AP200" s="185"/>
      <c r="AQ200" s="185"/>
      <c r="AR200" s="185"/>
      <c r="AS200" s="185"/>
      <c r="AT200" s="185"/>
      <c r="AU200" s="185"/>
      <c r="AV200" s="185"/>
      <c r="AW200" s="185"/>
      <c r="AX200" s="185"/>
      <c r="AY200" s="185"/>
      <c r="AZ200" s="185"/>
      <c r="BA200" s="185"/>
      <c r="BB200" s="185"/>
      <c r="BC200" s="185"/>
      <c r="BD200" s="185"/>
      <c r="BE200" s="185"/>
      <c r="BF200" s="185"/>
      <c r="BG200" s="185"/>
      <c r="BH200" s="185"/>
      <c r="BI200" s="185"/>
      <c r="BJ200" s="185"/>
    </row>
    <row r="201" spans="1:62" x14ac:dyDescent="0.3">
      <c r="A201" s="184"/>
      <c r="B201" s="25"/>
      <c r="C201" s="26"/>
      <c r="D201" s="26"/>
      <c r="E201" s="26"/>
      <c r="F201" s="26"/>
      <c r="G201" s="26"/>
      <c r="H201" s="26"/>
      <c r="I201" s="26"/>
      <c r="J201" s="185"/>
      <c r="K201" s="185"/>
      <c r="L201" s="26"/>
      <c r="M201" s="185"/>
      <c r="N201" s="26"/>
      <c r="O201" s="26"/>
      <c r="P201" s="26"/>
      <c r="Q201" s="185"/>
      <c r="R201" s="185"/>
      <c r="S201" s="26"/>
      <c r="T201" s="185"/>
      <c r="U201" s="26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5"/>
      <c r="AM201" s="185"/>
      <c r="AN201" s="185"/>
      <c r="AO201" s="185"/>
      <c r="AP201" s="185"/>
      <c r="AQ201" s="185"/>
      <c r="AR201" s="185"/>
      <c r="AS201" s="185"/>
      <c r="AT201" s="185"/>
      <c r="AU201" s="185"/>
      <c r="AV201" s="185"/>
      <c r="AW201" s="185"/>
      <c r="AX201" s="185"/>
      <c r="AY201" s="185"/>
      <c r="AZ201" s="185"/>
      <c r="BA201" s="185"/>
      <c r="BB201" s="185"/>
      <c r="BC201" s="185"/>
      <c r="BD201" s="185"/>
      <c r="BE201" s="185"/>
      <c r="BF201" s="185"/>
      <c r="BG201" s="185"/>
      <c r="BH201" s="185"/>
      <c r="BI201" s="185"/>
      <c r="BJ201" s="185"/>
    </row>
    <row r="202" spans="1:62" s="140" customFormat="1" thickBot="1" x14ac:dyDescent="0.3"/>
    <row r="203" spans="1:62" ht="41.5" customHeight="1" x14ac:dyDescent="0.3">
      <c r="A203" s="82" t="s">
        <v>36</v>
      </c>
      <c r="B203" s="36" t="s">
        <v>19</v>
      </c>
      <c r="C203" s="37" t="s">
        <v>142</v>
      </c>
      <c r="D203" s="74" t="s">
        <v>43</v>
      </c>
      <c r="E203" s="36" t="s">
        <v>19</v>
      </c>
      <c r="F203" s="37" t="s">
        <v>142</v>
      </c>
      <c r="G203" s="74" t="s">
        <v>43</v>
      </c>
      <c r="H203" s="82" t="s">
        <v>36</v>
      </c>
      <c r="I203" s="36" t="s">
        <v>19</v>
      </c>
      <c r="J203" s="37" t="s">
        <v>142</v>
      </c>
      <c r="K203" s="74" t="s">
        <v>43</v>
      </c>
      <c r="L203" s="36" t="s">
        <v>19</v>
      </c>
      <c r="M203" s="37" t="s">
        <v>142</v>
      </c>
      <c r="N203" s="74" t="s">
        <v>43</v>
      </c>
      <c r="O203" s="82" t="s">
        <v>36</v>
      </c>
      <c r="P203" s="36" t="s">
        <v>19</v>
      </c>
      <c r="Q203" s="37" t="s">
        <v>142</v>
      </c>
      <c r="R203" s="74" t="s">
        <v>43</v>
      </c>
      <c r="S203" s="36" t="s">
        <v>19</v>
      </c>
      <c r="T203" s="37" t="s">
        <v>142</v>
      </c>
      <c r="U203" s="74" t="s">
        <v>43</v>
      </c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5"/>
      <c r="AJ203" s="185"/>
      <c r="AK203" s="185"/>
      <c r="AL203" s="185"/>
      <c r="AM203" s="185"/>
      <c r="AN203" s="185"/>
      <c r="AO203" s="185"/>
      <c r="AP203" s="185"/>
      <c r="AQ203" s="185"/>
      <c r="AR203" s="185"/>
      <c r="AS203" s="185"/>
      <c r="AT203" s="185"/>
      <c r="AU203" s="185"/>
      <c r="AV203" s="185"/>
      <c r="AW203" s="185"/>
      <c r="AX203" s="185"/>
      <c r="AY203" s="185"/>
      <c r="AZ203" s="185"/>
      <c r="BA203" s="185"/>
      <c r="BB203" s="185"/>
      <c r="BC203" s="185"/>
      <c r="BD203" s="185"/>
      <c r="BE203" s="185"/>
      <c r="BF203" s="185"/>
      <c r="BG203" s="185"/>
      <c r="BH203" s="185"/>
      <c r="BI203" s="185"/>
      <c r="BJ203" s="185"/>
    </row>
    <row r="204" spans="1:62" ht="12.75" hidden="1" customHeight="1" x14ac:dyDescent="0.3">
      <c r="A204" s="83"/>
      <c r="B204" s="75" t="s">
        <v>78</v>
      </c>
      <c r="C204" s="40" t="s">
        <v>78</v>
      </c>
      <c r="D204" s="43"/>
      <c r="E204" s="75" t="s">
        <v>79</v>
      </c>
      <c r="F204" s="40" t="s">
        <v>79</v>
      </c>
      <c r="G204" s="43"/>
      <c r="H204" s="83"/>
      <c r="I204" s="75" t="s">
        <v>73</v>
      </c>
      <c r="J204" s="40" t="s">
        <v>73</v>
      </c>
      <c r="K204" s="43"/>
      <c r="L204" s="75" t="s">
        <v>74</v>
      </c>
      <c r="M204" s="40" t="s">
        <v>74</v>
      </c>
      <c r="N204" s="43"/>
      <c r="O204" s="83"/>
      <c r="P204" s="75" t="s">
        <v>72</v>
      </c>
      <c r="Q204" s="40" t="s">
        <v>72</v>
      </c>
      <c r="R204" s="43"/>
      <c r="S204" s="75" t="s">
        <v>80</v>
      </c>
      <c r="T204" s="40" t="s">
        <v>80</v>
      </c>
      <c r="U204" s="43"/>
      <c r="V204" s="185"/>
      <c r="W204" s="185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185"/>
      <c r="AJ204" s="185"/>
      <c r="AK204" s="185"/>
      <c r="AL204" s="185"/>
      <c r="AM204" s="185"/>
      <c r="AN204" s="185"/>
      <c r="AO204" s="185"/>
      <c r="AP204" s="185"/>
      <c r="AQ204" s="185"/>
      <c r="AR204" s="185"/>
      <c r="AS204" s="185"/>
      <c r="AT204" s="185"/>
      <c r="AU204" s="185"/>
      <c r="AV204" s="185"/>
      <c r="AW204" s="185"/>
      <c r="AX204" s="185"/>
      <c r="AY204" s="185"/>
      <c r="AZ204" s="185"/>
      <c r="BA204" s="185"/>
      <c r="BB204" s="185"/>
      <c r="BC204" s="185"/>
      <c r="BD204" s="185"/>
      <c r="BE204" s="185"/>
      <c r="BF204" s="185"/>
      <c r="BG204" s="185"/>
      <c r="BH204" s="185"/>
      <c r="BI204" s="185"/>
      <c r="BJ204" s="185"/>
    </row>
    <row r="205" spans="1:62" ht="13.5" thickBot="1" x14ac:dyDescent="0.35">
      <c r="A205" s="146"/>
      <c r="B205" s="224" t="s">
        <v>146</v>
      </c>
      <c r="C205" s="225"/>
      <c r="D205" s="125"/>
      <c r="E205" s="224" t="s">
        <v>147</v>
      </c>
      <c r="F205" s="225"/>
      <c r="G205" s="125"/>
      <c r="H205" s="146"/>
      <c r="I205" s="224" t="s">
        <v>365</v>
      </c>
      <c r="J205" s="225"/>
      <c r="K205" s="125"/>
      <c r="L205" s="224" t="s">
        <v>148</v>
      </c>
      <c r="M205" s="225"/>
      <c r="N205" s="125"/>
      <c r="O205" s="146"/>
      <c r="P205" s="224" t="s">
        <v>149</v>
      </c>
      <c r="Q205" s="225"/>
      <c r="R205" s="125"/>
      <c r="S205" s="224" t="s">
        <v>150</v>
      </c>
      <c r="T205" s="225"/>
      <c r="U205" s="125"/>
      <c r="V205" s="185"/>
      <c r="W205" s="185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185"/>
      <c r="AJ205" s="185"/>
      <c r="AK205" s="185"/>
      <c r="AL205" s="185"/>
      <c r="AM205" s="185"/>
      <c r="AN205" s="185"/>
      <c r="AO205" s="185"/>
      <c r="AP205" s="185"/>
      <c r="AQ205" s="185"/>
      <c r="AR205" s="185"/>
      <c r="AS205" s="185"/>
      <c r="AT205" s="185"/>
      <c r="AU205" s="185"/>
      <c r="AV205" s="185"/>
      <c r="AW205" s="185"/>
      <c r="AX205" s="185"/>
      <c r="AY205" s="185"/>
      <c r="AZ205" s="185"/>
      <c r="BA205" s="185"/>
      <c r="BB205" s="185"/>
      <c r="BC205" s="185"/>
      <c r="BD205" s="185"/>
      <c r="BE205" s="185"/>
      <c r="BF205" s="185"/>
      <c r="BG205" s="185"/>
      <c r="BH205" s="185"/>
      <c r="BI205" s="185"/>
      <c r="BJ205" s="185"/>
    </row>
    <row r="206" spans="1:62" ht="13.5" hidden="1" customHeight="1" thickBot="1" x14ac:dyDescent="0.35">
      <c r="A206" s="87"/>
      <c r="B206" s="88"/>
      <c r="C206" s="77"/>
      <c r="D206" s="72"/>
      <c r="E206" s="79"/>
      <c r="F206" s="77"/>
      <c r="G206" s="72"/>
      <c r="H206" s="87"/>
      <c r="I206" s="88"/>
      <c r="J206" s="77"/>
      <c r="K206" s="72"/>
      <c r="L206" s="79"/>
      <c r="M206" s="77"/>
      <c r="N206" s="72"/>
      <c r="O206" s="87"/>
      <c r="P206" s="88"/>
      <c r="Q206" s="77"/>
      <c r="R206" s="72"/>
      <c r="S206" s="79"/>
      <c r="T206" s="77"/>
      <c r="U206" s="72"/>
      <c r="V206" s="185"/>
      <c r="W206" s="185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185"/>
      <c r="AJ206" s="185"/>
      <c r="AK206" s="185"/>
      <c r="AL206" s="185"/>
      <c r="AM206" s="185"/>
      <c r="AN206" s="185"/>
      <c r="AO206" s="185"/>
      <c r="AP206" s="185"/>
      <c r="AQ206" s="185"/>
      <c r="AR206" s="185"/>
      <c r="AS206" s="185"/>
      <c r="AT206" s="185"/>
      <c r="AU206" s="185"/>
      <c r="AV206" s="185"/>
      <c r="AW206" s="185"/>
      <c r="AX206" s="185"/>
      <c r="AY206" s="185"/>
      <c r="AZ206" s="185"/>
      <c r="BA206" s="185"/>
      <c r="BB206" s="185"/>
      <c r="BC206" s="185"/>
      <c r="BD206" s="185"/>
      <c r="BE206" s="185"/>
      <c r="BF206" s="185"/>
      <c r="BG206" s="185"/>
      <c r="BH206" s="185"/>
      <c r="BI206" s="185"/>
      <c r="BJ206" s="185"/>
    </row>
    <row r="207" spans="1:62" x14ac:dyDescent="0.3">
      <c r="A207" s="84">
        <f>A12</f>
        <v>0</v>
      </c>
      <c r="B207" s="133">
        <f>B12</f>
        <v>1.455486910720751E-3</v>
      </c>
      <c r="C207" s="73">
        <f>C12</f>
        <v>1.634884257486956</v>
      </c>
      <c r="D207" s="43">
        <f>B207*C207</f>
        <v>2.3795526373156782E-3</v>
      </c>
      <c r="E207" s="133">
        <f t="shared" ref="E207:F222" si="12">E12</f>
        <v>6.3234513258213774E-4</v>
      </c>
      <c r="F207" s="73">
        <f t="shared" si="12"/>
        <v>1.3046337861571411</v>
      </c>
      <c r="G207" s="43">
        <f>E207*F207</f>
        <v>8.2497882447867368E-4</v>
      </c>
      <c r="H207" s="84">
        <f>H12</f>
        <v>0</v>
      </c>
      <c r="I207" s="133">
        <f>I12</f>
        <v>2.9951098422250863E-3</v>
      </c>
      <c r="J207" s="73">
        <f>J12</f>
        <v>1.607064542360237</v>
      </c>
      <c r="K207" s="43">
        <f t="shared" ref="K207:K215" si="13">I207*J207</f>
        <v>4.8133348279141E-3</v>
      </c>
      <c r="L207" s="133">
        <f t="shared" ref="L207:M215" si="14">L12</f>
        <v>8.1817311549391326E-5</v>
      </c>
      <c r="M207" s="73">
        <f t="shared" si="14"/>
        <v>1.2806968457964687</v>
      </c>
      <c r="N207" s="43">
        <f t="shared" ref="N207:N215" si="15">L207*M207</f>
        <v>1.0478317283285246E-4</v>
      </c>
      <c r="O207" s="84">
        <f>O12</f>
        <v>0</v>
      </c>
      <c r="P207" s="133">
        <f>P12</f>
        <v>1.0202320630450416E-4</v>
      </c>
      <c r="Q207" s="73">
        <f>Q12</f>
        <v>1.5434612674188579</v>
      </c>
      <c r="R207" s="43">
        <f t="shared" ref="R207:R215" si="16">P207*Q207</f>
        <v>1.5746886730888559E-4</v>
      </c>
      <c r="S207" s="133">
        <f t="shared" ref="S207:T215" si="17">S12</f>
        <v>3.6436859394465772E-6</v>
      </c>
      <c r="T207" s="73">
        <f t="shared" si="17"/>
        <v>1.2806968457964687</v>
      </c>
      <c r="U207" s="43">
        <f t="shared" ref="U207:U215" si="18">S207*T207</f>
        <v>4.6664570897221742E-6</v>
      </c>
      <c r="V207" s="185"/>
      <c r="W207" s="185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185"/>
      <c r="AJ207" s="185"/>
      <c r="AK207" s="185"/>
      <c r="AL207" s="185"/>
      <c r="AM207" s="185"/>
      <c r="AN207" s="185"/>
      <c r="AO207" s="185"/>
      <c r="AP207" s="185"/>
      <c r="AQ207" s="185"/>
      <c r="AR207" s="185"/>
      <c r="AS207" s="185"/>
      <c r="AT207" s="185"/>
      <c r="AU207" s="185"/>
      <c r="AV207" s="185"/>
      <c r="AW207" s="185"/>
      <c r="AX207" s="185"/>
      <c r="AY207" s="185"/>
      <c r="AZ207" s="185"/>
      <c r="BA207" s="185"/>
      <c r="BB207" s="185"/>
      <c r="BC207" s="185"/>
      <c r="BD207" s="185"/>
      <c r="BE207" s="185"/>
      <c r="BF207" s="185"/>
      <c r="BG207" s="185"/>
      <c r="BH207" s="185"/>
      <c r="BI207" s="185"/>
      <c r="BJ207" s="185"/>
    </row>
    <row r="208" spans="1:62" x14ac:dyDescent="0.3">
      <c r="A208" s="84">
        <f t="shared" ref="A208:C223" si="19">A13</f>
        <v>1</v>
      </c>
      <c r="B208" s="133">
        <f t="shared" si="19"/>
        <v>2.6304100041041152E-3</v>
      </c>
      <c r="C208" s="73">
        <f t="shared" si="19"/>
        <v>1.4673519484158546</v>
      </c>
      <c r="D208" s="43">
        <f>B208*C208</f>
        <v>3.8597372446547294E-3</v>
      </c>
      <c r="E208" s="133">
        <f t="shared" si="12"/>
        <v>1.5230607226886692E-3</v>
      </c>
      <c r="F208" s="73">
        <f t="shared" si="12"/>
        <v>1.2863400282700668</v>
      </c>
      <c r="G208" s="43">
        <f>E208*F208</f>
        <v>1.9591739730803713E-3</v>
      </c>
      <c r="H208" s="84">
        <f t="shared" ref="H208:J215" si="20">H13</f>
        <v>1</v>
      </c>
      <c r="I208" s="133">
        <f t="shared" si="20"/>
        <v>2.9437669948965211E-3</v>
      </c>
      <c r="J208" s="73">
        <f t="shared" si="20"/>
        <v>1.4423830168180218</v>
      </c>
      <c r="K208" s="43">
        <f t="shared" si="13"/>
        <v>4.2460395189081665E-3</v>
      </c>
      <c r="L208" s="133">
        <f t="shared" si="14"/>
        <v>1.4508494922523644E-4</v>
      </c>
      <c r="M208" s="73">
        <f t="shared" si="14"/>
        <v>1.262738735043603</v>
      </c>
      <c r="N208" s="43">
        <f t="shared" si="15"/>
        <v>1.8320438525854045E-4</v>
      </c>
      <c r="O208" s="84">
        <f t="shared" ref="O208:Q215" si="21">O13</f>
        <v>1</v>
      </c>
      <c r="P208" s="133">
        <f t="shared" si="21"/>
        <v>2.815575498663264E-4</v>
      </c>
      <c r="Q208" s="73">
        <f t="shared" si="21"/>
        <v>1.3852973919589748</v>
      </c>
      <c r="R208" s="43">
        <f t="shared" si="16"/>
        <v>3.9004093951618097E-4</v>
      </c>
      <c r="S208" s="133">
        <f t="shared" si="17"/>
        <v>1.2256034523593032E-5</v>
      </c>
      <c r="T208" s="73">
        <f t="shared" si="17"/>
        <v>1.262738735043603</v>
      </c>
      <c r="U208" s="43">
        <f t="shared" si="18"/>
        <v>1.5476169530972592E-5</v>
      </c>
      <c r="V208" s="185"/>
      <c r="W208" s="185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185"/>
      <c r="AJ208" s="185"/>
      <c r="AK208" s="185"/>
      <c r="AL208" s="185"/>
      <c r="AM208" s="185"/>
      <c r="AN208" s="185"/>
      <c r="AO208" s="185"/>
      <c r="AP208" s="185"/>
      <c r="AQ208" s="185"/>
      <c r="AR208" s="185"/>
      <c r="AS208" s="185"/>
      <c r="AT208" s="185"/>
      <c r="AU208" s="185"/>
      <c r="AV208" s="185"/>
      <c r="AW208" s="185"/>
      <c r="AX208" s="185"/>
      <c r="AY208" s="185"/>
      <c r="AZ208" s="185"/>
      <c r="BA208" s="185"/>
      <c r="BB208" s="185"/>
      <c r="BC208" s="185"/>
      <c r="BD208" s="185"/>
      <c r="BE208" s="185"/>
      <c r="BF208" s="185"/>
      <c r="BG208" s="185"/>
      <c r="BH208" s="185"/>
      <c r="BI208" s="185"/>
      <c r="BJ208" s="185"/>
    </row>
    <row r="209" spans="1:62" x14ac:dyDescent="0.3">
      <c r="A209" s="84">
        <f t="shared" si="19"/>
        <v>2</v>
      </c>
      <c r="B209" s="133">
        <f t="shared" si="19"/>
        <v>3.4038651557957295E-3</v>
      </c>
      <c r="C209" s="73">
        <f t="shared" si="19"/>
        <v>1.3874371113302142</v>
      </c>
      <c r="D209" s="43">
        <f>B209*C209</f>
        <v>4.7226488391147962E-3</v>
      </c>
      <c r="E209" s="133">
        <f t="shared" si="12"/>
        <v>2.4628004508895729E-3</v>
      </c>
      <c r="F209" s="73">
        <f t="shared" si="12"/>
        <v>1.2680462703829922</v>
      </c>
      <c r="G209" s="43">
        <f>E209*F209</f>
        <v>3.1229449264480744E-3</v>
      </c>
      <c r="H209" s="84">
        <f t="shared" si="20"/>
        <v>2</v>
      </c>
      <c r="I209" s="133">
        <f t="shared" si="20"/>
        <v>1.9116101415041996E-3</v>
      </c>
      <c r="J209" s="73">
        <f t="shared" si="20"/>
        <v>1.3638280362432871</v>
      </c>
      <c r="K209" s="43">
        <f t="shared" si="13"/>
        <v>2.6071075053504247E-3</v>
      </c>
      <c r="L209" s="133">
        <f t="shared" si="14"/>
        <v>1.4011628658053656E-4</v>
      </c>
      <c r="M209" s="73">
        <f t="shared" si="14"/>
        <v>1.2447806242907373</v>
      </c>
      <c r="N209" s="43">
        <f t="shared" si="15"/>
        <v>1.7441403868302015E-4</v>
      </c>
      <c r="O209" s="84">
        <f t="shared" si="21"/>
        <v>2</v>
      </c>
      <c r="P209" s="133">
        <f t="shared" si="21"/>
        <v>5.4025925156703334E-4</v>
      </c>
      <c r="Q209" s="73">
        <f t="shared" si="21"/>
        <v>1.3098514053890307</v>
      </c>
      <c r="R209" s="43">
        <f t="shared" si="16"/>
        <v>7.0765933993950452E-4</v>
      </c>
      <c r="S209" s="133">
        <f t="shared" si="17"/>
        <v>1.3581011228846333E-5</v>
      </c>
      <c r="T209" s="73">
        <f t="shared" si="17"/>
        <v>1.2447806242907373</v>
      </c>
      <c r="U209" s="43">
        <f t="shared" si="18"/>
        <v>1.6905379635942852E-5</v>
      </c>
      <c r="V209" s="185"/>
      <c r="W209" s="185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185"/>
      <c r="AJ209" s="185"/>
      <c r="AK209" s="185"/>
      <c r="AL209" s="185"/>
      <c r="AM209" s="185"/>
      <c r="AN209" s="185"/>
      <c r="AO209" s="185"/>
      <c r="AP209" s="185"/>
      <c r="AQ209" s="185"/>
      <c r="AR209" s="185"/>
      <c r="AS209" s="185"/>
      <c r="AT209" s="185"/>
      <c r="AU209" s="185"/>
      <c r="AV209" s="185"/>
      <c r="AW209" s="185"/>
      <c r="AX209" s="185"/>
      <c r="AY209" s="185"/>
      <c r="AZ209" s="185"/>
      <c r="BA209" s="185"/>
      <c r="BB209" s="185"/>
      <c r="BC209" s="185"/>
      <c r="BD209" s="185"/>
      <c r="BE209" s="185"/>
      <c r="BF209" s="185"/>
      <c r="BG209" s="185"/>
      <c r="BH209" s="185"/>
      <c r="BI209" s="185"/>
      <c r="BJ209" s="185"/>
    </row>
    <row r="210" spans="1:62" x14ac:dyDescent="0.3">
      <c r="A210" s="84">
        <f t="shared" si="19"/>
        <v>3</v>
      </c>
      <c r="B210" s="133">
        <f t="shared" si="19"/>
        <v>4.1803015050741639E-3</v>
      </c>
      <c r="C210" s="73">
        <f t="shared" si="19"/>
        <v>1.3826229645178261</v>
      </c>
      <c r="D210" s="43">
        <f>B210*C210</f>
        <v>5.7797808595239702E-3</v>
      </c>
      <c r="E210" s="133">
        <f t="shared" si="12"/>
        <v>2.065969927666209E-3</v>
      </c>
      <c r="F210" s="73">
        <f t="shared" si="12"/>
        <v>1.2449383656835302</v>
      </c>
      <c r="G210" s="43">
        <f>E210*F210</f>
        <v>2.5720052253000916E-3</v>
      </c>
      <c r="H210" s="84">
        <f t="shared" si="20"/>
        <v>3</v>
      </c>
      <c r="I210" s="133">
        <f t="shared" si="20"/>
        <v>1.453499445662871E-3</v>
      </c>
      <c r="J210" s="73">
        <f t="shared" si="20"/>
        <v>1.3590958084978213</v>
      </c>
      <c r="K210" s="43">
        <f t="shared" si="13"/>
        <v>1.9754450042543149E-3</v>
      </c>
      <c r="L210" s="133">
        <f t="shared" si="14"/>
        <v>1.3117269382007679E-4</v>
      </c>
      <c r="M210" s="73">
        <f t="shared" si="14"/>
        <v>1.2220966949186967</v>
      </c>
      <c r="N210" s="43">
        <f t="shared" si="15"/>
        <v>1.6030571558109797E-4</v>
      </c>
      <c r="O210" s="84">
        <f t="shared" si="21"/>
        <v>3</v>
      </c>
      <c r="P210" s="133">
        <f t="shared" si="21"/>
        <v>5.1839713593035397E-4</v>
      </c>
      <c r="Q210" s="73">
        <f t="shared" si="21"/>
        <v>1.3053064664390341</v>
      </c>
      <c r="R210" s="43">
        <f t="shared" si="16"/>
        <v>6.7666713371336605E-4</v>
      </c>
      <c r="S210" s="133">
        <f t="shared" si="17"/>
        <v>1.3581011228846333E-5</v>
      </c>
      <c r="T210" s="73">
        <f t="shared" si="17"/>
        <v>1.2220966949186967</v>
      </c>
      <c r="U210" s="43">
        <f t="shared" si="18"/>
        <v>1.6597308936426812E-5</v>
      </c>
      <c r="V210" s="185"/>
      <c r="W210" s="185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185"/>
      <c r="AJ210" s="185"/>
      <c r="AK210" s="185"/>
      <c r="AL210" s="185"/>
      <c r="AM210" s="185"/>
      <c r="AN210" s="185"/>
      <c r="AO210" s="185"/>
      <c r="AP210" s="185"/>
      <c r="AQ210" s="185"/>
      <c r="AR210" s="185"/>
      <c r="AS210" s="185"/>
      <c r="AT210" s="185"/>
      <c r="AU210" s="185"/>
      <c r="AV210" s="185"/>
      <c r="AW210" s="185"/>
      <c r="AX210" s="185"/>
      <c r="AY210" s="185"/>
      <c r="AZ210" s="185"/>
      <c r="BA210" s="185"/>
      <c r="BB210" s="185"/>
      <c r="BC210" s="185"/>
      <c r="BD210" s="185"/>
      <c r="BE210" s="185"/>
      <c r="BF210" s="185"/>
      <c r="BG210" s="185"/>
      <c r="BH210" s="185"/>
      <c r="BI210" s="185"/>
      <c r="BJ210" s="185"/>
    </row>
    <row r="211" spans="1:62" x14ac:dyDescent="0.3">
      <c r="A211" s="84">
        <f t="shared" si="19"/>
        <v>4</v>
      </c>
      <c r="B211" s="133">
        <f t="shared" si="19"/>
        <v>3.9600241278258024E-3</v>
      </c>
      <c r="C211" s="73">
        <f t="shared" si="19"/>
        <v>1.3383328138438568</v>
      </c>
      <c r="D211" s="43">
        <f>B211*C211</f>
        <v>5.2998302338826712E-3</v>
      </c>
      <c r="E211" s="133">
        <f t="shared" si="12"/>
        <v>2.3269903386011095E-3</v>
      </c>
      <c r="F211" s="73">
        <f t="shared" si="12"/>
        <v>1.2343472426962767</v>
      </c>
      <c r="G211" s="43">
        <f>E211*F211</f>
        <v>2.872314108233155E-3</v>
      </c>
      <c r="H211" s="84">
        <f t="shared" si="20"/>
        <v>4</v>
      </c>
      <c r="I211" s="133">
        <f t="shared" si="20"/>
        <v>1.0788622822525001E-3</v>
      </c>
      <c r="J211" s="73">
        <f t="shared" si="20"/>
        <v>1.3155593132395345</v>
      </c>
      <c r="K211" s="43">
        <f t="shared" si="13"/>
        <v>1.4193073231201358E-3</v>
      </c>
      <c r="L211" s="133">
        <f t="shared" si="14"/>
        <v>1.209041243543637E-4</v>
      </c>
      <c r="M211" s="73">
        <f t="shared" si="14"/>
        <v>1.2116998939565111</v>
      </c>
      <c r="N211" s="43">
        <f t="shared" si="15"/>
        <v>1.4649951465908734E-4</v>
      </c>
      <c r="O211" s="84">
        <f t="shared" si="21"/>
        <v>4</v>
      </c>
      <c r="P211" s="133">
        <f t="shared" si="21"/>
        <v>3.9981172081018348E-4</v>
      </c>
      <c r="Q211" s="73">
        <f t="shared" si="21"/>
        <v>1.2634930280990651</v>
      </c>
      <c r="R211" s="43">
        <f t="shared" si="16"/>
        <v>5.0515932179595667E-4</v>
      </c>
      <c r="S211" s="133">
        <f t="shared" si="17"/>
        <v>7.6186160552064792E-6</v>
      </c>
      <c r="T211" s="73">
        <f t="shared" si="17"/>
        <v>1.2116998939565111</v>
      </c>
      <c r="U211" s="43">
        <f t="shared" si="18"/>
        <v>9.2314762661890642E-6</v>
      </c>
      <c r="V211" s="185"/>
      <c r="W211" s="185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185"/>
      <c r="AJ211" s="185"/>
      <c r="AK211" s="185"/>
      <c r="AL211" s="185"/>
      <c r="AM211" s="185"/>
      <c r="AN211" s="185"/>
      <c r="AO211" s="185"/>
      <c r="AP211" s="185"/>
      <c r="AQ211" s="185"/>
      <c r="AR211" s="185"/>
      <c r="AS211" s="185"/>
      <c r="AT211" s="185"/>
      <c r="AU211" s="185"/>
      <c r="AV211" s="185"/>
      <c r="AW211" s="185"/>
      <c r="AX211" s="185"/>
      <c r="AY211" s="185"/>
      <c r="AZ211" s="185"/>
      <c r="BA211" s="185"/>
      <c r="BB211" s="185"/>
      <c r="BC211" s="185"/>
      <c r="BD211" s="185"/>
      <c r="BE211" s="185"/>
      <c r="BF211" s="185"/>
      <c r="BG211" s="185"/>
      <c r="BH211" s="185"/>
      <c r="BI211" s="185"/>
      <c r="BJ211" s="185"/>
    </row>
    <row r="212" spans="1:62" x14ac:dyDescent="0.3">
      <c r="A212" s="84">
        <f t="shared" si="19"/>
        <v>5</v>
      </c>
      <c r="B212" s="133">
        <f t="shared" si="19"/>
        <v>4.9746250398735176E-3</v>
      </c>
      <c r="C212" s="73">
        <f t="shared" si="19"/>
        <v>1.3335186670314689</v>
      </c>
      <c r="D212" s="43">
        <f t="shared" ref="D212:D275" si="22">B212*C212</f>
        <v>6.6337553521535015E-3</v>
      </c>
      <c r="E212" s="133">
        <f t="shared" si="12"/>
        <v>2.5707860523677168E-3</v>
      </c>
      <c r="F212" s="73">
        <f t="shared" si="12"/>
        <v>1.2208676316215905</v>
      </c>
      <c r="G212" s="43">
        <f t="shared" ref="G212:G275" si="23">E212*F212</f>
        <v>3.1385894791599923E-3</v>
      </c>
      <c r="H212" s="84">
        <f t="shared" si="20"/>
        <v>5</v>
      </c>
      <c r="I212" s="133">
        <f t="shared" si="20"/>
        <v>1.1706169190912913E-3</v>
      </c>
      <c r="J212" s="73">
        <f t="shared" si="20"/>
        <v>1.3108270854940685</v>
      </c>
      <c r="K212" s="43">
        <f t="shared" si="13"/>
        <v>1.5344763642824832E-3</v>
      </c>
      <c r="L212" s="133">
        <f t="shared" si="14"/>
        <v>1.1560421753335049E-4</v>
      </c>
      <c r="M212" s="73">
        <f t="shared" si="14"/>
        <v>1.1984676018228209</v>
      </c>
      <c r="N212" s="43">
        <f t="shared" si="15"/>
        <v>1.3854790934779827E-4</v>
      </c>
      <c r="O212" s="84">
        <f t="shared" si="21"/>
        <v>5</v>
      </c>
      <c r="P212" s="133">
        <f t="shared" si="21"/>
        <v>3.7132472164723754E-4</v>
      </c>
      <c r="Q212" s="73">
        <f t="shared" si="21"/>
        <v>1.2589480891490685</v>
      </c>
      <c r="R212" s="43">
        <f t="shared" si="16"/>
        <v>4.6747854877159946E-4</v>
      </c>
      <c r="S212" s="133">
        <f t="shared" si="17"/>
        <v>1.0268569465713081E-5</v>
      </c>
      <c r="T212" s="73">
        <f t="shared" si="17"/>
        <v>1.1984676018228209</v>
      </c>
      <c r="U212" s="43">
        <f t="shared" si="18"/>
        <v>1.2306547821724201E-5</v>
      </c>
      <c r="V212" s="185"/>
      <c r="W212" s="185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185"/>
      <c r="AJ212" s="185"/>
      <c r="AK212" s="185"/>
      <c r="AL212" s="185"/>
      <c r="AM212" s="185"/>
      <c r="AN212" s="185"/>
      <c r="AO212" s="185"/>
      <c r="AP212" s="185"/>
      <c r="AQ212" s="185"/>
      <c r="AR212" s="185"/>
      <c r="AS212" s="185"/>
      <c r="AT212" s="185"/>
      <c r="AU212" s="185"/>
      <c r="AV212" s="185"/>
      <c r="AW212" s="185"/>
      <c r="AX212" s="185"/>
      <c r="AY212" s="185"/>
      <c r="AZ212" s="185"/>
      <c r="BA212" s="185"/>
      <c r="BB212" s="185"/>
      <c r="BC212" s="185"/>
      <c r="BD212" s="185"/>
      <c r="BE212" s="185"/>
      <c r="BF212" s="185"/>
      <c r="BG212" s="185"/>
      <c r="BH212" s="185"/>
      <c r="BI212" s="185"/>
      <c r="BJ212" s="185"/>
    </row>
    <row r="213" spans="1:62" x14ac:dyDescent="0.3">
      <c r="A213" s="84">
        <f t="shared" si="19"/>
        <v>6</v>
      </c>
      <c r="B213" s="133">
        <f t="shared" si="19"/>
        <v>6.2171219452248003E-3</v>
      </c>
      <c r="C213" s="73">
        <f t="shared" si="19"/>
        <v>1.3055966155196188</v>
      </c>
      <c r="D213" s="43">
        <f t="shared" si="22"/>
        <v>8.1170533699582489E-3</v>
      </c>
      <c r="E213" s="133">
        <f t="shared" si="12"/>
        <v>3.0878582115928172E-3</v>
      </c>
      <c r="F213" s="73">
        <f t="shared" si="12"/>
        <v>1.2083508499093816</v>
      </c>
      <c r="G213" s="43">
        <f t="shared" si="23"/>
        <v>3.7312160943778435E-3</v>
      </c>
      <c r="H213" s="84">
        <f t="shared" si="20"/>
        <v>6</v>
      </c>
      <c r="I213" s="133">
        <f t="shared" si="20"/>
        <v>1.0772060613709335E-3</v>
      </c>
      <c r="J213" s="73">
        <f t="shared" si="20"/>
        <v>1.2833801645703662</v>
      </c>
      <c r="K213" s="43">
        <f t="shared" si="13"/>
        <v>1.3824648923184246E-3</v>
      </c>
      <c r="L213" s="133">
        <f t="shared" si="14"/>
        <v>1.2388532194118363E-4</v>
      </c>
      <c r="M213" s="73">
        <f t="shared" si="14"/>
        <v>1.1861804734129653</v>
      </c>
      <c r="N213" s="43">
        <f t="shared" si="15"/>
        <v>1.4695034982911082E-4</v>
      </c>
      <c r="O213" s="84">
        <f t="shared" si="21"/>
        <v>6</v>
      </c>
      <c r="P213" s="133">
        <f t="shared" si="21"/>
        <v>3.0772583979507908E-4</v>
      </c>
      <c r="Q213" s="73">
        <f t="shared" si="21"/>
        <v>1.2325874432390882</v>
      </c>
      <c r="R213" s="43">
        <f t="shared" si="16"/>
        <v>3.7929900609161781E-4</v>
      </c>
      <c r="S213" s="133">
        <f t="shared" si="17"/>
        <v>7.2873718788931545E-6</v>
      </c>
      <c r="T213" s="73">
        <f t="shared" si="17"/>
        <v>1.1861804734129653</v>
      </c>
      <c r="U213" s="43">
        <f t="shared" si="18"/>
        <v>8.6441382252418118E-6</v>
      </c>
      <c r="V213" s="185"/>
      <c r="W213" s="185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185"/>
      <c r="AJ213" s="185"/>
      <c r="AK213" s="185"/>
      <c r="AL213" s="185"/>
      <c r="AM213" s="185"/>
      <c r="AN213" s="185"/>
      <c r="AO213" s="185"/>
      <c r="AP213" s="185"/>
      <c r="AQ213" s="185"/>
      <c r="AR213" s="185"/>
      <c r="AS213" s="185"/>
      <c r="AT213" s="185"/>
      <c r="AU213" s="185"/>
      <c r="AV213" s="185"/>
      <c r="AW213" s="185"/>
      <c r="AX213" s="185"/>
      <c r="AY213" s="185"/>
      <c r="AZ213" s="185"/>
      <c r="BA213" s="185"/>
      <c r="BB213" s="185"/>
      <c r="BC213" s="185"/>
      <c r="BD213" s="185"/>
      <c r="BE213" s="185"/>
      <c r="BF213" s="185"/>
      <c r="BG213" s="185"/>
      <c r="BH213" s="185"/>
      <c r="BI213" s="185"/>
      <c r="BJ213" s="185"/>
    </row>
    <row r="214" spans="1:62" x14ac:dyDescent="0.3">
      <c r="A214" s="84">
        <f t="shared" si="19"/>
        <v>7</v>
      </c>
      <c r="B214" s="133">
        <f t="shared" si="19"/>
        <v>7.1389744879047845E-3</v>
      </c>
      <c r="C214" s="73">
        <f t="shared" si="19"/>
        <v>1.267083441020515</v>
      </c>
      <c r="D214" s="43">
        <f t="shared" si="22"/>
        <v>9.0456763594920636E-3</v>
      </c>
      <c r="E214" s="133">
        <f t="shared" si="12"/>
        <v>3.6271237306309107E-3</v>
      </c>
      <c r="F214" s="73">
        <f t="shared" si="12"/>
        <v>1.1833172864849641</v>
      </c>
      <c r="G214" s="43">
        <f t="shared" si="23"/>
        <v>4.2920382106753892E-3</v>
      </c>
      <c r="H214" s="84">
        <f t="shared" si="20"/>
        <v>7</v>
      </c>
      <c r="I214" s="133">
        <f t="shared" si="20"/>
        <v>8.0293588338350031E-4</v>
      </c>
      <c r="J214" s="73">
        <f t="shared" si="20"/>
        <v>1.2455223426066384</v>
      </c>
      <c r="K214" s="43">
        <f t="shared" si="13"/>
        <v>1.0000745824347479E-3</v>
      </c>
      <c r="L214" s="133">
        <f t="shared" si="14"/>
        <v>9.3079613544044381E-5</v>
      </c>
      <c r="M214" s="73">
        <f t="shared" si="14"/>
        <v>1.1616062165932546</v>
      </c>
      <c r="N214" s="43">
        <f t="shared" si="15"/>
        <v>1.0812185773085965E-4</v>
      </c>
      <c r="O214" s="84">
        <f t="shared" si="21"/>
        <v>7</v>
      </c>
      <c r="P214" s="133">
        <f t="shared" si="21"/>
        <v>1.4541619340154976E-4</v>
      </c>
      <c r="Q214" s="73">
        <f t="shared" si="21"/>
        <v>1.1962279316391149</v>
      </c>
      <c r="R214" s="43">
        <f t="shared" si="16"/>
        <v>1.7395091225956937E-4</v>
      </c>
      <c r="S214" s="133">
        <f t="shared" si="17"/>
        <v>8.2811044078331304E-6</v>
      </c>
      <c r="T214" s="73">
        <f t="shared" si="17"/>
        <v>1.1616062165932546</v>
      </c>
      <c r="U214" s="43">
        <f t="shared" si="18"/>
        <v>9.6193823603967665E-6</v>
      </c>
      <c r="V214" s="185"/>
      <c r="W214" s="185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185"/>
      <c r="AJ214" s="185"/>
      <c r="AK214" s="185"/>
      <c r="AL214" s="185"/>
      <c r="AM214" s="185"/>
      <c r="AN214" s="185"/>
      <c r="AO214" s="185"/>
      <c r="AP214" s="185"/>
      <c r="AQ214" s="185"/>
      <c r="AR214" s="185"/>
      <c r="AS214" s="185"/>
      <c r="AT214" s="185"/>
      <c r="AU214" s="185"/>
      <c r="AV214" s="185"/>
      <c r="AW214" s="185"/>
      <c r="AX214" s="185"/>
      <c r="AY214" s="185"/>
      <c r="AZ214" s="185"/>
      <c r="BA214" s="185"/>
      <c r="BB214" s="185"/>
      <c r="BC214" s="185"/>
      <c r="BD214" s="185"/>
      <c r="BE214" s="185"/>
      <c r="BF214" s="185"/>
      <c r="BG214" s="185"/>
      <c r="BH214" s="185"/>
      <c r="BI214" s="185"/>
      <c r="BJ214" s="185"/>
    </row>
    <row r="215" spans="1:62" x14ac:dyDescent="0.3">
      <c r="A215" s="84">
        <f t="shared" si="19"/>
        <v>8</v>
      </c>
      <c r="B215" s="133">
        <f t="shared" si="19"/>
        <v>7.9975593929089237E-3</v>
      </c>
      <c r="C215" s="73">
        <f t="shared" si="19"/>
        <v>1.2410870482336198</v>
      </c>
      <c r="D215" s="43">
        <f t="shared" si="22"/>
        <v>9.9256673800183961E-3</v>
      </c>
      <c r="E215" s="133">
        <f t="shared" si="12"/>
        <v>3.9109999897314306E-3</v>
      </c>
      <c r="F215" s="73">
        <f t="shared" si="12"/>
        <v>1.1650235285978898</v>
      </c>
      <c r="G215" s="43">
        <f t="shared" si="23"/>
        <v>4.5564070083832222E-3</v>
      </c>
      <c r="H215" s="84">
        <f t="shared" si="20"/>
        <v>8</v>
      </c>
      <c r="I215" s="133">
        <f t="shared" si="20"/>
        <v>5.2270331022242719E-4</v>
      </c>
      <c r="J215" s="73">
        <f t="shared" si="20"/>
        <v>1.2199683127811221</v>
      </c>
      <c r="K215" s="43">
        <f t="shared" si="13"/>
        <v>6.3768147545716189E-4</v>
      </c>
      <c r="L215" s="133">
        <f t="shared" si="14"/>
        <v>8.0161090667824696E-5</v>
      </c>
      <c r="M215" s="73">
        <f t="shared" si="14"/>
        <v>1.1436481058403891</v>
      </c>
      <c r="N215" s="43">
        <f t="shared" si="15"/>
        <v>9.167607950435741E-5</v>
      </c>
      <c r="O215" s="84">
        <f t="shared" si="21"/>
        <v>8</v>
      </c>
      <c r="P215" s="133">
        <f t="shared" si="21"/>
        <v>7.3536207141558187E-5</v>
      </c>
      <c r="Q215" s="73">
        <f t="shared" si="21"/>
        <v>1.1716852613091329</v>
      </c>
      <c r="R215" s="43">
        <f t="shared" si="16"/>
        <v>8.6161290080339121E-5</v>
      </c>
      <c r="S215" s="133">
        <f t="shared" si="17"/>
        <v>3.6436859394465772E-6</v>
      </c>
      <c r="T215" s="73">
        <f t="shared" si="17"/>
        <v>1.1436481058403891</v>
      </c>
      <c r="U215" s="43">
        <f t="shared" si="18"/>
        <v>4.1670945229253366E-6</v>
      </c>
      <c r="V215" s="185"/>
      <c r="W215" s="185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185"/>
      <c r="AJ215" s="185"/>
      <c r="AK215" s="185"/>
      <c r="AL215" s="185"/>
      <c r="AM215" s="185"/>
      <c r="AN215" s="185"/>
      <c r="AO215" s="185"/>
      <c r="AP215" s="185"/>
      <c r="AQ215" s="185"/>
      <c r="AR215" s="185"/>
      <c r="AS215" s="185"/>
      <c r="AT215" s="185"/>
      <c r="AU215" s="185"/>
      <c r="AV215" s="185"/>
      <c r="AW215" s="185"/>
      <c r="AX215" s="185"/>
      <c r="AY215" s="185"/>
      <c r="AZ215" s="185"/>
      <c r="BA215" s="185"/>
      <c r="BB215" s="185"/>
      <c r="BC215" s="185"/>
      <c r="BD215" s="185"/>
      <c r="BE215" s="185"/>
      <c r="BF215" s="185"/>
      <c r="BG215" s="185"/>
      <c r="BH215" s="185"/>
      <c r="BI215" s="185"/>
      <c r="BJ215" s="185"/>
    </row>
    <row r="216" spans="1:62" x14ac:dyDescent="0.3">
      <c r="A216" s="84">
        <f t="shared" si="19"/>
        <v>9</v>
      </c>
      <c r="B216" s="133">
        <f t="shared" si="19"/>
        <v>9.6537802744755489E-3</v>
      </c>
      <c r="C216" s="73">
        <f t="shared" si="19"/>
        <v>1.200648215009561</v>
      </c>
      <c r="D216" s="43">
        <f t="shared" si="22"/>
        <v>1.1590794054643578E-2</v>
      </c>
      <c r="E216" s="133">
        <f t="shared" si="12"/>
        <v>5.6344634390896615E-3</v>
      </c>
      <c r="F216" s="73">
        <f t="shared" si="12"/>
        <v>1.1852429452099194</v>
      </c>
      <c r="G216" s="43">
        <f t="shared" si="23"/>
        <v>6.6782080412242416E-3</v>
      </c>
      <c r="H216" s="84"/>
      <c r="I216" s="133"/>
      <c r="J216" s="73"/>
      <c r="K216" s="43"/>
      <c r="L216" s="133"/>
      <c r="M216" s="73"/>
      <c r="N216" s="43"/>
      <c r="O216" s="84"/>
      <c r="P216" s="133"/>
      <c r="Q216" s="73"/>
      <c r="R216" s="43"/>
      <c r="S216" s="133"/>
      <c r="T216" s="73"/>
      <c r="U216" s="43"/>
      <c r="V216" s="185"/>
      <c r="W216" s="185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185"/>
      <c r="AJ216" s="185"/>
      <c r="AK216" s="185"/>
      <c r="AL216" s="185"/>
      <c r="AM216" s="185"/>
      <c r="AN216" s="185"/>
      <c r="AO216" s="185"/>
      <c r="AP216" s="185"/>
      <c r="AQ216" s="185"/>
      <c r="AR216" s="185"/>
      <c r="AS216" s="185"/>
      <c r="AT216" s="185"/>
      <c r="AU216" s="185"/>
      <c r="AV216" s="185"/>
      <c r="AW216" s="185"/>
      <c r="AX216" s="185"/>
      <c r="AY216" s="185"/>
      <c r="AZ216" s="185"/>
      <c r="BA216" s="185"/>
      <c r="BB216" s="185"/>
      <c r="BC216" s="185"/>
      <c r="BD216" s="185"/>
      <c r="BE216" s="185"/>
      <c r="BF216" s="185"/>
      <c r="BG216" s="185"/>
      <c r="BH216" s="185"/>
      <c r="BI216" s="185"/>
      <c r="BJ216" s="185"/>
    </row>
    <row r="217" spans="1:62" x14ac:dyDescent="0.3">
      <c r="A217" s="84">
        <f t="shared" si="19"/>
        <v>10</v>
      </c>
      <c r="B217" s="133">
        <f t="shared" si="19"/>
        <v>7.9809971840932564E-3</v>
      </c>
      <c r="C217" s="73">
        <f t="shared" si="19"/>
        <v>1.1871686039348748</v>
      </c>
      <c r="D217" s="43">
        <f t="shared" si="22"/>
        <v>9.4747892850481578E-3</v>
      </c>
      <c r="E217" s="133">
        <f t="shared" si="12"/>
        <v>5.0405426309598697E-3</v>
      </c>
      <c r="F217" s="73">
        <f t="shared" si="12"/>
        <v>1.1717633341352329</v>
      </c>
      <c r="G217" s="43">
        <f t="shared" si="23"/>
        <v>5.9063230391043159E-3</v>
      </c>
      <c r="H217" s="84"/>
      <c r="I217" s="133"/>
      <c r="J217" s="73"/>
      <c r="K217" s="43"/>
      <c r="L217" s="133"/>
      <c r="M217" s="73"/>
      <c r="N217" s="43"/>
      <c r="O217" s="84"/>
      <c r="P217" s="133"/>
      <c r="Q217" s="73"/>
      <c r="R217" s="43"/>
      <c r="S217" s="133"/>
      <c r="T217" s="73"/>
      <c r="U217" s="43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5"/>
      <c r="AJ217" s="185"/>
      <c r="AK217" s="185"/>
      <c r="AL217" s="185"/>
      <c r="AM217" s="185"/>
      <c r="AN217" s="185"/>
      <c r="AO217" s="185"/>
      <c r="AP217" s="185"/>
      <c r="AQ217" s="185"/>
      <c r="AR217" s="185"/>
      <c r="AS217" s="185"/>
      <c r="AT217" s="185"/>
      <c r="AU217" s="185"/>
      <c r="AV217" s="185"/>
      <c r="AW217" s="185"/>
      <c r="AX217" s="185"/>
      <c r="AY217" s="185"/>
      <c r="AZ217" s="185"/>
      <c r="BA217" s="185"/>
      <c r="BB217" s="185"/>
      <c r="BC217" s="185"/>
      <c r="BD217" s="185"/>
      <c r="BE217" s="185"/>
      <c r="BF217" s="185"/>
      <c r="BG217" s="185"/>
      <c r="BH217" s="185"/>
      <c r="BI217" s="185"/>
      <c r="BJ217" s="185"/>
    </row>
    <row r="218" spans="1:62" x14ac:dyDescent="0.3">
      <c r="A218" s="84">
        <f t="shared" si="19"/>
        <v>11</v>
      </c>
      <c r="B218" s="133">
        <f t="shared" si="19"/>
        <v>7.7908630268894085E-3</v>
      </c>
      <c r="C218" s="73">
        <f t="shared" si="19"/>
        <v>1.1708005047727554</v>
      </c>
      <c r="D218" s="43">
        <f t="shared" si="22"/>
        <v>9.1215463644975167E-3</v>
      </c>
      <c r="E218" s="133">
        <f t="shared" si="12"/>
        <v>5.6689128334262472E-3</v>
      </c>
      <c r="F218" s="73">
        <f t="shared" si="12"/>
        <v>1.1582837230605467</v>
      </c>
      <c r="G218" s="43">
        <f t="shared" si="23"/>
        <v>6.5662094624066667E-3</v>
      </c>
      <c r="H218" s="84"/>
      <c r="I218" s="133"/>
      <c r="J218" s="73"/>
      <c r="K218" s="43"/>
      <c r="L218" s="133"/>
      <c r="M218" s="73"/>
      <c r="N218" s="43"/>
      <c r="O218" s="84"/>
      <c r="P218" s="133"/>
      <c r="Q218" s="73"/>
      <c r="R218" s="43"/>
      <c r="S218" s="133"/>
      <c r="T218" s="73"/>
      <c r="U218" s="43"/>
      <c r="V218" s="185"/>
      <c r="W218" s="185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  <c r="AI218" s="185"/>
      <c r="AJ218" s="185"/>
      <c r="AK218" s="185"/>
      <c r="AL218" s="185"/>
      <c r="AM218" s="185"/>
      <c r="AN218" s="185"/>
      <c r="AO218" s="185"/>
      <c r="AP218" s="185"/>
      <c r="AQ218" s="185"/>
      <c r="AR218" s="185"/>
      <c r="AS218" s="185"/>
      <c r="AT218" s="185"/>
      <c r="AU218" s="185"/>
      <c r="AV218" s="185"/>
      <c r="AW218" s="185"/>
      <c r="AX218" s="185"/>
      <c r="AY218" s="185"/>
      <c r="AZ218" s="185"/>
      <c r="BA218" s="185"/>
      <c r="BB218" s="185"/>
      <c r="BC218" s="185"/>
      <c r="BD218" s="185"/>
      <c r="BE218" s="185"/>
      <c r="BF218" s="185"/>
      <c r="BG218" s="185"/>
      <c r="BH218" s="185"/>
      <c r="BI218" s="185"/>
      <c r="BJ218" s="185"/>
    </row>
    <row r="219" spans="1:62" x14ac:dyDescent="0.3">
      <c r="A219" s="84">
        <f t="shared" si="19"/>
        <v>12</v>
      </c>
      <c r="B219" s="133">
        <f t="shared" si="19"/>
        <v>7.2121794508700297E-3</v>
      </c>
      <c r="C219" s="73">
        <f t="shared" si="19"/>
        <v>1.1534695762481588</v>
      </c>
      <c r="D219" s="43">
        <f t="shared" si="22"/>
        <v>8.3190295750207328E-3</v>
      </c>
      <c r="E219" s="133">
        <f t="shared" si="12"/>
        <v>5.8805778620904621E-3</v>
      </c>
      <c r="F219" s="73">
        <f t="shared" si="12"/>
        <v>1.136138647723562</v>
      </c>
      <c r="G219" s="43">
        <f t="shared" si="23"/>
        <v>6.6811517800685729E-3</v>
      </c>
      <c r="H219" s="84"/>
      <c r="I219" s="133"/>
      <c r="J219" s="73"/>
      <c r="K219" s="43"/>
      <c r="L219" s="133"/>
      <c r="M219" s="73"/>
      <c r="N219" s="43"/>
      <c r="O219" s="84"/>
      <c r="P219" s="133"/>
      <c r="Q219" s="73"/>
      <c r="R219" s="43"/>
      <c r="S219" s="133"/>
      <c r="T219" s="73"/>
      <c r="U219" s="43"/>
      <c r="V219" s="185"/>
      <c r="W219" s="185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  <c r="AI219" s="185"/>
      <c r="AJ219" s="185"/>
      <c r="AK219" s="185"/>
      <c r="AL219" s="185"/>
      <c r="AM219" s="185"/>
      <c r="AN219" s="185"/>
      <c r="AO219" s="185"/>
      <c r="AP219" s="185"/>
      <c r="AQ219" s="185"/>
      <c r="AR219" s="185"/>
      <c r="AS219" s="185"/>
      <c r="AT219" s="185"/>
      <c r="AU219" s="185"/>
      <c r="AV219" s="185"/>
      <c r="AW219" s="185"/>
      <c r="AX219" s="185"/>
      <c r="AY219" s="185"/>
      <c r="AZ219" s="185"/>
      <c r="BA219" s="185"/>
      <c r="BB219" s="185"/>
      <c r="BC219" s="185"/>
      <c r="BD219" s="185"/>
      <c r="BE219" s="185"/>
      <c r="BF219" s="185"/>
      <c r="BG219" s="185"/>
      <c r="BH219" s="185"/>
      <c r="BI219" s="185"/>
      <c r="BJ219" s="185"/>
    </row>
    <row r="220" spans="1:62" x14ac:dyDescent="0.3">
      <c r="A220" s="84">
        <f t="shared" si="19"/>
        <v>13</v>
      </c>
      <c r="B220" s="133">
        <f t="shared" si="19"/>
        <v>6.9200220873616766E-3</v>
      </c>
      <c r="C220" s="73">
        <f t="shared" si="19"/>
        <v>1.1101422549366669</v>
      </c>
      <c r="D220" s="43">
        <f t="shared" si="22"/>
        <v>7.6822089242752321E-3</v>
      </c>
      <c r="E220" s="133">
        <f t="shared" si="12"/>
        <v>6.8468171243964314E-3</v>
      </c>
      <c r="F220" s="73">
        <f t="shared" si="12"/>
        <v>1.0677777629876528</v>
      </c>
      <c r="G220" s="43">
        <f t="shared" si="23"/>
        <v>7.3108790726735757E-3</v>
      </c>
      <c r="H220" s="84"/>
      <c r="I220" s="133"/>
      <c r="J220" s="73"/>
      <c r="K220" s="43"/>
      <c r="L220" s="133"/>
      <c r="M220" s="73"/>
      <c r="N220" s="43"/>
      <c r="O220" s="84"/>
      <c r="P220" s="133"/>
      <c r="Q220" s="73"/>
      <c r="R220" s="43"/>
      <c r="S220" s="133"/>
      <c r="T220" s="73"/>
      <c r="U220" s="43"/>
      <c r="V220" s="185"/>
      <c r="W220" s="185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  <c r="AI220" s="185"/>
      <c r="AJ220" s="185"/>
      <c r="AK220" s="185"/>
      <c r="AL220" s="185"/>
      <c r="AM220" s="185"/>
      <c r="AN220" s="185"/>
      <c r="AO220" s="185"/>
      <c r="AP220" s="185"/>
      <c r="AQ220" s="185"/>
      <c r="AR220" s="185"/>
      <c r="AS220" s="185"/>
      <c r="AT220" s="185"/>
      <c r="AU220" s="185"/>
      <c r="AV220" s="185"/>
      <c r="AW220" s="185"/>
      <c r="AX220" s="185"/>
      <c r="AY220" s="185"/>
      <c r="AZ220" s="185"/>
      <c r="BA220" s="185"/>
      <c r="BB220" s="185"/>
      <c r="BC220" s="185"/>
      <c r="BD220" s="185"/>
      <c r="BE220" s="185"/>
      <c r="BF220" s="185"/>
      <c r="BG220" s="185"/>
      <c r="BH220" s="185"/>
      <c r="BI220" s="185"/>
      <c r="BJ220" s="185"/>
    </row>
    <row r="221" spans="1:62" x14ac:dyDescent="0.3">
      <c r="A221" s="84">
        <f t="shared" si="19"/>
        <v>14</v>
      </c>
      <c r="B221" s="133">
        <f t="shared" si="19"/>
        <v>6.5841404925799651E-3</v>
      </c>
      <c r="C221" s="73">
        <f t="shared" si="19"/>
        <v>1.0571866400003991</v>
      </c>
      <c r="D221" s="43">
        <f t="shared" si="22"/>
        <v>6.9606653646411857E-3</v>
      </c>
      <c r="E221" s="133">
        <f t="shared" si="12"/>
        <v>7.2164856251621026E-3</v>
      </c>
      <c r="F221" s="73">
        <f t="shared" si="12"/>
        <v>1.0571866400003991</v>
      </c>
      <c r="G221" s="43">
        <f t="shared" si="23"/>
        <v>7.6291721906763029E-3</v>
      </c>
      <c r="H221" s="84"/>
      <c r="I221" s="133"/>
      <c r="J221" s="73"/>
      <c r="K221" s="43"/>
      <c r="L221" s="133"/>
      <c r="M221" s="73"/>
      <c r="N221" s="43"/>
      <c r="O221" s="84"/>
      <c r="P221" s="133"/>
      <c r="Q221" s="73"/>
      <c r="R221" s="43"/>
      <c r="S221" s="133"/>
      <c r="T221" s="73"/>
      <c r="U221" s="43"/>
      <c r="V221" s="185"/>
      <c r="W221" s="185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  <c r="AI221" s="185"/>
      <c r="AJ221" s="185"/>
      <c r="AK221" s="185"/>
      <c r="AL221" s="185"/>
      <c r="AM221" s="185"/>
      <c r="AN221" s="185"/>
      <c r="AO221" s="185"/>
      <c r="AP221" s="185"/>
      <c r="AQ221" s="185"/>
      <c r="AR221" s="185"/>
      <c r="AS221" s="185"/>
      <c r="AT221" s="185"/>
      <c r="AU221" s="185"/>
      <c r="AV221" s="185"/>
      <c r="AW221" s="185"/>
      <c r="AX221" s="185"/>
      <c r="AY221" s="185"/>
      <c r="AZ221" s="185"/>
      <c r="BA221" s="185"/>
      <c r="BB221" s="185"/>
      <c r="BC221" s="185"/>
      <c r="BD221" s="185"/>
      <c r="BE221" s="185"/>
      <c r="BF221" s="185"/>
      <c r="BG221" s="185"/>
      <c r="BH221" s="185"/>
      <c r="BI221" s="185"/>
      <c r="BJ221" s="185"/>
    </row>
    <row r="222" spans="1:62" x14ac:dyDescent="0.3">
      <c r="A222" s="84">
        <f t="shared" si="19"/>
        <v>15</v>
      </c>
      <c r="B222" s="133">
        <f t="shared" si="19"/>
        <v>6.2406402817430469E-3</v>
      </c>
      <c r="C222" s="73">
        <f t="shared" si="19"/>
        <v>1.04081854083828</v>
      </c>
      <c r="D222" s="43">
        <f t="shared" si="22"/>
        <v>6.4953741119403901E-3</v>
      </c>
      <c r="E222" s="133">
        <f t="shared" si="12"/>
        <v>8.0777204835767481E-3</v>
      </c>
      <c r="F222" s="73">
        <f t="shared" si="12"/>
        <v>1.04081854083828</v>
      </c>
      <c r="G222" s="43">
        <f t="shared" si="23"/>
        <v>8.4074412470158365E-3</v>
      </c>
      <c r="H222" s="84"/>
      <c r="I222" s="133"/>
      <c r="J222" s="73"/>
      <c r="K222" s="43"/>
      <c r="L222" s="133"/>
      <c r="M222" s="73"/>
      <c r="N222" s="43"/>
      <c r="O222" s="84"/>
      <c r="P222" s="133"/>
      <c r="Q222" s="73"/>
      <c r="R222" s="43"/>
      <c r="S222" s="133"/>
      <c r="T222" s="73"/>
      <c r="U222" s="43"/>
      <c r="V222" s="185"/>
      <c r="W222" s="185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185"/>
      <c r="AJ222" s="185"/>
      <c r="AK222" s="185"/>
      <c r="AL222" s="185"/>
      <c r="AM222" s="185"/>
      <c r="AN222" s="185"/>
      <c r="AO222" s="185"/>
      <c r="AP222" s="185"/>
      <c r="AQ222" s="185"/>
      <c r="AR222" s="185"/>
      <c r="AS222" s="185"/>
      <c r="AT222" s="185"/>
      <c r="AU222" s="185"/>
      <c r="AV222" s="185"/>
      <c r="AW222" s="185"/>
      <c r="AX222" s="185"/>
      <c r="AY222" s="185"/>
      <c r="AZ222" s="185"/>
      <c r="BA222" s="185"/>
      <c r="BB222" s="185"/>
      <c r="BC222" s="185"/>
      <c r="BD222" s="185"/>
      <c r="BE222" s="185"/>
      <c r="BF222" s="185"/>
      <c r="BG222" s="185"/>
      <c r="BH222" s="185"/>
      <c r="BI222" s="185"/>
      <c r="BJ222" s="185"/>
    </row>
    <row r="223" spans="1:62" x14ac:dyDescent="0.3">
      <c r="A223" s="84">
        <f t="shared" si="19"/>
        <v>16</v>
      </c>
      <c r="B223" s="133">
        <f t="shared" si="19"/>
        <v>5.8424847818144294E-3</v>
      </c>
      <c r="C223" s="73">
        <f t="shared" si="19"/>
        <v>1.0283017591260715</v>
      </c>
      <c r="D223" s="43">
        <f t="shared" si="22"/>
        <v>6.0078373788070797E-3</v>
      </c>
      <c r="E223" s="133">
        <f t="shared" ref="E223:F238" si="24">E28</f>
        <v>8.4815071345026912E-3</v>
      </c>
      <c r="F223" s="73">
        <f t="shared" si="24"/>
        <v>1.0283017591260715</v>
      </c>
      <c r="G223" s="43">
        <f t="shared" si="23"/>
        <v>8.7215487064494432E-3</v>
      </c>
      <c r="H223" s="84"/>
      <c r="I223" s="133"/>
      <c r="J223" s="73"/>
      <c r="K223" s="43"/>
      <c r="L223" s="133"/>
      <c r="M223" s="73"/>
      <c r="N223" s="43"/>
      <c r="O223" s="84"/>
      <c r="P223" s="133"/>
      <c r="Q223" s="73"/>
      <c r="R223" s="43"/>
      <c r="S223" s="133"/>
      <c r="T223" s="73"/>
      <c r="U223" s="43"/>
      <c r="V223" s="185"/>
      <c r="W223" s="185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  <c r="AI223" s="185"/>
      <c r="AJ223" s="185"/>
      <c r="AK223" s="185"/>
      <c r="AL223" s="185"/>
      <c r="AM223" s="185"/>
      <c r="AN223" s="185"/>
      <c r="AO223" s="185"/>
      <c r="AP223" s="185"/>
      <c r="AQ223" s="185"/>
      <c r="AR223" s="185"/>
      <c r="AS223" s="185"/>
      <c r="AT223" s="185"/>
      <c r="AU223" s="185"/>
      <c r="AV223" s="185"/>
      <c r="AW223" s="185"/>
      <c r="AX223" s="185"/>
      <c r="AY223" s="185"/>
      <c r="AZ223" s="185"/>
      <c r="BA223" s="185"/>
      <c r="BB223" s="185"/>
      <c r="BC223" s="185"/>
      <c r="BD223" s="185"/>
      <c r="BE223" s="185"/>
      <c r="BF223" s="185"/>
      <c r="BG223" s="185"/>
      <c r="BH223" s="185"/>
      <c r="BI223" s="185"/>
      <c r="BJ223" s="185"/>
    </row>
    <row r="224" spans="1:62" x14ac:dyDescent="0.3">
      <c r="A224" s="84">
        <f t="shared" ref="A224:C239" si="25">A29</f>
        <v>17</v>
      </c>
      <c r="B224" s="133">
        <f t="shared" si="25"/>
        <v>5.3565495751627815E-3</v>
      </c>
      <c r="C224" s="73">
        <f t="shared" si="25"/>
        <v>1.014822148051385</v>
      </c>
      <c r="D224" s="43">
        <f t="shared" si="22"/>
        <v>5.4359451460104279E-3</v>
      </c>
      <c r="E224" s="133">
        <f t="shared" si="24"/>
        <v>8.7978453228819177E-3</v>
      </c>
      <c r="F224" s="73">
        <f t="shared" si="24"/>
        <v>1.014822148051385</v>
      </c>
      <c r="G224" s="43">
        <f t="shared" si="23"/>
        <v>8.928248288790859E-3</v>
      </c>
      <c r="H224" s="84"/>
      <c r="I224" s="133"/>
      <c r="J224" s="73"/>
      <c r="K224" s="43"/>
      <c r="L224" s="133"/>
      <c r="M224" s="73"/>
      <c r="N224" s="43"/>
      <c r="O224" s="84"/>
      <c r="P224" s="133"/>
      <c r="Q224" s="73"/>
      <c r="R224" s="43"/>
      <c r="S224" s="133"/>
      <c r="T224" s="73"/>
      <c r="U224" s="43"/>
      <c r="V224" s="185"/>
      <c r="W224" s="185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  <c r="AI224" s="185"/>
      <c r="AJ224" s="185"/>
      <c r="AK224" s="185"/>
      <c r="AL224" s="185"/>
      <c r="AM224" s="185"/>
      <c r="AN224" s="185"/>
      <c r="AO224" s="185"/>
      <c r="AP224" s="185"/>
      <c r="AQ224" s="185"/>
      <c r="AR224" s="185"/>
      <c r="AS224" s="185"/>
      <c r="AT224" s="185"/>
      <c r="AU224" s="185"/>
      <c r="AV224" s="185"/>
      <c r="AW224" s="185"/>
      <c r="AX224" s="185"/>
      <c r="AY224" s="185"/>
      <c r="AZ224" s="185"/>
      <c r="BA224" s="185"/>
      <c r="BB224" s="185"/>
      <c r="BC224" s="185"/>
      <c r="BD224" s="185"/>
      <c r="BE224" s="185"/>
      <c r="BF224" s="185"/>
      <c r="BG224" s="185"/>
      <c r="BH224" s="185"/>
      <c r="BI224" s="185"/>
      <c r="BJ224" s="185"/>
    </row>
    <row r="225" spans="1:62" x14ac:dyDescent="0.3">
      <c r="A225" s="84">
        <f t="shared" si="25"/>
        <v>18</v>
      </c>
      <c r="B225" s="133">
        <f t="shared" si="25"/>
        <v>4.9335507620106656E-3</v>
      </c>
      <c r="C225" s="73">
        <f t="shared" si="25"/>
        <v>1.0119336599639521</v>
      </c>
      <c r="D225" s="43">
        <f t="shared" si="22"/>
        <v>4.9924260792193979E-3</v>
      </c>
      <c r="E225" s="133">
        <f t="shared" si="24"/>
        <v>8.8743627276102952E-3</v>
      </c>
      <c r="F225" s="73">
        <f t="shared" si="24"/>
        <v>1.0119336599639521</v>
      </c>
      <c r="G225" s="43">
        <f t="shared" si="23"/>
        <v>8.9802663547983667E-3</v>
      </c>
      <c r="H225" s="84"/>
      <c r="I225" s="133"/>
      <c r="J225" s="73"/>
      <c r="K225" s="43"/>
      <c r="L225" s="133"/>
      <c r="M225" s="73"/>
      <c r="N225" s="43"/>
      <c r="O225" s="84"/>
      <c r="P225" s="133"/>
      <c r="Q225" s="73"/>
      <c r="R225" s="43"/>
      <c r="S225" s="133"/>
      <c r="T225" s="73"/>
      <c r="U225" s="43"/>
      <c r="V225" s="185"/>
      <c r="W225" s="185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  <c r="AI225" s="185"/>
      <c r="AJ225" s="185"/>
      <c r="AK225" s="185"/>
      <c r="AL225" s="185"/>
      <c r="AM225" s="185"/>
      <c r="AN225" s="185"/>
      <c r="AO225" s="185"/>
      <c r="AP225" s="185"/>
      <c r="AQ225" s="185"/>
      <c r="AR225" s="185"/>
      <c r="AS225" s="185"/>
      <c r="AT225" s="185"/>
      <c r="AU225" s="185"/>
      <c r="AV225" s="185"/>
      <c r="AW225" s="185"/>
      <c r="AX225" s="185"/>
      <c r="AY225" s="185"/>
      <c r="AZ225" s="185"/>
      <c r="BA225" s="185"/>
      <c r="BB225" s="185"/>
      <c r="BC225" s="185"/>
      <c r="BD225" s="185"/>
      <c r="BE225" s="185"/>
      <c r="BF225" s="185"/>
      <c r="BG225" s="185"/>
      <c r="BH225" s="185"/>
      <c r="BI225" s="185"/>
      <c r="BJ225" s="185"/>
    </row>
    <row r="226" spans="1:62" x14ac:dyDescent="0.3">
      <c r="A226" s="84">
        <f t="shared" si="25"/>
        <v>19</v>
      </c>
      <c r="B226" s="133">
        <f t="shared" si="25"/>
        <v>4.9173197973713121E-3</v>
      </c>
      <c r="C226" s="73">
        <f t="shared" si="25"/>
        <v>1.0023053663391761</v>
      </c>
      <c r="D226" s="43">
        <f t="shared" si="22"/>
        <v>4.9286560209111365E-3</v>
      </c>
      <c r="E226" s="133">
        <f t="shared" si="24"/>
        <v>9.1963320669868481E-3</v>
      </c>
      <c r="F226" s="73">
        <f t="shared" si="24"/>
        <v>1.0023053663391761</v>
      </c>
      <c r="G226" s="43">
        <f t="shared" si="23"/>
        <v>9.2175329813779655E-3</v>
      </c>
      <c r="H226" s="84"/>
      <c r="I226" s="133"/>
      <c r="J226" s="73"/>
      <c r="K226" s="43"/>
      <c r="L226" s="133"/>
      <c r="M226" s="73"/>
      <c r="N226" s="43"/>
      <c r="O226" s="84"/>
      <c r="P226" s="133"/>
      <c r="Q226" s="73"/>
      <c r="R226" s="43"/>
      <c r="S226" s="133"/>
      <c r="T226" s="73"/>
      <c r="U226" s="43"/>
      <c r="V226" s="185"/>
      <c r="W226" s="185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  <c r="AI226" s="185"/>
      <c r="AJ226" s="185"/>
      <c r="AK226" s="185"/>
      <c r="AL226" s="185"/>
      <c r="AM226" s="185"/>
      <c r="AN226" s="185"/>
      <c r="AO226" s="185"/>
      <c r="AP226" s="185"/>
      <c r="AQ226" s="185"/>
      <c r="AR226" s="185"/>
      <c r="AS226" s="185"/>
      <c r="AT226" s="185"/>
      <c r="AU226" s="185"/>
      <c r="AV226" s="185"/>
      <c r="AW226" s="185"/>
      <c r="AX226" s="185"/>
      <c r="AY226" s="185"/>
      <c r="AZ226" s="185"/>
      <c r="BA226" s="185"/>
      <c r="BB226" s="185"/>
      <c r="BC226" s="185"/>
      <c r="BD226" s="185"/>
      <c r="BE226" s="185"/>
      <c r="BF226" s="185"/>
      <c r="BG226" s="185"/>
      <c r="BH226" s="185"/>
      <c r="BI226" s="185"/>
      <c r="BJ226" s="185"/>
    </row>
    <row r="227" spans="1:62" x14ac:dyDescent="0.3">
      <c r="A227" s="84">
        <f t="shared" si="25"/>
        <v>20</v>
      </c>
      <c r="B227" s="133">
        <f t="shared" si="25"/>
        <v>4.4684839384667571E-3</v>
      </c>
      <c r="C227" s="73">
        <f t="shared" si="25"/>
        <v>0.99556556080183323</v>
      </c>
      <c r="D227" s="43">
        <f t="shared" si="22"/>
        <v>4.4486687181336413E-3</v>
      </c>
      <c r="E227" s="133">
        <f t="shared" si="24"/>
        <v>9.3646041085540168E-3</v>
      </c>
      <c r="F227" s="73">
        <f t="shared" si="24"/>
        <v>0.99556556080183323</v>
      </c>
      <c r="G227" s="43">
        <f t="shared" si="23"/>
        <v>9.3230773410197306E-3</v>
      </c>
      <c r="H227" s="84"/>
      <c r="I227" s="133"/>
      <c r="J227" s="73"/>
      <c r="K227" s="43"/>
      <c r="L227" s="133"/>
      <c r="M227" s="73"/>
      <c r="N227" s="43"/>
      <c r="O227" s="84"/>
      <c r="P227" s="133"/>
      <c r="Q227" s="73"/>
      <c r="R227" s="43"/>
      <c r="S227" s="133"/>
      <c r="T227" s="73"/>
      <c r="U227" s="43"/>
      <c r="V227" s="185"/>
      <c r="W227" s="185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  <c r="AI227" s="185"/>
      <c r="AJ227" s="185"/>
      <c r="AK227" s="185"/>
      <c r="AL227" s="185"/>
      <c r="AM227" s="185"/>
      <c r="AN227" s="185"/>
      <c r="AO227" s="185"/>
      <c r="AP227" s="185"/>
      <c r="AQ227" s="185"/>
      <c r="AR227" s="185"/>
      <c r="AS227" s="185"/>
      <c r="AT227" s="185"/>
      <c r="AU227" s="185"/>
      <c r="AV227" s="185"/>
      <c r="AW227" s="185"/>
      <c r="AX227" s="185"/>
      <c r="AY227" s="185"/>
      <c r="AZ227" s="185"/>
      <c r="BA227" s="185"/>
      <c r="BB227" s="185"/>
      <c r="BC227" s="185"/>
      <c r="BD227" s="185"/>
      <c r="BE227" s="185"/>
      <c r="BF227" s="185"/>
      <c r="BG227" s="185"/>
      <c r="BH227" s="185"/>
      <c r="BI227" s="185"/>
      <c r="BJ227" s="185"/>
    </row>
    <row r="228" spans="1:62" x14ac:dyDescent="0.3">
      <c r="A228" s="84">
        <f t="shared" si="25"/>
        <v>21</v>
      </c>
      <c r="B228" s="133">
        <f t="shared" si="25"/>
        <v>4.2604625957419883E-3</v>
      </c>
      <c r="C228" s="73">
        <f t="shared" si="25"/>
        <v>0.99267707271440031</v>
      </c>
      <c r="D228" s="43">
        <f t="shared" si="22"/>
        <v>4.2292635379503523E-3</v>
      </c>
      <c r="E228" s="133">
        <f t="shared" si="24"/>
        <v>9.0055354214303718E-3</v>
      </c>
      <c r="F228" s="73">
        <f t="shared" si="24"/>
        <v>0.99267707271440031</v>
      </c>
      <c r="G228" s="43">
        <f t="shared" si="23"/>
        <v>8.9395885403713449E-3</v>
      </c>
      <c r="H228" s="84"/>
      <c r="I228" s="133"/>
      <c r="J228" s="73"/>
      <c r="K228" s="43"/>
      <c r="L228" s="133"/>
      <c r="M228" s="73"/>
      <c r="N228" s="43"/>
      <c r="O228" s="84"/>
      <c r="P228" s="133"/>
      <c r="Q228" s="73"/>
      <c r="R228" s="43"/>
      <c r="S228" s="133"/>
      <c r="T228" s="73"/>
      <c r="U228" s="43"/>
      <c r="V228" s="185"/>
      <c r="W228" s="185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  <c r="AI228" s="185"/>
      <c r="AJ228" s="185"/>
      <c r="AK228" s="185"/>
      <c r="AL228" s="185"/>
      <c r="AM228" s="185"/>
      <c r="AN228" s="185"/>
      <c r="AO228" s="185"/>
      <c r="AP228" s="185"/>
      <c r="AQ228" s="185"/>
      <c r="AR228" s="185"/>
      <c r="AS228" s="185"/>
      <c r="AT228" s="185"/>
      <c r="AU228" s="185"/>
      <c r="AV228" s="185"/>
      <c r="AW228" s="185"/>
      <c r="AX228" s="185"/>
      <c r="AY228" s="185"/>
      <c r="AZ228" s="185"/>
      <c r="BA228" s="185"/>
      <c r="BB228" s="185"/>
      <c r="BC228" s="185"/>
      <c r="BD228" s="185"/>
      <c r="BE228" s="185"/>
      <c r="BF228" s="185"/>
      <c r="BG228" s="185"/>
      <c r="BH228" s="185"/>
      <c r="BI228" s="185"/>
      <c r="BJ228" s="185"/>
    </row>
    <row r="229" spans="1:62" x14ac:dyDescent="0.3">
      <c r="A229" s="84">
        <f t="shared" si="25"/>
        <v>22</v>
      </c>
      <c r="B229" s="133">
        <f t="shared" si="25"/>
        <v>3.9497555583600892E-3</v>
      </c>
      <c r="C229" s="73">
        <f t="shared" si="25"/>
        <v>0.9888257552644899</v>
      </c>
      <c r="D229" s="43">
        <f t="shared" si="22"/>
        <v>3.9056200231055321E-3</v>
      </c>
      <c r="E229" s="133">
        <f t="shared" si="24"/>
        <v>8.871712774199788E-3</v>
      </c>
      <c r="F229" s="73">
        <f t="shared" si="24"/>
        <v>0.9888257552644899</v>
      </c>
      <c r="G229" s="43">
        <f t="shared" si="23"/>
        <v>8.772578084437729E-3</v>
      </c>
      <c r="H229" s="84"/>
      <c r="I229" s="133"/>
      <c r="J229" s="73"/>
      <c r="K229" s="43"/>
      <c r="L229" s="133"/>
      <c r="M229" s="73"/>
      <c r="N229" s="43"/>
      <c r="O229" s="84"/>
      <c r="P229" s="133"/>
      <c r="Q229" s="73"/>
      <c r="R229" s="43"/>
      <c r="S229" s="133"/>
      <c r="T229" s="73"/>
      <c r="U229" s="43"/>
      <c r="V229" s="185"/>
      <c r="W229" s="185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  <c r="AI229" s="185"/>
      <c r="AJ229" s="185"/>
      <c r="AK229" s="185"/>
      <c r="AL229" s="185"/>
      <c r="AM229" s="185"/>
      <c r="AN229" s="185"/>
      <c r="AO229" s="185"/>
      <c r="AP229" s="185"/>
      <c r="AQ229" s="185"/>
      <c r="AR229" s="185"/>
      <c r="AS229" s="185"/>
      <c r="AT229" s="185"/>
      <c r="AU229" s="185"/>
      <c r="AV229" s="185"/>
      <c r="AW229" s="185"/>
      <c r="AX229" s="185"/>
      <c r="AY229" s="185"/>
      <c r="AZ229" s="185"/>
      <c r="BA229" s="185"/>
      <c r="BB229" s="185"/>
      <c r="BC229" s="185"/>
      <c r="BD229" s="185"/>
      <c r="BE229" s="185"/>
      <c r="BF229" s="185"/>
      <c r="BG229" s="185"/>
      <c r="BH229" s="185"/>
      <c r="BI229" s="185"/>
      <c r="BJ229" s="185"/>
    </row>
    <row r="230" spans="1:62" x14ac:dyDescent="0.3">
      <c r="A230" s="84">
        <f t="shared" si="25"/>
        <v>23</v>
      </c>
      <c r="B230" s="133">
        <f t="shared" si="25"/>
        <v>3.9467743607732699E-3</v>
      </c>
      <c r="C230" s="73">
        <f t="shared" si="25"/>
        <v>0.9888257552644899</v>
      </c>
      <c r="D230" s="43">
        <f t="shared" si="22"/>
        <v>3.902672138150153E-3</v>
      </c>
      <c r="E230" s="133">
        <f t="shared" si="24"/>
        <v>9.4580149662743737E-3</v>
      </c>
      <c r="F230" s="73">
        <f t="shared" si="24"/>
        <v>0.9888257552644899</v>
      </c>
      <c r="G230" s="43">
        <f t="shared" si="23"/>
        <v>9.3523287923291069E-3</v>
      </c>
      <c r="H230" s="84"/>
      <c r="I230" s="133"/>
      <c r="J230" s="73"/>
      <c r="K230" s="43"/>
      <c r="L230" s="133"/>
      <c r="M230" s="73"/>
      <c r="N230" s="43"/>
      <c r="O230" s="84"/>
      <c r="P230" s="133"/>
      <c r="Q230" s="73"/>
      <c r="R230" s="43"/>
      <c r="S230" s="133"/>
      <c r="T230" s="73"/>
      <c r="U230" s="43"/>
      <c r="V230" s="185"/>
      <c r="W230" s="185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  <c r="AI230" s="185"/>
      <c r="AJ230" s="185"/>
      <c r="AK230" s="185"/>
      <c r="AL230" s="185"/>
      <c r="AM230" s="185"/>
      <c r="AN230" s="185"/>
      <c r="AO230" s="185"/>
      <c r="AP230" s="185"/>
      <c r="AQ230" s="185"/>
      <c r="AR230" s="185"/>
      <c r="AS230" s="185"/>
      <c r="AT230" s="185"/>
      <c r="AU230" s="185"/>
      <c r="AV230" s="185"/>
      <c r="AW230" s="185"/>
      <c r="AX230" s="185"/>
      <c r="AY230" s="185"/>
      <c r="AZ230" s="185"/>
      <c r="BA230" s="185"/>
      <c r="BB230" s="185"/>
      <c r="BC230" s="185"/>
      <c r="BD230" s="185"/>
      <c r="BE230" s="185"/>
      <c r="BF230" s="185"/>
      <c r="BG230" s="185"/>
      <c r="BH230" s="185"/>
      <c r="BI230" s="185"/>
      <c r="BJ230" s="185"/>
    </row>
    <row r="231" spans="1:62" x14ac:dyDescent="0.3">
      <c r="A231" s="84">
        <f t="shared" si="25"/>
        <v>24</v>
      </c>
      <c r="B231" s="133">
        <f t="shared" si="25"/>
        <v>3.7152346815302554E-3</v>
      </c>
      <c r="C231" s="73">
        <f t="shared" si="25"/>
        <v>0.9820859497271468</v>
      </c>
      <c r="D231" s="43">
        <f t="shared" si="22"/>
        <v>3.6486797806698748E-3</v>
      </c>
      <c r="E231" s="133">
        <f t="shared" si="24"/>
        <v>8.7889017301214581E-3</v>
      </c>
      <c r="F231" s="73">
        <f t="shared" si="24"/>
        <v>0.9820859497271468</v>
      </c>
      <c r="G231" s="43">
        <f t="shared" si="23"/>
        <v>8.6314569026848965E-3</v>
      </c>
      <c r="H231" s="84"/>
      <c r="I231" s="133"/>
      <c r="J231" s="73"/>
      <c r="K231" s="43"/>
      <c r="L231" s="133"/>
      <c r="M231" s="73"/>
      <c r="N231" s="43"/>
      <c r="O231" s="84"/>
      <c r="P231" s="133"/>
      <c r="Q231" s="73"/>
      <c r="R231" s="43"/>
      <c r="S231" s="133"/>
      <c r="T231" s="73"/>
      <c r="U231" s="43"/>
      <c r="V231" s="185"/>
      <c r="W231" s="185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  <c r="AI231" s="185"/>
      <c r="AJ231" s="185"/>
      <c r="AK231" s="185"/>
      <c r="AL231" s="185"/>
      <c r="AM231" s="185"/>
      <c r="AN231" s="185"/>
      <c r="AO231" s="185"/>
      <c r="AP231" s="185"/>
      <c r="AQ231" s="185"/>
      <c r="AR231" s="185"/>
      <c r="AS231" s="185"/>
      <c r="AT231" s="185"/>
      <c r="AU231" s="185"/>
      <c r="AV231" s="185"/>
      <c r="AW231" s="185"/>
      <c r="AX231" s="185"/>
      <c r="AY231" s="185"/>
      <c r="AZ231" s="185"/>
      <c r="BA231" s="185"/>
      <c r="BB231" s="185"/>
      <c r="BC231" s="185"/>
      <c r="BD231" s="185"/>
      <c r="BE231" s="185"/>
      <c r="BF231" s="185"/>
      <c r="BG231" s="185"/>
      <c r="BH231" s="185"/>
      <c r="BI231" s="185"/>
      <c r="BJ231" s="185"/>
    </row>
    <row r="232" spans="1:62" x14ac:dyDescent="0.3">
      <c r="A232" s="84">
        <f t="shared" si="25"/>
        <v>25</v>
      </c>
      <c r="B232" s="133">
        <f t="shared" si="25"/>
        <v>3.7467028782800214E-3</v>
      </c>
      <c r="C232" s="73">
        <f t="shared" si="25"/>
        <v>0.9820859497271468</v>
      </c>
      <c r="D232" s="43">
        <f t="shared" si="22"/>
        <v>3.6795842545610693E-3</v>
      </c>
      <c r="E232" s="133">
        <f t="shared" si="24"/>
        <v>9.4026971888300486E-3</v>
      </c>
      <c r="F232" s="73">
        <f t="shared" si="24"/>
        <v>0.9820859497271468</v>
      </c>
      <c r="G232" s="43">
        <f t="shared" si="23"/>
        <v>9.2342567986889324E-3</v>
      </c>
      <c r="H232" s="84"/>
      <c r="I232" s="133"/>
      <c r="J232" s="73"/>
      <c r="K232" s="43"/>
      <c r="L232" s="133"/>
      <c r="M232" s="73"/>
      <c r="N232" s="43"/>
      <c r="O232" s="84"/>
      <c r="P232" s="133"/>
      <c r="Q232" s="73"/>
      <c r="R232" s="43"/>
      <c r="S232" s="133"/>
      <c r="T232" s="73"/>
      <c r="U232" s="43"/>
      <c r="V232" s="185"/>
      <c r="W232" s="185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  <c r="AI232" s="185"/>
      <c r="AJ232" s="185"/>
      <c r="AK232" s="185"/>
      <c r="AL232" s="185"/>
      <c r="AM232" s="185"/>
      <c r="AN232" s="185"/>
      <c r="AO232" s="185"/>
      <c r="AP232" s="185"/>
      <c r="AQ232" s="185"/>
      <c r="AR232" s="185"/>
      <c r="AS232" s="185"/>
      <c r="AT232" s="185"/>
      <c r="AU232" s="185"/>
      <c r="AV232" s="185"/>
      <c r="AW232" s="185"/>
      <c r="AX232" s="185"/>
      <c r="AY232" s="185"/>
      <c r="AZ232" s="185"/>
      <c r="BA232" s="185"/>
      <c r="BB232" s="185"/>
      <c r="BC232" s="185"/>
      <c r="BD232" s="185"/>
      <c r="BE232" s="185"/>
      <c r="BF232" s="185"/>
      <c r="BG232" s="185"/>
      <c r="BH232" s="185"/>
      <c r="BI232" s="185"/>
      <c r="BJ232" s="185"/>
    </row>
    <row r="233" spans="1:62" x14ac:dyDescent="0.3">
      <c r="A233" s="84">
        <f t="shared" si="25"/>
        <v>26</v>
      </c>
      <c r="B233" s="133">
        <f t="shared" si="25"/>
        <v>3.6980099843619625E-3</v>
      </c>
      <c r="C233" s="73">
        <f t="shared" si="25"/>
        <v>0.97630897355228119</v>
      </c>
      <c r="D233" s="43">
        <f t="shared" si="22"/>
        <v>3.6104003320185153E-3</v>
      </c>
      <c r="E233" s="133">
        <f t="shared" si="24"/>
        <v>9.4855082329083802E-3</v>
      </c>
      <c r="F233" s="73">
        <f t="shared" si="24"/>
        <v>0.97630897355228119</v>
      </c>
      <c r="G233" s="43">
        <f t="shared" si="23"/>
        <v>9.2607868064924926E-3</v>
      </c>
      <c r="H233" s="84"/>
      <c r="I233" s="133"/>
      <c r="J233" s="73"/>
      <c r="K233" s="43"/>
      <c r="L233" s="133"/>
      <c r="M233" s="73"/>
      <c r="N233" s="43"/>
      <c r="O233" s="84"/>
      <c r="P233" s="133"/>
      <c r="Q233" s="73"/>
      <c r="R233" s="43"/>
      <c r="S233" s="133"/>
      <c r="T233" s="73"/>
      <c r="U233" s="43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85"/>
      <c r="AJ233" s="185"/>
      <c r="AK233" s="185"/>
      <c r="AL233" s="185"/>
      <c r="AM233" s="185"/>
      <c r="AN233" s="185"/>
      <c r="AO233" s="185"/>
      <c r="AP233" s="185"/>
      <c r="AQ233" s="185"/>
      <c r="AR233" s="185"/>
      <c r="AS233" s="185"/>
      <c r="AT233" s="185"/>
      <c r="AU233" s="185"/>
      <c r="AV233" s="185"/>
      <c r="AW233" s="185"/>
      <c r="AX233" s="185"/>
      <c r="AY233" s="185"/>
      <c r="AZ233" s="185"/>
      <c r="BA233" s="185"/>
      <c r="BB233" s="185"/>
      <c r="BC233" s="185"/>
      <c r="BD233" s="185"/>
      <c r="BE233" s="185"/>
      <c r="BF233" s="185"/>
      <c r="BG233" s="185"/>
      <c r="BH233" s="185"/>
      <c r="BI233" s="185"/>
      <c r="BJ233" s="185"/>
    </row>
    <row r="234" spans="1:62" x14ac:dyDescent="0.3">
      <c r="A234" s="84">
        <f t="shared" si="25"/>
        <v>27</v>
      </c>
      <c r="B234" s="133">
        <f t="shared" si="25"/>
        <v>3.7791648075587271E-3</v>
      </c>
      <c r="C234" s="73">
        <f t="shared" si="25"/>
        <v>0.97630897355228119</v>
      </c>
      <c r="D234" s="43">
        <f t="shared" si="22"/>
        <v>3.6896325141525651E-3</v>
      </c>
      <c r="E234" s="133">
        <f t="shared" si="24"/>
        <v>9.7047918776278011E-3</v>
      </c>
      <c r="F234" s="73">
        <f t="shared" si="24"/>
        <v>0.97630897355228119</v>
      </c>
      <c r="G234" s="43">
        <f t="shared" si="23"/>
        <v>9.4748753965853139E-3</v>
      </c>
      <c r="H234" s="84"/>
      <c r="I234" s="133"/>
      <c r="J234" s="73"/>
      <c r="K234" s="43"/>
      <c r="L234" s="133"/>
      <c r="M234" s="73"/>
      <c r="N234" s="43"/>
      <c r="O234" s="84"/>
      <c r="P234" s="133"/>
      <c r="Q234" s="73"/>
      <c r="R234" s="43"/>
      <c r="S234" s="133"/>
      <c r="T234" s="73"/>
      <c r="U234" s="43"/>
      <c r="V234" s="185"/>
      <c r="W234" s="185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  <c r="AI234" s="185"/>
      <c r="AJ234" s="185"/>
      <c r="AK234" s="185"/>
      <c r="AL234" s="185"/>
      <c r="AM234" s="185"/>
      <c r="AN234" s="185"/>
      <c r="AO234" s="185"/>
      <c r="AP234" s="185"/>
      <c r="AQ234" s="185"/>
      <c r="AR234" s="185"/>
      <c r="AS234" s="185"/>
      <c r="AT234" s="185"/>
      <c r="AU234" s="185"/>
      <c r="AV234" s="185"/>
      <c r="AW234" s="185"/>
      <c r="AX234" s="185"/>
      <c r="AY234" s="185"/>
      <c r="AZ234" s="185"/>
      <c r="BA234" s="185"/>
      <c r="BB234" s="185"/>
      <c r="BC234" s="185"/>
      <c r="BD234" s="185"/>
      <c r="BE234" s="185"/>
      <c r="BF234" s="185"/>
      <c r="BG234" s="185"/>
      <c r="BH234" s="185"/>
      <c r="BI234" s="185"/>
      <c r="BJ234" s="185"/>
    </row>
    <row r="235" spans="1:62" x14ac:dyDescent="0.3">
      <c r="A235" s="84">
        <f t="shared" si="25"/>
        <v>28</v>
      </c>
      <c r="B235" s="133">
        <f t="shared" si="25"/>
        <v>3.8454136428213923E-3</v>
      </c>
      <c r="C235" s="73">
        <f t="shared" si="25"/>
        <v>0.97245765610237089</v>
      </c>
      <c r="D235" s="43">
        <f t="shared" si="22"/>
        <v>3.7395019378421708E-3</v>
      </c>
      <c r="E235" s="133">
        <f t="shared" si="24"/>
        <v>9.6729924367017217E-3</v>
      </c>
      <c r="F235" s="73">
        <f t="shared" si="24"/>
        <v>0.97245765610237089</v>
      </c>
      <c r="G235" s="43">
        <f t="shared" si="23"/>
        <v>9.406575552490918E-3</v>
      </c>
      <c r="H235" s="84"/>
      <c r="I235" s="133"/>
      <c r="J235" s="73"/>
      <c r="K235" s="43"/>
      <c r="L235" s="133"/>
      <c r="M235" s="73"/>
      <c r="N235" s="43"/>
      <c r="O235" s="84"/>
      <c r="P235" s="133"/>
      <c r="Q235" s="73"/>
      <c r="R235" s="43"/>
      <c r="S235" s="133"/>
      <c r="T235" s="73"/>
      <c r="U235" s="43"/>
      <c r="V235" s="185"/>
      <c r="W235" s="185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  <c r="AI235" s="185"/>
      <c r="AJ235" s="185"/>
      <c r="AK235" s="185"/>
      <c r="AL235" s="185"/>
      <c r="AM235" s="185"/>
      <c r="AN235" s="185"/>
      <c r="AO235" s="185"/>
      <c r="AP235" s="185"/>
      <c r="AQ235" s="185"/>
      <c r="AR235" s="185"/>
      <c r="AS235" s="185"/>
      <c r="AT235" s="185"/>
      <c r="AU235" s="185"/>
      <c r="AV235" s="185"/>
      <c r="AW235" s="185"/>
      <c r="AX235" s="185"/>
      <c r="AY235" s="185"/>
      <c r="AZ235" s="185"/>
      <c r="BA235" s="185"/>
      <c r="BB235" s="185"/>
      <c r="BC235" s="185"/>
      <c r="BD235" s="185"/>
      <c r="BE235" s="185"/>
      <c r="BF235" s="185"/>
      <c r="BG235" s="185"/>
      <c r="BH235" s="185"/>
      <c r="BI235" s="185"/>
      <c r="BJ235" s="185"/>
    </row>
    <row r="236" spans="1:62" x14ac:dyDescent="0.3">
      <c r="A236" s="84">
        <f t="shared" si="25"/>
        <v>29</v>
      </c>
      <c r="B236" s="133">
        <f t="shared" si="25"/>
        <v>4.072647147772333E-3</v>
      </c>
      <c r="C236" s="73">
        <f t="shared" si="25"/>
        <v>0.97149482673989318</v>
      </c>
      <c r="D236" s="43">
        <f t="shared" si="22"/>
        <v>3.9565556351978028E-3</v>
      </c>
      <c r="E236" s="133">
        <f t="shared" si="24"/>
        <v>1.0111559726140565E-2</v>
      </c>
      <c r="F236" s="73">
        <f t="shared" si="24"/>
        <v>0.97149482673989318</v>
      </c>
      <c r="G236" s="43">
        <f t="shared" si="23"/>
        <v>9.8233279642170098E-3</v>
      </c>
      <c r="H236" s="84"/>
      <c r="I236" s="133"/>
      <c r="J236" s="73"/>
      <c r="K236" s="43"/>
      <c r="L236" s="133"/>
      <c r="M236" s="73"/>
      <c r="N236" s="43"/>
      <c r="O236" s="84"/>
      <c r="P236" s="133"/>
      <c r="Q236" s="73"/>
      <c r="R236" s="43"/>
      <c r="S236" s="133"/>
      <c r="T236" s="73"/>
      <c r="U236" s="43"/>
      <c r="V236" s="185"/>
      <c r="W236" s="185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  <c r="AI236" s="185"/>
      <c r="AJ236" s="185"/>
      <c r="AK236" s="185"/>
      <c r="AL236" s="185"/>
      <c r="AM236" s="185"/>
      <c r="AN236" s="185"/>
      <c r="AO236" s="185"/>
      <c r="AP236" s="185"/>
      <c r="AQ236" s="185"/>
      <c r="AR236" s="185"/>
      <c r="AS236" s="185"/>
      <c r="AT236" s="185"/>
      <c r="AU236" s="185"/>
      <c r="AV236" s="185"/>
      <c r="AW236" s="185"/>
      <c r="AX236" s="185"/>
      <c r="AY236" s="185"/>
      <c r="AZ236" s="185"/>
      <c r="BA236" s="185"/>
      <c r="BB236" s="185"/>
      <c r="BC236" s="185"/>
      <c r="BD236" s="185"/>
      <c r="BE236" s="185"/>
      <c r="BF236" s="185"/>
      <c r="BG236" s="185"/>
      <c r="BH236" s="185"/>
      <c r="BI236" s="185"/>
      <c r="BJ236" s="185"/>
    </row>
    <row r="237" spans="1:62" x14ac:dyDescent="0.3">
      <c r="A237" s="84">
        <f t="shared" si="25"/>
        <v>30</v>
      </c>
      <c r="B237" s="133">
        <f t="shared" si="25"/>
        <v>4.498627158511269E-3</v>
      </c>
      <c r="C237" s="73">
        <f t="shared" si="25"/>
        <v>0.96282936247759487</v>
      </c>
      <c r="D237" s="43">
        <f t="shared" si="22"/>
        <v>4.331410319053799E-3</v>
      </c>
      <c r="E237" s="133">
        <f t="shared" si="24"/>
        <v>1.1202015554564031E-2</v>
      </c>
      <c r="F237" s="73">
        <f t="shared" si="24"/>
        <v>0.96282936247759487</v>
      </c>
      <c r="G237" s="43">
        <f t="shared" si="23"/>
        <v>1.0785629494864987E-2</v>
      </c>
      <c r="H237" s="84"/>
      <c r="I237" s="133"/>
      <c r="J237" s="73"/>
      <c r="K237" s="43"/>
      <c r="L237" s="133"/>
      <c r="M237" s="73"/>
      <c r="N237" s="43"/>
      <c r="O237" s="84"/>
      <c r="P237" s="133"/>
      <c r="Q237" s="73"/>
      <c r="R237" s="43"/>
      <c r="S237" s="133"/>
      <c r="T237" s="73"/>
      <c r="U237" s="43"/>
      <c r="V237" s="185"/>
      <c r="W237" s="185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  <c r="AI237" s="185"/>
      <c r="AJ237" s="185"/>
      <c r="AK237" s="185"/>
      <c r="AL237" s="185"/>
      <c r="AM237" s="185"/>
      <c r="AN237" s="185"/>
      <c r="AO237" s="185"/>
      <c r="AP237" s="185"/>
      <c r="AQ237" s="185"/>
      <c r="AR237" s="185"/>
      <c r="AS237" s="185"/>
      <c r="AT237" s="185"/>
      <c r="AU237" s="185"/>
      <c r="AV237" s="185"/>
      <c r="AW237" s="185"/>
      <c r="AX237" s="185"/>
      <c r="AY237" s="185"/>
      <c r="AZ237" s="185"/>
      <c r="BA237" s="185"/>
      <c r="BB237" s="185"/>
      <c r="BC237" s="185"/>
      <c r="BD237" s="185"/>
      <c r="BE237" s="185"/>
      <c r="BF237" s="185"/>
      <c r="BG237" s="185"/>
      <c r="BH237" s="185"/>
      <c r="BI237" s="185"/>
      <c r="BJ237" s="185"/>
    </row>
    <row r="238" spans="1:62" x14ac:dyDescent="0.3">
      <c r="A238" s="84">
        <f t="shared" si="25"/>
        <v>31</v>
      </c>
      <c r="B238" s="133">
        <f t="shared" si="25"/>
        <v>4.5698446564186347E-3</v>
      </c>
      <c r="C238" s="73">
        <f t="shared" si="25"/>
        <v>0.95320106885281886</v>
      </c>
      <c r="D238" s="43">
        <f t="shared" si="22"/>
        <v>4.3559808109895851E-3</v>
      </c>
      <c r="E238" s="133">
        <f t="shared" si="24"/>
        <v>1.1243421076603198E-2</v>
      </c>
      <c r="F238" s="73">
        <f t="shared" si="24"/>
        <v>0.95320106885281886</v>
      </c>
      <c r="G238" s="43">
        <f t="shared" si="23"/>
        <v>1.071724098778048E-2</v>
      </c>
      <c r="H238" s="84"/>
      <c r="I238" s="133"/>
      <c r="J238" s="73"/>
      <c r="K238" s="43"/>
      <c r="L238" s="133"/>
      <c r="M238" s="73"/>
      <c r="N238" s="43"/>
      <c r="O238" s="84"/>
      <c r="P238" s="133"/>
      <c r="Q238" s="73"/>
      <c r="R238" s="43"/>
      <c r="S238" s="133"/>
      <c r="T238" s="73"/>
      <c r="U238" s="43"/>
      <c r="V238" s="185"/>
      <c r="W238" s="185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  <c r="AI238" s="185"/>
      <c r="AJ238" s="185"/>
      <c r="AK238" s="185"/>
      <c r="AL238" s="185"/>
      <c r="AM238" s="185"/>
      <c r="AN238" s="185"/>
      <c r="AO238" s="185"/>
      <c r="AP238" s="185"/>
      <c r="AQ238" s="185"/>
      <c r="AR238" s="185"/>
      <c r="AS238" s="185"/>
      <c r="AT238" s="185"/>
      <c r="AU238" s="185"/>
      <c r="AV238" s="185"/>
      <c r="AW238" s="185"/>
      <c r="AX238" s="185"/>
      <c r="AY238" s="185"/>
      <c r="AZ238" s="185"/>
      <c r="BA238" s="185"/>
      <c r="BB238" s="185"/>
      <c r="BC238" s="185"/>
      <c r="BD238" s="185"/>
      <c r="BE238" s="185"/>
      <c r="BF238" s="185"/>
      <c r="BG238" s="185"/>
      <c r="BH238" s="185"/>
      <c r="BI238" s="185"/>
      <c r="BJ238" s="185"/>
    </row>
    <row r="239" spans="1:62" x14ac:dyDescent="0.3">
      <c r="A239" s="84">
        <f t="shared" si="25"/>
        <v>32</v>
      </c>
      <c r="B239" s="133">
        <f t="shared" si="25"/>
        <v>4.2670874792682554E-3</v>
      </c>
      <c r="C239" s="73">
        <f t="shared" si="25"/>
        <v>0.94934975140290856</v>
      </c>
      <c r="D239" s="43">
        <f t="shared" si="22"/>
        <v>4.0509584376577819E-3</v>
      </c>
      <c r="E239" s="133">
        <f t="shared" ref="E239:F254" si="26">E44</f>
        <v>1.0270225686594648E-2</v>
      </c>
      <c r="F239" s="73">
        <f t="shared" si="26"/>
        <v>0.94934975140290856</v>
      </c>
      <c r="G239" s="43">
        <f t="shared" si="23"/>
        <v>9.7500362024203948E-3</v>
      </c>
      <c r="H239" s="84"/>
      <c r="I239" s="133"/>
      <c r="J239" s="73"/>
      <c r="K239" s="43"/>
      <c r="L239" s="133"/>
      <c r="M239" s="73"/>
      <c r="N239" s="43"/>
      <c r="O239" s="84"/>
      <c r="P239" s="133"/>
      <c r="Q239" s="73"/>
      <c r="R239" s="43"/>
      <c r="S239" s="133"/>
      <c r="T239" s="73"/>
      <c r="U239" s="43"/>
      <c r="V239" s="185"/>
      <c r="W239" s="185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  <c r="AI239" s="185"/>
      <c r="AJ239" s="185"/>
      <c r="AK239" s="185"/>
      <c r="AL239" s="185"/>
      <c r="AM239" s="185"/>
      <c r="AN239" s="185"/>
      <c r="AO239" s="185"/>
      <c r="AP239" s="185"/>
      <c r="AQ239" s="185"/>
      <c r="AR239" s="185"/>
      <c r="AS239" s="185"/>
      <c r="AT239" s="185"/>
      <c r="AU239" s="185"/>
      <c r="AV239" s="185"/>
      <c r="AW239" s="185"/>
      <c r="AX239" s="185"/>
      <c r="AY239" s="185"/>
      <c r="AZ239" s="185"/>
      <c r="BA239" s="185"/>
      <c r="BB239" s="185"/>
      <c r="BC239" s="185"/>
      <c r="BD239" s="185"/>
      <c r="BE239" s="185"/>
      <c r="BF239" s="185"/>
      <c r="BG239" s="185"/>
      <c r="BH239" s="185"/>
      <c r="BI239" s="185"/>
      <c r="BJ239" s="185"/>
    </row>
    <row r="240" spans="1:62" x14ac:dyDescent="0.3">
      <c r="A240" s="84">
        <f t="shared" ref="A240:C255" si="27">A45</f>
        <v>33</v>
      </c>
      <c r="B240" s="133">
        <f t="shared" si="27"/>
        <v>4.1736766215478976E-3</v>
      </c>
      <c r="C240" s="73">
        <f t="shared" si="27"/>
        <v>0.94646126331547575</v>
      </c>
      <c r="D240" s="43">
        <f t="shared" si="22"/>
        <v>3.9502232479004902E-3</v>
      </c>
      <c r="E240" s="133">
        <f t="shared" si="26"/>
        <v>1.0037692274822693E-2</v>
      </c>
      <c r="F240" s="73">
        <f t="shared" si="26"/>
        <v>0.94646126331547575</v>
      </c>
      <c r="G240" s="43">
        <f t="shared" si="23"/>
        <v>9.5002869112006776E-3</v>
      </c>
      <c r="H240" s="84"/>
      <c r="I240" s="133"/>
      <c r="J240" s="73"/>
      <c r="K240" s="43"/>
      <c r="L240" s="133"/>
      <c r="M240" s="73"/>
      <c r="N240" s="43"/>
      <c r="O240" s="84"/>
      <c r="P240" s="133"/>
      <c r="Q240" s="73"/>
      <c r="R240" s="43"/>
      <c r="S240" s="133"/>
      <c r="T240" s="73"/>
      <c r="U240" s="43"/>
      <c r="V240" s="185"/>
      <c r="W240" s="185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  <c r="AI240" s="185"/>
      <c r="AJ240" s="185"/>
      <c r="AK240" s="185"/>
      <c r="AL240" s="185"/>
      <c r="AM240" s="185"/>
      <c r="AN240" s="185"/>
      <c r="AO240" s="185"/>
      <c r="AP240" s="185"/>
      <c r="AQ240" s="185"/>
      <c r="AR240" s="185"/>
      <c r="AS240" s="185"/>
      <c r="AT240" s="185"/>
      <c r="AU240" s="185"/>
      <c r="AV240" s="185"/>
      <c r="AW240" s="185"/>
      <c r="AX240" s="185"/>
      <c r="AY240" s="185"/>
      <c r="AZ240" s="185"/>
      <c r="BA240" s="185"/>
      <c r="BB240" s="185"/>
      <c r="BC240" s="185"/>
      <c r="BD240" s="185"/>
      <c r="BE240" s="185"/>
      <c r="BF240" s="185"/>
      <c r="BG240" s="185"/>
      <c r="BH240" s="185"/>
      <c r="BI240" s="185"/>
      <c r="BJ240" s="185"/>
    </row>
    <row r="241" spans="1:62" x14ac:dyDescent="0.3">
      <c r="A241" s="84">
        <f t="shared" si="27"/>
        <v>34</v>
      </c>
      <c r="B241" s="133">
        <f t="shared" si="27"/>
        <v>4.1203463091614521E-3</v>
      </c>
      <c r="C241" s="73">
        <f t="shared" si="27"/>
        <v>0.94357277522804306</v>
      </c>
      <c r="D241" s="43">
        <f t="shared" si="22"/>
        <v>3.8878466018360956E-3</v>
      </c>
      <c r="E241" s="133">
        <f t="shared" si="26"/>
        <v>9.823708536924285E-3</v>
      </c>
      <c r="F241" s="73">
        <f t="shared" si="26"/>
        <v>0.94357277522804306</v>
      </c>
      <c r="G241" s="43">
        <f t="shared" si="23"/>
        <v>9.2693839272170661E-3</v>
      </c>
      <c r="H241" s="84"/>
      <c r="I241" s="133"/>
      <c r="J241" s="73"/>
      <c r="K241" s="43"/>
      <c r="L241" s="133"/>
      <c r="M241" s="73"/>
      <c r="N241" s="43"/>
      <c r="O241" s="84"/>
      <c r="P241" s="133"/>
      <c r="Q241" s="73"/>
      <c r="R241" s="43"/>
      <c r="S241" s="133"/>
      <c r="T241" s="73"/>
      <c r="U241" s="43"/>
      <c r="V241" s="185"/>
      <c r="W241" s="185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  <c r="AI241" s="185"/>
      <c r="AJ241" s="185"/>
      <c r="AK241" s="185"/>
      <c r="AL241" s="185"/>
      <c r="AM241" s="185"/>
      <c r="AN241" s="185"/>
      <c r="AO241" s="185"/>
      <c r="AP241" s="185"/>
      <c r="AQ241" s="185"/>
      <c r="AR241" s="185"/>
      <c r="AS241" s="185"/>
      <c r="AT241" s="185"/>
      <c r="AU241" s="185"/>
      <c r="AV241" s="185"/>
      <c r="AW241" s="185"/>
      <c r="AX241" s="185"/>
      <c r="AY241" s="185"/>
      <c r="AZ241" s="185"/>
      <c r="BA241" s="185"/>
      <c r="BB241" s="185"/>
      <c r="BC241" s="185"/>
      <c r="BD241" s="185"/>
      <c r="BE241" s="185"/>
      <c r="BF241" s="185"/>
      <c r="BG241" s="185"/>
      <c r="BH241" s="185"/>
      <c r="BI241" s="185"/>
      <c r="BJ241" s="185"/>
    </row>
    <row r="242" spans="1:62" x14ac:dyDescent="0.3">
      <c r="A242" s="84">
        <f t="shared" si="27"/>
        <v>35</v>
      </c>
      <c r="B242" s="133">
        <f t="shared" si="27"/>
        <v>4.3336675587072335E-3</v>
      </c>
      <c r="C242" s="73">
        <f t="shared" si="27"/>
        <v>0.92335335861601353</v>
      </c>
      <c r="D242" s="43">
        <f t="shared" si="22"/>
        <v>4.001506495457584E-3</v>
      </c>
      <c r="E242" s="133">
        <f t="shared" si="26"/>
        <v>1.0143359167066645E-2</v>
      </c>
      <c r="F242" s="73">
        <f t="shared" si="26"/>
        <v>0.92335335861601353</v>
      </c>
      <c r="G242" s="43">
        <f t="shared" si="23"/>
        <v>9.3659047545595151E-3</v>
      </c>
      <c r="H242" s="84"/>
      <c r="I242" s="133"/>
      <c r="J242" s="73"/>
      <c r="K242" s="43"/>
      <c r="L242" s="133"/>
      <c r="M242" s="73"/>
      <c r="N242" s="43"/>
      <c r="O242" s="84"/>
      <c r="P242" s="133"/>
      <c r="Q242" s="73"/>
      <c r="R242" s="43"/>
      <c r="S242" s="133"/>
      <c r="T242" s="73"/>
      <c r="U242" s="43"/>
      <c r="V242" s="185"/>
      <c r="W242" s="185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  <c r="AI242" s="185"/>
      <c r="AJ242" s="185"/>
      <c r="AK242" s="185"/>
      <c r="AL242" s="185"/>
      <c r="AM242" s="185"/>
      <c r="AN242" s="185"/>
      <c r="AO242" s="185"/>
      <c r="AP242" s="185"/>
      <c r="AQ242" s="185"/>
      <c r="AR242" s="185"/>
      <c r="AS242" s="185"/>
      <c r="AT242" s="185"/>
      <c r="AU242" s="185"/>
      <c r="AV242" s="185"/>
      <c r="AW242" s="185"/>
      <c r="AX242" s="185"/>
      <c r="AY242" s="185"/>
      <c r="AZ242" s="185"/>
      <c r="BA242" s="185"/>
      <c r="BB242" s="185"/>
      <c r="BC242" s="185"/>
      <c r="BD242" s="185"/>
      <c r="BE242" s="185"/>
      <c r="BF242" s="185"/>
      <c r="BG242" s="185"/>
      <c r="BH242" s="185"/>
      <c r="BI242" s="185"/>
      <c r="BJ242" s="185"/>
    </row>
    <row r="243" spans="1:62" x14ac:dyDescent="0.3">
      <c r="A243" s="84">
        <f t="shared" si="27"/>
        <v>36</v>
      </c>
      <c r="B243" s="133">
        <f t="shared" si="27"/>
        <v>4.5893880628211205E-3</v>
      </c>
      <c r="C243" s="73">
        <f t="shared" si="27"/>
        <v>0.91083657690380471</v>
      </c>
      <c r="D243" s="43">
        <f t="shared" si="22"/>
        <v>4.1801825132231725E-3</v>
      </c>
      <c r="E243" s="133">
        <f t="shared" si="26"/>
        <v>1.0624325711073593E-2</v>
      </c>
      <c r="F243" s="73">
        <f t="shared" si="26"/>
        <v>0.91083657690380471</v>
      </c>
      <c r="G243" s="43">
        <f t="shared" si="23"/>
        <v>9.6770244625853513E-3</v>
      </c>
      <c r="H243" s="84"/>
      <c r="I243" s="133"/>
      <c r="J243" s="73"/>
      <c r="K243" s="43"/>
      <c r="L243" s="133"/>
      <c r="M243" s="73"/>
      <c r="N243" s="43"/>
      <c r="O243" s="84"/>
      <c r="P243" s="133"/>
      <c r="Q243" s="73"/>
      <c r="R243" s="43"/>
      <c r="S243" s="133"/>
      <c r="T243" s="73"/>
      <c r="U243" s="43"/>
      <c r="V243" s="185"/>
      <c r="W243" s="185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185"/>
      <c r="AJ243" s="185"/>
      <c r="AK243" s="185"/>
      <c r="AL243" s="185"/>
      <c r="AM243" s="185"/>
      <c r="AN243" s="185"/>
      <c r="AO243" s="185"/>
      <c r="AP243" s="185"/>
      <c r="AQ243" s="185"/>
      <c r="AR243" s="185"/>
      <c r="AS243" s="185"/>
      <c r="AT243" s="185"/>
      <c r="AU243" s="185"/>
      <c r="AV243" s="185"/>
      <c r="AW243" s="185"/>
      <c r="AX243" s="185"/>
      <c r="AY243" s="185"/>
      <c r="AZ243" s="185"/>
      <c r="BA243" s="185"/>
      <c r="BB243" s="185"/>
      <c r="BC243" s="185"/>
      <c r="BD243" s="185"/>
      <c r="BE243" s="185"/>
      <c r="BF243" s="185"/>
      <c r="BG243" s="185"/>
      <c r="BH243" s="185"/>
      <c r="BI243" s="185"/>
      <c r="BJ243" s="185"/>
    </row>
    <row r="244" spans="1:62" x14ac:dyDescent="0.3">
      <c r="A244" s="84">
        <f t="shared" si="27"/>
        <v>37</v>
      </c>
      <c r="B244" s="133">
        <f t="shared" si="27"/>
        <v>4.7755472899092093E-3</v>
      </c>
      <c r="C244" s="73">
        <f t="shared" si="27"/>
        <v>0.90698525945389441</v>
      </c>
      <c r="D244" s="43">
        <f t="shared" si="22"/>
        <v>4.3313509977726461E-3</v>
      </c>
      <c r="E244" s="133">
        <f t="shared" si="26"/>
        <v>1.1052624431046721E-2</v>
      </c>
      <c r="F244" s="73">
        <f t="shared" si="26"/>
        <v>0.90698525945389441</v>
      </c>
      <c r="G244" s="43">
        <f t="shared" si="23"/>
        <v>1.0024567437239363E-2</v>
      </c>
      <c r="H244" s="84"/>
      <c r="I244" s="133"/>
      <c r="J244" s="73"/>
      <c r="K244" s="43"/>
      <c r="L244" s="133"/>
      <c r="M244" s="73"/>
      <c r="N244" s="43"/>
      <c r="O244" s="84"/>
      <c r="P244" s="133"/>
      <c r="Q244" s="73"/>
      <c r="R244" s="43"/>
      <c r="S244" s="133"/>
      <c r="T244" s="73"/>
      <c r="U244" s="43"/>
      <c r="V244" s="185"/>
      <c r="W244" s="185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  <c r="AI244" s="185"/>
      <c r="AJ244" s="185"/>
      <c r="AK244" s="185"/>
      <c r="AL244" s="185"/>
      <c r="AM244" s="185"/>
      <c r="AN244" s="185"/>
      <c r="AO244" s="185"/>
      <c r="AP244" s="185"/>
      <c r="AQ244" s="185"/>
      <c r="AR244" s="185"/>
      <c r="AS244" s="185"/>
      <c r="AT244" s="185"/>
      <c r="AU244" s="185"/>
      <c r="AV244" s="185"/>
      <c r="AW244" s="185"/>
      <c r="AX244" s="185"/>
      <c r="AY244" s="185"/>
      <c r="AZ244" s="185"/>
      <c r="BA244" s="185"/>
      <c r="BB244" s="185"/>
      <c r="BC244" s="185"/>
      <c r="BD244" s="185"/>
      <c r="BE244" s="185"/>
      <c r="BF244" s="185"/>
      <c r="BG244" s="185"/>
      <c r="BH244" s="185"/>
      <c r="BI244" s="185"/>
      <c r="BJ244" s="185"/>
    </row>
    <row r="245" spans="1:62" x14ac:dyDescent="0.3">
      <c r="A245" s="84">
        <f t="shared" si="27"/>
        <v>38</v>
      </c>
      <c r="B245" s="133">
        <f t="shared" si="27"/>
        <v>4.6324498057418529E-3</v>
      </c>
      <c r="C245" s="73">
        <f t="shared" si="27"/>
        <v>0.9040967713664616</v>
      </c>
      <c r="D245" s="43">
        <f t="shared" si="22"/>
        <v>4.1881829128884015E-3</v>
      </c>
      <c r="E245" s="133">
        <f t="shared" si="26"/>
        <v>1.0632938059657739E-2</v>
      </c>
      <c r="F245" s="73">
        <f t="shared" si="26"/>
        <v>0.9040967713664616</v>
      </c>
      <c r="G245" s="43">
        <f t="shared" si="23"/>
        <v>9.613204969876131E-3</v>
      </c>
      <c r="H245" s="84"/>
      <c r="I245" s="133"/>
      <c r="J245" s="73"/>
      <c r="K245" s="43"/>
      <c r="L245" s="133"/>
      <c r="M245" s="73"/>
      <c r="N245" s="43"/>
      <c r="O245" s="84"/>
      <c r="P245" s="133"/>
      <c r="Q245" s="73"/>
      <c r="R245" s="43"/>
      <c r="S245" s="133"/>
      <c r="T245" s="73"/>
      <c r="U245" s="43"/>
      <c r="V245" s="185"/>
      <c r="W245" s="185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  <c r="AI245" s="185"/>
      <c r="AJ245" s="185"/>
      <c r="AK245" s="185"/>
      <c r="AL245" s="185"/>
      <c r="AM245" s="185"/>
      <c r="AN245" s="185"/>
      <c r="AO245" s="185"/>
      <c r="AP245" s="185"/>
      <c r="AQ245" s="185"/>
      <c r="AR245" s="185"/>
      <c r="AS245" s="185"/>
      <c r="AT245" s="185"/>
      <c r="AU245" s="185"/>
      <c r="AV245" s="185"/>
      <c r="AW245" s="185"/>
      <c r="AX245" s="185"/>
      <c r="AY245" s="185"/>
      <c r="AZ245" s="185"/>
      <c r="BA245" s="185"/>
      <c r="BB245" s="185"/>
      <c r="BC245" s="185"/>
      <c r="BD245" s="185"/>
      <c r="BE245" s="185"/>
      <c r="BF245" s="185"/>
      <c r="BG245" s="185"/>
      <c r="BH245" s="185"/>
      <c r="BI245" s="185"/>
      <c r="BJ245" s="185"/>
    </row>
    <row r="246" spans="1:62" x14ac:dyDescent="0.3">
      <c r="A246" s="84">
        <f t="shared" si="27"/>
        <v>39</v>
      </c>
      <c r="B246" s="133">
        <f t="shared" si="27"/>
        <v>4.5956817021710738E-3</v>
      </c>
      <c r="C246" s="73">
        <f t="shared" si="27"/>
        <v>0.8973569658291185</v>
      </c>
      <c r="D246" s="43">
        <f t="shared" si="22"/>
        <v>4.1239669881766331E-3</v>
      </c>
      <c r="E246" s="133">
        <f t="shared" si="26"/>
        <v>1.0616044606665759E-2</v>
      </c>
      <c r="F246" s="73">
        <f t="shared" si="26"/>
        <v>0.8973569658291185</v>
      </c>
      <c r="G246" s="43">
        <f t="shared" si="23"/>
        <v>9.5263815773441642E-3</v>
      </c>
      <c r="H246" s="84"/>
      <c r="I246" s="133"/>
      <c r="J246" s="73"/>
      <c r="K246" s="43"/>
      <c r="L246" s="133"/>
      <c r="M246" s="73"/>
      <c r="N246" s="43"/>
      <c r="O246" s="84"/>
      <c r="P246" s="133"/>
      <c r="Q246" s="73"/>
      <c r="R246" s="43"/>
      <c r="S246" s="133"/>
      <c r="T246" s="73"/>
      <c r="U246" s="43"/>
      <c r="V246" s="185"/>
      <c r="W246" s="185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  <c r="AI246" s="185"/>
      <c r="AJ246" s="185"/>
      <c r="AK246" s="185"/>
      <c r="AL246" s="185"/>
      <c r="AM246" s="185"/>
      <c r="AN246" s="185"/>
      <c r="AO246" s="185"/>
      <c r="AP246" s="185"/>
      <c r="AQ246" s="185"/>
      <c r="AR246" s="185"/>
      <c r="AS246" s="185"/>
      <c r="AT246" s="185"/>
      <c r="AU246" s="185"/>
      <c r="AV246" s="185"/>
      <c r="AW246" s="185"/>
      <c r="AX246" s="185"/>
      <c r="AY246" s="185"/>
      <c r="AZ246" s="185"/>
      <c r="BA246" s="185"/>
      <c r="BB246" s="185"/>
      <c r="BC246" s="185"/>
      <c r="BD246" s="185"/>
      <c r="BE246" s="185"/>
      <c r="BF246" s="185"/>
      <c r="BG246" s="185"/>
      <c r="BH246" s="185"/>
      <c r="BI246" s="185"/>
      <c r="BJ246" s="185"/>
    </row>
    <row r="247" spans="1:62" x14ac:dyDescent="0.3">
      <c r="A247" s="84">
        <f t="shared" si="27"/>
        <v>40</v>
      </c>
      <c r="B247" s="133">
        <f t="shared" si="27"/>
        <v>4.5880630861158669E-3</v>
      </c>
      <c r="C247" s="73">
        <f t="shared" si="27"/>
        <v>0.8925428190167306</v>
      </c>
      <c r="D247" s="43">
        <f t="shared" si="22"/>
        <v>4.0950427607084564E-3</v>
      </c>
      <c r="E247" s="133">
        <f t="shared" si="26"/>
        <v>1.0636912989773499E-2</v>
      </c>
      <c r="F247" s="73">
        <f t="shared" si="26"/>
        <v>0.8925428190167306</v>
      </c>
      <c r="G247" s="43">
        <f t="shared" si="23"/>
        <v>9.4939003055281197E-3</v>
      </c>
      <c r="H247" s="84"/>
      <c r="I247" s="133"/>
      <c r="J247" s="73"/>
      <c r="K247" s="43"/>
      <c r="L247" s="133"/>
      <c r="M247" s="73"/>
      <c r="N247" s="43"/>
      <c r="O247" s="84"/>
      <c r="P247" s="133"/>
      <c r="Q247" s="73"/>
      <c r="R247" s="43"/>
      <c r="S247" s="133"/>
      <c r="T247" s="73"/>
      <c r="U247" s="43"/>
      <c r="V247" s="185"/>
      <c r="W247" s="185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  <c r="AI247" s="185"/>
      <c r="AJ247" s="185"/>
      <c r="AK247" s="185"/>
      <c r="AL247" s="185"/>
      <c r="AM247" s="185"/>
      <c r="AN247" s="185"/>
      <c r="AO247" s="185"/>
      <c r="AP247" s="185"/>
      <c r="AQ247" s="185"/>
      <c r="AR247" s="185"/>
      <c r="AS247" s="185"/>
      <c r="AT247" s="185"/>
      <c r="AU247" s="185"/>
      <c r="AV247" s="185"/>
      <c r="AW247" s="185"/>
      <c r="AX247" s="185"/>
      <c r="AY247" s="185"/>
      <c r="AZ247" s="185"/>
      <c r="BA247" s="185"/>
      <c r="BB247" s="185"/>
      <c r="BC247" s="185"/>
      <c r="BD247" s="185"/>
      <c r="BE247" s="185"/>
      <c r="BF247" s="185"/>
      <c r="BG247" s="185"/>
      <c r="BH247" s="185"/>
      <c r="BI247" s="185"/>
      <c r="BJ247" s="185"/>
    </row>
    <row r="248" spans="1:62" x14ac:dyDescent="0.3">
      <c r="A248" s="84">
        <f t="shared" si="27"/>
        <v>41</v>
      </c>
      <c r="B248" s="133">
        <f t="shared" si="27"/>
        <v>4.4896835657508094E-3</v>
      </c>
      <c r="C248" s="73">
        <f t="shared" si="27"/>
        <v>0.8963941364666409</v>
      </c>
      <c r="D248" s="43">
        <f t="shared" si="22"/>
        <v>4.0245260229296656E-3</v>
      </c>
      <c r="E248" s="133">
        <f t="shared" si="26"/>
        <v>1.0671362384110084E-2</v>
      </c>
      <c r="F248" s="73">
        <f t="shared" si="26"/>
        <v>0.8963941364666409</v>
      </c>
      <c r="G248" s="43">
        <f t="shared" si="23"/>
        <v>9.5657466692269533E-3</v>
      </c>
      <c r="H248" s="84"/>
      <c r="I248" s="133"/>
      <c r="J248" s="73"/>
      <c r="K248" s="43"/>
      <c r="L248" s="133"/>
      <c r="M248" s="73"/>
      <c r="N248" s="43"/>
      <c r="O248" s="84"/>
      <c r="P248" s="133"/>
      <c r="Q248" s="73"/>
      <c r="R248" s="43"/>
      <c r="S248" s="133"/>
      <c r="T248" s="73"/>
      <c r="U248" s="43"/>
      <c r="V248" s="185"/>
      <c r="W248" s="185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  <c r="AI248" s="185"/>
      <c r="AJ248" s="185"/>
      <c r="AK248" s="185"/>
      <c r="AL248" s="185"/>
      <c r="AM248" s="185"/>
      <c r="AN248" s="185"/>
      <c r="AO248" s="185"/>
      <c r="AP248" s="185"/>
      <c r="AQ248" s="185"/>
      <c r="AR248" s="185"/>
      <c r="AS248" s="185"/>
      <c r="AT248" s="185"/>
      <c r="AU248" s="185"/>
      <c r="AV248" s="185"/>
      <c r="AW248" s="185"/>
      <c r="AX248" s="185"/>
      <c r="AY248" s="185"/>
      <c r="AZ248" s="185"/>
      <c r="BA248" s="185"/>
      <c r="BB248" s="185"/>
      <c r="BC248" s="185"/>
      <c r="BD248" s="185"/>
      <c r="BE248" s="185"/>
      <c r="BF248" s="185"/>
      <c r="BG248" s="185"/>
      <c r="BH248" s="185"/>
      <c r="BI248" s="185"/>
      <c r="BJ248" s="185"/>
    </row>
    <row r="249" spans="1:62" x14ac:dyDescent="0.3">
      <c r="A249" s="84">
        <f t="shared" si="27"/>
        <v>42</v>
      </c>
      <c r="B249" s="133">
        <f t="shared" si="27"/>
        <v>4.3641420229280593E-3</v>
      </c>
      <c r="C249" s="73">
        <f t="shared" si="27"/>
        <v>0.86943491431726827</v>
      </c>
      <c r="D249" s="43">
        <f t="shared" si="22"/>
        <v>3.7943374457728471E-3</v>
      </c>
      <c r="E249" s="133">
        <f t="shared" si="26"/>
        <v>1.0329849638331046E-2</v>
      </c>
      <c r="F249" s="73">
        <f t="shared" si="26"/>
        <v>0.86943491431726827</v>
      </c>
      <c r="G249" s="43">
        <f t="shared" si="23"/>
        <v>8.9811319352126173E-3</v>
      </c>
      <c r="H249" s="84"/>
      <c r="I249" s="133"/>
      <c r="J249" s="73"/>
      <c r="K249" s="43"/>
      <c r="L249" s="133"/>
      <c r="M249" s="73"/>
      <c r="N249" s="43"/>
      <c r="O249" s="84"/>
      <c r="P249" s="133"/>
      <c r="Q249" s="73"/>
      <c r="R249" s="43"/>
      <c r="S249" s="133"/>
      <c r="T249" s="73"/>
      <c r="U249" s="43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85"/>
      <c r="AJ249" s="185"/>
      <c r="AK249" s="185"/>
      <c r="AL249" s="185"/>
      <c r="AM249" s="185"/>
      <c r="AN249" s="185"/>
      <c r="AO249" s="185"/>
      <c r="AP249" s="185"/>
      <c r="AQ249" s="185"/>
      <c r="AR249" s="185"/>
      <c r="AS249" s="185"/>
      <c r="AT249" s="185"/>
      <c r="AU249" s="185"/>
      <c r="AV249" s="185"/>
      <c r="AW249" s="185"/>
      <c r="AX249" s="185"/>
      <c r="AY249" s="185"/>
      <c r="AZ249" s="185"/>
      <c r="BA249" s="185"/>
      <c r="BB249" s="185"/>
      <c r="BC249" s="185"/>
      <c r="BD249" s="185"/>
      <c r="BE249" s="185"/>
      <c r="BF249" s="185"/>
      <c r="BG249" s="185"/>
      <c r="BH249" s="185"/>
      <c r="BI249" s="185"/>
      <c r="BJ249" s="185"/>
    </row>
    <row r="250" spans="1:62" x14ac:dyDescent="0.3">
      <c r="A250" s="84">
        <f t="shared" si="27"/>
        <v>43</v>
      </c>
      <c r="B250" s="133">
        <f t="shared" si="27"/>
        <v>4.2409191893395025E-3</v>
      </c>
      <c r="C250" s="73">
        <f t="shared" si="27"/>
        <v>0.86847208495479056</v>
      </c>
      <c r="D250" s="43">
        <f t="shared" si="22"/>
        <v>3.683119930490458E-3</v>
      </c>
      <c r="E250" s="133">
        <f t="shared" si="26"/>
        <v>1.0232463850494929E-2</v>
      </c>
      <c r="F250" s="73">
        <f t="shared" si="26"/>
        <v>0.86847208495479056</v>
      </c>
      <c r="G250" s="43">
        <f t="shared" si="23"/>
        <v>8.8866092144638548E-3</v>
      </c>
      <c r="H250" s="84"/>
      <c r="I250" s="133"/>
      <c r="J250" s="73"/>
      <c r="K250" s="43"/>
      <c r="L250" s="133"/>
      <c r="M250" s="73"/>
      <c r="N250" s="43"/>
      <c r="O250" s="84"/>
      <c r="P250" s="133"/>
      <c r="Q250" s="73"/>
      <c r="R250" s="43"/>
      <c r="S250" s="133"/>
      <c r="T250" s="73"/>
      <c r="U250" s="43"/>
      <c r="V250" s="185"/>
      <c r="W250" s="185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  <c r="AI250" s="185"/>
      <c r="AJ250" s="185"/>
      <c r="AK250" s="185"/>
      <c r="AL250" s="185"/>
      <c r="AM250" s="185"/>
      <c r="AN250" s="185"/>
      <c r="AO250" s="185"/>
      <c r="AP250" s="185"/>
      <c r="AQ250" s="185"/>
      <c r="AR250" s="185"/>
      <c r="AS250" s="185"/>
      <c r="AT250" s="185"/>
      <c r="AU250" s="185"/>
      <c r="AV250" s="185"/>
      <c r="AW250" s="185"/>
      <c r="AX250" s="185"/>
      <c r="AY250" s="185"/>
      <c r="AZ250" s="185"/>
      <c r="BA250" s="185"/>
      <c r="BB250" s="185"/>
      <c r="BC250" s="185"/>
      <c r="BD250" s="185"/>
      <c r="BE250" s="185"/>
      <c r="BF250" s="185"/>
      <c r="BG250" s="185"/>
      <c r="BH250" s="185"/>
      <c r="BI250" s="185"/>
      <c r="BJ250" s="185"/>
    </row>
    <row r="251" spans="1:62" x14ac:dyDescent="0.3">
      <c r="A251" s="84">
        <f t="shared" si="27"/>
        <v>44</v>
      </c>
      <c r="B251" s="133">
        <f t="shared" si="27"/>
        <v>4.1422084247981312E-3</v>
      </c>
      <c r="C251" s="73">
        <f t="shared" si="27"/>
        <v>0.86462076750488026</v>
      </c>
      <c r="D251" s="43">
        <f t="shared" si="22"/>
        <v>3.5814394274141415E-3</v>
      </c>
      <c r="E251" s="133">
        <f t="shared" si="26"/>
        <v>1.0187083398340003E-2</v>
      </c>
      <c r="F251" s="73">
        <f t="shared" si="26"/>
        <v>0.86462076750488026</v>
      </c>
      <c r="G251" s="43">
        <f t="shared" si="23"/>
        <v>8.8079638665089569E-3</v>
      </c>
      <c r="H251" s="84"/>
      <c r="I251" s="133"/>
      <c r="J251" s="73"/>
      <c r="K251" s="43"/>
      <c r="L251" s="133"/>
      <c r="M251" s="73"/>
      <c r="N251" s="43"/>
      <c r="O251" s="84"/>
      <c r="P251" s="133"/>
      <c r="Q251" s="73"/>
      <c r="R251" s="43"/>
      <c r="S251" s="133"/>
      <c r="T251" s="73"/>
      <c r="U251" s="43"/>
      <c r="V251" s="185"/>
      <c r="W251" s="185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  <c r="AI251" s="185"/>
      <c r="AJ251" s="185"/>
      <c r="AK251" s="185"/>
      <c r="AL251" s="185"/>
      <c r="AM251" s="185"/>
      <c r="AN251" s="185"/>
      <c r="AO251" s="185"/>
      <c r="AP251" s="185"/>
      <c r="AQ251" s="185"/>
      <c r="AR251" s="185"/>
      <c r="AS251" s="185"/>
      <c r="AT251" s="185"/>
      <c r="AU251" s="185"/>
      <c r="AV251" s="185"/>
      <c r="AW251" s="185"/>
      <c r="AX251" s="185"/>
      <c r="AY251" s="185"/>
      <c r="AZ251" s="185"/>
      <c r="BA251" s="185"/>
      <c r="BB251" s="185"/>
      <c r="BC251" s="185"/>
      <c r="BD251" s="185"/>
      <c r="BE251" s="185"/>
      <c r="BF251" s="185"/>
      <c r="BG251" s="185"/>
      <c r="BH251" s="185"/>
      <c r="BI251" s="185"/>
      <c r="BJ251" s="185"/>
    </row>
    <row r="252" spans="1:62" x14ac:dyDescent="0.3">
      <c r="A252" s="84">
        <f t="shared" si="27"/>
        <v>45</v>
      </c>
      <c r="B252" s="133">
        <f t="shared" si="27"/>
        <v>4.0213043004437678E-3</v>
      </c>
      <c r="C252" s="73">
        <f t="shared" si="27"/>
        <v>0.86269510877992506</v>
      </c>
      <c r="D252" s="43">
        <f t="shared" si="22"/>
        <v>3.4691595509085166E-3</v>
      </c>
      <c r="E252" s="133">
        <f t="shared" si="26"/>
        <v>9.8667702798450174E-3</v>
      </c>
      <c r="F252" s="73">
        <f t="shared" si="26"/>
        <v>0.86269510877992506</v>
      </c>
      <c r="G252" s="43">
        <f t="shared" si="23"/>
        <v>8.5120144598774296E-3</v>
      </c>
      <c r="H252" s="84"/>
      <c r="I252" s="133"/>
      <c r="J252" s="73"/>
      <c r="K252" s="43"/>
      <c r="L252" s="133"/>
      <c r="M252" s="73"/>
      <c r="N252" s="43"/>
      <c r="O252" s="84"/>
      <c r="P252" s="133"/>
      <c r="Q252" s="73"/>
      <c r="R252" s="43"/>
      <c r="S252" s="133"/>
      <c r="T252" s="73"/>
      <c r="U252" s="43"/>
      <c r="V252" s="185"/>
      <c r="W252" s="185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  <c r="AI252" s="185"/>
      <c r="AJ252" s="185"/>
      <c r="AK252" s="185"/>
      <c r="AL252" s="185"/>
      <c r="AM252" s="185"/>
      <c r="AN252" s="185"/>
      <c r="AO252" s="185"/>
      <c r="AP252" s="185"/>
      <c r="AQ252" s="185"/>
      <c r="AR252" s="185"/>
      <c r="AS252" s="185"/>
      <c r="AT252" s="185"/>
      <c r="AU252" s="185"/>
      <c r="AV252" s="185"/>
      <c r="AW252" s="185"/>
      <c r="AX252" s="185"/>
      <c r="AY252" s="185"/>
      <c r="AZ252" s="185"/>
      <c r="BA252" s="185"/>
      <c r="BB252" s="185"/>
      <c r="BC252" s="185"/>
      <c r="BD252" s="185"/>
      <c r="BE252" s="185"/>
      <c r="BF252" s="185"/>
      <c r="BG252" s="185"/>
      <c r="BH252" s="185"/>
      <c r="BI252" s="185"/>
      <c r="BJ252" s="185"/>
    </row>
    <row r="253" spans="1:62" x14ac:dyDescent="0.3">
      <c r="A253" s="84">
        <f t="shared" si="27"/>
        <v>46</v>
      </c>
      <c r="B253" s="133">
        <f t="shared" si="27"/>
        <v>3.9441244073627627E-3</v>
      </c>
      <c r="C253" s="73">
        <f t="shared" si="27"/>
        <v>0.86269510877992506</v>
      </c>
      <c r="D253" s="43">
        <f t="shared" si="22"/>
        <v>3.4025768346513758E-3</v>
      </c>
      <c r="E253" s="133">
        <f t="shared" si="26"/>
        <v>9.8091337931664989E-3</v>
      </c>
      <c r="F253" s="73">
        <f t="shared" si="26"/>
        <v>0.86269510877992506</v>
      </c>
      <c r="G253" s="43">
        <f t="shared" si="23"/>
        <v>8.4622917447326109E-3</v>
      </c>
      <c r="H253" s="84"/>
      <c r="I253" s="133"/>
      <c r="J253" s="73"/>
      <c r="K253" s="43"/>
      <c r="L253" s="133"/>
      <c r="M253" s="73"/>
      <c r="N253" s="43"/>
      <c r="O253" s="84"/>
      <c r="P253" s="133"/>
      <c r="Q253" s="73"/>
      <c r="R253" s="43"/>
      <c r="S253" s="133"/>
      <c r="T253" s="73"/>
      <c r="U253" s="43"/>
      <c r="V253" s="185"/>
      <c r="W253" s="185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  <c r="AH253" s="185"/>
      <c r="AI253" s="185"/>
      <c r="AJ253" s="185"/>
      <c r="AK253" s="185"/>
      <c r="AL253" s="185"/>
      <c r="AM253" s="185"/>
      <c r="AN253" s="185"/>
      <c r="AO253" s="185"/>
      <c r="AP253" s="185"/>
      <c r="AQ253" s="185"/>
      <c r="AR253" s="185"/>
      <c r="AS253" s="185"/>
      <c r="AT253" s="185"/>
      <c r="AU253" s="185"/>
      <c r="AV253" s="185"/>
      <c r="AW253" s="185"/>
      <c r="AX253" s="185"/>
      <c r="AY253" s="185"/>
      <c r="AZ253" s="185"/>
      <c r="BA253" s="185"/>
      <c r="BB253" s="185"/>
      <c r="BC253" s="185"/>
      <c r="BD253" s="185"/>
      <c r="BE253" s="185"/>
      <c r="BF253" s="185"/>
      <c r="BG253" s="185"/>
      <c r="BH253" s="185"/>
      <c r="BI253" s="185"/>
      <c r="BJ253" s="185"/>
    </row>
    <row r="254" spans="1:62" x14ac:dyDescent="0.3">
      <c r="A254" s="84">
        <f t="shared" si="27"/>
        <v>47</v>
      </c>
      <c r="B254" s="133">
        <f t="shared" si="27"/>
        <v>3.8112954926611195E-3</v>
      </c>
      <c r="C254" s="73">
        <f t="shared" si="27"/>
        <v>0.84536418025532833</v>
      </c>
      <c r="D254" s="43">
        <f t="shared" si="22"/>
        <v>3.2219326898642949E-3</v>
      </c>
      <c r="E254" s="133">
        <f t="shared" si="26"/>
        <v>1.000456785719136E-2</v>
      </c>
      <c r="F254" s="73">
        <f t="shared" si="26"/>
        <v>0.84536418025532833</v>
      </c>
      <c r="G254" s="43">
        <f t="shared" si="23"/>
        <v>8.4575033054033813E-3</v>
      </c>
      <c r="H254" s="84"/>
      <c r="I254" s="133"/>
      <c r="J254" s="73"/>
      <c r="K254" s="43"/>
      <c r="L254" s="133"/>
      <c r="M254" s="73"/>
      <c r="N254" s="43"/>
      <c r="O254" s="84"/>
      <c r="P254" s="133"/>
      <c r="Q254" s="73"/>
      <c r="R254" s="43"/>
      <c r="S254" s="133"/>
      <c r="T254" s="73"/>
      <c r="U254" s="43"/>
      <c r="V254" s="185"/>
      <c r="W254" s="185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  <c r="AH254" s="185"/>
      <c r="AI254" s="185"/>
      <c r="AJ254" s="185"/>
      <c r="AK254" s="185"/>
      <c r="AL254" s="185"/>
      <c r="AM254" s="185"/>
      <c r="AN254" s="185"/>
      <c r="AO254" s="185"/>
      <c r="AP254" s="185"/>
      <c r="AQ254" s="185"/>
      <c r="AR254" s="185"/>
      <c r="AS254" s="185"/>
      <c r="AT254" s="185"/>
      <c r="AU254" s="185"/>
      <c r="AV254" s="185"/>
      <c r="AW254" s="185"/>
      <c r="AX254" s="185"/>
      <c r="AY254" s="185"/>
      <c r="AZ254" s="185"/>
      <c r="BA254" s="185"/>
      <c r="BB254" s="185"/>
      <c r="BC254" s="185"/>
      <c r="BD254" s="185"/>
      <c r="BE254" s="185"/>
      <c r="BF254" s="185"/>
      <c r="BG254" s="185"/>
      <c r="BH254" s="185"/>
      <c r="BI254" s="185"/>
      <c r="BJ254" s="185"/>
    </row>
    <row r="255" spans="1:62" x14ac:dyDescent="0.3">
      <c r="A255" s="84">
        <f t="shared" si="27"/>
        <v>48</v>
      </c>
      <c r="B255" s="133">
        <f t="shared" si="27"/>
        <v>3.6864164381909962E-3</v>
      </c>
      <c r="C255" s="73">
        <f t="shared" si="27"/>
        <v>0.84055003344294033</v>
      </c>
      <c r="D255" s="43">
        <f t="shared" si="22"/>
        <v>3.0986174604060467E-3</v>
      </c>
      <c r="E255" s="133">
        <f t="shared" ref="E255:F270" si="28">E60</f>
        <v>9.727316481617107E-3</v>
      </c>
      <c r="F255" s="73">
        <f t="shared" si="28"/>
        <v>0.84055003344294033</v>
      </c>
      <c r="G255" s="43">
        <f t="shared" si="23"/>
        <v>8.1762961939333238E-3</v>
      </c>
      <c r="H255" s="84"/>
      <c r="I255" s="133"/>
      <c r="J255" s="73"/>
      <c r="K255" s="43"/>
      <c r="L255" s="133"/>
      <c r="M255" s="73"/>
      <c r="N255" s="43"/>
      <c r="O255" s="84"/>
      <c r="P255" s="133"/>
      <c r="Q255" s="73"/>
      <c r="R255" s="43"/>
      <c r="S255" s="133"/>
      <c r="T255" s="73"/>
      <c r="U255" s="43"/>
      <c r="V255" s="185"/>
      <c r="W255" s="185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  <c r="AH255" s="185"/>
      <c r="AI255" s="185"/>
      <c r="AJ255" s="185"/>
      <c r="AK255" s="185"/>
      <c r="AL255" s="185"/>
      <c r="AM255" s="185"/>
      <c r="AN255" s="185"/>
      <c r="AO255" s="185"/>
      <c r="AP255" s="185"/>
      <c r="AQ255" s="185"/>
      <c r="AR255" s="185"/>
      <c r="AS255" s="185"/>
      <c r="AT255" s="185"/>
      <c r="AU255" s="185"/>
      <c r="AV255" s="185"/>
      <c r="AW255" s="185"/>
      <c r="AX255" s="185"/>
      <c r="AY255" s="185"/>
      <c r="AZ255" s="185"/>
      <c r="BA255" s="185"/>
      <c r="BB255" s="185"/>
      <c r="BC255" s="185"/>
      <c r="BD255" s="185"/>
      <c r="BE255" s="185"/>
      <c r="BF255" s="185"/>
      <c r="BG255" s="185"/>
      <c r="BH255" s="185"/>
      <c r="BI255" s="185"/>
      <c r="BJ255" s="185"/>
    </row>
    <row r="256" spans="1:62" x14ac:dyDescent="0.3">
      <c r="A256" s="84">
        <f t="shared" ref="A256:C271" si="29">A61</f>
        <v>49</v>
      </c>
      <c r="B256" s="133">
        <f t="shared" si="29"/>
        <v>3.4764076304083479E-3</v>
      </c>
      <c r="C256" s="73">
        <f t="shared" si="29"/>
        <v>0.80625790286893828</v>
      </c>
      <c r="D256" s="43">
        <f t="shared" si="22"/>
        <v>2.8028811256106097E-3</v>
      </c>
      <c r="E256" s="133">
        <f t="shared" si="28"/>
        <v>8.8154012642265231E-3</v>
      </c>
      <c r="F256" s="73">
        <f t="shared" si="28"/>
        <v>0.80625790286893828</v>
      </c>
      <c r="G256" s="43">
        <f t="shared" si="23"/>
        <v>7.1074869362434635E-3</v>
      </c>
      <c r="H256" s="84"/>
      <c r="I256" s="133"/>
      <c r="J256" s="73"/>
      <c r="K256" s="43"/>
      <c r="L256" s="133"/>
      <c r="M256" s="73"/>
      <c r="N256" s="43"/>
      <c r="O256" s="84"/>
      <c r="P256" s="133"/>
      <c r="Q256" s="73"/>
      <c r="R256" s="43"/>
      <c r="S256" s="133"/>
      <c r="T256" s="73"/>
      <c r="U256" s="43"/>
      <c r="V256" s="185"/>
      <c r="W256" s="185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  <c r="AI256" s="185"/>
      <c r="AJ256" s="185"/>
      <c r="AK256" s="185"/>
      <c r="AL256" s="185"/>
      <c r="AM256" s="185"/>
      <c r="AN256" s="185"/>
      <c r="AO256" s="185"/>
      <c r="AP256" s="185"/>
      <c r="AQ256" s="185"/>
      <c r="AR256" s="185"/>
      <c r="AS256" s="185"/>
      <c r="AT256" s="185"/>
      <c r="AU256" s="185"/>
      <c r="AV256" s="185"/>
      <c r="AW256" s="185"/>
      <c r="AX256" s="185"/>
      <c r="AY256" s="185"/>
      <c r="AZ256" s="185"/>
      <c r="BA256" s="185"/>
      <c r="BB256" s="185"/>
      <c r="BC256" s="185"/>
      <c r="BD256" s="185"/>
      <c r="BE256" s="185"/>
      <c r="BF256" s="185"/>
      <c r="BG256" s="185"/>
      <c r="BH256" s="185"/>
      <c r="BI256" s="185"/>
      <c r="BJ256" s="185"/>
    </row>
    <row r="257" spans="1:62" x14ac:dyDescent="0.3">
      <c r="A257" s="84">
        <f t="shared" si="29"/>
        <v>50</v>
      </c>
      <c r="B257" s="133">
        <f t="shared" si="29"/>
        <v>3.3564972385829242E-3</v>
      </c>
      <c r="C257" s="73">
        <f t="shared" si="29"/>
        <v>0.8089817471353874</v>
      </c>
      <c r="D257" s="43">
        <f t="shared" si="22"/>
        <v>2.7153450003239172E-3</v>
      </c>
      <c r="E257" s="133">
        <f t="shared" si="28"/>
        <v>8.6431542925435936E-3</v>
      </c>
      <c r="F257" s="73">
        <f t="shared" si="28"/>
        <v>0.8089817471353874</v>
      </c>
      <c r="G257" s="43">
        <f t="shared" si="23"/>
        <v>6.9921540603426393E-3</v>
      </c>
      <c r="H257" s="84"/>
      <c r="I257" s="133"/>
      <c r="J257" s="73"/>
      <c r="K257" s="43"/>
      <c r="L257" s="133"/>
      <c r="M257" s="73"/>
      <c r="N257" s="43"/>
      <c r="O257" s="84"/>
      <c r="P257" s="133"/>
      <c r="Q257" s="73"/>
      <c r="R257" s="43"/>
      <c r="S257" s="133"/>
      <c r="T257" s="73"/>
      <c r="U257" s="43"/>
      <c r="V257" s="185"/>
      <c r="W257" s="185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  <c r="AI257" s="185"/>
      <c r="AJ257" s="185"/>
      <c r="AK257" s="185"/>
      <c r="AL257" s="185"/>
      <c r="AM257" s="185"/>
      <c r="AN257" s="185"/>
      <c r="AO257" s="185"/>
      <c r="AP257" s="185"/>
      <c r="AQ257" s="185"/>
      <c r="AR257" s="185"/>
      <c r="AS257" s="185"/>
      <c r="AT257" s="185"/>
      <c r="AU257" s="185"/>
      <c r="AV257" s="185"/>
      <c r="AW257" s="185"/>
      <c r="AX257" s="185"/>
      <c r="AY257" s="185"/>
      <c r="AZ257" s="185"/>
      <c r="BA257" s="185"/>
      <c r="BB257" s="185"/>
      <c r="BC257" s="185"/>
      <c r="BD257" s="185"/>
      <c r="BE257" s="185"/>
      <c r="BF257" s="185"/>
      <c r="BG257" s="185"/>
      <c r="BH257" s="185"/>
      <c r="BI257" s="185"/>
      <c r="BJ257" s="185"/>
    </row>
    <row r="258" spans="1:62" x14ac:dyDescent="0.3">
      <c r="A258" s="84">
        <f t="shared" si="29"/>
        <v>51</v>
      </c>
      <c r="B258" s="133">
        <f t="shared" si="29"/>
        <v>3.2183684170602675E-3</v>
      </c>
      <c r="C258" s="73">
        <f t="shared" si="29"/>
        <v>0.81261353949065296</v>
      </c>
      <c r="D258" s="43">
        <f t="shared" si="22"/>
        <v>2.615289750772274E-3</v>
      </c>
      <c r="E258" s="133">
        <f t="shared" si="28"/>
        <v>8.6848910587590724E-3</v>
      </c>
      <c r="F258" s="73">
        <f t="shared" si="28"/>
        <v>0.81261353949065296</v>
      </c>
      <c r="G258" s="43">
        <f t="shared" si="23"/>
        <v>7.0574600633489344E-3</v>
      </c>
      <c r="H258" s="84"/>
      <c r="I258" s="133"/>
      <c r="J258" s="73"/>
      <c r="K258" s="43"/>
      <c r="L258" s="133"/>
      <c r="M258" s="73"/>
      <c r="N258" s="43"/>
      <c r="O258" s="84"/>
      <c r="P258" s="133"/>
      <c r="Q258" s="73"/>
      <c r="R258" s="43"/>
      <c r="S258" s="133"/>
      <c r="T258" s="73"/>
      <c r="U258" s="43"/>
      <c r="V258" s="185"/>
      <c r="W258" s="185"/>
      <c r="X258" s="185"/>
      <c r="Y258" s="185"/>
      <c r="Z258" s="185"/>
      <c r="AA258" s="185"/>
      <c r="AB258" s="185"/>
      <c r="AC258" s="185"/>
      <c r="AD258" s="185"/>
      <c r="AE258" s="185"/>
      <c r="AF258" s="185"/>
      <c r="AG258" s="185"/>
      <c r="AH258" s="185"/>
      <c r="AI258" s="185"/>
      <c r="AJ258" s="185"/>
      <c r="AK258" s="185"/>
      <c r="AL258" s="185"/>
      <c r="AM258" s="185"/>
      <c r="AN258" s="185"/>
      <c r="AO258" s="185"/>
      <c r="AP258" s="185"/>
      <c r="AQ258" s="185"/>
      <c r="AR258" s="185"/>
      <c r="AS258" s="185"/>
      <c r="AT258" s="185"/>
      <c r="AU258" s="185"/>
      <c r="AV258" s="185"/>
      <c r="AW258" s="185"/>
      <c r="AX258" s="185"/>
      <c r="AY258" s="185"/>
      <c r="AZ258" s="185"/>
      <c r="BA258" s="185"/>
      <c r="BB258" s="185"/>
      <c r="BC258" s="185"/>
      <c r="BD258" s="185"/>
      <c r="BE258" s="185"/>
      <c r="BF258" s="185"/>
      <c r="BG258" s="185"/>
      <c r="BH258" s="185"/>
      <c r="BI258" s="185"/>
      <c r="BJ258" s="185"/>
    </row>
    <row r="259" spans="1:62" x14ac:dyDescent="0.3">
      <c r="A259" s="84">
        <f t="shared" si="29"/>
        <v>52</v>
      </c>
      <c r="B259" s="133">
        <f t="shared" si="29"/>
        <v>3.1541070468554823E-3</v>
      </c>
      <c r="C259" s="73">
        <f t="shared" si="29"/>
        <v>0.81624533184591841</v>
      </c>
      <c r="D259" s="43">
        <f t="shared" si="22"/>
        <v>2.5745251531381027E-3</v>
      </c>
      <c r="E259" s="133">
        <f t="shared" si="28"/>
        <v>8.7027782442799934E-3</v>
      </c>
      <c r="F259" s="73">
        <f t="shared" si="28"/>
        <v>0.81624533184591841</v>
      </c>
      <c r="G259" s="43">
        <f t="shared" si="23"/>
        <v>7.1036021159837622E-3</v>
      </c>
      <c r="H259" s="84"/>
      <c r="I259" s="133"/>
      <c r="J259" s="73"/>
      <c r="K259" s="43"/>
      <c r="L259" s="133"/>
      <c r="M259" s="73"/>
      <c r="N259" s="43"/>
      <c r="O259" s="84"/>
      <c r="P259" s="133"/>
      <c r="Q259" s="73"/>
      <c r="R259" s="43"/>
      <c r="S259" s="133"/>
      <c r="T259" s="73"/>
      <c r="U259" s="43"/>
      <c r="V259" s="185"/>
      <c r="W259" s="185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  <c r="AH259" s="185"/>
      <c r="AI259" s="185"/>
      <c r="AJ259" s="185"/>
      <c r="AK259" s="185"/>
      <c r="AL259" s="185"/>
      <c r="AM259" s="185"/>
      <c r="AN259" s="185"/>
      <c r="AO259" s="185"/>
      <c r="AP259" s="185"/>
      <c r="AQ259" s="185"/>
      <c r="AR259" s="185"/>
      <c r="AS259" s="185"/>
      <c r="AT259" s="185"/>
      <c r="AU259" s="185"/>
      <c r="AV259" s="185"/>
      <c r="AW259" s="185"/>
      <c r="AX259" s="185"/>
      <c r="AY259" s="185"/>
      <c r="AZ259" s="185"/>
      <c r="BA259" s="185"/>
      <c r="BB259" s="185"/>
      <c r="BC259" s="185"/>
      <c r="BD259" s="185"/>
      <c r="BE259" s="185"/>
      <c r="BF259" s="185"/>
      <c r="BG259" s="185"/>
      <c r="BH259" s="185"/>
      <c r="BI259" s="185"/>
      <c r="BJ259" s="185"/>
    </row>
    <row r="260" spans="1:62" x14ac:dyDescent="0.3">
      <c r="A260" s="84">
        <f t="shared" si="29"/>
        <v>53</v>
      </c>
      <c r="B260" s="133">
        <f t="shared" si="29"/>
        <v>3.0825583047718041E-3</v>
      </c>
      <c r="C260" s="73">
        <f t="shared" si="29"/>
        <v>0.81896917611236753</v>
      </c>
      <c r="D260" s="43">
        <f t="shared" si="22"/>
        <v>2.524520235177301E-3</v>
      </c>
      <c r="E260" s="133">
        <f t="shared" si="28"/>
        <v>8.6766099543512405E-3</v>
      </c>
      <c r="F260" s="73">
        <f t="shared" si="28"/>
        <v>0.81896917611236753</v>
      </c>
      <c r="G260" s="43">
        <f t="shared" si="23"/>
        <v>7.1058761057634021E-3</v>
      </c>
      <c r="H260" s="84"/>
      <c r="I260" s="133"/>
      <c r="J260" s="73"/>
      <c r="K260" s="43"/>
      <c r="L260" s="133"/>
      <c r="M260" s="73"/>
      <c r="N260" s="43"/>
      <c r="O260" s="84"/>
      <c r="P260" s="133"/>
      <c r="Q260" s="73"/>
      <c r="R260" s="43"/>
      <c r="S260" s="133"/>
      <c r="T260" s="73"/>
      <c r="U260" s="43"/>
      <c r="V260" s="185"/>
      <c r="W260" s="185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  <c r="AH260" s="185"/>
      <c r="AI260" s="185"/>
      <c r="AJ260" s="185"/>
      <c r="AK260" s="185"/>
      <c r="AL260" s="185"/>
      <c r="AM260" s="185"/>
      <c r="AN260" s="185"/>
      <c r="AO260" s="185"/>
      <c r="AP260" s="185"/>
      <c r="AQ260" s="185"/>
      <c r="AR260" s="185"/>
      <c r="AS260" s="185"/>
      <c r="AT260" s="185"/>
      <c r="AU260" s="185"/>
      <c r="AV260" s="185"/>
      <c r="AW260" s="185"/>
      <c r="AX260" s="185"/>
      <c r="AY260" s="185"/>
      <c r="AZ260" s="185"/>
      <c r="BA260" s="185"/>
      <c r="BB260" s="185"/>
      <c r="BC260" s="185"/>
      <c r="BD260" s="185"/>
      <c r="BE260" s="185"/>
      <c r="BF260" s="185"/>
      <c r="BG260" s="185"/>
      <c r="BH260" s="185"/>
      <c r="BI260" s="185"/>
      <c r="BJ260" s="185"/>
    </row>
    <row r="261" spans="1:62" x14ac:dyDescent="0.3">
      <c r="A261" s="84">
        <f t="shared" si="29"/>
        <v>54</v>
      </c>
      <c r="B261" s="133">
        <f t="shared" si="29"/>
        <v>3.173981697434282E-3</v>
      </c>
      <c r="C261" s="73">
        <f t="shared" si="29"/>
        <v>0.81987712420118386</v>
      </c>
      <c r="D261" s="43">
        <f t="shared" si="22"/>
        <v>2.6022749863596111E-3</v>
      </c>
      <c r="E261" s="133">
        <f t="shared" si="28"/>
        <v>9.0456159667642849E-3</v>
      </c>
      <c r="F261" s="73">
        <f t="shared" si="28"/>
        <v>0.81987712420118386</v>
      </c>
      <c r="G261" s="43">
        <f t="shared" si="23"/>
        <v>7.4162936054590137E-3</v>
      </c>
      <c r="H261" s="84"/>
      <c r="I261" s="133"/>
      <c r="J261" s="73"/>
      <c r="K261" s="43"/>
      <c r="L261" s="133"/>
      <c r="M261" s="73"/>
      <c r="N261" s="43"/>
      <c r="O261" s="84"/>
      <c r="P261" s="133"/>
      <c r="Q261" s="73"/>
      <c r="R261" s="43"/>
      <c r="S261" s="133"/>
      <c r="T261" s="73"/>
      <c r="U261" s="43"/>
      <c r="V261" s="185"/>
      <c r="W261" s="185"/>
      <c r="X261" s="185"/>
      <c r="Y261" s="185"/>
      <c r="Z261" s="185"/>
      <c r="AA261" s="185"/>
      <c r="AB261" s="185"/>
      <c r="AC261" s="185"/>
      <c r="AD261" s="185"/>
      <c r="AE261" s="185"/>
      <c r="AF261" s="185"/>
      <c r="AG261" s="185"/>
      <c r="AH261" s="185"/>
      <c r="AI261" s="185"/>
      <c r="AJ261" s="185"/>
      <c r="AK261" s="185"/>
      <c r="AL261" s="185"/>
      <c r="AM261" s="185"/>
      <c r="AN261" s="185"/>
      <c r="AO261" s="185"/>
      <c r="AP261" s="185"/>
      <c r="AQ261" s="185"/>
      <c r="AR261" s="185"/>
      <c r="AS261" s="185"/>
      <c r="AT261" s="185"/>
      <c r="AU261" s="185"/>
      <c r="AV261" s="185"/>
      <c r="AW261" s="185"/>
      <c r="AX261" s="185"/>
      <c r="AY261" s="185"/>
      <c r="AZ261" s="185"/>
      <c r="BA261" s="185"/>
      <c r="BB261" s="185"/>
      <c r="BC261" s="185"/>
      <c r="BD261" s="185"/>
      <c r="BE261" s="185"/>
      <c r="BF261" s="185"/>
      <c r="BG261" s="185"/>
      <c r="BH261" s="185"/>
      <c r="BI261" s="185"/>
      <c r="BJ261" s="185"/>
    </row>
    <row r="262" spans="1:62" x14ac:dyDescent="0.3">
      <c r="A262" s="84">
        <f t="shared" si="29"/>
        <v>55</v>
      </c>
      <c r="B262" s="133">
        <f t="shared" si="29"/>
        <v>2.373364523284975E-3</v>
      </c>
      <c r="C262" s="73">
        <f t="shared" si="29"/>
        <v>0.82895660508934765</v>
      </c>
      <c r="D262" s="43">
        <f t="shared" si="22"/>
        <v>1.9674161978618107E-3</v>
      </c>
      <c r="E262" s="133">
        <f t="shared" si="28"/>
        <v>7.0763693385815663E-3</v>
      </c>
      <c r="F262" s="73">
        <f t="shared" si="28"/>
        <v>0.82895660508934765</v>
      </c>
      <c r="G262" s="43">
        <f t="shared" si="23"/>
        <v>5.866003103268928E-3</v>
      </c>
      <c r="H262" s="84"/>
      <c r="I262" s="133"/>
      <c r="J262" s="73"/>
      <c r="K262" s="43"/>
      <c r="L262" s="133"/>
      <c r="M262" s="73"/>
      <c r="N262" s="43"/>
      <c r="O262" s="84"/>
      <c r="P262" s="133"/>
      <c r="Q262" s="73"/>
      <c r="R262" s="43"/>
      <c r="S262" s="133"/>
      <c r="T262" s="73"/>
      <c r="U262" s="43"/>
      <c r="V262" s="185"/>
      <c r="W262" s="185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  <c r="AH262" s="185"/>
      <c r="AI262" s="185"/>
      <c r="AJ262" s="185"/>
      <c r="AK262" s="185"/>
      <c r="AL262" s="185"/>
      <c r="AM262" s="185"/>
      <c r="AN262" s="185"/>
      <c r="AO262" s="185"/>
      <c r="AP262" s="185"/>
      <c r="AQ262" s="185"/>
      <c r="AR262" s="185"/>
      <c r="AS262" s="185"/>
      <c r="AT262" s="185"/>
      <c r="AU262" s="185"/>
      <c r="AV262" s="185"/>
      <c r="AW262" s="185"/>
      <c r="AX262" s="185"/>
      <c r="AY262" s="185"/>
      <c r="AZ262" s="185"/>
      <c r="BA262" s="185"/>
      <c r="BB262" s="185"/>
      <c r="BC262" s="185"/>
      <c r="BD262" s="185"/>
      <c r="BE262" s="185"/>
      <c r="BF262" s="185"/>
      <c r="BG262" s="185"/>
      <c r="BH262" s="185"/>
      <c r="BI262" s="185"/>
      <c r="BJ262" s="185"/>
    </row>
    <row r="263" spans="1:62" x14ac:dyDescent="0.3">
      <c r="A263" s="84">
        <f t="shared" si="29"/>
        <v>56</v>
      </c>
      <c r="B263" s="133">
        <f t="shared" si="29"/>
        <v>2.241860585288585E-3</v>
      </c>
      <c r="C263" s="73">
        <f t="shared" si="29"/>
        <v>0.8443917225992259</v>
      </c>
      <c r="D263" s="43">
        <f t="shared" si="22"/>
        <v>1.8930085214391372E-3</v>
      </c>
      <c r="E263" s="133">
        <f t="shared" si="28"/>
        <v>6.7928243236573599E-3</v>
      </c>
      <c r="F263" s="73">
        <f t="shared" si="28"/>
        <v>0.8443917225992259</v>
      </c>
      <c r="G263" s="43">
        <f t="shared" si="23"/>
        <v>5.7358046319669594E-3</v>
      </c>
      <c r="H263" s="84"/>
      <c r="I263" s="133"/>
      <c r="J263" s="73"/>
      <c r="K263" s="43"/>
      <c r="L263" s="133"/>
      <c r="M263" s="73"/>
      <c r="N263" s="43"/>
      <c r="O263" s="84"/>
      <c r="P263" s="133"/>
      <c r="Q263" s="73"/>
      <c r="R263" s="43"/>
      <c r="S263" s="133"/>
      <c r="T263" s="73"/>
      <c r="U263" s="43"/>
      <c r="V263" s="185"/>
      <c r="W263" s="185"/>
      <c r="X263" s="185"/>
      <c r="Y263" s="185"/>
      <c r="Z263" s="185"/>
      <c r="AA263" s="185"/>
      <c r="AB263" s="185"/>
      <c r="AC263" s="185"/>
      <c r="AD263" s="185"/>
      <c r="AE263" s="185"/>
      <c r="AF263" s="185"/>
      <c r="AG263" s="185"/>
      <c r="AH263" s="185"/>
      <c r="AI263" s="185"/>
      <c r="AJ263" s="185"/>
      <c r="AK263" s="185"/>
      <c r="AL263" s="185"/>
      <c r="AM263" s="185"/>
      <c r="AN263" s="185"/>
      <c r="AO263" s="185"/>
      <c r="AP263" s="185"/>
      <c r="AQ263" s="185"/>
      <c r="AR263" s="185"/>
      <c r="AS263" s="185"/>
      <c r="AT263" s="185"/>
      <c r="AU263" s="185"/>
      <c r="AV263" s="185"/>
      <c r="AW263" s="185"/>
      <c r="AX263" s="185"/>
      <c r="AY263" s="185"/>
      <c r="AZ263" s="185"/>
      <c r="BA263" s="185"/>
      <c r="BB263" s="185"/>
      <c r="BC263" s="185"/>
      <c r="BD263" s="185"/>
      <c r="BE263" s="185"/>
      <c r="BF263" s="185"/>
      <c r="BG263" s="185"/>
      <c r="BH263" s="185"/>
      <c r="BI263" s="185"/>
      <c r="BJ263" s="185"/>
    </row>
    <row r="264" spans="1:62" x14ac:dyDescent="0.3">
      <c r="A264" s="84">
        <f t="shared" si="29"/>
        <v>57</v>
      </c>
      <c r="B264" s="133">
        <f t="shared" si="29"/>
        <v>2.1193002400526546E-3</v>
      </c>
      <c r="C264" s="73">
        <f t="shared" si="29"/>
        <v>0.85891889202028782</v>
      </c>
      <c r="D264" s="43">
        <f t="shared" si="22"/>
        <v>1.8203070140443561E-3</v>
      </c>
      <c r="E264" s="133">
        <f t="shared" si="28"/>
        <v>6.8242925204071254E-3</v>
      </c>
      <c r="F264" s="73">
        <f t="shared" si="28"/>
        <v>0.85891889202028782</v>
      </c>
      <c r="G264" s="43">
        <f t="shared" si="23"/>
        <v>5.8615137704504253E-3</v>
      </c>
      <c r="H264" s="84"/>
      <c r="I264" s="133"/>
      <c r="J264" s="73"/>
      <c r="K264" s="43"/>
      <c r="L264" s="133"/>
      <c r="M264" s="73"/>
      <c r="N264" s="43"/>
      <c r="O264" s="84"/>
      <c r="P264" s="133"/>
      <c r="Q264" s="73"/>
      <c r="R264" s="43"/>
      <c r="S264" s="133"/>
      <c r="T264" s="73"/>
      <c r="U264" s="43"/>
      <c r="V264" s="185"/>
      <c r="W264" s="185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  <c r="AH264" s="185"/>
      <c r="AI264" s="185"/>
      <c r="AJ264" s="185"/>
      <c r="AK264" s="185"/>
      <c r="AL264" s="185"/>
      <c r="AM264" s="185"/>
      <c r="AN264" s="185"/>
      <c r="AO264" s="185"/>
      <c r="AP264" s="185"/>
      <c r="AQ264" s="185"/>
      <c r="AR264" s="185"/>
      <c r="AS264" s="185"/>
      <c r="AT264" s="185"/>
      <c r="AU264" s="185"/>
      <c r="AV264" s="185"/>
      <c r="AW264" s="185"/>
      <c r="AX264" s="185"/>
      <c r="AY264" s="185"/>
      <c r="AZ264" s="185"/>
      <c r="BA264" s="185"/>
      <c r="BB264" s="185"/>
      <c r="BC264" s="185"/>
      <c r="BD264" s="185"/>
      <c r="BE264" s="185"/>
      <c r="BF264" s="185"/>
      <c r="BG264" s="185"/>
      <c r="BH264" s="185"/>
      <c r="BI264" s="185"/>
      <c r="BJ264" s="185"/>
    </row>
    <row r="265" spans="1:62" x14ac:dyDescent="0.3">
      <c r="A265" s="84">
        <f t="shared" si="29"/>
        <v>58</v>
      </c>
      <c r="B265" s="133">
        <f t="shared" si="29"/>
        <v>2.0335079983875032E-3</v>
      </c>
      <c r="C265" s="73">
        <f t="shared" si="29"/>
        <v>0.86255068437555327</v>
      </c>
      <c r="D265" s="43">
        <f t="shared" si="22"/>
        <v>1.7540037156923024E-3</v>
      </c>
      <c r="E265" s="133">
        <f t="shared" si="28"/>
        <v>6.7014009309948816E-3</v>
      </c>
      <c r="F265" s="73">
        <f t="shared" si="28"/>
        <v>0.86255068437555327</v>
      </c>
      <c r="G265" s="43">
        <f t="shared" si="23"/>
        <v>5.7802979593046047E-3</v>
      </c>
      <c r="H265" s="84"/>
      <c r="I265" s="133"/>
      <c r="J265" s="73"/>
      <c r="K265" s="43"/>
      <c r="L265" s="133"/>
      <c r="M265" s="73"/>
      <c r="N265" s="43"/>
      <c r="O265" s="84"/>
      <c r="P265" s="133"/>
      <c r="Q265" s="73"/>
      <c r="R265" s="43"/>
      <c r="S265" s="133"/>
      <c r="T265" s="73"/>
      <c r="U265" s="43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185"/>
      <c r="AJ265" s="185"/>
      <c r="AK265" s="185"/>
      <c r="AL265" s="185"/>
      <c r="AM265" s="185"/>
      <c r="AN265" s="185"/>
      <c r="AO265" s="185"/>
      <c r="AP265" s="185"/>
      <c r="AQ265" s="185"/>
      <c r="AR265" s="185"/>
      <c r="AS265" s="185"/>
      <c r="AT265" s="185"/>
      <c r="AU265" s="185"/>
      <c r="AV265" s="185"/>
      <c r="AW265" s="185"/>
      <c r="AX265" s="185"/>
      <c r="AY265" s="185"/>
      <c r="AZ265" s="185"/>
      <c r="BA265" s="185"/>
      <c r="BB265" s="185"/>
      <c r="BC265" s="185"/>
      <c r="BD265" s="185"/>
      <c r="BE265" s="185"/>
      <c r="BF265" s="185"/>
      <c r="BG265" s="185"/>
      <c r="BH265" s="185"/>
      <c r="BI265" s="185"/>
      <c r="BJ265" s="185"/>
    </row>
    <row r="266" spans="1:62" x14ac:dyDescent="0.3">
      <c r="A266" s="84">
        <f t="shared" si="29"/>
        <v>59</v>
      </c>
      <c r="B266" s="133">
        <f t="shared" si="29"/>
        <v>1.7158448333030245E-3</v>
      </c>
      <c r="C266" s="73">
        <f t="shared" si="29"/>
        <v>0.87435400953016629</v>
      </c>
      <c r="D266" s="43">
        <f t="shared" si="22"/>
        <v>1.5002558097301191E-3</v>
      </c>
      <c r="E266" s="133">
        <f t="shared" si="28"/>
        <v>6.0153942418499856E-3</v>
      </c>
      <c r="F266" s="73">
        <f t="shared" si="28"/>
        <v>0.87435400953016629</v>
      </c>
      <c r="G266" s="43">
        <f t="shared" si="23"/>
        <v>5.2595840742662098E-3</v>
      </c>
      <c r="H266" s="84"/>
      <c r="I266" s="133"/>
      <c r="J266" s="73"/>
      <c r="K266" s="43"/>
      <c r="L266" s="133"/>
      <c r="M266" s="73"/>
      <c r="N266" s="43"/>
      <c r="O266" s="84"/>
      <c r="P266" s="133"/>
      <c r="Q266" s="73"/>
      <c r="R266" s="43"/>
      <c r="S266" s="133"/>
      <c r="T266" s="73"/>
      <c r="U266" s="43"/>
      <c r="V266" s="185"/>
      <c r="W266" s="185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  <c r="AH266" s="185"/>
      <c r="AI266" s="185"/>
      <c r="AJ266" s="185"/>
      <c r="AK266" s="185"/>
      <c r="AL266" s="185"/>
      <c r="AM266" s="185"/>
      <c r="AN266" s="185"/>
      <c r="AO266" s="185"/>
      <c r="AP266" s="185"/>
      <c r="AQ266" s="185"/>
      <c r="AR266" s="185"/>
      <c r="AS266" s="185"/>
      <c r="AT266" s="185"/>
      <c r="AU266" s="185"/>
      <c r="AV266" s="185"/>
      <c r="AW266" s="185"/>
      <c r="AX266" s="185"/>
      <c r="AY266" s="185"/>
      <c r="AZ266" s="185"/>
      <c r="BA266" s="185"/>
      <c r="BB266" s="185"/>
      <c r="BC266" s="185"/>
      <c r="BD266" s="185"/>
      <c r="BE266" s="185"/>
      <c r="BF266" s="185"/>
      <c r="BG266" s="185"/>
      <c r="BH266" s="185"/>
      <c r="BI266" s="185"/>
      <c r="BJ266" s="185"/>
    </row>
    <row r="267" spans="1:62" x14ac:dyDescent="0.3">
      <c r="A267" s="84">
        <f t="shared" si="29"/>
        <v>60</v>
      </c>
      <c r="B267" s="133">
        <f t="shared" si="29"/>
        <v>1.4213687605604784E-3</v>
      </c>
      <c r="C267" s="73">
        <f t="shared" si="29"/>
        <v>0.87889374997424796</v>
      </c>
      <c r="D267" s="43">
        <f t="shared" si="22"/>
        <v>1.2492321200652478E-3</v>
      </c>
      <c r="E267" s="133">
        <f t="shared" si="28"/>
        <v>4.9948309346286301E-3</v>
      </c>
      <c r="F267" s="73">
        <f t="shared" si="28"/>
        <v>0.87889374997424796</v>
      </c>
      <c r="G267" s="43">
        <f t="shared" si="23"/>
        <v>4.3899256906231345E-3</v>
      </c>
      <c r="H267" s="84"/>
      <c r="I267" s="133"/>
      <c r="J267" s="73"/>
      <c r="K267" s="43"/>
      <c r="L267" s="133"/>
      <c r="M267" s="73"/>
      <c r="N267" s="43"/>
      <c r="O267" s="84"/>
      <c r="P267" s="133"/>
      <c r="Q267" s="73"/>
      <c r="R267" s="43"/>
      <c r="S267" s="133"/>
      <c r="T267" s="73"/>
      <c r="U267" s="43"/>
      <c r="V267" s="185"/>
      <c r="W267" s="185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  <c r="AH267" s="185"/>
      <c r="AI267" s="185"/>
      <c r="AJ267" s="185"/>
      <c r="AK267" s="185"/>
      <c r="AL267" s="185"/>
      <c r="AM267" s="185"/>
      <c r="AN267" s="185"/>
      <c r="AO267" s="185"/>
      <c r="AP267" s="185"/>
      <c r="AQ267" s="185"/>
      <c r="AR267" s="185"/>
      <c r="AS267" s="185"/>
      <c r="AT267" s="185"/>
      <c r="AU267" s="185"/>
      <c r="AV267" s="185"/>
      <c r="AW267" s="185"/>
      <c r="AX267" s="185"/>
      <c r="AY267" s="185"/>
      <c r="AZ267" s="185"/>
      <c r="BA267" s="185"/>
      <c r="BB267" s="185"/>
      <c r="BC267" s="185"/>
      <c r="BD267" s="185"/>
      <c r="BE267" s="185"/>
      <c r="BF267" s="185"/>
      <c r="BG267" s="185"/>
      <c r="BH267" s="185"/>
      <c r="BI267" s="185"/>
      <c r="BJ267" s="185"/>
    </row>
    <row r="268" spans="1:62" x14ac:dyDescent="0.3">
      <c r="A268" s="84">
        <f t="shared" si="29"/>
        <v>61</v>
      </c>
      <c r="B268" s="133">
        <f t="shared" si="29"/>
        <v>1.3024521012639948E-3</v>
      </c>
      <c r="C268" s="73">
        <f t="shared" si="29"/>
        <v>0.88343349041832986</v>
      </c>
      <c r="D268" s="43">
        <f t="shared" si="22"/>
        <v>1.1506298059223389E-3</v>
      </c>
      <c r="E268" s="133">
        <f t="shared" si="28"/>
        <v>4.8063529983063489E-3</v>
      </c>
      <c r="F268" s="73">
        <f t="shared" si="28"/>
        <v>0.88343349041832986</v>
      </c>
      <c r="G268" s="43">
        <f t="shared" si="23"/>
        <v>4.2460932054763827E-3</v>
      </c>
      <c r="H268" s="84"/>
      <c r="I268" s="133"/>
      <c r="J268" s="73"/>
      <c r="K268" s="43"/>
      <c r="L268" s="133"/>
      <c r="M268" s="73"/>
      <c r="N268" s="43"/>
      <c r="O268" s="84"/>
      <c r="P268" s="133"/>
      <c r="Q268" s="73"/>
      <c r="R268" s="43"/>
      <c r="S268" s="133"/>
      <c r="T268" s="73"/>
      <c r="U268" s="43"/>
      <c r="V268" s="185"/>
      <c r="W268" s="185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  <c r="AH268" s="185"/>
      <c r="AI268" s="185"/>
      <c r="AJ268" s="185"/>
      <c r="AK268" s="185"/>
      <c r="AL268" s="185"/>
      <c r="AM268" s="185"/>
      <c r="AN268" s="185"/>
      <c r="AO268" s="185"/>
      <c r="AP268" s="185"/>
      <c r="AQ268" s="185"/>
      <c r="AR268" s="185"/>
      <c r="AS268" s="185"/>
      <c r="AT268" s="185"/>
      <c r="AU268" s="185"/>
      <c r="AV268" s="185"/>
      <c r="AW268" s="185"/>
      <c r="AX268" s="185"/>
      <c r="AY268" s="185"/>
      <c r="AZ268" s="185"/>
      <c r="BA268" s="185"/>
      <c r="BB268" s="185"/>
      <c r="BC268" s="185"/>
      <c r="BD268" s="185"/>
      <c r="BE268" s="185"/>
      <c r="BF268" s="185"/>
      <c r="BG268" s="185"/>
      <c r="BH268" s="185"/>
      <c r="BI268" s="185"/>
      <c r="BJ268" s="185"/>
    </row>
    <row r="269" spans="1:62" x14ac:dyDescent="0.3">
      <c r="A269" s="84">
        <f t="shared" si="29"/>
        <v>62</v>
      </c>
      <c r="B269" s="133">
        <f t="shared" si="29"/>
        <v>1.1629983030360847E-3</v>
      </c>
      <c r="C269" s="73">
        <f t="shared" si="29"/>
        <v>0.90613219263873923</v>
      </c>
      <c r="D269" s="43">
        <f t="shared" si="22"/>
        <v>1.0538302023652202E-3</v>
      </c>
      <c r="E269" s="133">
        <f t="shared" si="28"/>
        <v>4.6188687945130065E-3</v>
      </c>
      <c r="F269" s="73">
        <f t="shared" si="28"/>
        <v>0.90613219263873923</v>
      </c>
      <c r="G269" s="43">
        <f t="shared" si="23"/>
        <v>4.1853057082827209E-3</v>
      </c>
      <c r="H269" s="84"/>
      <c r="I269" s="133"/>
      <c r="J269" s="73"/>
      <c r="K269" s="43"/>
      <c r="L269" s="133"/>
      <c r="M269" s="73"/>
      <c r="N269" s="43"/>
      <c r="O269" s="84"/>
      <c r="P269" s="133"/>
      <c r="Q269" s="73"/>
      <c r="R269" s="43"/>
      <c r="S269" s="133"/>
      <c r="T269" s="73"/>
      <c r="U269" s="43"/>
      <c r="V269" s="185"/>
      <c r="W269" s="185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  <c r="AH269" s="185"/>
      <c r="AI269" s="185"/>
      <c r="AJ269" s="185"/>
      <c r="AK269" s="185"/>
      <c r="AL269" s="185"/>
      <c r="AM269" s="185"/>
      <c r="AN269" s="185"/>
      <c r="AO269" s="185"/>
      <c r="AP269" s="185"/>
      <c r="AQ269" s="185"/>
      <c r="AR269" s="185"/>
      <c r="AS269" s="185"/>
      <c r="AT269" s="185"/>
      <c r="AU269" s="185"/>
      <c r="AV269" s="185"/>
      <c r="AW269" s="185"/>
      <c r="AX269" s="185"/>
      <c r="AY269" s="185"/>
      <c r="AZ269" s="185"/>
      <c r="BA269" s="185"/>
      <c r="BB269" s="185"/>
      <c r="BC269" s="185"/>
      <c r="BD269" s="185"/>
      <c r="BE269" s="185"/>
      <c r="BF269" s="185"/>
      <c r="BG269" s="185"/>
      <c r="BH269" s="185"/>
      <c r="BI269" s="185"/>
      <c r="BJ269" s="185"/>
    </row>
    <row r="270" spans="1:62" x14ac:dyDescent="0.3">
      <c r="A270" s="84">
        <f t="shared" si="29"/>
        <v>63</v>
      </c>
      <c r="B270" s="133">
        <f t="shared" si="29"/>
        <v>1.0199008188687283E-3</v>
      </c>
      <c r="C270" s="73">
        <f t="shared" si="29"/>
        <v>0.91430372543808647</v>
      </c>
      <c r="D270" s="43">
        <f t="shared" si="22"/>
        <v>9.3249911826903328E-4</v>
      </c>
      <c r="E270" s="133">
        <f t="shared" si="28"/>
        <v>3.9977859639255221E-3</v>
      </c>
      <c r="F270" s="73">
        <f t="shared" si="28"/>
        <v>0.91430372543808647</v>
      </c>
      <c r="G270" s="43">
        <f t="shared" si="23"/>
        <v>3.6551906003211964E-3</v>
      </c>
      <c r="H270" s="84"/>
      <c r="I270" s="133"/>
      <c r="J270" s="73"/>
      <c r="K270" s="43"/>
      <c r="L270" s="133"/>
      <c r="M270" s="73"/>
      <c r="N270" s="43"/>
      <c r="O270" s="84"/>
      <c r="P270" s="133"/>
      <c r="Q270" s="73"/>
      <c r="R270" s="43"/>
      <c r="S270" s="133"/>
      <c r="T270" s="73"/>
      <c r="U270" s="43"/>
      <c r="V270" s="185"/>
      <c r="W270" s="185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  <c r="AH270" s="185"/>
      <c r="AI270" s="185"/>
      <c r="AJ270" s="185"/>
      <c r="AK270" s="185"/>
      <c r="AL270" s="185"/>
      <c r="AM270" s="185"/>
      <c r="AN270" s="185"/>
      <c r="AO270" s="185"/>
      <c r="AP270" s="185"/>
      <c r="AQ270" s="185"/>
      <c r="AR270" s="185"/>
      <c r="AS270" s="185"/>
      <c r="AT270" s="185"/>
      <c r="AU270" s="185"/>
      <c r="AV270" s="185"/>
      <c r="AW270" s="185"/>
      <c r="AX270" s="185"/>
      <c r="AY270" s="185"/>
      <c r="AZ270" s="185"/>
      <c r="BA270" s="185"/>
      <c r="BB270" s="185"/>
      <c r="BC270" s="185"/>
      <c r="BD270" s="185"/>
      <c r="BE270" s="185"/>
      <c r="BF270" s="185"/>
      <c r="BG270" s="185"/>
      <c r="BH270" s="185"/>
      <c r="BI270" s="185"/>
      <c r="BJ270" s="185"/>
    </row>
    <row r="271" spans="1:62" x14ac:dyDescent="0.3">
      <c r="A271" s="84">
        <f t="shared" si="29"/>
        <v>64</v>
      </c>
      <c r="B271" s="133">
        <f t="shared" si="29"/>
        <v>8.2744795243068633E-4</v>
      </c>
      <c r="C271" s="73">
        <f t="shared" si="29"/>
        <v>0.94517396045784308</v>
      </c>
      <c r="D271" s="43">
        <f t="shared" si="22"/>
        <v>7.8208225827164476E-4</v>
      </c>
      <c r="E271" s="133">
        <f t="shared" ref="E271:F286" si="30">E76</f>
        <v>3.7529965176299742E-3</v>
      </c>
      <c r="F271" s="73">
        <f t="shared" si="30"/>
        <v>0.94517396045784308</v>
      </c>
      <c r="G271" s="43">
        <f t="shared" si="23"/>
        <v>3.5472345821528162E-3</v>
      </c>
      <c r="H271" s="84"/>
      <c r="I271" s="133"/>
      <c r="J271" s="73"/>
      <c r="K271" s="43"/>
      <c r="L271" s="133"/>
      <c r="M271" s="73"/>
      <c r="N271" s="43"/>
      <c r="O271" s="84"/>
      <c r="P271" s="133"/>
      <c r="Q271" s="73"/>
      <c r="R271" s="43"/>
      <c r="S271" s="133"/>
      <c r="T271" s="73"/>
      <c r="U271" s="43"/>
      <c r="V271" s="185"/>
      <c r="W271" s="185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  <c r="AH271" s="185"/>
      <c r="AI271" s="185"/>
      <c r="AJ271" s="185"/>
      <c r="AK271" s="185"/>
      <c r="AL271" s="185"/>
      <c r="AM271" s="185"/>
      <c r="AN271" s="185"/>
      <c r="AO271" s="185"/>
      <c r="AP271" s="185"/>
      <c r="AQ271" s="185"/>
      <c r="AR271" s="185"/>
      <c r="AS271" s="185"/>
      <c r="AT271" s="185"/>
      <c r="AU271" s="185"/>
      <c r="AV271" s="185"/>
      <c r="AW271" s="185"/>
      <c r="AX271" s="185"/>
      <c r="AY271" s="185"/>
      <c r="AZ271" s="185"/>
      <c r="BA271" s="185"/>
      <c r="BB271" s="185"/>
      <c r="BC271" s="185"/>
      <c r="BD271" s="185"/>
      <c r="BE271" s="185"/>
      <c r="BF271" s="185"/>
      <c r="BG271" s="185"/>
      <c r="BH271" s="185"/>
      <c r="BI271" s="185"/>
      <c r="BJ271" s="185"/>
    </row>
    <row r="272" spans="1:62" x14ac:dyDescent="0.3">
      <c r="A272" s="84">
        <f t="shared" ref="A272:C287" si="31">A77</f>
        <v>65</v>
      </c>
      <c r="B272" s="133">
        <f t="shared" si="31"/>
        <v>7.2310603689198887E-4</v>
      </c>
      <c r="C272" s="73">
        <f t="shared" si="31"/>
        <v>0.94698985663547597</v>
      </c>
      <c r="D272" s="43">
        <f t="shared" si="22"/>
        <v>6.8477408220859169E-4</v>
      </c>
      <c r="E272" s="133">
        <f t="shared" si="30"/>
        <v>3.4568642240058616E-3</v>
      </c>
      <c r="F272" s="73">
        <f t="shared" si="30"/>
        <v>0.94698985663547597</v>
      </c>
      <c r="G272" s="43">
        <f t="shared" si="23"/>
        <v>3.2736153558996168E-3</v>
      </c>
      <c r="H272" s="84"/>
      <c r="I272" s="133"/>
      <c r="J272" s="73"/>
      <c r="K272" s="43"/>
      <c r="L272" s="133"/>
      <c r="M272" s="73"/>
      <c r="N272" s="43"/>
      <c r="O272" s="84"/>
      <c r="P272" s="133"/>
      <c r="Q272" s="73"/>
      <c r="R272" s="43"/>
      <c r="S272" s="133"/>
      <c r="T272" s="73"/>
      <c r="U272" s="43"/>
      <c r="V272" s="185"/>
      <c r="W272" s="185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  <c r="AH272" s="185"/>
      <c r="AI272" s="185"/>
      <c r="AJ272" s="185"/>
      <c r="AK272" s="185"/>
      <c r="AL272" s="185"/>
      <c r="AM272" s="185"/>
      <c r="AN272" s="185"/>
      <c r="AO272" s="185"/>
      <c r="AP272" s="185"/>
      <c r="AQ272" s="185"/>
      <c r="AR272" s="185"/>
      <c r="AS272" s="185"/>
      <c r="AT272" s="185"/>
      <c r="AU272" s="185"/>
      <c r="AV272" s="185"/>
      <c r="AW272" s="185"/>
      <c r="AX272" s="185"/>
      <c r="AY272" s="185"/>
      <c r="AZ272" s="185"/>
      <c r="BA272" s="185"/>
      <c r="BB272" s="185"/>
      <c r="BC272" s="185"/>
      <c r="BD272" s="185"/>
      <c r="BE272" s="185"/>
      <c r="BF272" s="185"/>
      <c r="BG272" s="185"/>
      <c r="BH272" s="185"/>
      <c r="BI272" s="185"/>
      <c r="BJ272" s="185"/>
    </row>
    <row r="273" spans="1:62" x14ac:dyDescent="0.3">
      <c r="A273" s="84">
        <f t="shared" si="31"/>
        <v>66</v>
      </c>
      <c r="B273" s="133">
        <f t="shared" si="31"/>
        <v>6.393012602847176E-4</v>
      </c>
      <c r="C273" s="73">
        <f t="shared" si="31"/>
        <v>0.96333292223417066</v>
      </c>
      <c r="D273" s="43">
        <f t="shared" si="22"/>
        <v>6.1585995125806512E-4</v>
      </c>
      <c r="E273" s="133">
        <f t="shared" si="30"/>
        <v>3.071958491129778E-3</v>
      </c>
      <c r="F273" s="73">
        <f t="shared" si="30"/>
        <v>0.96333292223417066</v>
      </c>
      <c r="G273" s="43">
        <f t="shared" si="23"/>
        <v>2.9593187502421226E-3</v>
      </c>
      <c r="H273" s="84"/>
      <c r="I273" s="133"/>
      <c r="J273" s="73"/>
      <c r="K273" s="43"/>
      <c r="L273" s="133"/>
      <c r="M273" s="73"/>
      <c r="N273" s="43"/>
      <c r="O273" s="84"/>
      <c r="P273" s="133"/>
      <c r="Q273" s="73"/>
      <c r="R273" s="43"/>
      <c r="S273" s="133"/>
      <c r="T273" s="73"/>
      <c r="U273" s="43"/>
      <c r="V273" s="185"/>
      <c r="W273" s="185"/>
      <c r="X273" s="185"/>
      <c r="Y273" s="185"/>
      <c r="Z273" s="185"/>
      <c r="AA273" s="185"/>
      <c r="AB273" s="185"/>
      <c r="AC273" s="185"/>
      <c r="AD273" s="185"/>
      <c r="AE273" s="185"/>
      <c r="AF273" s="185"/>
      <c r="AG273" s="185"/>
      <c r="AH273" s="185"/>
      <c r="AI273" s="185"/>
      <c r="AJ273" s="185"/>
      <c r="AK273" s="185"/>
      <c r="AL273" s="185"/>
      <c r="AM273" s="185"/>
      <c r="AN273" s="185"/>
      <c r="AO273" s="185"/>
      <c r="AP273" s="185"/>
      <c r="AQ273" s="185"/>
      <c r="AR273" s="185"/>
      <c r="AS273" s="185"/>
      <c r="AT273" s="185"/>
      <c r="AU273" s="185"/>
      <c r="AV273" s="185"/>
      <c r="AW273" s="185"/>
      <c r="AX273" s="185"/>
      <c r="AY273" s="185"/>
      <c r="AZ273" s="185"/>
      <c r="BA273" s="185"/>
      <c r="BB273" s="185"/>
      <c r="BC273" s="185"/>
      <c r="BD273" s="185"/>
      <c r="BE273" s="185"/>
      <c r="BF273" s="185"/>
      <c r="BG273" s="185"/>
      <c r="BH273" s="185"/>
      <c r="BI273" s="185"/>
      <c r="BJ273" s="185"/>
    </row>
    <row r="274" spans="1:62" x14ac:dyDescent="0.3">
      <c r="A274" s="84">
        <f t="shared" si="31"/>
        <v>67</v>
      </c>
      <c r="B274" s="133">
        <f t="shared" si="31"/>
        <v>5.4787786762223989E-4</v>
      </c>
      <c r="C274" s="73">
        <f t="shared" si="31"/>
        <v>1.0241654441848673</v>
      </c>
      <c r="D274" s="43">
        <f t="shared" si="22"/>
        <v>5.6111757965238921E-4</v>
      </c>
      <c r="E274" s="133">
        <f t="shared" si="30"/>
        <v>2.6959963510141539E-3</v>
      </c>
      <c r="F274" s="73">
        <f t="shared" si="30"/>
        <v>1.0241654441848673</v>
      </c>
      <c r="G274" s="43">
        <f t="shared" si="23"/>
        <v>2.7611463003571926E-3</v>
      </c>
      <c r="H274" s="84"/>
      <c r="I274" s="133"/>
      <c r="J274" s="73"/>
      <c r="K274" s="43"/>
      <c r="L274" s="133"/>
      <c r="M274" s="73"/>
      <c r="N274" s="43"/>
      <c r="O274" s="84"/>
      <c r="P274" s="133"/>
      <c r="Q274" s="73"/>
      <c r="R274" s="43"/>
      <c r="S274" s="133"/>
      <c r="T274" s="73"/>
      <c r="U274" s="43"/>
      <c r="V274" s="185"/>
      <c r="W274" s="185"/>
      <c r="X274" s="185"/>
      <c r="Y274" s="185"/>
      <c r="Z274" s="185"/>
      <c r="AA274" s="185"/>
      <c r="AB274" s="185"/>
      <c r="AC274" s="185"/>
      <c r="AD274" s="185"/>
      <c r="AE274" s="185"/>
      <c r="AF274" s="185"/>
      <c r="AG274" s="185"/>
      <c r="AH274" s="185"/>
      <c r="AI274" s="185"/>
      <c r="AJ274" s="185"/>
      <c r="AK274" s="185"/>
      <c r="AL274" s="185"/>
      <c r="AM274" s="185"/>
      <c r="AN274" s="185"/>
      <c r="AO274" s="185"/>
      <c r="AP274" s="185"/>
      <c r="AQ274" s="185"/>
      <c r="AR274" s="185"/>
      <c r="AS274" s="185"/>
      <c r="AT274" s="185"/>
      <c r="AU274" s="185"/>
      <c r="AV274" s="185"/>
      <c r="AW274" s="185"/>
      <c r="AX274" s="185"/>
      <c r="AY274" s="185"/>
      <c r="AZ274" s="185"/>
      <c r="BA274" s="185"/>
      <c r="BB274" s="185"/>
      <c r="BC274" s="185"/>
      <c r="BD274" s="185"/>
      <c r="BE274" s="185"/>
      <c r="BF274" s="185"/>
      <c r="BG274" s="185"/>
      <c r="BH274" s="185"/>
      <c r="BI274" s="185"/>
      <c r="BJ274" s="185"/>
    </row>
    <row r="275" spans="1:62" x14ac:dyDescent="0.3">
      <c r="A275" s="84">
        <f t="shared" si="31"/>
        <v>68</v>
      </c>
      <c r="B275" s="133">
        <f t="shared" si="31"/>
        <v>4.2399254568105626E-4</v>
      </c>
      <c r="C275" s="73">
        <f t="shared" si="31"/>
        <v>1.0368767174282965</v>
      </c>
      <c r="D275" s="43">
        <f t="shared" si="22"/>
        <v>4.3962799897984063E-4</v>
      </c>
      <c r="E275" s="133">
        <f t="shared" si="30"/>
        <v>2.416095022029394E-3</v>
      </c>
      <c r="F275" s="73">
        <f t="shared" si="30"/>
        <v>1.0368767174282965</v>
      </c>
      <c r="G275" s="43">
        <f t="shared" si="23"/>
        <v>2.5051926754366856E-3</v>
      </c>
      <c r="H275" s="84"/>
      <c r="I275" s="133"/>
      <c r="J275" s="73"/>
      <c r="K275" s="43"/>
      <c r="L275" s="133"/>
      <c r="M275" s="73"/>
      <c r="N275" s="43"/>
      <c r="O275" s="84"/>
      <c r="P275" s="133"/>
      <c r="Q275" s="73"/>
      <c r="R275" s="43"/>
      <c r="S275" s="133"/>
      <c r="T275" s="73"/>
      <c r="U275" s="43"/>
      <c r="V275" s="185"/>
      <c r="W275" s="185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  <c r="AH275" s="185"/>
      <c r="AI275" s="185"/>
      <c r="AJ275" s="185"/>
      <c r="AK275" s="185"/>
      <c r="AL275" s="185"/>
      <c r="AM275" s="185"/>
      <c r="AN275" s="185"/>
      <c r="AO275" s="185"/>
      <c r="AP275" s="185"/>
      <c r="AQ275" s="185"/>
      <c r="AR275" s="185"/>
      <c r="AS275" s="185"/>
      <c r="AT275" s="185"/>
      <c r="AU275" s="185"/>
      <c r="AV275" s="185"/>
      <c r="AW275" s="185"/>
      <c r="AX275" s="185"/>
      <c r="AY275" s="185"/>
      <c r="AZ275" s="185"/>
      <c r="BA275" s="185"/>
      <c r="BB275" s="185"/>
      <c r="BC275" s="185"/>
      <c r="BD275" s="185"/>
      <c r="BE275" s="185"/>
      <c r="BF275" s="185"/>
      <c r="BG275" s="185"/>
      <c r="BH275" s="185"/>
      <c r="BI275" s="185"/>
      <c r="BJ275" s="185"/>
    </row>
    <row r="276" spans="1:62" x14ac:dyDescent="0.3">
      <c r="A276" s="84">
        <f t="shared" si="31"/>
        <v>69</v>
      </c>
      <c r="B276" s="133">
        <f t="shared" si="31"/>
        <v>3.988179882812435E-4</v>
      </c>
      <c r="C276" s="73">
        <f t="shared" si="31"/>
        <v>1.0622992639151549</v>
      </c>
      <c r="D276" s="43">
        <f t="shared" ref="D276:D291" si="32">B276*C276</f>
        <v>4.2366405538728788E-4</v>
      </c>
      <c r="E276" s="133">
        <f t="shared" si="30"/>
        <v>2.2524603989306112E-3</v>
      </c>
      <c r="F276" s="73">
        <f t="shared" si="30"/>
        <v>1.0622992639151549</v>
      </c>
      <c r="G276" s="43">
        <f t="shared" ref="G276:G290" si="33">E276*F276</f>
        <v>2.3927870237820245E-3</v>
      </c>
      <c r="H276" s="84"/>
      <c r="I276" s="133"/>
      <c r="J276" s="73"/>
      <c r="K276" s="43"/>
      <c r="L276" s="133"/>
      <c r="M276" s="73"/>
      <c r="N276" s="43"/>
      <c r="O276" s="84"/>
      <c r="P276" s="133"/>
      <c r="Q276" s="73"/>
      <c r="R276" s="43"/>
      <c r="S276" s="133"/>
      <c r="T276" s="73"/>
      <c r="U276" s="43"/>
      <c r="V276" s="185"/>
      <c r="W276" s="185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  <c r="AH276" s="185"/>
      <c r="AI276" s="185"/>
      <c r="AJ276" s="185"/>
      <c r="AK276" s="185"/>
      <c r="AL276" s="185"/>
      <c r="AM276" s="185"/>
      <c r="AN276" s="185"/>
      <c r="AO276" s="185"/>
      <c r="AP276" s="185"/>
      <c r="AQ276" s="185"/>
      <c r="AR276" s="185"/>
      <c r="AS276" s="185"/>
      <c r="AT276" s="185"/>
      <c r="AU276" s="185"/>
      <c r="AV276" s="185"/>
      <c r="AW276" s="185"/>
      <c r="AX276" s="185"/>
      <c r="AY276" s="185"/>
      <c r="AZ276" s="185"/>
      <c r="BA276" s="185"/>
      <c r="BB276" s="185"/>
      <c r="BC276" s="185"/>
      <c r="BD276" s="185"/>
      <c r="BE276" s="185"/>
      <c r="BF276" s="185"/>
      <c r="BG276" s="185"/>
      <c r="BH276" s="185"/>
      <c r="BI276" s="185"/>
      <c r="BJ276" s="185"/>
    </row>
    <row r="277" spans="1:62" x14ac:dyDescent="0.3">
      <c r="A277" s="84">
        <f t="shared" si="31"/>
        <v>70</v>
      </c>
      <c r="B277" s="133">
        <f t="shared" si="31"/>
        <v>3.3190666466595186E-4</v>
      </c>
      <c r="C277" s="73">
        <f t="shared" si="31"/>
        <v>1.0750105371585845</v>
      </c>
      <c r="D277" s="43">
        <f t="shared" si="32"/>
        <v>3.5680316186905911E-4</v>
      </c>
      <c r="E277" s="133">
        <f t="shared" si="30"/>
        <v>1.8894167816912069E-3</v>
      </c>
      <c r="F277" s="73">
        <f t="shared" si="30"/>
        <v>1.0750105371585845</v>
      </c>
      <c r="G277" s="43">
        <f t="shared" si="33"/>
        <v>2.0311429494023082E-3</v>
      </c>
      <c r="H277" s="84"/>
      <c r="I277" s="133"/>
      <c r="J277" s="73"/>
      <c r="K277" s="43"/>
      <c r="L277" s="133"/>
      <c r="M277" s="73"/>
      <c r="N277" s="43"/>
      <c r="O277" s="84"/>
      <c r="P277" s="133"/>
      <c r="Q277" s="73"/>
      <c r="R277" s="43"/>
      <c r="S277" s="133"/>
      <c r="T277" s="73"/>
      <c r="U277" s="43"/>
      <c r="V277" s="185"/>
      <c r="W277" s="185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  <c r="AH277" s="185"/>
      <c r="AI277" s="185"/>
      <c r="AJ277" s="185"/>
      <c r="AK277" s="185"/>
      <c r="AL277" s="185"/>
      <c r="AM277" s="185"/>
      <c r="AN277" s="185"/>
      <c r="AO277" s="185"/>
      <c r="AP277" s="185"/>
      <c r="AQ277" s="185"/>
      <c r="AR277" s="185"/>
      <c r="AS277" s="185"/>
      <c r="AT277" s="185"/>
      <c r="AU277" s="185"/>
      <c r="AV277" s="185"/>
      <c r="AW277" s="185"/>
      <c r="AX277" s="185"/>
      <c r="AY277" s="185"/>
      <c r="AZ277" s="185"/>
      <c r="BA277" s="185"/>
      <c r="BB277" s="185"/>
      <c r="BC277" s="185"/>
      <c r="BD277" s="185"/>
      <c r="BE277" s="185"/>
      <c r="BF277" s="185"/>
      <c r="BG277" s="185"/>
      <c r="BH277" s="185"/>
      <c r="BI277" s="185"/>
      <c r="BJ277" s="185"/>
    </row>
    <row r="278" spans="1:62" x14ac:dyDescent="0.3">
      <c r="A278" s="84">
        <f t="shared" si="31"/>
        <v>71</v>
      </c>
      <c r="B278" s="133">
        <f t="shared" si="31"/>
        <v>2.7559515469268656E-4</v>
      </c>
      <c r="C278" s="73">
        <f t="shared" si="31"/>
        <v>1.0750105371585845</v>
      </c>
      <c r="D278" s="43">
        <f t="shared" si="32"/>
        <v>2.962676952844882E-4</v>
      </c>
      <c r="E278" s="133">
        <f t="shared" si="30"/>
        <v>1.6307150799904999E-3</v>
      </c>
      <c r="F278" s="73">
        <f t="shared" si="30"/>
        <v>1.0750105371585845</v>
      </c>
      <c r="G278" s="43">
        <f t="shared" si="33"/>
        <v>1.7530358940931914E-3</v>
      </c>
      <c r="H278" s="84"/>
      <c r="I278" s="133"/>
      <c r="J278" s="73"/>
      <c r="K278" s="43"/>
      <c r="L278" s="133"/>
      <c r="M278" s="73"/>
      <c r="N278" s="43"/>
      <c r="O278" s="84"/>
      <c r="P278" s="133"/>
      <c r="Q278" s="73"/>
      <c r="R278" s="43"/>
      <c r="S278" s="133"/>
      <c r="T278" s="73"/>
      <c r="U278" s="43"/>
      <c r="V278" s="185"/>
      <c r="W278" s="185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  <c r="AH278" s="185"/>
      <c r="AI278" s="185"/>
      <c r="AJ278" s="185"/>
      <c r="AK278" s="185"/>
      <c r="AL278" s="185"/>
      <c r="AM278" s="185"/>
      <c r="AN278" s="185"/>
      <c r="AO278" s="185"/>
      <c r="AP278" s="185"/>
      <c r="AQ278" s="185"/>
      <c r="AR278" s="185"/>
      <c r="AS278" s="185"/>
      <c r="AT278" s="185"/>
      <c r="AU278" s="185"/>
      <c r="AV278" s="185"/>
      <c r="AW278" s="185"/>
      <c r="AX278" s="185"/>
      <c r="AY278" s="185"/>
      <c r="AZ278" s="185"/>
      <c r="BA278" s="185"/>
      <c r="BB278" s="185"/>
      <c r="BC278" s="185"/>
      <c r="BD278" s="185"/>
      <c r="BE278" s="185"/>
      <c r="BF278" s="185"/>
      <c r="BG278" s="185"/>
      <c r="BH278" s="185"/>
      <c r="BI278" s="185"/>
      <c r="BJ278" s="185"/>
    </row>
    <row r="279" spans="1:62" x14ac:dyDescent="0.3">
      <c r="A279" s="84">
        <f t="shared" si="31"/>
        <v>72</v>
      </c>
      <c r="B279" s="133">
        <f t="shared" si="31"/>
        <v>2.2060862142467459E-4</v>
      </c>
      <c r="C279" s="73">
        <f t="shared" si="31"/>
        <v>1.0759184852474009</v>
      </c>
      <c r="D279" s="43">
        <f t="shared" si="32"/>
        <v>2.3735689379575318E-4</v>
      </c>
      <c r="E279" s="133">
        <f t="shared" si="30"/>
        <v>1.3402139373637138E-3</v>
      </c>
      <c r="F279" s="73">
        <f t="shared" si="30"/>
        <v>1.0759184852474009</v>
      </c>
      <c r="G279" s="43">
        <f t="shared" si="33"/>
        <v>1.4419609493958219E-3</v>
      </c>
      <c r="H279" s="84"/>
      <c r="I279" s="133"/>
      <c r="J279" s="73"/>
      <c r="K279" s="43"/>
      <c r="L279" s="133"/>
      <c r="M279" s="73"/>
      <c r="N279" s="43"/>
      <c r="O279" s="84"/>
      <c r="P279" s="133"/>
      <c r="Q279" s="73"/>
      <c r="R279" s="43"/>
      <c r="S279" s="133"/>
      <c r="T279" s="73"/>
      <c r="U279" s="43"/>
      <c r="V279" s="185"/>
      <c r="W279" s="185"/>
      <c r="X279" s="185"/>
      <c r="Y279" s="185"/>
      <c r="Z279" s="185"/>
      <c r="AA279" s="185"/>
      <c r="AB279" s="185"/>
      <c r="AC279" s="185"/>
      <c r="AD279" s="185"/>
      <c r="AE279" s="185"/>
      <c r="AF279" s="185"/>
      <c r="AG279" s="185"/>
      <c r="AH279" s="185"/>
      <c r="AI279" s="185"/>
      <c r="AJ279" s="185"/>
      <c r="AK279" s="185"/>
      <c r="AL279" s="185"/>
      <c r="AM279" s="185"/>
      <c r="AN279" s="185"/>
      <c r="AO279" s="185"/>
      <c r="AP279" s="185"/>
      <c r="AQ279" s="185"/>
      <c r="AR279" s="185"/>
      <c r="AS279" s="185"/>
      <c r="AT279" s="185"/>
      <c r="AU279" s="185"/>
      <c r="AV279" s="185"/>
      <c r="AW279" s="185"/>
      <c r="AX279" s="185"/>
      <c r="AY279" s="185"/>
      <c r="AZ279" s="185"/>
      <c r="BA279" s="185"/>
      <c r="BB279" s="185"/>
      <c r="BC279" s="185"/>
      <c r="BD279" s="185"/>
      <c r="BE279" s="185"/>
      <c r="BF279" s="185"/>
      <c r="BG279" s="185"/>
      <c r="BH279" s="185"/>
      <c r="BI279" s="185"/>
      <c r="BJ279" s="185"/>
    </row>
    <row r="280" spans="1:62" x14ac:dyDescent="0.3">
      <c r="A280" s="84">
        <f t="shared" si="31"/>
        <v>73</v>
      </c>
      <c r="B280" s="133">
        <f t="shared" si="31"/>
        <v>1.7555941344606234E-4</v>
      </c>
      <c r="C280" s="73">
        <f t="shared" si="31"/>
        <v>1.0768264333362172</v>
      </c>
      <c r="D280" s="43">
        <f t="shared" si="32"/>
        <v>1.8904701701972165E-4</v>
      </c>
      <c r="E280" s="133">
        <f t="shared" si="30"/>
        <v>1.075549840489367E-3</v>
      </c>
      <c r="F280" s="73">
        <f t="shared" si="30"/>
        <v>1.0768264333362172</v>
      </c>
      <c r="G280" s="43">
        <f t="shared" si="33"/>
        <v>1.1581804986095024E-3</v>
      </c>
      <c r="H280" s="84"/>
      <c r="I280" s="133"/>
      <c r="J280" s="73"/>
      <c r="K280" s="43"/>
      <c r="L280" s="133"/>
      <c r="M280" s="73"/>
      <c r="N280" s="43"/>
      <c r="O280" s="84"/>
      <c r="P280" s="133"/>
      <c r="Q280" s="73"/>
      <c r="R280" s="43"/>
      <c r="S280" s="133"/>
      <c r="T280" s="73"/>
      <c r="U280" s="43"/>
      <c r="V280" s="185"/>
      <c r="W280" s="185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  <c r="AH280" s="185"/>
      <c r="AI280" s="185"/>
      <c r="AJ280" s="185"/>
      <c r="AK280" s="185"/>
      <c r="AL280" s="185"/>
      <c r="AM280" s="185"/>
      <c r="AN280" s="185"/>
      <c r="AO280" s="185"/>
      <c r="AP280" s="185"/>
      <c r="AQ280" s="185"/>
      <c r="AR280" s="185"/>
      <c r="AS280" s="185"/>
      <c r="AT280" s="185"/>
      <c r="AU280" s="185"/>
      <c r="AV280" s="185"/>
      <c r="AW280" s="185"/>
      <c r="AX280" s="185"/>
      <c r="AY280" s="185"/>
      <c r="AZ280" s="185"/>
      <c r="BA280" s="185"/>
      <c r="BB280" s="185"/>
      <c r="BC280" s="185"/>
      <c r="BD280" s="185"/>
      <c r="BE280" s="185"/>
      <c r="BF280" s="185"/>
      <c r="BG280" s="185"/>
      <c r="BH280" s="185"/>
      <c r="BI280" s="185"/>
      <c r="BJ280" s="185"/>
    </row>
    <row r="281" spans="1:62" x14ac:dyDescent="0.3">
      <c r="A281" s="84">
        <f t="shared" si="31"/>
        <v>74</v>
      </c>
      <c r="B281" s="133">
        <f t="shared" si="31"/>
        <v>1.2057288017805037E-4</v>
      </c>
      <c r="C281" s="73">
        <f t="shared" si="31"/>
        <v>1.0777343814250335</v>
      </c>
      <c r="D281" s="43">
        <f t="shared" si="32"/>
        <v>1.299455384353258E-4</v>
      </c>
      <c r="E281" s="133">
        <f t="shared" si="30"/>
        <v>8.4202269618847264E-4</v>
      </c>
      <c r="F281" s="73">
        <f t="shared" si="30"/>
        <v>1.0777343814250335</v>
      </c>
      <c r="G281" s="43">
        <f t="shared" si="33"/>
        <v>9.074768096225225E-4</v>
      </c>
      <c r="H281" s="84"/>
      <c r="I281" s="133"/>
      <c r="J281" s="73"/>
      <c r="K281" s="43"/>
      <c r="L281" s="133"/>
      <c r="M281" s="73"/>
      <c r="N281" s="43"/>
      <c r="O281" s="84"/>
      <c r="P281" s="133"/>
      <c r="Q281" s="73"/>
      <c r="R281" s="43"/>
      <c r="S281" s="133"/>
      <c r="T281" s="73"/>
      <c r="U281" s="43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185"/>
      <c r="AJ281" s="185"/>
      <c r="AK281" s="185"/>
      <c r="AL281" s="185"/>
      <c r="AM281" s="185"/>
      <c r="AN281" s="185"/>
      <c r="AO281" s="185"/>
      <c r="AP281" s="185"/>
      <c r="AQ281" s="185"/>
      <c r="AR281" s="185"/>
      <c r="AS281" s="185"/>
      <c r="AT281" s="185"/>
      <c r="AU281" s="185"/>
      <c r="AV281" s="185"/>
      <c r="AW281" s="185"/>
      <c r="AX281" s="185"/>
      <c r="AY281" s="185"/>
      <c r="AZ281" s="185"/>
      <c r="BA281" s="185"/>
      <c r="BB281" s="185"/>
      <c r="BC281" s="185"/>
      <c r="BD281" s="185"/>
      <c r="BE281" s="185"/>
      <c r="BF281" s="185"/>
      <c r="BG281" s="185"/>
      <c r="BH281" s="185"/>
      <c r="BI281" s="185"/>
      <c r="BJ281" s="185"/>
    </row>
    <row r="282" spans="1:62" x14ac:dyDescent="0.3">
      <c r="A282" s="84">
        <f t="shared" si="31"/>
        <v>75</v>
      </c>
      <c r="B282" s="133">
        <f t="shared" si="31"/>
        <v>9.3410857720357699E-5</v>
      </c>
      <c r="C282" s="73">
        <f t="shared" si="31"/>
        <v>1.0777343814250335</v>
      </c>
      <c r="D282" s="43">
        <f t="shared" si="32"/>
        <v>1.0067209296363152E-4</v>
      </c>
      <c r="E282" s="133">
        <f t="shared" si="30"/>
        <v>6.6546955021347029E-4</v>
      </c>
      <c r="F282" s="73">
        <f t="shared" si="30"/>
        <v>1.0777343814250335</v>
      </c>
      <c r="G282" s="43">
        <f t="shared" si="33"/>
        <v>7.1719941405650974E-4</v>
      </c>
      <c r="H282" s="84"/>
      <c r="I282" s="133"/>
      <c r="J282" s="73"/>
      <c r="K282" s="43"/>
      <c r="L282" s="133"/>
      <c r="M282" s="73"/>
      <c r="N282" s="43"/>
      <c r="O282" s="84"/>
      <c r="P282" s="133"/>
      <c r="Q282" s="73"/>
      <c r="R282" s="43"/>
      <c r="S282" s="133"/>
      <c r="T282" s="73"/>
      <c r="U282" s="43"/>
      <c r="V282" s="185"/>
      <c r="W282" s="185"/>
      <c r="X282" s="185"/>
      <c r="Y282" s="185"/>
      <c r="Z282" s="185"/>
      <c r="AA282" s="185"/>
      <c r="AB282" s="185"/>
      <c r="AC282" s="185"/>
      <c r="AD282" s="185"/>
      <c r="AE282" s="185"/>
      <c r="AF282" s="185"/>
      <c r="AG282" s="185"/>
      <c r="AH282" s="185"/>
      <c r="AI282" s="185"/>
      <c r="AJ282" s="185"/>
      <c r="AK282" s="185"/>
      <c r="AL282" s="185"/>
      <c r="AM282" s="185"/>
      <c r="AN282" s="185"/>
      <c r="AO282" s="185"/>
      <c r="AP282" s="185"/>
      <c r="AQ282" s="185"/>
      <c r="AR282" s="185"/>
      <c r="AS282" s="185"/>
      <c r="AT282" s="185"/>
      <c r="AU282" s="185"/>
      <c r="AV282" s="185"/>
      <c r="AW282" s="185"/>
      <c r="AX282" s="185"/>
      <c r="AY282" s="185"/>
      <c r="AZ282" s="185"/>
      <c r="BA282" s="185"/>
      <c r="BB282" s="185"/>
      <c r="BC282" s="185"/>
      <c r="BD282" s="185"/>
      <c r="BE282" s="185"/>
      <c r="BF282" s="185"/>
      <c r="BG282" s="185"/>
      <c r="BH282" s="185"/>
      <c r="BI282" s="185"/>
      <c r="BJ282" s="185"/>
    </row>
    <row r="283" spans="1:62" x14ac:dyDescent="0.3">
      <c r="A283" s="84">
        <f t="shared" si="31"/>
        <v>76</v>
      </c>
      <c r="B283" s="133">
        <f t="shared" si="31"/>
        <v>7.2211230436304888E-5</v>
      </c>
      <c r="C283" s="73">
        <f t="shared" si="31"/>
        <v>1.0786423295138496</v>
      </c>
      <c r="D283" s="43">
        <f t="shared" si="32"/>
        <v>7.7890089814877311E-5</v>
      </c>
      <c r="E283" s="133">
        <f t="shared" si="30"/>
        <v>4.4088599867303583E-4</v>
      </c>
      <c r="F283" s="73">
        <f t="shared" si="30"/>
        <v>1.0786423295138496</v>
      </c>
      <c r="G283" s="43">
        <f t="shared" si="33"/>
        <v>4.755583006587234E-4</v>
      </c>
      <c r="H283" s="84"/>
      <c r="I283" s="133"/>
      <c r="J283" s="73"/>
      <c r="K283" s="43"/>
      <c r="L283" s="133"/>
      <c r="M283" s="73"/>
      <c r="N283" s="43"/>
      <c r="O283" s="84"/>
      <c r="P283" s="133"/>
      <c r="Q283" s="73"/>
      <c r="R283" s="43"/>
      <c r="S283" s="133"/>
      <c r="T283" s="73"/>
      <c r="U283" s="43"/>
      <c r="V283" s="185"/>
      <c r="W283" s="185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  <c r="AH283" s="185"/>
      <c r="AI283" s="185"/>
      <c r="AJ283" s="185"/>
      <c r="AK283" s="185"/>
      <c r="AL283" s="185"/>
      <c r="AM283" s="185"/>
      <c r="AN283" s="185"/>
      <c r="AO283" s="185"/>
      <c r="AP283" s="185"/>
      <c r="AQ283" s="185"/>
      <c r="AR283" s="185"/>
      <c r="AS283" s="185"/>
      <c r="AT283" s="185"/>
      <c r="AU283" s="185"/>
      <c r="AV283" s="185"/>
      <c r="AW283" s="185"/>
      <c r="AX283" s="185"/>
      <c r="AY283" s="185"/>
      <c r="AZ283" s="185"/>
      <c r="BA283" s="185"/>
      <c r="BB283" s="185"/>
      <c r="BC283" s="185"/>
      <c r="BD283" s="185"/>
      <c r="BE283" s="185"/>
      <c r="BF283" s="185"/>
      <c r="BG283" s="185"/>
      <c r="BH283" s="185"/>
      <c r="BI283" s="185"/>
      <c r="BJ283" s="185"/>
    </row>
    <row r="284" spans="1:62" x14ac:dyDescent="0.3">
      <c r="A284" s="84">
        <f t="shared" si="31"/>
        <v>77</v>
      </c>
      <c r="B284" s="133">
        <f t="shared" si="31"/>
        <v>4.2068010391792296E-5</v>
      </c>
      <c r="C284" s="73">
        <f t="shared" si="31"/>
        <v>1.0795502776026662</v>
      </c>
      <c r="D284" s="43">
        <f t="shared" si="32"/>
        <v>4.5414532296651217E-5</v>
      </c>
      <c r="E284" s="133">
        <f t="shared" si="30"/>
        <v>3.2031311849498544E-4</v>
      </c>
      <c r="F284" s="73">
        <f t="shared" si="30"/>
        <v>1.0795502776026662</v>
      </c>
      <c r="G284" s="43">
        <f t="shared" si="33"/>
        <v>3.4579411599103727E-4</v>
      </c>
      <c r="H284" s="84"/>
      <c r="I284" s="133"/>
      <c r="J284" s="73"/>
      <c r="K284" s="43"/>
      <c r="L284" s="133"/>
      <c r="M284" s="73"/>
      <c r="N284" s="43"/>
      <c r="O284" s="84"/>
      <c r="P284" s="133"/>
      <c r="Q284" s="73"/>
      <c r="R284" s="43"/>
      <c r="S284" s="133"/>
      <c r="T284" s="73"/>
      <c r="U284" s="43"/>
      <c r="V284" s="185"/>
      <c r="W284" s="185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  <c r="AH284" s="185"/>
      <c r="AI284" s="185"/>
      <c r="AJ284" s="185"/>
      <c r="AK284" s="185"/>
      <c r="AL284" s="185"/>
      <c r="AM284" s="185"/>
      <c r="AN284" s="185"/>
      <c r="AO284" s="185"/>
      <c r="AP284" s="185"/>
      <c r="AQ284" s="185"/>
      <c r="AR284" s="185"/>
      <c r="AS284" s="185"/>
      <c r="AT284" s="185"/>
      <c r="AU284" s="185"/>
      <c r="AV284" s="185"/>
      <c r="AW284" s="185"/>
      <c r="AX284" s="185"/>
      <c r="AY284" s="185"/>
      <c r="AZ284" s="185"/>
      <c r="BA284" s="185"/>
      <c r="BB284" s="185"/>
      <c r="BC284" s="185"/>
      <c r="BD284" s="185"/>
      <c r="BE284" s="185"/>
      <c r="BF284" s="185"/>
      <c r="BG284" s="185"/>
      <c r="BH284" s="185"/>
      <c r="BI284" s="185"/>
      <c r="BJ284" s="185"/>
    </row>
    <row r="285" spans="1:62" x14ac:dyDescent="0.3">
      <c r="A285" s="84">
        <f t="shared" si="31"/>
        <v>78</v>
      </c>
      <c r="B285" s="133">
        <f t="shared" si="31"/>
        <v>3.4449394336585821E-5</v>
      </c>
      <c r="C285" s="73">
        <f t="shared" si="31"/>
        <v>1.0795502776026662</v>
      </c>
      <c r="D285" s="43">
        <f t="shared" si="32"/>
        <v>3.718985321930494E-5</v>
      </c>
      <c r="E285" s="133">
        <f t="shared" si="30"/>
        <v>2.6267663181646687E-4</v>
      </c>
      <c r="F285" s="73">
        <f t="shared" si="30"/>
        <v>1.0795502776026662</v>
      </c>
      <c r="G285" s="43">
        <f t="shared" si="33"/>
        <v>2.8357263079720012E-4</v>
      </c>
      <c r="H285" s="84"/>
      <c r="I285" s="133"/>
      <c r="J285" s="73"/>
      <c r="K285" s="43"/>
      <c r="L285" s="133"/>
      <c r="M285" s="73"/>
      <c r="N285" s="43"/>
      <c r="O285" s="84"/>
      <c r="P285" s="133"/>
      <c r="Q285" s="73"/>
      <c r="R285" s="43"/>
      <c r="S285" s="133"/>
      <c r="T285" s="73"/>
      <c r="U285" s="43"/>
      <c r="V285" s="185"/>
      <c r="W285" s="185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  <c r="AH285" s="185"/>
      <c r="AI285" s="185"/>
      <c r="AJ285" s="185"/>
      <c r="AK285" s="185"/>
      <c r="AL285" s="185"/>
      <c r="AM285" s="185"/>
      <c r="AN285" s="185"/>
      <c r="AO285" s="185"/>
      <c r="AP285" s="185"/>
      <c r="AQ285" s="185"/>
      <c r="AR285" s="185"/>
      <c r="AS285" s="185"/>
      <c r="AT285" s="185"/>
      <c r="AU285" s="185"/>
      <c r="AV285" s="185"/>
      <c r="AW285" s="185"/>
      <c r="AX285" s="185"/>
      <c r="AY285" s="185"/>
      <c r="AZ285" s="185"/>
      <c r="BA285" s="185"/>
      <c r="BB285" s="185"/>
      <c r="BC285" s="185"/>
      <c r="BD285" s="185"/>
      <c r="BE285" s="185"/>
      <c r="BF285" s="185"/>
      <c r="BG285" s="185"/>
      <c r="BH285" s="185"/>
      <c r="BI285" s="185"/>
      <c r="BJ285" s="185"/>
    </row>
    <row r="286" spans="1:62" x14ac:dyDescent="0.3">
      <c r="A286" s="84">
        <f t="shared" si="31"/>
        <v>79</v>
      </c>
      <c r="B286" s="133">
        <f t="shared" si="31"/>
        <v>2.0868383107739486E-5</v>
      </c>
      <c r="C286" s="73">
        <f t="shared" si="31"/>
        <v>1.0804582256914828</v>
      </c>
      <c r="D286" s="43">
        <f t="shared" si="32"/>
        <v>2.2547416185638316E-5</v>
      </c>
      <c r="E286" s="133">
        <f t="shared" si="30"/>
        <v>1.8185305279601552E-4</v>
      </c>
      <c r="F286" s="73">
        <f t="shared" si="30"/>
        <v>1.0804582256914828</v>
      </c>
      <c r="G286" s="43">
        <f t="shared" si="33"/>
        <v>1.9648462676056247E-4</v>
      </c>
      <c r="H286" s="84"/>
      <c r="I286" s="133"/>
      <c r="J286" s="73"/>
      <c r="K286" s="43"/>
      <c r="L286" s="133"/>
      <c r="M286" s="73"/>
      <c r="N286" s="43"/>
      <c r="O286" s="84"/>
      <c r="P286" s="133"/>
      <c r="Q286" s="73"/>
      <c r="R286" s="43"/>
      <c r="S286" s="133"/>
      <c r="T286" s="73"/>
      <c r="U286" s="43"/>
      <c r="V286" s="185"/>
      <c r="W286" s="185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  <c r="AH286" s="185"/>
      <c r="AI286" s="185"/>
      <c r="AJ286" s="185"/>
      <c r="AK286" s="185"/>
      <c r="AL286" s="185"/>
      <c r="AM286" s="185"/>
      <c r="AN286" s="185"/>
      <c r="AO286" s="185"/>
      <c r="AP286" s="185"/>
      <c r="AQ286" s="185"/>
      <c r="AR286" s="185"/>
      <c r="AS286" s="185"/>
      <c r="AT286" s="185"/>
      <c r="AU286" s="185"/>
      <c r="AV286" s="185"/>
      <c r="AW286" s="185"/>
      <c r="AX286" s="185"/>
      <c r="AY286" s="185"/>
      <c r="AZ286" s="185"/>
      <c r="BA286" s="185"/>
      <c r="BB286" s="185"/>
      <c r="BC286" s="185"/>
      <c r="BD286" s="185"/>
      <c r="BE286" s="185"/>
      <c r="BF286" s="185"/>
      <c r="BG286" s="185"/>
      <c r="BH286" s="185"/>
      <c r="BI286" s="185"/>
      <c r="BJ286" s="185"/>
    </row>
    <row r="287" spans="1:62" x14ac:dyDescent="0.3">
      <c r="A287" s="84">
        <f t="shared" si="31"/>
        <v>80</v>
      </c>
      <c r="B287" s="133">
        <f t="shared" si="31"/>
        <v>1.722469716829291E-5</v>
      </c>
      <c r="C287" s="73">
        <f t="shared" si="31"/>
        <v>1.0813661737802991</v>
      </c>
      <c r="D287" s="43">
        <f t="shared" si="32"/>
        <v>1.8626204871401257E-5</v>
      </c>
      <c r="E287" s="133">
        <f t="shared" ref="E287:F290" si="34">E92</f>
        <v>1.3017896129113681E-4</v>
      </c>
      <c r="F287" s="73">
        <f t="shared" si="34"/>
        <v>1.0813661737802991</v>
      </c>
      <c r="G287" s="43">
        <f t="shared" si="33"/>
        <v>1.4077112527809027E-4</v>
      </c>
      <c r="H287" s="84"/>
      <c r="I287" s="133"/>
      <c r="J287" s="73"/>
      <c r="K287" s="43"/>
      <c r="L287" s="133"/>
      <c r="M287" s="73"/>
      <c r="N287" s="43"/>
      <c r="O287" s="84"/>
      <c r="P287" s="133"/>
      <c r="Q287" s="73"/>
      <c r="R287" s="43"/>
      <c r="S287" s="133"/>
      <c r="T287" s="73"/>
      <c r="U287" s="43"/>
      <c r="V287" s="185"/>
      <c r="W287" s="185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  <c r="AH287" s="185"/>
      <c r="AI287" s="185"/>
      <c r="AJ287" s="185"/>
      <c r="AK287" s="185"/>
      <c r="AL287" s="185"/>
      <c r="AM287" s="185"/>
      <c r="AN287" s="185"/>
      <c r="AO287" s="185"/>
      <c r="AP287" s="185"/>
      <c r="AQ287" s="185"/>
      <c r="AR287" s="185"/>
      <c r="AS287" s="185"/>
      <c r="AT287" s="185"/>
      <c r="AU287" s="185"/>
      <c r="AV287" s="185"/>
      <c r="AW287" s="185"/>
      <c r="AX287" s="185"/>
      <c r="AY287" s="185"/>
      <c r="AZ287" s="185"/>
      <c r="BA287" s="185"/>
      <c r="BB287" s="185"/>
      <c r="BC287" s="185"/>
      <c r="BD287" s="185"/>
      <c r="BE287" s="185"/>
      <c r="BF287" s="185"/>
      <c r="BG287" s="185"/>
      <c r="BH287" s="185"/>
      <c r="BI287" s="185"/>
      <c r="BJ287" s="185"/>
    </row>
    <row r="288" spans="1:62" x14ac:dyDescent="0.3">
      <c r="A288" s="84">
        <f t="shared" ref="A288:C291" si="35">A93</f>
        <v>81</v>
      </c>
      <c r="B288" s="133">
        <f t="shared" si="35"/>
        <v>7.6186160552064792E-6</v>
      </c>
      <c r="C288" s="73">
        <f t="shared" si="35"/>
        <v>1.0822741218691154</v>
      </c>
      <c r="D288" s="43">
        <f t="shared" si="32"/>
        <v>8.2454310010065365E-6</v>
      </c>
      <c r="E288" s="133">
        <f t="shared" si="34"/>
        <v>7.7511137257318098E-5</v>
      </c>
      <c r="F288" s="73">
        <f t="shared" si="34"/>
        <v>1.0822741218691154</v>
      </c>
      <c r="G288" s="43">
        <f t="shared" si="33"/>
        <v>8.3888298010240421E-5</v>
      </c>
      <c r="H288" s="84"/>
      <c r="I288" s="133"/>
      <c r="J288" s="73"/>
      <c r="K288" s="43"/>
      <c r="L288" s="133"/>
      <c r="M288" s="73"/>
      <c r="N288" s="43"/>
      <c r="O288" s="84"/>
      <c r="P288" s="133"/>
      <c r="Q288" s="73"/>
      <c r="R288" s="43"/>
      <c r="S288" s="133"/>
      <c r="T288" s="73"/>
      <c r="U288" s="43"/>
      <c r="V288" s="185"/>
      <c r="W288" s="185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  <c r="AH288" s="185"/>
      <c r="AI288" s="185"/>
      <c r="AJ288" s="185"/>
      <c r="AK288" s="185"/>
      <c r="AL288" s="185"/>
      <c r="AM288" s="185"/>
      <c r="AN288" s="185"/>
      <c r="AO288" s="185"/>
      <c r="AP288" s="185"/>
      <c r="AQ288" s="185"/>
      <c r="AR288" s="185"/>
      <c r="AS288" s="185"/>
      <c r="AT288" s="185"/>
      <c r="AU288" s="185"/>
      <c r="AV288" s="185"/>
      <c r="AW288" s="185"/>
      <c r="AX288" s="185"/>
      <c r="AY288" s="185"/>
      <c r="AZ288" s="185"/>
      <c r="BA288" s="185"/>
      <c r="BB288" s="185"/>
      <c r="BC288" s="185"/>
      <c r="BD288" s="185"/>
      <c r="BE288" s="185"/>
      <c r="BF288" s="185"/>
      <c r="BG288" s="185"/>
      <c r="BH288" s="185"/>
      <c r="BI288" s="185"/>
      <c r="BJ288" s="185"/>
    </row>
    <row r="289" spans="1:62" x14ac:dyDescent="0.3">
      <c r="A289" s="84">
        <f t="shared" si="35"/>
        <v>82</v>
      </c>
      <c r="B289" s="133">
        <f t="shared" si="35"/>
        <v>5.6311509973265282E-6</v>
      </c>
      <c r="C289" s="73">
        <f t="shared" si="35"/>
        <v>1.0831820699579318</v>
      </c>
      <c r="D289" s="43">
        <f t="shared" si="32"/>
        <v>6.0995617935298206E-6</v>
      </c>
      <c r="E289" s="133">
        <f t="shared" si="34"/>
        <v>4.0743033686538997E-5</v>
      </c>
      <c r="F289" s="73">
        <f t="shared" si="34"/>
        <v>1.0831820699579318</v>
      </c>
      <c r="G289" s="43">
        <f t="shared" si="33"/>
        <v>4.4132123564951054E-5</v>
      </c>
      <c r="H289" s="84"/>
      <c r="I289" s="133"/>
      <c r="J289" s="73"/>
      <c r="K289" s="43"/>
      <c r="L289" s="133"/>
      <c r="M289" s="73"/>
      <c r="N289" s="43"/>
      <c r="O289" s="84"/>
      <c r="P289" s="133"/>
      <c r="Q289" s="73"/>
      <c r="R289" s="43"/>
      <c r="S289" s="133"/>
      <c r="T289" s="73"/>
      <c r="U289" s="43"/>
      <c r="V289" s="185"/>
      <c r="W289" s="185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  <c r="AH289" s="185"/>
      <c r="AI289" s="185"/>
      <c r="AJ289" s="185"/>
      <c r="AK289" s="185"/>
      <c r="AL289" s="185"/>
      <c r="AM289" s="185"/>
      <c r="AN289" s="185"/>
      <c r="AO289" s="185"/>
      <c r="AP289" s="185"/>
      <c r="AQ289" s="185"/>
      <c r="AR289" s="185"/>
      <c r="AS289" s="185"/>
      <c r="AT289" s="185"/>
      <c r="AU289" s="185"/>
      <c r="AV289" s="185"/>
      <c r="AW289" s="185"/>
      <c r="AX289" s="185"/>
      <c r="AY289" s="185"/>
      <c r="AZ289" s="185"/>
      <c r="BA289" s="185"/>
      <c r="BB289" s="185"/>
      <c r="BC289" s="185"/>
      <c r="BD289" s="185"/>
      <c r="BE289" s="185"/>
      <c r="BF289" s="185"/>
      <c r="BG289" s="185"/>
      <c r="BH289" s="185"/>
      <c r="BI289" s="185"/>
      <c r="BJ289" s="185"/>
    </row>
    <row r="290" spans="1:62" x14ac:dyDescent="0.3">
      <c r="A290" s="84">
        <f t="shared" si="35"/>
        <v>83</v>
      </c>
      <c r="B290" s="133">
        <f t="shared" si="35"/>
        <v>6.9561277025798289E-6</v>
      </c>
      <c r="C290" s="73">
        <f t="shared" si="35"/>
        <v>1.0831820699579318</v>
      </c>
      <c r="D290" s="43">
        <f t="shared" si="32"/>
        <v>7.5347528037721309E-6</v>
      </c>
      <c r="E290" s="133">
        <f t="shared" si="34"/>
        <v>5.6642754149578605E-5</v>
      </c>
      <c r="F290" s="73">
        <f t="shared" si="34"/>
        <v>1.0831820699579318</v>
      </c>
      <c r="G290" s="43">
        <f t="shared" si="33"/>
        <v>6.1354415687858778E-5</v>
      </c>
      <c r="H290" s="84"/>
      <c r="I290" s="133"/>
      <c r="J290" s="73"/>
      <c r="K290" s="43"/>
      <c r="L290" s="133"/>
      <c r="M290" s="73"/>
      <c r="N290" s="43"/>
      <c r="O290" s="84"/>
      <c r="P290" s="133"/>
      <c r="Q290" s="73"/>
      <c r="R290" s="43"/>
      <c r="S290" s="133"/>
      <c r="T290" s="73"/>
      <c r="U290" s="43"/>
      <c r="V290" s="185"/>
      <c r="W290" s="185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  <c r="AH290" s="185"/>
      <c r="AI290" s="185"/>
      <c r="AJ290" s="185"/>
      <c r="AK290" s="185"/>
      <c r="AL290" s="185"/>
      <c r="AM290" s="185"/>
      <c r="AN290" s="185"/>
      <c r="AO290" s="185"/>
      <c r="AP290" s="185"/>
      <c r="AQ290" s="185"/>
      <c r="AR290" s="185"/>
      <c r="AS290" s="185"/>
      <c r="AT290" s="185"/>
      <c r="AU290" s="185"/>
      <c r="AV290" s="185"/>
      <c r="AW290" s="185"/>
      <c r="AX290" s="185"/>
      <c r="AY290" s="185"/>
      <c r="AZ290" s="185"/>
      <c r="BA290" s="185"/>
      <c r="BB290" s="185"/>
      <c r="BC290" s="185"/>
      <c r="BD290" s="185"/>
      <c r="BE290" s="185"/>
      <c r="BF290" s="185"/>
      <c r="BG290" s="185"/>
      <c r="BH290" s="185"/>
      <c r="BI290" s="185"/>
      <c r="BJ290" s="185"/>
    </row>
    <row r="291" spans="1:62" ht="13.5" thickBot="1" x14ac:dyDescent="0.35">
      <c r="A291" s="85" t="str">
        <f t="shared" si="35"/>
        <v>NNNN</v>
      </c>
      <c r="B291" s="137">
        <f t="shared" si="35"/>
        <v>0.18173711733430586</v>
      </c>
      <c r="C291" s="77">
        <f t="shared" si="35"/>
        <v>1.074102589069768</v>
      </c>
      <c r="D291" s="141">
        <f t="shared" si="32"/>
        <v>0.19520430825885413</v>
      </c>
      <c r="E291" s="79"/>
      <c r="F291" s="77"/>
      <c r="G291" s="72"/>
      <c r="H291" s="85"/>
      <c r="I291" s="137"/>
      <c r="J291" s="77"/>
      <c r="K291" s="141"/>
      <c r="L291" s="79"/>
      <c r="M291" s="77"/>
      <c r="N291" s="72"/>
      <c r="O291" s="85"/>
      <c r="P291" s="137"/>
      <c r="Q291" s="77"/>
      <c r="R291" s="141"/>
      <c r="S291" s="79"/>
      <c r="T291" s="77"/>
      <c r="U291" s="72"/>
      <c r="V291" s="185"/>
      <c r="W291" s="185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  <c r="AH291" s="185"/>
      <c r="AI291" s="185"/>
      <c r="AJ291" s="185"/>
      <c r="AK291" s="185"/>
      <c r="AL291" s="185"/>
      <c r="AM291" s="185"/>
      <c r="AN291" s="185"/>
      <c r="AO291" s="185"/>
      <c r="AP291" s="185"/>
      <c r="AQ291" s="185"/>
      <c r="AR291" s="185"/>
      <c r="AS291" s="185"/>
      <c r="AT291" s="185"/>
      <c r="AU291" s="185"/>
      <c r="AV291" s="185"/>
      <c r="AW291" s="185"/>
      <c r="AX291" s="185"/>
      <c r="AY291" s="185"/>
      <c r="AZ291" s="185"/>
      <c r="BA291" s="185"/>
      <c r="BB291" s="185"/>
      <c r="BC291" s="185"/>
      <c r="BD291" s="185"/>
      <c r="BE291" s="185"/>
      <c r="BF291" s="185"/>
      <c r="BG291" s="185"/>
      <c r="BH291" s="185"/>
      <c r="BI291" s="185"/>
      <c r="BJ291" s="185"/>
    </row>
    <row r="292" spans="1:62" x14ac:dyDescent="0.3">
      <c r="A292" s="24"/>
      <c r="B292" s="25"/>
      <c r="C292" s="26"/>
      <c r="D292" s="26"/>
      <c r="E292" s="26"/>
      <c r="F292" s="26"/>
      <c r="G292" s="26"/>
      <c r="H292" s="185"/>
      <c r="I292" s="26"/>
      <c r="J292" s="26"/>
      <c r="K292" s="185"/>
      <c r="L292" s="26"/>
      <c r="M292" s="185"/>
      <c r="N292" s="185"/>
      <c r="O292" s="26"/>
      <c r="P292" s="26"/>
      <c r="Q292" s="185"/>
      <c r="R292" s="26"/>
      <c r="S292" s="185"/>
      <c r="T292" s="185"/>
      <c r="U292" s="185"/>
      <c r="V292" s="185"/>
      <c r="W292" s="185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  <c r="AH292" s="185"/>
      <c r="AI292" s="185"/>
      <c r="AJ292" s="185"/>
      <c r="AK292" s="185"/>
      <c r="AL292" s="185"/>
      <c r="AM292" s="185"/>
      <c r="AN292" s="185"/>
      <c r="AO292" s="185"/>
      <c r="AP292" s="185"/>
      <c r="AQ292" s="185"/>
      <c r="AR292" s="185"/>
      <c r="AS292" s="185"/>
      <c r="AT292" s="185"/>
      <c r="AU292" s="185"/>
      <c r="AV292" s="185"/>
      <c r="AW292" s="185"/>
      <c r="AX292" s="185"/>
      <c r="AY292" s="185"/>
      <c r="AZ292" s="185"/>
      <c r="BA292" s="185"/>
      <c r="BB292" s="185"/>
      <c r="BC292" s="185"/>
      <c r="BD292" s="185"/>
      <c r="BE292" s="185"/>
      <c r="BF292" s="185"/>
      <c r="BG292" s="185"/>
      <c r="BH292" s="185"/>
      <c r="BI292" s="185"/>
      <c r="BJ292" s="185"/>
    </row>
    <row r="293" spans="1:62" x14ac:dyDescent="0.3">
      <c r="A293" s="184"/>
      <c r="B293" s="25"/>
      <c r="C293" s="26"/>
      <c r="D293" s="26"/>
      <c r="E293" s="26"/>
      <c r="F293" s="26"/>
      <c r="G293" s="26"/>
      <c r="H293" s="185"/>
      <c r="I293" s="26"/>
      <c r="J293" s="26"/>
      <c r="K293" s="185"/>
      <c r="L293" s="26"/>
      <c r="M293" s="185"/>
      <c r="N293" s="185"/>
      <c r="O293" s="26"/>
      <c r="P293" s="26"/>
      <c r="Q293" s="185"/>
      <c r="R293" s="26"/>
      <c r="S293" s="185"/>
      <c r="T293" s="185"/>
      <c r="U293" s="185"/>
      <c r="V293" s="185"/>
      <c r="W293" s="185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  <c r="AH293" s="185"/>
      <c r="AI293" s="185"/>
      <c r="AJ293" s="185"/>
      <c r="AK293" s="185"/>
      <c r="AL293" s="185"/>
      <c r="AM293" s="185"/>
      <c r="AN293" s="185"/>
      <c r="AO293" s="185"/>
      <c r="AP293" s="185"/>
      <c r="AQ293" s="185"/>
      <c r="AR293" s="185"/>
      <c r="AS293" s="185"/>
      <c r="AT293" s="185"/>
      <c r="AU293" s="185"/>
      <c r="AV293" s="185"/>
      <c r="AW293" s="185"/>
      <c r="AX293" s="185"/>
      <c r="AY293" s="185"/>
      <c r="AZ293" s="185"/>
      <c r="BA293" s="185"/>
      <c r="BB293" s="185"/>
      <c r="BC293" s="185"/>
      <c r="BD293" s="185"/>
      <c r="BE293" s="185"/>
      <c r="BF293" s="185"/>
      <c r="BG293" s="185"/>
      <c r="BH293" s="185"/>
      <c r="BI293" s="185"/>
      <c r="BJ293" s="185"/>
    </row>
    <row r="294" spans="1:62" ht="15" x14ac:dyDescent="0.3">
      <c r="A294" s="131" t="s">
        <v>44</v>
      </c>
      <c r="B294" s="184"/>
      <c r="C294" s="184"/>
      <c r="D294" s="184"/>
      <c r="E294" s="26"/>
      <c r="F294" s="26"/>
      <c r="G294" s="26"/>
      <c r="H294" s="185"/>
      <c r="I294" s="23"/>
      <c r="J294" s="26"/>
      <c r="K294" s="26"/>
      <c r="L294" s="185"/>
      <c r="M294" s="185"/>
      <c r="N294" s="185"/>
      <c r="O294" s="26"/>
      <c r="P294" s="185"/>
      <c r="Q294" s="185"/>
      <c r="R294" s="185"/>
      <c r="S294" s="26"/>
      <c r="T294" s="26"/>
      <c r="U294" s="26"/>
      <c r="V294" s="185"/>
      <c r="W294" s="185"/>
      <c r="X294" s="185"/>
      <c r="Y294" s="185"/>
      <c r="Z294" s="185"/>
      <c r="AA294" s="185"/>
      <c r="AB294" s="185"/>
      <c r="AC294" s="185"/>
      <c r="AD294" s="185"/>
      <c r="AE294" s="185"/>
      <c r="AF294" s="185"/>
      <c r="AG294" s="185"/>
      <c r="AH294" s="185"/>
      <c r="AI294" s="185"/>
      <c r="AJ294" s="185"/>
      <c r="AK294" s="185"/>
      <c r="AL294" s="185"/>
      <c r="AM294" s="185"/>
      <c r="AN294" s="185"/>
      <c r="AO294" s="185"/>
      <c r="AP294" s="185"/>
      <c r="AQ294" s="185"/>
      <c r="AR294" s="185"/>
      <c r="AS294" s="185"/>
      <c r="AT294" s="185"/>
      <c r="AU294" s="185"/>
      <c r="AV294" s="185"/>
      <c r="AW294" s="185"/>
      <c r="AX294" s="185"/>
      <c r="AY294" s="185"/>
      <c r="AZ294" s="185"/>
      <c r="BA294" s="185"/>
      <c r="BB294" s="185"/>
      <c r="BC294" s="185"/>
      <c r="BD294" s="185"/>
      <c r="BE294" s="185"/>
      <c r="BF294" s="185"/>
      <c r="BG294" s="185"/>
      <c r="BH294" s="185"/>
      <c r="BI294" s="185"/>
      <c r="BJ294" s="185"/>
    </row>
    <row r="295" spans="1:62" x14ac:dyDescent="0.3">
      <c r="A295" s="18" t="s">
        <v>45</v>
      </c>
      <c r="B295" s="184"/>
      <c r="C295" s="184"/>
      <c r="D295" s="184"/>
      <c r="E295" s="26"/>
      <c r="F295" s="26"/>
      <c r="G295" s="26"/>
      <c r="H295" s="26"/>
      <c r="I295" s="26"/>
      <c r="J295" s="185"/>
      <c r="L295" s="26"/>
      <c r="M295" s="26"/>
      <c r="N295" s="26"/>
      <c r="O295" s="185"/>
      <c r="P295" s="26"/>
      <c r="Q295" s="26"/>
      <c r="R295" s="185"/>
      <c r="S295" s="26"/>
      <c r="T295" s="26"/>
      <c r="U295" s="185"/>
      <c r="V295" s="185"/>
      <c r="W295" s="26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  <c r="AH295" s="185"/>
      <c r="AI295" s="185"/>
      <c r="AJ295" s="185"/>
      <c r="AK295" s="185"/>
      <c r="AL295" s="185"/>
      <c r="AM295" s="185"/>
      <c r="AN295" s="185"/>
      <c r="AO295" s="185"/>
      <c r="AP295" s="185"/>
      <c r="AQ295" s="185"/>
      <c r="AR295" s="185"/>
      <c r="AS295" s="185"/>
      <c r="AT295" s="185"/>
      <c r="AU295" s="185"/>
      <c r="AV295" s="185"/>
      <c r="AW295" s="185"/>
      <c r="AX295" s="185"/>
      <c r="AY295" s="185"/>
      <c r="AZ295" s="185"/>
      <c r="BA295" s="185"/>
      <c r="BB295" s="185"/>
      <c r="BC295" s="185"/>
      <c r="BD295" s="185"/>
      <c r="BE295" s="185"/>
      <c r="BF295" s="185"/>
      <c r="BG295" s="185"/>
      <c r="BH295" s="185"/>
      <c r="BI295" s="185"/>
      <c r="BJ295" s="185"/>
    </row>
    <row r="296" spans="1:62" x14ac:dyDescent="0.3">
      <c r="A296" s="18" t="s">
        <v>46</v>
      </c>
      <c r="B296" s="184"/>
      <c r="C296" s="185"/>
      <c r="D296" s="184"/>
      <c r="E296" s="26"/>
      <c r="F296" s="26"/>
      <c r="G296" s="26"/>
      <c r="H296" s="26"/>
      <c r="I296" s="26"/>
      <c r="J296" s="185"/>
      <c r="L296" s="26"/>
      <c r="M296" s="26"/>
      <c r="N296" s="26"/>
      <c r="O296" s="185"/>
      <c r="P296" s="26"/>
      <c r="Q296" s="26"/>
      <c r="R296" s="185"/>
      <c r="S296" s="26"/>
      <c r="T296" s="26"/>
      <c r="U296" s="185"/>
      <c r="V296" s="185"/>
      <c r="W296" s="26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  <c r="AH296" s="185"/>
      <c r="AI296" s="185"/>
      <c r="AJ296" s="185"/>
      <c r="AK296" s="185"/>
      <c r="AL296" s="185"/>
      <c r="AM296" s="185"/>
      <c r="AN296" s="185"/>
      <c r="AO296" s="185"/>
      <c r="AP296" s="185"/>
      <c r="AQ296" s="185"/>
      <c r="AR296" s="185"/>
      <c r="AS296" s="185"/>
      <c r="AT296" s="185"/>
      <c r="AU296" s="185"/>
      <c r="AV296" s="185"/>
      <c r="AW296" s="185"/>
      <c r="AX296" s="185"/>
      <c r="AY296" s="185"/>
      <c r="AZ296" s="185"/>
      <c r="BA296" s="185"/>
      <c r="BB296" s="185"/>
      <c r="BC296" s="185"/>
      <c r="BD296" s="185"/>
      <c r="BE296" s="185"/>
      <c r="BF296" s="185"/>
      <c r="BG296" s="185"/>
      <c r="BH296" s="185"/>
      <c r="BI296" s="185"/>
      <c r="BJ296" s="185"/>
    </row>
    <row r="297" spans="1:62" x14ac:dyDescent="0.3">
      <c r="A297" s="184"/>
      <c r="B297" s="184"/>
      <c r="C297" s="184"/>
      <c r="D297" s="184"/>
      <c r="E297" s="26"/>
      <c r="F297" s="26"/>
      <c r="G297" s="26"/>
      <c r="H297" s="26"/>
      <c r="I297" s="26"/>
      <c r="J297" s="185"/>
      <c r="L297" s="26"/>
      <c r="M297" s="26"/>
      <c r="N297" s="26"/>
      <c r="O297" s="185"/>
      <c r="P297" s="26"/>
      <c r="Q297" s="26"/>
      <c r="R297" s="185"/>
      <c r="S297" s="26"/>
      <c r="T297" s="26"/>
      <c r="U297" s="185"/>
      <c r="V297" s="185"/>
      <c r="W297" s="26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185"/>
      <c r="AJ297" s="185"/>
      <c r="AK297" s="185"/>
      <c r="AL297" s="185"/>
      <c r="AM297" s="185"/>
      <c r="AN297" s="185"/>
      <c r="AO297" s="185"/>
      <c r="AP297" s="185"/>
      <c r="AQ297" s="185"/>
      <c r="AR297" s="185"/>
      <c r="AS297" s="185"/>
      <c r="AT297" s="185"/>
      <c r="AU297" s="185"/>
      <c r="AV297" s="185"/>
      <c r="AW297" s="185"/>
      <c r="AX297" s="185"/>
      <c r="AY297" s="185"/>
      <c r="AZ297" s="185"/>
      <c r="BA297" s="185"/>
      <c r="BB297" s="185"/>
      <c r="BC297" s="185"/>
      <c r="BD297" s="185"/>
      <c r="BE297" s="185"/>
      <c r="BF297" s="185"/>
      <c r="BG297" s="185"/>
      <c r="BH297" s="185"/>
      <c r="BI297" s="185"/>
      <c r="BJ297" s="185"/>
    </row>
    <row r="298" spans="1:62" x14ac:dyDescent="0.3">
      <c r="A298" s="184"/>
      <c r="B298" s="223" t="s">
        <v>47</v>
      </c>
      <c r="C298" s="223"/>
      <c r="D298" s="223"/>
      <c r="E298" s="26"/>
      <c r="F298" s="26"/>
      <c r="G298" s="26"/>
      <c r="H298" s="26"/>
      <c r="I298" s="26"/>
      <c r="J298" s="185"/>
      <c r="L298" s="26"/>
      <c r="M298" s="26"/>
      <c r="N298" s="26"/>
      <c r="O298" s="185"/>
      <c r="P298" s="26"/>
      <c r="Q298" s="26"/>
      <c r="R298" s="185"/>
      <c r="S298" s="26"/>
      <c r="T298" s="26"/>
      <c r="U298" s="185"/>
      <c r="V298" s="185"/>
      <c r="W298" s="26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  <c r="AH298" s="185"/>
      <c r="AI298" s="185"/>
      <c r="AJ298" s="185"/>
      <c r="AK298" s="185"/>
      <c r="AL298" s="185"/>
      <c r="AM298" s="185"/>
      <c r="AN298" s="185"/>
      <c r="AO298" s="185"/>
      <c r="AP298" s="185"/>
      <c r="AQ298" s="185"/>
      <c r="AR298" s="185"/>
      <c r="AS298" s="185"/>
      <c r="AT298" s="185"/>
      <c r="AU298" s="185"/>
      <c r="AV298" s="185"/>
      <c r="AW298" s="185"/>
      <c r="AX298" s="185"/>
      <c r="AY298" s="185"/>
      <c r="AZ298" s="185"/>
      <c r="BA298" s="185"/>
      <c r="BB298" s="185"/>
      <c r="BC298" s="185"/>
      <c r="BD298" s="185"/>
      <c r="BE298" s="185"/>
      <c r="BF298" s="185"/>
      <c r="BG298" s="185"/>
      <c r="BH298" s="185"/>
      <c r="BI298" s="185"/>
      <c r="BJ298" s="185"/>
    </row>
    <row r="299" spans="1:62" x14ac:dyDescent="0.3">
      <c r="A299" s="184"/>
      <c r="B299" s="185"/>
      <c r="C299" s="185"/>
      <c r="D299" s="185"/>
      <c r="E299" s="26"/>
      <c r="F299" s="26"/>
      <c r="G299" s="26"/>
      <c r="H299" s="26"/>
      <c r="I299" s="26"/>
      <c r="J299" s="185"/>
      <c r="L299" s="26"/>
      <c r="M299" s="26"/>
      <c r="N299" s="26"/>
      <c r="O299" s="185"/>
      <c r="P299" s="26"/>
      <c r="Q299" s="26"/>
      <c r="R299" s="185"/>
      <c r="S299" s="26"/>
      <c r="T299" s="26"/>
      <c r="U299" s="185"/>
      <c r="V299" s="185"/>
      <c r="W299" s="26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  <c r="AH299" s="185"/>
      <c r="AI299" s="185"/>
      <c r="AJ299" s="185"/>
      <c r="AK299" s="185"/>
      <c r="AL299" s="185"/>
      <c r="AM299" s="185"/>
      <c r="AN299" s="185"/>
      <c r="AO299" s="185"/>
      <c r="AP299" s="185"/>
      <c r="AQ299" s="185"/>
      <c r="AR299" s="185"/>
      <c r="AS299" s="185"/>
      <c r="AT299" s="185"/>
      <c r="AU299" s="185"/>
      <c r="AV299" s="185"/>
      <c r="AW299" s="185"/>
      <c r="AX299" s="185"/>
      <c r="AY299" s="185"/>
      <c r="AZ299" s="185"/>
      <c r="BA299" s="185"/>
      <c r="BB299" s="185"/>
      <c r="BC299" s="185"/>
      <c r="BD299" s="185"/>
      <c r="BE299" s="185"/>
      <c r="BF299" s="185"/>
      <c r="BG299" s="185"/>
      <c r="BH299" s="185"/>
      <c r="BI299" s="185"/>
      <c r="BJ299" s="185"/>
    </row>
    <row r="300" spans="1:62" ht="39" x14ac:dyDescent="0.3">
      <c r="A300" s="19" t="s">
        <v>36</v>
      </c>
      <c r="B300" s="22" t="s">
        <v>19</v>
      </c>
      <c r="C300" s="19" t="s">
        <v>48</v>
      </c>
      <c r="D300" s="185" t="s">
        <v>49</v>
      </c>
      <c r="E300" s="26"/>
      <c r="G300" s="26"/>
      <c r="H300" s="26"/>
      <c r="I300" s="26"/>
      <c r="J300" s="185"/>
      <c r="L300" s="26"/>
      <c r="M300" s="26"/>
      <c r="N300" s="26"/>
      <c r="O300" s="26"/>
      <c r="P300" s="185"/>
      <c r="Q300" s="26"/>
      <c r="R300" s="185"/>
      <c r="S300" s="185"/>
      <c r="T300" s="26"/>
      <c r="U300" s="185"/>
      <c r="V300" s="26"/>
      <c r="W300" s="185"/>
      <c r="X300" s="26"/>
      <c r="Y300" s="185"/>
      <c r="Z300" s="185"/>
      <c r="AA300" s="185"/>
      <c r="AB300" s="185"/>
      <c r="AC300" s="185"/>
      <c r="AD300" s="185"/>
      <c r="AE300" s="185"/>
      <c r="AF300" s="185"/>
      <c r="AG300" s="185"/>
      <c r="AH300" s="185"/>
      <c r="AI300" s="185"/>
      <c r="AJ300" s="185"/>
      <c r="AK300" s="185"/>
      <c r="AL300" s="185"/>
      <c r="AM300" s="185"/>
      <c r="AN300" s="185"/>
      <c r="AO300" s="185"/>
      <c r="AP300" s="185"/>
      <c r="AQ300" s="185"/>
      <c r="AR300" s="185"/>
      <c r="AS300" s="185"/>
      <c r="AT300" s="185"/>
      <c r="AU300" s="185"/>
      <c r="AV300" s="185"/>
      <c r="AW300" s="185"/>
      <c r="AX300" s="185"/>
      <c r="AY300" s="185"/>
      <c r="AZ300" s="185"/>
      <c r="BA300" s="185"/>
      <c r="BB300" s="185"/>
      <c r="BC300" s="185"/>
      <c r="BD300" s="185"/>
      <c r="BE300" s="185"/>
      <c r="BF300" s="185"/>
      <c r="BG300" s="185"/>
      <c r="BH300" s="185"/>
      <c r="BI300" s="185"/>
      <c r="BJ300" s="185"/>
    </row>
    <row r="301" spans="1:62" x14ac:dyDescent="0.3">
      <c r="A301" s="184"/>
      <c r="B301" s="185"/>
      <c r="C301" s="185"/>
      <c r="D301" s="185"/>
      <c r="E301" s="26"/>
      <c r="G301" s="26"/>
      <c r="H301" s="26"/>
      <c r="I301" s="26"/>
      <c r="J301" s="185"/>
      <c r="L301" s="26"/>
      <c r="M301" s="26"/>
      <c r="N301" s="26"/>
      <c r="O301" s="26"/>
      <c r="P301" s="185"/>
      <c r="Q301" s="26"/>
      <c r="R301" s="185"/>
      <c r="S301" s="185"/>
      <c r="T301" s="26"/>
      <c r="U301" s="185"/>
      <c r="V301" s="26"/>
      <c r="W301" s="26"/>
      <c r="X301" s="185"/>
      <c r="Y301" s="26"/>
      <c r="Z301" s="185"/>
      <c r="AA301" s="185"/>
      <c r="AB301" s="185"/>
      <c r="AC301" s="185"/>
      <c r="AD301" s="185"/>
      <c r="AE301" s="185"/>
      <c r="AF301" s="185"/>
      <c r="AG301" s="185"/>
      <c r="AH301" s="185"/>
      <c r="AI301" s="185"/>
      <c r="AJ301" s="185"/>
      <c r="AK301" s="185"/>
      <c r="AL301" s="185"/>
      <c r="AM301" s="185"/>
      <c r="AN301" s="185"/>
      <c r="AO301" s="185"/>
      <c r="AP301" s="185"/>
      <c r="AQ301" s="185"/>
      <c r="AR301" s="185"/>
      <c r="AS301" s="185"/>
      <c r="AT301" s="185"/>
      <c r="AU301" s="185"/>
      <c r="AV301" s="185"/>
      <c r="AW301" s="185"/>
      <c r="AX301" s="185"/>
      <c r="AY301" s="185"/>
      <c r="AZ301" s="185"/>
      <c r="BA301" s="185"/>
      <c r="BB301" s="185"/>
      <c r="BC301" s="185"/>
      <c r="BD301" s="185"/>
      <c r="BE301" s="185"/>
      <c r="BF301" s="185"/>
      <c r="BG301" s="185"/>
      <c r="BH301" s="185"/>
      <c r="BI301" s="185"/>
      <c r="BJ301" s="185"/>
    </row>
    <row r="302" spans="1:62" x14ac:dyDescent="0.3">
      <c r="A302" s="24">
        <f>A207</f>
        <v>0</v>
      </c>
      <c r="B302" s="86">
        <f>SUM(B207,E207,I207,L207,P207,S207)</f>
        <v>5.2704260893213168E-3</v>
      </c>
      <c r="C302" s="23">
        <f>SUM(D207,G207,K207,N207,R207,U207)/B302</f>
        <v>1.5719383303232624</v>
      </c>
      <c r="D302" s="23">
        <f>ABS(C302-1)*B302*$I$4</f>
        <v>0.61767224072902638</v>
      </c>
      <c r="E302" s="26"/>
      <c r="G302" s="26"/>
      <c r="H302" s="26"/>
      <c r="I302" s="26"/>
      <c r="J302" s="185"/>
      <c r="L302" s="26"/>
      <c r="M302" s="26"/>
      <c r="N302" s="26"/>
      <c r="O302" s="26"/>
      <c r="P302" s="185"/>
      <c r="Q302" s="26"/>
      <c r="R302" s="185"/>
      <c r="S302" s="185"/>
      <c r="T302" s="26"/>
      <c r="U302" s="185"/>
      <c r="V302" s="26"/>
      <c r="W302" s="26"/>
      <c r="X302" s="185"/>
      <c r="Y302" s="26"/>
      <c r="Z302" s="185"/>
      <c r="AA302" s="185"/>
      <c r="AB302" s="185"/>
      <c r="AC302" s="185"/>
      <c r="AD302" s="185"/>
      <c r="AE302" s="185"/>
      <c r="AF302" s="185"/>
      <c r="AG302" s="185"/>
      <c r="AH302" s="185"/>
      <c r="AI302" s="185"/>
      <c r="AJ302" s="185"/>
      <c r="AK302" s="185"/>
      <c r="AL302" s="185"/>
      <c r="AM302" s="185"/>
      <c r="AN302" s="185"/>
      <c r="AO302" s="185"/>
      <c r="AP302" s="185"/>
      <c r="AQ302" s="185"/>
      <c r="AR302" s="185"/>
      <c r="AS302" s="185"/>
      <c r="AT302" s="185"/>
      <c r="AU302" s="185"/>
      <c r="AV302" s="185"/>
      <c r="AW302" s="185"/>
      <c r="AX302" s="185"/>
      <c r="AY302" s="185"/>
      <c r="AZ302" s="185"/>
      <c r="BA302" s="185"/>
      <c r="BB302" s="185"/>
      <c r="BC302" s="185"/>
      <c r="BD302" s="185"/>
      <c r="BE302" s="185"/>
      <c r="BF302" s="185"/>
      <c r="BG302" s="185"/>
      <c r="BH302" s="185"/>
      <c r="BI302" s="185"/>
      <c r="BJ302" s="185"/>
    </row>
    <row r="303" spans="1:62" x14ac:dyDescent="0.3">
      <c r="A303" s="24">
        <f t="shared" ref="A303:A366" si="36">A208</f>
        <v>1</v>
      </c>
      <c r="B303" s="86">
        <f t="shared" ref="B303:B366" si="37">SUM(B208,E208,I208,L208,P208,S208)</f>
        <v>7.5361362553044604E-3</v>
      </c>
      <c r="C303" s="23">
        <f t="shared" ref="C303:C366" si="38">SUM(D208,G208,K208,N208,R208,U208)/B303</f>
        <v>1.4136782921686375</v>
      </c>
      <c r="D303" s="23">
        <f t="shared" ref="D303:D366" si="39">ABS(C303-1)*B303*$I$4</f>
        <v>0.63881429676931456</v>
      </c>
      <c r="E303" s="26"/>
      <c r="G303" s="26"/>
      <c r="H303" s="26"/>
      <c r="I303" s="26"/>
      <c r="J303" s="185"/>
      <c r="L303" s="26"/>
      <c r="M303" s="26"/>
      <c r="N303" s="26"/>
      <c r="O303" s="26"/>
      <c r="P303" s="185"/>
      <c r="Q303" s="26"/>
      <c r="R303" s="185"/>
      <c r="S303" s="185"/>
      <c r="T303" s="26"/>
      <c r="U303" s="185"/>
      <c r="V303" s="26"/>
      <c r="W303" s="26"/>
      <c r="X303" s="185"/>
      <c r="Y303" s="26"/>
      <c r="Z303" s="185"/>
      <c r="AA303" s="185"/>
      <c r="AB303" s="185"/>
      <c r="AC303" s="185"/>
      <c r="AD303" s="185"/>
      <c r="AE303" s="185"/>
      <c r="AF303" s="185"/>
      <c r="AG303" s="185"/>
      <c r="AH303" s="185"/>
      <c r="AI303" s="185"/>
      <c r="AJ303" s="185"/>
      <c r="AK303" s="185"/>
      <c r="AL303" s="185"/>
      <c r="AM303" s="185"/>
      <c r="AN303" s="185"/>
      <c r="AO303" s="185"/>
      <c r="AP303" s="185"/>
      <c r="AQ303" s="185"/>
      <c r="AR303" s="185"/>
      <c r="AS303" s="185"/>
      <c r="AT303" s="185"/>
      <c r="AU303" s="185"/>
      <c r="AV303" s="185"/>
      <c r="AW303" s="185"/>
      <c r="AX303" s="185"/>
      <c r="AY303" s="185"/>
      <c r="AZ303" s="185"/>
      <c r="BA303" s="185"/>
      <c r="BB303" s="185"/>
      <c r="BC303" s="185"/>
      <c r="BD303" s="185"/>
      <c r="BE303" s="185"/>
      <c r="BF303" s="185"/>
      <c r="BG303" s="185"/>
      <c r="BH303" s="185"/>
      <c r="BI303" s="185"/>
      <c r="BJ303" s="185"/>
    </row>
    <row r="304" spans="1:62" x14ac:dyDescent="0.3">
      <c r="A304" s="24">
        <f t="shared" si="36"/>
        <v>2</v>
      </c>
      <c r="B304" s="86">
        <f t="shared" si="37"/>
        <v>8.4722322975659195E-3</v>
      </c>
      <c r="C304" s="23">
        <f t="shared" si="38"/>
        <v>1.3398688362727158</v>
      </c>
      <c r="D304" s="23">
        <f>ABS(C304-1)*B304*$I$4</f>
        <v>0.59002763468335395</v>
      </c>
      <c r="E304" s="26"/>
      <c r="G304" s="26"/>
      <c r="H304" s="26"/>
      <c r="I304" s="26"/>
      <c r="J304" s="185"/>
      <c r="L304" s="26"/>
      <c r="M304" s="26"/>
      <c r="N304" s="26"/>
      <c r="O304" s="26"/>
      <c r="P304" s="185"/>
      <c r="Q304" s="26"/>
      <c r="R304" s="185"/>
      <c r="S304" s="185"/>
      <c r="T304" s="26"/>
      <c r="U304" s="185"/>
      <c r="V304" s="26"/>
      <c r="W304" s="26"/>
      <c r="X304" s="185"/>
      <c r="Y304" s="26"/>
      <c r="Z304" s="185"/>
      <c r="AA304" s="185"/>
      <c r="AB304" s="185"/>
      <c r="AC304" s="185"/>
      <c r="AD304" s="185"/>
      <c r="AE304" s="185"/>
      <c r="AF304" s="185"/>
      <c r="AG304" s="185"/>
      <c r="AH304" s="185"/>
      <c r="AI304" s="185"/>
      <c r="AJ304" s="185"/>
      <c r="AK304" s="185"/>
      <c r="AL304" s="185"/>
      <c r="AM304" s="185"/>
      <c r="AN304" s="185"/>
      <c r="AO304" s="185"/>
      <c r="AP304" s="185"/>
      <c r="AQ304" s="185"/>
      <c r="AR304" s="185"/>
      <c r="AS304" s="185"/>
      <c r="AT304" s="185"/>
      <c r="AU304" s="185"/>
      <c r="AV304" s="185"/>
      <c r="AW304" s="185"/>
      <c r="AX304" s="185"/>
      <c r="AY304" s="185"/>
      <c r="AZ304" s="185"/>
      <c r="BA304" s="185"/>
      <c r="BB304" s="185"/>
      <c r="BC304" s="185"/>
      <c r="BD304" s="185"/>
      <c r="BE304" s="185"/>
      <c r="BF304" s="185"/>
      <c r="BG304" s="185"/>
      <c r="BH304" s="185"/>
      <c r="BI304" s="185"/>
      <c r="BJ304" s="185"/>
    </row>
    <row r="305" spans="1:62" x14ac:dyDescent="0.3">
      <c r="A305" s="24">
        <f t="shared" si="36"/>
        <v>3</v>
      </c>
      <c r="B305" s="86">
        <f t="shared" si="37"/>
        <v>8.3629217193825212E-3</v>
      </c>
      <c r="C305" s="23">
        <f t="shared" si="38"/>
        <v>1.3369491694984805</v>
      </c>
      <c r="D305" s="23">
        <f t="shared" si="39"/>
        <v>0.57741169406746939</v>
      </c>
      <c r="E305" s="26"/>
      <c r="G305" s="26"/>
      <c r="H305" s="26"/>
      <c r="I305" s="26"/>
      <c r="J305" s="185"/>
      <c r="L305" s="26"/>
      <c r="M305" s="26"/>
      <c r="N305" s="26"/>
      <c r="O305" s="26"/>
      <c r="P305" s="185"/>
      <c r="Q305" s="26"/>
      <c r="R305" s="185"/>
      <c r="S305" s="185"/>
      <c r="T305" s="26"/>
      <c r="U305" s="185"/>
      <c r="V305" s="26"/>
      <c r="W305" s="26"/>
      <c r="X305" s="185"/>
      <c r="Y305" s="26"/>
      <c r="Z305" s="185"/>
      <c r="AA305" s="185"/>
      <c r="AB305" s="185"/>
      <c r="AC305" s="185"/>
      <c r="AD305" s="185"/>
      <c r="AE305" s="185"/>
      <c r="AF305" s="185"/>
      <c r="AG305" s="185"/>
      <c r="AH305" s="185"/>
      <c r="AI305" s="185"/>
      <c r="AJ305" s="185"/>
      <c r="AK305" s="185"/>
      <c r="AL305" s="185"/>
      <c r="AM305" s="185"/>
      <c r="AN305" s="185"/>
      <c r="AO305" s="185"/>
      <c r="AP305" s="185"/>
      <c r="AQ305" s="185"/>
      <c r="AR305" s="185"/>
      <c r="AS305" s="185"/>
      <c r="AT305" s="185"/>
      <c r="AU305" s="185"/>
      <c r="AV305" s="185"/>
      <c r="AW305" s="185"/>
      <c r="AX305" s="185"/>
      <c r="AY305" s="185"/>
      <c r="AZ305" s="185"/>
      <c r="BA305" s="185"/>
      <c r="BB305" s="185"/>
      <c r="BC305" s="185"/>
      <c r="BD305" s="185"/>
      <c r="BE305" s="185"/>
      <c r="BF305" s="185"/>
      <c r="BG305" s="185"/>
      <c r="BH305" s="185"/>
      <c r="BI305" s="185"/>
      <c r="BJ305" s="185"/>
    </row>
    <row r="306" spans="1:62" x14ac:dyDescent="0.3">
      <c r="A306" s="24">
        <f t="shared" si="36"/>
        <v>4</v>
      </c>
      <c r="B306" s="86">
        <f t="shared" si="37"/>
        <v>7.894211209899164E-3</v>
      </c>
      <c r="C306" s="23">
        <f t="shared" si="38"/>
        <v>1.2987164525191559</v>
      </c>
      <c r="D306" s="23">
        <f t="shared" si="39"/>
        <v>0.48320457568277136</v>
      </c>
      <c r="E306" s="26"/>
      <c r="G306" s="26"/>
      <c r="H306" s="26"/>
      <c r="I306" s="26"/>
      <c r="J306" s="185"/>
      <c r="L306" s="26"/>
      <c r="M306" s="26"/>
      <c r="N306" s="26"/>
      <c r="O306" s="26"/>
      <c r="P306" s="185"/>
      <c r="Q306" s="26"/>
      <c r="R306" s="185"/>
      <c r="S306" s="185"/>
      <c r="T306" s="26"/>
      <c r="U306" s="185"/>
      <c r="V306" s="26"/>
      <c r="W306" s="26"/>
      <c r="X306" s="185"/>
      <c r="Y306" s="26"/>
      <c r="Z306" s="185"/>
      <c r="AA306" s="185"/>
      <c r="AB306" s="185"/>
      <c r="AC306" s="185"/>
      <c r="AD306" s="185"/>
      <c r="AE306" s="185"/>
      <c r="AF306" s="185"/>
      <c r="AG306" s="185"/>
      <c r="AH306" s="185"/>
      <c r="AI306" s="185"/>
      <c r="AJ306" s="185"/>
      <c r="AK306" s="185"/>
      <c r="AL306" s="185"/>
      <c r="AM306" s="185"/>
      <c r="AN306" s="185"/>
      <c r="AO306" s="185"/>
      <c r="AP306" s="185"/>
      <c r="AQ306" s="185"/>
      <c r="AR306" s="185"/>
      <c r="AS306" s="185"/>
      <c r="AT306" s="185"/>
      <c r="AU306" s="185"/>
      <c r="AV306" s="185"/>
      <c r="AW306" s="185"/>
      <c r="AX306" s="185"/>
      <c r="AY306" s="185"/>
      <c r="AZ306" s="185"/>
      <c r="BA306" s="185"/>
      <c r="BB306" s="185"/>
      <c r="BC306" s="185"/>
      <c r="BD306" s="185"/>
      <c r="BE306" s="185"/>
      <c r="BF306" s="185"/>
      <c r="BG306" s="185"/>
      <c r="BH306" s="185"/>
      <c r="BI306" s="185"/>
      <c r="BJ306" s="185"/>
    </row>
    <row r="307" spans="1:62" x14ac:dyDescent="0.3">
      <c r="A307" s="24">
        <f t="shared" si="36"/>
        <v>5</v>
      </c>
      <c r="B307" s="86">
        <f t="shared" si="37"/>
        <v>9.2132255199788276E-3</v>
      </c>
      <c r="C307" s="23">
        <f t="shared" si="38"/>
        <v>1.2943517094721571</v>
      </c>
      <c r="D307" s="23">
        <f t="shared" si="39"/>
        <v>0.55570130613810531</v>
      </c>
      <c r="E307" s="26"/>
      <c r="F307" s="26"/>
      <c r="G307" s="26"/>
      <c r="H307" s="26"/>
      <c r="I307" s="26"/>
      <c r="J307" s="185"/>
      <c r="L307" s="26"/>
      <c r="M307" s="26"/>
      <c r="N307" s="26"/>
      <c r="O307" s="26"/>
      <c r="P307" s="185"/>
      <c r="Q307" s="26"/>
      <c r="R307" s="185"/>
      <c r="S307" s="185"/>
      <c r="T307" s="26"/>
      <c r="U307" s="185"/>
      <c r="V307" s="26"/>
      <c r="W307" s="26"/>
      <c r="X307" s="185"/>
      <c r="Y307" s="26"/>
      <c r="Z307" s="185"/>
      <c r="AA307" s="185"/>
      <c r="AB307" s="185"/>
      <c r="AC307" s="185"/>
      <c r="AD307" s="185"/>
      <c r="AE307" s="185"/>
      <c r="AF307" s="185"/>
      <c r="AG307" s="185"/>
      <c r="AH307" s="185"/>
      <c r="AI307" s="185"/>
      <c r="AJ307" s="185"/>
      <c r="AK307" s="185"/>
      <c r="AL307" s="185"/>
      <c r="AM307" s="185"/>
      <c r="AN307" s="185"/>
      <c r="AO307" s="185"/>
      <c r="AP307" s="185"/>
      <c r="AQ307" s="185"/>
      <c r="AR307" s="185"/>
      <c r="AS307" s="185"/>
      <c r="AT307" s="185"/>
      <c r="AU307" s="185"/>
      <c r="AV307" s="185"/>
      <c r="AW307" s="185"/>
      <c r="AX307" s="185"/>
      <c r="AY307" s="185"/>
      <c r="AZ307" s="185"/>
      <c r="BA307" s="185"/>
      <c r="BB307" s="185"/>
      <c r="BC307" s="185"/>
      <c r="BD307" s="185"/>
      <c r="BE307" s="185"/>
      <c r="BF307" s="185"/>
      <c r="BG307" s="185"/>
      <c r="BH307" s="185"/>
      <c r="BI307" s="185"/>
      <c r="BJ307" s="185"/>
    </row>
    <row r="308" spans="1:62" x14ac:dyDescent="0.3">
      <c r="A308" s="24">
        <f t="shared" si="36"/>
        <v>6</v>
      </c>
      <c r="B308" s="86">
        <f t="shared" si="37"/>
        <v>1.0821084751803708E-2</v>
      </c>
      <c r="C308" s="23">
        <f t="shared" si="38"/>
        <v>1.2721116382076176</v>
      </c>
      <c r="D308" s="23">
        <f t="shared" si="39"/>
        <v>0.60336632641542987</v>
      </c>
      <c r="E308" s="26"/>
      <c r="F308" s="26"/>
      <c r="G308" s="26"/>
      <c r="H308" s="26"/>
      <c r="I308" s="26"/>
      <c r="J308" s="185"/>
      <c r="L308" s="26"/>
      <c r="M308" s="26"/>
      <c r="N308" s="26"/>
      <c r="O308" s="26"/>
      <c r="P308" s="185"/>
      <c r="Q308" s="26"/>
      <c r="R308" s="185"/>
      <c r="S308" s="185"/>
      <c r="T308" s="26"/>
      <c r="U308" s="185"/>
      <c r="V308" s="26"/>
      <c r="W308" s="26"/>
      <c r="X308" s="185"/>
      <c r="Y308" s="26"/>
      <c r="Z308" s="185"/>
      <c r="AA308" s="185"/>
      <c r="AB308" s="185"/>
      <c r="AC308" s="185"/>
      <c r="AD308" s="185"/>
      <c r="AE308" s="185"/>
      <c r="AF308" s="185"/>
      <c r="AG308" s="185"/>
      <c r="AH308" s="185"/>
      <c r="AI308" s="185"/>
      <c r="AJ308" s="185"/>
      <c r="AK308" s="185"/>
      <c r="AL308" s="185"/>
      <c r="AM308" s="185"/>
      <c r="AN308" s="185"/>
      <c r="AO308" s="185"/>
      <c r="AP308" s="185"/>
      <c r="AQ308" s="185"/>
      <c r="AR308" s="185"/>
      <c r="AS308" s="185"/>
      <c r="AT308" s="185"/>
      <c r="AU308" s="185"/>
      <c r="AV308" s="185"/>
      <c r="AW308" s="185"/>
      <c r="AX308" s="185"/>
      <c r="AY308" s="185"/>
      <c r="AZ308" s="185"/>
      <c r="BA308" s="185"/>
      <c r="BB308" s="185"/>
      <c r="BC308" s="185"/>
      <c r="BD308" s="185"/>
      <c r="BE308" s="185"/>
      <c r="BF308" s="185"/>
      <c r="BG308" s="185"/>
      <c r="BH308" s="185"/>
      <c r="BI308" s="185"/>
      <c r="BJ308" s="185"/>
    </row>
    <row r="309" spans="1:62" x14ac:dyDescent="0.3">
      <c r="A309" s="24">
        <f t="shared" si="36"/>
        <v>7</v>
      </c>
      <c r="B309" s="86">
        <f t="shared" si="37"/>
        <v>1.1815811013272623E-2</v>
      </c>
      <c r="C309" s="23">
        <f t="shared" si="38"/>
        <v>1.2381275638650471</v>
      </c>
      <c r="D309" s="23">
        <f t="shared" si="39"/>
        <v>0.57654917946823137</v>
      </c>
      <c r="E309" s="26"/>
      <c r="F309" s="26"/>
      <c r="G309" s="26"/>
      <c r="H309" s="26"/>
      <c r="I309" s="26"/>
      <c r="J309" s="185"/>
      <c r="L309" s="26"/>
      <c r="M309" s="26"/>
      <c r="N309" s="26"/>
      <c r="O309" s="26"/>
      <c r="P309" s="185"/>
      <c r="Q309" s="26"/>
      <c r="R309" s="185"/>
      <c r="S309" s="185"/>
      <c r="T309" s="26"/>
      <c r="U309" s="185"/>
      <c r="V309" s="26"/>
      <c r="W309" s="26"/>
      <c r="X309" s="185"/>
      <c r="Y309" s="26"/>
      <c r="Z309" s="185"/>
      <c r="AA309" s="185"/>
      <c r="AB309" s="185"/>
      <c r="AC309" s="185"/>
      <c r="AD309" s="185"/>
      <c r="AE309" s="185"/>
      <c r="AF309" s="185"/>
      <c r="AG309" s="185"/>
      <c r="AH309" s="185"/>
      <c r="AI309" s="185"/>
      <c r="AJ309" s="185"/>
      <c r="AK309" s="185"/>
      <c r="AL309" s="185"/>
      <c r="AM309" s="185"/>
      <c r="AN309" s="185"/>
      <c r="AO309" s="185"/>
      <c r="AP309" s="185"/>
      <c r="AQ309" s="185"/>
      <c r="AR309" s="185"/>
      <c r="AS309" s="185"/>
      <c r="AT309" s="185"/>
      <c r="AU309" s="185"/>
      <c r="AV309" s="185"/>
      <c r="AW309" s="185"/>
      <c r="AX309" s="185"/>
      <c r="AY309" s="185"/>
      <c r="AZ309" s="185"/>
      <c r="BA309" s="185"/>
      <c r="BB309" s="185"/>
      <c r="BC309" s="185"/>
      <c r="BD309" s="185"/>
      <c r="BE309" s="185"/>
      <c r="BF309" s="185"/>
      <c r="BG309" s="185"/>
      <c r="BH309" s="185"/>
      <c r="BI309" s="185"/>
      <c r="BJ309" s="185"/>
    </row>
    <row r="310" spans="1:62" x14ac:dyDescent="0.3">
      <c r="A310" s="24">
        <f t="shared" si="36"/>
        <v>8</v>
      </c>
      <c r="B310" s="86">
        <f t="shared" si="37"/>
        <v>1.2588603676611611E-2</v>
      </c>
      <c r="C310" s="23">
        <f t="shared" si="38"/>
        <v>1.2155248287302562</v>
      </c>
      <c r="D310" s="23">
        <f t="shared" si="39"/>
        <v>0.55595292942911034</v>
      </c>
      <c r="E310" s="26"/>
      <c r="F310" s="26"/>
      <c r="G310" s="26"/>
      <c r="H310" s="26"/>
      <c r="I310" s="26"/>
      <c r="J310" s="185"/>
      <c r="L310" s="26"/>
      <c r="M310" s="26"/>
      <c r="N310" s="26"/>
      <c r="O310" s="26"/>
      <c r="P310" s="185"/>
      <c r="Q310" s="26"/>
      <c r="R310" s="185"/>
      <c r="S310" s="185"/>
      <c r="T310" s="26"/>
      <c r="U310" s="185"/>
      <c r="V310" s="26"/>
      <c r="W310" s="26"/>
      <c r="X310" s="185"/>
      <c r="Y310" s="26"/>
      <c r="Z310" s="185"/>
      <c r="AA310" s="185"/>
      <c r="AB310" s="185"/>
      <c r="AC310" s="185"/>
      <c r="AD310" s="185"/>
      <c r="AE310" s="185"/>
      <c r="AF310" s="185"/>
      <c r="AG310" s="185"/>
      <c r="AH310" s="185"/>
      <c r="AI310" s="185"/>
      <c r="AJ310" s="185"/>
      <c r="AK310" s="185"/>
      <c r="AL310" s="185"/>
      <c r="AM310" s="185"/>
      <c r="AN310" s="185"/>
      <c r="AO310" s="185"/>
      <c r="AP310" s="185"/>
      <c r="AQ310" s="185"/>
      <c r="AR310" s="185"/>
      <c r="AS310" s="185"/>
      <c r="AT310" s="185"/>
      <c r="AU310" s="185"/>
      <c r="AV310" s="185"/>
      <c r="AW310" s="185"/>
      <c r="AX310" s="185"/>
      <c r="AY310" s="185"/>
      <c r="AZ310" s="185"/>
      <c r="BA310" s="185"/>
      <c r="BB310" s="185"/>
      <c r="BC310" s="185"/>
      <c r="BD310" s="185"/>
      <c r="BE310" s="185"/>
      <c r="BF310" s="185"/>
      <c r="BG310" s="185"/>
      <c r="BH310" s="185"/>
      <c r="BI310" s="185"/>
      <c r="BJ310" s="185"/>
    </row>
    <row r="311" spans="1:62" x14ac:dyDescent="0.3">
      <c r="A311" s="24">
        <f t="shared" si="36"/>
        <v>9</v>
      </c>
      <c r="B311" s="86">
        <f t="shared" si="37"/>
        <v>1.528824371356521E-2</v>
      </c>
      <c r="C311" s="23">
        <f t="shared" si="38"/>
        <v>1.1949706217502141</v>
      </c>
      <c r="D311" s="23">
        <f t="shared" si="39"/>
        <v>0.61078720011762788</v>
      </c>
      <c r="E311" s="26"/>
      <c r="F311" s="26"/>
      <c r="G311" s="26"/>
      <c r="H311" s="26"/>
      <c r="I311" s="26"/>
      <c r="J311" s="185"/>
      <c r="L311" s="26"/>
      <c r="M311" s="26"/>
      <c r="N311" s="26"/>
      <c r="O311" s="26"/>
      <c r="P311" s="185"/>
      <c r="Q311" s="26"/>
      <c r="R311" s="185"/>
      <c r="S311" s="185"/>
      <c r="T311" s="26"/>
      <c r="U311" s="185"/>
      <c r="V311" s="26"/>
      <c r="W311" s="26"/>
      <c r="X311" s="185"/>
      <c r="Y311" s="26"/>
      <c r="Z311" s="185"/>
      <c r="AA311" s="185"/>
      <c r="AB311" s="185"/>
      <c r="AC311" s="185"/>
      <c r="AD311" s="185"/>
      <c r="AE311" s="185"/>
      <c r="AF311" s="185"/>
      <c r="AG311" s="185"/>
      <c r="AH311" s="185"/>
      <c r="AI311" s="185"/>
      <c r="AJ311" s="185"/>
      <c r="AK311" s="185"/>
      <c r="AL311" s="185"/>
      <c r="AM311" s="185"/>
      <c r="AN311" s="185"/>
      <c r="AO311" s="185"/>
      <c r="AP311" s="185"/>
      <c r="AQ311" s="185"/>
      <c r="AR311" s="185"/>
      <c r="AS311" s="185"/>
      <c r="AT311" s="185"/>
      <c r="AU311" s="185"/>
      <c r="AV311" s="185"/>
      <c r="AW311" s="185"/>
      <c r="AX311" s="185"/>
      <c r="AY311" s="185"/>
      <c r="AZ311" s="185"/>
      <c r="BA311" s="185"/>
      <c r="BB311" s="185"/>
      <c r="BC311" s="185"/>
      <c r="BD311" s="185"/>
      <c r="BE311" s="185"/>
      <c r="BF311" s="185"/>
      <c r="BG311" s="185"/>
      <c r="BH311" s="185"/>
      <c r="BI311" s="185"/>
      <c r="BJ311" s="185"/>
    </row>
    <row r="312" spans="1:62" x14ac:dyDescent="0.3">
      <c r="A312" s="24">
        <f t="shared" si="36"/>
        <v>10</v>
      </c>
      <c r="B312" s="86">
        <f t="shared" si="37"/>
        <v>1.3021539815053126E-2</v>
      </c>
      <c r="C312" s="23">
        <f t="shared" si="38"/>
        <v>1.181205336896612</v>
      </c>
      <c r="D312" s="23">
        <f t="shared" si="39"/>
        <v>0.48350000283954747</v>
      </c>
      <c r="E312" s="26"/>
      <c r="F312" s="26"/>
      <c r="G312" s="26"/>
      <c r="H312" s="26"/>
      <c r="I312" s="26"/>
      <c r="J312" s="185"/>
      <c r="L312" s="26"/>
      <c r="M312" s="26"/>
      <c r="N312" s="26"/>
      <c r="O312" s="26"/>
      <c r="P312" s="185"/>
      <c r="Q312" s="26"/>
      <c r="R312" s="185"/>
      <c r="S312" s="185"/>
      <c r="T312" s="26"/>
      <c r="U312" s="185"/>
      <c r="V312" s="26"/>
      <c r="W312" s="26"/>
      <c r="X312" s="185"/>
      <c r="Y312" s="26"/>
      <c r="Z312" s="185"/>
      <c r="AA312" s="185"/>
      <c r="AB312" s="185"/>
      <c r="AC312" s="185"/>
      <c r="AD312" s="185"/>
      <c r="AE312" s="185"/>
      <c r="AF312" s="185"/>
      <c r="AG312" s="185"/>
      <c r="AH312" s="185"/>
      <c r="AI312" s="185"/>
      <c r="AJ312" s="185"/>
      <c r="AK312" s="185"/>
      <c r="AL312" s="185"/>
      <c r="AM312" s="185"/>
      <c r="AN312" s="185"/>
      <c r="AO312" s="185"/>
      <c r="AP312" s="185"/>
      <c r="AQ312" s="185"/>
      <c r="AR312" s="185"/>
      <c r="AS312" s="185"/>
      <c r="AT312" s="185"/>
      <c r="AU312" s="185"/>
      <c r="AV312" s="185"/>
      <c r="AW312" s="185"/>
      <c r="AX312" s="185"/>
      <c r="AY312" s="185"/>
      <c r="AZ312" s="185"/>
      <c r="BA312" s="185"/>
      <c r="BB312" s="185"/>
      <c r="BC312" s="185"/>
      <c r="BD312" s="185"/>
      <c r="BE312" s="185"/>
      <c r="BF312" s="185"/>
      <c r="BG312" s="185"/>
      <c r="BH312" s="185"/>
      <c r="BI312" s="185"/>
      <c r="BJ312" s="185"/>
    </row>
    <row r="313" spans="1:62" x14ac:dyDescent="0.3">
      <c r="A313" s="24">
        <f t="shared" si="36"/>
        <v>11</v>
      </c>
      <c r="B313" s="86">
        <f t="shared" si="37"/>
        <v>1.3459775860315656E-2</v>
      </c>
      <c r="C313" s="23">
        <f t="shared" si="38"/>
        <v>1.1655287569206427</v>
      </c>
      <c r="D313" s="23">
        <f t="shared" si="39"/>
        <v>0.45653537495365465</v>
      </c>
      <c r="E313" s="26"/>
      <c r="F313" s="26"/>
      <c r="G313" s="26"/>
      <c r="H313" s="26"/>
      <c r="I313" s="26"/>
      <c r="J313" s="185"/>
      <c r="L313" s="26"/>
      <c r="M313" s="26"/>
      <c r="N313" s="26"/>
      <c r="O313" s="26"/>
      <c r="P313" s="185"/>
      <c r="Q313" s="26"/>
      <c r="R313" s="185"/>
      <c r="S313" s="185"/>
      <c r="T313" s="26"/>
      <c r="U313" s="185"/>
      <c r="V313" s="26"/>
      <c r="W313" s="26"/>
      <c r="X313" s="185"/>
      <c r="Y313" s="26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185"/>
      <c r="AJ313" s="185"/>
      <c r="AK313" s="185"/>
      <c r="AL313" s="185"/>
      <c r="AM313" s="185"/>
      <c r="AN313" s="185"/>
      <c r="AO313" s="185"/>
      <c r="AP313" s="185"/>
      <c r="AQ313" s="185"/>
      <c r="AR313" s="185"/>
      <c r="AS313" s="185"/>
      <c r="AT313" s="185"/>
      <c r="AU313" s="185"/>
      <c r="AV313" s="185"/>
      <c r="AW313" s="185"/>
      <c r="AX313" s="185"/>
      <c r="AY313" s="185"/>
      <c r="AZ313" s="185"/>
      <c r="BA313" s="185"/>
      <c r="BB313" s="185"/>
      <c r="BC313" s="185"/>
      <c r="BD313" s="185"/>
      <c r="BE313" s="185"/>
      <c r="BF313" s="185"/>
      <c r="BG313" s="185"/>
      <c r="BH313" s="185"/>
      <c r="BI313" s="185"/>
      <c r="BJ313" s="185"/>
    </row>
    <row r="314" spans="1:62" x14ac:dyDescent="0.3">
      <c r="A314" s="24">
        <f t="shared" si="36"/>
        <v>12</v>
      </c>
      <c r="B314" s="86">
        <f t="shared" si="37"/>
        <v>1.3092757312960491E-2</v>
      </c>
      <c r="C314" s="23">
        <f t="shared" si="38"/>
        <v>1.1456854348198038</v>
      </c>
      <c r="D314" s="23">
        <f t="shared" si="39"/>
        <v>0.39085026047261545</v>
      </c>
      <c r="E314" s="26"/>
      <c r="F314" s="26"/>
      <c r="G314" s="26"/>
      <c r="H314" s="26"/>
      <c r="I314" s="26"/>
      <c r="J314" s="185"/>
      <c r="L314" s="26"/>
      <c r="M314" s="26"/>
      <c r="N314" s="26"/>
      <c r="O314" s="26"/>
      <c r="P314" s="185"/>
      <c r="Q314" s="26"/>
      <c r="R314" s="185"/>
      <c r="S314" s="185"/>
      <c r="T314" s="26"/>
      <c r="U314" s="185"/>
      <c r="V314" s="26"/>
      <c r="W314" s="26"/>
      <c r="X314" s="185"/>
      <c r="Y314" s="26"/>
      <c r="Z314" s="185"/>
      <c r="AA314" s="185"/>
      <c r="AB314" s="185"/>
      <c r="AC314" s="185"/>
      <c r="AD314" s="185"/>
      <c r="AE314" s="185"/>
      <c r="AF314" s="185"/>
      <c r="AG314" s="185"/>
      <c r="AH314" s="185"/>
      <c r="AI314" s="185"/>
      <c r="AJ314" s="185"/>
      <c r="AK314" s="185"/>
      <c r="AL314" s="185"/>
      <c r="AM314" s="185"/>
      <c r="AN314" s="185"/>
      <c r="AO314" s="185"/>
      <c r="AP314" s="185"/>
      <c r="AQ314" s="185"/>
      <c r="AR314" s="185"/>
      <c r="AS314" s="185"/>
      <c r="AT314" s="185"/>
      <c r="AU314" s="185"/>
      <c r="AV314" s="185"/>
      <c r="AW314" s="185"/>
      <c r="AX314" s="185"/>
      <c r="AY314" s="185"/>
      <c r="AZ314" s="185"/>
      <c r="BA314" s="185"/>
      <c r="BB314" s="185"/>
      <c r="BC314" s="185"/>
      <c r="BD314" s="185"/>
      <c r="BE314" s="185"/>
      <c r="BF314" s="185"/>
      <c r="BG314" s="185"/>
      <c r="BH314" s="185"/>
      <c r="BI314" s="185"/>
      <c r="BJ314" s="185"/>
    </row>
    <row r="315" spans="1:62" x14ac:dyDescent="0.3">
      <c r="A315" s="24">
        <f t="shared" si="36"/>
        <v>13</v>
      </c>
      <c r="B315" s="86">
        <f t="shared" si="37"/>
        <v>1.3766839211758107E-2</v>
      </c>
      <c r="C315" s="23">
        <f t="shared" si="38"/>
        <v>1.0890726452404103</v>
      </c>
      <c r="D315" s="23">
        <f t="shared" si="39"/>
        <v>0.25127063857342613</v>
      </c>
      <c r="E315" s="26"/>
      <c r="F315" s="26"/>
      <c r="G315" s="26"/>
      <c r="H315" s="26"/>
      <c r="I315" s="26"/>
      <c r="J315" s="185"/>
      <c r="L315" s="26"/>
      <c r="M315" s="26"/>
      <c r="N315" s="26"/>
      <c r="O315" s="26"/>
      <c r="P315" s="185"/>
      <c r="Q315" s="26"/>
      <c r="R315" s="185"/>
      <c r="S315" s="185"/>
      <c r="T315" s="26"/>
      <c r="U315" s="185"/>
      <c r="V315" s="26"/>
      <c r="W315" s="26"/>
      <c r="X315" s="185"/>
      <c r="Y315" s="26"/>
      <c r="Z315" s="185"/>
      <c r="AA315" s="185"/>
      <c r="AB315" s="185"/>
      <c r="AC315" s="185"/>
      <c r="AD315" s="185"/>
      <c r="AE315" s="185"/>
      <c r="AF315" s="185"/>
      <c r="AG315" s="185"/>
      <c r="AH315" s="185"/>
      <c r="AI315" s="185"/>
      <c r="AJ315" s="185"/>
      <c r="AK315" s="185"/>
      <c r="AL315" s="185"/>
      <c r="AM315" s="185"/>
      <c r="AN315" s="185"/>
      <c r="AO315" s="185"/>
      <c r="AP315" s="185"/>
      <c r="AQ315" s="185"/>
      <c r="AR315" s="185"/>
      <c r="AS315" s="185"/>
      <c r="AT315" s="185"/>
      <c r="AU315" s="185"/>
      <c r="AV315" s="185"/>
      <c r="AW315" s="185"/>
      <c r="AX315" s="185"/>
      <c r="AY315" s="185"/>
      <c r="AZ315" s="185"/>
      <c r="BA315" s="185"/>
      <c r="BB315" s="185"/>
      <c r="BC315" s="185"/>
      <c r="BD315" s="185"/>
      <c r="BE315" s="185"/>
      <c r="BF315" s="185"/>
      <c r="BG315" s="185"/>
      <c r="BH315" s="185"/>
      <c r="BI315" s="185"/>
      <c r="BJ315" s="185"/>
    </row>
    <row r="316" spans="1:62" x14ac:dyDescent="0.3">
      <c r="A316" s="24">
        <f t="shared" si="36"/>
        <v>14</v>
      </c>
      <c r="B316" s="86">
        <f t="shared" si="37"/>
        <v>1.3800626117742068E-2</v>
      </c>
      <c r="C316" s="23">
        <f t="shared" si="38"/>
        <v>1.0571866400003991</v>
      </c>
      <c r="D316" s="23">
        <f t="shared" si="39"/>
        <v>0.16171731567357947</v>
      </c>
      <c r="E316" s="26"/>
      <c r="F316" s="26"/>
      <c r="G316" s="26"/>
      <c r="H316" s="26"/>
      <c r="I316" s="26"/>
      <c r="J316" s="185"/>
      <c r="L316" s="26"/>
      <c r="M316" s="26"/>
      <c r="N316" s="26"/>
      <c r="O316" s="26"/>
      <c r="P316" s="185"/>
      <c r="Q316" s="26"/>
      <c r="R316" s="185"/>
      <c r="S316" s="185"/>
      <c r="T316" s="26"/>
      <c r="U316" s="185"/>
      <c r="V316" s="26"/>
      <c r="W316" s="26"/>
      <c r="X316" s="185"/>
      <c r="Y316" s="26"/>
      <c r="Z316" s="185"/>
      <c r="AA316" s="185"/>
      <c r="AB316" s="185"/>
      <c r="AC316" s="185"/>
      <c r="AD316" s="185"/>
      <c r="AE316" s="185"/>
      <c r="AF316" s="185"/>
      <c r="AG316" s="185"/>
      <c r="AH316" s="185"/>
      <c r="AI316" s="185"/>
      <c r="AJ316" s="185"/>
      <c r="AK316" s="185"/>
      <c r="AL316" s="185"/>
      <c r="AM316" s="185"/>
      <c r="AN316" s="185"/>
      <c r="AO316" s="185"/>
      <c r="AP316" s="185"/>
      <c r="AQ316" s="185"/>
      <c r="AR316" s="185"/>
      <c r="AS316" s="185"/>
      <c r="AT316" s="185"/>
      <c r="AU316" s="185"/>
      <c r="AV316" s="185"/>
      <c r="AW316" s="185"/>
      <c r="AX316" s="185"/>
      <c r="AY316" s="185"/>
      <c r="AZ316" s="185"/>
      <c r="BA316" s="185"/>
      <c r="BB316" s="185"/>
      <c r="BC316" s="185"/>
      <c r="BD316" s="185"/>
      <c r="BE316" s="185"/>
      <c r="BF316" s="185"/>
      <c r="BG316" s="185"/>
      <c r="BH316" s="185"/>
      <c r="BI316" s="185"/>
      <c r="BJ316" s="185"/>
    </row>
    <row r="317" spans="1:62" x14ac:dyDescent="0.3">
      <c r="A317" s="24">
        <f t="shared" si="36"/>
        <v>15</v>
      </c>
      <c r="B317" s="86">
        <f t="shared" si="37"/>
        <v>1.4318360765319796E-2</v>
      </c>
      <c r="C317" s="23">
        <f t="shared" si="38"/>
        <v>1.0408185408382797</v>
      </c>
      <c r="D317" s="23">
        <f t="shared" si="39"/>
        <v>0.11976059078204054</v>
      </c>
      <c r="E317" s="26"/>
      <c r="F317" s="26"/>
      <c r="G317" s="26"/>
      <c r="H317" s="26"/>
      <c r="I317" s="26"/>
      <c r="J317" s="185"/>
      <c r="L317" s="26"/>
      <c r="M317" s="26"/>
      <c r="N317" s="26"/>
      <c r="O317" s="26"/>
      <c r="P317" s="185"/>
      <c r="Q317" s="26"/>
      <c r="R317" s="185"/>
      <c r="S317" s="185"/>
      <c r="T317" s="26"/>
      <c r="U317" s="185"/>
      <c r="V317" s="26"/>
      <c r="W317" s="26"/>
      <c r="X317" s="185"/>
      <c r="Y317" s="26"/>
      <c r="Z317" s="185"/>
      <c r="AA317" s="185"/>
      <c r="AB317" s="185"/>
      <c r="AC317" s="185"/>
      <c r="AD317" s="185"/>
      <c r="AE317" s="185"/>
      <c r="AF317" s="185"/>
      <c r="AG317" s="185"/>
      <c r="AH317" s="185"/>
      <c r="AI317" s="185"/>
      <c r="AJ317" s="185"/>
      <c r="AK317" s="185"/>
      <c r="AL317" s="185"/>
      <c r="AM317" s="185"/>
      <c r="AN317" s="185"/>
      <c r="AO317" s="185"/>
      <c r="AP317" s="185"/>
      <c r="AQ317" s="185"/>
      <c r="AR317" s="185"/>
      <c r="AS317" s="185"/>
      <c r="AT317" s="185"/>
      <c r="AU317" s="185"/>
      <c r="AV317" s="185"/>
      <c r="AW317" s="185"/>
      <c r="AX317" s="185"/>
      <c r="AY317" s="185"/>
      <c r="AZ317" s="185"/>
      <c r="BA317" s="185"/>
      <c r="BB317" s="185"/>
      <c r="BC317" s="185"/>
      <c r="BD317" s="185"/>
      <c r="BE317" s="185"/>
      <c r="BF317" s="185"/>
      <c r="BG317" s="185"/>
      <c r="BH317" s="185"/>
      <c r="BI317" s="185"/>
      <c r="BJ317" s="185"/>
    </row>
    <row r="318" spans="1:62" x14ac:dyDescent="0.3">
      <c r="A318" s="24">
        <f t="shared" si="36"/>
        <v>16</v>
      </c>
      <c r="B318" s="86">
        <f t="shared" si="37"/>
        <v>1.4323991916317121E-2</v>
      </c>
      <c r="C318" s="23">
        <f t="shared" si="38"/>
        <v>1.0283017591260715</v>
      </c>
      <c r="D318" s="23">
        <f t="shared" si="39"/>
        <v>8.3069319157372867E-2</v>
      </c>
      <c r="E318" s="26"/>
      <c r="F318" s="26"/>
      <c r="G318" s="26"/>
      <c r="H318" s="26"/>
      <c r="I318" s="26"/>
      <c r="J318" s="185"/>
      <c r="L318" s="26"/>
      <c r="M318" s="26"/>
      <c r="N318" s="26"/>
      <c r="O318" s="26"/>
      <c r="P318" s="185"/>
      <c r="Q318" s="26"/>
      <c r="R318" s="185"/>
      <c r="S318" s="185"/>
      <c r="T318" s="26"/>
      <c r="U318" s="185"/>
      <c r="V318" s="26"/>
      <c r="W318" s="26"/>
      <c r="X318" s="185"/>
      <c r="Y318" s="26"/>
      <c r="Z318" s="185"/>
      <c r="AA318" s="185"/>
      <c r="AB318" s="185"/>
      <c r="AC318" s="185"/>
      <c r="AD318" s="185"/>
      <c r="AE318" s="185"/>
      <c r="AF318" s="185"/>
      <c r="AG318" s="185"/>
      <c r="AH318" s="185"/>
      <c r="AI318" s="185"/>
      <c r="AJ318" s="185"/>
      <c r="AK318" s="185"/>
      <c r="AL318" s="185"/>
      <c r="AM318" s="185"/>
      <c r="AN318" s="185"/>
      <c r="AO318" s="185"/>
      <c r="AP318" s="185"/>
      <c r="AQ318" s="185"/>
      <c r="AR318" s="185"/>
      <c r="AS318" s="185"/>
      <c r="AT318" s="185"/>
      <c r="AU318" s="185"/>
      <c r="AV318" s="185"/>
      <c r="AW318" s="185"/>
      <c r="AX318" s="185"/>
      <c r="AY318" s="185"/>
      <c r="AZ318" s="185"/>
      <c r="BA318" s="185"/>
      <c r="BB318" s="185"/>
      <c r="BC318" s="185"/>
      <c r="BD318" s="185"/>
      <c r="BE318" s="185"/>
      <c r="BF318" s="185"/>
      <c r="BG318" s="185"/>
      <c r="BH318" s="185"/>
      <c r="BI318" s="185"/>
      <c r="BJ318" s="185"/>
    </row>
    <row r="319" spans="1:62" x14ac:dyDescent="0.3">
      <c r="A319" s="24">
        <f t="shared" si="36"/>
        <v>17</v>
      </c>
      <c r="B319" s="86">
        <f t="shared" si="37"/>
        <v>1.4154394898044698E-2</v>
      </c>
      <c r="C319" s="23">
        <f t="shared" si="38"/>
        <v>1.014822148051385</v>
      </c>
      <c r="D319" s="23">
        <f t="shared" si="39"/>
        <v>4.2989818166792364E-2</v>
      </c>
      <c r="E319" s="26"/>
      <c r="F319" s="26"/>
      <c r="G319" s="26"/>
      <c r="H319" s="26"/>
      <c r="I319" s="26"/>
      <c r="J319" s="185"/>
      <c r="L319" s="26"/>
      <c r="M319" s="26"/>
      <c r="N319" s="26"/>
      <c r="O319" s="26"/>
      <c r="P319" s="185"/>
      <c r="Q319" s="26"/>
      <c r="R319" s="185"/>
      <c r="S319" s="185"/>
      <c r="T319" s="26"/>
      <c r="U319" s="185"/>
      <c r="V319" s="26"/>
      <c r="W319" s="26"/>
      <c r="X319" s="185"/>
      <c r="Y319" s="26"/>
      <c r="Z319" s="185"/>
      <c r="AA319" s="185"/>
      <c r="AB319" s="185"/>
      <c r="AC319" s="185"/>
      <c r="AD319" s="185"/>
      <c r="AE319" s="185"/>
      <c r="AF319" s="185"/>
      <c r="AG319" s="185"/>
      <c r="AH319" s="185"/>
      <c r="AI319" s="185"/>
      <c r="AJ319" s="185"/>
      <c r="AK319" s="185"/>
      <c r="AL319" s="185"/>
      <c r="AM319" s="185"/>
      <c r="AN319" s="185"/>
      <c r="AO319" s="185"/>
      <c r="AP319" s="185"/>
      <c r="AQ319" s="185"/>
      <c r="AR319" s="185"/>
      <c r="AS319" s="185"/>
      <c r="AT319" s="185"/>
      <c r="AU319" s="185"/>
      <c r="AV319" s="185"/>
      <c r="AW319" s="185"/>
      <c r="AX319" s="185"/>
      <c r="AY319" s="185"/>
      <c r="AZ319" s="185"/>
      <c r="BA319" s="185"/>
      <c r="BB319" s="185"/>
      <c r="BC319" s="185"/>
      <c r="BD319" s="185"/>
      <c r="BE319" s="185"/>
      <c r="BF319" s="185"/>
      <c r="BG319" s="185"/>
      <c r="BH319" s="185"/>
      <c r="BI319" s="185"/>
      <c r="BJ319" s="185"/>
    </row>
    <row r="320" spans="1:62" x14ac:dyDescent="0.3">
      <c r="A320" s="24">
        <f t="shared" si="36"/>
        <v>18</v>
      </c>
      <c r="B320" s="86">
        <f t="shared" si="37"/>
        <v>1.380791348962096E-2</v>
      </c>
      <c r="C320" s="23">
        <f t="shared" si="38"/>
        <v>1.0119336599639521</v>
      </c>
      <c r="D320" s="23">
        <f t="shared" si="39"/>
        <v>3.3764853496349133E-2</v>
      </c>
      <c r="E320" s="26"/>
      <c r="F320" s="26"/>
      <c r="G320" s="26"/>
      <c r="H320" s="26"/>
      <c r="I320" s="26"/>
      <c r="J320" s="185"/>
      <c r="L320" s="26"/>
      <c r="M320" s="26"/>
      <c r="N320" s="26"/>
      <c r="O320" s="26"/>
      <c r="P320" s="185"/>
      <c r="Q320" s="26"/>
      <c r="R320" s="185"/>
      <c r="S320" s="185"/>
      <c r="T320" s="26"/>
      <c r="U320" s="185"/>
      <c r="V320" s="26"/>
      <c r="W320" s="26"/>
      <c r="X320" s="185"/>
      <c r="Y320" s="26"/>
      <c r="Z320" s="185"/>
      <c r="AA320" s="185"/>
      <c r="AB320" s="185"/>
      <c r="AC320" s="185"/>
      <c r="AD320" s="185"/>
      <c r="AE320" s="185"/>
      <c r="AF320" s="185"/>
      <c r="AG320" s="185"/>
      <c r="AH320" s="185"/>
      <c r="AI320" s="185"/>
      <c r="AJ320" s="185"/>
      <c r="AK320" s="185"/>
      <c r="AL320" s="185"/>
      <c r="AM320" s="185"/>
      <c r="AN320" s="185"/>
      <c r="AO320" s="185"/>
      <c r="AP320" s="185"/>
      <c r="AQ320" s="185"/>
      <c r="AR320" s="185"/>
      <c r="AS320" s="185"/>
      <c r="AT320" s="185"/>
      <c r="AU320" s="185"/>
      <c r="AV320" s="185"/>
      <c r="AW320" s="185"/>
      <c r="AX320" s="185"/>
      <c r="AY320" s="185"/>
      <c r="AZ320" s="185"/>
      <c r="BA320" s="185"/>
      <c r="BB320" s="185"/>
      <c r="BC320" s="185"/>
      <c r="BD320" s="185"/>
      <c r="BE320" s="185"/>
      <c r="BF320" s="185"/>
      <c r="BG320" s="185"/>
      <c r="BH320" s="185"/>
      <c r="BI320" s="185"/>
      <c r="BJ320" s="185"/>
    </row>
    <row r="321" spans="1:62" x14ac:dyDescent="0.3">
      <c r="A321" s="24">
        <f t="shared" si="36"/>
        <v>19</v>
      </c>
      <c r="B321" s="86">
        <f t="shared" si="37"/>
        <v>1.4113651864358159E-2</v>
      </c>
      <c r="C321" s="23">
        <f t="shared" si="38"/>
        <v>1.0023053663391763</v>
      </c>
      <c r="D321" s="23">
        <f t="shared" si="39"/>
        <v>6.667184933429846E-3</v>
      </c>
      <c r="E321" s="26"/>
      <c r="F321" s="26"/>
      <c r="G321" s="26"/>
      <c r="H321" s="26"/>
      <c r="I321" s="26"/>
      <c r="J321" s="185"/>
      <c r="L321" s="26"/>
      <c r="M321" s="26"/>
      <c r="N321" s="26"/>
      <c r="O321" s="26"/>
      <c r="P321" s="185"/>
      <c r="Q321" s="26"/>
      <c r="R321" s="185"/>
      <c r="S321" s="185"/>
      <c r="T321" s="26"/>
      <c r="U321" s="185"/>
      <c r="V321" s="26"/>
      <c r="W321" s="26"/>
      <c r="X321" s="185"/>
      <c r="Y321" s="26"/>
      <c r="Z321" s="185"/>
      <c r="AA321" s="185"/>
      <c r="AB321" s="185"/>
      <c r="AC321" s="185"/>
      <c r="AD321" s="185"/>
      <c r="AE321" s="185"/>
      <c r="AF321" s="185"/>
      <c r="AG321" s="185"/>
      <c r="AH321" s="185"/>
      <c r="AI321" s="185"/>
      <c r="AJ321" s="185"/>
      <c r="AK321" s="185"/>
      <c r="AL321" s="185"/>
      <c r="AM321" s="185"/>
      <c r="AN321" s="185"/>
      <c r="AO321" s="185"/>
      <c r="AP321" s="185"/>
      <c r="AQ321" s="185"/>
      <c r="AR321" s="185"/>
      <c r="AS321" s="185"/>
      <c r="AT321" s="185"/>
      <c r="AU321" s="185"/>
      <c r="AV321" s="185"/>
      <c r="AW321" s="185"/>
      <c r="AX321" s="185"/>
      <c r="AY321" s="185"/>
      <c r="AZ321" s="185"/>
      <c r="BA321" s="185"/>
      <c r="BB321" s="185"/>
      <c r="BC321" s="185"/>
      <c r="BD321" s="185"/>
      <c r="BE321" s="185"/>
      <c r="BF321" s="185"/>
      <c r="BG321" s="185"/>
      <c r="BH321" s="185"/>
      <c r="BI321" s="185"/>
      <c r="BJ321" s="185"/>
    </row>
    <row r="322" spans="1:62" x14ac:dyDescent="0.3">
      <c r="A322" s="24">
        <f t="shared" si="36"/>
        <v>20</v>
      </c>
      <c r="B322" s="86">
        <f t="shared" si="37"/>
        <v>1.3833088047020773E-2</v>
      </c>
      <c r="C322" s="23">
        <f t="shared" si="38"/>
        <v>0.99556556080183312</v>
      </c>
      <c r="D322" s="23">
        <f t="shared" si="39"/>
        <v>1.2569586733909488E-2</v>
      </c>
      <c r="E322" s="26"/>
      <c r="F322" s="26"/>
      <c r="G322" s="26"/>
      <c r="H322" s="26"/>
      <c r="I322" s="26"/>
      <c r="J322" s="185"/>
      <c r="L322" s="26"/>
      <c r="M322" s="26"/>
      <c r="N322" s="26"/>
      <c r="O322" s="26"/>
      <c r="P322" s="185"/>
      <c r="Q322" s="26"/>
      <c r="R322" s="185"/>
      <c r="S322" s="185"/>
      <c r="T322" s="26"/>
      <c r="U322" s="185"/>
      <c r="V322" s="26"/>
      <c r="W322" s="26"/>
      <c r="X322" s="185"/>
      <c r="Y322" s="26"/>
      <c r="Z322" s="185"/>
      <c r="AA322" s="185"/>
      <c r="AB322" s="185"/>
      <c r="AC322" s="185"/>
      <c r="AD322" s="185"/>
      <c r="AE322" s="185"/>
      <c r="AF322" s="185"/>
      <c r="AG322" s="185"/>
      <c r="AH322" s="185"/>
      <c r="AI322" s="185"/>
      <c r="AJ322" s="185"/>
      <c r="AK322" s="185"/>
      <c r="AL322" s="185"/>
      <c r="AM322" s="185"/>
      <c r="AN322" s="185"/>
      <c r="AO322" s="185"/>
      <c r="AP322" s="185"/>
      <c r="AQ322" s="185"/>
      <c r="AR322" s="185"/>
      <c r="AS322" s="185"/>
      <c r="AT322" s="185"/>
      <c r="AU322" s="185"/>
      <c r="AV322" s="185"/>
      <c r="AW322" s="185"/>
      <c r="AX322" s="185"/>
      <c r="AY322" s="185"/>
      <c r="AZ322" s="185"/>
      <c r="BA322" s="185"/>
      <c r="BB322" s="185"/>
      <c r="BC322" s="185"/>
      <c r="BD322" s="185"/>
      <c r="BE322" s="185"/>
      <c r="BF322" s="185"/>
      <c r="BG322" s="185"/>
      <c r="BH322" s="185"/>
      <c r="BI322" s="185"/>
      <c r="BJ322" s="185"/>
    </row>
    <row r="323" spans="1:62" x14ac:dyDescent="0.3">
      <c r="A323" s="24">
        <f t="shared" si="36"/>
        <v>21</v>
      </c>
      <c r="B323" s="86">
        <f t="shared" si="37"/>
        <v>1.326599801717236E-2</v>
      </c>
      <c r="C323" s="23">
        <f t="shared" si="38"/>
        <v>0.99267707271440042</v>
      </c>
      <c r="D323" s="23">
        <f t="shared" si="39"/>
        <v>1.9906174329889021E-2</v>
      </c>
      <c r="E323" s="26"/>
      <c r="F323" s="26"/>
      <c r="G323" s="26"/>
      <c r="H323" s="26"/>
      <c r="I323" s="26"/>
      <c r="J323" s="185"/>
      <c r="L323" s="26"/>
      <c r="M323" s="26"/>
      <c r="N323" s="26"/>
      <c r="O323" s="26"/>
      <c r="P323" s="185"/>
      <c r="Q323" s="26"/>
      <c r="R323" s="185"/>
      <c r="S323" s="185"/>
      <c r="T323" s="26"/>
      <c r="U323" s="185"/>
      <c r="V323" s="26"/>
      <c r="W323" s="26"/>
      <c r="X323" s="185"/>
      <c r="Y323" s="26"/>
      <c r="Z323" s="185"/>
      <c r="AA323" s="185"/>
      <c r="AB323" s="185"/>
      <c r="AC323" s="185"/>
      <c r="AD323" s="185"/>
      <c r="AE323" s="185"/>
      <c r="AF323" s="185"/>
      <c r="AG323" s="185"/>
      <c r="AH323" s="185"/>
      <c r="AI323" s="185"/>
      <c r="AJ323" s="185"/>
      <c r="AK323" s="185"/>
      <c r="AL323" s="185"/>
      <c r="AM323" s="185"/>
      <c r="AN323" s="185"/>
      <c r="AO323" s="185"/>
      <c r="AP323" s="185"/>
      <c r="AQ323" s="185"/>
      <c r="AR323" s="185"/>
      <c r="AS323" s="185"/>
      <c r="AT323" s="185"/>
      <c r="AU323" s="185"/>
      <c r="AV323" s="185"/>
      <c r="AW323" s="185"/>
      <c r="AX323" s="185"/>
      <c r="AY323" s="185"/>
      <c r="AZ323" s="185"/>
      <c r="BA323" s="185"/>
      <c r="BB323" s="185"/>
      <c r="BC323" s="185"/>
      <c r="BD323" s="185"/>
      <c r="BE323" s="185"/>
      <c r="BF323" s="185"/>
      <c r="BG323" s="185"/>
      <c r="BH323" s="185"/>
      <c r="BI323" s="185"/>
      <c r="BJ323" s="185"/>
    </row>
    <row r="324" spans="1:62" x14ac:dyDescent="0.3">
      <c r="A324" s="24">
        <f t="shared" si="36"/>
        <v>22</v>
      </c>
      <c r="B324" s="86">
        <f t="shared" si="37"/>
        <v>1.2821468332559878E-2</v>
      </c>
      <c r="C324" s="23">
        <f t="shared" si="38"/>
        <v>0.9888257552644899</v>
      </c>
      <c r="D324" s="23">
        <f t="shared" si="39"/>
        <v>2.9357501808154916E-2</v>
      </c>
      <c r="E324" s="26"/>
      <c r="F324" s="26"/>
      <c r="G324" s="26"/>
      <c r="H324" s="26"/>
      <c r="I324" s="26"/>
      <c r="J324" s="185"/>
      <c r="L324" s="26"/>
      <c r="M324" s="26"/>
      <c r="N324" s="26"/>
      <c r="O324" s="26"/>
      <c r="P324" s="185"/>
      <c r="Q324" s="26"/>
      <c r="R324" s="185"/>
      <c r="S324" s="185"/>
      <c r="T324" s="26"/>
      <c r="U324" s="185"/>
      <c r="V324" s="26"/>
      <c r="W324" s="26"/>
      <c r="X324" s="185"/>
      <c r="Y324" s="26"/>
      <c r="Z324" s="185"/>
      <c r="AA324" s="185"/>
      <c r="AB324" s="185"/>
      <c r="AC324" s="185"/>
      <c r="AD324" s="185"/>
      <c r="AE324" s="185"/>
      <c r="AF324" s="185"/>
      <c r="AG324" s="185"/>
      <c r="AH324" s="185"/>
      <c r="AI324" s="185"/>
      <c r="AJ324" s="185"/>
      <c r="AK324" s="185"/>
      <c r="AL324" s="185"/>
      <c r="AM324" s="185"/>
      <c r="AN324" s="185"/>
      <c r="AO324" s="185"/>
      <c r="AP324" s="185"/>
      <c r="AQ324" s="185"/>
      <c r="AR324" s="185"/>
      <c r="AS324" s="185"/>
      <c r="AT324" s="185"/>
      <c r="AU324" s="185"/>
      <c r="AV324" s="185"/>
      <c r="AW324" s="185"/>
      <c r="AX324" s="185"/>
      <c r="AY324" s="185"/>
      <c r="AZ324" s="185"/>
      <c r="BA324" s="185"/>
      <c r="BB324" s="185"/>
      <c r="BC324" s="185"/>
      <c r="BD324" s="185"/>
      <c r="BE324" s="185"/>
      <c r="BF324" s="185"/>
      <c r="BG324" s="185"/>
      <c r="BH324" s="185"/>
      <c r="BI324" s="185"/>
      <c r="BJ324" s="185"/>
    </row>
    <row r="325" spans="1:62" x14ac:dyDescent="0.3">
      <c r="A325" s="24">
        <f t="shared" si="36"/>
        <v>23</v>
      </c>
      <c r="B325" s="86">
        <f t="shared" si="37"/>
        <v>1.3404789327047643E-2</v>
      </c>
      <c r="C325" s="23">
        <f t="shared" si="38"/>
        <v>0.9888257552644899</v>
      </c>
      <c r="D325" s="23">
        <f t="shared" si="39"/>
        <v>3.0693140340827579E-2</v>
      </c>
      <c r="E325" s="26"/>
      <c r="F325" s="26"/>
      <c r="G325" s="26"/>
      <c r="H325" s="26"/>
      <c r="I325" s="26"/>
      <c r="J325" s="185"/>
      <c r="L325" s="26"/>
      <c r="M325" s="26"/>
      <c r="N325" s="26"/>
      <c r="O325" s="26"/>
      <c r="P325" s="185"/>
      <c r="Q325" s="26"/>
      <c r="R325" s="185"/>
      <c r="S325" s="185"/>
      <c r="T325" s="26"/>
      <c r="U325" s="185"/>
      <c r="V325" s="26"/>
      <c r="W325" s="26"/>
      <c r="X325" s="185"/>
      <c r="Y325" s="26"/>
      <c r="Z325" s="185"/>
      <c r="AA325" s="185"/>
      <c r="AB325" s="185"/>
      <c r="AC325" s="185"/>
      <c r="AD325" s="185"/>
      <c r="AE325" s="185"/>
      <c r="AF325" s="185"/>
      <c r="AG325" s="185"/>
      <c r="AH325" s="185"/>
      <c r="AI325" s="185"/>
      <c r="AJ325" s="185"/>
      <c r="AK325" s="185"/>
      <c r="AL325" s="185"/>
      <c r="AM325" s="185"/>
      <c r="AN325" s="185"/>
      <c r="AO325" s="185"/>
      <c r="AP325" s="185"/>
      <c r="AQ325" s="185"/>
      <c r="AR325" s="185"/>
      <c r="AS325" s="185"/>
      <c r="AT325" s="185"/>
      <c r="AU325" s="185"/>
      <c r="AV325" s="185"/>
      <c r="AW325" s="185"/>
      <c r="AX325" s="185"/>
      <c r="AY325" s="185"/>
      <c r="AZ325" s="185"/>
      <c r="BA325" s="185"/>
      <c r="BB325" s="185"/>
      <c r="BC325" s="185"/>
      <c r="BD325" s="185"/>
      <c r="BE325" s="185"/>
      <c r="BF325" s="185"/>
      <c r="BG325" s="185"/>
      <c r="BH325" s="185"/>
      <c r="BI325" s="185"/>
      <c r="BJ325" s="185"/>
    </row>
    <row r="326" spans="1:62" x14ac:dyDescent="0.3">
      <c r="A326" s="24">
        <f t="shared" si="36"/>
        <v>24</v>
      </c>
      <c r="B326" s="86">
        <f t="shared" si="37"/>
        <v>1.2504136411651713E-2</v>
      </c>
      <c r="C326" s="23">
        <f t="shared" si="38"/>
        <v>0.9820859497271468</v>
      </c>
      <c r="D326" s="23">
        <f t="shared" si="39"/>
        <v>4.5899784325326591E-2</v>
      </c>
      <c r="E326" s="26"/>
      <c r="F326" s="26"/>
      <c r="G326" s="26"/>
      <c r="H326" s="26"/>
      <c r="I326" s="26"/>
      <c r="J326" s="185"/>
      <c r="L326" s="26"/>
      <c r="M326" s="26"/>
      <c r="N326" s="26"/>
      <c r="O326" s="26"/>
      <c r="P326" s="185"/>
      <c r="Q326" s="26"/>
      <c r="R326" s="185"/>
      <c r="S326" s="185"/>
      <c r="T326" s="26"/>
      <c r="U326" s="185"/>
      <c r="V326" s="26"/>
      <c r="W326" s="26"/>
      <c r="X326" s="185"/>
      <c r="Y326" s="26"/>
      <c r="Z326" s="185"/>
      <c r="AA326" s="185"/>
      <c r="AB326" s="185"/>
      <c r="AC326" s="185"/>
      <c r="AD326" s="185"/>
      <c r="AE326" s="185"/>
      <c r="AF326" s="185"/>
      <c r="AG326" s="185"/>
      <c r="AH326" s="185"/>
      <c r="AI326" s="185"/>
      <c r="AJ326" s="185"/>
      <c r="AK326" s="185"/>
      <c r="AL326" s="185"/>
      <c r="AM326" s="185"/>
      <c r="AN326" s="185"/>
      <c r="AO326" s="185"/>
      <c r="AP326" s="185"/>
      <c r="AQ326" s="185"/>
      <c r="AR326" s="185"/>
      <c r="AS326" s="185"/>
      <c r="AT326" s="185"/>
      <c r="AU326" s="185"/>
      <c r="AV326" s="185"/>
      <c r="AW326" s="185"/>
      <c r="AX326" s="185"/>
      <c r="AY326" s="185"/>
      <c r="AZ326" s="185"/>
      <c r="BA326" s="185"/>
      <c r="BB326" s="185"/>
      <c r="BC326" s="185"/>
      <c r="BD326" s="185"/>
      <c r="BE326" s="185"/>
      <c r="BF326" s="185"/>
      <c r="BG326" s="185"/>
      <c r="BH326" s="185"/>
      <c r="BI326" s="185"/>
      <c r="BJ326" s="185"/>
    </row>
    <row r="327" spans="1:62" x14ac:dyDescent="0.3">
      <c r="A327" s="24">
        <f t="shared" si="36"/>
        <v>25</v>
      </c>
      <c r="B327" s="86">
        <f t="shared" si="37"/>
        <v>1.314940006711007E-2</v>
      </c>
      <c r="C327" s="23">
        <f t="shared" si="38"/>
        <v>0.98208594972714691</v>
      </c>
      <c r="D327" s="23">
        <f t="shared" si="39"/>
        <v>4.8268397530066447E-2</v>
      </c>
      <c r="E327" s="26"/>
      <c r="F327" s="26"/>
      <c r="G327" s="26"/>
      <c r="H327" s="26"/>
      <c r="I327" s="26"/>
      <c r="J327" s="185"/>
      <c r="L327" s="26"/>
      <c r="M327" s="26"/>
      <c r="N327" s="26"/>
      <c r="O327" s="26"/>
      <c r="P327" s="185"/>
      <c r="Q327" s="26"/>
      <c r="R327" s="185"/>
      <c r="S327" s="185"/>
      <c r="T327" s="26"/>
      <c r="U327" s="185"/>
      <c r="V327" s="26"/>
      <c r="W327" s="26"/>
      <c r="X327" s="185"/>
      <c r="Y327" s="26"/>
      <c r="Z327" s="185"/>
      <c r="AA327" s="185"/>
      <c r="AB327" s="185"/>
      <c r="AC327" s="185"/>
      <c r="AD327" s="185"/>
      <c r="AE327" s="185"/>
      <c r="AF327" s="185"/>
      <c r="AG327" s="185"/>
      <c r="AH327" s="185"/>
      <c r="AI327" s="185"/>
      <c r="AJ327" s="185"/>
      <c r="AK327" s="185"/>
      <c r="AL327" s="185"/>
      <c r="AM327" s="185"/>
      <c r="AN327" s="185"/>
      <c r="AO327" s="185"/>
      <c r="AP327" s="185"/>
      <c r="AQ327" s="185"/>
      <c r="AR327" s="185"/>
      <c r="AS327" s="185"/>
      <c r="AT327" s="185"/>
      <c r="AU327" s="185"/>
      <c r="AV327" s="185"/>
      <c r="AW327" s="185"/>
      <c r="AX327" s="185"/>
      <c r="AY327" s="185"/>
      <c r="AZ327" s="185"/>
      <c r="BA327" s="185"/>
      <c r="BB327" s="185"/>
      <c r="BC327" s="185"/>
      <c r="BD327" s="185"/>
      <c r="BE327" s="185"/>
      <c r="BF327" s="185"/>
      <c r="BG327" s="185"/>
      <c r="BH327" s="185"/>
      <c r="BI327" s="185"/>
      <c r="BJ327" s="185"/>
    </row>
    <row r="328" spans="1:62" x14ac:dyDescent="0.3">
      <c r="A328" s="24">
        <f t="shared" si="36"/>
        <v>26</v>
      </c>
      <c r="B328" s="86">
        <f t="shared" si="37"/>
        <v>1.3183518217270342E-2</v>
      </c>
      <c r="C328" s="23">
        <f t="shared" si="38"/>
        <v>0.97630897355228119</v>
      </c>
      <c r="D328" s="23">
        <f t="shared" si="39"/>
        <v>6.3999761348575213E-2</v>
      </c>
      <c r="E328" s="26"/>
      <c r="F328" s="26"/>
      <c r="G328" s="26"/>
      <c r="H328" s="26"/>
      <c r="I328" s="26"/>
      <c r="J328" s="185"/>
      <c r="L328" s="26"/>
      <c r="M328" s="26"/>
      <c r="N328" s="26"/>
      <c r="O328" s="26"/>
      <c r="P328" s="185"/>
      <c r="Q328" s="26"/>
      <c r="R328" s="185"/>
      <c r="S328" s="185"/>
      <c r="T328" s="26"/>
      <c r="U328" s="185"/>
      <c r="V328" s="26"/>
      <c r="W328" s="26"/>
      <c r="X328" s="185"/>
      <c r="Y328" s="26"/>
      <c r="Z328" s="185"/>
      <c r="AA328" s="185"/>
      <c r="AB328" s="185"/>
      <c r="AC328" s="185"/>
      <c r="AD328" s="185"/>
      <c r="AE328" s="185"/>
      <c r="AF328" s="185"/>
      <c r="AG328" s="185"/>
      <c r="AH328" s="185"/>
      <c r="AI328" s="185"/>
      <c r="AJ328" s="185"/>
      <c r="AK328" s="185"/>
      <c r="AL328" s="185"/>
      <c r="AM328" s="185"/>
      <c r="AN328" s="185"/>
      <c r="AO328" s="185"/>
      <c r="AP328" s="185"/>
      <c r="AQ328" s="185"/>
      <c r="AR328" s="185"/>
      <c r="AS328" s="185"/>
      <c r="AT328" s="185"/>
      <c r="AU328" s="185"/>
      <c r="AV328" s="185"/>
      <c r="AW328" s="185"/>
      <c r="AX328" s="185"/>
      <c r="AY328" s="185"/>
      <c r="AZ328" s="185"/>
      <c r="BA328" s="185"/>
      <c r="BB328" s="185"/>
      <c r="BC328" s="185"/>
      <c r="BD328" s="185"/>
      <c r="BE328" s="185"/>
      <c r="BF328" s="185"/>
      <c r="BG328" s="185"/>
      <c r="BH328" s="185"/>
      <c r="BI328" s="185"/>
      <c r="BJ328" s="185"/>
    </row>
    <row r="329" spans="1:62" x14ac:dyDescent="0.3">
      <c r="A329" s="24">
        <f t="shared" si="36"/>
        <v>27</v>
      </c>
      <c r="B329" s="86">
        <f t="shared" si="37"/>
        <v>1.3483956685186527E-2</v>
      </c>
      <c r="C329" s="23">
        <f t="shared" si="38"/>
        <v>0.9763089735522813</v>
      </c>
      <c r="D329" s="23">
        <f t="shared" si="39"/>
        <v>6.5458248372272335E-2</v>
      </c>
      <c r="E329" s="26"/>
      <c r="F329" s="26"/>
      <c r="G329" s="26"/>
      <c r="H329" s="26"/>
      <c r="I329" s="26"/>
      <c r="J329" s="185"/>
      <c r="L329" s="26"/>
      <c r="M329" s="26"/>
      <c r="N329" s="26"/>
      <c r="O329" s="26"/>
      <c r="P329" s="185"/>
      <c r="Q329" s="26"/>
      <c r="R329" s="185"/>
      <c r="S329" s="185"/>
      <c r="T329" s="26"/>
      <c r="U329" s="185"/>
      <c r="V329" s="26"/>
      <c r="W329" s="26"/>
      <c r="X329" s="185"/>
      <c r="Y329" s="26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185"/>
      <c r="AJ329" s="185"/>
      <c r="AK329" s="185"/>
      <c r="AL329" s="185"/>
      <c r="AM329" s="185"/>
      <c r="AN329" s="185"/>
      <c r="AO329" s="185"/>
      <c r="AP329" s="185"/>
      <c r="AQ329" s="185"/>
      <c r="AR329" s="185"/>
      <c r="AS329" s="185"/>
      <c r="AT329" s="185"/>
      <c r="AU329" s="185"/>
      <c r="AV329" s="185"/>
      <c r="AW329" s="185"/>
      <c r="AX329" s="185"/>
      <c r="AY329" s="185"/>
      <c r="AZ329" s="185"/>
      <c r="BA329" s="185"/>
      <c r="BB329" s="185"/>
      <c r="BC329" s="185"/>
      <c r="BD329" s="185"/>
      <c r="BE329" s="185"/>
      <c r="BF329" s="185"/>
      <c r="BG329" s="185"/>
      <c r="BH329" s="185"/>
      <c r="BI329" s="185"/>
      <c r="BJ329" s="185"/>
    </row>
    <row r="330" spans="1:62" x14ac:dyDescent="0.3">
      <c r="A330" s="24">
        <f t="shared" si="36"/>
        <v>28</v>
      </c>
      <c r="B330" s="86">
        <f t="shared" si="37"/>
        <v>1.3518406079523114E-2</v>
      </c>
      <c r="C330" s="23">
        <f t="shared" si="38"/>
        <v>0.972457656102371</v>
      </c>
      <c r="D330" s="23">
        <f t="shared" si="39"/>
        <v>7.6293851210927841E-2</v>
      </c>
      <c r="E330" s="26"/>
      <c r="F330" s="26"/>
      <c r="G330" s="26"/>
      <c r="H330" s="26"/>
      <c r="I330" s="26"/>
      <c r="J330" s="185"/>
      <c r="L330" s="26"/>
      <c r="M330" s="26"/>
      <c r="N330" s="26"/>
      <c r="O330" s="26"/>
      <c r="P330" s="185"/>
      <c r="Q330" s="26"/>
      <c r="R330" s="185"/>
      <c r="S330" s="185"/>
      <c r="T330" s="26"/>
      <c r="U330" s="185"/>
      <c r="V330" s="26"/>
      <c r="W330" s="26"/>
      <c r="X330" s="185"/>
      <c r="Y330" s="26"/>
      <c r="Z330" s="185"/>
      <c r="AA330" s="185"/>
      <c r="AB330" s="185"/>
      <c r="AC330" s="185"/>
      <c r="AD330" s="185"/>
      <c r="AE330" s="185"/>
      <c r="AF330" s="185"/>
      <c r="AG330" s="185"/>
      <c r="AH330" s="185"/>
      <c r="AI330" s="185"/>
      <c r="AJ330" s="185"/>
      <c r="AK330" s="185"/>
      <c r="AL330" s="185"/>
      <c r="AM330" s="185"/>
      <c r="AN330" s="185"/>
      <c r="AO330" s="185"/>
      <c r="AP330" s="185"/>
      <c r="AQ330" s="185"/>
      <c r="AR330" s="185"/>
      <c r="AS330" s="185"/>
      <c r="AT330" s="185"/>
      <c r="AU330" s="185"/>
      <c r="AV330" s="185"/>
      <c r="AW330" s="185"/>
      <c r="AX330" s="185"/>
      <c r="AY330" s="185"/>
      <c r="AZ330" s="185"/>
      <c r="BA330" s="185"/>
      <c r="BB330" s="185"/>
      <c r="BC330" s="185"/>
      <c r="BD330" s="185"/>
      <c r="BE330" s="185"/>
      <c r="BF330" s="185"/>
      <c r="BG330" s="185"/>
      <c r="BH330" s="185"/>
      <c r="BI330" s="185"/>
      <c r="BJ330" s="185"/>
    </row>
    <row r="331" spans="1:62" x14ac:dyDescent="0.3">
      <c r="A331" s="24">
        <f t="shared" si="36"/>
        <v>29</v>
      </c>
      <c r="B331" s="86">
        <f t="shared" si="37"/>
        <v>1.4184206873912898E-2</v>
      </c>
      <c r="C331" s="23">
        <f t="shared" si="38"/>
        <v>0.97149482673989318</v>
      </c>
      <c r="D331" s="23">
        <f t="shared" si="39"/>
        <v>8.2849882177402648E-2</v>
      </c>
      <c r="E331" s="26"/>
      <c r="F331" s="26"/>
      <c r="G331" s="26"/>
      <c r="H331" s="26"/>
      <c r="I331" s="26"/>
      <c r="J331" s="185"/>
      <c r="L331" s="26"/>
      <c r="M331" s="26"/>
      <c r="N331" s="26"/>
      <c r="O331" s="26"/>
      <c r="P331" s="185"/>
      <c r="Q331" s="26"/>
      <c r="R331" s="185"/>
      <c r="S331" s="185"/>
      <c r="T331" s="26"/>
      <c r="U331" s="185"/>
      <c r="V331" s="26"/>
      <c r="W331" s="26"/>
      <c r="X331" s="185"/>
      <c r="Y331" s="26"/>
      <c r="Z331" s="185"/>
      <c r="AA331" s="185"/>
      <c r="AB331" s="185"/>
      <c r="AC331" s="185"/>
      <c r="AD331" s="185"/>
      <c r="AE331" s="185"/>
      <c r="AF331" s="185"/>
      <c r="AG331" s="185"/>
      <c r="AH331" s="185"/>
      <c r="AI331" s="185"/>
      <c r="AJ331" s="185"/>
      <c r="AK331" s="185"/>
      <c r="AL331" s="185"/>
      <c r="AM331" s="185"/>
      <c r="AN331" s="185"/>
      <c r="AO331" s="185"/>
      <c r="AP331" s="185"/>
      <c r="AQ331" s="185"/>
      <c r="AR331" s="185"/>
      <c r="AS331" s="185"/>
      <c r="AT331" s="185"/>
      <c r="AU331" s="185"/>
      <c r="AV331" s="185"/>
      <c r="AW331" s="185"/>
      <c r="AX331" s="185"/>
      <c r="AY331" s="185"/>
      <c r="AZ331" s="185"/>
      <c r="BA331" s="185"/>
      <c r="BB331" s="185"/>
      <c r="BC331" s="185"/>
      <c r="BD331" s="185"/>
      <c r="BE331" s="185"/>
      <c r="BF331" s="185"/>
      <c r="BG331" s="185"/>
      <c r="BH331" s="185"/>
      <c r="BI331" s="185"/>
      <c r="BJ331" s="185"/>
    </row>
    <row r="332" spans="1:62" x14ac:dyDescent="0.3">
      <c r="A332" s="24">
        <f t="shared" si="36"/>
        <v>30</v>
      </c>
      <c r="B332" s="86">
        <f t="shared" si="37"/>
        <v>1.5700642713075301E-2</v>
      </c>
      <c r="C332" s="23">
        <f t="shared" si="38"/>
        <v>0.96282936247759476</v>
      </c>
      <c r="D332" s="23">
        <f t="shared" si="39"/>
        <v>0.11958607006616151</v>
      </c>
      <c r="E332" s="26"/>
      <c r="F332" s="26"/>
      <c r="G332" s="26"/>
      <c r="H332" s="26"/>
      <c r="I332" s="26"/>
      <c r="J332" s="185"/>
      <c r="L332" s="26"/>
      <c r="M332" s="26"/>
      <c r="N332" s="26"/>
      <c r="O332" s="26"/>
      <c r="P332" s="185"/>
      <c r="Q332" s="26"/>
      <c r="R332" s="185"/>
      <c r="S332" s="185"/>
      <c r="T332" s="26"/>
      <c r="U332" s="185"/>
      <c r="V332" s="26"/>
      <c r="W332" s="26"/>
      <c r="X332" s="185"/>
      <c r="Y332" s="26"/>
      <c r="Z332" s="185"/>
      <c r="AA332" s="185"/>
      <c r="AB332" s="185"/>
      <c r="AC332" s="185"/>
      <c r="AD332" s="185"/>
      <c r="AE332" s="185"/>
      <c r="AF332" s="185"/>
      <c r="AG332" s="185"/>
      <c r="AH332" s="185"/>
      <c r="AI332" s="185"/>
      <c r="AJ332" s="185"/>
      <c r="AK332" s="185"/>
      <c r="AL332" s="185"/>
      <c r="AM332" s="185"/>
      <c r="AN332" s="185"/>
      <c r="AO332" s="185"/>
      <c r="AP332" s="185"/>
      <c r="AQ332" s="185"/>
      <c r="AR332" s="185"/>
      <c r="AS332" s="185"/>
      <c r="AT332" s="185"/>
      <c r="AU332" s="185"/>
      <c r="AV332" s="185"/>
      <c r="AW332" s="185"/>
      <c r="AX332" s="185"/>
      <c r="AY332" s="185"/>
      <c r="AZ332" s="185"/>
      <c r="BA332" s="185"/>
      <c r="BB332" s="185"/>
      <c r="BC332" s="185"/>
      <c r="BD332" s="185"/>
      <c r="BE332" s="185"/>
      <c r="BF332" s="185"/>
      <c r="BG332" s="185"/>
      <c r="BH332" s="185"/>
      <c r="BI332" s="185"/>
      <c r="BJ332" s="185"/>
    </row>
    <row r="333" spans="1:62" x14ac:dyDescent="0.3">
      <c r="A333" s="24">
        <f t="shared" si="36"/>
        <v>31</v>
      </c>
      <c r="B333" s="86">
        <f t="shared" si="37"/>
        <v>1.5813265733021831E-2</v>
      </c>
      <c r="C333" s="23">
        <f t="shared" si="38"/>
        <v>0.95320106885281897</v>
      </c>
      <c r="D333" s="23">
        <f t="shared" si="39"/>
        <v>0.15164240256752934</v>
      </c>
      <c r="E333" s="26"/>
      <c r="F333" s="26"/>
      <c r="G333" s="26"/>
      <c r="H333" s="26"/>
      <c r="I333" s="26"/>
      <c r="J333" s="185"/>
      <c r="L333" s="26"/>
      <c r="M333" s="26"/>
      <c r="N333" s="26"/>
      <c r="O333" s="26"/>
      <c r="P333" s="185"/>
      <c r="Q333" s="26"/>
      <c r="R333" s="185"/>
      <c r="S333" s="185"/>
      <c r="T333" s="26"/>
      <c r="U333" s="185"/>
      <c r="V333" s="26"/>
      <c r="W333" s="26"/>
      <c r="X333" s="185"/>
      <c r="Y333" s="26"/>
      <c r="Z333" s="185"/>
      <c r="AA333" s="185"/>
      <c r="AB333" s="185"/>
      <c r="AC333" s="185"/>
      <c r="AD333" s="185"/>
      <c r="AE333" s="185"/>
      <c r="AF333" s="185"/>
      <c r="AG333" s="185"/>
      <c r="AH333" s="185"/>
      <c r="AI333" s="185"/>
      <c r="AJ333" s="185"/>
      <c r="AK333" s="185"/>
      <c r="AL333" s="185"/>
      <c r="AM333" s="185"/>
      <c r="AN333" s="185"/>
      <c r="AO333" s="185"/>
      <c r="AP333" s="185"/>
      <c r="AQ333" s="185"/>
      <c r="AR333" s="185"/>
      <c r="AS333" s="185"/>
      <c r="AT333" s="185"/>
      <c r="AU333" s="185"/>
      <c r="AV333" s="185"/>
      <c r="AW333" s="185"/>
      <c r="AX333" s="185"/>
      <c r="AY333" s="185"/>
      <c r="AZ333" s="185"/>
      <c r="BA333" s="185"/>
      <c r="BB333" s="185"/>
      <c r="BC333" s="185"/>
      <c r="BD333" s="185"/>
      <c r="BE333" s="185"/>
      <c r="BF333" s="185"/>
      <c r="BG333" s="185"/>
      <c r="BH333" s="185"/>
      <c r="BI333" s="185"/>
      <c r="BJ333" s="185"/>
    </row>
    <row r="334" spans="1:62" x14ac:dyDescent="0.3">
      <c r="A334" s="24">
        <f t="shared" si="36"/>
        <v>32</v>
      </c>
      <c r="B334" s="86">
        <f t="shared" si="37"/>
        <v>1.4537313165862903E-2</v>
      </c>
      <c r="C334" s="23">
        <f t="shared" si="38"/>
        <v>0.94934975140290856</v>
      </c>
      <c r="D334" s="23">
        <f t="shared" si="39"/>
        <v>0.15087902911854828</v>
      </c>
      <c r="E334" s="26"/>
      <c r="F334" s="26"/>
      <c r="G334" s="26"/>
      <c r="H334" s="26"/>
      <c r="I334" s="26"/>
      <c r="J334" s="185"/>
      <c r="L334" s="26"/>
      <c r="M334" s="26"/>
      <c r="N334" s="26"/>
      <c r="O334" s="26"/>
      <c r="P334" s="185"/>
      <c r="Q334" s="26"/>
      <c r="R334" s="185"/>
      <c r="S334" s="185"/>
      <c r="T334" s="26"/>
      <c r="U334" s="185"/>
      <c r="V334" s="26"/>
      <c r="W334" s="26"/>
      <c r="X334" s="185"/>
      <c r="Y334" s="26"/>
      <c r="Z334" s="185"/>
      <c r="AA334" s="185"/>
      <c r="AB334" s="185"/>
      <c r="AC334" s="185"/>
      <c r="AD334" s="185"/>
      <c r="AE334" s="185"/>
      <c r="AF334" s="185"/>
      <c r="AG334" s="185"/>
      <c r="AH334" s="185"/>
      <c r="AI334" s="185"/>
      <c r="AJ334" s="185"/>
      <c r="AK334" s="185"/>
      <c r="AL334" s="185"/>
      <c r="AM334" s="185"/>
      <c r="AN334" s="185"/>
      <c r="AO334" s="185"/>
      <c r="AP334" s="185"/>
      <c r="AQ334" s="185"/>
      <c r="AR334" s="185"/>
      <c r="AS334" s="185"/>
      <c r="AT334" s="185"/>
      <c r="AU334" s="185"/>
      <c r="AV334" s="185"/>
      <c r="AW334" s="185"/>
      <c r="AX334" s="185"/>
      <c r="AY334" s="185"/>
      <c r="AZ334" s="185"/>
      <c r="BA334" s="185"/>
      <c r="BB334" s="185"/>
      <c r="BC334" s="185"/>
      <c r="BD334" s="185"/>
      <c r="BE334" s="185"/>
      <c r="BF334" s="185"/>
      <c r="BG334" s="185"/>
      <c r="BH334" s="185"/>
      <c r="BI334" s="185"/>
      <c r="BJ334" s="185"/>
    </row>
    <row r="335" spans="1:62" x14ac:dyDescent="0.3">
      <c r="A335" s="24">
        <f t="shared" si="36"/>
        <v>33</v>
      </c>
      <c r="B335" s="86">
        <f t="shared" si="37"/>
        <v>1.4211368896370591E-2</v>
      </c>
      <c r="C335" s="23">
        <f t="shared" si="38"/>
        <v>0.94646126331547575</v>
      </c>
      <c r="D335" s="23">
        <f t="shared" si="39"/>
        <v>0.15590756385387747</v>
      </c>
      <c r="E335" s="26"/>
      <c r="F335" s="26"/>
      <c r="G335" s="26"/>
      <c r="H335" s="26"/>
      <c r="I335" s="26"/>
      <c r="J335" s="185"/>
      <c r="L335" s="26"/>
      <c r="M335" s="26"/>
      <c r="N335" s="26"/>
      <c r="O335" s="26"/>
      <c r="P335" s="185"/>
      <c r="Q335" s="26"/>
      <c r="R335" s="185"/>
      <c r="S335" s="185"/>
      <c r="T335" s="26"/>
      <c r="U335" s="185"/>
      <c r="V335" s="26"/>
      <c r="W335" s="26"/>
      <c r="X335" s="185"/>
      <c r="Y335" s="26"/>
      <c r="Z335" s="185"/>
      <c r="AA335" s="185"/>
      <c r="AB335" s="185"/>
      <c r="AC335" s="185"/>
      <c r="AD335" s="185"/>
      <c r="AE335" s="185"/>
      <c r="AF335" s="185"/>
      <c r="AG335" s="185"/>
      <c r="AH335" s="185"/>
      <c r="AI335" s="185"/>
      <c r="AJ335" s="185"/>
      <c r="AK335" s="185"/>
      <c r="AL335" s="185"/>
      <c r="AM335" s="185"/>
      <c r="AN335" s="185"/>
      <c r="AO335" s="185"/>
      <c r="AP335" s="185"/>
      <c r="AQ335" s="185"/>
      <c r="AR335" s="185"/>
      <c r="AS335" s="185"/>
      <c r="AT335" s="185"/>
      <c r="AU335" s="185"/>
      <c r="AV335" s="185"/>
      <c r="AW335" s="185"/>
      <c r="AX335" s="185"/>
      <c r="AY335" s="185"/>
      <c r="AZ335" s="185"/>
      <c r="BA335" s="185"/>
      <c r="BB335" s="185"/>
      <c r="BC335" s="185"/>
      <c r="BD335" s="185"/>
      <c r="BE335" s="185"/>
      <c r="BF335" s="185"/>
      <c r="BG335" s="185"/>
      <c r="BH335" s="185"/>
      <c r="BI335" s="185"/>
      <c r="BJ335" s="185"/>
    </row>
    <row r="336" spans="1:62" x14ac:dyDescent="0.3">
      <c r="A336" s="24">
        <f t="shared" si="36"/>
        <v>34</v>
      </c>
      <c r="B336" s="86">
        <f t="shared" si="37"/>
        <v>1.3944054846085737E-2</v>
      </c>
      <c r="C336" s="23">
        <f t="shared" si="38"/>
        <v>0.94357277522804306</v>
      </c>
      <c r="D336" s="23">
        <f t="shared" si="39"/>
        <v>0.161228170803145</v>
      </c>
      <c r="E336" s="26"/>
      <c r="F336" s="26"/>
      <c r="G336" s="26"/>
      <c r="H336" s="26"/>
      <c r="I336" s="26"/>
      <c r="J336" s="185"/>
      <c r="L336" s="26"/>
      <c r="M336" s="26"/>
      <c r="N336" s="26"/>
      <c r="O336" s="26"/>
      <c r="P336" s="185"/>
      <c r="Q336" s="26"/>
      <c r="R336" s="185"/>
      <c r="S336" s="185"/>
      <c r="T336" s="26"/>
      <c r="U336" s="185"/>
      <c r="V336" s="26"/>
      <c r="W336" s="26"/>
      <c r="X336" s="185"/>
      <c r="Y336" s="26"/>
      <c r="Z336" s="185"/>
      <c r="AA336" s="185"/>
      <c r="AB336" s="185"/>
      <c r="AC336" s="185"/>
      <c r="AD336" s="185"/>
      <c r="AE336" s="185"/>
      <c r="AF336" s="185"/>
      <c r="AG336" s="185"/>
      <c r="AH336" s="185"/>
      <c r="AI336" s="185"/>
      <c r="AJ336" s="185"/>
      <c r="AK336" s="185"/>
      <c r="AL336" s="185"/>
      <c r="AM336" s="185"/>
      <c r="AN336" s="185"/>
      <c r="AO336" s="185"/>
      <c r="AP336" s="185"/>
      <c r="AQ336" s="185"/>
      <c r="AR336" s="185"/>
      <c r="AS336" s="185"/>
      <c r="AT336" s="185"/>
      <c r="AU336" s="185"/>
      <c r="AV336" s="185"/>
      <c r="AW336" s="185"/>
      <c r="AX336" s="185"/>
      <c r="AY336" s="185"/>
      <c r="AZ336" s="185"/>
      <c r="BA336" s="185"/>
      <c r="BB336" s="185"/>
      <c r="BC336" s="185"/>
      <c r="BD336" s="185"/>
      <c r="BE336" s="185"/>
      <c r="BF336" s="185"/>
      <c r="BG336" s="185"/>
      <c r="BH336" s="185"/>
      <c r="BI336" s="185"/>
      <c r="BJ336" s="185"/>
    </row>
    <row r="337" spans="1:62" x14ac:dyDescent="0.3">
      <c r="A337" s="24">
        <f t="shared" si="36"/>
        <v>35</v>
      </c>
      <c r="B337" s="86">
        <f t="shared" si="37"/>
        <v>1.4477026725773879E-2</v>
      </c>
      <c r="C337" s="23">
        <f t="shared" si="38"/>
        <v>0.92335335861601353</v>
      </c>
      <c r="D337" s="23">
        <f t="shared" si="39"/>
        <v>0.22737130713732145</v>
      </c>
      <c r="E337" s="26"/>
      <c r="F337" s="26"/>
      <c r="G337" s="26"/>
      <c r="H337" s="26"/>
      <c r="I337" s="26"/>
      <c r="J337" s="185"/>
      <c r="L337" s="26"/>
      <c r="M337" s="26"/>
      <c r="N337" s="26"/>
      <c r="O337" s="26"/>
      <c r="P337" s="185"/>
      <c r="Q337" s="26"/>
      <c r="R337" s="185"/>
      <c r="S337" s="185"/>
      <c r="T337" s="26"/>
      <c r="U337" s="185"/>
      <c r="V337" s="26"/>
      <c r="W337" s="26"/>
      <c r="X337" s="185"/>
      <c r="Y337" s="26"/>
      <c r="Z337" s="185"/>
      <c r="AA337" s="185"/>
      <c r="AB337" s="185"/>
      <c r="AC337" s="185"/>
      <c r="AD337" s="185"/>
      <c r="AE337" s="185"/>
      <c r="AF337" s="185"/>
      <c r="AG337" s="185"/>
      <c r="AH337" s="185"/>
      <c r="AI337" s="185"/>
      <c r="AJ337" s="185"/>
      <c r="AK337" s="185"/>
      <c r="AL337" s="185"/>
      <c r="AM337" s="185"/>
      <c r="AN337" s="185"/>
      <c r="AO337" s="185"/>
      <c r="AP337" s="185"/>
      <c r="AQ337" s="185"/>
      <c r="AR337" s="185"/>
      <c r="AS337" s="185"/>
      <c r="AT337" s="185"/>
      <c r="AU337" s="185"/>
      <c r="AV337" s="185"/>
      <c r="AW337" s="185"/>
      <c r="AX337" s="185"/>
      <c r="AY337" s="185"/>
      <c r="AZ337" s="185"/>
      <c r="BA337" s="185"/>
      <c r="BB337" s="185"/>
      <c r="BC337" s="185"/>
      <c r="BD337" s="185"/>
      <c r="BE337" s="185"/>
      <c r="BF337" s="185"/>
      <c r="BG337" s="185"/>
      <c r="BH337" s="185"/>
      <c r="BI337" s="185"/>
      <c r="BJ337" s="185"/>
    </row>
    <row r="338" spans="1:62" x14ac:dyDescent="0.3">
      <c r="A338" s="24">
        <f t="shared" si="36"/>
        <v>36</v>
      </c>
      <c r="B338" s="86">
        <f t="shared" si="37"/>
        <v>1.5213713773894712E-2</v>
      </c>
      <c r="C338" s="23">
        <f t="shared" si="38"/>
        <v>0.91083657690380471</v>
      </c>
      <c r="D338" s="23">
        <f t="shared" si="39"/>
        <v>0.2779618079958408</v>
      </c>
      <c r="E338" s="26"/>
      <c r="F338" s="26"/>
      <c r="G338" s="26"/>
      <c r="H338" s="26"/>
      <c r="I338" s="26"/>
      <c r="J338" s="185"/>
      <c r="L338" s="26"/>
      <c r="M338" s="26"/>
      <c r="N338" s="26"/>
      <c r="O338" s="26"/>
      <c r="P338" s="185"/>
      <c r="Q338" s="26"/>
      <c r="R338" s="185"/>
      <c r="S338" s="185"/>
      <c r="T338" s="26"/>
      <c r="U338" s="185"/>
      <c r="V338" s="26"/>
      <c r="W338" s="26"/>
      <c r="X338" s="185"/>
      <c r="Y338" s="26"/>
      <c r="Z338" s="185"/>
      <c r="AA338" s="185"/>
      <c r="AB338" s="185"/>
      <c r="AC338" s="185"/>
      <c r="AD338" s="185"/>
      <c r="AE338" s="185"/>
      <c r="AF338" s="185"/>
      <c r="AG338" s="185"/>
      <c r="AH338" s="185"/>
      <c r="AI338" s="185"/>
      <c r="AJ338" s="185"/>
      <c r="AK338" s="185"/>
      <c r="AL338" s="185"/>
      <c r="AM338" s="185"/>
      <c r="AN338" s="185"/>
      <c r="AO338" s="185"/>
      <c r="AP338" s="185"/>
      <c r="AQ338" s="185"/>
      <c r="AR338" s="185"/>
      <c r="AS338" s="185"/>
      <c r="AT338" s="185"/>
      <c r="AU338" s="185"/>
      <c r="AV338" s="185"/>
      <c r="AW338" s="185"/>
      <c r="AX338" s="185"/>
      <c r="AY338" s="185"/>
      <c r="AZ338" s="185"/>
      <c r="BA338" s="185"/>
      <c r="BB338" s="185"/>
      <c r="BC338" s="185"/>
      <c r="BD338" s="185"/>
      <c r="BE338" s="185"/>
      <c r="BF338" s="185"/>
      <c r="BG338" s="185"/>
      <c r="BH338" s="185"/>
      <c r="BI338" s="185"/>
      <c r="BJ338" s="185"/>
    </row>
    <row r="339" spans="1:62" x14ac:dyDescent="0.3">
      <c r="A339" s="24">
        <f t="shared" si="36"/>
        <v>37</v>
      </c>
      <c r="B339" s="86">
        <f t="shared" si="37"/>
        <v>1.5828171720955929E-2</v>
      </c>
      <c r="C339" s="23">
        <f t="shared" si="38"/>
        <v>0.90698525945389441</v>
      </c>
      <c r="D339" s="23">
        <f t="shared" si="39"/>
        <v>0.30167942082276888</v>
      </c>
      <c r="E339" s="26"/>
      <c r="F339" s="26"/>
      <c r="G339" s="26"/>
      <c r="H339" s="26"/>
      <c r="I339" s="26"/>
      <c r="J339" s="185"/>
      <c r="L339" s="26"/>
      <c r="M339" s="26"/>
      <c r="N339" s="26"/>
      <c r="O339" s="26"/>
      <c r="P339" s="185"/>
      <c r="Q339" s="26"/>
      <c r="R339" s="185"/>
      <c r="S339" s="185"/>
      <c r="T339" s="26"/>
      <c r="U339" s="185"/>
      <c r="V339" s="26"/>
      <c r="W339" s="26"/>
      <c r="X339" s="185"/>
      <c r="Y339" s="26"/>
      <c r="Z339" s="185"/>
      <c r="AA339" s="185"/>
      <c r="AB339" s="185"/>
      <c r="AC339" s="185"/>
      <c r="AD339" s="185"/>
      <c r="AE339" s="185"/>
      <c r="AF339" s="185"/>
      <c r="AG339" s="185"/>
      <c r="AH339" s="185"/>
      <c r="AI339" s="185"/>
      <c r="AJ339" s="185"/>
      <c r="AK339" s="185"/>
      <c r="AL339" s="185"/>
      <c r="AM339" s="185"/>
      <c r="AN339" s="185"/>
      <c r="AO339" s="185"/>
      <c r="AP339" s="185"/>
      <c r="AQ339" s="185"/>
      <c r="AR339" s="185"/>
      <c r="AS339" s="185"/>
      <c r="AT339" s="185"/>
      <c r="AU339" s="185"/>
      <c r="AV339" s="185"/>
      <c r="AW339" s="185"/>
      <c r="AX339" s="185"/>
      <c r="AY339" s="185"/>
      <c r="AZ339" s="185"/>
      <c r="BA339" s="185"/>
      <c r="BB339" s="185"/>
      <c r="BC339" s="185"/>
      <c r="BD339" s="185"/>
      <c r="BE339" s="185"/>
      <c r="BF339" s="185"/>
      <c r="BG339" s="185"/>
      <c r="BH339" s="185"/>
      <c r="BI339" s="185"/>
      <c r="BJ339" s="185"/>
    </row>
    <row r="340" spans="1:62" x14ac:dyDescent="0.3">
      <c r="A340" s="24">
        <f t="shared" si="36"/>
        <v>38</v>
      </c>
      <c r="B340" s="86">
        <f t="shared" si="37"/>
        <v>1.5265387865399591E-2</v>
      </c>
      <c r="C340" s="23">
        <f t="shared" si="38"/>
        <v>0.90409677136646172</v>
      </c>
      <c r="D340" s="23">
        <f t="shared" si="39"/>
        <v>0.29998823644174971</v>
      </c>
      <c r="E340" s="26"/>
      <c r="F340" s="26"/>
      <c r="G340" s="26"/>
      <c r="H340" s="26"/>
      <c r="I340" s="26"/>
      <c r="J340" s="185"/>
      <c r="L340" s="26"/>
      <c r="M340" s="26"/>
      <c r="N340" s="26"/>
      <c r="O340" s="26"/>
      <c r="P340" s="185"/>
      <c r="Q340" s="26"/>
      <c r="R340" s="185"/>
      <c r="S340" s="185"/>
      <c r="T340" s="26"/>
      <c r="U340" s="185"/>
      <c r="V340" s="26"/>
      <c r="W340" s="26"/>
      <c r="X340" s="185"/>
      <c r="Y340" s="26"/>
      <c r="Z340" s="185"/>
      <c r="AA340" s="185"/>
      <c r="AB340" s="185"/>
      <c r="AC340" s="185"/>
      <c r="AD340" s="185"/>
      <c r="AE340" s="185"/>
      <c r="AF340" s="185"/>
      <c r="AG340" s="185"/>
      <c r="AH340" s="185"/>
      <c r="AI340" s="185"/>
      <c r="AJ340" s="185"/>
      <c r="AK340" s="185"/>
      <c r="AL340" s="185"/>
      <c r="AM340" s="185"/>
      <c r="AN340" s="185"/>
      <c r="AO340" s="185"/>
      <c r="AP340" s="185"/>
      <c r="AQ340" s="185"/>
      <c r="AR340" s="185"/>
      <c r="AS340" s="185"/>
      <c r="AT340" s="185"/>
      <c r="AU340" s="185"/>
      <c r="AV340" s="185"/>
      <c r="AW340" s="185"/>
      <c r="AX340" s="185"/>
      <c r="AY340" s="185"/>
      <c r="AZ340" s="185"/>
      <c r="BA340" s="185"/>
      <c r="BB340" s="185"/>
      <c r="BC340" s="185"/>
      <c r="BD340" s="185"/>
      <c r="BE340" s="185"/>
      <c r="BF340" s="185"/>
      <c r="BG340" s="185"/>
      <c r="BH340" s="185"/>
      <c r="BI340" s="185"/>
      <c r="BJ340" s="185"/>
    </row>
    <row r="341" spans="1:62" x14ac:dyDescent="0.3">
      <c r="A341" s="24">
        <f t="shared" si="36"/>
        <v>39</v>
      </c>
      <c r="B341" s="86">
        <f t="shared" si="37"/>
        <v>1.5211726308836833E-2</v>
      </c>
      <c r="C341" s="23">
        <f t="shared" si="38"/>
        <v>0.8973569658291185</v>
      </c>
      <c r="D341" s="23">
        <f t="shared" si="39"/>
        <v>0.31994191338288896</v>
      </c>
      <c r="E341" s="26"/>
      <c r="F341" s="26"/>
      <c r="G341" s="26"/>
      <c r="H341" s="26"/>
      <c r="I341" s="26"/>
      <c r="J341" s="185"/>
      <c r="L341" s="26"/>
      <c r="M341" s="26"/>
      <c r="N341" s="26"/>
      <c r="O341" s="26"/>
      <c r="P341" s="185"/>
      <c r="Q341" s="26"/>
      <c r="R341" s="185"/>
      <c r="S341" s="185"/>
      <c r="T341" s="26"/>
      <c r="U341" s="185"/>
      <c r="V341" s="26"/>
      <c r="W341" s="26"/>
      <c r="X341" s="185"/>
      <c r="Y341" s="26"/>
      <c r="Z341" s="185"/>
      <c r="AA341" s="185"/>
      <c r="AB341" s="185"/>
      <c r="AC341" s="185"/>
      <c r="AD341" s="185"/>
      <c r="AE341" s="185"/>
      <c r="AF341" s="185"/>
      <c r="AG341" s="185"/>
      <c r="AH341" s="185"/>
      <c r="AI341" s="185"/>
      <c r="AJ341" s="185"/>
      <c r="AK341" s="185"/>
      <c r="AL341" s="185"/>
      <c r="AM341" s="185"/>
      <c r="AN341" s="185"/>
      <c r="AO341" s="185"/>
      <c r="AP341" s="185"/>
      <c r="AQ341" s="185"/>
      <c r="AR341" s="185"/>
      <c r="AS341" s="185"/>
      <c r="AT341" s="185"/>
      <c r="AU341" s="185"/>
      <c r="AV341" s="185"/>
      <c r="AW341" s="185"/>
      <c r="AX341" s="185"/>
      <c r="AY341" s="185"/>
      <c r="AZ341" s="185"/>
      <c r="BA341" s="185"/>
      <c r="BB341" s="185"/>
      <c r="BC341" s="185"/>
      <c r="BD341" s="185"/>
      <c r="BE341" s="185"/>
      <c r="BF341" s="185"/>
      <c r="BG341" s="185"/>
      <c r="BH341" s="185"/>
      <c r="BI341" s="185"/>
      <c r="BJ341" s="185"/>
    </row>
    <row r="342" spans="1:62" x14ac:dyDescent="0.3">
      <c r="A342" s="24">
        <f t="shared" si="36"/>
        <v>40</v>
      </c>
      <c r="B342" s="86">
        <f t="shared" si="37"/>
        <v>1.5224976075889365E-2</v>
      </c>
      <c r="C342" s="23">
        <f t="shared" si="38"/>
        <v>0.89254281901673072</v>
      </c>
      <c r="D342" s="23">
        <f t="shared" si="39"/>
        <v>0.33523952400795293</v>
      </c>
      <c r="E342" s="26"/>
      <c r="F342" s="26"/>
      <c r="G342" s="26"/>
      <c r="H342" s="26"/>
      <c r="I342" s="26"/>
      <c r="J342" s="185"/>
      <c r="L342" s="26"/>
      <c r="M342" s="26"/>
      <c r="N342" s="26"/>
      <c r="O342" s="26"/>
      <c r="P342" s="185"/>
      <c r="Q342" s="26"/>
      <c r="R342" s="26"/>
      <c r="S342" s="185"/>
      <c r="T342" s="185"/>
      <c r="U342" s="26"/>
      <c r="V342" s="185"/>
      <c r="W342" s="26"/>
      <c r="X342" s="26"/>
      <c r="Y342" s="185"/>
      <c r="Z342" s="26"/>
      <c r="AA342" s="185"/>
      <c r="AB342" s="185"/>
      <c r="AC342" s="185"/>
      <c r="AD342" s="185"/>
      <c r="AE342" s="185"/>
      <c r="AF342" s="185"/>
      <c r="AG342" s="185"/>
      <c r="AH342" s="185"/>
      <c r="AI342" s="185"/>
      <c r="AJ342" s="185"/>
      <c r="AK342" s="185"/>
      <c r="AL342" s="185"/>
      <c r="AM342" s="185"/>
      <c r="AN342" s="185"/>
      <c r="AO342" s="185"/>
      <c r="AP342" s="185"/>
      <c r="AQ342" s="185"/>
      <c r="AR342" s="185"/>
      <c r="AS342" s="185"/>
      <c r="AT342" s="185"/>
      <c r="AU342" s="185"/>
      <c r="AV342" s="185"/>
      <c r="AW342" s="185"/>
      <c r="AX342" s="185"/>
      <c r="AY342" s="185"/>
      <c r="AZ342" s="185"/>
      <c r="BA342" s="185"/>
      <c r="BB342" s="185"/>
      <c r="BC342" s="185"/>
      <c r="BD342" s="185"/>
      <c r="BE342" s="185"/>
      <c r="BF342" s="185"/>
      <c r="BG342" s="185"/>
      <c r="BH342" s="185"/>
      <c r="BI342" s="185"/>
      <c r="BJ342" s="185"/>
    </row>
    <row r="343" spans="1:62" x14ac:dyDescent="0.3">
      <c r="A343" s="24">
        <f t="shared" si="36"/>
        <v>41</v>
      </c>
      <c r="B343" s="86">
        <f t="shared" si="37"/>
        <v>1.5161045949860893E-2</v>
      </c>
      <c r="C343" s="23">
        <f t="shared" si="38"/>
        <v>0.8963941364666409</v>
      </c>
      <c r="D343" s="23">
        <f t="shared" si="39"/>
        <v>0.32186714823618284</v>
      </c>
      <c r="E343" s="26"/>
      <c r="F343" s="26"/>
      <c r="G343" s="26"/>
      <c r="H343" s="26"/>
      <c r="I343" s="26"/>
      <c r="J343" s="185"/>
      <c r="L343" s="26"/>
      <c r="M343" s="26"/>
      <c r="N343" s="26"/>
      <c r="O343" s="26"/>
      <c r="P343" s="185"/>
      <c r="Q343" s="26"/>
      <c r="R343" s="26"/>
      <c r="S343" s="185"/>
      <c r="T343" s="185"/>
      <c r="U343" s="26"/>
      <c r="V343" s="185"/>
      <c r="W343" s="26"/>
      <c r="X343" s="26"/>
      <c r="Y343" s="185"/>
      <c r="Z343" s="26"/>
      <c r="AA343" s="185"/>
      <c r="AB343" s="185"/>
      <c r="AC343" s="185"/>
      <c r="AD343" s="185"/>
      <c r="AE343" s="185"/>
      <c r="AF343" s="185"/>
      <c r="AG343" s="185"/>
      <c r="AH343" s="185"/>
      <c r="AI343" s="185"/>
      <c r="AJ343" s="185"/>
      <c r="AK343" s="185"/>
      <c r="AL343" s="185"/>
      <c r="AM343" s="185"/>
      <c r="AN343" s="185"/>
      <c r="AO343" s="185"/>
      <c r="AP343" s="185"/>
      <c r="AQ343" s="185"/>
      <c r="AR343" s="185"/>
      <c r="AS343" s="185"/>
      <c r="AT343" s="185"/>
      <c r="AU343" s="185"/>
      <c r="AV343" s="185"/>
      <c r="AW343" s="185"/>
      <c r="AX343" s="185"/>
      <c r="AY343" s="185"/>
      <c r="AZ343" s="185"/>
      <c r="BA343" s="185"/>
      <c r="BB343" s="185"/>
      <c r="BC343" s="185"/>
      <c r="BD343" s="185"/>
      <c r="BE343" s="185"/>
      <c r="BF343" s="185"/>
      <c r="BG343" s="185"/>
      <c r="BH343" s="185"/>
      <c r="BI343" s="185"/>
      <c r="BJ343" s="185"/>
    </row>
    <row r="344" spans="1:62" x14ac:dyDescent="0.3">
      <c r="A344" s="24">
        <f t="shared" si="36"/>
        <v>42</v>
      </c>
      <c r="B344" s="86">
        <f t="shared" si="37"/>
        <v>1.4693991661259106E-2</v>
      </c>
      <c r="C344" s="23">
        <f t="shared" si="38"/>
        <v>0.86943491431726816</v>
      </c>
      <c r="D344" s="23">
        <f t="shared" si="39"/>
        <v>0.39312440045087205</v>
      </c>
      <c r="E344" s="26"/>
      <c r="F344" s="26"/>
      <c r="G344" s="26"/>
      <c r="H344" s="26"/>
      <c r="I344" s="26"/>
      <c r="J344" s="185"/>
      <c r="L344" s="26"/>
      <c r="M344" s="26"/>
      <c r="N344" s="26"/>
      <c r="O344" s="26"/>
      <c r="P344" s="185"/>
      <c r="Q344" s="26"/>
      <c r="R344" s="26"/>
      <c r="S344" s="185"/>
      <c r="T344" s="185"/>
      <c r="U344" s="26"/>
      <c r="V344" s="185"/>
      <c r="W344" s="26"/>
      <c r="X344" s="26"/>
      <c r="Y344" s="185"/>
      <c r="Z344" s="26"/>
      <c r="AA344" s="185"/>
      <c r="AB344" s="185"/>
      <c r="AC344" s="185"/>
      <c r="AD344" s="185"/>
      <c r="AE344" s="185"/>
      <c r="AF344" s="185"/>
      <c r="AG344" s="185"/>
      <c r="AH344" s="185"/>
      <c r="AI344" s="185"/>
      <c r="AJ344" s="185"/>
      <c r="AK344" s="185"/>
      <c r="AL344" s="185"/>
      <c r="AM344" s="185"/>
      <c r="AN344" s="185"/>
      <c r="AO344" s="185"/>
      <c r="AP344" s="185"/>
      <c r="AQ344" s="185"/>
      <c r="AR344" s="185"/>
      <c r="AS344" s="185"/>
      <c r="AT344" s="185"/>
      <c r="AU344" s="185"/>
      <c r="AV344" s="185"/>
      <c r="AW344" s="185"/>
      <c r="AX344" s="185"/>
      <c r="AY344" s="185"/>
      <c r="AZ344" s="185"/>
      <c r="BA344" s="185"/>
      <c r="BB344" s="185"/>
      <c r="BC344" s="185"/>
      <c r="BD344" s="185"/>
      <c r="BE344" s="185"/>
      <c r="BF344" s="185"/>
      <c r="BG344" s="185"/>
      <c r="BH344" s="185"/>
      <c r="BI344" s="185"/>
      <c r="BJ344" s="185"/>
    </row>
    <row r="345" spans="1:62" x14ac:dyDescent="0.3">
      <c r="A345" s="24">
        <f t="shared" si="36"/>
        <v>43</v>
      </c>
      <c r="B345" s="86">
        <f t="shared" si="37"/>
        <v>1.447338303983443E-2</v>
      </c>
      <c r="C345" s="23">
        <f t="shared" si="38"/>
        <v>0.86847208495479056</v>
      </c>
      <c r="D345" s="23">
        <f t="shared" si="39"/>
        <v>0.39007771959988496</v>
      </c>
      <c r="E345" s="26"/>
      <c r="F345" s="26"/>
      <c r="G345" s="26"/>
      <c r="H345" s="26"/>
      <c r="I345" s="26"/>
      <c r="J345" s="185"/>
      <c r="L345" s="26"/>
      <c r="M345" s="26"/>
      <c r="N345" s="26"/>
      <c r="O345" s="26"/>
      <c r="P345" s="185"/>
      <c r="Q345" s="26"/>
      <c r="R345" s="26"/>
      <c r="S345" s="185"/>
      <c r="T345" s="185"/>
      <c r="U345" s="26"/>
      <c r="V345" s="185"/>
      <c r="W345" s="26"/>
      <c r="X345" s="26"/>
      <c r="Y345" s="185"/>
      <c r="Z345" s="26"/>
      <c r="AA345" s="185"/>
      <c r="AB345" s="185"/>
      <c r="AC345" s="185"/>
      <c r="AD345" s="185"/>
      <c r="AE345" s="185"/>
      <c r="AF345" s="185"/>
      <c r="AG345" s="185"/>
      <c r="AH345" s="185"/>
      <c r="AI345" s="185"/>
      <c r="AJ345" s="185"/>
      <c r="AK345" s="185"/>
      <c r="AL345" s="185"/>
      <c r="AM345" s="185"/>
      <c r="AN345" s="185"/>
      <c r="AO345" s="185"/>
      <c r="AP345" s="185"/>
      <c r="AQ345" s="185"/>
      <c r="AR345" s="185"/>
      <c r="AS345" s="185"/>
      <c r="AT345" s="185"/>
      <c r="AU345" s="185"/>
      <c r="AV345" s="185"/>
      <c r="AW345" s="185"/>
      <c r="AX345" s="185"/>
      <c r="AY345" s="185"/>
      <c r="AZ345" s="185"/>
      <c r="BA345" s="185"/>
      <c r="BB345" s="185"/>
      <c r="BC345" s="185"/>
      <c r="BD345" s="185"/>
      <c r="BE345" s="185"/>
      <c r="BF345" s="185"/>
      <c r="BG345" s="185"/>
      <c r="BH345" s="185"/>
      <c r="BI345" s="185"/>
      <c r="BJ345" s="185"/>
    </row>
    <row r="346" spans="1:62" x14ac:dyDescent="0.3">
      <c r="A346" s="24">
        <f>A251</f>
        <v>44</v>
      </c>
      <c r="B346" s="86">
        <f t="shared" si="37"/>
        <v>1.4329291823138135E-2</v>
      </c>
      <c r="C346" s="23">
        <f t="shared" si="38"/>
        <v>0.86462076750488015</v>
      </c>
      <c r="D346" s="23">
        <f t="shared" si="39"/>
        <v>0.39750255852145328</v>
      </c>
      <c r="E346" s="26"/>
      <c r="F346" s="26"/>
      <c r="G346" s="26"/>
      <c r="H346" s="26"/>
      <c r="I346" s="26"/>
      <c r="J346" s="185"/>
      <c r="L346" s="26"/>
      <c r="M346" s="26"/>
      <c r="N346" s="26"/>
      <c r="O346" s="26"/>
      <c r="P346" s="185"/>
      <c r="Q346" s="26"/>
      <c r="R346" s="26"/>
      <c r="S346" s="185"/>
      <c r="T346" s="185"/>
      <c r="U346" s="26"/>
      <c r="V346" s="185"/>
      <c r="W346" s="26"/>
      <c r="X346" s="26"/>
      <c r="Y346" s="185"/>
      <c r="Z346" s="26"/>
      <c r="AA346" s="185"/>
      <c r="AB346" s="185"/>
      <c r="AC346" s="185"/>
      <c r="AD346" s="185"/>
      <c r="AE346" s="185"/>
      <c r="AF346" s="185"/>
      <c r="AG346" s="185"/>
      <c r="AH346" s="185"/>
      <c r="AI346" s="185"/>
      <c r="AJ346" s="185"/>
      <c r="AK346" s="185"/>
      <c r="AL346" s="185"/>
      <c r="AM346" s="185"/>
      <c r="AN346" s="185"/>
      <c r="AO346" s="185"/>
      <c r="AP346" s="185"/>
      <c r="AQ346" s="185"/>
      <c r="AR346" s="185"/>
      <c r="AS346" s="185"/>
      <c r="AT346" s="185"/>
      <c r="AU346" s="185"/>
      <c r="AV346" s="185"/>
      <c r="AW346" s="185"/>
      <c r="AX346" s="185"/>
      <c r="AY346" s="185"/>
      <c r="AZ346" s="185"/>
      <c r="BA346" s="185"/>
      <c r="BB346" s="185"/>
      <c r="BC346" s="185"/>
      <c r="BD346" s="185"/>
      <c r="BE346" s="185"/>
      <c r="BF346" s="185"/>
      <c r="BG346" s="185"/>
      <c r="BH346" s="185"/>
      <c r="BI346" s="185"/>
      <c r="BJ346" s="185"/>
    </row>
    <row r="347" spans="1:62" x14ac:dyDescent="0.3">
      <c r="A347" s="24">
        <f t="shared" si="36"/>
        <v>45</v>
      </c>
      <c r="B347" s="86">
        <f t="shared" si="37"/>
        <v>1.3888074580288786E-2</v>
      </c>
      <c r="C347" s="23">
        <f t="shared" si="38"/>
        <v>0.86269510877992506</v>
      </c>
      <c r="D347" s="23">
        <f t="shared" si="39"/>
        <v>0.39074299569682686</v>
      </c>
      <c r="E347" s="26"/>
      <c r="F347" s="26"/>
      <c r="G347" s="26"/>
      <c r="H347" s="26"/>
      <c r="I347" s="26"/>
      <c r="J347" s="185"/>
      <c r="L347" s="26"/>
      <c r="M347" s="26"/>
      <c r="N347" s="26"/>
      <c r="O347" s="26"/>
      <c r="P347" s="185"/>
      <c r="Q347" s="26"/>
      <c r="R347" s="26"/>
      <c r="S347" s="185"/>
      <c r="T347" s="185"/>
      <c r="U347" s="26"/>
      <c r="V347" s="185"/>
      <c r="W347" s="26"/>
      <c r="X347" s="26"/>
      <c r="Y347" s="185"/>
      <c r="Z347" s="26"/>
      <c r="AA347" s="185"/>
      <c r="AB347" s="185"/>
      <c r="AC347" s="185"/>
      <c r="AD347" s="185"/>
      <c r="AE347" s="185"/>
      <c r="AF347" s="185"/>
      <c r="AG347" s="185"/>
      <c r="AH347" s="185"/>
      <c r="AI347" s="185"/>
      <c r="AJ347" s="185"/>
      <c r="AK347" s="185"/>
      <c r="AL347" s="185"/>
      <c r="AM347" s="185"/>
      <c r="AN347" s="185"/>
      <c r="AO347" s="185"/>
      <c r="AP347" s="185"/>
      <c r="AQ347" s="185"/>
      <c r="AR347" s="185"/>
      <c r="AS347" s="185"/>
      <c r="AT347" s="185"/>
      <c r="AU347" s="185"/>
      <c r="AV347" s="185"/>
      <c r="AW347" s="185"/>
      <c r="AX347" s="185"/>
      <c r="AY347" s="185"/>
      <c r="AZ347" s="185"/>
      <c r="BA347" s="185"/>
      <c r="BB347" s="185"/>
      <c r="BC347" s="185"/>
      <c r="BD347" s="185"/>
      <c r="BE347" s="185"/>
      <c r="BF347" s="185"/>
      <c r="BG347" s="185"/>
      <c r="BH347" s="185"/>
      <c r="BI347" s="185"/>
      <c r="BJ347" s="185"/>
    </row>
    <row r="348" spans="1:62" x14ac:dyDescent="0.3">
      <c r="A348" s="24">
        <f t="shared" si="36"/>
        <v>46</v>
      </c>
      <c r="B348" s="86">
        <f t="shared" si="37"/>
        <v>1.3753258200529261E-2</v>
      </c>
      <c r="C348" s="23">
        <f t="shared" si="38"/>
        <v>0.86269510877992495</v>
      </c>
      <c r="D348" s="23">
        <f t="shared" si="39"/>
        <v>0.38694991726887834</v>
      </c>
      <c r="E348" s="26"/>
      <c r="F348" s="26"/>
      <c r="G348" s="26"/>
      <c r="H348" s="26"/>
      <c r="I348" s="26"/>
      <c r="J348" s="185"/>
      <c r="L348" s="26"/>
      <c r="M348" s="26"/>
      <c r="N348" s="26"/>
      <c r="O348" s="26"/>
      <c r="P348" s="185"/>
      <c r="Q348" s="26"/>
      <c r="R348" s="26"/>
      <c r="S348" s="185"/>
      <c r="T348" s="185"/>
      <c r="U348" s="26"/>
      <c r="V348" s="185"/>
      <c r="W348" s="26"/>
      <c r="X348" s="26"/>
      <c r="Y348" s="185"/>
      <c r="Z348" s="26"/>
      <c r="AA348" s="185"/>
      <c r="AB348" s="185"/>
      <c r="AC348" s="185"/>
      <c r="AD348" s="185"/>
      <c r="AE348" s="185"/>
      <c r="AF348" s="185"/>
      <c r="AG348" s="185"/>
      <c r="AH348" s="185"/>
      <c r="AI348" s="185"/>
      <c r="AJ348" s="185"/>
      <c r="AK348" s="185"/>
      <c r="AL348" s="185"/>
      <c r="AM348" s="185"/>
      <c r="AN348" s="185"/>
      <c r="AO348" s="185"/>
      <c r="AP348" s="185"/>
      <c r="AQ348" s="185"/>
      <c r="AR348" s="185"/>
      <c r="AS348" s="185"/>
      <c r="AT348" s="185"/>
      <c r="AU348" s="185"/>
      <c r="AV348" s="185"/>
      <c r="AW348" s="185"/>
      <c r="AX348" s="185"/>
      <c r="AY348" s="185"/>
      <c r="AZ348" s="185"/>
      <c r="BA348" s="185"/>
      <c r="BB348" s="185"/>
      <c r="BC348" s="185"/>
      <c r="BD348" s="185"/>
      <c r="BE348" s="185"/>
      <c r="BF348" s="185"/>
      <c r="BG348" s="185"/>
      <c r="BH348" s="185"/>
      <c r="BI348" s="185"/>
      <c r="BJ348" s="185"/>
    </row>
    <row r="349" spans="1:62" x14ac:dyDescent="0.3">
      <c r="A349" s="24">
        <f t="shared" si="36"/>
        <v>47</v>
      </c>
      <c r="B349" s="86">
        <f t="shared" si="37"/>
        <v>1.381586334985248E-2</v>
      </c>
      <c r="C349" s="23">
        <f t="shared" si="38"/>
        <v>0.84536418025532833</v>
      </c>
      <c r="D349" s="23">
        <f t="shared" si="39"/>
        <v>0.43777532922797208</v>
      </c>
      <c r="E349" s="26"/>
      <c r="F349" s="26"/>
      <c r="G349" s="26"/>
      <c r="H349" s="26"/>
      <c r="I349" s="26"/>
      <c r="J349" s="185"/>
      <c r="L349" s="26"/>
      <c r="M349" s="26"/>
      <c r="N349" s="26"/>
      <c r="O349" s="26"/>
      <c r="P349" s="185"/>
      <c r="Q349" s="26"/>
      <c r="R349" s="26"/>
      <c r="S349" s="185"/>
      <c r="T349" s="185"/>
      <c r="U349" s="26"/>
      <c r="V349" s="185"/>
      <c r="W349" s="26"/>
      <c r="X349" s="26"/>
      <c r="Y349" s="185"/>
      <c r="Z349" s="26"/>
      <c r="AA349" s="185"/>
      <c r="AB349" s="185"/>
      <c r="AC349" s="185"/>
      <c r="AD349" s="185"/>
      <c r="AE349" s="185"/>
      <c r="AF349" s="185"/>
      <c r="AG349" s="185"/>
      <c r="AH349" s="185"/>
      <c r="AI349" s="185"/>
      <c r="AJ349" s="185"/>
      <c r="AK349" s="185"/>
      <c r="AL349" s="185"/>
      <c r="AM349" s="185"/>
      <c r="AN349" s="185"/>
      <c r="AO349" s="185"/>
      <c r="AP349" s="185"/>
      <c r="AQ349" s="185"/>
      <c r="AR349" s="185"/>
      <c r="AS349" s="185"/>
      <c r="AT349" s="185"/>
      <c r="AU349" s="185"/>
      <c r="AV349" s="185"/>
      <c r="AW349" s="185"/>
      <c r="AX349" s="185"/>
      <c r="AY349" s="185"/>
      <c r="AZ349" s="185"/>
      <c r="BA349" s="185"/>
      <c r="BB349" s="185"/>
      <c r="BC349" s="185"/>
      <c r="BD349" s="185"/>
      <c r="BE349" s="185"/>
      <c r="BF349" s="185"/>
      <c r="BG349" s="185"/>
      <c r="BH349" s="185"/>
      <c r="BI349" s="185"/>
      <c r="BJ349" s="185"/>
    </row>
    <row r="350" spans="1:62" x14ac:dyDescent="0.3">
      <c r="A350" s="24">
        <f t="shared" si="36"/>
        <v>48</v>
      </c>
      <c r="B350" s="86">
        <f t="shared" si="37"/>
        <v>1.3413732919808102E-2</v>
      </c>
      <c r="C350" s="23">
        <f t="shared" si="38"/>
        <v>0.84055003344294033</v>
      </c>
      <c r="D350" s="23">
        <f t="shared" si="39"/>
        <v>0.43826545568719794</v>
      </c>
      <c r="E350" s="26"/>
      <c r="F350" s="26"/>
      <c r="G350" s="26"/>
      <c r="H350" s="26"/>
      <c r="I350" s="26"/>
      <c r="J350" s="185"/>
      <c r="L350" s="26"/>
      <c r="M350" s="26"/>
      <c r="N350" s="26"/>
      <c r="O350" s="26"/>
      <c r="P350" s="185"/>
      <c r="Q350" s="26"/>
      <c r="R350" s="26"/>
      <c r="S350" s="185"/>
      <c r="T350" s="185"/>
      <c r="U350" s="26"/>
      <c r="V350" s="185"/>
      <c r="W350" s="26"/>
      <c r="X350" s="26"/>
      <c r="Y350" s="185"/>
      <c r="Z350" s="26"/>
      <c r="AA350" s="185"/>
      <c r="AB350" s="185"/>
      <c r="AC350" s="185"/>
      <c r="AD350" s="185"/>
      <c r="AE350" s="185"/>
      <c r="AF350" s="185"/>
      <c r="AG350" s="185"/>
      <c r="AH350" s="185"/>
      <c r="AI350" s="185"/>
      <c r="AJ350" s="185"/>
      <c r="AK350" s="185"/>
      <c r="AL350" s="185"/>
      <c r="AM350" s="185"/>
      <c r="AN350" s="185"/>
      <c r="AO350" s="185"/>
      <c r="AP350" s="185"/>
      <c r="AQ350" s="185"/>
      <c r="AR350" s="185"/>
      <c r="AS350" s="185"/>
      <c r="AT350" s="185"/>
      <c r="AU350" s="185"/>
      <c r="AV350" s="185"/>
      <c r="AW350" s="185"/>
      <c r="AX350" s="185"/>
      <c r="AY350" s="185"/>
      <c r="AZ350" s="185"/>
      <c r="BA350" s="185"/>
      <c r="BB350" s="185"/>
      <c r="BC350" s="185"/>
      <c r="BD350" s="185"/>
      <c r="BE350" s="185"/>
      <c r="BF350" s="185"/>
      <c r="BG350" s="185"/>
      <c r="BH350" s="185"/>
      <c r="BI350" s="185"/>
      <c r="BJ350" s="185"/>
    </row>
    <row r="351" spans="1:62" x14ac:dyDescent="0.3">
      <c r="A351" s="24">
        <f t="shared" si="36"/>
        <v>49</v>
      </c>
      <c r="B351" s="86">
        <f t="shared" si="37"/>
        <v>1.2291808894634871E-2</v>
      </c>
      <c r="C351" s="23">
        <f t="shared" si="38"/>
        <v>0.80625790286893828</v>
      </c>
      <c r="D351" s="23">
        <f t="shared" si="39"/>
        <v>0.48798104104511325</v>
      </c>
      <c r="E351" s="26"/>
      <c r="F351" s="26"/>
      <c r="G351" s="26"/>
      <c r="H351" s="26"/>
      <c r="I351" s="26"/>
      <c r="J351" s="185"/>
      <c r="L351" s="26"/>
      <c r="M351" s="26"/>
      <c r="N351" s="26"/>
      <c r="O351" s="26"/>
      <c r="P351" s="185"/>
      <c r="Q351" s="26"/>
      <c r="R351" s="26"/>
      <c r="S351" s="185"/>
      <c r="T351" s="185"/>
      <c r="U351" s="26"/>
      <c r="V351" s="185"/>
      <c r="W351" s="26"/>
      <c r="X351" s="26"/>
      <c r="Y351" s="185"/>
      <c r="Z351" s="26"/>
      <c r="AA351" s="185"/>
      <c r="AB351" s="185"/>
      <c r="AC351" s="185"/>
      <c r="AD351" s="185"/>
      <c r="AE351" s="185"/>
      <c r="AF351" s="185"/>
      <c r="AG351" s="185"/>
      <c r="AH351" s="185"/>
      <c r="AI351" s="185"/>
      <c r="AJ351" s="185"/>
      <c r="AK351" s="185"/>
      <c r="AL351" s="185"/>
      <c r="AM351" s="185"/>
      <c r="AN351" s="185"/>
      <c r="AO351" s="185"/>
      <c r="AP351" s="185"/>
      <c r="AQ351" s="185"/>
      <c r="AR351" s="185"/>
      <c r="AS351" s="185"/>
      <c r="AT351" s="185"/>
      <c r="AU351" s="185"/>
      <c r="AV351" s="185"/>
      <c r="AW351" s="185"/>
      <c r="AX351" s="185"/>
      <c r="AY351" s="185"/>
      <c r="AZ351" s="185"/>
      <c r="BA351" s="185"/>
      <c r="BB351" s="185"/>
      <c r="BC351" s="185"/>
      <c r="BD351" s="185"/>
      <c r="BE351" s="185"/>
      <c r="BF351" s="185"/>
      <c r="BG351" s="185"/>
      <c r="BH351" s="185"/>
      <c r="BI351" s="185"/>
      <c r="BJ351" s="185"/>
    </row>
    <row r="352" spans="1:62" x14ac:dyDescent="0.3">
      <c r="A352" s="24">
        <f t="shared" si="36"/>
        <v>50</v>
      </c>
      <c r="B352" s="86">
        <f t="shared" si="37"/>
        <v>1.1999651531126518E-2</v>
      </c>
      <c r="C352" s="23">
        <f t="shared" si="38"/>
        <v>0.8089817471353874</v>
      </c>
      <c r="D352" s="23">
        <f t="shared" si="39"/>
        <v>0.46968496272195059</v>
      </c>
      <c r="E352" s="26"/>
      <c r="F352" s="26"/>
      <c r="G352" s="26"/>
      <c r="H352" s="26"/>
      <c r="I352" s="26"/>
      <c r="J352" s="185"/>
      <c r="L352" s="26"/>
      <c r="M352" s="26"/>
      <c r="N352" s="26"/>
      <c r="O352" s="26"/>
      <c r="P352" s="185"/>
      <c r="Q352" s="26"/>
      <c r="R352" s="26"/>
      <c r="S352" s="185"/>
      <c r="T352" s="185"/>
      <c r="U352" s="26"/>
      <c r="V352" s="185"/>
      <c r="W352" s="26"/>
      <c r="X352" s="26"/>
      <c r="Y352" s="185"/>
      <c r="Z352" s="26"/>
      <c r="AA352" s="185"/>
      <c r="AB352" s="185"/>
      <c r="AC352" s="185"/>
      <c r="AD352" s="185"/>
      <c r="AE352" s="185"/>
      <c r="AF352" s="185"/>
      <c r="AG352" s="185"/>
      <c r="AH352" s="185"/>
      <c r="AI352" s="185"/>
      <c r="AJ352" s="185"/>
      <c r="AK352" s="185"/>
      <c r="AL352" s="185"/>
      <c r="AM352" s="185"/>
      <c r="AN352" s="185"/>
      <c r="AO352" s="185"/>
      <c r="AP352" s="185"/>
      <c r="AQ352" s="185"/>
      <c r="AR352" s="185"/>
      <c r="AS352" s="185"/>
      <c r="AT352" s="185"/>
      <c r="AU352" s="185"/>
      <c r="AV352" s="185"/>
      <c r="AW352" s="185"/>
      <c r="AX352" s="185"/>
      <c r="AY352" s="185"/>
      <c r="AZ352" s="185"/>
      <c r="BA352" s="185"/>
      <c r="BB352" s="185"/>
      <c r="BC352" s="185"/>
      <c r="BD352" s="185"/>
      <c r="BE352" s="185"/>
      <c r="BF352" s="185"/>
      <c r="BG352" s="185"/>
      <c r="BH352" s="185"/>
      <c r="BI352" s="185"/>
      <c r="BJ352" s="185"/>
    </row>
    <row r="353" spans="1:62" x14ac:dyDescent="0.3">
      <c r="A353" s="24">
        <f t="shared" si="36"/>
        <v>51</v>
      </c>
      <c r="B353" s="86">
        <f t="shared" si="37"/>
        <v>1.190325947581934E-2</v>
      </c>
      <c r="C353" s="23">
        <f t="shared" si="38"/>
        <v>0.81261353949065307</v>
      </c>
      <c r="D353" s="23">
        <f t="shared" si="39"/>
        <v>0.45705373477856387</v>
      </c>
      <c r="E353" s="26"/>
      <c r="F353" s="26"/>
      <c r="G353" s="26"/>
      <c r="H353" s="26"/>
      <c r="I353" s="26"/>
      <c r="J353" s="185"/>
      <c r="L353" s="26"/>
      <c r="M353" s="26"/>
      <c r="N353" s="26"/>
      <c r="O353" s="26"/>
      <c r="P353" s="185"/>
      <c r="Q353" s="26"/>
      <c r="R353" s="26"/>
      <c r="S353" s="185"/>
      <c r="T353" s="185"/>
      <c r="U353" s="26"/>
      <c r="V353" s="185"/>
      <c r="W353" s="26"/>
      <c r="X353" s="26"/>
      <c r="Y353" s="185"/>
      <c r="Z353" s="26"/>
      <c r="AA353" s="185"/>
      <c r="AB353" s="185"/>
      <c r="AC353" s="185"/>
      <c r="AD353" s="185"/>
      <c r="AE353" s="185"/>
      <c r="AF353" s="185"/>
      <c r="AG353" s="185"/>
      <c r="AH353" s="185"/>
      <c r="AI353" s="185"/>
      <c r="AJ353" s="185"/>
      <c r="AK353" s="185"/>
      <c r="AL353" s="185"/>
      <c r="AM353" s="185"/>
      <c r="AN353" s="185"/>
      <c r="AO353" s="185"/>
      <c r="AP353" s="185"/>
      <c r="AQ353" s="185"/>
      <c r="AR353" s="185"/>
      <c r="AS353" s="185"/>
      <c r="AT353" s="185"/>
      <c r="AU353" s="185"/>
      <c r="AV353" s="185"/>
      <c r="AW353" s="185"/>
      <c r="AX353" s="185"/>
      <c r="AY353" s="185"/>
      <c r="AZ353" s="185"/>
      <c r="BA353" s="185"/>
      <c r="BB353" s="185"/>
      <c r="BC353" s="185"/>
      <c r="BD353" s="185"/>
      <c r="BE353" s="185"/>
      <c r="BF353" s="185"/>
      <c r="BG353" s="185"/>
      <c r="BH353" s="185"/>
      <c r="BI353" s="185"/>
      <c r="BJ353" s="185"/>
    </row>
    <row r="354" spans="1:62" x14ac:dyDescent="0.3">
      <c r="A354" s="24">
        <f t="shared" si="36"/>
        <v>52</v>
      </c>
      <c r="B354" s="86">
        <f t="shared" si="37"/>
        <v>1.1856885291135476E-2</v>
      </c>
      <c r="C354" s="23">
        <f t="shared" si="38"/>
        <v>0.81624533184591841</v>
      </c>
      <c r="D354" s="23">
        <f t="shared" si="39"/>
        <v>0.44644930629080887</v>
      </c>
      <c r="E354" s="26"/>
      <c r="F354" s="26"/>
      <c r="G354" s="26"/>
      <c r="H354" s="26"/>
      <c r="I354" s="26"/>
      <c r="J354" s="185"/>
      <c r="L354" s="26"/>
      <c r="M354" s="26"/>
      <c r="N354" s="26"/>
      <c r="O354" s="26"/>
      <c r="P354" s="185"/>
      <c r="Q354" s="26"/>
      <c r="R354" s="26"/>
      <c r="S354" s="185"/>
      <c r="T354" s="185"/>
      <c r="U354" s="26"/>
      <c r="V354" s="185"/>
      <c r="W354" s="26"/>
      <c r="X354" s="26"/>
      <c r="Y354" s="185"/>
      <c r="Z354" s="26"/>
      <c r="AA354" s="185"/>
      <c r="AB354" s="185"/>
      <c r="AC354" s="185"/>
      <c r="AD354" s="185"/>
      <c r="AE354" s="185"/>
      <c r="AF354" s="185"/>
      <c r="AG354" s="185"/>
      <c r="AH354" s="185"/>
      <c r="AI354" s="185"/>
      <c r="AJ354" s="185"/>
      <c r="AK354" s="185"/>
      <c r="AL354" s="185"/>
      <c r="AM354" s="185"/>
      <c r="AN354" s="185"/>
      <c r="AO354" s="185"/>
      <c r="AP354" s="185"/>
      <c r="AQ354" s="185"/>
      <c r="AR354" s="185"/>
      <c r="AS354" s="185"/>
      <c r="AT354" s="185"/>
      <c r="AU354" s="185"/>
      <c r="AV354" s="185"/>
      <c r="AW354" s="185"/>
      <c r="AX354" s="185"/>
      <c r="AY354" s="185"/>
      <c r="AZ354" s="185"/>
      <c r="BA354" s="185"/>
      <c r="BB354" s="185"/>
      <c r="BC354" s="185"/>
      <c r="BD354" s="185"/>
      <c r="BE354" s="185"/>
      <c r="BF354" s="185"/>
      <c r="BG354" s="185"/>
      <c r="BH354" s="185"/>
      <c r="BI354" s="185"/>
      <c r="BJ354" s="185"/>
    </row>
    <row r="355" spans="1:62" x14ac:dyDescent="0.3">
      <c r="A355" s="24">
        <f t="shared" si="36"/>
        <v>53</v>
      </c>
      <c r="B355" s="86">
        <f t="shared" si="37"/>
        <v>1.1759168259123045E-2</v>
      </c>
      <c r="C355" s="23">
        <f t="shared" si="38"/>
        <v>0.81896917611236741</v>
      </c>
      <c r="D355" s="23">
        <f t="shared" si="39"/>
        <v>0.43620665375474388</v>
      </c>
      <c r="E355" s="26"/>
      <c r="F355" s="26"/>
      <c r="G355" s="26"/>
      <c r="H355" s="26"/>
      <c r="I355" s="26"/>
      <c r="J355" s="185"/>
      <c r="L355" s="26"/>
      <c r="M355" s="26"/>
      <c r="N355" s="26"/>
      <c r="O355" s="26"/>
      <c r="P355" s="185"/>
      <c r="Q355" s="26"/>
      <c r="R355" s="26"/>
      <c r="S355" s="185"/>
      <c r="T355" s="185"/>
      <c r="U355" s="26"/>
      <c r="V355" s="185"/>
      <c r="W355" s="26"/>
      <c r="X355" s="26"/>
      <c r="Y355" s="185"/>
      <c r="Z355" s="26"/>
      <c r="AA355" s="185"/>
      <c r="AB355" s="185"/>
      <c r="AC355" s="185"/>
      <c r="AD355" s="185"/>
      <c r="AE355" s="185"/>
      <c r="AF355" s="185"/>
      <c r="AG355" s="185"/>
      <c r="AH355" s="185"/>
      <c r="AI355" s="185"/>
      <c r="AJ355" s="185"/>
      <c r="AK355" s="185"/>
      <c r="AL355" s="185"/>
      <c r="AM355" s="185"/>
      <c r="AN355" s="185"/>
      <c r="AO355" s="185"/>
      <c r="AP355" s="185"/>
      <c r="AQ355" s="185"/>
      <c r="AR355" s="185"/>
      <c r="AS355" s="185"/>
      <c r="AT355" s="185"/>
      <c r="AU355" s="185"/>
      <c r="AV355" s="185"/>
      <c r="AW355" s="185"/>
      <c r="AX355" s="185"/>
      <c r="AY355" s="185"/>
      <c r="AZ355" s="185"/>
      <c r="BA355" s="185"/>
      <c r="BB355" s="185"/>
      <c r="BC355" s="185"/>
      <c r="BD355" s="185"/>
      <c r="BE355" s="185"/>
      <c r="BF355" s="185"/>
      <c r="BG355" s="185"/>
      <c r="BH355" s="185"/>
      <c r="BI355" s="185"/>
      <c r="BJ355" s="185"/>
    </row>
    <row r="356" spans="1:62" x14ac:dyDescent="0.3">
      <c r="A356" s="24">
        <f t="shared" si="36"/>
        <v>54</v>
      </c>
      <c r="B356" s="86">
        <f t="shared" si="37"/>
        <v>1.2219597664198566E-2</v>
      </c>
      <c r="C356" s="23">
        <f t="shared" si="38"/>
        <v>0.81987712420118386</v>
      </c>
      <c r="D356" s="23">
        <f t="shared" si="39"/>
        <v>0.4510128672213739</v>
      </c>
      <c r="E356" s="26"/>
      <c r="F356" s="26"/>
      <c r="G356" s="26"/>
      <c r="H356" s="26"/>
      <c r="I356" s="26"/>
      <c r="J356" s="185"/>
      <c r="L356" s="26"/>
      <c r="M356" s="26"/>
      <c r="N356" s="26"/>
      <c r="O356" s="26"/>
      <c r="P356" s="185"/>
      <c r="Q356" s="26"/>
      <c r="R356" s="26"/>
      <c r="S356" s="185"/>
      <c r="T356" s="185"/>
      <c r="U356" s="26"/>
      <c r="V356" s="185"/>
      <c r="W356" s="26"/>
      <c r="X356" s="26"/>
      <c r="Y356" s="185"/>
      <c r="Z356" s="26"/>
      <c r="AA356" s="185"/>
      <c r="AB356" s="185"/>
      <c r="AC356" s="185"/>
      <c r="AD356" s="185"/>
      <c r="AE356" s="185"/>
      <c r="AF356" s="185"/>
      <c r="AG356" s="185"/>
      <c r="AH356" s="185"/>
      <c r="AI356" s="185"/>
      <c r="AJ356" s="185"/>
      <c r="AK356" s="185"/>
      <c r="AL356" s="185"/>
      <c r="AM356" s="185"/>
      <c r="AN356" s="185"/>
      <c r="AO356" s="185"/>
      <c r="AP356" s="185"/>
      <c r="AQ356" s="185"/>
      <c r="AR356" s="185"/>
      <c r="AS356" s="185"/>
      <c r="AT356" s="185"/>
      <c r="AU356" s="185"/>
      <c r="AV356" s="185"/>
      <c r="AW356" s="185"/>
      <c r="AX356" s="185"/>
      <c r="AY356" s="185"/>
      <c r="AZ356" s="185"/>
      <c r="BA356" s="185"/>
      <c r="BB356" s="185"/>
      <c r="BC356" s="185"/>
      <c r="BD356" s="185"/>
      <c r="BE356" s="185"/>
      <c r="BF356" s="185"/>
      <c r="BG356" s="185"/>
      <c r="BH356" s="185"/>
      <c r="BI356" s="185"/>
      <c r="BJ356" s="185"/>
    </row>
    <row r="357" spans="1:62" x14ac:dyDescent="0.3">
      <c r="A357" s="24">
        <f t="shared" si="36"/>
        <v>55</v>
      </c>
      <c r="B357" s="86">
        <f t="shared" si="37"/>
        <v>9.4497338618665418E-3</v>
      </c>
      <c r="C357" s="23">
        <f t="shared" si="38"/>
        <v>0.82895660508934776</v>
      </c>
      <c r="D357" s="23">
        <f t="shared" si="39"/>
        <v>0.33119901664037316</v>
      </c>
      <c r="E357" s="26"/>
      <c r="F357" s="26"/>
      <c r="G357" s="26"/>
      <c r="H357" s="26"/>
      <c r="I357" s="26"/>
      <c r="J357" s="185"/>
      <c r="L357" s="26"/>
      <c r="M357" s="26"/>
      <c r="N357" s="26"/>
      <c r="O357" s="26"/>
      <c r="P357" s="185"/>
      <c r="Q357" s="26"/>
      <c r="R357" s="26"/>
      <c r="S357" s="185"/>
      <c r="T357" s="185"/>
      <c r="U357" s="26"/>
      <c r="V357" s="185"/>
      <c r="W357" s="26"/>
      <c r="X357" s="26"/>
      <c r="Y357" s="185"/>
      <c r="Z357" s="26"/>
      <c r="AA357" s="185"/>
      <c r="AB357" s="185"/>
      <c r="AC357" s="185"/>
      <c r="AD357" s="185"/>
      <c r="AE357" s="185"/>
      <c r="AF357" s="185"/>
      <c r="AG357" s="185"/>
      <c r="AH357" s="185"/>
      <c r="AI357" s="185"/>
      <c r="AJ357" s="185"/>
      <c r="AK357" s="185"/>
      <c r="AL357" s="185"/>
      <c r="AM357" s="185"/>
      <c r="AN357" s="185"/>
      <c r="AO357" s="185"/>
      <c r="AP357" s="185"/>
      <c r="AQ357" s="185"/>
      <c r="AR357" s="185"/>
      <c r="AS357" s="185"/>
      <c r="AT357" s="185"/>
      <c r="AU357" s="185"/>
      <c r="AV357" s="185"/>
      <c r="AW357" s="185"/>
      <c r="AX357" s="185"/>
      <c r="AY357" s="185"/>
      <c r="AZ357" s="185"/>
      <c r="BA357" s="185"/>
      <c r="BB357" s="185"/>
      <c r="BC357" s="185"/>
      <c r="BD357" s="185"/>
      <c r="BE357" s="185"/>
      <c r="BF357" s="185"/>
      <c r="BG357" s="185"/>
      <c r="BH357" s="185"/>
      <c r="BI357" s="185"/>
      <c r="BJ357" s="185"/>
    </row>
    <row r="358" spans="1:62" x14ac:dyDescent="0.3">
      <c r="A358" s="24">
        <f t="shared" si="36"/>
        <v>56</v>
      </c>
      <c r="B358" s="86">
        <f t="shared" si="37"/>
        <v>9.034684908945944E-3</v>
      </c>
      <c r="C358" s="23">
        <f t="shared" si="38"/>
        <v>0.84439172259922601</v>
      </c>
      <c r="D358" s="23">
        <f t="shared" si="39"/>
        <v>0.28807718142767003</v>
      </c>
      <c r="E358" s="26"/>
      <c r="F358" s="26"/>
      <c r="G358" s="26"/>
      <c r="H358" s="26"/>
      <c r="I358" s="26"/>
      <c r="J358" s="185"/>
      <c r="L358" s="26"/>
      <c r="M358" s="26"/>
      <c r="N358" s="26"/>
      <c r="O358" s="26"/>
      <c r="P358" s="185"/>
      <c r="Q358" s="26"/>
      <c r="R358" s="26"/>
      <c r="S358" s="185"/>
      <c r="T358" s="185"/>
      <c r="U358" s="26"/>
      <c r="V358" s="185"/>
      <c r="W358" s="26"/>
      <c r="X358" s="26"/>
      <c r="Y358" s="185"/>
      <c r="Z358" s="26"/>
      <c r="AA358" s="185"/>
      <c r="AB358" s="185"/>
      <c r="AC358" s="185"/>
      <c r="AD358" s="185"/>
      <c r="AE358" s="185"/>
      <c r="AF358" s="185"/>
      <c r="AG358" s="185"/>
      <c r="AH358" s="185"/>
      <c r="AI358" s="185"/>
      <c r="AJ358" s="185"/>
      <c r="AK358" s="185"/>
      <c r="AL358" s="185"/>
      <c r="AM358" s="185"/>
      <c r="AN358" s="185"/>
      <c r="AO358" s="185"/>
      <c r="AP358" s="185"/>
      <c r="AQ358" s="185"/>
      <c r="AR358" s="185"/>
      <c r="AS358" s="185"/>
      <c r="AT358" s="185"/>
      <c r="AU358" s="185"/>
      <c r="AV358" s="185"/>
      <c r="AW358" s="185"/>
      <c r="AX358" s="185"/>
      <c r="AY358" s="185"/>
      <c r="AZ358" s="185"/>
      <c r="BA358" s="185"/>
      <c r="BB358" s="185"/>
      <c r="BC358" s="185"/>
      <c r="BD358" s="185"/>
      <c r="BE358" s="185"/>
      <c r="BF358" s="185"/>
      <c r="BG358" s="185"/>
      <c r="BH358" s="185"/>
      <c r="BI358" s="185"/>
      <c r="BJ358" s="185"/>
    </row>
    <row r="359" spans="1:62" x14ac:dyDescent="0.3">
      <c r="A359" s="24">
        <f t="shared" si="36"/>
        <v>57</v>
      </c>
      <c r="B359" s="86">
        <f t="shared" si="37"/>
        <v>8.9435927604597804E-3</v>
      </c>
      <c r="C359" s="23">
        <f t="shared" si="38"/>
        <v>0.85891889202028771</v>
      </c>
      <c r="D359" s="23">
        <f t="shared" si="39"/>
        <v>0.25854969559498803</v>
      </c>
      <c r="E359" s="26"/>
      <c r="F359" s="26"/>
      <c r="G359" s="26"/>
      <c r="H359" s="26"/>
      <c r="I359" s="26"/>
      <c r="J359" s="185"/>
      <c r="L359" s="26"/>
      <c r="M359" s="26"/>
      <c r="N359" s="26"/>
      <c r="O359" s="26"/>
      <c r="P359" s="185"/>
      <c r="Q359" s="26"/>
      <c r="R359" s="26"/>
      <c r="S359" s="185"/>
      <c r="T359" s="185"/>
      <c r="U359" s="26"/>
      <c r="V359" s="185"/>
      <c r="W359" s="26"/>
      <c r="X359" s="26"/>
      <c r="Y359" s="185"/>
      <c r="Z359" s="26"/>
      <c r="AA359" s="185"/>
      <c r="AB359" s="185"/>
      <c r="AC359" s="185"/>
      <c r="AD359" s="185"/>
      <c r="AE359" s="185"/>
      <c r="AF359" s="185"/>
      <c r="AG359" s="185"/>
      <c r="AH359" s="185"/>
      <c r="AI359" s="185"/>
      <c r="AJ359" s="185"/>
      <c r="AK359" s="185"/>
      <c r="AL359" s="185"/>
      <c r="AM359" s="185"/>
      <c r="AN359" s="185"/>
      <c r="AO359" s="185"/>
      <c r="AP359" s="185"/>
      <c r="AQ359" s="185"/>
      <c r="AR359" s="185"/>
      <c r="AS359" s="185"/>
      <c r="AT359" s="185"/>
      <c r="AU359" s="185"/>
      <c r="AV359" s="185"/>
      <c r="AW359" s="185"/>
      <c r="AX359" s="185"/>
      <c r="AY359" s="185"/>
      <c r="AZ359" s="185"/>
      <c r="BA359" s="185"/>
      <c r="BB359" s="185"/>
      <c r="BC359" s="185"/>
      <c r="BD359" s="185"/>
      <c r="BE359" s="185"/>
      <c r="BF359" s="185"/>
      <c r="BG359" s="185"/>
      <c r="BH359" s="185"/>
      <c r="BI359" s="185"/>
      <c r="BJ359" s="185"/>
    </row>
    <row r="360" spans="1:62" x14ac:dyDescent="0.3">
      <c r="A360" s="24">
        <f t="shared" si="36"/>
        <v>58</v>
      </c>
      <c r="B360" s="86">
        <f t="shared" si="37"/>
        <v>8.7349089293823848E-3</v>
      </c>
      <c r="C360" s="23">
        <f t="shared" si="38"/>
        <v>0.86255068437555327</v>
      </c>
      <c r="D360" s="23">
        <f t="shared" si="39"/>
        <v>0.2460164324961282</v>
      </c>
      <c r="E360" s="26"/>
      <c r="F360" s="26"/>
      <c r="G360" s="26"/>
      <c r="H360" s="26"/>
      <c r="I360" s="26"/>
      <c r="J360" s="185"/>
      <c r="L360" s="26"/>
      <c r="M360" s="26"/>
      <c r="N360" s="26"/>
      <c r="O360" s="26"/>
      <c r="P360" s="185"/>
      <c r="Q360" s="26"/>
      <c r="R360" s="26"/>
      <c r="S360" s="185"/>
      <c r="T360" s="185"/>
      <c r="U360" s="26"/>
      <c r="V360" s="185"/>
      <c r="W360" s="26"/>
      <c r="X360" s="26"/>
      <c r="Y360" s="185"/>
      <c r="Z360" s="26"/>
      <c r="AA360" s="185"/>
      <c r="AB360" s="185"/>
      <c r="AC360" s="185"/>
      <c r="AD360" s="185"/>
      <c r="AE360" s="185"/>
      <c r="AF360" s="185"/>
      <c r="AG360" s="185"/>
      <c r="AH360" s="185"/>
      <c r="AI360" s="185"/>
      <c r="AJ360" s="185"/>
      <c r="AK360" s="185"/>
      <c r="AL360" s="185"/>
      <c r="AM360" s="185"/>
      <c r="AN360" s="185"/>
      <c r="AO360" s="185"/>
      <c r="AP360" s="185"/>
      <c r="AQ360" s="185"/>
      <c r="AR360" s="185"/>
      <c r="AS360" s="185"/>
      <c r="AT360" s="185"/>
      <c r="AU360" s="185"/>
      <c r="AV360" s="185"/>
      <c r="AW360" s="185"/>
      <c r="AX360" s="185"/>
      <c r="AY360" s="185"/>
      <c r="AZ360" s="185"/>
      <c r="BA360" s="185"/>
      <c r="BB360" s="185"/>
      <c r="BC360" s="185"/>
      <c r="BD360" s="185"/>
      <c r="BE360" s="185"/>
      <c r="BF360" s="185"/>
      <c r="BG360" s="185"/>
      <c r="BH360" s="185"/>
      <c r="BI360" s="185"/>
      <c r="BJ360" s="185"/>
    </row>
    <row r="361" spans="1:62" x14ac:dyDescent="0.3">
      <c r="A361" s="24">
        <f t="shared" si="36"/>
        <v>59</v>
      </c>
      <c r="B361" s="86">
        <f t="shared" si="37"/>
        <v>7.7312390751530097E-3</v>
      </c>
      <c r="C361" s="23">
        <f t="shared" si="38"/>
        <v>0.8743540095301664</v>
      </c>
      <c r="D361" s="23">
        <f t="shared" si="39"/>
        <v>0.19904940825991532</v>
      </c>
      <c r="E361" s="26"/>
      <c r="F361" s="26"/>
      <c r="G361" s="26"/>
      <c r="H361" s="26"/>
      <c r="I361" s="26"/>
      <c r="J361" s="185"/>
      <c r="L361" s="26"/>
      <c r="M361" s="26"/>
      <c r="N361" s="26"/>
      <c r="O361" s="26"/>
      <c r="P361" s="185"/>
      <c r="Q361" s="26"/>
      <c r="R361" s="26"/>
      <c r="S361" s="185"/>
      <c r="T361" s="185"/>
      <c r="U361" s="26"/>
      <c r="V361" s="26"/>
      <c r="W361" s="185"/>
      <c r="X361" s="26"/>
      <c r="Y361" s="26"/>
      <c r="Z361" s="185"/>
      <c r="AA361" s="26"/>
      <c r="AB361" s="185"/>
      <c r="AC361" s="185"/>
      <c r="AD361" s="185"/>
      <c r="AE361" s="185"/>
      <c r="AF361" s="185"/>
      <c r="AG361" s="185"/>
      <c r="AH361" s="185"/>
      <c r="AI361" s="185"/>
      <c r="AJ361" s="185"/>
      <c r="AK361" s="185"/>
      <c r="AL361" s="185"/>
      <c r="AM361" s="185"/>
      <c r="AN361" s="185"/>
      <c r="AO361" s="185"/>
      <c r="AP361" s="185"/>
      <c r="AQ361" s="185"/>
      <c r="AR361" s="185"/>
      <c r="AS361" s="185"/>
      <c r="AT361" s="185"/>
      <c r="AU361" s="185"/>
      <c r="AV361" s="185"/>
      <c r="AW361" s="185"/>
      <c r="AX361" s="185"/>
      <c r="AY361" s="185"/>
      <c r="AZ361" s="185"/>
      <c r="BA361" s="185"/>
      <c r="BB361" s="185"/>
      <c r="BC361" s="185"/>
      <c r="BD361" s="185"/>
      <c r="BE361" s="185"/>
      <c r="BF361" s="185"/>
      <c r="BG361" s="185"/>
      <c r="BH361" s="185"/>
      <c r="BI361" s="185"/>
      <c r="BJ361" s="185"/>
    </row>
    <row r="362" spans="1:62" x14ac:dyDescent="0.3">
      <c r="A362" s="24">
        <f t="shared" si="36"/>
        <v>60</v>
      </c>
      <c r="B362" s="86">
        <f t="shared" si="37"/>
        <v>6.4161996951891086E-3</v>
      </c>
      <c r="C362" s="23">
        <f t="shared" si="38"/>
        <v>0.87889374997424796</v>
      </c>
      <c r="D362" s="23">
        <f t="shared" si="39"/>
        <v>0.1592236525530438</v>
      </c>
      <c r="E362" s="26"/>
      <c r="F362" s="26"/>
      <c r="G362" s="26"/>
      <c r="H362" s="26"/>
      <c r="I362" s="26"/>
      <c r="J362" s="185"/>
      <c r="L362" s="26"/>
      <c r="M362" s="26"/>
      <c r="N362" s="26"/>
      <c r="O362" s="26"/>
      <c r="P362" s="185"/>
      <c r="Q362" s="26"/>
      <c r="R362" s="26"/>
      <c r="S362" s="185"/>
      <c r="T362" s="185"/>
      <c r="U362" s="26"/>
      <c r="V362" s="26"/>
      <c r="W362" s="185"/>
      <c r="X362" s="26"/>
      <c r="Y362" s="26"/>
      <c r="Z362" s="185"/>
      <c r="AA362" s="26"/>
      <c r="AB362" s="185"/>
      <c r="AC362" s="185"/>
      <c r="AD362" s="185"/>
      <c r="AE362" s="185"/>
      <c r="AF362" s="185"/>
      <c r="AG362" s="185"/>
      <c r="AH362" s="185"/>
      <c r="AI362" s="185"/>
      <c r="AJ362" s="185"/>
      <c r="AK362" s="185"/>
      <c r="AL362" s="185"/>
      <c r="AM362" s="185"/>
      <c r="AN362" s="185"/>
      <c r="AO362" s="185"/>
      <c r="AP362" s="185"/>
      <c r="AQ362" s="185"/>
      <c r="AR362" s="185"/>
      <c r="AS362" s="185"/>
      <c r="AT362" s="185"/>
      <c r="AU362" s="185"/>
      <c r="AV362" s="185"/>
      <c r="AW362" s="185"/>
      <c r="AX362" s="185"/>
      <c r="AY362" s="185"/>
      <c r="AZ362" s="185"/>
      <c r="BA362" s="185"/>
      <c r="BB362" s="185"/>
      <c r="BC362" s="185"/>
      <c r="BD362" s="185"/>
      <c r="BE362" s="185"/>
      <c r="BF362" s="185"/>
      <c r="BG362" s="185"/>
      <c r="BH362" s="185"/>
      <c r="BI362" s="185"/>
      <c r="BJ362" s="185"/>
    </row>
    <row r="363" spans="1:62" x14ac:dyDescent="0.3">
      <c r="A363" s="24">
        <f>A268</f>
        <v>61</v>
      </c>
      <c r="B363" s="86">
        <f t="shared" si="37"/>
        <v>6.1088050995703434E-3</v>
      </c>
      <c r="C363" s="23">
        <f t="shared" si="38"/>
        <v>0.88343349041832986</v>
      </c>
      <c r="D363" s="23">
        <f t="shared" si="39"/>
        <v>0.14591274068724702</v>
      </c>
      <c r="E363" s="26"/>
      <c r="F363" s="26"/>
      <c r="G363" s="26"/>
      <c r="H363" s="26"/>
      <c r="I363" s="26"/>
      <c r="J363" s="185"/>
      <c r="L363" s="26"/>
      <c r="M363" s="26"/>
      <c r="N363" s="26"/>
      <c r="O363" s="26"/>
      <c r="P363" s="185"/>
      <c r="Q363" s="26"/>
      <c r="R363" s="26"/>
      <c r="S363" s="185"/>
      <c r="T363" s="185"/>
      <c r="U363" s="26"/>
      <c r="V363" s="26"/>
      <c r="W363" s="185"/>
      <c r="X363" s="26"/>
      <c r="Y363" s="26"/>
      <c r="Z363" s="185"/>
      <c r="AA363" s="26"/>
      <c r="AB363" s="185"/>
      <c r="AC363" s="185"/>
      <c r="AD363" s="185"/>
      <c r="AE363" s="185"/>
      <c r="AF363" s="185"/>
      <c r="AG363" s="185"/>
      <c r="AH363" s="185"/>
      <c r="AI363" s="185"/>
      <c r="AJ363" s="185"/>
      <c r="AK363" s="185"/>
      <c r="AL363" s="185"/>
      <c r="AM363" s="185"/>
      <c r="AN363" s="185"/>
      <c r="AO363" s="185"/>
      <c r="AP363" s="185"/>
      <c r="AQ363" s="185"/>
      <c r="AR363" s="185"/>
      <c r="AS363" s="185"/>
      <c r="AT363" s="185"/>
      <c r="AU363" s="185"/>
      <c r="AV363" s="185"/>
      <c r="AW363" s="185"/>
      <c r="AX363" s="185"/>
      <c r="AY363" s="185"/>
      <c r="AZ363" s="185"/>
      <c r="BA363" s="185"/>
      <c r="BB363" s="185"/>
      <c r="BC363" s="185"/>
      <c r="BD363" s="185"/>
      <c r="BE363" s="185"/>
      <c r="BF363" s="185"/>
      <c r="BG363" s="185"/>
      <c r="BH363" s="185"/>
      <c r="BI363" s="185"/>
      <c r="BJ363" s="185"/>
    </row>
    <row r="364" spans="1:62" x14ac:dyDescent="0.3">
      <c r="A364" s="24">
        <f t="shared" si="36"/>
        <v>62</v>
      </c>
      <c r="B364" s="86">
        <f t="shared" si="37"/>
        <v>5.7818670975490916E-3</v>
      </c>
      <c r="C364" s="23">
        <f t="shared" si="38"/>
        <v>0.90613219263873923</v>
      </c>
      <c r="D364" s="23">
        <f t="shared" si="39"/>
        <v>0.11121104750791465</v>
      </c>
      <c r="E364" s="26"/>
      <c r="F364" s="26"/>
      <c r="G364" s="26"/>
      <c r="H364" s="26"/>
      <c r="I364" s="26"/>
      <c r="J364" s="185"/>
      <c r="L364" s="26"/>
      <c r="M364" s="26"/>
      <c r="N364" s="26"/>
      <c r="O364" s="26"/>
      <c r="P364" s="185"/>
      <c r="Q364" s="26"/>
      <c r="R364" s="26"/>
      <c r="S364" s="185"/>
      <c r="T364" s="185"/>
      <c r="U364" s="26"/>
      <c r="V364" s="26"/>
      <c r="W364" s="185"/>
      <c r="X364" s="26"/>
      <c r="Y364" s="26"/>
      <c r="Z364" s="185"/>
      <c r="AA364" s="26"/>
      <c r="AB364" s="185"/>
      <c r="AC364" s="185"/>
      <c r="AD364" s="185"/>
      <c r="AE364" s="185"/>
      <c r="AF364" s="185"/>
      <c r="AG364" s="185"/>
      <c r="AH364" s="185"/>
      <c r="AI364" s="185"/>
      <c r="AJ364" s="185"/>
      <c r="AK364" s="185"/>
      <c r="AL364" s="185"/>
      <c r="AM364" s="185"/>
      <c r="AN364" s="185"/>
      <c r="AO364" s="185"/>
      <c r="AP364" s="185"/>
      <c r="AQ364" s="185"/>
      <c r="AR364" s="185"/>
      <c r="AS364" s="185"/>
      <c r="AT364" s="185"/>
      <c r="AU364" s="185"/>
      <c r="AV364" s="185"/>
      <c r="AW364" s="185"/>
      <c r="AX364" s="185"/>
      <c r="AY364" s="185"/>
      <c r="AZ364" s="185"/>
      <c r="BA364" s="185"/>
      <c r="BB364" s="185"/>
      <c r="BC364" s="185"/>
      <c r="BD364" s="185"/>
      <c r="BE364" s="185"/>
      <c r="BF364" s="185"/>
      <c r="BG364" s="185"/>
      <c r="BH364" s="185"/>
      <c r="BI364" s="185"/>
      <c r="BJ364" s="185"/>
    </row>
    <row r="365" spans="1:62" x14ac:dyDescent="0.3">
      <c r="A365" s="24">
        <f t="shared" si="36"/>
        <v>63</v>
      </c>
      <c r="B365" s="86">
        <f t="shared" si="37"/>
        <v>5.0176867827942499E-3</v>
      </c>
      <c r="C365" s="23">
        <f t="shared" si="38"/>
        <v>0.91430372543808658</v>
      </c>
      <c r="D365" s="23">
        <f t="shared" si="39"/>
        <v>8.8110698426045755E-2</v>
      </c>
      <c r="E365" s="26"/>
      <c r="F365" s="26"/>
      <c r="G365" s="26"/>
      <c r="H365" s="26"/>
      <c r="I365" s="26"/>
      <c r="J365" s="185"/>
      <c r="L365" s="26"/>
      <c r="M365" s="26"/>
      <c r="N365" s="26"/>
      <c r="O365" s="26"/>
      <c r="P365" s="185"/>
      <c r="Q365" s="26"/>
      <c r="R365" s="26"/>
      <c r="S365" s="185"/>
      <c r="T365" s="185"/>
      <c r="U365" s="26"/>
      <c r="V365" s="26"/>
      <c r="W365" s="185"/>
      <c r="X365" s="26"/>
      <c r="Y365" s="26"/>
      <c r="Z365" s="185"/>
      <c r="AA365" s="26"/>
      <c r="AB365" s="185"/>
      <c r="AC365" s="185"/>
      <c r="AD365" s="185"/>
      <c r="AE365" s="185"/>
      <c r="AF365" s="185"/>
      <c r="AG365" s="185"/>
      <c r="AH365" s="185"/>
      <c r="AI365" s="185"/>
      <c r="AJ365" s="185"/>
      <c r="AK365" s="185"/>
      <c r="AL365" s="185"/>
      <c r="AM365" s="185"/>
      <c r="AN365" s="185"/>
      <c r="AO365" s="185"/>
      <c r="AP365" s="185"/>
      <c r="AQ365" s="185"/>
      <c r="AR365" s="185"/>
      <c r="AS365" s="185"/>
      <c r="AT365" s="185"/>
      <c r="AU365" s="185"/>
      <c r="AV365" s="185"/>
      <c r="AW365" s="185"/>
      <c r="AX365" s="185"/>
      <c r="AY365" s="185"/>
      <c r="AZ365" s="185"/>
      <c r="BA365" s="185"/>
      <c r="BB365" s="185"/>
      <c r="BC365" s="185"/>
      <c r="BD365" s="185"/>
      <c r="BE365" s="185"/>
      <c r="BF365" s="185"/>
      <c r="BG365" s="185"/>
      <c r="BH365" s="185"/>
      <c r="BI365" s="185"/>
      <c r="BJ365" s="185"/>
    </row>
    <row r="366" spans="1:62" x14ac:dyDescent="0.3">
      <c r="A366" s="24">
        <f t="shared" si="36"/>
        <v>64</v>
      </c>
      <c r="B366" s="86">
        <f t="shared" si="37"/>
        <v>4.5804444700606609E-3</v>
      </c>
      <c r="C366" s="23">
        <f t="shared" si="38"/>
        <v>0.94517396045784297</v>
      </c>
      <c r="D366" s="23">
        <f t="shared" si="39"/>
        <v>5.1458562588753802E-2</v>
      </c>
      <c r="E366" s="26"/>
      <c r="F366" s="26"/>
      <c r="G366" s="26"/>
      <c r="H366" s="26"/>
      <c r="I366" s="26"/>
      <c r="J366" s="185"/>
      <c r="L366" s="26"/>
      <c r="M366" s="26"/>
      <c r="N366" s="26"/>
      <c r="O366" s="26"/>
      <c r="P366" s="185"/>
      <c r="Q366" s="26"/>
      <c r="R366" s="26"/>
      <c r="S366" s="185"/>
      <c r="T366" s="185"/>
      <c r="U366" s="26"/>
      <c r="V366" s="26"/>
      <c r="W366" s="185"/>
      <c r="X366" s="26"/>
      <c r="Y366" s="26"/>
      <c r="Z366" s="185"/>
      <c r="AA366" s="26"/>
      <c r="AB366" s="185"/>
      <c r="AC366" s="185"/>
      <c r="AD366" s="185"/>
      <c r="AE366" s="185"/>
      <c r="AF366" s="185"/>
      <c r="AG366" s="185"/>
      <c r="AH366" s="185"/>
      <c r="AI366" s="185"/>
      <c r="AJ366" s="185"/>
      <c r="AK366" s="185"/>
      <c r="AL366" s="185"/>
      <c r="AM366" s="185"/>
      <c r="AN366" s="185"/>
      <c r="AO366" s="185"/>
      <c r="AP366" s="185"/>
      <c r="AQ366" s="185"/>
      <c r="AR366" s="185"/>
      <c r="AS366" s="185"/>
      <c r="AT366" s="185"/>
      <c r="AU366" s="185"/>
      <c r="AV366" s="185"/>
      <c r="AW366" s="185"/>
      <c r="AX366" s="185"/>
      <c r="AY366" s="185"/>
      <c r="AZ366" s="185"/>
      <c r="BA366" s="185"/>
      <c r="BB366" s="185"/>
      <c r="BC366" s="185"/>
      <c r="BD366" s="185"/>
      <c r="BE366" s="185"/>
      <c r="BF366" s="185"/>
      <c r="BG366" s="185"/>
      <c r="BH366" s="185"/>
      <c r="BI366" s="185"/>
      <c r="BJ366" s="185"/>
    </row>
    <row r="367" spans="1:62" x14ac:dyDescent="0.3">
      <c r="A367" s="24">
        <f t="shared" ref="A367:A378" si="40">A272</f>
        <v>65</v>
      </c>
      <c r="B367" s="86">
        <f t="shared" ref="B367:B386" si="41">SUM(B272,E272,I272,L272,P272,S272)</f>
        <v>4.1799702608978501E-3</v>
      </c>
      <c r="C367" s="23">
        <f t="shared" ref="C367:C386" si="42">SUM(D272,G272,K272,N272,R272,U272)/B367</f>
        <v>0.94698985663547597</v>
      </c>
      <c r="D367" s="23">
        <f t="shared" ref="D367:D386" si="43">ABS(C367-1)*B367*$I$4</f>
        <v>4.5404126397825532E-2</v>
      </c>
      <c r="E367" s="26"/>
      <c r="F367" s="26"/>
      <c r="G367" s="26"/>
      <c r="H367" s="26"/>
      <c r="I367" s="26"/>
      <c r="J367" s="185"/>
      <c r="L367" s="26"/>
      <c r="M367" s="26"/>
      <c r="N367" s="26"/>
      <c r="O367" s="26"/>
      <c r="P367" s="185"/>
      <c r="Q367" s="26"/>
      <c r="R367" s="26"/>
      <c r="S367" s="185"/>
      <c r="T367" s="185"/>
      <c r="U367" s="26"/>
      <c r="V367" s="26"/>
      <c r="W367" s="185"/>
      <c r="X367" s="26"/>
      <c r="Y367" s="26"/>
      <c r="Z367" s="185"/>
      <c r="AA367" s="26"/>
      <c r="AB367" s="185"/>
      <c r="AC367" s="185"/>
      <c r="AD367" s="185"/>
      <c r="AE367" s="185"/>
      <c r="AF367" s="185"/>
      <c r="AG367" s="185"/>
      <c r="AH367" s="185"/>
      <c r="AI367" s="185"/>
      <c r="AJ367" s="185"/>
      <c r="AK367" s="185"/>
      <c r="AL367" s="185"/>
      <c r="AM367" s="185"/>
      <c r="AN367" s="185"/>
      <c r="AO367" s="185"/>
      <c r="AP367" s="185"/>
      <c r="AQ367" s="185"/>
      <c r="AR367" s="185"/>
      <c r="AS367" s="185"/>
      <c r="AT367" s="185"/>
      <c r="AU367" s="185"/>
      <c r="AV367" s="185"/>
      <c r="AW367" s="185"/>
      <c r="AX367" s="185"/>
      <c r="AY367" s="185"/>
      <c r="AZ367" s="185"/>
      <c r="BA367" s="185"/>
      <c r="BB367" s="185"/>
      <c r="BC367" s="185"/>
      <c r="BD367" s="185"/>
      <c r="BE367" s="185"/>
      <c r="BF367" s="185"/>
      <c r="BG367" s="185"/>
      <c r="BH367" s="185"/>
      <c r="BI367" s="185"/>
      <c r="BJ367" s="185"/>
    </row>
    <row r="368" spans="1:62" x14ac:dyDescent="0.3">
      <c r="A368" s="24">
        <f t="shared" si="40"/>
        <v>66</v>
      </c>
      <c r="B368" s="86">
        <f t="shared" si="41"/>
        <v>3.7112597514144955E-3</v>
      </c>
      <c r="C368" s="23">
        <f t="shared" si="42"/>
        <v>0.96333292223417066</v>
      </c>
      <c r="D368" s="23">
        <f t="shared" si="43"/>
        <v>2.7884367937940805E-2</v>
      </c>
      <c r="E368" s="26"/>
      <c r="F368" s="26"/>
      <c r="G368" s="26"/>
      <c r="H368" s="26"/>
      <c r="I368" s="26"/>
      <c r="J368" s="185"/>
      <c r="L368" s="26"/>
      <c r="M368" s="26"/>
      <c r="N368" s="26"/>
      <c r="O368" s="26"/>
      <c r="P368" s="185"/>
      <c r="Q368" s="26"/>
      <c r="R368" s="26"/>
      <c r="S368" s="185"/>
      <c r="T368" s="185"/>
      <c r="U368" s="26"/>
      <c r="V368" s="26"/>
      <c r="W368" s="185"/>
      <c r="X368" s="26"/>
      <c r="Y368" s="26"/>
      <c r="Z368" s="185"/>
      <c r="AA368" s="26"/>
      <c r="AB368" s="185"/>
      <c r="AC368" s="185"/>
      <c r="AD368" s="185"/>
      <c r="AE368" s="185"/>
      <c r="AF368" s="185"/>
      <c r="AG368" s="185"/>
      <c r="AH368" s="185"/>
      <c r="AI368" s="185"/>
      <c r="AJ368" s="185"/>
      <c r="AK368" s="185"/>
      <c r="AL368" s="185"/>
      <c r="AM368" s="185"/>
      <c r="AN368" s="185"/>
      <c r="AO368" s="185"/>
      <c r="AP368" s="185"/>
      <c r="AQ368" s="185"/>
      <c r="AR368" s="185"/>
      <c r="AS368" s="185"/>
      <c r="AT368" s="185"/>
      <c r="AU368" s="185"/>
      <c r="AV368" s="185"/>
      <c r="AW368" s="185"/>
      <c r="AX368" s="185"/>
      <c r="AY368" s="185"/>
      <c r="AZ368" s="185"/>
      <c r="BA368" s="185"/>
      <c r="BB368" s="185"/>
      <c r="BC368" s="185"/>
      <c r="BD368" s="185"/>
      <c r="BE368" s="185"/>
      <c r="BF368" s="185"/>
      <c r="BG368" s="185"/>
      <c r="BH368" s="185"/>
      <c r="BI368" s="185"/>
      <c r="BJ368" s="185"/>
    </row>
    <row r="369" spans="1:62" x14ac:dyDescent="0.3">
      <c r="A369" s="24">
        <f t="shared" si="40"/>
        <v>67</v>
      </c>
      <c r="B369" s="86">
        <f t="shared" si="41"/>
        <v>3.2438742186363936E-3</v>
      </c>
      <c r="C369" s="23">
        <f t="shared" si="42"/>
        <v>1.0241654441848675</v>
      </c>
      <c r="D369" s="23">
        <f t="shared" si="43"/>
        <v>1.6062825511980076E-2</v>
      </c>
      <c r="E369" s="26"/>
      <c r="F369" s="26"/>
      <c r="G369" s="26"/>
      <c r="H369" s="26"/>
      <c r="I369" s="26"/>
      <c r="J369" s="185"/>
      <c r="L369" s="26"/>
      <c r="M369" s="26"/>
      <c r="N369" s="26"/>
      <c r="O369" s="26"/>
      <c r="P369" s="185"/>
      <c r="Q369" s="26"/>
      <c r="R369" s="26"/>
      <c r="S369" s="185"/>
      <c r="T369" s="185"/>
      <c r="U369" s="26"/>
      <c r="V369" s="26"/>
      <c r="W369" s="185"/>
      <c r="X369" s="26"/>
      <c r="Y369" s="26"/>
      <c r="Z369" s="185"/>
      <c r="AA369" s="26"/>
      <c r="AB369" s="185"/>
      <c r="AC369" s="185"/>
      <c r="AD369" s="185"/>
      <c r="AE369" s="185"/>
      <c r="AF369" s="185"/>
      <c r="AG369" s="185"/>
      <c r="AH369" s="185"/>
      <c r="AI369" s="185"/>
      <c r="AJ369" s="185"/>
      <c r="AK369" s="185"/>
      <c r="AL369" s="185"/>
      <c r="AM369" s="185"/>
      <c r="AN369" s="185"/>
      <c r="AO369" s="185"/>
      <c r="AP369" s="185"/>
      <c r="AQ369" s="185"/>
      <c r="AR369" s="185"/>
      <c r="AS369" s="185"/>
      <c r="AT369" s="185"/>
      <c r="AU369" s="185"/>
      <c r="AV369" s="185"/>
      <c r="AW369" s="185"/>
      <c r="AX369" s="185"/>
      <c r="AY369" s="185"/>
      <c r="AZ369" s="185"/>
      <c r="BA369" s="185"/>
      <c r="BB369" s="185"/>
      <c r="BC369" s="185"/>
      <c r="BD369" s="185"/>
      <c r="BE369" s="185"/>
      <c r="BF369" s="185"/>
      <c r="BG369" s="185"/>
      <c r="BH369" s="185"/>
      <c r="BI369" s="185"/>
      <c r="BJ369" s="185"/>
    </row>
    <row r="370" spans="1:62" x14ac:dyDescent="0.3">
      <c r="A370" s="24">
        <f t="shared" si="40"/>
        <v>68</v>
      </c>
      <c r="B370" s="86">
        <f t="shared" si="41"/>
        <v>2.8400875677104501E-3</v>
      </c>
      <c r="C370" s="23">
        <f t="shared" si="42"/>
        <v>1.0368767174282965</v>
      </c>
      <c r="D370" s="23">
        <f t="shared" si="43"/>
        <v>2.1460860895142042E-2</v>
      </c>
      <c r="E370" s="26"/>
      <c r="F370" s="26"/>
      <c r="G370" s="26"/>
      <c r="H370" s="26"/>
      <c r="I370" s="26"/>
      <c r="J370" s="185"/>
      <c r="L370" s="26"/>
      <c r="M370" s="26"/>
      <c r="N370" s="26"/>
      <c r="O370" s="26"/>
      <c r="P370" s="185"/>
      <c r="Q370" s="26"/>
      <c r="R370" s="26"/>
      <c r="S370" s="185"/>
      <c r="T370" s="185"/>
      <c r="U370" s="26"/>
      <c r="V370" s="26"/>
      <c r="W370" s="185"/>
      <c r="X370" s="26"/>
      <c r="Y370" s="26"/>
      <c r="Z370" s="185"/>
      <c r="AA370" s="26"/>
      <c r="AB370" s="185"/>
      <c r="AC370" s="185"/>
      <c r="AD370" s="185"/>
      <c r="AE370" s="185"/>
      <c r="AF370" s="185"/>
      <c r="AG370" s="185"/>
      <c r="AH370" s="185"/>
      <c r="AI370" s="185"/>
      <c r="AJ370" s="185"/>
      <c r="AK370" s="185"/>
      <c r="AL370" s="185"/>
      <c r="AM370" s="185"/>
      <c r="AN370" s="185"/>
      <c r="AO370" s="185"/>
      <c r="AP370" s="185"/>
      <c r="AQ370" s="185"/>
      <c r="AR370" s="185"/>
      <c r="AS370" s="185"/>
      <c r="AT370" s="185"/>
      <c r="AU370" s="185"/>
      <c r="AV370" s="185"/>
      <c r="AW370" s="185"/>
      <c r="AX370" s="185"/>
      <c r="AY370" s="185"/>
      <c r="AZ370" s="185"/>
      <c r="BA370" s="185"/>
      <c r="BB370" s="185"/>
      <c r="BC370" s="185"/>
      <c r="BD370" s="185"/>
      <c r="BE370" s="185"/>
      <c r="BF370" s="185"/>
      <c r="BG370" s="185"/>
      <c r="BH370" s="185"/>
      <c r="BI370" s="185"/>
      <c r="BJ370" s="185"/>
    </row>
    <row r="371" spans="1:62" x14ac:dyDescent="0.3">
      <c r="A371" s="24">
        <f t="shared" si="40"/>
        <v>69</v>
      </c>
      <c r="B371" s="86">
        <f t="shared" si="41"/>
        <v>2.6512783872118546E-3</v>
      </c>
      <c r="C371" s="23">
        <f t="shared" si="42"/>
        <v>1.0622992639151549</v>
      </c>
      <c r="D371" s="23">
        <f t="shared" si="43"/>
        <v>3.3845536309002652E-2</v>
      </c>
      <c r="E371" s="26"/>
      <c r="F371" s="26"/>
      <c r="G371" s="26"/>
      <c r="H371" s="26"/>
      <c r="I371" s="26"/>
      <c r="J371" s="185"/>
      <c r="L371" s="26"/>
      <c r="M371" s="26"/>
      <c r="N371" s="26"/>
      <c r="O371" s="26"/>
      <c r="P371" s="185"/>
      <c r="Q371" s="26"/>
      <c r="R371" s="26"/>
      <c r="S371" s="185"/>
      <c r="T371" s="185"/>
      <c r="U371" s="26"/>
      <c r="V371" s="26"/>
      <c r="W371" s="185"/>
      <c r="X371" s="26"/>
      <c r="Y371" s="26"/>
      <c r="Z371" s="185"/>
      <c r="AA371" s="26"/>
      <c r="AB371" s="185"/>
      <c r="AC371" s="185"/>
      <c r="AD371" s="185"/>
      <c r="AE371" s="185"/>
      <c r="AF371" s="185"/>
      <c r="AG371" s="185"/>
      <c r="AH371" s="185"/>
      <c r="AI371" s="185"/>
      <c r="AJ371" s="185"/>
      <c r="AK371" s="185"/>
      <c r="AL371" s="185"/>
      <c r="AM371" s="185"/>
      <c r="AN371" s="185"/>
      <c r="AO371" s="185"/>
      <c r="AP371" s="185"/>
      <c r="AQ371" s="185"/>
      <c r="AR371" s="185"/>
      <c r="AS371" s="185"/>
      <c r="AT371" s="185"/>
      <c r="AU371" s="185"/>
      <c r="AV371" s="185"/>
      <c r="AW371" s="185"/>
      <c r="AX371" s="185"/>
      <c r="AY371" s="185"/>
      <c r="AZ371" s="185"/>
      <c r="BA371" s="185"/>
      <c r="BB371" s="185"/>
      <c r="BC371" s="185"/>
      <c r="BD371" s="185"/>
      <c r="BE371" s="185"/>
      <c r="BF371" s="185"/>
      <c r="BG371" s="185"/>
      <c r="BH371" s="185"/>
      <c r="BI371" s="185"/>
      <c r="BJ371" s="185"/>
    </row>
    <row r="372" spans="1:62" x14ac:dyDescent="0.3">
      <c r="A372" s="24">
        <f t="shared" si="40"/>
        <v>70</v>
      </c>
      <c r="B372" s="86">
        <f t="shared" si="41"/>
        <v>2.2213234463571586E-3</v>
      </c>
      <c r="C372" s="23">
        <f t="shared" si="42"/>
        <v>1.0750105371585845</v>
      </c>
      <c r="D372" s="23">
        <f t="shared" si="43"/>
        <v>3.4142650267570504E-2</v>
      </c>
      <c r="E372" s="26"/>
      <c r="F372" s="26"/>
      <c r="G372" s="26"/>
      <c r="H372" s="26"/>
      <c r="I372" s="26"/>
      <c r="J372" s="185"/>
      <c r="L372" s="26"/>
      <c r="M372" s="26"/>
      <c r="N372" s="26"/>
      <c r="O372" s="26"/>
      <c r="P372" s="185"/>
      <c r="Q372" s="26"/>
      <c r="R372" s="26"/>
      <c r="S372" s="185"/>
      <c r="T372" s="185"/>
      <c r="U372" s="26"/>
      <c r="V372" s="26"/>
      <c r="W372" s="185"/>
      <c r="X372" s="26"/>
      <c r="Y372" s="26"/>
      <c r="Z372" s="185"/>
      <c r="AA372" s="26"/>
      <c r="AB372" s="185"/>
      <c r="AC372" s="185"/>
      <c r="AD372" s="185"/>
      <c r="AE372" s="185"/>
      <c r="AF372" s="185"/>
      <c r="AG372" s="185"/>
      <c r="AH372" s="185"/>
      <c r="AI372" s="185"/>
      <c r="AJ372" s="185"/>
      <c r="AK372" s="185"/>
      <c r="AL372" s="185"/>
      <c r="AM372" s="185"/>
      <c r="AN372" s="185"/>
      <c r="AO372" s="185"/>
      <c r="AP372" s="185"/>
      <c r="AQ372" s="185"/>
      <c r="AR372" s="185"/>
      <c r="AS372" s="185"/>
      <c r="AT372" s="185"/>
      <c r="AU372" s="185"/>
      <c r="AV372" s="185"/>
      <c r="AW372" s="185"/>
      <c r="AX372" s="185"/>
      <c r="AY372" s="185"/>
      <c r="AZ372" s="185"/>
      <c r="BA372" s="185"/>
      <c r="BB372" s="185"/>
      <c r="BC372" s="185"/>
      <c r="BD372" s="185"/>
      <c r="BE372" s="185"/>
      <c r="BF372" s="185"/>
      <c r="BG372" s="185"/>
      <c r="BH372" s="185"/>
      <c r="BI372" s="185"/>
      <c r="BJ372" s="185"/>
    </row>
    <row r="373" spans="1:62" x14ac:dyDescent="0.3">
      <c r="A373" s="24">
        <f t="shared" si="40"/>
        <v>71</v>
      </c>
      <c r="B373" s="86">
        <f t="shared" si="41"/>
        <v>1.9063102346831865E-3</v>
      </c>
      <c r="C373" s="23">
        <f t="shared" si="42"/>
        <v>1.0750105371585845</v>
      </c>
      <c r="D373" s="23">
        <f t="shared" si="43"/>
        <v>2.9300768310448592E-2</v>
      </c>
      <c r="E373" s="26"/>
      <c r="F373" s="26"/>
      <c r="G373" s="26"/>
      <c r="H373" s="26"/>
      <c r="I373" s="26"/>
      <c r="J373" s="185"/>
      <c r="L373" s="26"/>
      <c r="M373" s="26"/>
      <c r="N373" s="26"/>
      <c r="O373" s="26"/>
      <c r="P373" s="185"/>
      <c r="Q373" s="26"/>
      <c r="R373" s="26"/>
      <c r="S373" s="185"/>
      <c r="T373" s="185"/>
      <c r="U373" s="26"/>
      <c r="V373" s="26"/>
      <c r="W373" s="185"/>
      <c r="X373" s="26"/>
      <c r="Y373" s="26"/>
      <c r="Z373" s="185"/>
      <c r="AA373" s="26"/>
      <c r="AB373" s="185"/>
      <c r="AC373" s="185"/>
      <c r="AD373" s="185"/>
      <c r="AE373" s="185"/>
      <c r="AF373" s="185"/>
      <c r="AG373" s="185"/>
      <c r="AH373" s="185"/>
      <c r="AI373" s="185"/>
      <c r="AJ373" s="185"/>
      <c r="AK373" s="185"/>
      <c r="AL373" s="185"/>
      <c r="AM373" s="185"/>
      <c r="AN373" s="185"/>
      <c r="AO373" s="185"/>
      <c r="AP373" s="185"/>
      <c r="AQ373" s="185"/>
      <c r="AR373" s="185"/>
      <c r="AS373" s="185"/>
      <c r="AT373" s="185"/>
      <c r="AU373" s="185"/>
      <c r="AV373" s="185"/>
      <c r="AW373" s="185"/>
      <c r="AX373" s="185"/>
      <c r="AY373" s="185"/>
      <c r="AZ373" s="185"/>
      <c r="BA373" s="185"/>
      <c r="BB373" s="185"/>
      <c r="BC373" s="185"/>
      <c r="BD373" s="185"/>
      <c r="BE373" s="185"/>
      <c r="BF373" s="185"/>
      <c r="BG373" s="185"/>
      <c r="BH373" s="185"/>
      <c r="BI373" s="185"/>
      <c r="BJ373" s="185"/>
    </row>
    <row r="374" spans="1:62" x14ac:dyDescent="0.3">
      <c r="A374" s="24">
        <f t="shared" si="40"/>
        <v>72</v>
      </c>
      <c r="B374" s="86">
        <f t="shared" si="41"/>
        <v>1.5608225587883883E-3</v>
      </c>
      <c r="C374" s="23">
        <f t="shared" si="42"/>
        <v>1.0759184852474009</v>
      </c>
      <c r="D374" s="23">
        <f t="shared" si="43"/>
        <v>2.4280868727056992E-2</v>
      </c>
      <c r="E374" s="26"/>
      <c r="F374" s="26"/>
      <c r="G374" s="26"/>
      <c r="H374" s="26"/>
      <c r="I374" s="26"/>
      <c r="J374" s="185"/>
      <c r="L374" s="26"/>
      <c r="M374" s="26"/>
      <c r="N374" s="26"/>
      <c r="O374" s="26"/>
      <c r="P374" s="185"/>
      <c r="Q374" s="26"/>
      <c r="R374" s="26"/>
      <c r="S374" s="185"/>
      <c r="T374" s="185"/>
      <c r="U374" s="26"/>
      <c r="V374" s="26"/>
      <c r="W374" s="185"/>
      <c r="X374" s="26"/>
      <c r="Y374" s="26"/>
      <c r="Z374" s="185"/>
      <c r="AA374" s="26"/>
      <c r="AB374" s="185"/>
      <c r="AC374" s="185"/>
      <c r="AD374" s="185"/>
      <c r="AE374" s="185"/>
      <c r="AF374" s="185"/>
      <c r="AG374" s="185"/>
      <c r="AH374" s="185"/>
      <c r="AI374" s="185"/>
      <c r="AJ374" s="185"/>
      <c r="AK374" s="185"/>
      <c r="AL374" s="185"/>
      <c r="AM374" s="185"/>
      <c r="AN374" s="185"/>
      <c r="AO374" s="185"/>
      <c r="AP374" s="185"/>
      <c r="AQ374" s="185"/>
      <c r="AR374" s="185"/>
      <c r="AS374" s="185"/>
      <c r="AT374" s="185"/>
      <c r="AU374" s="185"/>
      <c r="AV374" s="185"/>
      <c r="AW374" s="185"/>
      <c r="AX374" s="185"/>
      <c r="AY374" s="185"/>
      <c r="AZ374" s="185"/>
      <c r="BA374" s="185"/>
      <c r="BB374" s="185"/>
      <c r="BC374" s="185"/>
      <c r="BD374" s="185"/>
      <c r="BE374" s="185"/>
      <c r="BF374" s="185"/>
      <c r="BG374" s="185"/>
      <c r="BH374" s="185"/>
      <c r="BI374" s="185"/>
      <c r="BJ374" s="185"/>
    </row>
    <row r="375" spans="1:62" x14ac:dyDescent="0.3">
      <c r="A375" s="24">
        <f t="shared" si="40"/>
        <v>73</v>
      </c>
      <c r="B375" s="86">
        <f t="shared" si="41"/>
        <v>1.2511092539354294E-3</v>
      </c>
      <c r="C375" s="23">
        <f t="shared" si="42"/>
        <v>1.0768264333362172</v>
      </c>
      <c r="D375" s="23">
        <f t="shared" si="43"/>
        <v>1.969559300367547E-2</v>
      </c>
      <c r="E375" s="26"/>
      <c r="F375" s="26"/>
      <c r="G375" s="26"/>
      <c r="H375" s="26"/>
      <c r="I375" s="26"/>
      <c r="J375" s="185"/>
      <c r="L375" s="26"/>
      <c r="M375" s="26"/>
      <c r="N375" s="26"/>
      <c r="O375" s="26"/>
      <c r="P375" s="185"/>
      <c r="Q375" s="26"/>
      <c r="R375" s="26"/>
      <c r="S375" s="185"/>
      <c r="T375" s="185"/>
      <c r="U375" s="26"/>
      <c r="V375" s="26"/>
      <c r="W375" s="185"/>
      <c r="X375" s="26"/>
      <c r="Y375" s="26"/>
      <c r="Z375" s="185"/>
      <c r="AA375" s="26"/>
      <c r="AB375" s="185"/>
      <c r="AC375" s="185"/>
      <c r="AD375" s="185"/>
      <c r="AE375" s="185"/>
      <c r="AF375" s="185"/>
      <c r="AG375" s="185"/>
      <c r="AH375" s="185"/>
      <c r="AI375" s="185"/>
      <c r="AJ375" s="185"/>
      <c r="AK375" s="185"/>
      <c r="AL375" s="185"/>
      <c r="AM375" s="185"/>
      <c r="AN375" s="185"/>
      <c r="AO375" s="185"/>
      <c r="AP375" s="185"/>
      <c r="AQ375" s="185"/>
      <c r="AR375" s="185"/>
      <c r="AS375" s="185"/>
      <c r="AT375" s="185"/>
      <c r="AU375" s="185"/>
      <c r="AV375" s="185"/>
      <c r="AW375" s="185"/>
      <c r="AX375" s="185"/>
      <c r="AY375" s="185"/>
      <c r="AZ375" s="185"/>
      <c r="BA375" s="185"/>
      <c r="BB375" s="185"/>
      <c r="BC375" s="185"/>
      <c r="BD375" s="185"/>
      <c r="BE375" s="185"/>
      <c r="BF375" s="185"/>
      <c r="BG375" s="185"/>
      <c r="BH375" s="185"/>
      <c r="BI375" s="185"/>
      <c r="BJ375" s="185"/>
    </row>
    <row r="376" spans="1:62" x14ac:dyDescent="0.3">
      <c r="A376" s="24">
        <f t="shared" si="40"/>
        <v>74</v>
      </c>
      <c r="B376" s="86">
        <f t="shared" si="41"/>
        <v>9.6259557636652299E-4</v>
      </c>
      <c r="C376" s="23">
        <f t="shared" si="42"/>
        <v>1.0777343814250335</v>
      </c>
      <c r="D376" s="23">
        <f t="shared" si="43"/>
        <v>1.5332753787269462E-2</v>
      </c>
      <c r="E376" s="26"/>
      <c r="F376" s="26"/>
      <c r="G376" s="26"/>
      <c r="H376" s="26"/>
      <c r="I376" s="26"/>
      <c r="J376" s="185"/>
      <c r="L376" s="26"/>
      <c r="M376" s="26"/>
      <c r="N376" s="26"/>
      <c r="O376" s="26"/>
      <c r="P376" s="185"/>
      <c r="Q376" s="26"/>
      <c r="R376" s="26"/>
      <c r="S376" s="185"/>
      <c r="T376" s="185"/>
      <c r="U376" s="26"/>
      <c r="V376" s="26"/>
      <c r="W376" s="185"/>
      <c r="X376" s="26"/>
      <c r="Y376" s="26"/>
      <c r="Z376" s="185"/>
      <c r="AA376" s="26"/>
      <c r="AB376" s="185"/>
      <c r="AC376" s="185"/>
      <c r="AD376" s="185"/>
      <c r="AE376" s="185"/>
      <c r="AF376" s="185"/>
      <c r="AG376" s="185"/>
      <c r="AH376" s="185"/>
      <c r="AI376" s="185"/>
      <c r="AJ376" s="185"/>
      <c r="AK376" s="185"/>
      <c r="AL376" s="185"/>
      <c r="AM376" s="185"/>
      <c r="AN376" s="185"/>
      <c r="AO376" s="185"/>
      <c r="AP376" s="185"/>
      <c r="AQ376" s="185"/>
      <c r="AR376" s="185"/>
      <c r="AS376" s="185"/>
      <c r="AT376" s="185"/>
      <c r="AU376" s="185"/>
      <c r="AV376" s="185"/>
      <c r="AW376" s="185"/>
      <c r="AX376" s="185"/>
      <c r="AY376" s="185"/>
      <c r="AZ376" s="185"/>
      <c r="BA376" s="185"/>
      <c r="BB376" s="185"/>
      <c r="BC376" s="185"/>
      <c r="BD376" s="185"/>
      <c r="BE376" s="185"/>
      <c r="BF376" s="185"/>
      <c r="BG376" s="185"/>
      <c r="BH376" s="185"/>
      <c r="BI376" s="185"/>
      <c r="BJ376" s="185"/>
    </row>
    <row r="377" spans="1:62" x14ac:dyDescent="0.3">
      <c r="A377" s="24">
        <f t="shared" si="40"/>
        <v>75</v>
      </c>
      <c r="B377" s="86">
        <f t="shared" si="41"/>
        <v>7.5888040793382796E-4</v>
      </c>
      <c r="C377" s="23">
        <f t="shared" si="42"/>
        <v>1.0777343814250335</v>
      </c>
      <c r="D377" s="23">
        <f t="shared" si="43"/>
        <v>1.2087866113776442E-2</v>
      </c>
      <c r="E377" s="26"/>
      <c r="F377" s="26"/>
      <c r="G377" s="26"/>
      <c r="H377" s="26"/>
      <c r="I377" s="26"/>
      <c r="J377" s="185"/>
      <c r="L377" s="26"/>
      <c r="M377" s="26"/>
      <c r="N377" s="26"/>
      <c r="O377" s="26"/>
      <c r="P377" s="185"/>
      <c r="Q377" s="26"/>
      <c r="R377" s="26"/>
      <c r="S377" s="185"/>
      <c r="T377" s="185"/>
      <c r="U377" s="26"/>
      <c r="V377" s="26"/>
      <c r="W377" s="185"/>
      <c r="X377" s="26"/>
      <c r="Y377" s="26"/>
      <c r="Z377" s="185"/>
      <c r="AA377" s="26"/>
      <c r="AB377" s="185"/>
      <c r="AC377" s="185"/>
      <c r="AD377" s="185"/>
      <c r="AE377" s="185"/>
      <c r="AF377" s="185"/>
      <c r="AG377" s="185"/>
      <c r="AH377" s="185"/>
      <c r="AI377" s="185"/>
      <c r="AJ377" s="185"/>
      <c r="AK377" s="185"/>
      <c r="AL377" s="185"/>
      <c r="AM377" s="185"/>
      <c r="AN377" s="185"/>
      <c r="AO377" s="185"/>
      <c r="AP377" s="185"/>
      <c r="AQ377" s="185"/>
      <c r="AR377" s="185"/>
      <c r="AS377" s="185"/>
      <c r="AT377" s="185"/>
      <c r="AU377" s="185"/>
      <c r="AV377" s="185"/>
      <c r="AW377" s="185"/>
      <c r="AX377" s="185"/>
      <c r="AY377" s="185"/>
      <c r="AZ377" s="185"/>
      <c r="BA377" s="185"/>
      <c r="BB377" s="185"/>
      <c r="BC377" s="185"/>
      <c r="BD377" s="185"/>
      <c r="BE377" s="185"/>
      <c r="BF377" s="185"/>
      <c r="BG377" s="185"/>
      <c r="BH377" s="185"/>
      <c r="BI377" s="185"/>
      <c r="BJ377" s="185"/>
    </row>
    <row r="378" spans="1:62" x14ac:dyDescent="0.3">
      <c r="A378" s="24">
        <f t="shared" si="40"/>
        <v>76</v>
      </c>
      <c r="B378" s="86">
        <f t="shared" si="41"/>
        <v>5.1309722910934078E-4</v>
      </c>
      <c r="C378" s="23">
        <f t="shared" si="42"/>
        <v>1.0786423295138496</v>
      </c>
      <c r="D378" s="23">
        <f t="shared" si="43"/>
        <v>8.268356475150512E-3</v>
      </c>
      <c r="E378" s="26"/>
      <c r="F378" s="26"/>
      <c r="G378" s="26"/>
      <c r="H378" s="26"/>
      <c r="I378" s="26"/>
      <c r="J378" s="185"/>
      <c r="L378" s="26"/>
      <c r="M378" s="26"/>
      <c r="N378" s="26"/>
      <c r="O378" s="26"/>
      <c r="P378" s="185"/>
      <c r="Q378" s="26"/>
      <c r="R378" s="26"/>
      <c r="S378" s="185"/>
      <c r="T378" s="185"/>
      <c r="U378" s="26"/>
      <c r="V378" s="26"/>
      <c r="W378" s="185"/>
      <c r="X378" s="26"/>
      <c r="Y378" s="26"/>
      <c r="Z378" s="185"/>
      <c r="AA378" s="26"/>
      <c r="AB378" s="185"/>
      <c r="AC378" s="185"/>
      <c r="AD378" s="185"/>
      <c r="AE378" s="185"/>
      <c r="AF378" s="185"/>
      <c r="AG378" s="185"/>
      <c r="AH378" s="185"/>
      <c r="AI378" s="185"/>
      <c r="AJ378" s="185"/>
      <c r="AK378" s="185"/>
      <c r="AL378" s="185"/>
      <c r="AM378" s="185"/>
      <c r="AN378" s="185"/>
      <c r="AO378" s="185"/>
      <c r="AP378" s="185"/>
      <c r="AQ378" s="185"/>
      <c r="AR378" s="185"/>
      <c r="AS378" s="185"/>
      <c r="AT378" s="185"/>
      <c r="AU378" s="185"/>
      <c r="AV378" s="185"/>
      <c r="AW378" s="185"/>
      <c r="AX378" s="185"/>
      <c r="AY378" s="185"/>
      <c r="AZ378" s="185"/>
      <c r="BA378" s="185"/>
      <c r="BB378" s="185"/>
      <c r="BC378" s="185"/>
      <c r="BD378" s="185"/>
      <c r="BE378" s="185"/>
      <c r="BF378" s="185"/>
      <c r="BG378" s="185"/>
      <c r="BH378" s="185"/>
      <c r="BI378" s="185"/>
      <c r="BJ378" s="185"/>
    </row>
    <row r="379" spans="1:62" x14ac:dyDescent="0.3">
      <c r="A379" s="24">
        <f>A284</f>
        <v>77</v>
      </c>
      <c r="B379" s="86">
        <f t="shared" si="41"/>
        <v>3.6238112888677771E-4</v>
      </c>
      <c r="C379" s="23">
        <f t="shared" si="42"/>
        <v>1.0795502776026664</v>
      </c>
      <c r="D379" s="23">
        <f t="shared" si="43"/>
        <v>5.9070470004406331E-3</v>
      </c>
      <c r="E379" s="26"/>
      <c r="F379" s="26"/>
      <c r="G379" s="26"/>
      <c r="H379" s="26"/>
      <c r="I379" s="26"/>
      <c r="J379" s="185"/>
      <c r="L379" s="26"/>
      <c r="M379" s="26"/>
      <c r="N379" s="26"/>
      <c r="O379" s="26"/>
      <c r="P379" s="185"/>
      <c r="Q379" s="26"/>
      <c r="R379" s="26"/>
      <c r="S379" s="185"/>
      <c r="T379" s="185"/>
      <c r="U379" s="26"/>
      <c r="V379" s="26"/>
      <c r="W379" s="185"/>
      <c r="X379" s="26"/>
      <c r="Y379" s="26"/>
      <c r="Z379" s="185"/>
      <c r="AA379" s="26"/>
      <c r="AB379" s="185"/>
      <c r="AC379" s="185"/>
      <c r="AD379" s="185"/>
      <c r="AE379" s="185"/>
      <c r="AF379" s="185"/>
      <c r="AG379" s="185"/>
      <c r="AH379" s="185"/>
      <c r="AI379" s="185"/>
      <c r="AJ379" s="185"/>
      <c r="AK379" s="185"/>
      <c r="AL379" s="185"/>
      <c r="AM379" s="185"/>
      <c r="AN379" s="185"/>
      <c r="AO379" s="185"/>
      <c r="AP379" s="185"/>
      <c r="AQ379" s="185"/>
      <c r="AR379" s="185"/>
      <c r="AS379" s="185"/>
      <c r="AT379" s="185"/>
      <c r="AU379" s="185"/>
      <c r="AV379" s="185"/>
      <c r="AW379" s="185"/>
      <c r="AX379" s="185"/>
      <c r="AY379" s="185"/>
      <c r="AZ379" s="185"/>
      <c r="BA379" s="185"/>
      <c r="BB379" s="185"/>
      <c r="BC379" s="185"/>
      <c r="BD379" s="185"/>
      <c r="BE379" s="185"/>
      <c r="BF379" s="185"/>
      <c r="BG379" s="185"/>
      <c r="BH379" s="185"/>
      <c r="BI379" s="185"/>
      <c r="BJ379" s="185"/>
    </row>
    <row r="380" spans="1:62" x14ac:dyDescent="0.3">
      <c r="A380" s="24">
        <f t="shared" ref="A380:A386" si="44">A285</f>
        <v>78</v>
      </c>
      <c r="B380" s="86">
        <f t="shared" si="41"/>
        <v>2.9712602615305269E-4</v>
      </c>
      <c r="C380" s="23">
        <f t="shared" si="42"/>
        <v>1.0795502776026662</v>
      </c>
      <c r="D380" s="23">
        <f t="shared" si="43"/>
        <v>4.8433465808000306E-3</v>
      </c>
      <c r="E380" s="26"/>
      <c r="F380" s="26"/>
      <c r="G380" s="26"/>
      <c r="H380" s="26"/>
      <c r="I380" s="26"/>
      <c r="J380" s="185"/>
      <c r="L380" s="26"/>
      <c r="M380" s="26"/>
      <c r="N380" s="26"/>
      <c r="O380" s="26"/>
      <c r="P380" s="185"/>
      <c r="Q380" s="26"/>
      <c r="R380" s="26"/>
      <c r="S380" s="185"/>
      <c r="T380" s="185"/>
      <c r="U380" s="26"/>
      <c r="V380" s="26"/>
      <c r="W380" s="185"/>
      <c r="X380" s="26"/>
      <c r="Y380" s="26"/>
      <c r="Z380" s="185"/>
      <c r="AA380" s="26"/>
      <c r="AB380" s="185"/>
      <c r="AC380" s="185"/>
      <c r="AD380" s="185"/>
      <c r="AE380" s="185"/>
      <c r="AF380" s="185"/>
      <c r="AG380" s="185"/>
      <c r="AH380" s="185"/>
      <c r="AI380" s="185"/>
      <c r="AJ380" s="185"/>
      <c r="AK380" s="185"/>
      <c r="AL380" s="185"/>
      <c r="AM380" s="185"/>
      <c r="AN380" s="185"/>
      <c r="AO380" s="185"/>
      <c r="AP380" s="185"/>
      <c r="AQ380" s="185"/>
      <c r="AR380" s="185"/>
      <c r="AS380" s="185"/>
      <c r="AT380" s="185"/>
      <c r="AU380" s="185"/>
      <c r="AV380" s="185"/>
      <c r="AW380" s="185"/>
      <c r="AX380" s="185"/>
      <c r="AY380" s="185"/>
      <c r="AZ380" s="185"/>
      <c r="BA380" s="185"/>
      <c r="BB380" s="185"/>
      <c r="BC380" s="185"/>
      <c r="BD380" s="185"/>
      <c r="BE380" s="185"/>
      <c r="BF380" s="185"/>
      <c r="BG380" s="185"/>
      <c r="BH380" s="185"/>
      <c r="BI380" s="185"/>
      <c r="BJ380" s="185"/>
    </row>
    <row r="381" spans="1:62" x14ac:dyDescent="0.3">
      <c r="A381" s="24">
        <f t="shared" si="44"/>
        <v>79</v>
      </c>
      <c r="B381" s="86">
        <f t="shared" si="41"/>
        <v>2.0272143590375501E-4</v>
      </c>
      <c r="C381" s="23">
        <f t="shared" si="42"/>
        <v>1.0804582256914828</v>
      </c>
      <c r="D381" s="23">
        <f t="shared" si="43"/>
        <v>3.3422064890675637E-3</v>
      </c>
      <c r="E381" s="26"/>
      <c r="F381" s="26"/>
      <c r="G381" s="26"/>
      <c r="H381" s="26"/>
      <c r="I381" s="26"/>
      <c r="J381" s="185"/>
      <c r="L381" s="26"/>
      <c r="M381" s="26"/>
      <c r="N381" s="26"/>
      <c r="O381" s="26"/>
      <c r="P381" s="185"/>
      <c r="Q381" s="26"/>
      <c r="R381" s="26"/>
      <c r="S381" s="185"/>
      <c r="T381" s="185"/>
      <c r="U381" s="26"/>
      <c r="V381" s="26"/>
      <c r="W381" s="185"/>
      <c r="X381" s="26"/>
      <c r="Y381" s="26"/>
      <c r="Z381" s="185"/>
      <c r="AA381" s="26"/>
      <c r="AB381" s="185"/>
      <c r="AC381" s="185"/>
      <c r="AD381" s="185"/>
      <c r="AE381" s="185"/>
      <c r="AF381" s="185"/>
      <c r="AG381" s="185"/>
      <c r="AH381" s="185"/>
      <c r="AI381" s="185"/>
      <c r="AJ381" s="185"/>
      <c r="AK381" s="185"/>
      <c r="AL381" s="185"/>
      <c r="AM381" s="185"/>
      <c r="AN381" s="185"/>
      <c r="AO381" s="185"/>
      <c r="AP381" s="185"/>
      <c r="AQ381" s="185"/>
      <c r="AR381" s="185"/>
      <c r="AS381" s="185"/>
      <c r="AT381" s="185"/>
      <c r="AU381" s="185"/>
      <c r="AV381" s="185"/>
      <c r="AW381" s="185"/>
      <c r="AX381" s="185"/>
      <c r="AY381" s="185"/>
      <c r="AZ381" s="185"/>
      <c r="BA381" s="185"/>
      <c r="BB381" s="185"/>
      <c r="BC381" s="185"/>
      <c r="BD381" s="185"/>
      <c r="BE381" s="185"/>
      <c r="BF381" s="185"/>
      <c r="BG381" s="185"/>
      <c r="BH381" s="185"/>
      <c r="BI381" s="185"/>
      <c r="BJ381" s="185"/>
    </row>
    <row r="382" spans="1:62" x14ac:dyDescent="0.3">
      <c r="A382" s="24">
        <f t="shared" si="44"/>
        <v>80</v>
      </c>
      <c r="B382" s="86">
        <f t="shared" si="41"/>
        <v>1.4740365845942972E-4</v>
      </c>
      <c r="C382" s="23">
        <f t="shared" si="42"/>
        <v>1.0813661737802991</v>
      </c>
      <c r="D382" s="23">
        <f t="shared" si="43"/>
        <v>2.4576232660105659E-3</v>
      </c>
      <c r="E382" s="26"/>
      <c r="F382" s="26"/>
      <c r="G382" s="26"/>
      <c r="H382" s="26"/>
      <c r="I382" s="26"/>
      <c r="J382" s="185"/>
      <c r="L382" s="26"/>
      <c r="M382" s="26"/>
      <c r="N382" s="26"/>
      <c r="O382" s="26"/>
      <c r="P382" s="185"/>
      <c r="Q382" s="26"/>
      <c r="R382" s="26"/>
      <c r="S382" s="185"/>
      <c r="T382" s="185"/>
      <c r="U382" s="26"/>
      <c r="V382" s="26"/>
      <c r="W382" s="185"/>
      <c r="X382" s="26"/>
      <c r="Y382" s="26"/>
      <c r="Z382" s="185"/>
      <c r="AA382" s="26"/>
      <c r="AB382" s="185"/>
      <c r="AC382" s="185"/>
      <c r="AD382" s="185"/>
      <c r="AE382" s="185"/>
      <c r="AF382" s="185"/>
      <c r="AG382" s="185"/>
      <c r="AH382" s="185"/>
      <c r="AI382" s="185"/>
      <c r="AJ382" s="185"/>
      <c r="AK382" s="185"/>
      <c r="AL382" s="185"/>
      <c r="AM382" s="185"/>
      <c r="AN382" s="185"/>
      <c r="AO382" s="185"/>
      <c r="AP382" s="185"/>
      <c r="AQ382" s="185"/>
      <c r="AR382" s="185"/>
      <c r="AS382" s="185"/>
      <c r="AT382" s="185"/>
      <c r="AU382" s="185"/>
      <c r="AV382" s="185"/>
      <c r="AW382" s="185"/>
      <c r="AX382" s="185"/>
      <c r="AY382" s="185"/>
      <c r="AZ382" s="185"/>
      <c r="BA382" s="185"/>
      <c r="BB382" s="185"/>
      <c r="BC382" s="185"/>
      <c r="BD382" s="185"/>
      <c r="BE382" s="185"/>
      <c r="BF382" s="185"/>
      <c r="BG382" s="185"/>
      <c r="BH382" s="185"/>
      <c r="BI382" s="185"/>
      <c r="BJ382" s="185"/>
    </row>
    <row r="383" spans="1:62" x14ac:dyDescent="0.3">
      <c r="A383" s="24">
        <f t="shared" si="44"/>
        <v>81</v>
      </c>
      <c r="B383" s="86">
        <f t="shared" si="41"/>
        <v>8.5129753312524574E-5</v>
      </c>
      <c r="C383" s="23">
        <f t="shared" si="42"/>
        <v>1.0822741218691154</v>
      </c>
      <c r="D383" s="23">
        <f t="shared" si="43"/>
        <v>1.4351846604252027E-3</v>
      </c>
      <c r="E383" s="26"/>
      <c r="F383" s="26"/>
      <c r="G383" s="26"/>
      <c r="H383" s="26"/>
      <c r="I383" s="26"/>
      <c r="J383" s="185"/>
      <c r="L383" s="26"/>
      <c r="M383" s="26"/>
      <c r="N383" s="26"/>
      <c r="O383" s="26"/>
      <c r="P383" s="185"/>
      <c r="Q383" s="26"/>
      <c r="R383" s="26"/>
      <c r="S383" s="185"/>
      <c r="T383" s="185"/>
      <c r="U383" s="26"/>
      <c r="V383" s="26"/>
      <c r="W383" s="185"/>
      <c r="X383" s="26"/>
      <c r="Y383" s="26"/>
      <c r="Z383" s="185"/>
      <c r="AA383" s="26"/>
      <c r="AB383" s="185"/>
      <c r="AC383" s="185"/>
      <c r="AD383" s="185"/>
      <c r="AE383" s="185"/>
      <c r="AF383" s="185"/>
      <c r="AG383" s="185"/>
      <c r="AH383" s="185"/>
      <c r="AI383" s="185"/>
      <c r="AJ383" s="185"/>
      <c r="AK383" s="185"/>
      <c r="AL383" s="185"/>
      <c r="AM383" s="185"/>
      <c r="AN383" s="185"/>
      <c r="AO383" s="185"/>
      <c r="AP383" s="185"/>
      <c r="AQ383" s="185"/>
      <c r="AR383" s="185"/>
      <c r="AS383" s="185"/>
      <c r="AT383" s="185"/>
      <c r="AU383" s="185"/>
      <c r="AV383" s="185"/>
      <c r="AW383" s="185"/>
      <c r="AX383" s="185"/>
      <c r="AY383" s="185"/>
      <c r="AZ383" s="185"/>
      <c r="BA383" s="185"/>
      <c r="BB383" s="185"/>
      <c r="BC383" s="185"/>
      <c r="BD383" s="185"/>
      <c r="BE383" s="185"/>
      <c r="BF383" s="185"/>
      <c r="BG383" s="185"/>
      <c r="BH383" s="185"/>
      <c r="BI383" s="185"/>
      <c r="BJ383" s="185"/>
    </row>
    <row r="384" spans="1:62" x14ac:dyDescent="0.3">
      <c r="A384" s="24">
        <f t="shared" si="44"/>
        <v>82</v>
      </c>
      <c r="B384" s="86">
        <f t="shared" si="41"/>
        <v>4.6374184683865525E-5</v>
      </c>
      <c r="C384" s="23">
        <f t="shared" si="42"/>
        <v>1.0831820699579318</v>
      </c>
      <c r="D384" s="23">
        <f t="shared" si="43"/>
        <v>7.9044046323543124E-4</v>
      </c>
      <c r="E384" s="26"/>
      <c r="F384" s="26"/>
      <c r="G384" s="26"/>
      <c r="H384" s="26"/>
      <c r="I384" s="26"/>
      <c r="J384" s="185"/>
      <c r="L384" s="26"/>
      <c r="M384" s="26"/>
      <c r="N384" s="26"/>
      <c r="O384" s="26"/>
      <c r="P384" s="185"/>
      <c r="Q384" s="26"/>
      <c r="R384" s="26"/>
      <c r="S384" s="185"/>
      <c r="T384" s="185"/>
      <c r="U384" s="26"/>
      <c r="V384" s="26"/>
      <c r="W384" s="185"/>
      <c r="X384" s="26"/>
      <c r="Y384" s="26"/>
      <c r="Z384" s="185"/>
      <c r="AA384" s="26"/>
      <c r="AB384" s="185"/>
      <c r="AC384" s="185"/>
      <c r="AD384" s="185"/>
      <c r="AE384" s="185"/>
      <c r="AF384" s="185"/>
      <c r="AG384" s="185"/>
      <c r="AH384" s="185"/>
      <c r="AI384" s="185"/>
      <c r="AJ384" s="185"/>
      <c r="AK384" s="185"/>
      <c r="AL384" s="185"/>
      <c r="AM384" s="185"/>
      <c r="AN384" s="185"/>
      <c r="AO384" s="185"/>
      <c r="AP384" s="185"/>
      <c r="AQ384" s="185"/>
      <c r="AR384" s="185"/>
      <c r="AS384" s="185"/>
      <c r="AT384" s="185"/>
      <c r="AU384" s="185"/>
      <c r="AV384" s="185"/>
      <c r="AW384" s="185"/>
      <c r="AX384" s="185"/>
      <c r="AY384" s="185"/>
      <c r="AZ384" s="185"/>
      <c r="BA384" s="185"/>
      <c r="BB384" s="185"/>
      <c r="BC384" s="185"/>
      <c r="BD384" s="185"/>
      <c r="BE384" s="185"/>
      <c r="BF384" s="185"/>
      <c r="BG384" s="185"/>
      <c r="BH384" s="185"/>
      <c r="BI384" s="185"/>
      <c r="BJ384" s="185"/>
    </row>
    <row r="385" spans="1:62" x14ac:dyDescent="0.3">
      <c r="A385" s="24">
        <f t="shared" si="44"/>
        <v>83</v>
      </c>
      <c r="B385" s="86">
        <f t="shared" si="41"/>
        <v>6.3598881852158432E-5</v>
      </c>
      <c r="C385" s="23">
        <f t="shared" si="42"/>
        <v>1.0831820699579318</v>
      </c>
      <c r="D385" s="23">
        <f t="shared" si="43"/>
        <v>1.0840326352943058E-3</v>
      </c>
      <c r="E385" s="26"/>
      <c r="F385" s="26"/>
      <c r="G385" s="26"/>
      <c r="H385" s="26"/>
      <c r="I385" s="26"/>
      <c r="J385" s="185"/>
      <c r="L385" s="26"/>
      <c r="M385" s="26"/>
      <c r="N385" s="26"/>
      <c r="O385" s="26"/>
      <c r="P385" s="185"/>
      <c r="Q385" s="26"/>
      <c r="R385" s="26"/>
      <c r="S385" s="185"/>
      <c r="T385" s="185"/>
      <c r="U385" s="26"/>
      <c r="V385" s="26"/>
      <c r="W385" s="185"/>
      <c r="X385" s="26"/>
      <c r="Y385" s="26"/>
      <c r="Z385" s="185"/>
      <c r="AA385" s="26"/>
      <c r="AB385" s="185"/>
      <c r="AC385" s="185"/>
      <c r="AD385" s="185"/>
      <c r="AE385" s="185"/>
      <c r="AF385" s="185"/>
      <c r="AG385" s="185"/>
      <c r="AH385" s="185"/>
      <c r="AI385" s="185"/>
      <c r="AJ385" s="185"/>
      <c r="AK385" s="185"/>
      <c r="AL385" s="185"/>
      <c r="AM385" s="185"/>
      <c r="AN385" s="185"/>
      <c r="AO385" s="185"/>
      <c r="AP385" s="185"/>
      <c r="AQ385" s="185"/>
      <c r="AR385" s="185"/>
      <c r="AS385" s="185"/>
      <c r="AT385" s="185"/>
      <c r="AU385" s="185"/>
      <c r="AV385" s="185"/>
      <c r="AW385" s="185"/>
      <c r="AX385" s="185"/>
      <c r="AY385" s="185"/>
      <c r="AZ385" s="185"/>
      <c r="BA385" s="185"/>
      <c r="BB385" s="185"/>
      <c r="BC385" s="185"/>
      <c r="BD385" s="185"/>
      <c r="BE385" s="185"/>
      <c r="BF385" s="185"/>
      <c r="BG385" s="185"/>
      <c r="BH385" s="185"/>
      <c r="BI385" s="185"/>
      <c r="BJ385" s="185"/>
    </row>
    <row r="386" spans="1:62" x14ac:dyDescent="0.3">
      <c r="A386" s="24" t="str">
        <f t="shared" si="44"/>
        <v>NNNN</v>
      </c>
      <c r="B386" s="86">
        <f t="shared" si="41"/>
        <v>0.18173711733430586</v>
      </c>
      <c r="C386" s="23">
        <f t="shared" si="42"/>
        <v>1.074102589069768</v>
      </c>
      <c r="D386" s="23">
        <f t="shared" si="43"/>
        <v>2.7595620923491864</v>
      </c>
      <c r="E386" s="26"/>
      <c r="F386" s="26"/>
      <c r="G386" s="26"/>
      <c r="H386" s="26"/>
      <c r="I386" s="26"/>
      <c r="J386" s="185"/>
      <c r="L386" s="26"/>
      <c r="M386" s="26"/>
      <c r="N386" s="26"/>
      <c r="O386" s="26"/>
      <c r="P386" s="185"/>
      <c r="Q386" s="26"/>
      <c r="R386" s="26"/>
      <c r="S386" s="185"/>
      <c r="T386" s="185"/>
      <c r="U386" s="26"/>
      <c r="V386" s="26"/>
      <c r="W386" s="185"/>
      <c r="X386" s="26"/>
      <c r="Y386" s="26"/>
      <c r="Z386" s="185"/>
      <c r="AA386" s="26"/>
      <c r="AB386" s="185"/>
      <c r="AC386" s="185"/>
      <c r="AD386" s="185"/>
      <c r="AE386" s="185"/>
      <c r="AF386" s="185"/>
      <c r="AG386" s="185"/>
      <c r="AH386" s="185"/>
      <c r="AI386" s="185"/>
      <c r="AJ386" s="185"/>
      <c r="AK386" s="185"/>
      <c r="AL386" s="185"/>
      <c r="AM386" s="185"/>
      <c r="AN386" s="185"/>
      <c r="AO386" s="185"/>
      <c r="AP386" s="185"/>
      <c r="AQ386" s="185"/>
      <c r="AR386" s="185"/>
      <c r="AS386" s="185"/>
      <c r="AT386" s="185"/>
      <c r="AU386" s="185"/>
      <c r="AV386" s="185"/>
      <c r="AW386" s="185"/>
      <c r="AX386" s="185"/>
      <c r="AY386" s="185"/>
      <c r="AZ386" s="185"/>
      <c r="BA386" s="185"/>
      <c r="BB386" s="185"/>
      <c r="BC386" s="185"/>
      <c r="BD386" s="185"/>
      <c r="BE386" s="185"/>
      <c r="BF386" s="185"/>
      <c r="BG386" s="185"/>
      <c r="BH386" s="185"/>
      <c r="BI386" s="185"/>
      <c r="BJ386" s="185"/>
    </row>
    <row r="387" spans="1:62" x14ac:dyDescent="0.3">
      <c r="A387" s="24"/>
      <c r="B387" s="26"/>
      <c r="C387" s="26"/>
      <c r="D387" s="185"/>
      <c r="E387" s="26"/>
      <c r="F387" s="26"/>
      <c r="G387" s="26"/>
      <c r="H387" s="26"/>
      <c r="I387" s="26"/>
      <c r="J387" s="185"/>
      <c r="L387" s="26"/>
      <c r="M387" s="26"/>
      <c r="N387" s="26"/>
      <c r="O387" s="26"/>
      <c r="P387" s="185"/>
      <c r="Q387" s="26"/>
      <c r="R387" s="26"/>
      <c r="S387" s="185"/>
      <c r="T387" s="185"/>
      <c r="U387" s="26"/>
      <c r="V387" s="26"/>
      <c r="W387" s="185"/>
      <c r="X387" s="185"/>
      <c r="Y387" s="26"/>
      <c r="Z387" s="185"/>
      <c r="AA387" s="26"/>
      <c r="AB387" s="26"/>
      <c r="AC387" s="185"/>
      <c r="AD387" s="26"/>
      <c r="AE387" s="26"/>
      <c r="AF387" s="185"/>
      <c r="AG387" s="26"/>
      <c r="AH387" s="185"/>
      <c r="AI387" s="185"/>
      <c r="AJ387" s="185"/>
      <c r="AK387" s="185"/>
      <c r="AL387" s="185"/>
      <c r="AM387" s="185"/>
      <c r="AN387" s="185"/>
      <c r="AO387" s="185"/>
      <c r="AP387" s="185"/>
      <c r="AQ387" s="185"/>
      <c r="AR387" s="185"/>
      <c r="AS387" s="185"/>
      <c r="AT387" s="185"/>
      <c r="AU387" s="185"/>
      <c r="AV387" s="185"/>
      <c r="AW387" s="185"/>
      <c r="AX387" s="185"/>
      <c r="AY387" s="185"/>
      <c r="AZ387" s="185"/>
      <c r="BA387" s="185"/>
      <c r="BB387" s="185"/>
      <c r="BC387" s="185"/>
      <c r="BD387" s="185"/>
      <c r="BE387" s="185"/>
      <c r="BF387" s="185"/>
      <c r="BG387" s="185"/>
      <c r="BH387" s="185"/>
      <c r="BI387" s="185"/>
      <c r="BJ387" s="185"/>
    </row>
    <row r="388" spans="1:62" x14ac:dyDescent="0.3">
      <c r="A388" s="24"/>
      <c r="B388" s="26"/>
      <c r="C388" s="26"/>
      <c r="D388" s="185"/>
      <c r="E388" s="26"/>
      <c r="F388" s="26"/>
      <c r="G388" s="26"/>
      <c r="H388" s="26"/>
      <c r="I388" s="26"/>
      <c r="J388" s="185"/>
      <c r="L388" s="26"/>
      <c r="M388" s="26"/>
      <c r="N388" s="26"/>
      <c r="O388" s="26"/>
      <c r="P388" s="185"/>
      <c r="Q388" s="26"/>
      <c r="R388" s="26"/>
      <c r="S388" s="185"/>
      <c r="T388" s="185"/>
      <c r="U388" s="26"/>
      <c r="V388" s="26"/>
      <c r="W388" s="185"/>
      <c r="X388" s="185"/>
      <c r="Y388" s="26"/>
      <c r="Z388" s="185"/>
      <c r="AA388" s="26"/>
      <c r="AB388" s="26"/>
      <c r="AC388" s="185"/>
      <c r="AD388" s="26"/>
      <c r="AE388" s="26"/>
      <c r="AF388" s="185"/>
      <c r="AG388" s="26"/>
      <c r="AH388" s="185"/>
      <c r="AI388" s="185"/>
      <c r="AJ388" s="185"/>
      <c r="AK388" s="185"/>
      <c r="AL388" s="185"/>
      <c r="AM388" s="185"/>
      <c r="AN388" s="185"/>
      <c r="AO388" s="185"/>
      <c r="AP388" s="185"/>
      <c r="AQ388" s="185"/>
      <c r="AR388" s="185"/>
      <c r="AS388" s="185"/>
      <c r="AT388" s="185"/>
      <c r="AU388" s="185"/>
      <c r="AV388" s="185"/>
      <c r="AW388" s="185"/>
      <c r="AX388" s="185"/>
      <c r="AY388" s="185"/>
      <c r="AZ388" s="185"/>
      <c r="BA388" s="185"/>
      <c r="BB388" s="185"/>
      <c r="BC388" s="185"/>
      <c r="BD388" s="185"/>
      <c r="BE388" s="185"/>
      <c r="BF388" s="185"/>
      <c r="BG388" s="185"/>
      <c r="BH388" s="185"/>
      <c r="BI388" s="185"/>
      <c r="BJ388" s="185"/>
    </row>
    <row r="389" spans="1:62" ht="14.5" x14ac:dyDescent="0.35">
      <c r="A389" s="184"/>
      <c r="B389" s="26"/>
      <c r="C389" s="27" t="s">
        <v>49</v>
      </c>
      <c r="D389" s="155">
        <f>SUM(D302:D386)</f>
        <v>21.667025590789581</v>
      </c>
      <c r="E389" s="156"/>
      <c r="F389" s="26"/>
      <c r="G389" s="26"/>
      <c r="H389" s="26"/>
      <c r="I389" s="26"/>
      <c r="J389" s="185"/>
      <c r="L389" s="26"/>
      <c r="M389" s="26"/>
      <c r="N389" s="26"/>
      <c r="O389" s="26"/>
      <c r="P389" s="185"/>
      <c r="Q389" s="26"/>
      <c r="R389" s="26"/>
      <c r="S389" s="185"/>
      <c r="T389" s="185"/>
      <c r="U389" s="26"/>
      <c r="V389" s="26"/>
      <c r="W389" s="185"/>
      <c r="X389" s="185"/>
      <c r="Y389" s="26"/>
      <c r="Z389" s="185"/>
      <c r="AA389" s="26"/>
      <c r="AB389" s="26"/>
      <c r="AC389" s="185"/>
      <c r="AD389" s="26"/>
      <c r="AE389" s="26"/>
      <c r="AF389" s="185"/>
      <c r="AG389" s="26"/>
      <c r="AH389" s="185"/>
      <c r="AI389" s="185"/>
      <c r="AJ389" s="185"/>
      <c r="AK389" s="185"/>
      <c r="AL389" s="185"/>
      <c r="AM389" s="185"/>
      <c r="AN389" s="185"/>
      <c r="AO389" s="185"/>
      <c r="AP389" s="185"/>
      <c r="AQ389" s="185"/>
      <c r="AR389" s="185"/>
      <c r="AS389" s="185"/>
      <c r="AT389" s="185"/>
      <c r="AU389" s="185"/>
      <c r="AV389" s="185"/>
      <c r="AW389" s="185"/>
      <c r="AX389" s="185"/>
      <c r="AY389" s="185"/>
      <c r="AZ389" s="185"/>
      <c r="BA389" s="185"/>
      <c r="BB389" s="185"/>
      <c r="BC389" s="185"/>
      <c r="BD389" s="185"/>
      <c r="BE389" s="185"/>
      <c r="BF389" s="185"/>
      <c r="BG389" s="185"/>
      <c r="BH389" s="185"/>
      <c r="BI389" s="185"/>
      <c r="BJ389" s="185"/>
    </row>
    <row r="390" spans="1:62" x14ac:dyDescent="0.3">
      <c r="A390" s="184"/>
      <c r="B390" s="25"/>
      <c r="C390" s="26"/>
      <c r="D390" s="26"/>
      <c r="E390" s="26"/>
      <c r="F390" s="26"/>
      <c r="G390" s="26"/>
      <c r="H390" s="26"/>
      <c r="I390" s="26"/>
      <c r="J390" s="185"/>
      <c r="L390" s="26"/>
      <c r="M390" s="26"/>
      <c r="N390" s="26"/>
      <c r="O390" s="26"/>
      <c r="P390" s="185"/>
      <c r="Q390" s="26"/>
      <c r="R390" s="26"/>
      <c r="S390" s="185"/>
      <c r="T390" s="185"/>
      <c r="U390" s="26"/>
      <c r="V390" s="26"/>
      <c r="W390" s="185"/>
      <c r="X390" s="185"/>
      <c r="Y390" s="26"/>
      <c r="Z390" s="185"/>
      <c r="AA390" s="26"/>
      <c r="AB390" s="26"/>
      <c r="AC390" s="185"/>
      <c r="AD390" s="26"/>
      <c r="AE390" s="26"/>
      <c r="AF390" s="185"/>
      <c r="AG390" s="26"/>
      <c r="AH390" s="185"/>
      <c r="AI390" s="185"/>
      <c r="AJ390" s="185"/>
      <c r="AK390" s="185"/>
      <c r="AL390" s="185"/>
      <c r="AM390" s="185"/>
      <c r="AN390" s="185"/>
      <c r="AO390" s="185"/>
      <c r="AP390" s="185"/>
      <c r="AQ390" s="185"/>
      <c r="AR390" s="185"/>
      <c r="AS390" s="185"/>
      <c r="AT390" s="185"/>
      <c r="AU390" s="185"/>
      <c r="AV390" s="185"/>
      <c r="AW390" s="185"/>
      <c r="AX390" s="185"/>
      <c r="AY390" s="185"/>
      <c r="AZ390" s="185"/>
      <c r="BA390" s="185"/>
      <c r="BB390" s="185"/>
      <c r="BC390" s="185"/>
      <c r="BD390" s="185"/>
      <c r="BE390" s="185"/>
      <c r="BF390" s="185"/>
      <c r="BG390" s="185"/>
      <c r="BH390" s="185"/>
      <c r="BI390" s="185"/>
      <c r="BJ390" s="185"/>
    </row>
    <row r="391" spans="1:62" x14ac:dyDescent="0.3">
      <c r="A391" s="184"/>
      <c r="B391" s="25"/>
      <c r="C391" s="26"/>
      <c r="D391" s="26"/>
      <c r="E391" s="26"/>
      <c r="F391" s="26"/>
      <c r="G391" s="26"/>
      <c r="H391" s="26"/>
      <c r="I391" s="26"/>
      <c r="J391" s="185"/>
      <c r="L391" s="26"/>
      <c r="M391" s="26"/>
      <c r="N391" s="26"/>
      <c r="O391" s="26"/>
      <c r="P391" s="185"/>
      <c r="Q391" s="26"/>
      <c r="R391" s="26"/>
      <c r="S391" s="185"/>
      <c r="T391" s="185"/>
      <c r="U391" s="26"/>
      <c r="V391" s="26"/>
      <c r="W391" s="185"/>
      <c r="X391" s="185"/>
      <c r="Y391" s="26"/>
      <c r="Z391" s="185"/>
      <c r="AA391" s="26"/>
      <c r="AB391" s="26"/>
      <c r="AC391" s="185"/>
      <c r="AD391" s="26"/>
      <c r="AE391" s="26"/>
      <c r="AF391" s="185"/>
      <c r="AG391" s="26"/>
      <c r="AH391" s="185"/>
      <c r="AI391" s="185"/>
      <c r="AJ391" s="185"/>
      <c r="AK391" s="185"/>
      <c r="AL391" s="185"/>
      <c r="AM391" s="185"/>
      <c r="AN391" s="185"/>
      <c r="AO391" s="185"/>
      <c r="AP391" s="185"/>
      <c r="AQ391" s="185"/>
      <c r="AR391" s="185"/>
      <c r="AS391" s="185"/>
      <c r="AT391" s="185"/>
      <c r="AU391" s="185"/>
      <c r="AV391" s="185"/>
      <c r="AW391" s="185"/>
      <c r="AX391" s="185"/>
      <c r="AY391" s="185"/>
      <c r="AZ391" s="185"/>
      <c r="BA391" s="185"/>
      <c r="BB391" s="185"/>
      <c r="BC391" s="185"/>
      <c r="BD391" s="185"/>
      <c r="BE391" s="185"/>
      <c r="BF391" s="185"/>
      <c r="BG391" s="185"/>
      <c r="BH391" s="185"/>
      <c r="BI391" s="185"/>
      <c r="BJ391" s="185"/>
    </row>
    <row r="392" spans="1:62" ht="15" x14ac:dyDescent="0.3">
      <c r="A392" s="131" t="s">
        <v>50</v>
      </c>
      <c r="B392" s="184"/>
      <c r="C392" s="184"/>
      <c r="D392" s="184"/>
      <c r="E392" s="26"/>
      <c r="F392" s="26"/>
      <c r="G392" s="26"/>
      <c r="H392" s="26"/>
      <c r="I392" s="26"/>
      <c r="J392" s="185"/>
      <c r="L392" s="26"/>
      <c r="M392" s="26"/>
      <c r="N392" s="26"/>
      <c r="O392" s="26"/>
      <c r="P392" s="185"/>
      <c r="Q392" s="26"/>
      <c r="R392" s="26"/>
      <c r="S392" s="185"/>
      <c r="T392" s="185"/>
      <c r="U392" s="26"/>
      <c r="V392" s="26"/>
      <c r="W392" s="185"/>
      <c r="X392" s="185"/>
      <c r="Y392" s="26"/>
      <c r="Z392" s="185"/>
      <c r="AA392" s="26"/>
      <c r="AB392" s="26"/>
      <c r="AC392" s="185"/>
      <c r="AD392" s="26"/>
      <c r="AE392" s="26"/>
      <c r="AF392" s="185"/>
      <c r="AG392" s="26"/>
      <c r="AH392" s="185"/>
      <c r="AI392" s="185"/>
      <c r="AJ392" s="185"/>
      <c r="AK392" s="185"/>
      <c r="AL392" s="185"/>
      <c r="AM392" s="185"/>
      <c r="AN392" s="185"/>
      <c r="AO392" s="185"/>
      <c r="AP392" s="185"/>
      <c r="AQ392" s="185"/>
      <c r="AR392" s="185"/>
      <c r="AS392" s="185"/>
      <c r="AT392" s="185"/>
      <c r="AU392" s="185"/>
      <c r="AV392" s="185"/>
      <c r="AW392" s="185"/>
      <c r="AX392" s="185"/>
      <c r="AY392" s="185"/>
      <c r="AZ392" s="185"/>
      <c r="BA392" s="185"/>
      <c r="BB392" s="185"/>
      <c r="BC392" s="185"/>
      <c r="BD392" s="185"/>
      <c r="BE392" s="185"/>
      <c r="BF392" s="185"/>
      <c r="BG392" s="185"/>
      <c r="BH392" s="185"/>
      <c r="BI392" s="185"/>
      <c r="BJ392" s="185"/>
    </row>
    <row r="393" spans="1:62" x14ac:dyDescent="0.3">
      <c r="A393" s="18" t="s">
        <v>51</v>
      </c>
      <c r="B393" s="184"/>
      <c r="C393" s="184"/>
      <c r="D393" s="184"/>
      <c r="E393" s="26"/>
      <c r="F393" s="26"/>
      <c r="G393" s="26"/>
      <c r="H393" s="26"/>
      <c r="I393" s="26"/>
      <c r="J393" s="185"/>
      <c r="L393" s="26"/>
      <c r="M393" s="26"/>
      <c r="N393" s="26"/>
      <c r="O393" s="26"/>
      <c r="P393" s="185"/>
      <c r="Q393" s="26"/>
      <c r="R393" s="26"/>
      <c r="S393" s="185"/>
      <c r="T393" s="185"/>
      <c r="U393" s="26"/>
      <c r="V393" s="26"/>
      <c r="W393" s="185"/>
      <c r="X393" s="185"/>
      <c r="Y393" s="26"/>
      <c r="Z393" s="185"/>
      <c r="AA393" s="26"/>
      <c r="AB393" s="26"/>
      <c r="AC393" s="185"/>
      <c r="AD393" s="26"/>
      <c r="AE393" s="26"/>
      <c r="AF393" s="185"/>
      <c r="AG393" s="26"/>
      <c r="AH393" s="185"/>
      <c r="AI393" s="185"/>
      <c r="AJ393" s="185"/>
      <c r="AK393" s="185"/>
      <c r="AL393" s="185"/>
      <c r="AM393" s="185"/>
      <c r="AN393" s="185"/>
      <c r="AO393" s="185"/>
      <c r="AP393" s="185"/>
      <c r="AQ393" s="185"/>
      <c r="AR393" s="185"/>
      <c r="AS393" s="185"/>
      <c r="AT393" s="185"/>
      <c r="AU393" s="185"/>
      <c r="AV393" s="185"/>
      <c r="AW393" s="185"/>
      <c r="AX393" s="185"/>
      <c r="AY393" s="185"/>
      <c r="AZ393" s="185"/>
      <c r="BA393" s="185"/>
      <c r="BB393" s="185"/>
      <c r="BC393" s="185"/>
      <c r="BD393" s="185"/>
      <c r="BE393" s="185"/>
      <c r="BF393" s="185"/>
      <c r="BG393" s="185"/>
      <c r="BH393" s="185"/>
      <c r="BI393" s="185"/>
      <c r="BJ393" s="185"/>
    </row>
    <row r="394" spans="1:62" x14ac:dyDescent="0.3">
      <c r="A394" s="18" t="s">
        <v>52</v>
      </c>
      <c r="B394" s="184"/>
      <c r="C394" s="184"/>
      <c r="D394" s="184"/>
      <c r="E394" s="26"/>
      <c r="F394" s="26"/>
      <c r="G394" s="26"/>
      <c r="H394" s="26"/>
      <c r="I394" s="26"/>
      <c r="J394" s="185"/>
      <c r="L394" s="26"/>
      <c r="M394" s="26"/>
      <c r="N394" s="26"/>
      <c r="O394" s="26"/>
      <c r="P394" s="185"/>
      <c r="Q394" s="185"/>
      <c r="R394" s="26"/>
      <c r="S394" s="185"/>
      <c r="T394" s="26"/>
      <c r="U394" s="26"/>
      <c r="V394" s="185"/>
      <c r="W394" s="26"/>
      <c r="X394" s="26"/>
      <c r="Y394" s="185"/>
      <c r="Z394" s="185"/>
      <c r="AA394" s="26"/>
      <c r="AB394" s="26"/>
      <c r="AC394" s="185"/>
      <c r="AD394" s="185"/>
      <c r="AE394" s="26"/>
      <c r="AF394" s="185"/>
      <c r="AG394" s="26"/>
      <c r="AH394" s="26"/>
      <c r="AI394" s="185"/>
      <c r="AJ394" s="26"/>
      <c r="AK394" s="26"/>
      <c r="AL394" s="185"/>
      <c r="AM394" s="26"/>
      <c r="AN394" s="185"/>
      <c r="AO394" s="185"/>
      <c r="AP394" s="185"/>
      <c r="AQ394" s="185"/>
      <c r="AR394" s="185"/>
      <c r="AS394" s="185"/>
      <c r="AT394" s="185"/>
      <c r="AU394" s="185"/>
      <c r="AV394" s="185"/>
      <c r="AW394" s="185"/>
      <c r="AX394" s="185"/>
      <c r="AY394" s="185"/>
      <c r="AZ394" s="185"/>
      <c r="BA394" s="185"/>
      <c r="BB394" s="185"/>
      <c r="BC394" s="185"/>
      <c r="BD394" s="185"/>
      <c r="BE394" s="185"/>
      <c r="BF394" s="185"/>
      <c r="BG394" s="185"/>
      <c r="BH394" s="185"/>
      <c r="BI394" s="185"/>
      <c r="BJ394" s="185"/>
    </row>
    <row r="395" spans="1:62" x14ac:dyDescent="0.3">
      <c r="A395" s="184"/>
      <c r="B395" s="184"/>
      <c r="C395" s="184"/>
      <c r="D395" s="184"/>
      <c r="E395" s="26"/>
      <c r="F395" s="26"/>
      <c r="G395" s="26"/>
      <c r="H395" s="26"/>
      <c r="I395" s="26"/>
      <c r="J395" s="185"/>
      <c r="L395" s="26"/>
      <c r="M395" s="26"/>
      <c r="N395" s="26"/>
      <c r="O395" s="26"/>
      <c r="P395" s="185"/>
      <c r="Q395" s="185"/>
      <c r="R395" s="26"/>
      <c r="S395" s="185"/>
      <c r="T395" s="26"/>
      <c r="U395" s="26"/>
      <c r="V395" s="185"/>
      <c r="W395" s="26"/>
      <c r="X395" s="26"/>
      <c r="Y395" s="185"/>
      <c r="Z395" s="185"/>
      <c r="AA395" s="26"/>
      <c r="AB395" s="26"/>
      <c r="AC395" s="185"/>
      <c r="AD395" s="185"/>
      <c r="AE395" s="26"/>
      <c r="AF395" s="185"/>
      <c r="AG395" s="26"/>
      <c r="AH395" s="26"/>
      <c r="AI395" s="185"/>
      <c r="AJ395" s="26"/>
      <c r="AK395" s="26"/>
      <c r="AL395" s="185"/>
      <c r="AM395" s="26"/>
      <c r="AN395" s="185"/>
      <c r="AO395" s="185"/>
      <c r="AP395" s="185"/>
      <c r="AQ395" s="185"/>
      <c r="AR395" s="185"/>
      <c r="AS395" s="185"/>
      <c r="AT395" s="185"/>
      <c r="AU395" s="185"/>
      <c r="AV395" s="185"/>
      <c r="AW395" s="185"/>
      <c r="AX395" s="185"/>
      <c r="AY395" s="185"/>
      <c r="AZ395" s="185"/>
      <c r="BA395" s="185"/>
      <c r="BB395" s="185"/>
      <c r="BC395" s="185"/>
      <c r="BD395" s="185"/>
      <c r="BE395" s="185"/>
      <c r="BF395" s="185"/>
      <c r="BG395" s="185"/>
      <c r="BH395" s="185"/>
      <c r="BI395" s="185"/>
      <c r="BJ395" s="185"/>
    </row>
    <row r="396" spans="1:62" x14ac:dyDescent="0.3">
      <c r="A396" s="184"/>
      <c r="B396" s="223" t="s">
        <v>53</v>
      </c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185"/>
      <c r="S396" s="25"/>
      <c r="T396" s="26"/>
      <c r="U396" s="185"/>
      <c r="V396" s="25"/>
      <c r="W396" s="26"/>
      <c r="X396" s="185"/>
      <c r="Y396" s="25"/>
      <c r="Z396" s="25"/>
      <c r="AA396" s="26"/>
      <c r="AB396" s="26"/>
      <c r="AC396" s="26"/>
      <c r="AD396" s="185"/>
      <c r="AE396" s="185"/>
      <c r="AF396" s="25"/>
      <c r="AG396" s="26"/>
      <c r="AH396" s="185"/>
      <c r="AI396" s="25"/>
      <c r="AJ396" s="26"/>
      <c r="AK396" s="185"/>
      <c r="AL396" s="25"/>
      <c r="AM396" s="26"/>
      <c r="AN396" s="185"/>
      <c r="AO396" s="185"/>
      <c r="AP396" s="185"/>
      <c r="AQ396" s="185"/>
      <c r="AR396" s="185"/>
      <c r="AS396" s="185"/>
      <c r="AT396" s="185"/>
      <c r="AU396" s="185"/>
      <c r="AV396" s="185"/>
      <c r="AW396" s="185"/>
      <c r="AX396" s="185"/>
      <c r="AY396" s="185"/>
      <c r="AZ396" s="185"/>
      <c r="BA396" s="185"/>
      <c r="BB396" s="185"/>
      <c r="BC396" s="185"/>
      <c r="BD396" s="185"/>
      <c r="BE396" s="185"/>
      <c r="BF396" s="185"/>
      <c r="BG396" s="185"/>
      <c r="BH396" s="185"/>
      <c r="BI396" s="185"/>
      <c r="BJ396" s="185"/>
    </row>
    <row r="397" spans="1:62" ht="13.5" thickBot="1" x14ac:dyDescent="0.35">
      <c r="A397" s="184"/>
      <c r="B397" s="185"/>
      <c r="C397" s="185"/>
      <c r="D397" s="185"/>
      <c r="E397" s="26"/>
      <c r="F397" s="26"/>
      <c r="G397" s="26"/>
      <c r="H397" s="26"/>
      <c r="I397" s="26"/>
      <c r="J397" s="185"/>
      <c r="L397" s="26"/>
      <c r="M397" s="26"/>
      <c r="N397" s="26"/>
      <c r="O397" s="26"/>
      <c r="P397" s="185"/>
      <c r="Q397" s="185"/>
      <c r="R397" s="26"/>
      <c r="S397" s="185"/>
      <c r="T397" s="26"/>
      <c r="U397" s="26"/>
      <c r="V397" s="185"/>
      <c r="W397" s="26"/>
      <c r="X397" s="26"/>
      <c r="Y397" s="185"/>
      <c r="Z397" s="185"/>
      <c r="AA397" s="26"/>
      <c r="AB397" s="26"/>
      <c r="AC397" s="185"/>
      <c r="AD397" s="185"/>
      <c r="AE397" s="26"/>
      <c r="AF397" s="185"/>
      <c r="AG397" s="26"/>
      <c r="AH397" s="26"/>
      <c r="AI397" s="185"/>
      <c r="AJ397" s="26"/>
      <c r="AK397" s="26"/>
      <c r="AL397" s="185"/>
      <c r="AM397" s="26"/>
      <c r="AN397" s="185"/>
      <c r="AO397" s="185"/>
      <c r="AP397" s="185"/>
      <c r="AQ397" s="185"/>
      <c r="AR397" s="185"/>
      <c r="AS397" s="185"/>
      <c r="AT397" s="185"/>
      <c r="AU397" s="185"/>
      <c r="AV397" s="185"/>
      <c r="AW397" s="185"/>
      <c r="AX397" s="185"/>
      <c r="AY397" s="185"/>
      <c r="AZ397" s="185"/>
      <c r="BA397" s="185"/>
      <c r="BB397" s="185"/>
      <c r="BC397" s="185"/>
      <c r="BD397" s="185"/>
      <c r="BE397" s="185"/>
      <c r="BF397" s="185"/>
      <c r="BG397" s="185"/>
      <c r="BH397" s="185"/>
      <c r="BI397" s="185"/>
      <c r="BJ397" s="185"/>
    </row>
    <row r="398" spans="1:62" ht="41.5" customHeight="1" x14ac:dyDescent="0.3">
      <c r="A398" s="82" t="s">
        <v>36</v>
      </c>
      <c r="B398" s="36" t="s">
        <v>19</v>
      </c>
      <c r="C398" s="37" t="s">
        <v>142</v>
      </c>
      <c r="D398" s="74" t="s">
        <v>43</v>
      </c>
      <c r="E398" s="36" t="s">
        <v>19</v>
      </c>
      <c r="F398" s="37" t="s">
        <v>142</v>
      </c>
      <c r="G398" s="74" t="s">
        <v>43</v>
      </c>
      <c r="H398" s="82" t="s">
        <v>36</v>
      </c>
      <c r="I398" s="36" t="s">
        <v>19</v>
      </c>
      <c r="J398" s="37" t="s">
        <v>142</v>
      </c>
      <c r="K398" s="74" t="s">
        <v>43</v>
      </c>
      <c r="L398" s="36" t="s">
        <v>19</v>
      </c>
      <c r="M398" s="37" t="s">
        <v>142</v>
      </c>
      <c r="N398" s="74" t="s">
        <v>43</v>
      </c>
      <c r="O398" s="82" t="s">
        <v>36</v>
      </c>
      <c r="P398" s="36" t="s">
        <v>19</v>
      </c>
      <c r="Q398" s="37" t="s">
        <v>142</v>
      </c>
      <c r="R398" s="74" t="s">
        <v>43</v>
      </c>
      <c r="S398" s="36" t="s">
        <v>19</v>
      </c>
      <c r="T398" s="37" t="s">
        <v>142</v>
      </c>
      <c r="U398" s="74" t="s">
        <v>43</v>
      </c>
      <c r="V398" s="185"/>
      <c r="W398" s="185"/>
      <c r="X398" s="185"/>
      <c r="Y398" s="185"/>
      <c r="Z398" s="185"/>
      <c r="AA398" s="185"/>
      <c r="AB398" s="185"/>
      <c r="AC398" s="185"/>
      <c r="AD398" s="185"/>
      <c r="AE398" s="185"/>
      <c r="AF398" s="185"/>
      <c r="AG398" s="185"/>
      <c r="AH398" s="185"/>
      <c r="AI398" s="185"/>
      <c r="AJ398" s="185"/>
      <c r="AK398" s="185"/>
      <c r="AL398" s="185"/>
      <c r="AM398" s="185"/>
      <c r="AN398" s="185"/>
      <c r="AO398" s="185"/>
      <c r="AP398" s="185"/>
      <c r="AQ398" s="185"/>
      <c r="AR398" s="185"/>
      <c r="AS398" s="185"/>
      <c r="AT398" s="185"/>
      <c r="AU398" s="185"/>
      <c r="AV398" s="185"/>
      <c r="AW398" s="185"/>
      <c r="AX398" s="185"/>
      <c r="AY398" s="185"/>
      <c r="AZ398" s="185"/>
      <c r="BA398" s="185"/>
      <c r="BB398" s="185"/>
      <c r="BC398" s="185"/>
      <c r="BD398" s="185"/>
      <c r="BE398" s="185"/>
      <c r="BF398" s="185"/>
      <c r="BG398" s="185"/>
      <c r="BH398" s="185"/>
      <c r="BI398" s="185"/>
      <c r="BJ398" s="185"/>
    </row>
    <row r="399" spans="1:62" ht="12.75" hidden="1" customHeight="1" x14ac:dyDescent="0.3">
      <c r="A399" s="83"/>
      <c r="B399" s="75" t="s">
        <v>78</v>
      </c>
      <c r="C399" s="40" t="s">
        <v>78</v>
      </c>
      <c r="D399" s="43"/>
      <c r="E399" s="75" t="s">
        <v>79</v>
      </c>
      <c r="F399" s="40" t="s">
        <v>79</v>
      </c>
      <c r="G399" s="43"/>
      <c r="H399" s="83"/>
      <c r="I399" s="75" t="s">
        <v>73</v>
      </c>
      <c r="J399" s="40" t="s">
        <v>73</v>
      </c>
      <c r="K399" s="43"/>
      <c r="L399" s="75" t="s">
        <v>74</v>
      </c>
      <c r="M399" s="40" t="s">
        <v>74</v>
      </c>
      <c r="N399" s="43"/>
      <c r="O399" s="83"/>
      <c r="P399" s="75" t="s">
        <v>72</v>
      </c>
      <c r="Q399" s="40" t="s">
        <v>72</v>
      </c>
      <c r="R399" s="43"/>
      <c r="S399" s="75" t="s">
        <v>80</v>
      </c>
      <c r="T399" s="40" t="s">
        <v>80</v>
      </c>
      <c r="U399" s="43"/>
      <c r="V399" s="185"/>
      <c r="W399" s="185"/>
      <c r="X399" s="185"/>
      <c r="Y399" s="185"/>
      <c r="Z399" s="185"/>
      <c r="AA399" s="185"/>
      <c r="AB399" s="185"/>
      <c r="AC399" s="185"/>
      <c r="AD399" s="185"/>
      <c r="AE399" s="185"/>
      <c r="AF399" s="185"/>
      <c r="AG399" s="185"/>
      <c r="AH399" s="185"/>
      <c r="AI399" s="185"/>
      <c r="AJ399" s="185"/>
      <c r="AK399" s="185"/>
      <c r="AL399" s="185"/>
      <c r="AM399" s="185"/>
      <c r="AN399" s="185"/>
      <c r="AO399" s="185"/>
      <c r="AP399" s="185"/>
      <c r="AQ399" s="185"/>
      <c r="AR399" s="185"/>
      <c r="AS399" s="185"/>
      <c r="AT399" s="185"/>
      <c r="AU399" s="185"/>
      <c r="AV399" s="185"/>
      <c r="AW399" s="185"/>
      <c r="AX399" s="185"/>
      <c r="AY399" s="185"/>
      <c r="AZ399" s="185"/>
      <c r="BA399" s="185"/>
      <c r="BB399" s="185"/>
      <c r="BC399" s="185"/>
      <c r="BD399" s="185"/>
      <c r="BE399" s="185"/>
      <c r="BF399" s="185"/>
      <c r="BG399" s="185"/>
      <c r="BH399" s="185"/>
      <c r="BI399" s="185"/>
      <c r="BJ399" s="185"/>
    </row>
    <row r="400" spans="1:62" ht="13.5" thickBot="1" x14ac:dyDescent="0.35">
      <c r="A400" s="146"/>
      <c r="B400" s="224" t="s">
        <v>146</v>
      </c>
      <c r="C400" s="225"/>
      <c r="D400" s="125"/>
      <c r="E400" s="224" t="s">
        <v>147</v>
      </c>
      <c r="F400" s="225"/>
      <c r="G400" s="125"/>
      <c r="H400" s="146"/>
      <c r="I400" s="224" t="s">
        <v>365</v>
      </c>
      <c r="J400" s="225"/>
      <c r="K400" s="125"/>
      <c r="L400" s="224" t="s">
        <v>148</v>
      </c>
      <c r="M400" s="225"/>
      <c r="N400" s="125"/>
      <c r="O400" s="146"/>
      <c r="P400" s="224" t="s">
        <v>149</v>
      </c>
      <c r="Q400" s="225"/>
      <c r="R400" s="125"/>
      <c r="S400" s="224" t="s">
        <v>150</v>
      </c>
      <c r="T400" s="225"/>
      <c r="U400" s="125"/>
      <c r="V400" s="185"/>
      <c r="W400" s="185"/>
      <c r="X400" s="185"/>
      <c r="Y400" s="185"/>
      <c r="Z400" s="185"/>
      <c r="AA400" s="185"/>
      <c r="AB400" s="185"/>
      <c r="AC400" s="185"/>
      <c r="AD400" s="185"/>
      <c r="AE400" s="185"/>
      <c r="AF400" s="185"/>
      <c r="AG400" s="185"/>
      <c r="AH400" s="185"/>
      <c r="AI400" s="185"/>
      <c r="AJ400" s="185"/>
      <c r="AK400" s="185"/>
      <c r="AL400" s="185"/>
      <c r="AM400" s="185"/>
      <c r="AN400" s="185"/>
      <c r="AO400" s="185"/>
      <c r="AP400" s="185"/>
      <c r="AQ400" s="185"/>
      <c r="AR400" s="185"/>
      <c r="AS400" s="185"/>
      <c r="AT400" s="185"/>
      <c r="AU400" s="185"/>
      <c r="AV400" s="185"/>
      <c r="AW400" s="185"/>
      <c r="AX400" s="185"/>
      <c r="AY400" s="185"/>
      <c r="AZ400" s="185"/>
      <c r="BA400" s="185"/>
      <c r="BB400" s="185"/>
      <c r="BC400" s="185"/>
      <c r="BD400" s="185"/>
      <c r="BE400" s="185"/>
      <c r="BF400" s="185"/>
      <c r="BG400" s="185"/>
      <c r="BH400" s="185"/>
      <c r="BI400" s="185"/>
      <c r="BJ400" s="185"/>
    </row>
    <row r="401" spans="1:62" ht="12.75" hidden="1" customHeight="1" x14ac:dyDescent="0.3">
      <c r="A401" s="83"/>
      <c r="B401" s="76"/>
      <c r="C401" s="73"/>
      <c r="D401" s="67"/>
      <c r="E401" s="78"/>
      <c r="F401" s="73"/>
      <c r="G401" s="67"/>
      <c r="H401" s="83"/>
      <c r="I401" s="76"/>
      <c r="J401" s="73"/>
      <c r="K401" s="67"/>
      <c r="L401" s="78"/>
      <c r="M401" s="73"/>
      <c r="N401" s="67"/>
      <c r="O401" s="83"/>
      <c r="P401" s="76"/>
      <c r="Q401" s="73"/>
      <c r="R401" s="67"/>
      <c r="S401" s="78"/>
      <c r="T401" s="73"/>
      <c r="U401" s="67"/>
      <c r="V401" s="185"/>
      <c r="W401" s="185"/>
      <c r="X401" s="185"/>
      <c r="Y401" s="185"/>
      <c r="Z401" s="185"/>
      <c r="AA401" s="185"/>
      <c r="AB401" s="185"/>
      <c r="AC401" s="185"/>
      <c r="AD401" s="185"/>
      <c r="AE401" s="185"/>
      <c r="AF401" s="185"/>
      <c r="AG401" s="185"/>
      <c r="AH401" s="185"/>
      <c r="AI401" s="185"/>
      <c r="AJ401" s="185"/>
      <c r="AK401" s="185"/>
      <c r="AL401" s="185"/>
      <c r="AM401" s="185"/>
      <c r="AN401" s="185"/>
      <c r="AO401" s="185"/>
      <c r="AP401" s="185"/>
      <c r="AQ401" s="185"/>
      <c r="AR401" s="185"/>
      <c r="AS401" s="185"/>
      <c r="AT401" s="185"/>
      <c r="AU401" s="185"/>
      <c r="AV401" s="185"/>
      <c r="AW401" s="185"/>
      <c r="AX401" s="185"/>
      <c r="AY401" s="185"/>
      <c r="AZ401" s="185"/>
      <c r="BA401" s="185"/>
      <c r="BB401" s="185"/>
      <c r="BC401" s="185"/>
      <c r="BD401" s="185"/>
      <c r="BE401" s="185"/>
      <c r="BF401" s="185"/>
      <c r="BG401" s="185"/>
      <c r="BH401" s="185"/>
      <c r="BI401" s="185"/>
      <c r="BJ401" s="185"/>
    </row>
    <row r="402" spans="1:62" x14ac:dyDescent="0.3">
      <c r="A402" s="84">
        <f>A207</f>
        <v>0</v>
      </c>
      <c r="B402" s="133">
        <f>B207</f>
        <v>1.455486910720751E-3</v>
      </c>
      <c r="C402" s="73">
        <f>C207/$C302</f>
        <v>1.04004350930914</v>
      </c>
      <c r="D402" s="43">
        <f>B402*C402</f>
        <v>1.5137697143795287E-3</v>
      </c>
      <c r="E402" s="133">
        <f>E207</f>
        <v>6.3234513258213774E-4</v>
      </c>
      <c r="F402" s="73">
        <f>F207/$C302</f>
        <v>0.82995227038509123</v>
      </c>
      <c r="G402" s="43">
        <f>E402*F402</f>
        <v>5.2481627845350678E-4</v>
      </c>
      <c r="H402" s="84">
        <f t="shared" ref="H402:I410" si="45">H207</f>
        <v>0</v>
      </c>
      <c r="I402" s="133">
        <f t="shared" si="45"/>
        <v>2.9951098422250863E-3</v>
      </c>
      <c r="J402" s="73">
        <f t="shared" ref="J402:J410" si="46">J207/$C302</f>
        <v>1.0223457952257904</v>
      </c>
      <c r="K402" s="43">
        <f t="shared" ref="K402:K410" si="47">I402*J402</f>
        <v>3.0620379534381974E-3</v>
      </c>
      <c r="L402" s="133">
        <f t="shared" ref="L402:L410" si="48">L207</f>
        <v>8.1817311549391326E-5</v>
      </c>
      <c r="M402" s="73">
        <f t="shared" ref="M402:M410" si="49">M207/$C302</f>
        <v>0.81472461170477273</v>
      </c>
      <c r="N402" s="43">
        <f t="shared" ref="N402:N410" si="50">L402*M402</f>
        <v>6.6658577382806264E-5</v>
      </c>
      <c r="O402" s="84">
        <f t="shared" ref="O402:P410" si="51">O207</f>
        <v>0</v>
      </c>
      <c r="P402" s="133">
        <f t="shared" si="51"/>
        <v>1.0202320630450416E-4</v>
      </c>
      <c r="Q402" s="73">
        <f t="shared" ref="Q402:Q410" si="52">Q207/$C302</f>
        <v>0.9818841093476306</v>
      </c>
      <c r="R402" s="43">
        <f t="shared" ref="R402:R410" si="53">P402*Q402</f>
        <v>1.0017496505508763E-4</v>
      </c>
      <c r="S402" s="133">
        <f t="shared" ref="S402:S410" si="54">S207</f>
        <v>3.6436859394465772E-6</v>
      </c>
      <c r="T402" s="73">
        <f t="shared" ref="T402:T410" si="55">T207/$C302</f>
        <v>0.81472461170477273</v>
      </c>
      <c r="U402" s="43">
        <f t="shared" ref="U402:U410" si="56">S402*T402</f>
        <v>2.9686006121897527E-6</v>
      </c>
      <c r="V402" s="185"/>
      <c r="W402" s="185"/>
      <c r="X402" s="185"/>
      <c r="Y402" s="185"/>
      <c r="Z402" s="185"/>
      <c r="AA402" s="185"/>
      <c r="AB402" s="185"/>
      <c r="AC402" s="185"/>
      <c r="AD402" s="185"/>
      <c r="AE402" s="185"/>
      <c r="AF402" s="185"/>
      <c r="AG402" s="185"/>
      <c r="AH402" s="185"/>
      <c r="AI402" s="185"/>
      <c r="AJ402" s="185"/>
      <c r="AK402" s="185"/>
      <c r="AL402" s="185"/>
      <c r="AM402" s="185"/>
      <c r="AN402" s="185"/>
      <c r="AO402" s="185"/>
      <c r="AP402" s="185"/>
      <c r="AQ402" s="185"/>
      <c r="AR402" s="185"/>
      <c r="AS402" s="185"/>
      <c r="AT402" s="185"/>
      <c r="AU402" s="185"/>
      <c r="AV402" s="185"/>
      <c r="AW402" s="185"/>
      <c r="AX402" s="185"/>
      <c r="AY402" s="185"/>
      <c r="AZ402" s="185"/>
      <c r="BA402" s="185"/>
      <c r="BB402" s="185"/>
      <c r="BC402" s="185"/>
      <c r="BD402" s="185"/>
      <c r="BE402" s="185"/>
      <c r="BF402" s="185"/>
      <c r="BG402" s="185"/>
      <c r="BH402" s="185"/>
      <c r="BI402" s="185"/>
      <c r="BJ402" s="185"/>
    </row>
    <row r="403" spans="1:62" x14ac:dyDescent="0.3">
      <c r="A403" s="84">
        <f t="shared" ref="A403:B418" si="57">A208</f>
        <v>1</v>
      </c>
      <c r="B403" s="133">
        <f t="shared" si="57"/>
        <v>2.6304100041041152E-3</v>
      </c>
      <c r="C403" s="73">
        <f t="shared" ref="C403:C466" si="58">C208/$C303</f>
        <v>1.0379673766970559</v>
      </c>
      <c r="D403" s="43">
        <f>B403*C403</f>
        <v>2.7302797715976403E-3</v>
      </c>
      <c r="E403" s="133">
        <f t="shared" ref="E403:E466" si="59">E208</f>
        <v>1.5230607226886692E-3</v>
      </c>
      <c r="F403" s="73">
        <f t="shared" ref="F403:F466" si="60">F208/$C303</f>
        <v>0.90992415699951867</v>
      </c>
      <c r="G403" s="43">
        <f>E403*F403</f>
        <v>1.3858697441515651E-3</v>
      </c>
      <c r="H403" s="84">
        <f t="shared" si="45"/>
        <v>1</v>
      </c>
      <c r="I403" s="133">
        <f t="shared" si="45"/>
        <v>2.9437669948965211E-3</v>
      </c>
      <c r="J403" s="73">
        <f t="shared" si="46"/>
        <v>1.0203049907524222</v>
      </c>
      <c r="K403" s="43">
        <f t="shared" si="47"/>
        <v>3.0035401565051806E-3</v>
      </c>
      <c r="L403" s="133">
        <f t="shared" si="48"/>
        <v>1.4508494922523644E-4</v>
      </c>
      <c r="M403" s="73">
        <f t="shared" si="49"/>
        <v>0.89322920358811808</v>
      </c>
      <c r="N403" s="43">
        <f t="shared" si="50"/>
        <v>1.2959411364908048E-4</v>
      </c>
      <c r="O403" s="84">
        <f t="shared" si="51"/>
        <v>1</v>
      </c>
      <c r="P403" s="133">
        <f t="shared" si="51"/>
        <v>2.815575498663264E-4</v>
      </c>
      <c r="Q403" s="73">
        <f t="shared" si="52"/>
        <v>0.97992407440442109</v>
      </c>
      <c r="R403" s="43">
        <f t="shared" si="53"/>
        <v>2.7590502144433655E-4</v>
      </c>
      <c r="S403" s="133">
        <f t="shared" si="54"/>
        <v>1.2256034523593032E-5</v>
      </c>
      <c r="T403" s="73">
        <f t="shared" si="55"/>
        <v>0.89322920358811808</v>
      </c>
      <c r="U403" s="43">
        <f t="shared" si="56"/>
        <v>1.0947447956657484E-5</v>
      </c>
      <c r="V403" s="185"/>
      <c r="W403" s="185"/>
      <c r="X403" s="185"/>
      <c r="Y403" s="185"/>
      <c r="Z403" s="185"/>
      <c r="AA403" s="185"/>
      <c r="AB403" s="185"/>
      <c r="AC403" s="185"/>
      <c r="AD403" s="185"/>
      <c r="AE403" s="185"/>
      <c r="AF403" s="185"/>
      <c r="AG403" s="185"/>
      <c r="AH403" s="185"/>
      <c r="AI403" s="185"/>
      <c r="AJ403" s="185"/>
      <c r="AK403" s="185"/>
      <c r="AL403" s="185"/>
      <c r="AM403" s="185"/>
      <c r="AN403" s="185"/>
      <c r="AO403" s="185"/>
      <c r="AP403" s="185"/>
      <c r="AQ403" s="185"/>
      <c r="AR403" s="185"/>
      <c r="AS403" s="185"/>
      <c r="AT403" s="185"/>
      <c r="AU403" s="185"/>
      <c r="AV403" s="185"/>
      <c r="AW403" s="185"/>
      <c r="AX403" s="185"/>
      <c r="AY403" s="185"/>
      <c r="AZ403" s="185"/>
      <c r="BA403" s="185"/>
      <c r="BB403" s="185"/>
      <c r="BC403" s="185"/>
      <c r="BD403" s="185"/>
      <c r="BE403" s="185"/>
      <c r="BF403" s="185"/>
      <c r="BG403" s="185"/>
      <c r="BH403" s="185"/>
      <c r="BI403" s="185"/>
      <c r="BJ403" s="185"/>
    </row>
    <row r="404" spans="1:62" x14ac:dyDescent="0.3">
      <c r="A404" s="84">
        <f t="shared" si="57"/>
        <v>2</v>
      </c>
      <c r="B404" s="133">
        <f t="shared" si="57"/>
        <v>3.4038651557957295E-3</v>
      </c>
      <c r="C404" s="73">
        <f t="shared" si="58"/>
        <v>1.0355021878035653</v>
      </c>
      <c r="D404" s="43">
        <f>B404*C404</f>
        <v>3.5247098158148016E-3</v>
      </c>
      <c r="E404" s="133">
        <f t="shared" si="59"/>
        <v>2.4628004508895729E-3</v>
      </c>
      <c r="F404" s="73">
        <f t="shared" si="60"/>
        <v>0.94639582327362615</v>
      </c>
      <c r="G404" s="43">
        <f>E404*F404</f>
        <v>2.3307840602782952E-3</v>
      </c>
      <c r="H404" s="84">
        <f t="shared" si="45"/>
        <v>2</v>
      </c>
      <c r="I404" s="133">
        <f t="shared" si="45"/>
        <v>1.9116101415041996E-3</v>
      </c>
      <c r="J404" s="73">
        <f t="shared" si="46"/>
        <v>1.0178817503041728</v>
      </c>
      <c r="K404" s="43">
        <f t="shared" si="47"/>
        <v>1.9457930767335023E-3</v>
      </c>
      <c r="L404" s="133">
        <f t="shared" si="48"/>
        <v>1.4011628658053656E-4</v>
      </c>
      <c r="M404" s="73">
        <f t="shared" si="49"/>
        <v>0.92903170115778089</v>
      </c>
      <c r="N404" s="43">
        <f t="shared" si="50"/>
        <v>1.3017247208182704E-4</v>
      </c>
      <c r="O404" s="84">
        <f t="shared" si="51"/>
        <v>2</v>
      </c>
      <c r="P404" s="133">
        <f t="shared" si="51"/>
        <v>5.4025925156703334E-4</v>
      </c>
      <c r="Q404" s="73">
        <f t="shared" si="52"/>
        <v>0.97759673926950308</v>
      </c>
      <c r="R404" s="43">
        <f t="shared" si="53"/>
        <v>5.2815568269211398E-4</v>
      </c>
      <c r="S404" s="133">
        <f t="shared" si="54"/>
        <v>1.3581011228846333E-5</v>
      </c>
      <c r="T404" s="73">
        <f t="shared" si="55"/>
        <v>0.92903170115778089</v>
      </c>
      <c r="U404" s="43">
        <f t="shared" si="56"/>
        <v>1.2617189965378032E-5</v>
      </c>
      <c r="V404" s="185"/>
      <c r="W404" s="185"/>
      <c r="X404" s="185"/>
      <c r="Y404" s="185"/>
      <c r="Z404" s="185"/>
      <c r="AA404" s="185"/>
      <c r="AB404" s="185"/>
      <c r="AC404" s="185"/>
      <c r="AD404" s="185"/>
      <c r="AE404" s="185"/>
      <c r="AF404" s="185"/>
      <c r="AG404" s="185"/>
      <c r="AH404" s="185"/>
      <c r="AI404" s="185"/>
      <c r="AJ404" s="185"/>
      <c r="AK404" s="185"/>
      <c r="AL404" s="185"/>
      <c r="AM404" s="185"/>
      <c r="AN404" s="185"/>
      <c r="AO404" s="185"/>
      <c r="AP404" s="185"/>
      <c r="AQ404" s="185"/>
      <c r="AR404" s="185"/>
      <c r="AS404" s="185"/>
      <c r="AT404" s="185"/>
      <c r="AU404" s="185"/>
      <c r="AV404" s="185"/>
      <c r="AW404" s="185"/>
      <c r="AX404" s="185"/>
      <c r="AY404" s="185"/>
      <c r="AZ404" s="185"/>
      <c r="BA404" s="185"/>
      <c r="BB404" s="185"/>
      <c r="BC404" s="185"/>
      <c r="BD404" s="185"/>
      <c r="BE404" s="185"/>
      <c r="BF404" s="185"/>
      <c r="BG404" s="185"/>
      <c r="BH404" s="185"/>
      <c r="BI404" s="185"/>
      <c r="BJ404" s="185"/>
    </row>
    <row r="405" spans="1:62" x14ac:dyDescent="0.3">
      <c r="A405" s="84">
        <f t="shared" si="57"/>
        <v>3</v>
      </c>
      <c r="B405" s="133">
        <f t="shared" si="57"/>
        <v>4.1803015050741639E-3</v>
      </c>
      <c r="C405" s="73">
        <f t="shared" si="58"/>
        <v>1.0341627012165906</v>
      </c>
      <c r="D405" s="43">
        <f>B405*C405</f>
        <v>4.3231118963872762E-3</v>
      </c>
      <c r="E405" s="133">
        <f t="shared" si="59"/>
        <v>2.065969927666209E-3</v>
      </c>
      <c r="F405" s="73">
        <f t="shared" si="60"/>
        <v>0.93117853250212523</v>
      </c>
      <c r="G405" s="43">
        <f>E405*F405</f>
        <v>1.9237868454377424E-3</v>
      </c>
      <c r="H405" s="84">
        <f t="shared" si="45"/>
        <v>3</v>
      </c>
      <c r="I405" s="133">
        <f t="shared" si="45"/>
        <v>1.453499445662871E-3</v>
      </c>
      <c r="J405" s="73">
        <f t="shared" si="46"/>
        <v>1.0165650568507765</v>
      </c>
      <c r="K405" s="43">
        <f t="shared" si="47"/>
        <v>1.4775767466128486E-3</v>
      </c>
      <c r="L405" s="133">
        <f t="shared" si="48"/>
        <v>1.3117269382007679E-4</v>
      </c>
      <c r="M405" s="73">
        <f t="shared" si="49"/>
        <v>0.91409361163456382</v>
      </c>
      <c r="N405" s="43">
        <f t="shared" si="50"/>
        <v>1.1990412144182882E-4</v>
      </c>
      <c r="O405" s="84">
        <f t="shared" si="51"/>
        <v>3</v>
      </c>
      <c r="P405" s="133">
        <f t="shared" si="51"/>
        <v>5.1839713593035397E-4</v>
      </c>
      <c r="Q405" s="73">
        <f t="shared" si="52"/>
        <v>0.97633215698745202</v>
      </c>
      <c r="R405" s="43">
        <f t="shared" si="53"/>
        <v>5.061277938989998E-4</v>
      </c>
      <c r="S405" s="133">
        <f t="shared" si="54"/>
        <v>1.3581011228846333E-5</v>
      </c>
      <c r="T405" s="73">
        <f t="shared" si="55"/>
        <v>0.91409361163456382</v>
      </c>
      <c r="U405" s="43">
        <f t="shared" si="56"/>
        <v>1.241431560382571E-5</v>
      </c>
      <c r="V405" s="185"/>
      <c r="W405" s="185"/>
      <c r="X405" s="185"/>
      <c r="Y405" s="185"/>
      <c r="Z405" s="185"/>
      <c r="AA405" s="185"/>
      <c r="AB405" s="185"/>
      <c r="AC405" s="185"/>
      <c r="AD405" s="185"/>
      <c r="AE405" s="185"/>
      <c r="AF405" s="185"/>
      <c r="AG405" s="185"/>
      <c r="AH405" s="185"/>
      <c r="AI405" s="185"/>
      <c r="AJ405" s="185"/>
      <c r="AK405" s="185"/>
      <c r="AL405" s="185"/>
      <c r="AM405" s="185"/>
      <c r="AN405" s="185"/>
      <c r="AO405" s="185"/>
      <c r="AP405" s="185"/>
      <c r="AQ405" s="185"/>
      <c r="AR405" s="185"/>
      <c r="AS405" s="185"/>
      <c r="AT405" s="185"/>
      <c r="AU405" s="185"/>
      <c r="AV405" s="185"/>
      <c r="AW405" s="185"/>
      <c r="AX405" s="185"/>
      <c r="AY405" s="185"/>
      <c r="AZ405" s="185"/>
      <c r="BA405" s="185"/>
      <c r="BB405" s="185"/>
      <c r="BC405" s="185"/>
      <c r="BD405" s="185"/>
      <c r="BE405" s="185"/>
      <c r="BF405" s="185"/>
      <c r="BG405" s="185"/>
      <c r="BH405" s="185"/>
      <c r="BI405" s="185"/>
      <c r="BJ405" s="185"/>
    </row>
    <row r="406" spans="1:62" x14ac:dyDescent="0.3">
      <c r="A406" s="84">
        <f t="shared" si="57"/>
        <v>4</v>
      </c>
      <c r="B406" s="133">
        <f t="shared" si="57"/>
        <v>3.9600241278258024E-3</v>
      </c>
      <c r="C406" s="73">
        <f t="shared" si="58"/>
        <v>1.0305042422831066</v>
      </c>
      <c r="D406" s="43">
        <f>B406*C406</f>
        <v>4.0808216632679485E-3</v>
      </c>
      <c r="E406" s="133">
        <f t="shared" si="59"/>
        <v>2.3269903386011095E-3</v>
      </c>
      <c r="F406" s="73">
        <f t="shared" si="60"/>
        <v>0.95043628676758463</v>
      </c>
      <c r="G406" s="43">
        <f>E406*F406</f>
        <v>2.2116560567640828E-3</v>
      </c>
      <c r="H406" s="84">
        <f t="shared" si="45"/>
        <v>4</v>
      </c>
      <c r="I406" s="133">
        <f t="shared" si="45"/>
        <v>1.0788622822525001E-3</v>
      </c>
      <c r="J406" s="73">
        <f t="shared" si="46"/>
        <v>1.0129688514284301</v>
      </c>
      <c r="K406" s="43">
        <f t="shared" si="47"/>
        <v>1.0928538869027697E-3</v>
      </c>
      <c r="L406" s="133">
        <f t="shared" si="48"/>
        <v>1.209041243543637E-4</v>
      </c>
      <c r="M406" s="73">
        <f t="shared" si="49"/>
        <v>0.93299803171519358</v>
      </c>
      <c r="N406" s="43">
        <f t="shared" si="50"/>
        <v>1.1280331004887034E-4</v>
      </c>
      <c r="O406" s="84">
        <f t="shared" si="51"/>
        <v>4</v>
      </c>
      <c r="P406" s="133">
        <f t="shared" si="51"/>
        <v>3.9981172081018348E-4</v>
      </c>
      <c r="Q406" s="73">
        <f t="shared" si="52"/>
        <v>0.97287827966468965</v>
      </c>
      <c r="R406" s="43">
        <f t="shared" si="53"/>
        <v>3.8896813913159053E-4</v>
      </c>
      <c r="S406" s="133">
        <f t="shared" si="54"/>
        <v>7.6186160552064792E-6</v>
      </c>
      <c r="T406" s="73">
        <f t="shared" si="55"/>
        <v>0.93299803171519358</v>
      </c>
      <c r="U406" s="43">
        <f t="shared" si="56"/>
        <v>7.1081537839014173E-6</v>
      </c>
      <c r="V406" s="185"/>
      <c r="W406" s="185"/>
      <c r="X406" s="185"/>
      <c r="Y406" s="185"/>
      <c r="Z406" s="185"/>
      <c r="AA406" s="185"/>
      <c r="AB406" s="185"/>
      <c r="AC406" s="185"/>
      <c r="AD406" s="185"/>
      <c r="AE406" s="185"/>
      <c r="AF406" s="185"/>
      <c r="AG406" s="185"/>
      <c r="AH406" s="185"/>
      <c r="AI406" s="185"/>
      <c r="AJ406" s="185"/>
      <c r="AK406" s="185"/>
      <c r="AL406" s="185"/>
      <c r="AM406" s="185"/>
      <c r="AN406" s="185"/>
      <c r="AO406" s="185"/>
      <c r="AP406" s="185"/>
      <c r="AQ406" s="185"/>
      <c r="AR406" s="185"/>
      <c r="AS406" s="185"/>
      <c r="AT406" s="185"/>
      <c r="AU406" s="185"/>
      <c r="AV406" s="185"/>
      <c r="AW406" s="185"/>
      <c r="AX406" s="185"/>
      <c r="AY406" s="185"/>
      <c r="AZ406" s="185"/>
      <c r="BA406" s="185"/>
      <c r="BB406" s="185"/>
      <c r="BC406" s="185"/>
      <c r="BD406" s="185"/>
      <c r="BE406" s="185"/>
      <c r="BF406" s="185"/>
      <c r="BG406" s="185"/>
      <c r="BH406" s="185"/>
      <c r="BI406" s="185"/>
      <c r="BJ406" s="185"/>
    </row>
    <row r="407" spans="1:62" x14ac:dyDescent="0.3">
      <c r="A407" s="84">
        <f t="shared" si="57"/>
        <v>5</v>
      </c>
      <c r="B407" s="133">
        <f t="shared" si="57"/>
        <v>4.9746250398735176E-3</v>
      </c>
      <c r="C407" s="73">
        <f t="shared" si="58"/>
        <v>1.0302599032957467</v>
      </c>
      <c r="D407" s="43">
        <f t="shared" ref="D407:D470" si="61">B407*C407</f>
        <v>5.12515671251269E-3</v>
      </c>
      <c r="E407" s="133">
        <f t="shared" si="59"/>
        <v>2.5707860523677168E-3</v>
      </c>
      <c r="F407" s="73">
        <f t="shared" si="60"/>
        <v>0.94322711724116026</v>
      </c>
      <c r="G407" s="43">
        <f t="shared" ref="G407:G470" si="62">E407*F407</f>
        <v>2.424835117218584E-3</v>
      </c>
      <c r="H407" s="84">
        <f t="shared" si="45"/>
        <v>5</v>
      </c>
      <c r="I407" s="133">
        <f t="shared" si="45"/>
        <v>1.1706169190912913E-3</v>
      </c>
      <c r="J407" s="73">
        <f t="shared" si="46"/>
        <v>1.0127286701916824</v>
      </c>
      <c r="K407" s="43">
        <f t="shared" si="47"/>
        <v>1.1855173157752077E-3</v>
      </c>
      <c r="L407" s="133">
        <f t="shared" si="48"/>
        <v>1.1560421753335049E-4</v>
      </c>
      <c r="M407" s="73">
        <f t="shared" si="49"/>
        <v>0.92592113337692561</v>
      </c>
      <c r="N407" s="43">
        <f t="shared" si="50"/>
        <v>1.0704038812163254E-4</v>
      </c>
      <c r="O407" s="84">
        <f t="shared" si="51"/>
        <v>5</v>
      </c>
      <c r="P407" s="133">
        <f t="shared" si="51"/>
        <v>3.7132472164723754E-4</v>
      </c>
      <c r="Q407" s="73">
        <f t="shared" si="52"/>
        <v>0.972647604152718</v>
      </c>
      <c r="R407" s="43">
        <f t="shared" si="53"/>
        <v>3.611681008728605E-4</v>
      </c>
      <c r="S407" s="133">
        <f t="shared" si="54"/>
        <v>1.0268569465713081E-5</v>
      </c>
      <c r="T407" s="73">
        <f t="shared" si="55"/>
        <v>0.92592113337692561</v>
      </c>
      <c r="U407" s="43">
        <f t="shared" si="56"/>
        <v>9.5078854778527477E-6</v>
      </c>
      <c r="V407" s="185"/>
      <c r="W407" s="185"/>
      <c r="X407" s="185"/>
      <c r="Y407" s="185"/>
      <c r="Z407" s="185"/>
      <c r="AA407" s="185"/>
      <c r="AB407" s="185"/>
      <c r="AC407" s="185"/>
      <c r="AD407" s="185"/>
      <c r="AE407" s="185"/>
      <c r="AF407" s="185"/>
      <c r="AG407" s="185"/>
      <c r="AH407" s="185"/>
      <c r="AI407" s="185"/>
      <c r="AJ407" s="185"/>
      <c r="AK407" s="185"/>
      <c r="AL407" s="185"/>
      <c r="AM407" s="185"/>
      <c r="AN407" s="185"/>
      <c r="AO407" s="185"/>
      <c r="AP407" s="185"/>
      <c r="AQ407" s="185"/>
      <c r="AR407" s="185"/>
      <c r="AS407" s="185"/>
      <c r="AT407" s="185"/>
      <c r="AU407" s="185"/>
      <c r="AV407" s="185"/>
      <c r="AW407" s="185"/>
      <c r="AX407" s="185"/>
      <c r="AY407" s="185"/>
      <c r="AZ407" s="185"/>
      <c r="BA407" s="185"/>
      <c r="BB407" s="185"/>
      <c r="BC407" s="185"/>
      <c r="BD407" s="185"/>
      <c r="BE407" s="185"/>
      <c r="BF407" s="185"/>
      <c r="BG407" s="185"/>
      <c r="BH407" s="185"/>
      <c r="BI407" s="185"/>
      <c r="BJ407" s="185"/>
    </row>
    <row r="408" spans="1:62" x14ac:dyDescent="0.3">
      <c r="A408" s="84">
        <f t="shared" si="57"/>
        <v>6</v>
      </c>
      <c r="B408" s="133">
        <f t="shared" si="57"/>
        <v>6.2171219452248003E-3</v>
      </c>
      <c r="C408" s="73">
        <f t="shared" si="58"/>
        <v>1.0263223574930742</v>
      </c>
      <c r="D408" s="43">
        <f t="shared" si="61"/>
        <v>6.3807712516450446E-3</v>
      </c>
      <c r="E408" s="133">
        <f t="shared" si="59"/>
        <v>3.0878582115928172E-3</v>
      </c>
      <c r="F408" s="73">
        <f t="shared" si="60"/>
        <v>0.94987799310752796</v>
      </c>
      <c r="G408" s="43">
        <f t="shared" si="62"/>
        <v>2.9330885610283856E-3</v>
      </c>
      <c r="H408" s="84">
        <f t="shared" si="45"/>
        <v>6</v>
      </c>
      <c r="I408" s="133">
        <f t="shared" si="45"/>
        <v>1.0772060613709335E-3</v>
      </c>
      <c r="J408" s="73">
        <f t="shared" si="46"/>
        <v>1.0088581269318673</v>
      </c>
      <c r="K408" s="43">
        <f t="shared" si="47"/>
        <v>1.0867480893943342E-3</v>
      </c>
      <c r="L408" s="133">
        <f t="shared" si="48"/>
        <v>1.2388532194118363E-4</v>
      </c>
      <c r="M408" s="73">
        <f t="shared" si="49"/>
        <v>0.93244998142165592</v>
      </c>
      <c r="N408" s="43">
        <f t="shared" si="50"/>
        <v>1.1551686614247253E-4</v>
      </c>
      <c r="O408" s="84">
        <f t="shared" si="51"/>
        <v>6</v>
      </c>
      <c r="P408" s="133">
        <f t="shared" si="51"/>
        <v>3.0772583979507908E-4</v>
      </c>
      <c r="Q408" s="73">
        <f t="shared" si="52"/>
        <v>0.9689302465432843</v>
      </c>
      <c r="R408" s="43">
        <f t="shared" si="53"/>
        <v>2.981648738203852E-4</v>
      </c>
      <c r="S408" s="133">
        <f t="shared" si="54"/>
        <v>7.2873718788931545E-6</v>
      </c>
      <c r="T408" s="73">
        <f t="shared" si="55"/>
        <v>0.93244998142165592</v>
      </c>
      <c r="U408" s="43">
        <f t="shared" si="56"/>
        <v>6.7951097730866194E-6</v>
      </c>
      <c r="V408" s="185"/>
      <c r="W408" s="185"/>
      <c r="X408" s="185"/>
      <c r="Y408" s="185"/>
      <c r="Z408" s="185"/>
      <c r="AA408" s="185"/>
      <c r="AB408" s="185"/>
      <c r="AC408" s="185"/>
      <c r="AD408" s="185"/>
      <c r="AE408" s="185"/>
      <c r="AF408" s="185"/>
      <c r="AG408" s="185"/>
      <c r="AH408" s="185"/>
      <c r="AI408" s="185"/>
      <c r="AJ408" s="185"/>
      <c r="AK408" s="185"/>
      <c r="AL408" s="185"/>
      <c r="AM408" s="185"/>
      <c r="AN408" s="185"/>
      <c r="AO408" s="185"/>
      <c r="AP408" s="185"/>
      <c r="AQ408" s="185"/>
      <c r="AR408" s="185"/>
      <c r="AS408" s="185"/>
      <c r="AT408" s="185"/>
      <c r="AU408" s="185"/>
      <c r="AV408" s="185"/>
      <c r="AW408" s="185"/>
      <c r="AX408" s="185"/>
      <c r="AY408" s="185"/>
      <c r="AZ408" s="185"/>
      <c r="BA408" s="185"/>
      <c r="BB408" s="185"/>
      <c r="BC408" s="185"/>
      <c r="BD408" s="185"/>
      <c r="BE408" s="185"/>
      <c r="BF408" s="185"/>
      <c r="BG408" s="185"/>
      <c r="BH408" s="185"/>
      <c r="BI408" s="185"/>
      <c r="BJ408" s="185"/>
    </row>
    <row r="409" spans="1:62" x14ac:dyDescent="0.3">
      <c r="A409" s="84">
        <f t="shared" si="57"/>
        <v>7</v>
      </c>
      <c r="B409" s="133">
        <f t="shared" si="57"/>
        <v>7.1389744879047845E-3</v>
      </c>
      <c r="C409" s="73">
        <f t="shared" si="58"/>
        <v>1.0233868286278005</v>
      </c>
      <c r="D409" s="43">
        <f t="shared" si="61"/>
        <v>7.3059324608316534E-3</v>
      </c>
      <c r="E409" s="133">
        <f t="shared" si="59"/>
        <v>3.6271237306309107E-3</v>
      </c>
      <c r="F409" s="73">
        <f t="shared" si="60"/>
        <v>0.95573131640088649</v>
      </c>
      <c r="G409" s="43">
        <f t="shared" si="62"/>
        <v>3.4665557378247749E-3</v>
      </c>
      <c r="H409" s="84">
        <f t="shared" si="45"/>
        <v>7</v>
      </c>
      <c r="I409" s="133">
        <f t="shared" si="45"/>
        <v>8.0293588338350031E-4</v>
      </c>
      <c r="J409" s="73">
        <f t="shared" si="46"/>
        <v>1.0059725499677168</v>
      </c>
      <c r="K409" s="43">
        <f t="shared" si="47"/>
        <v>8.0773145806788105E-4</v>
      </c>
      <c r="L409" s="133">
        <f t="shared" si="48"/>
        <v>9.3079613544044381E-5</v>
      </c>
      <c r="M409" s="73">
        <f t="shared" si="49"/>
        <v>0.93819591009433889</v>
      </c>
      <c r="N409" s="43">
        <f t="shared" si="50"/>
        <v>8.7326912740184076E-5</v>
      </c>
      <c r="O409" s="84">
        <f t="shared" si="51"/>
        <v>7</v>
      </c>
      <c r="P409" s="133">
        <f t="shared" si="51"/>
        <v>1.4541619340154976E-4</v>
      </c>
      <c r="Q409" s="73">
        <f t="shared" si="52"/>
        <v>0.96615887292329183</v>
      </c>
      <c r="R409" s="43">
        <f t="shared" si="53"/>
        <v>1.4049514552163674E-4</v>
      </c>
      <c r="S409" s="133">
        <f t="shared" si="54"/>
        <v>8.2811044078331304E-6</v>
      </c>
      <c r="T409" s="73">
        <f t="shared" si="55"/>
        <v>0.93819591009433889</v>
      </c>
      <c r="U409" s="43">
        <f t="shared" si="56"/>
        <v>7.7692982864932445E-6</v>
      </c>
      <c r="V409" s="185"/>
      <c r="W409" s="185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  <c r="AI409" s="185"/>
      <c r="AJ409" s="185"/>
      <c r="AK409" s="185"/>
      <c r="AL409" s="185"/>
      <c r="AM409" s="185"/>
      <c r="AN409" s="185"/>
      <c r="AO409" s="185"/>
      <c r="AP409" s="185"/>
      <c r="AQ409" s="185"/>
      <c r="AR409" s="185"/>
      <c r="AS409" s="185"/>
      <c r="AT409" s="185"/>
      <c r="AU409" s="185"/>
      <c r="AV409" s="185"/>
      <c r="AW409" s="185"/>
      <c r="AX409" s="185"/>
      <c r="AY409" s="185"/>
      <c r="AZ409" s="185"/>
      <c r="BA409" s="185"/>
      <c r="BB409" s="185"/>
      <c r="BC409" s="185"/>
      <c r="BD409" s="185"/>
      <c r="BE409" s="185"/>
      <c r="BF409" s="185"/>
      <c r="BG409" s="185"/>
      <c r="BH409" s="185"/>
      <c r="BI409" s="185"/>
      <c r="BJ409" s="185"/>
    </row>
    <row r="410" spans="1:62" x14ac:dyDescent="0.3">
      <c r="A410" s="84">
        <f t="shared" si="57"/>
        <v>8</v>
      </c>
      <c r="B410" s="133">
        <f t="shared" si="57"/>
        <v>7.9975593929089237E-3</v>
      </c>
      <c r="C410" s="73">
        <f t="shared" si="58"/>
        <v>1.0210297798112984</v>
      </c>
      <c r="D410" s="43">
        <f t="shared" si="61"/>
        <v>8.1657463059695793E-3</v>
      </c>
      <c r="E410" s="133">
        <f t="shared" si="59"/>
        <v>3.9109999897314306E-3</v>
      </c>
      <c r="F410" s="73">
        <f t="shared" si="60"/>
        <v>0.95845309043574178</v>
      </c>
      <c r="G410" s="43">
        <f t="shared" si="62"/>
        <v>3.748510026852244E-3</v>
      </c>
      <c r="H410" s="84">
        <f t="shared" si="45"/>
        <v>8</v>
      </c>
      <c r="I410" s="133">
        <f t="shared" si="45"/>
        <v>5.2270331022242719E-4</v>
      </c>
      <c r="J410" s="73">
        <f t="shared" si="46"/>
        <v>1.0036556094502056</v>
      </c>
      <c r="K410" s="43">
        <f t="shared" si="47"/>
        <v>5.2461410938293008E-4</v>
      </c>
      <c r="L410" s="133">
        <f t="shared" si="48"/>
        <v>8.0161090667824696E-5</v>
      </c>
      <c r="M410" s="73">
        <f t="shared" si="49"/>
        <v>0.9408677460213215</v>
      </c>
      <c r="N410" s="43">
        <f t="shared" si="50"/>
        <v>7.5420984695247006E-5</v>
      </c>
      <c r="O410" s="84">
        <f t="shared" si="51"/>
        <v>8</v>
      </c>
      <c r="P410" s="133">
        <f t="shared" si="51"/>
        <v>7.3536207141558187E-5</v>
      </c>
      <c r="Q410" s="73">
        <f t="shared" si="52"/>
        <v>0.96393363065490123</v>
      </c>
      <c r="R410" s="43">
        <f t="shared" si="53"/>
        <v>7.0884023134553065E-5</v>
      </c>
      <c r="S410" s="133">
        <f t="shared" si="54"/>
        <v>3.6436859394465772E-6</v>
      </c>
      <c r="T410" s="73">
        <f t="shared" si="55"/>
        <v>0.9408677460213215</v>
      </c>
      <c r="U410" s="43">
        <f t="shared" si="56"/>
        <v>3.4282265770566824E-6</v>
      </c>
      <c r="V410" s="185"/>
      <c r="W410" s="185"/>
      <c r="X410" s="185"/>
      <c r="Y410" s="185"/>
      <c r="Z410" s="185"/>
      <c r="AA410" s="185"/>
      <c r="AB410" s="185"/>
      <c r="AC410" s="185"/>
      <c r="AD410" s="185"/>
      <c r="AE410" s="185"/>
      <c r="AF410" s="185"/>
      <c r="AG410" s="185"/>
      <c r="AH410" s="185"/>
      <c r="AI410" s="185"/>
      <c r="AJ410" s="185"/>
      <c r="AK410" s="185"/>
      <c r="AL410" s="185"/>
      <c r="AM410" s="185"/>
      <c r="AN410" s="185"/>
      <c r="AO410" s="185"/>
      <c r="AP410" s="185"/>
      <c r="AQ410" s="185"/>
      <c r="AR410" s="185"/>
      <c r="AS410" s="185"/>
      <c r="AT410" s="185"/>
      <c r="AU410" s="185"/>
      <c r="AV410" s="185"/>
      <c r="AW410" s="185"/>
      <c r="AX410" s="185"/>
      <c r="AY410" s="185"/>
      <c r="AZ410" s="185"/>
      <c r="BA410" s="185"/>
      <c r="BB410" s="185"/>
      <c r="BC410" s="185"/>
      <c r="BD410" s="185"/>
      <c r="BE410" s="185"/>
      <c r="BF410" s="185"/>
      <c r="BG410" s="185"/>
      <c r="BH410" s="185"/>
      <c r="BI410" s="185"/>
      <c r="BJ410" s="185"/>
    </row>
    <row r="411" spans="1:62" x14ac:dyDescent="0.3">
      <c r="A411" s="84">
        <f t="shared" si="57"/>
        <v>9</v>
      </c>
      <c r="B411" s="133">
        <f t="shared" si="57"/>
        <v>9.6537802744755489E-3</v>
      </c>
      <c r="C411" s="73">
        <f t="shared" si="58"/>
        <v>1.0047512408723749</v>
      </c>
      <c r="D411" s="43">
        <f t="shared" si="61"/>
        <v>9.6996477098885633E-3</v>
      </c>
      <c r="E411" s="133">
        <f t="shared" si="59"/>
        <v>5.6344634390896615E-3</v>
      </c>
      <c r="F411" s="73">
        <f t="shared" si="60"/>
        <v>0.99185948477457375</v>
      </c>
      <c r="G411" s="43">
        <f t="shared" si="62"/>
        <v>5.5885960036766444E-3</v>
      </c>
      <c r="H411" s="84"/>
      <c r="I411" s="133"/>
      <c r="J411" s="73"/>
      <c r="K411" s="43"/>
      <c r="L411" s="133"/>
      <c r="M411" s="73"/>
      <c r="N411" s="43"/>
      <c r="O411" s="84"/>
      <c r="P411" s="133"/>
      <c r="Q411" s="73"/>
      <c r="R411" s="43"/>
      <c r="S411" s="133"/>
      <c r="T411" s="73"/>
      <c r="U411" s="43"/>
      <c r="V411" s="185"/>
      <c r="W411" s="185"/>
      <c r="X411" s="185"/>
      <c r="Y411" s="185"/>
      <c r="Z411" s="185"/>
      <c r="AA411" s="185"/>
      <c r="AB411" s="185"/>
      <c r="AC411" s="185"/>
      <c r="AD411" s="185"/>
      <c r="AE411" s="185"/>
      <c r="AF411" s="185"/>
      <c r="AG411" s="185"/>
      <c r="AH411" s="185"/>
      <c r="AI411" s="185"/>
      <c r="AJ411" s="185"/>
      <c r="AK411" s="185"/>
      <c r="AL411" s="185"/>
      <c r="AM411" s="185"/>
      <c r="AN411" s="185"/>
      <c r="AO411" s="185"/>
      <c r="AP411" s="185"/>
      <c r="AQ411" s="185"/>
      <c r="AR411" s="185"/>
      <c r="AS411" s="185"/>
      <c r="AT411" s="185"/>
      <c r="AU411" s="185"/>
      <c r="AV411" s="185"/>
      <c r="AW411" s="185"/>
      <c r="AX411" s="185"/>
      <c r="AY411" s="185"/>
      <c r="AZ411" s="185"/>
      <c r="BA411" s="185"/>
      <c r="BB411" s="185"/>
      <c r="BC411" s="185"/>
      <c r="BD411" s="185"/>
      <c r="BE411" s="185"/>
      <c r="BF411" s="185"/>
      <c r="BG411" s="185"/>
      <c r="BH411" s="185"/>
      <c r="BI411" s="185"/>
      <c r="BJ411" s="185"/>
    </row>
    <row r="412" spans="1:62" x14ac:dyDescent="0.3">
      <c r="A412" s="84">
        <f t="shared" si="57"/>
        <v>10</v>
      </c>
      <c r="B412" s="133">
        <f t="shared" si="57"/>
        <v>7.9809971840932564E-3</v>
      </c>
      <c r="C412" s="73">
        <f t="shared" si="58"/>
        <v>1.0050484592746001</v>
      </c>
      <c r="D412" s="43">
        <f t="shared" si="61"/>
        <v>8.0212889233478493E-3</v>
      </c>
      <c r="E412" s="133">
        <f t="shared" si="59"/>
        <v>5.0405426309598697E-3</v>
      </c>
      <c r="F412" s="73">
        <f t="shared" si="60"/>
        <v>0.99200646791337221</v>
      </c>
      <c r="G412" s="43">
        <f t="shared" si="62"/>
        <v>5.0002508917052768E-3</v>
      </c>
      <c r="H412" s="84"/>
      <c r="I412" s="133"/>
      <c r="J412" s="73"/>
      <c r="K412" s="43"/>
      <c r="L412" s="133"/>
      <c r="M412" s="73"/>
      <c r="N412" s="43"/>
      <c r="O412" s="84"/>
      <c r="P412" s="133"/>
      <c r="Q412" s="73"/>
      <c r="R412" s="43"/>
      <c r="S412" s="133"/>
      <c r="T412" s="73"/>
      <c r="U412" s="43"/>
      <c r="V412" s="185"/>
      <c r="W412" s="185"/>
      <c r="X412" s="185"/>
      <c r="Y412" s="185"/>
      <c r="Z412" s="185"/>
      <c r="AA412" s="185"/>
      <c r="AB412" s="185"/>
      <c r="AC412" s="185"/>
      <c r="AD412" s="185"/>
      <c r="AE412" s="185"/>
      <c r="AF412" s="185"/>
      <c r="AG412" s="185"/>
      <c r="AH412" s="185"/>
      <c r="AI412" s="185"/>
      <c r="AJ412" s="185"/>
      <c r="AK412" s="185"/>
      <c r="AL412" s="185"/>
      <c r="AM412" s="185"/>
      <c r="AN412" s="185"/>
      <c r="AO412" s="185"/>
      <c r="AP412" s="185"/>
      <c r="AQ412" s="185"/>
      <c r="AR412" s="185"/>
      <c r="AS412" s="185"/>
      <c r="AT412" s="185"/>
      <c r="AU412" s="185"/>
      <c r="AV412" s="185"/>
      <c r="AW412" s="185"/>
      <c r="AX412" s="185"/>
      <c r="AY412" s="185"/>
      <c r="AZ412" s="185"/>
      <c r="BA412" s="185"/>
      <c r="BB412" s="185"/>
      <c r="BC412" s="185"/>
      <c r="BD412" s="185"/>
      <c r="BE412" s="185"/>
      <c r="BF412" s="185"/>
      <c r="BG412" s="185"/>
      <c r="BH412" s="185"/>
      <c r="BI412" s="185"/>
      <c r="BJ412" s="185"/>
    </row>
    <row r="413" spans="1:62" x14ac:dyDescent="0.3">
      <c r="A413" s="84">
        <f t="shared" si="57"/>
        <v>11</v>
      </c>
      <c r="B413" s="133">
        <f t="shared" si="57"/>
        <v>7.7908630268894085E-3</v>
      </c>
      <c r="C413" s="73">
        <f t="shared" si="58"/>
        <v>1.0045230525809083</v>
      </c>
      <c r="D413" s="43">
        <f t="shared" si="61"/>
        <v>7.826101510010685E-3</v>
      </c>
      <c r="E413" s="133">
        <f t="shared" si="59"/>
        <v>5.6689128334262472E-3</v>
      </c>
      <c r="F413" s="73">
        <f t="shared" si="60"/>
        <v>0.99378390810430317</v>
      </c>
      <c r="G413" s="43">
        <f t="shared" si="62"/>
        <v>5.6336743503049742E-3</v>
      </c>
      <c r="H413" s="84"/>
      <c r="I413" s="133"/>
      <c r="J413" s="73"/>
      <c r="K413" s="43"/>
      <c r="L413" s="133"/>
      <c r="M413" s="73"/>
      <c r="N413" s="43"/>
      <c r="O413" s="84"/>
      <c r="P413" s="133"/>
      <c r="Q413" s="73"/>
      <c r="R413" s="43"/>
      <c r="S413" s="133"/>
      <c r="T413" s="73"/>
      <c r="U413" s="43"/>
      <c r="V413" s="185"/>
      <c r="W413" s="185"/>
      <c r="X413" s="185"/>
      <c r="Y413" s="185"/>
      <c r="Z413" s="185"/>
      <c r="AA413" s="185"/>
      <c r="AB413" s="185"/>
      <c r="AC413" s="185"/>
      <c r="AD413" s="185"/>
      <c r="AE413" s="185"/>
      <c r="AF413" s="185"/>
      <c r="AG413" s="185"/>
      <c r="AH413" s="185"/>
      <c r="AI413" s="185"/>
      <c r="AJ413" s="185"/>
      <c r="AK413" s="185"/>
      <c r="AL413" s="185"/>
      <c r="AM413" s="185"/>
      <c r="AN413" s="185"/>
      <c r="AO413" s="185"/>
      <c r="AP413" s="185"/>
      <c r="AQ413" s="185"/>
      <c r="AR413" s="185"/>
      <c r="AS413" s="185"/>
      <c r="AT413" s="185"/>
      <c r="AU413" s="185"/>
      <c r="AV413" s="185"/>
      <c r="AW413" s="185"/>
      <c r="AX413" s="185"/>
      <c r="AY413" s="185"/>
      <c r="AZ413" s="185"/>
      <c r="BA413" s="185"/>
      <c r="BB413" s="185"/>
      <c r="BC413" s="185"/>
      <c r="BD413" s="185"/>
      <c r="BE413" s="185"/>
      <c r="BF413" s="185"/>
      <c r="BG413" s="185"/>
      <c r="BH413" s="185"/>
      <c r="BI413" s="185"/>
      <c r="BJ413" s="185"/>
    </row>
    <row r="414" spans="1:62" x14ac:dyDescent="0.3">
      <c r="A414" s="84">
        <f t="shared" si="57"/>
        <v>12</v>
      </c>
      <c r="B414" s="133">
        <f t="shared" si="57"/>
        <v>7.2121794508700297E-3</v>
      </c>
      <c r="C414" s="73">
        <f t="shared" si="58"/>
        <v>1.0067943094952405</v>
      </c>
      <c r="D414" s="43">
        <f t="shared" si="61"/>
        <v>7.261181230194454E-3</v>
      </c>
      <c r="E414" s="133">
        <f t="shared" si="59"/>
        <v>5.8805778620904621E-3</v>
      </c>
      <c r="F414" s="73">
        <f t="shared" si="60"/>
        <v>0.99166718297527856</v>
      </c>
      <c r="G414" s="43">
        <f t="shared" si="62"/>
        <v>5.8315760827660343E-3</v>
      </c>
      <c r="H414" s="84"/>
      <c r="I414" s="133"/>
      <c r="J414" s="73"/>
      <c r="K414" s="43"/>
      <c r="L414" s="133"/>
      <c r="M414" s="73"/>
      <c r="N414" s="43"/>
      <c r="O414" s="84"/>
      <c r="P414" s="133"/>
      <c r="Q414" s="73"/>
      <c r="R414" s="43"/>
      <c r="S414" s="133"/>
      <c r="T414" s="73"/>
      <c r="U414" s="43"/>
      <c r="V414" s="185"/>
      <c r="W414" s="185"/>
      <c r="X414" s="185"/>
      <c r="Y414" s="185"/>
      <c r="Z414" s="185"/>
      <c r="AA414" s="185"/>
      <c r="AB414" s="185"/>
      <c r="AC414" s="185"/>
      <c r="AD414" s="185"/>
      <c r="AE414" s="185"/>
      <c r="AF414" s="185"/>
      <c r="AG414" s="185"/>
      <c r="AH414" s="185"/>
      <c r="AI414" s="185"/>
      <c r="AJ414" s="185"/>
      <c r="AK414" s="185"/>
      <c r="AL414" s="185"/>
      <c r="AM414" s="185"/>
      <c r="AN414" s="185"/>
      <c r="AO414" s="185"/>
      <c r="AP414" s="185"/>
      <c r="AQ414" s="185"/>
      <c r="AR414" s="185"/>
      <c r="AS414" s="185"/>
      <c r="AT414" s="185"/>
      <c r="AU414" s="185"/>
      <c r="AV414" s="185"/>
      <c r="AW414" s="185"/>
      <c r="AX414" s="185"/>
      <c r="AY414" s="185"/>
      <c r="AZ414" s="185"/>
      <c r="BA414" s="185"/>
      <c r="BB414" s="185"/>
      <c r="BC414" s="185"/>
      <c r="BD414" s="185"/>
      <c r="BE414" s="185"/>
      <c r="BF414" s="185"/>
      <c r="BG414" s="185"/>
      <c r="BH414" s="185"/>
      <c r="BI414" s="185"/>
      <c r="BJ414" s="185"/>
    </row>
    <row r="415" spans="1:62" x14ac:dyDescent="0.3">
      <c r="A415" s="84">
        <f t="shared" si="57"/>
        <v>13</v>
      </c>
      <c r="B415" s="133">
        <f t="shared" si="57"/>
        <v>6.9200220873616766E-3</v>
      </c>
      <c r="C415" s="73">
        <f t="shared" si="58"/>
        <v>1.0193463767438631</v>
      </c>
      <c r="D415" s="43">
        <f t="shared" si="61"/>
        <v>7.053899441739629E-3</v>
      </c>
      <c r="E415" s="133">
        <f t="shared" si="59"/>
        <v>6.8468171243964314E-3</v>
      </c>
      <c r="F415" s="73">
        <f t="shared" si="60"/>
        <v>0.98044677520290058</v>
      </c>
      <c r="G415" s="43">
        <f t="shared" si="62"/>
        <v>6.712939770018478E-3</v>
      </c>
      <c r="H415" s="84"/>
      <c r="I415" s="133"/>
      <c r="J415" s="73"/>
      <c r="K415" s="43"/>
      <c r="L415" s="133"/>
      <c r="M415" s="73"/>
      <c r="N415" s="43"/>
      <c r="O415" s="84"/>
      <c r="P415" s="133"/>
      <c r="Q415" s="73"/>
      <c r="R415" s="43"/>
      <c r="S415" s="133"/>
      <c r="T415" s="73"/>
      <c r="U415" s="43"/>
      <c r="V415" s="185"/>
      <c r="W415" s="185"/>
      <c r="X415" s="185"/>
      <c r="Y415" s="185"/>
      <c r="Z415" s="185"/>
      <c r="AA415" s="185"/>
      <c r="AB415" s="185"/>
      <c r="AC415" s="185"/>
      <c r="AD415" s="185"/>
      <c r="AE415" s="185"/>
      <c r="AF415" s="185"/>
      <c r="AG415" s="185"/>
      <c r="AH415" s="185"/>
      <c r="AI415" s="185"/>
      <c r="AJ415" s="185"/>
      <c r="AK415" s="185"/>
      <c r="AL415" s="185"/>
      <c r="AM415" s="185"/>
      <c r="AN415" s="185"/>
      <c r="AO415" s="185"/>
      <c r="AP415" s="185"/>
      <c r="AQ415" s="185"/>
      <c r="AR415" s="185"/>
      <c r="AS415" s="185"/>
      <c r="AT415" s="185"/>
      <c r="AU415" s="185"/>
      <c r="AV415" s="185"/>
      <c r="AW415" s="185"/>
      <c r="AX415" s="185"/>
      <c r="AY415" s="185"/>
      <c r="AZ415" s="185"/>
      <c r="BA415" s="185"/>
      <c r="BB415" s="185"/>
      <c r="BC415" s="185"/>
      <c r="BD415" s="185"/>
      <c r="BE415" s="185"/>
      <c r="BF415" s="185"/>
      <c r="BG415" s="185"/>
      <c r="BH415" s="185"/>
      <c r="BI415" s="185"/>
      <c r="BJ415" s="185"/>
    </row>
    <row r="416" spans="1:62" x14ac:dyDescent="0.3">
      <c r="A416" s="84">
        <f t="shared" si="57"/>
        <v>14</v>
      </c>
      <c r="B416" s="133">
        <f t="shared" si="57"/>
        <v>6.5841404925799651E-3</v>
      </c>
      <c r="C416" s="73">
        <f t="shared" si="58"/>
        <v>1</v>
      </c>
      <c r="D416" s="43">
        <f t="shared" si="61"/>
        <v>6.5841404925799651E-3</v>
      </c>
      <c r="E416" s="133">
        <f t="shared" si="59"/>
        <v>7.2164856251621026E-3</v>
      </c>
      <c r="F416" s="73">
        <f t="shared" si="60"/>
        <v>1</v>
      </c>
      <c r="G416" s="43">
        <f t="shared" si="62"/>
        <v>7.2164856251621026E-3</v>
      </c>
      <c r="H416" s="84"/>
      <c r="I416" s="133"/>
      <c r="J416" s="73"/>
      <c r="K416" s="43"/>
      <c r="L416" s="133"/>
      <c r="M416" s="73"/>
      <c r="N416" s="43"/>
      <c r="O416" s="84"/>
      <c r="P416" s="133"/>
      <c r="Q416" s="73"/>
      <c r="R416" s="43"/>
      <c r="S416" s="133"/>
      <c r="T416" s="73"/>
      <c r="U416" s="43"/>
      <c r="V416" s="185"/>
      <c r="W416" s="185"/>
      <c r="X416" s="185"/>
      <c r="Y416" s="185"/>
      <c r="Z416" s="185"/>
      <c r="AA416" s="185"/>
      <c r="AB416" s="185"/>
      <c r="AC416" s="185"/>
      <c r="AD416" s="185"/>
      <c r="AE416" s="185"/>
      <c r="AF416" s="185"/>
      <c r="AG416" s="185"/>
      <c r="AH416" s="185"/>
      <c r="AI416" s="185"/>
      <c r="AJ416" s="185"/>
      <c r="AK416" s="185"/>
      <c r="AL416" s="185"/>
      <c r="AM416" s="185"/>
      <c r="AN416" s="185"/>
      <c r="AO416" s="185"/>
      <c r="AP416" s="185"/>
      <c r="AQ416" s="185"/>
      <c r="AR416" s="185"/>
      <c r="AS416" s="185"/>
      <c r="AT416" s="185"/>
      <c r="AU416" s="185"/>
      <c r="AV416" s="185"/>
      <c r="AW416" s="185"/>
      <c r="AX416" s="185"/>
      <c r="AY416" s="185"/>
      <c r="AZ416" s="185"/>
      <c r="BA416" s="185"/>
      <c r="BB416" s="185"/>
      <c r="BC416" s="185"/>
      <c r="BD416" s="185"/>
      <c r="BE416" s="185"/>
      <c r="BF416" s="185"/>
      <c r="BG416" s="185"/>
      <c r="BH416" s="185"/>
      <c r="BI416" s="185"/>
      <c r="BJ416" s="185"/>
    </row>
    <row r="417" spans="1:62" x14ac:dyDescent="0.3">
      <c r="A417" s="84">
        <f t="shared" si="57"/>
        <v>15</v>
      </c>
      <c r="B417" s="133">
        <f t="shared" si="57"/>
        <v>6.2406402817430469E-3</v>
      </c>
      <c r="C417" s="73">
        <f t="shared" si="58"/>
        <v>1.0000000000000002</v>
      </c>
      <c r="D417" s="43">
        <f t="shared" si="61"/>
        <v>6.2406402817430486E-3</v>
      </c>
      <c r="E417" s="133">
        <f t="shared" si="59"/>
        <v>8.0777204835767481E-3</v>
      </c>
      <c r="F417" s="73">
        <f t="shared" si="60"/>
        <v>1.0000000000000002</v>
      </c>
      <c r="G417" s="43">
        <f t="shared" si="62"/>
        <v>8.0777204835767499E-3</v>
      </c>
      <c r="H417" s="84"/>
      <c r="I417" s="133"/>
      <c r="J417" s="73"/>
      <c r="K417" s="43"/>
      <c r="L417" s="133"/>
      <c r="M417" s="73"/>
      <c r="N417" s="43"/>
      <c r="O417" s="84"/>
      <c r="P417" s="133"/>
      <c r="Q417" s="73"/>
      <c r="R417" s="43"/>
      <c r="S417" s="133"/>
      <c r="T417" s="73"/>
      <c r="U417" s="43"/>
      <c r="V417" s="185"/>
      <c r="W417" s="185"/>
      <c r="X417" s="185"/>
      <c r="Y417" s="185"/>
      <c r="Z417" s="185"/>
      <c r="AA417" s="185"/>
      <c r="AB417" s="185"/>
      <c r="AC417" s="185"/>
      <c r="AD417" s="185"/>
      <c r="AE417" s="185"/>
      <c r="AF417" s="185"/>
      <c r="AG417" s="185"/>
      <c r="AH417" s="185"/>
      <c r="AI417" s="185"/>
      <c r="AJ417" s="185"/>
      <c r="AK417" s="185"/>
      <c r="AL417" s="185"/>
      <c r="AM417" s="185"/>
      <c r="AN417" s="185"/>
      <c r="AO417" s="185"/>
      <c r="AP417" s="185"/>
      <c r="AQ417" s="185"/>
      <c r="AR417" s="185"/>
      <c r="AS417" s="185"/>
      <c r="AT417" s="185"/>
      <c r="AU417" s="185"/>
      <c r="AV417" s="185"/>
      <c r="AW417" s="185"/>
      <c r="AX417" s="185"/>
      <c r="AY417" s="185"/>
      <c r="AZ417" s="185"/>
      <c r="BA417" s="185"/>
      <c r="BB417" s="185"/>
      <c r="BC417" s="185"/>
      <c r="BD417" s="185"/>
      <c r="BE417" s="185"/>
      <c r="BF417" s="185"/>
      <c r="BG417" s="185"/>
      <c r="BH417" s="185"/>
      <c r="BI417" s="185"/>
      <c r="BJ417" s="185"/>
    </row>
    <row r="418" spans="1:62" x14ac:dyDescent="0.3">
      <c r="A418" s="84">
        <f t="shared" si="57"/>
        <v>16</v>
      </c>
      <c r="B418" s="133">
        <f t="shared" si="57"/>
        <v>5.8424847818144294E-3</v>
      </c>
      <c r="C418" s="73">
        <f t="shared" si="58"/>
        <v>1</v>
      </c>
      <c r="D418" s="43">
        <f t="shared" si="61"/>
        <v>5.8424847818144294E-3</v>
      </c>
      <c r="E418" s="133">
        <f t="shared" si="59"/>
        <v>8.4815071345026912E-3</v>
      </c>
      <c r="F418" s="73">
        <f t="shared" si="60"/>
        <v>1</v>
      </c>
      <c r="G418" s="43">
        <f t="shared" si="62"/>
        <v>8.4815071345026912E-3</v>
      </c>
      <c r="H418" s="84"/>
      <c r="I418" s="133"/>
      <c r="J418" s="73"/>
      <c r="K418" s="43"/>
      <c r="L418" s="133"/>
      <c r="M418" s="73"/>
      <c r="N418" s="43"/>
      <c r="O418" s="84"/>
      <c r="P418" s="133"/>
      <c r="Q418" s="73"/>
      <c r="R418" s="43"/>
      <c r="S418" s="133"/>
      <c r="T418" s="73"/>
      <c r="U418" s="43"/>
      <c r="V418" s="185"/>
      <c r="W418" s="185"/>
      <c r="X418" s="185"/>
      <c r="Y418" s="185"/>
      <c r="Z418" s="185"/>
      <c r="AA418" s="185"/>
      <c r="AB418" s="185"/>
      <c r="AC418" s="185"/>
      <c r="AD418" s="185"/>
      <c r="AE418" s="185"/>
      <c r="AF418" s="185"/>
      <c r="AG418" s="185"/>
      <c r="AH418" s="185"/>
      <c r="AI418" s="185"/>
      <c r="AJ418" s="185"/>
      <c r="AK418" s="185"/>
      <c r="AL418" s="185"/>
      <c r="AM418" s="185"/>
      <c r="AN418" s="185"/>
      <c r="AO418" s="185"/>
      <c r="AP418" s="185"/>
      <c r="AQ418" s="185"/>
      <c r="AR418" s="185"/>
      <c r="AS418" s="185"/>
      <c r="AT418" s="185"/>
      <c r="AU418" s="185"/>
      <c r="AV418" s="185"/>
      <c r="AW418" s="185"/>
      <c r="AX418" s="185"/>
      <c r="AY418" s="185"/>
      <c r="AZ418" s="185"/>
      <c r="BA418" s="185"/>
      <c r="BB418" s="185"/>
      <c r="BC418" s="185"/>
      <c r="BD418" s="185"/>
      <c r="BE418" s="185"/>
      <c r="BF418" s="185"/>
      <c r="BG418" s="185"/>
      <c r="BH418" s="185"/>
      <c r="BI418" s="185"/>
      <c r="BJ418" s="185"/>
    </row>
    <row r="419" spans="1:62" x14ac:dyDescent="0.3">
      <c r="A419" s="84">
        <f t="shared" ref="A419:B434" si="63">A224</f>
        <v>17</v>
      </c>
      <c r="B419" s="133">
        <f t="shared" si="63"/>
        <v>5.3565495751627815E-3</v>
      </c>
      <c r="C419" s="73">
        <f t="shared" si="58"/>
        <v>1</v>
      </c>
      <c r="D419" s="43">
        <f t="shared" si="61"/>
        <v>5.3565495751627815E-3</v>
      </c>
      <c r="E419" s="133">
        <f t="shared" si="59"/>
        <v>8.7978453228819177E-3</v>
      </c>
      <c r="F419" s="73">
        <f t="shared" si="60"/>
        <v>1</v>
      </c>
      <c r="G419" s="43">
        <f t="shared" si="62"/>
        <v>8.7978453228819177E-3</v>
      </c>
      <c r="H419" s="84"/>
      <c r="I419" s="133"/>
      <c r="J419" s="73"/>
      <c r="K419" s="43"/>
      <c r="L419" s="133"/>
      <c r="M419" s="73"/>
      <c r="N419" s="43"/>
      <c r="O419" s="84"/>
      <c r="P419" s="133"/>
      <c r="Q419" s="73"/>
      <c r="R419" s="43"/>
      <c r="S419" s="133"/>
      <c r="T419" s="73"/>
      <c r="U419" s="43"/>
      <c r="V419" s="185"/>
      <c r="W419" s="185"/>
      <c r="X419" s="185"/>
      <c r="Y419" s="185"/>
      <c r="Z419" s="185"/>
      <c r="AA419" s="185"/>
      <c r="AB419" s="185"/>
      <c r="AC419" s="185"/>
      <c r="AD419" s="185"/>
      <c r="AE419" s="185"/>
      <c r="AF419" s="185"/>
      <c r="AG419" s="185"/>
      <c r="AH419" s="185"/>
      <c r="AI419" s="185"/>
      <c r="AJ419" s="185"/>
      <c r="AK419" s="185"/>
      <c r="AL419" s="185"/>
      <c r="AM419" s="185"/>
      <c r="AN419" s="185"/>
      <c r="AO419" s="185"/>
      <c r="AP419" s="185"/>
      <c r="AQ419" s="185"/>
      <c r="AR419" s="185"/>
      <c r="AS419" s="185"/>
      <c r="AT419" s="185"/>
      <c r="AU419" s="185"/>
      <c r="AV419" s="185"/>
      <c r="AW419" s="185"/>
      <c r="AX419" s="185"/>
      <c r="AY419" s="185"/>
      <c r="AZ419" s="185"/>
      <c r="BA419" s="185"/>
      <c r="BB419" s="185"/>
      <c r="BC419" s="185"/>
      <c r="BD419" s="185"/>
      <c r="BE419" s="185"/>
      <c r="BF419" s="185"/>
      <c r="BG419" s="185"/>
      <c r="BH419" s="185"/>
      <c r="BI419" s="185"/>
      <c r="BJ419" s="185"/>
    </row>
    <row r="420" spans="1:62" x14ac:dyDescent="0.3">
      <c r="A420" s="84">
        <f t="shared" si="63"/>
        <v>18</v>
      </c>
      <c r="B420" s="133">
        <f t="shared" si="63"/>
        <v>4.9335507620106656E-3</v>
      </c>
      <c r="C420" s="73">
        <f t="shared" si="58"/>
        <v>1</v>
      </c>
      <c r="D420" s="43">
        <f t="shared" si="61"/>
        <v>4.9335507620106656E-3</v>
      </c>
      <c r="E420" s="133">
        <f t="shared" si="59"/>
        <v>8.8743627276102952E-3</v>
      </c>
      <c r="F420" s="73">
        <f t="shared" si="60"/>
        <v>1</v>
      </c>
      <c r="G420" s="43">
        <f t="shared" si="62"/>
        <v>8.8743627276102952E-3</v>
      </c>
      <c r="H420" s="84"/>
      <c r="I420" s="133"/>
      <c r="J420" s="73"/>
      <c r="K420" s="43"/>
      <c r="L420" s="133"/>
      <c r="M420" s="73"/>
      <c r="N420" s="43"/>
      <c r="O420" s="84"/>
      <c r="P420" s="133"/>
      <c r="Q420" s="73"/>
      <c r="R420" s="43"/>
      <c r="S420" s="133"/>
      <c r="T420" s="73"/>
      <c r="U420" s="43"/>
      <c r="V420" s="185"/>
      <c r="W420" s="185"/>
      <c r="X420" s="185"/>
      <c r="Y420" s="185"/>
      <c r="Z420" s="185"/>
      <c r="AA420" s="185"/>
      <c r="AB420" s="185"/>
      <c r="AC420" s="185"/>
      <c r="AD420" s="185"/>
      <c r="AE420" s="185"/>
      <c r="AF420" s="185"/>
      <c r="AG420" s="185"/>
      <c r="AH420" s="185"/>
      <c r="AI420" s="185"/>
      <c r="AJ420" s="185"/>
      <c r="AK420" s="185"/>
      <c r="AL420" s="185"/>
      <c r="AM420" s="185"/>
      <c r="AN420" s="185"/>
      <c r="AO420" s="185"/>
      <c r="AP420" s="185"/>
      <c r="AQ420" s="185"/>
      <c r="AR420" s="185"/>
      <c r="AS420" s="185"/>
      <c r="AT420" s="185"/>
      <c r="AU420" s="185"/>
      <c r="AV420" s="185"/>
      <c r="AW420" s="185"/>
      <c r="AX420" s="185"/>
      <c r="AY420" s="185"/>
      <c r="AZ420" s="185"/>
      <c r="BA420" s="185"/>
      <c r="BB420" s="185"/>
      <c r="BC420" s="185"/>
      <c r="BD420" s="185"/>
      <c r="BE420" s="185"/>
      <c r="BF420" s="185"/>
      <c r="BG420" s="185"/>
      <c r="BH420" s="185"/>
      <c r="BI420" s="185"/>
      <c r="BJ420" s="185"/>
    </row>
    <row r="421" spans="1:62" x14ac:dyDescent="0.3">
      <c r="A421" s="84">
        <f t="shared" si="63"/>
        <v>19</v>
      </c>
      <c r="B421" s="133">
        <f t="shared" si="63"/>
        <v>4.9173197973713121E-3</v>
      </c>
      <c r="C421" s="73">
        <f t="shared" si="58"/>
        <v>0.99999999999999978</v>
      </c>
      <c r="D421" s="43">
        <f t="shared" si="61"/>
        <v>4.9173197973713112E-3</v>
      </c>
      <c r="E421" s="133">
        <f t="shared" si="59"/>
        <v>9.1963320669868481E-3</v>
      </c>
      <c r="F421" s="73">
        <f t="shared" si="60"/>
        <v>0.99999999999999978</v>
      </c>
      <c r="G421" s="43">
        <f t="shared" si="62"/>
        <v>9.1963320669868464E-3</v>
      </c>
      <c r="H421" s="84"/>
      <c r="I421" s="133"/>
      <c r="J421" s="73"/>
      <c r="K421" s="43"/>
      <c r="L421" s="133"/>
      <c r="M421" s="73"/>
      <c r="N421" s="43"/>
      <c r="O421" s="84"/>
      <c r="P421" s="133"/>
      <c r="Q421" s="73"/>
      <c r="R421" s="43"/>
      <c r="S421" s="133"/>
      <c r="T421" s="73"/>
      <c r="U421" s="43"/>
      <c r="V421" s="185"/>
      <c r="W421" s="185"/>
      <c r="X421" s="185"/>
      <c r="Y421" s="185"/>
      <c r="Z421" s="185"/>
      <c r="AA421" s="185"/>
      <c r="AB421" s="185"/>
      <c r="AC421" s="185"/>
      <c r="AD421" s="185"/>
      <c r="AE421" s="185"/>
      <c r="AF421" s="185"/>
      <c r="AG421" s="185"/>
      <c r="AH421" s="185"/>
      <c r="AI421" s="185"/>
      <c r="AJ421" s="185"/>
      <c r="AK421" s="185"/>
      <c r="AL421" s="185"/>
      <c r="AM421" s="185"/>
      <c r="AN421" s="185"/>
      <c r="AO421" s="185"/>
      <c r="AP421" s="185"/>
      <c r="AQ421" s="185"/>
      <c r="AR421" s="185"/>
      <c r="AS421" s="185"/>
      <c r="AT421" s="185"/>
      <c r="AU421" s="185"/>
      <c r="AV421" s="185"/>
      <c r="AW421" s="185"/>
      <c r="AX421" s="185"/>
      <c r="AY421" s="185"/>
      <c r="AZ421" s="185"/>
      <c r="BA421" s="185"/>
      <c r="BB421" s="185"/>
      <c r="BC421" s="185"/>
      <c r="BD421" s="185"/>
      <c r="BE421" s="185"/>
      <c r="BF421" s="185"/>
      <c r="BG421" s="185"/>
      <c r="BH421" s="185"/>
      <c r="BI421" s="185"/>
      <c r="BJ421" s="185"/>
    </row>
    <row r="422" spans="1:62" x14ac:dyDescent="0.3">
      <c r="A422" s="84">
        <f t="shared" si="63"/>
        <v>20</v>
      </c>
      <c r="B422" s="133">
        <f t="shared" si="63"/>
        <v>4.4684839384667571E-3</v>
      </c>
      <c r="C422" s="73">
        <f t="shared" si="58"/>
        <v>1.0000000000000002</v>
      </c>
      <c r="D422" s="43">
        <f t="shared" si="61"/>
        <v>4.468483938466758E-3</v>
      </c>
      <c r="E422" s="133">
        <f t="shared" si="59"/>
        <v>9.3646041085540168E-3</v>
      </c>
      <c r="F422" s="73">
        <f t="shared" si="60"/>
        <v>1.0000000000000002</v>
      </c>
      <c r="G422" s="43">
        <f t="shared" si="62"/>
        <v>9.3646041085540185E-3</v>
      </c>
      <c r="H422" s="84"/>
      <c r="I422" s="133"/>
      <c r="J422" s="73"/>
      <c r="K422" s="43"/>
      <c r="L422" s="133"/>
      <c r="M422" s="73"/>
      <c r="N422" s="43"/>
      <c r="O422" s="84"/>
      <c r="P422" s="133"/>
      <c r="Q422" s="73"/>
      <c r="R422" s="43"/>
      <c r="S422" s="133"/>
      <c r="T422" s="73"/>
      <c r="U422" s="43"/>
      <c r="V422" s="185"/>
      <c r="W422" s="185"/>
      <c r="X422" s="185"/>
      <c r="Y422" s="185"/>
      <c r="Z422" s="185"/>
      <c r="AA422" s="185"/>
      <c r="AB422" s="185"/>
      <c r="AC422" s="185"/>
      <c r="AD422" s="185"/>
      <c r="AE422" s="185"/>
      <c r="AF422" s="185"/>
      <c r="AG422" s="185"/>
      <c r="AH422" s="185"/>
      <c r="AI422" s="185"/>
      <c r="AJ422" s="185"/>
      <c r="AK422" s="185"/>
      <c r="AL422" s="185"/>
      <c r="AM422" s="185"/>
      <c r="AN422" s="185"/>
      <c r="AO422" s="185"/>
      <c r="AP422" s="185"/>
      <c r="AQ422" s="185"/>
      <c r="AR422" s="185"/>
      <c r="AS422" s="185"/>
      <c r="AT422" s="185"/>
      <c r="AU422" s="185"/>
      <c r="AV422" s="185"/>
      <c r="AW422" s="185"/>
      <c r="AX422" s="185"/>
      <c r="AY422" s="185"/>
      <c r="AZ422" s="185"/>
      <c r="BA422" s="185"/>
      <c r="BB422" s="185"/>
      <c r="BC422" s="185"/>
      <c r="BD422" s="185"/>
      <c r="BE422" s="185"/>
      <c r="BF422" s="185"/>
      <c r="BG422" s="185"/>
      <c r="BH422" s="185"/>
      <c r="BI422" s="185"/>
      <c r="BJ422" s="185"/>
    </row>
    <row r="423" spans="1:62" x14ac:dyDescent="0.3">
      <c r="A423" s="84">
        <f t="shared" si="63"/>
        <v>21</v>
      </c>
      <c r="B423" s="133">
        <f t="shared" si="63"/>
        <v>4.2604625957419883E-3</v>
      </c>
      <c r="C423" s="73">
        <f t="shared" si="58"/>
        <v>0.99999999999999989</v>
      </c>
      <c r="D423" s="43">
        <f t="shared" si="61"/>
        <v>4.2604625957419874E-3</v>
      </c>
      <c r="E423" s="133">
        <f t="shared" si="59"/>
        <v>9.0055354214303718E-3</v>
      </c>
      <c r="F423" s="73">
        <f t="shared" si="60"/>
        <v>0.99999999999999989</v>
      </c>
      <c r="G423" s="43">
        <f t="shared" si="62"/>
        <v>9.00553542143037E-3</v>
      </c>
      <c r="H423" s="84"/>
      <c r="I423" s="133"/>
      <c r="J423" s="73"/>
      <c r="K423" s="43"/>
      <c r="L423" s="133"/>
      <c r="M423" s="73"/>
      <c r="N423" s="43"/>
      <c r="O423" s="84"/>
      <c r="P423" s="133"/>
      <c r="Q423" s="73"/>
      <c r="R423" s="43"/>
      <c r="S423" s="133"/>
      <c r="T423" s="73"/>
      <c r="U423" s="43"/>
      <c r="V423" s="185"/>
      <c r="W423" s="185"/>
      <c r="X423" s="185"/>
      <c r="Y423" s="185"/>
      <c r="Z423" s="185"/>
      <c r="AA423" s="185"/>
      <c r="AB423" s="185"/>
      <c r="AC423" s="185"/>
      <c r="AD423" s="185"/>
      <c r="AE423" s="185"/>
      <c r="AF423" s="185"/>
      <c r="AG423" s="185"/>
      <c r="AH423" s="185"/>
      <c r="AI423" s="185"/>
      <c r="AJ423" s="185"/>
      <c r="AK423" s="185"/>
      <c r="AL423" s="185"/>
      <c r="AM423" s="185"/>
      <c r="AN423" s="185"/>
      <c r="AO423" s="185"/>
      <c r="AP423" s="185"/>
      <c r="AQ423" s="185"/>
      <c r="AR423" s="185"/>
      <c r="AS423" s="185"/>
      <c r="AT423" s="185"/>
      <c r="AU423" s="185"/>
      <c r="AV423" s="185"/>
      <c r="AW423" s="185"/>
      <c r="AX423" s="185"/>
      <c r="AY423" s="185"/>
      <c r="AZ423" s="185"/>
      <c r="BA423" s="185"/>
      <c r="BB423" s="185"/>
      <c r="BC423" s="185"/>
      <c r="BD423" s="185"/>
      <c r="BE423" s="185"/>
      <c r="BF423" s="185"/>
      <c r="BG423" s="185"/>
      <c r="BH423" s="185"/>
      <c r="BI423" s="185"/>
      <c r="BJ423" s="185"/>
    </row>
    <row r="424" spans="1:62" x14ac:dyDescent="0.3">
      <c r="A424" s="84">
        <f t="shared" si="63"/>
        <v>22</v>
      </c>
      <c r="B424" s="133">
        <f t="shared" si="63"/>
        <v>3.9497555583600892E-3</v>
      </c>
      <c r="C424" s="73">
        <f t="shared" si="58"/>
        <v>1</v>
      </c>
      <c r="D424" s="43">
        <f t="shared" si="61"/>
        <v>3.9497555583600892E-3</v>
      </c>
      <c r="E424" s="133">
        <f t="shared" si="59"/>
        <v>8.871712774199788E-3</v>
      </c>
      <c r="F424" s="73">
        <f t="shared" si="60"/>
        <v>1</v>
      </c>
      <c r="G424" s="43">
        <f t="shared" si="62"/>
        <v>8.871712774199788E-3</v>
      </c>
      <c r="H424" s="84"/>
      <c r="I424" s="133"/>
      <c r="J424" s="73"/>
      <c r="K424" s="43"/>
      <c r="L424" s="133"/>
      <c r="M424" s="73"/>
      <c r="N424" s="43"/>
      <c r="O424" s="84"/>
      <c r="P424" s="133"/>
      <c r="Q424" s="73"/>
      <c r="R424" s="43"/>
      <c r="S424" s="133"/>
      <c r="T424" s="73"/>
      <c r="U424" s="43"/>
      <c r="V424" s="185"/>
      <c r="W424" s="185"/>
      <c r="X424" s="185"/>
      <c r="Y424" s="185"/>
      <c r="Z424" s="185"/>
      <c r="AA424" s="185"/>
      <c r="AB424" s="185"/>
      <c r="AC424" s="185"/>
      <c r="AD424" s="185"/>
      <c r="AE424" s="185"/>
      <c r="AF424" s="185"/>
      <c r="AG424" s="185"/>
      <c r="AH424" s="185"/>
      <c r="AI424" s="185"/>
      <c r="AJ424" s="185"/>
      <c r="AK424" s="185"/>
      <c r="AL424" s="185"/>
      <c r="AM424" s="185"/>
      <c r="AN424" s="185"/>
      <c r="AO424" s="185"/>
      <c r="AP424" s="185"/>
      <c r="AQ424" s="185"/>
      <c r="AR424" s="185"/>
      <c r="AS424" s="185"/>
      <c r="AT424" s="185"/>
      <c r="AU424" s="185"/>
      <c r="AV424" s="185"/>
      <c r="AW424" s="185"/>
      <c r="AX424" s="185"/>
      <c r="AY424" s="185"/>
      <c r="AZ424" s="185"/>
      <c r="BA424" s="185"/>
      <c r="BB424" s="185"/>
      <c r="BC424" s="185"/>
      <c r="BD424" s="185"/>
      <c r="BE424" s="185"/>
      <c r="BF424" s="185"/>
      <c r="BG424" s="185"/>
      <c r="BH424" s="185"/>
      <c r="BI424" s="185"/>
      <c r="BJ424" s="185"/>
    </row>
    <row r="425" spans="1:62" x14ac:dyDescent="0.3">
      <c r="A425" s="84">
        <f t="shared" si="63"/>
        <v>23</v>
      </c>
      <c r="B425" s="133">
        <f t="shared" si="63"/>
        <v>3.9467743607732699E-3</v>
      </c>
      <c r="C425" s="73">
        <f t="shared" si="58"/>
        <v>1</v>
      </c>
      <c r="D425" s="43">
        <f t="shared" si="61"/>
        <v>3.9467743607732699E-3</v>
      </c>
      <c r="E425" s="133">
        <f t="shared" si="59"/>
        <v>9.4580149662743737E-3</v>
      </c>
      <c r="F425" s="73">
        <f t="shared" si="60"/>
        <v>1</v>
      </c>
      <c r="G425" s="43">
        <f t="shared" si="62"/>
        <v>9.4580149662743737E-3</v>
      </c>
      <c r="H425" s="84"/>
      <c r="I425" s="133"/>
      <c r="J425" s="73"/>
      <c r="K425" s="43"/>
      <c r="L425" s="133"/>
      <c r="M425" s="73"/>
      <c r="N425" s="43"/>
      <c r="O425" s="84"/>
      <c r="P425" s="133"/>
      <c r="Q425" s="73"/>
      <c r="R425" s="43"/>
      <c r="S425" s="133"/>
      <c r="T425" s="73"/>
      <c r="U425" s="43"/>
      <c r="V425" s="185"/>
      <c r="W425" s="185"/>
      <c r="X425" s="185"/>
      <c r="Y425" s="185"/>
      <c r="Z425" s="185"/>
      <c r="AA425" s="185"/>
      <c r="AB425" s="185"/>
      <c r="AC425" s="185"/>
      <c r="AD425" s="185"/>
      <c r="AE425" s="185"/>
      <c r="AF425" s="185"/>
      <c r="AG425" s="185"/>
      <c r="AH425" s="185"/>
      <c r="AI425" s="185"/>
      <c r="AJ425" s="185"/>
      <c r="AK425" s="185"/>
      <c r="AL425" s="185"/>
      <c r="AM425" s="185"/>
      <c r="AN425" s="185"/>
      <c r="AO425" s="185"/>
      <c r="AP425" s="185"/>
      <c r="AQ425" s="185"/>
      <c r="AR425" s="185"/>
      <c r="AS425" s="185"/>
      <c r="AT425" s="185"/>
      <c r="AU425" s="185"/>
      <c r="AV425" s="185"/>
      <c r="AW425" s="185"/>
      <c r="AX425" s="185"/>
      <c r="AY425" s="185"/>
      <c r="AZ425" s="185"/>
      <c r="BA425" s="185"/>
      <c r="BB425" s="185"/>
      <c r="BC425" s="185"/>
      <c r="BD425" s="185"/>
      <c r="BE425" s="185"/>
      <c r="BF425" s="185"/>
      <c r="BG425" s="185"/>
      <c r="BH425" s="185"/>
      <c r="BI425" s="185"/>
      <c r="BJ425" s="185"/>
    </row>
    <row r="426" spans="1:62" x14ac:dyDescent="0.3">
      <c r="A426" s="84">
        <f t="shared" si="63"/>
        <v>24</v>
      </c>
      <c r="B426" s="133">
        <f t="shared" si="63"/>
        <v>3.7152346815302554E-3</v>
      </c>
      <c r="C426" s="73">
        <f t="shared" si="58"/>
        <v>1</v>
      </c>
      <c r="D426" s="43">
        <f t="shared" si="61"/>
        <v>3.7152346815302554E-3</v>
      </c>
      <c r="E426" s="133">
        <f t="shared" si="59"/>
        <v>8.7889017301214581E-3</v>
      </c>
      <c r="F426" s="73">
        <f t="shared" si="60"/>
        <v>1</v>
      </c>
      <c r="G426" s="43">
        <f t="shared" si="62"/>
        <v>8.7889017301214581E-3</v>
      </c>
      <c r="H426" s="84"/>
      <c r="I426" s="133"/>
      <c r="J426" s="73"/>
      <c r="K426" s="43"/>
      <c r="L426" s="133"/>
      <c r="M426" s="73"/>
      <c r="N426" s="43"/>
      <c r="O426" s="84"/>
      <c r="P426" s="133"/>
      <c r="Q426" s="73"/>
      <c r="R426" s="43"/>
      <c r="S426" s="133"/>
      <c r="T426" s="73"/>
      <c r="U426" s="43"/>
      <c r="V426" s="185"/>
      <c r="W426" s="185"/>
      <c r="X426" s="185"/>
      <c r="Y426" s="185"/>
      <c r="Z426" s="185"/>
      <c r="AA426" s="185"/>
      <c r="AB426" s="185"/>
      <c r="AC426" s="185"/>
      <c r="AD426" s="185"/>
      <c r="AE426" s="185"/>
      <c r="AF426" s="185"/>
      <c r="AG426" s="185"/>
      <c r="AH426" s="185"/>
      <c r="AI426" s="185"/>
      <c r="AJ426" s="185"/>
      <c r="AK426" s="185"/>
      <c r="AL426" s="185"/>
      <c r="AM426" s="185"/>
      <c r="AN426" s="185"/>
      <c r="AO426" s="185"/>
      <c r="AP426" s="185"/>
      <c r="AQ426" s="185"/>
      <c r="AR426" s="185"/>
      <c r="AS426" s="185"/>
      <c r="AT426" s="185"/>
      <c r="AU426" s="185"/>
      <c r="AV426" s="185"/>
      <c r="AW426" s="185"/>
      <c r="AX426" s="185"/>
      <c r="AY426" s="185"/>
      <c r="AZ426" s="185"/>
      <c r="BA426" s="185"/>
      <c r="BB426" s="185"/>
      <c r="BC426" s="185"/>
      <c r="BD426" s="185"/>
      <c r="BE426" s="185"/>
      <c r="BF426" s="185"/>
      <c r="BG426" s="185"/>
      <c r="BH426" s="185"/>
      <c r="BI426" s="185"/>
      <c r="BJ426" s="185"/>
    </row>
    <row r="427" spans="1:62" x14ac:dyDescent="0.3">
      <c r="A427" s="84">
        <f t="shared" si="63"/>
        <v>25</v>
      </c>
      <c r="B427" s="133">
        <f t="shared" si="63"/>
        <v>3.7467028782800214E-3</v>
      </c>
      <c r="C427" s="73">
        <f t="shared" si="58"/>
        <v>0.99999999999999989</v>
      </c>
      <c r="D427" s="43">
        <f t="shared" si="61"/>
        <v>3.746702878280021E-3</v>
      </c>
      <c r="E427" s="133">
        <f t="shared" si="59"/>
        <v>9.4026971888300486E-3</v>
      </c>
      <c r="F427" s="73">
        <f t="shared" si="60"/>
        <v>0.99999999999999989</v>
      </c>
      <c r="G427" s="43">
        <f t="shared" si="62"/>
        <v>9.4026971888300469E-3</v>
      </c>
      <c r="H427" s="84"/>
      <c r="I427" s="133"/>
      <c r="J427" s="73"/>
      <c r="K427" s="43"/>
      <c r="L427" s="133"/>
      <c r="M427" s="73"/>
      <c r="N427" s="43"/>
      <c r="O427" s="84"/>
      <c r="P427" s="133"/>
      <c r="Q427" s="73"/>
      <c r="R427" s="43"/>
      <c r="S427" s="133"/>
      <c r="T427" s="73"/>
      <c r="U427" s="43"/>
      <c r="V427" s="185"/>
      <c r="W427" s="185"/>
      <c r="X427" s="185"/>
      <c r="Y427" s="185"/>
      <c r="Z427" s="185"/>
      <c r="AA427" s="185"/>
      <c r="AB427" s="185"/>
      <c r="AC427" s="185"/>
      <c r="AD427" s="185"/>
      <c r="AE427" s="185"/>
      <c r="AF427" s="185"/>
      <c r="AG427" s="185"/>
      <c r="AH427" s="185"/>
      <c r="AI427" s="185"/>
      <c r="AJ427" s="185"/>
      <c r="AK427" s="185"/>
      <c r="AL427" s="185"/>
      <c r="AM427" s="185"/>
      <c r="AN427" s="185"/>
      <c r="AO427" s="185"/>
      <c r="AP427" s="185"/>
      <c r="AQ427" s="185"/>
      <c r="AR427" s="185"/>
      <c r="AS427" s="185"/>
      <c r="AT427" s="185"/>
      <c r="AU427" s="185"/>
      <c r="AV427" s="185"/>
      <c r="AW427" s="185"/>
      <c r="AX427" s="185"/>
      <c r="AY427" s="185"/>
      <c r="AZ427" s="185"/>
      <c r="BA427" s="185"/>
      <c r="BB427" s="185"/>
      <c r="BC427" s="185"/>
      <c r="BD427" s="185"/>
      <c r="BE427" s="185"/>
      <c r="BF427" s="185"/>
      <c r="BG427" s="185"/>
      <c r="BH427" s="185"/>
      <c r="BI427" s="185"/>
      <c r="BJ427" s="185"/>
    </row>
    <row r="428" spans="1:62" x14ac:dyDescent="0.3">
      <c r="A428" s="84">
        <f t="shared" si="63"/>
        <v>26</v>
      </c>
      <c r="B428" s="133">
        <f t="shared" si="63"/>
        <v>3.6980099843619625E-3</v>
      </c>
      <c r="C428" s="73">
        <f t="shared" si="58"/>
        <v>1</v>
      </c>
      <c r="D428" s="43">
        <f t="shared" si="61"/>
        <v>3.6980099843619625E-3</v>
      </c>
      <c r="E428" s="133">
        <f t="shared" si="59"/>
        <v>9.4855082329083802E-3</v>
      </c>
      <c r="F428" s="73">
        <f t="shared" si="60"/>
        <v>1</v>
      </c>
      <c r="G428" s="43">
        <f t="shared" si="62"/>
        <v>9.4855082329083802E-3</v>
      </c>
      <c r="H428" s="84"/>
      <c r="I428" s="133"/>
      <c r="J428" s="73"/>
      <c r="K428" s="43"/>
      <c r="L428" s="133"/>
      <c r="M428" s="73"/>
      <c r="N428" s="43"/>
      <c r="O428" s="84"/>
      <c r="P428" s="133"/>
      <c r="Q428" s="73"/>
      <c r="R428" s="43"/>
      <c r="S428" s="133"/>
      <c r="T428" s="73"/>
      <c r="U428" s="43"/>
      <c r="V428" s="185"/>
      <c r="W428" s="185"/>
      <c r="X428" s="185"/>
      <c r="Y428" s="185"/>
      <c r="Z428" s="185"/>
      <c r="AA428" s="185"/>
      <c r="AB428" s="185"/>
      <c r="AC428" s="185"/>
      <c r="AD428" s="185"/>
      <c r="AE428" s="185"/>
      <c r="AF428" s="185"/>
      <c r="AG428" s="185"/>
      <c r="AH428" s="185"/>
      <c r="AI428" s="185"/>
      <c r="AJ428" s="185"/>
      <c r="AK428" s="185"/>
      <c r="AL428" s="185"/>
      <c r="AM428" s="185"/>
      <c r="AN428" s="185"/>
      <c r="AO428" s="185"/>
      <c r="AP428" s="185"/>
      <c r="AQ428" s="185"/>
      <c r="AR428" s="185"/>
      <c r="AS428" s="185"/>
      <c r="AT428" s="185"/>
      <c r="AU428" s="185"/>
      <c r="AV428" s="185"/>
      <c r="AW428" s="185"/>
      <c r="AX428" s="185"/>
      <c r="AY428" s="185"/>
      <c r="AZ428" s="185"/>
      <c r="BA428" s="185"/>
      <c r="BB428" s="185"/>
      <c r="BC428" s="185"/>
      <c r="BD428" s="185"/>
      <c r="BE428" s="185"/>
      <c r="BF428" s="185"/>
      <c r="BG428" s="185"/>
      <c r="BH428" s="185"/>
      <c r="BI428" s="185"/>
      <c r="BJ428" s="185"/>
    </row>
    <row r="429" spans="1:62" x14ac:dyDescent="0.3">
      <c r="A429" s="84">
        <f t="shared" si="63"/>
        <v>27</v>
      </c>
      <c r="B429" s="133">
        <f t="shared" si="63"/>
        <v>3.7791648075587271E-3</v>
      </c>
      <c r="C429" s="73">
        <f t="shared" si="58"/>
        <v>0.99999999999999989</v>
      </c>
      <c r="D429" s="43">
        <f t="shared" si="61"/>
        <v>3.7791648075587267E-3</v>
      </c>
      <c r="E429" s="133">
        <f t="shared" si="59"/>
        <v>9.7047918776278011E-3</v>
      </c>
      <c r="F429" s="73">
        <f t="shared" si="60"/>
        <v>0.99999999999999989</v>
      </c>
      <c r="G429" s="43">
        <f t="shared" si="62"/>
        <v>9.7047918776277994E-3</v>
      </c>
      <c r="H429" s="84"/>
      <c r="I429" s="133"/>
      <c r="J429" s="73"/>
      <c r="K429" s="43"/>
      <c r="L429" s="133"/>
      <c r="M429" s="73"/>
      <c r="N429" s="43"/>
      <c r="O429" s="84"/>
      <c r="P429" s="133"/>
      <c r="Q429" s="73"/>
      <c r="R429" s="43"/>
      <c r="S429" s="133"/>
      <c r="T429" s="73"/>
      <c r="U429" s="43"/>
      <c r="V429" s="185"/>
      <c r="W429" s="185"/>
      <c r="X429" s="185"/>
      <c r="Y429" s="185"/>
      <c r="Z429" s="185"/>
      <c r="AA429" s="185"/>
      <c r="AB429" s="185"/>
      <c r="AC429" s="185"/>
      <c r="AD429" s="185"/>
      <c r="AE429" s="185"/>
      <c r="AF429" s="185"/>
      <c r="AG429" s="185"/>
      <c r="AH429" s="185"/>
      <c r="AI429" s="185"/>
      <c r="AJ429" s="185"/>
      <c r="AK429" s="185"/>
      <c r="AL429" s="185"/>
      <c r="AM429" s="185"/>
      <c r="AN429" s="185"/>
      <c r="AO429" s="185"/>
      <c r="AP429" s="185"/>
      <c r="AQ429" s="185"/>
      <c r="AR429" s="185"/>
      <c r="AS429" s="185"/>
      <c r="AT429" s="185"/>
      <c r="AU429" s="185"/>
      <c r="AV429" s="185"/>
      <c r="AW429" s="185"/>
      <c r="AX429" s="185"/>
      <c r="AY429" s="185"/>
      <c r="AZ429" s="185"/>
      <c r="BA429" s="185"/>
      <c r="BB429" s="185"/>
      <c r="BC429" s="185"/>
      <c r="BD429" s="185"/>
      <c r="BE429" s="185"/>
      <c r="BF429" s="185"/>
      <c r="BG429" s="185"/>
      <c r="BH429" s="185"/>
      <c r="BI429" s="185"/>
      <c r="BJ429" s="185"/>
    </row>
    <row r="430" spans="1:62" x14ac:dyDescent="0.3">
      <c r="A430" s="84">
        <f t="shared" si="63"/>
        <v>28</v>
      </c>
      <c r="B430" s="133">
        <f t="shared" si="63"/>
        <v>3.8454136428213923E-3</v>
      </c>
      <c r="C430" s="73">
        <f t="shared" si="58"/>
        <v>0.99999999999999989</v>
      </c>
      <c r="D430" s="43">
        <f t="shared" si="61"/>
        <v>3.8454136428213918E-3</v>
      </c>
      <c r="E430" s="133">
        <f t="shared" si="59"/>
        <v>9.6729924367017217E-3</v>
      </c>
      <c r="F430" s="73">
        <f t="shared" si="60"/>
        <v>0.99999999999999989</v>
      </c>
      <c r="G430" s="43">
        <f t="shared" si="62"/>
        <v>9.67299243670172E-3</v>
      </c>
      <c r="H430" s="84"/>
      <c r="I430" s="133"/>
      <c r="J430" s="73"/>
      <c r="K430" s="43"/>
      <c r="L430" s="133"/>
      <c r="M430" s="73"/>
      <c r="N430" s="43"/>
      <c r="O430" s="84"/>
      <c r="P430" s="133"/>
      <c r="Q430" s="73"/>
      <c r="R430" s="43"/>
      <c r="S430" s="133"/>
      <c r="T430" s="73"/>
      <c r="U430" s="43"/>
      <c r="V430" s="185"/>
      <c r="W430" s="185"/>
      <c r="X430" s="185"/>
      <c r="Y430" s="185"/>
      <c r="Z430" s="185"/>
      <c r="AA430" s="185"/>
      <c r="AB430" s="185"/>
      <c r="AC430" s="185"/>
      <c r="AD430" s="185"/>
      <c r="AE430" s="185"/>
      <c r="AF430" s="185"/>
      <c r="AG430" s="185"/>
      <c r="AH430" s="185"/>
      <c r="AI430" s="185"/>
      <c r="AJ430" s="185"/>
      <c r="AK430" s="185"/>
      <c r="AL430" s="185"/>
      <c r="AM430" s="185"/>
      <c r="AN430" s="185"/>
      <c r="AO430" s="185"/>
      <c r="AP430" s="185"/>
      <c r="AQ430" s="185"/>
      <c r="AR430" s="185"/>
      <c r="AS430" s="185"/>
      <c r="AT430" s="185"/>
      <c r="AU430" s="185"/>
      <c r="AV430" s="185"/>
      <c r="AW430" s="185"/>
      <c r="AX430" s="185"/>
      <c r="AY430" s="185"/>
      <c r="AZ430" s="185"/>
      <c r="BA430" s="185"/>
      <c r="BB430" s="185"/>
      <c r="BC430" s="185"/>
      <c r="BD430" s="185"/>
      <c r="BE430" s="185"/>
      <c r="BF430" s="185"/>
      <c r="BG430" s="185"/>
      <c r="BH430" s="185"/>
      <c r="BI430" s="185"/>
      <c r="BJ430" s="185"/>
    </row>
    <row r="431" spans="1:62" x14ac:dyDescent="0.3">
      <c r="A431" s="84">
        <f t="shared" si="63"/>
        <v>29</v>
      </c>
      <c r="B431" s="133">
        <f t="shared" si="63"/>
        <v>4.072647147772333E-3</v>
      </c>
      <c r="C431" s="73">
        <f t="shared" si="58"/>
        <v>1</v>
      </c>
      <c r="D431" s="43">
        <f t="shared" si="61"/>
        <v>4.072647147772333E-3</v>
      </c>
      <c r="E431" s="133">
        <f t="shared" si="59"/>
        <v>1.0111559726140565E-2</v>
      </c>
      <c r="F431" s="73">
        <f t="shared" si="60"/>
        <v>1</v>
      </c>
      <c r="G431" s="43">
        <f t="shared" si="62"/>
        <v>1.0111559726140565E-2</v>
      </c>
      <c r="H431" s="84"/>
      <c r="I431" s="133"/>
      <c r="J431" s="73"/>
      <c r="K431" s="43"/>
      <c r="L431" s="133"/>
      <c r="M431" s="73"/>
      <c r="N431" s="43"/>
      <c r="O431" s="84"/>
      <c r="P431" s="133"/>
      <c r="Q431" s="73"/>
      <c r="R431" s="43"/>
      <c r="S431" s="133"/>
      <c r="T431" s="73"/>
      <c r="U431" s="43"/>
      <c r="V431" s="185"/>
      <c r="W431" s="185"/>
      <c r="X431" s="185"/>
      <c r="Y431" s="185"/>
      <c r="Z431" s="185"/>
      <c r="AA431" s="185"/>
      <c r="AB431" s="185"/>
      <c r="AC431" s="185"/>
      <c r="AD431" s="185"/>
      <c r="AE431" s="185"/>
      <c r="AF431" s="185"/>
      <c r="AG431" s="185"/>
      <c r="AH431" s="185"/>
      <c r="AI431" s="185"/>
      <c r="AJ431" s="185"/>
      <c r="AK431" s="185"/>
      <c r="AL431" s="185"/>
      <c r="AM431" s="185"/>
      <c r="AN431" s="185"/>
      <c r="AO431" s="185"/>
      <c r="AP431" s="185"/>
      <c r="AQ431" s="185"/>
      <c r="AR431" s="185"/>
      <c r="AS431" s="185"/>
      <c r="AT431" s="185"/>
      <c r="AU431" s="185"/>
      <c r="AV431" s="185"/>
      <c r="AW431" s="185"/>
      <c r="AX431" s="185"/>
      <c r="AY431" s="185"/>
      <c r="AZ431" s="185"/>
      <c r="BA431" s="185"/>
      <c r="BB431" s="185"/>
      <c r="BC431" s="185"/>
      <c r="BD431" s="185"/>
      <c r="BE431" s="185"/>
      <c r="BF431" s="185"/>
      <c r="BG431" s="185"/>
      <c r="BH431" s="185"/>
      <c r="BI431" s="185"/>
      <c r="BJ431" s="185"/>
    </row>
    <row r="432" spans="1:62" x14ac:dyDescent="0.3">
      <c r="A432" s="84">
        <f t="shared" si="63"/>
        <v>30</v>
      </c>
      <c r="B432" s="133">
        <f t="shared" si="63"/>
        <v>4.498627158511269E-3</v>
      </c>
      <c r="C432" s="73">
        <f t="shared" si="58"/>
        <v>1.0000000000000002</v>
      </c>
      <c r="D432" s="43">
        <f t="shared" si="61"/>
        <v>4.4986271585112699E-3</v>
      </c>
      <c r="E432" s="133">
        <f t="shared" si="59"/>
        <v>1.1202015554564031E-2</v>
      </c>
      <c r="F432" s="73">
        <f t="shared" si="60"/>
        <v>1.0000000000000002</v>
      </c>
      <c r="G432" s="43">
        <f t="shared" si="62"/>
        <v>1.1202015554564033E-2</v>
      </c>
      <c r="H432" s="84"/>
      <c r="I432" s="133"/>
      <c r="J432" s="73"/>
      <c r="K432" s="43"/>
      <c r="L432" s="133"/>
      <c r="M432" s="73"/>
      <c r="N432" s="43"/>
      <c r="O432" s="84"/>
      <c r="P432" s="133"/>
      <c r="Q432" s="73"/>
      <c r="R432" s="43"/>
      <c r="S432" s="133"/>
      <c r="T432" s="73"/>
      <c r="U432" s="43"/>
      <c r="V432" s="185"/>
      <c r="W432" s="185"/>
      <c r="X432" s="185"/>
      <c r="Y432" s="185"/>
      <c r="Z432" s="185"/>
      <c r="AA432" s="185"/>
      <c r="AB432" s="185"/>
      <c r="AC432" s="185"/>
      <c r="AD432" s="185"/>
      <c r="AE432" s="185"/>
      <c r="AF432" s="185"/>
      <c r="AG432" s="185"/>
      <c r="AH432" s="185"/>
      <c r="AI432" s="185"/>
      <c r="AJ432" s="185"/>
      <c r="AK432" s="185"/>
      <c r="AL432" s="185"/>
      <c r="AM432" s="185"/>
      <c r="AN432" s="185"/>
      <c r="AO432" s="185"/>
      <c r="AP432" s="185"/>
      <c r="AQ432" s="185"/>
      <c r="AR432" s="185"/>
      <c r="AS432" s="185"/>
      <c r="AT432" s="185"/>
      <c r="AU432" s="185"/>
      <c r="AV432" s="185"/>
      <c r="AW432" s="185"/>
      <c r="AX432" s="185"/>
      <c r="AY432" s="185"/>
      <c r="AZ432" s="185"/>
      <c r="BA432" s="185"/>
      <c r="BB432" s="185"/>
      <c r="BC432" s="185"/>
      <c r="BD432" s="185"/>
      <c r="BE432" s="185"/>
      <c r="BF432" s="185"/>
      <c r="BG432" s="185"/>
      <c r="BH432" s="185"/>
      <c r="BI432" s="185"/>
      <c r="BJ432" s="185"/>
    </row>
    <row r="433" spans="1:62" x14ac:dyDescent="0.3">
      <c r="A433" s="84">
        <f t="shared" si="63"/>
        <v>31</v>
      </c>
      <c r="B433" s="133">
        <f t="shared" si="63"/>
        <v>4.5698446564186347E-3</v>
      </c>
      <c r="C433" s="73">
        <f t="shared" si="58"/>
        <v>0.99999999999999989</v>
      </c>
      <c r="D433" s="43">
        <f t="shared" si="61"/>
        <v>4.5698446564186338E-3</v>
      </c>
      <c r="E433" s="133">
        <f t="shared" si="59"/>
        <v>1.1243421076603198E-2</v>
      </c>
      <c r="F433" s="73">
        <f t="shared" si="60"/>
        <v>0.99999999999999989</v>
      </c>
      <c r="G433" s="43">
        <f t="shared" si="62"/>
        <v>1.1243421076603196E-2</v>
      </c>
      <c r="H433" s="84"/>
      <c r="I433" s="133"/>
      <c r="J433" s="73"/>
      <c r="K433" s="43"/>
      <c r="L433" s="133"/>
      <c r="M433" s="73"/>
      <c r="N433" s="43"/>
      <c r="O433" s="84"/>
      <c r="P433" s="133"/>
      <c r="Q433" s="73"/>
      <c r="R433" s="43"/>
      <c r="S433" s="133"/>
      <c r="T433" s="73"/>
      <c r="U433" s="43"/>
      <c r="V433" s="185"/>
      <c r="W433" s="185"/>
      <c r="X433" s="185"/>
      <c r="Y433" s="185"/>
      <c r="Z433" s="185"/>
      <c r="AA433" s="185"/>
      <c r="AB433" s="185"/>
      <c r="AC433" s="185"/>
      <c r="AD433" s="185"/>
      <c r="AE433" s="185"/>
      <c r="AF433" s="185"/>
      <c r="AG433" s="185"/>
      <c r="AH433" s="185"/>
      <c r="AI433" s="185"/>
      <c r="AJ433" s="185"/>
      <c r="AK433" s="185"/>
      <c r="AL433" s="185"/>
      <c r="AM433" s="185"/>
      <c r="AN433" s="185"/>
      <c r="AO433" s="185"/>
      <c r="AP433" s="185"/>
      <c r="AQ433" s="185"/>
      <c r="AR433" s="185"/>
      <c r="AS433" s="185"/>
      <c r="AT433" s="185"/>
      <c r="AU433" s="185"/>
      <c r="AV433" s="185"/>
      <c r="AW433" s="185"/>
      <c r="AX433" s="185"/>
      <c r="AY433" s="185"/>
      <c r="AZ433" s="185"/>
      <c r="BA433" s="185"/>
      <c r="BB433" s="185"/>
      <c r="BC433" s="185"/>
      <c r="BD433" s="185"/>
      <c r="BE433" s="185"/>
      <c r="BF433" s="185"/>
      <c r="BG433" s="185"/>
      <c r="BH433" s="185"/>
      <c r="BI433" s="185"/>
      <c r="BJ433" s="185"/>
    </row>
    <row r="434" spans="1:62" x14ac:dyDescent="0.3">
      <c r="A434" s="84">
        <f t="shared" si="63"/>
        <v>32</v>
      </c>
      <c r="B434" s="133">
        <f t="shared" si="63"/>
        <v>4.2670874792682554E-3</v>
      </c>
      <c r="C434" s="73">
        <f t="shared" si="58"/>
        <v>1</v>
      </c>
      <c r="D434" s="43">
        <f t="shared" si="61"/>
        <v>4.2670874792682554E-3</v>
      </c>
      <c r="E434" s="133">
        <f t="shared" si="59"/>
        <v>1.0270225686594648E-2</v>
      </c>
      <c r="F434" s="73">
        <f t="shared" si="60"/>
        <v>1</v>
      </c>
      <c r="G434" s="43">
        <f t="shared" si="62"/>
        <v>1.0270225686594648E-2</v>
      </c>
      <c r="H434" s="84"/>
      <c r="I434" s="133"/>
      <c r="J434" s="73"/>
      <c r="K434" s="43"/>
      <c r="L434" s="133"/>
      <c r="M434" s="73"/>
      <c r="N434" s="43"/>
      <c r="O434" s="84"/>
      <c r="P434" s="133"/>
      <c r="Q434" s="73"/>
      <c r="R434" s="43"/>
      <c r="S434" s="133"/>
      <c r="T434" s="73"/>
      <c r="U434" s="43"/>
      <c r="V434" s="185"/>
      <c r="W434" s="185"/>
      <c r="X434" s="185"/>
      <c r="Y434" s="185"/>
      <c r="Z434" s="185"/>
      <c r="AA434" s="185"/>
      <c r="AB434" s="185"/>
      <c r="AC434" s="185"/>
      <c r="AD434" s="185"/>
      <c r="AE434" s="185"/>
      <c r="AF434" s="185"/>
      <c r="AG434" s="185"/>
      <c r="AH434" s="185"/>
      <c r="AI434" s="185"/>
      <c r="AJ434" s="185"/>
      <c r="AK434" s="185"/>
      <c r="AL434" s="185"/>
      <c r="AM434" s="185"/>
      <c r="AN434" s="185"/>
      <c r="AO434" s="185"/>
      <c r="AP434" s="185"/>
      <c r="AQ434" s="185"/>
      <c r="AR434" s="185"/>
      <c r="AS434" s="185"/>
      <c r="AT434" s="185"/>
      <c r="AU434" s="185"/>
      <c r="AV434" s="185"/>
      <c r="AW434" s="185"/>
      <c r="AX434" s="185"/>
      <c r="AY434" s="185"/>
      <c r="AZ434" s="185"/>
      <c r="BA434" s="185"/>
      <c r="BB434" s="185"/>
      <c r="BC434" s="185"/>
      <c r="BD434" s="185"/>
      <c r="BE434" s="185"/>
      <c r="BF434" s="185"/>
      <c r="BG434" s="185"/>
      <c r="BH434" s="185"/>
      <c r="BI434" s="185"/>
      <c r="BJ434" s="185"/>
    </row>
    <row r="435" spans="1:62" x14ac:dyDescent="0.3">
      <c r="A435" s="84">
        <f t="shared" ref="A435:B450" si="64">A240</f>
        <v>33</v>
      </c>
      <c r="B435" s="133">
        <f t="shared" si="64"/>
        <v>4.1736766215478976E-3</v>
      </c>
      <c r="C435" s="73">
        <f t="shared" si="58"/>
        <v>1</v>
      </c>
      <c r="D435" s="43">
        <f t="shared" si="61"/>
        <v>4.1736766215478976E-3</v>
      </c>
      <c r="E435" s="133">
        <f t="shared" si="59"/>
        <v>1.0037692274822693E-2</v>
      </c>
      <c r="F435" s="73">
        <f t="shared" si="60"/>
        <v>1</v>
      </c>
      <c r="G435" s="43">
        <f t="shared" si="62"/>
        <v>1.0037692274822693E-2</v>
      </c>
      <c r="H435" s="84"/>
      <c r="I435" s="133"/>
      <c r="J435" s="73"/>
      <c r="K435" s="43"/>
      <c r="L435" s="133"/>
      <c r="M435" s="73"/>
      <c r="N435" s="43"/>
      <c r="O435" s="84"/>
      <c r="P435" s="133"/>
      <c r="Q435" s="73"/>
      <c r="R435" s="43"/>
      <c r="S435" s="133"/>
      <c r="T435" s="73"/>
      <c r="U435" s="43"/>
      <c r="V435" s="185"/>
      <c r="W435" s="185"/>
      <c r="X435" s="185"/>
      <c r="Y435" s="185"/>
      <c r="Z435" s="185"/>
      <c r="AA435" s="185"/>
      <c r="AB435" s="185"/>
      <c r="AC435" s="185"/>
      <c r="AD435" s="185"/>
      <c r="AE435" s="185"/>
      <c r="AF435" s="185"/>
      <c r="AG435" s="185"/>
      <c r="AH435" s="185"/>
      <c r="AI435" s="185"/>
      <c r="AJ435" s="185"/>
      <c r="AK435" s="185"/>
      <c r="AL435" s="185"/>
      <c r="AM435" s="185"/>
      <c r="AN435" s="185"/>
      <c r="AO435" s="185"/>
      <c r="AP435" s="185"/>
      <c r="AQ435" s="185"/>
      <c r="AR435" s="185"/>
      <c r="AS435" s="185"/>
      <c r="AT435" s="185"/>
      <c r="AU435" s="185"/>
      <c r="AV435" s="185"/>
      <c r="AW435" s="185"/>
      <c r="AX435" s="185"/>
      <c r="AY435" s="185"/>
      <c r="AZ435" s="185"/>
      <c r="BA435" s="185"/>
      <c r="BB435" s="185"/>
      <c r="BC435" s="185"/>
      <c r="BD435" s="185"/>
      <c r="BE435" s="185"/>
      <c r="BF435" s="185"/>
      <c r="BG435" s="185"/>
      <c r="BH435" s="185"/>
      <c r="BI435" s="185"/>
      <c r="BJ435" s="185"/>
    </row>
    <row r="436" spans="1:62" x14ac:dyDescent="0.3">
      <c r="A436" s="84">
        <f t="shared" si="64"/>
        <v>34</v>
      </c>
      <c r="B436" s="133">
        <f t="shared" si="64"/>
        <v>4.1203463091614521E-3</v>
      </c>
      <c r="C436" s="73">
        <f t="shared" si="58"/>
        <v>1</v>
      </c>
      <c r="D436" s="43">
        <f t="shared" si="61"/>
        <v>4.1203463091614521E-3</v>
      </c>
      <c r="E436" s="133">
        <f t="shared" si="59"/>
        <v>9.823708536924285E-3</v>
      </c>
      <c r="F436" s="73">
        <f t="shared" si="60"/>
        <v>1</v>
      </c>
      <c r="G436" s="43">
        <f t="shared" si="62"/>
        <v>9.823708536924285E-3</v>
      </c>
      <c r="H436" s="84"/>
      <c r="I436" s="133"/>
      <c r="J436" s="73"/>
      <c r="K436" s="43"/>
      <c r="L436" s="133"/>
      <c r="M436" s="73"/>
      <c r="N436" s="43"/>
      <c r="O436" s="84"/>
      <c r="P436" s="133"/>
      <c r="Q436" s="73"/>
      <c r="R436" s="43"/>
      <c r="S436" s="133"/>
      <c r="T436" s="73"/>
      <c r="U436" s="43"/>
      <c r="V436" s="185"/>
      <c r="W436" s="185"/>
      <c r="X436" s="185"/>
      <c r="Y436" s="185"/>
      <c r="Z436" s="185"/>
      <c r="AA436" s="185"/>
      <c r="AB436" s="185"/>
      <c r="AC436" s="185"/>
      <c r="AD436" s="185"/>
      <c r="AE436" s="185"/>
      <c r="AF436" s="185"/>
      <c r="AG436" s="185"/>
      <c r="AH436" s="185"/>
      <c r="AI436" s="185"/>
      <c r="AJ436" s="185"/>
      <c r="AK436" s="185"/>
      <c r="AL436" s="185"/>
      <c r="AM436" s="185"/>
      <c r="AN436" s="185"/>
      <c r="AO436" s="185"/>
      <c r="AP436" s="185"/>
      <c r="AQ436" s="185"/>
      <c r="AR436" s="185"/>
      <c r="AS436" s="185"/>
      <c r="AT436" s="185"/>
      <c r="AU436" s="185"/>
      <c r="AV436" s="185"/>
      <c r="AW436" s="185"/>
      <c r="AX436" s="185"/>
      <c r="AY436" s="185"/>
      <c r="AZ436" s="185"/>
      <c r="BA436" s="185"/>
      <c r="BB436" s="185"/>
      <c r="BC436" s="185"/>
      <c r="BD436" s="185"/>
      <c r="BE436" s="185"/>
      <c r="BF436" s="185"/>
      <c r="BG436" s="185"/>
      <c r="BH436" s="185"/>
      <c r="BI436" s="185"/>
      <c r="BJ436" s="185"/>
    </row>
    <row r="437" spans="1:62" x14ac:dyDescent="0.3">
      <c r="A437" s="84">
        <f t="shared" si="64"/>
        <v>35</v>
      </c>
      <c r="B437" s="133">
        <f t="shared" si="64"/>
        <v>4.3336675587072335E-3</v>
      </c>
      <c r="C437" s="73">
        <f t="shared" si="58"/>
        <v>1</v>
      </c>
      <c r="D437" s="43">
        <f t="shared" si="61"/>
        <v>4.3336675587072335E-3</v>
      </c>
      <c r="E437" s="133">
        <f t="shared" si="59"/>
        <v>1.0143359167066645E-2</v>
      </c>
      <c r="F437" s="73">
        <f t="shared" si="60"/>
        <v>1</v>
      </c>
      <c r="G437" s="43">
        <f t="shared" si="62"/>
        <v>1.0143359167066645E-2</v>
      </c>
      <c r="H437" s="84"/>
      <c r="I437" s="133"/>
      <c r="J437" s="73"/>
      <c r="K437" s="43"/>
      <c r="L437" s="133"/>
      <c r="M437" s="73"/>
      <c r="N437" s="43"/>
      <c r="O437" s="84"/>
      <c r="P437" s="133"/>
      <c r="Q437" s="73"/>
      <c r="R437" s="43"/>
      <c r="S437" s="133"/>
      <c r="T437" s="73"/>
      <c r="U437" s="43"/>
      <c r="V437" s="185"/>
      <c r="W437" s="185"/>
      <c r="X437" s="185"/>
      <c r="Y437" s="185"/>
      <c r="Z437" s="185"/>
      <c r="AA437" s="185"/>
      <c r="AB437" s="185"/>
      <c r="AC437" s="185"/>
      <c r="AD437" s="185"/>
      <c r="AE437" s="185"/>
      <c r="AF437" s="185"/>
      <c r="AG437" s="185"/>
      <c r="AH437" s="185"/>
      <c r="AI437" s="185"/>
      <c r="AJ437" s="185"/>
      <c r="AK437" s="185"/>
      <c r="AL437" s="185"/>
      <c r="AM437" s="185"/>
      <c r="AN437" s="185"/>
      <c r="AO437" s="185"/>
      <c r="AP437" s="185"/>
      <c r="AQ437" s="185"/>
      <c r="AR437" s="185"/>
      <c r="AS437" s="185"/>
      <c r="AT437" s="185"/>
      <c r="AU437" s="185"/>
      <c r="AV437" s="185"/>
      <c r="AW437" s="185"/>
      <c r="AX437" s="185"/>
      <c r="AY437" s="185"/>
      <c r="AZ437" s="185"/>
      <c r="BA437" s="185"/>
      <c r="BB437" s="185"/>
      <c r="BC437" s="185"/>
      <c r="BD437" s="185"/>
      <c r="BE437" s="185"/>
      <c r="BF437" s="185"/>
      <c r="BG437" s="185"/>
      <c r="BH437" s="185"/>
      <c r="BI437" s="185"/>
      <c r="BJ437" s="185"/>
    </row>
    <row r="438" spans="1:62" x14ac:dyDescent="0.3">
      <c r="A438" s="84">
        <f t="shared" si="64"/>
        <v>36</v>
      </c>
      <c r="B438" s="133">
        <f t="shared" si="64"/>
        <v>4.5893880628211205E-3</v>
      </c>
      <c r="C438" s="73">
        <f t="shared" si="58"/>
        <v>1</v>
      </c>
      <c r="D438" s="43">
        <f t="shared" si="61"/>
        <v>4.5893880628211205E-3</v>
      </c>
      <c r="E438" s="133">
        <f t="shared" si="59"/>
        <v>1.0624325711073593E-2</v>
      </c>
      <c r="F438" s="73">
        <f t="shared" si="60"/>
        <v>1</v>
      </c>
      <c r="G438" s="43">
        <f t="shared" si="62"/>
        <v>1.0624325711073593E-2</v>
      </c>
      <c r="H438" s="84"/>
      <c r="I438" s="133"/>
      <c r="J438" s="73"/>
      <c r="K438" s="43"/>
      <c r="L438" s="133"/>
      <c r="M438" s="73"/>
      <c r="N438" s="43"/>
      <c r="O438" s="84"/>
      <c r="P438" s="133"/>
      <c r="Q438" s="73"/>
      <c r="R438" s="43"/>
      <c r="S438" s="133"/>
      <c r="T438" s="73"/>
      <c r="U438" s="43"/>
      <c r="V438" s="185"/>
      <c r="W438" s="185"/>
      <c r="X438" s="185"/>
      <c r="Y438" s="185"/>
      <c r="Z438" s="185"/>
      <c r="AA438" s="185"/>
      <c r="AB438" s="185"/>
      <c r="AC438" s="185"/>
      <c r="AD438" s="185"/>
      <c r="AE438" s="185"/>
      <c r="AF438" s="185"/>
      <c r="AG438" s="185"/>
      <c r="AH438" s="185"/>
      <c r="AI438" s="185"/>
      <c r="AJ438" s="185"/>
      <c r="AK438" s="185"/>
      <c r="AL438" s="185"/>
      <c r="AM438" s="185"/>
      <c r="AN438" s="185"/>
      <c r="AO438" s="185"/>
      <c r="AP438" s="185"/>
      <c r="AQ438" s="185"/>
      <c r="AR438" s="185"/>
      <c r="AS438" s="185"/>
      <c r="AT438" s="185"/>
      <c r="AU438" s="185"/>
      <c r="AV438" s="185"/>
      <c r="AW438" s="185"/>
      <c r="AX438" s="185"/>
      <c r="AY438" s="185"/>
      <c r="AZ438" s="185"/>
      <c r="BA438" s="185"/>
      <c r="BB438" s="185"/>
      <c r="BC438" s="185"/>
      <c r="BD438" s="185"/>
      <c r="BE438" s="185"/>
      <c r="BF438" s="185"/>
      <c r="BG438" s="185"/>
      <c r="BH438" s="185"/>
      <c r="BI438" s="185"/>
      <c r="BJ438" s="185"/>
    </row>
    <row r="439" spans="1:62" x14ac:dyDescent="0.3">
      <c r="A439" s="84">
        <f t="shared" si="64"/>
        <v>37</v>
      </c>
      <c r="B439" s="133">
        <f t="shared" si="64"/>
        <v>4.7755472899092093E-3</v>
      </c>
      <c r="C439" s="73">
        <f t="shared" si="58"/>
        <v>1</v>
      </c>
      <c r="D439" s="43">
        <f t="shared" si="61"/>
        <v>4.7755472899092093E-3</v>
      </c>
      <c r="E439" s="133">
        <f t="shared" si="59"/>
        <v>1.1052624431046721E-2</v>
      </c>
      <c r="F439" s="73">
        <f t="shared" si="60"/>
        <v>1</v>
      </c>
      <c r="G439" s="43">
        <f t="shared" si="62"/>
        <v>1.1052624431046721E-2</v>
      </c>
      <c r="H439" s="84"/>
      <c r="I439" s="133"/>
      <c r="J439" s="73"/>
      <c r="K439" s="43"/>
      <c r="L439" s="133"/>
      <c r="M439" s="73"/>
      <c r="N439" s="43"/>
      <c r="O439" s="84"/>
      <c r="P439" s="133"/>
      <c r="Q439" s="73"/>
      <c r="R439" s="43"/>
      <c r="S439" s="133"/>
      <c r="T439" s="73"/>
      <c r="U439" s="43"/>
      <c r="V439" s="185"/>
      <c r="W439" s="185"/>
      <c r="X439" s="185"/>
      <c r="Y439" s="185"/>
      <c r="Z439" s="185"/>
      <c r="AA439" s="185"/>
      <c r="AB439" s="185"/>
      <c r="AC439" s="185"/>
      <c r="AD439" s="185"/>
      <c r="AE439" s="185"/>
      <c r="AF439" s="185"/>
      <c r="AG439" s="185"/>
      <c r="AH439" s="185"/>
      <c r="AI439" s="185"/>
      <c r="AJ439" s="185"/>
      <c r="AK439" s="185"/>
      <c r="AL439" s="185"/>
      <c r="AM439" s="185"/>
      <c r="AN439" s="185"/>
      <c r="AO439" s="185"/>
      <c r="AP439" s="185"/>
      <c r="AQ439" s="185"/>
      <c r="AR439" s="185"/>
      <c r="AS439" s="185"/>
      <c r="AT439" s="185"/>
      <c r="AU439" s="185"/>
      <c r="AV439" s="185"/>
      <c r="AW439" s="185"/>
      <c r="AX439" s="185"/>
      <c r="AY439" s="185"/>
      <c r="AZ439" s="185"/>
      <c r="BA439" s="185"/>
      <c r="BB439" s="185"/>
      <c r="BC439" s="185"/>
      <c r="BD439" s="185"/>
      <c r="BE439" s="185"/>
      <c r="BF439" s="185"/>
      <c r="BG439" s="185"/>
      <c r="BH439" s="185"/>
      <c r="BI439" s="185"/>
      <c r="BJ439" s="185"/>
    </row>
    <row r="440" spans="1:62" x14ac:dyDescent="0.3">
      <c r="A440" s="84">
        <f t="shared" si="64"/>
        <v>38</v>
      </c>
      <c r="B440" s="133">
        <f t="shared" si="64"/>
        <v>4.6324498057418529E-3</v>
      </c>
      <c r="C440" s="73">
        <f t="shared" si="58"/>
        <v>0.99999999999999989</v>
      </c>
      <c r="D440" s="43">
        <f t="shared" si="61"/>
        <v>4.632449805741852E-3</v>
      </c>
      <c r="E440" s="133">
        <f t="shared" si="59"/>
        <v>1.0632938059657739E-2</v>
      </c>
      <c r="F440" s="73">
        <f t="shared" si="60"/>
        <v>0.99999999999999989</v>
      </c>
      <c r="G440" s="43">
        <f t="shared" si="62"/>
        <v>1.0632938059657737E-2</v>
      </c>
      <c r="H440" s="84"/>
      <c r="I440" s="133"/>
      <c r="J440" s="73"/>
      <c r="K440" s="43"/>
      <c r="L440" s="133"/>
      <c r="M440" s="73"/>
      <c r="N440" s="43"/>
      <c r="O440" s="84"/>
      <c r="P440" s="133"/>
      <c r="Q440" s="73"/>
      <c r="R440" s="43"/>
      <c r="S440" s="133"/>
      <c r="T440" s="73"/>
      <c r="U440" s="43"/>
      <c r="V440" s="185"/>
      <c r="W440" s="185"/>
      <c r="X440" s="185"/>
      <c r="Y440" s="185"/>
      <c r="Z440" s="185"/>
      <c r="AA440" s="185"/>
      <c r="AB440" s="185"/>
      <c r="AC440" s="185"/>
      <c r="AD440" s="185"/>
      <c r="AE440" s="185"/>
      <c r="AF440" s="185"/>
      <c r="AG440" s="185"/>
      <c r="AH440" s="185"/>
      <c r="AI440" s="185"/>
      <c r="AJ440" s="185"/>
      <c r="AK440" s="185"/>
      <c r="AL440" s="185"/>
      <c r="AM440" s="185"/>
      <c r="AN440" s="185"/>
      <c r="AO440" s="185"/>
      <c r="AP440" s="185"/>
      <c r="AQ440" s="185"/>
      <c r="AR440" s="185"/>
      <c r="AS440" s="185"/>
      <c r="AT440" s="185"/>
      <c r="AU440" s="185"/>
      <c r="AV440" s="185"/>
      <c r="AW440" s="185"/>
      <c r="AX440" s="185"/>
      <c r="AY440" s="185"/>
      <c r="AZ440" s="185"/>
      <c r="BA440" s="185"/>
      <c r="BB440" s="185"/>
      <c r="BC440" s="185"/>
      <c r="BD440" s="185"/>
      <c r="BE440" s="185"/>
      <c r="BF440" s="185"/>
      <c r="BG440" s="185"/>
      <c r="BH440" s="185"/>
      <c r="BI440" s="185"/>
      <c r="BJ440" s="185"/>
    </row>
    <row r="441" spans="1:62" x14ac:dyDescent="0.3">
      <c r="A441" s="84">
        <f t="shared" si="64"/>
        <v>39</v>
      </c>
      <c r="B441" s="133">
        <f t="shared" si="64"/>
        <v>4.5956817021710738E-3</v>
      </c>
      <c r="C441" s="73">
        <f t="shared" si="58"/>
        <v>1</v>
      </c>
      <c r="D441" s="43">
        <f t="shared" si="61"/>
        <v>4.5956817021710738E-3</v>
      </c>
      <c r="E441" s="133">
        <f t="shared" si="59"/>
        <v>1.0616044606665759E-2</v>
      </c>
      <c r="F441" s="73">
        <f t="shared" si="60"/>
        <v>1</v>
      </c>
      <c r="G441" s="43">
        <f t="shared" si="62"/>
        <v>1.0616044606665759E-2</v>
      </c>
      <c r="H441" s="84"/>
      <c r="I441" s="133"/>
      <c r="J441" s="73"/>
      <c r="K441" s="43"/>
      <c r="L441" s="133"/>
      <c r="M441" s="73"/>
      <c r="N441" s="43"/>
      <c r="O441" s="84"/>
      <c r="P441" s="133"/>
      <c r="Q441" s="73"/>
      <c r="R441" s="43"/>
      <c r="S441" s="133"/>
      <c r="T441" s="73"/>
      <c r="U441" s="43"/>
      <c r="V441" s="185"/>
      <c r="W441" s="185"/>
      <c r="X441" s="185"/>
      <c r="Y441" s="185"/>
      <c r="Z441" s="185"/>
      <c r="AA441" s="185"/>
      <c r="AB441" s="185"/>
      <c r="AC441" s="185"/>
      <c r="AD441" s="185"/>
      <c r="AE441" s="185"/>
      <c r="AF441" s="185"/>
      <c r="AG441" s="185"/>
      <c r="AH441" s="185"/>
      <c r="AI441" s="185"/>
      <c r="AJ441" s="185"/>
      <c r="AK441" s="185"/>
      <c r="AL441" s="185"/>
      <c r="AM441" s="185"/>
      <c r="AN441" s="185"/>
      <c r="AO441" s="185"/>
      <c r="AP441" s="185"/>
      <c r="AQ441" s="185"/>
      <c r="AR441" s="185"/>
      <c r="AS441" s="185"/>
      <c r="AT441" s="185"/>
      <c r="AU441" s="185"/>
      <c r="AV441" s="185"/>
      <c r="AW441" s="185"/>
      <c r="AX441" s="185"/>
      <c r="AY441" s="185"/>
      <c r="AZ441" s="185"/>
      <c r="BA441" s="185"/>
      <c r="BB441" s="185"/>
      <c r="BC441" s="185"/>
      <c r="BD441" s="185"/>
      <c r="BE441" s="185"/>
      <c r="BF441" s="185"/>
      <c r="BG441" s="185"/>
      <c r="BH441" s="185"/>
      <c r="BI441" s="185"/>
      <c r="BJ441" s="185"/>
    </row>
    <row r="442" spans="1:62" x14ac:dyDescent="0.3">
      <c r="A442" s="84">
        <f t="shared" si="64"/>
        <v>40</v>
      </c>
      <c r="B442" s="133">
        <f t="shared" si="64"/>
        <v>4.5880630861158669E-3</v>
      </c>
      <c r="C442" s="73">
        <f t="shared" si="58"/>
        <v>0.99999999999999989</v>
      </c>
      <c r="D442" s="43">
        <f t="shared" si="61"/>
        <v>4.588063086115866E-3</v>
      </c>
      <c r="E442" s="133">
        <f t="shared" si="59"/>
        <v>1.0636912989773499E-2</v>
      </c>
      <c r="F442" s="73">
        <f t="shared" si="60"/>
        <v>0.99999999999999989</v>
      </c>
      <c r="G442" s="43">
        <f t="shared" si="62"/>
        <v>1.0636912989773498E-2</v>
      </c>
      <c r="H442" s="84"/>
      <c r="I442" s="133"/>
      <c r="J442" s="73"/>
      <c r="K442" s="43"/>
      <c r="L442" s="133"/>
      <c r="M442" s="73"/>
      <c r="N442" s="43"/>
      <c r="O442" s="84"/>
      <c r="P442" s="133"/>
      <c r="Q442" s="73"/>
      <c r="R442" s="43"/>
      <c r="S442" s="133"/>
      <c r="T442" s="73"/>
      <c r="U442" s="43"/>
      <c r="V442" s="185"/>
      <c r="W442" s="185"/>
      <c r="X442" s="185"/>
      <c r="Y442" s="185"/>
      <c r="Z442" s="185"/>
      <c r="AA442" s="185"/>
      <c r="AB442" s="185"/>
      <c r="AC442" s="185"/>
      <c r="AD442" s="185"/>
      <c r="AE442" s="185"/>
      <c r="AF442" s="185"/>
      <c r="AG442" s="185"/>
      <c r="AH442" s="185"/>
      <c r="AI442" s="185"/>
      <c r="AJ442" s="185"/>
      <c r="AK442" s="185"/>
      <c r="AL442" s="185"/>
      <c r="AM442" s="185"/>
      <c r="AN442" s="185"/>
      <c r="AO442" s="185"/>
      <c r="AP442" s="185"/>
      <c r="AQ442" s="185"/>
      <c r="AR442" s="185"/>
      <c r="AS442" s="185"/>
      <c r="AT442" s="185"/>
      <c r="AU442" s="185"/>
      <c r="AV442" s="185"/>
      <c r="AW442" s="185"/>
      <c r="AX442" s="185"/>
      <c r="AY442" s="185"/>
      <c r="AZ442" s="185"/>
      <c r="BA442" s="185"/>
      <c r="BB442" s="185"/>
      <c r="BC442" s="185"/>
      <c r="BD442" s="185"/>
      <c r="BE442" s="185"/>
      <c r="BF442" s="185"/>
      <c r="BG442" s="185"/>
      <c r="BH442" s="185"/>
      <c r="BI442" s="185"/>
      <c r="BJ442" s="185"/>
    </row>
    <row r="443" spans="1:62" x14ac:dyDescent="0.3">
      <c r="A443" s="84">
        <f t="shared" si="64"/>
        <v>41</v>
      </c>
      <c r="B443" s="133">
        <f t="shared" si="64"/>
        <v>4.4896835657508094E-3</v>
      </c>
      <c r="C443" s="73">
        <f t="shared" si="58"/>
        <v>1</v>
      </c>
      <c r="D443" s="43">
        <f t="shared" si="61"/>
        <v>4.4896835657508094E-3</v>
      </c>
      <c r="E443" s="133">
        <f t="shared" si="59"/>
        <v>1.0671362384110084E-2</v>
      </c>
      <c r="F443" s="73">
        <f t="shared" si="60"/>
        <v>1</v>
      </c>
      <c r="G443" s="43">
        <f t="shared" si="62"/>
        <v>1.0671362384110084E-2</v>
      </c>
      <c r="H443" s="84"/>
      <c r="I443" s="133"/>
      <c r="J443" s="73"/>
      <c r="K443" s="43"/>
      <c r="L443" s="133"/>
      <c r="M443" s="73"/>
      <c r="N443" s="43"/>
      <c r="O443" s="84"/>
      <c r="P443" s="133"/>
      <c r="Q443" s="73"/>
      <c r="R443" s="43"/>
      <c r="S443" s="133"/>
      <c r="T443" s="73"/>
      <c r="U443" s="43"/>
      <c r="V443" s="185"/>
      <c r="W443" s="185"/>
      <c r="X443" s="185"/>
      <c r="Y443" s="185"/>
      <c r="Z443" s="185"/>
      <c r="AA443" s="185"/>
      <c r="AB443" s="185"/>
      <c r="AC443" s="185"/>
      <c r="AD443" s="185"/>
      <c r="AE443" s="185"/>
      <c r="AF443" s="185"/>
      <c r="AG443" s="185"/>
      <c r="AH443" s="185"/>
      <c r="AI443" s="185"/>
      <c r="AJ443" s="185"/>
      <c r="AK443" s="185"/>
      <c r="AL443" s="185"/>
      <c r="AM443" s="185"/>
      <c r="AN443" s="185"/>
      <c r="AO443" s="185"/>
      <c r="AP443" s="185"/>
      <c r="AQ443" s="185"/>
      <c r="AR443" s="185"/>
      <c r="AS443" s="185"/>
      <c r="AT443" s="185"/>
      <c r="AU443" s="185"/>
      <c r="AV443" s="185"/>
      <c r="AW443" s="185"/>
      <c r="AX443" s="185"/>
      <c r="AY443" s="185"/>
      <c r="AZ443" s="185"/>
      <c r="BA443" s="185"/>
      <c r="BB443" s="185"/>
      <c r="BC443" s="185"/>
      <c r="BD443" s="185"/>
      <c r="BE443" s="185"/>
      <c r="BF443" s="185"/>
      <c r="BG443" s="185"/>
      <c r="BH443" s="185"/>
      <c r="BI443" s="185"/>
      <c r="BJ443" s="185"/>
    </row>
    <row r="444" spans="1:62" x14ac:dyDescent="0.3">
      <c r="A444" s="84">
        <f t="shared" si="64"/>
        <v>42</v>
      </c>
      <c r="B444" s="133">
        <f t="shared" si="64"/>
        <v>4.3641420229280593E-3</v>
      </c>
      <c r="C444" s="73">
        <f t="shared" si="58"/>
        <v>1.0000000000000002</v>
      </c>
      <c r="D444" s="43">
        <f t="shared" si="61"/>
        <v>4.3641420229280602E-3</v>
      </c>
      <c r="E444" s="133">
        <f t="shared" si="59"/>
        <v>1.0329849638331046E-2</v>
      </c>
      <c r="F444" s="73">
        <f t="shared" si="60"/>
        <v>1.0000000000000002</v>
      </c>
      <c r="G444" s="43">
        <f t="shared" si="62"/>
        <v>1.0329849638331048E-2</v>
      </c>
      <c r="H444" s="84"/>
      <c r="I444" s="133"/>
      <c r="J444" s="73"/>
      <c r="K444" s="43"/>
      <c r="L444" s="133"/>
      <c r="M444" s="73"/>
      <c r="N444" s="43"/>
      <c r="O444" s="84"/>
      <c r="P444" s="133"/>
      <c r="Q444" s="73"/>
      <c r="R444" s="43"/>
      <c r="S444" s="133"/>
      <c r="T444" s="73"/>
      <c r="U444" s="43"/>
      <c r="V444" s="185"/>
      <c r="W444" s="185"/>
      <c r="X444" s="185"/>
      <c r="Y444" s="185"/>
      <c r="Z444" s="185"/>
      <c r="AA444" s="185"/>
      <c r="AB444" s="185"/>
      <c r="AC444" s="185"/>
      <c r="AD444" s="185"/>
      <c r="AE444" s="185"/>
      <c r="AF444" s="185"/>
      <c r="AG444" s="185"/>
      <c r="AH444" s="185"/>
      <c r="AI444" s="185"/>
      <c r="AJ444" s="185"/>
      <c r="AK444" s="185"/>
      <c r="AL444" s="185"/>
      <c r="AM444" s="185"/>
      <c r="AN444" s="185"/>
      <c r="AO444" s="185"/>
      <c r="AP444" s="185"/>
      <c r="AQ444" s="185"/>
      <c r="AR444" s="185"/>
      <c r="AS444" s="185"/>
      <c r="AT444" s="185"/>
      <c r="AU444" s="185"/>
      <c r="AV444" s="185"/>
      <c r="AW444" s="185"/>
      <c r="AX444" s="185"/>
      <c r="AY444" s="185"/>
      <c r="AZ444" s="185"/>
      <c r="BA444" s="185"/>
      <c r="BB444" s="185"/>
      <c r="BC444" s="185"/>
      <c r="BD444" s="185"/>
      <c r="BE444" s="185"/>
      <c r="BF444" s="185"/>
      <c r="BG444" s="185"/>
      <c r="BH444" s="185"/>
      <c r="BI444" s="185"/>
      <c r="BJ444" s="185"/>
    </row>
    <row r="445" spans="1:62" x14ac:dyDescent="0.3">
      <c r="A445" s="84">
        <f t="shared" si="64"/>
        <v>43</v>
      </c>
      <c r="B445" s="133">
        <f t="shared" si="64"/>
        <v>4.2409191893395025E-3</v>
      </c>
      <c r="C445" s="73">
        <f t="shared" si="58"/>
        <v>1</v>
      </c>
      <c r="D445" s="43">
        <f t="shared" si="61"/>
        <v>4.2409191893395025E-3</v>
      </c>
      <c r="E445" s="133">
        <f t="shared" si="59"/>
        <v>1.0232463850494929E-2</v>
      </c>
      <c r="F445" s="73">
        <f t="shared" si="60"/>
        <v>1</v>
      </c>
      <c r="G445" s="43">
        <f t="shared" si="62"/>
        <v>1.0232463850494929E-2</v>
      </c>
      <c r="H445" s="84"/>
      <c r="I445" s="133"/>
      <c r="J445" s="73"/>
      <c r="K445" s="43"/>
      <c r="L445" s="133"/>
      <c r="M445" s="73"/>
      <c r="N445" s="43"/>
      <c r="O445" s="84"/>
      <c r="P445" s="133"/>
      <c r="Q445" s="73"/>
      <c r="R445" s="43"/>
      <c r="S445" s="133"/>
      <c r="T445" s="73"/>
      <c r="U445" s="43"/>
      <c r="V445" s="185"/>
      <c r="W445" s="185"/>
      <c r="X445" s="185"/>
      <c r="Y445" s="185"/>
      <c r="Z445" s="185"/>
      <c r="AA445" s="185"/>
      <c r="AB445" s="185"/>
      <c r="AC445" s="185"/>
      <c r="AD445" s="185"/>
      <c r="AE445" s="185"/>
      <c r="AF445" s="185"/>
      <c r="AG445" s="185"/>
      <c r="AH445" s="185"/>
      <c r="AI445" s="185"/>
      <c r="AJ445" s="185"/>
      <c r="AK445" s="185"/>
      <c r="AL445" s="185"/>
      <c r="AM445" s="185"/>
      <c r="AN445" s="185"/>
      <c r="AO445" s="185"/>
      <c r="AP445" s="185"/>
      <c r="AQ445" s="185"/>
      <c r="AR445" s="185"/>
      <c r="AS445" s="185"/>
      <c r="AT445" s="185"/>
      <c r="AU445" s="185"/>
      <c r="AV445" s="185"/>
      <c r="AW445" s="185"/>
      <c r="AX445" s="185"/>
      <c r="AY445" s="185"/>
      <c r="AZ445" s="185"/>
      <c r="BA445" s="185"/>
      <c r="BB445" s="185"/>
      <c r="BC445" s="185"/>
      <c r="BD445" s="185"/>
      <c r="BE445" s="185"/>
      <c r="BF445" s="185"/>
      <c r="BG445" s="185"/>
      <c r="BH445" s="185"/>
      <c r="BI445" s="185"/>
      <c r="BJ445" s="185"/>
    </row>
    <row r="446" spans="1:62" x14ac:dyDescent="0.3">
      <c r="A446" s="84">
        <f t="shared" si="64"/>
        <v>44</v>
      </c>
      <c r="B446" s="133">
        <f t="shared" si="64"/>
        <v>4.1422084247981312E-3</v>
      </c>
      <c r="C446" s="73">
        <f t="shared" si="58"/>
        <v>1.0000000000000002</v>
      </c>
      <c r="D446" s="43">
        <f t="shared" si="61"/>
        <v>4.1422084247981321E-3</v>
      </c>
      <c r="E446" s="133">
        <f t="shared" si="59"/>
        <v>1.0187083398340003E-2</v>
      </c>
      <c r="F446" s="73">
        <f t="shared" si="60"/>
        <v>1.0000000000000002</v>
      </c>
      <c r="G446" s="43">
        <f t="shared" si="62"/>
        <v>1.0187083398340005E-2</v>
      </c>
      <c r="H446" s="84"/>
      <c r="I446" s="133"/>
      <c r="J446" s="73"/>
      <c r="K446" s="43"/>
      <c r="L446" s="133"/>
      <c r="M446" s="73"/>
      <c r="N446" s="43"/>
      <c r="O446" s="84"/>
      <c r="P446" s="133"/>
      <c r="Q446" s="73"/>
      <c r="R446" s="43"/>
      <c r="S446" s="133"/>
      <c r="T446" s="73"/>
      <c r="U446" s="43"/>
      <c r="V446" s="185"/>
      <c r="W446" s="185"/>
      <c r="X446" s="185"/>
      <c r="Y446" s="185"/>
      <c r="Z446" s="185"/>
      <c r="AA446" s="185"/>
      <c r="AB446" s="185"/>
      <c r="AC446" s="185"/>
      <c r="AD446" s="185"/>
      <c r="AE446" s="185"/>
      <c r="AF446" s="185"/>
      <c r="AG446" s="185"/>
      <c r="AH446" s="185"/>
      <c r="AI446" s="185"/>
      <c r="AJ446" s="185"/>
      <c r="AK446" s="185"/>
      <c r="AL446" s="185"/>
      <c r="AM446" s="185"/>
      <c r="AN446" s="185"/>
      <c r="AO446" s="185"/>
      <c r="AP446" s="185"/>
      <c r="AQ446" s="185"/>
      <c r="AR446" s="185"/>
      <c r="AS446" s="185"/>
      <c r="AT446" s="185"/>
      <c r="AU446" s="185"/>
      <c r="AV446" s="185"/>
      <c r="AW446" s="185"/>
      <c r="AX446" s="185"/>
      <c r="AY446" s="185"/>
      <c r="AZ446" s="185"/>
      <c r="BA446" s="185"/>
      <c r="BB446" s="185"/>
      <c r="BC446" s="185"/>
      <c r="BD446" s="185"/>
      <c r="BE446" s="185"/>
      <c r="BF446" s="185"/>
      <c r="BG446" s="185"/>
      <c r="BH446" s="185"/>
      <c r="BI446" s="185"/>
      <c r="BJ446" s="185"/>
    </row>
    <row r="447" spans="1:62" x14ac:dyDescent="0.3">
      <c r="A447" s="84">
        <f t="shared" si="64"/>
        <v>45</v>
      </c>
      <c r="B447" s="133">
        <f t="shared" si="64"/>
        <v>4.0213043004437678E-3</v>
      </c>
      <c r="C447" s="73">
        <f t="shared" si="58"/>
        <v>1</v>
      </c>
      <c r="D447" s="43">
        <f t="shared" si="61"/>
        <v>4.0213043004437678E-3</v>
      </c>
      <c r="E447" s="133">
        <f t="shared" si="59"/>
        <v>9.8667702798450174E-3</v>
      </c>
      <c r="F447" s="73">
        <f t="shared" si="60"/>
        <v>1</v>
      </c>
      <c r="G447" s="43">
        <f t="shared" si="62"/>
        <v>9.8667702798450174E-3</v>
      </c>
      <c r="H447" s="84"/>
      <c r="I447" s="133"/>
      <c r="J447" s="73"/>
      <c r="K447" s="43"/>
      <c r="L447" s="133"/>
      <c r="M447" s="73"/>
      <c r="N447" s="43"/>
      <c r="O447" s="84"/>
      <c r="P447" s="133"/>
      <c r="Q447" s="73"/>
      <c r="R447" s="43"/>
      <c r="S447" s="133"/>
      <c r="T447" s="73"/>
      <c r="U447" s="43"/>
      <c r="V447" s="185"/>
      <c r="W447" s="185"/>
      <c r="X447" s="185"/>
      <c r="Y447" s="185"/>
      <c r="Z447" s="185"/>
      <c r="AA447" s="185"/>
      <c r="AB447" s="185"/>
      <c r="AC447" s="185"/>
      <c r="AD447" s="185"/>
      <c r="AE447" s="185"/>
      <c r="AF447" s="185"/>
      <c r="AG447" s="185"/>
      <c r="AH447" s="185"/>
      <c r="AI447" s="185"/>
      <c r="AJ447" s="185"/>
      <c r="AK447" s="185"/>
      <c r="AL447" s="185"/>
      <c r="AM447" s="185"/>
      <c r="AN447" s="185"/>
      <c r="AO447" s="185"/>
      <c r="AP447" s="185"/>
      <c r="AQ447" s="185"/>
      <c r="AR447" s="185"/>
      <c r="AS447" s="185"/>
      <c r="AT447" s="185"/>
      <c r="AU447" s="185"/>
      <c r="AV447" s="185"/>
      <c r="AW447" s="185"/>
      <c r="AX447" s="185"/>
      <c r="AY447" s="185"/>
      <c r="AZ447" s="185"/>
      <c r="BA447" s="185"/>
      <c r="BB447" s="185"/>
      <c r="BC447" s="185"/>
      <c r="BD447" s="185"/>
      <c r="BE447" s="185"/>
      <c r="BF447" s="185"/>
      <c r="BG447" s="185"/>
      <c r="BH447" s="185"/>
      <c r="BI447" s="185"/>
      <c r="BJ447" s="185"/>
    </row>
    <row r="448" spans="1:62" x14ac:dyDescent="0.3">
      <c r="A448" s="84">
        <f t="shared" si="64"/>
        <v>46</v>
      </c>
      <c r="B448" s="133">
        <f t="shared" si="64"/>
        <v>3.9441244073627627E-3</v>
      </c>
      <c r="C448" s="73">
        <f t="shared" si="58"/>
        <v>1.0000000000000002</v>
      </c>
      <c r="D448" s="43">
        <f t="shared" si="61"/>
        <v>3.9441244073627636E-3</v>
      </c>
      <c r="E448" s="133">
        <f t="shared" si="59"/>
        <v>9.8091337931664989E-3</v>
      </c>
      <c r="F448" s="73">
        <f t="shared" si="60"/>
        <v>1.0000000000000002</v>
      </c>
      <c r="G448" s="43">
        <f t="shared" si="62"/>
        <v>9.8091337931665006E-3</v>
      </c>
      <c r="H448" s="84"/>
      <c r="I448" s="133"/>
      <c r="J448" s="73"/>
      <c r="K448" s="43"/>
      <c r="L448" s="133"/>
      <c r="M448" s="73"/>
      <c r="N448" s="43"/>
      <c r="O448" s="84"/>
      <c r="P448" s="133"/>
      <c r="Q448" s="73"/>
      <c r="R448" s="43"/>
      <c r="S448" s="133"/>
      <c r="T448" s="73"/>
      <c r="U448" s="43"/>
      <c r="V448" s="185"/>
      <c r="W448" s="185"/>
      <c r="X448" s="185"/>
      <c r="Y448" s="185"/>
      <c r="Z448" s="185"/>
      <c r="AA448" s="185"/>
      <c r="AB448" s="185"/>
      <c r="AC448" s="185"/>
      <c r="AD448" s="185"/>
      <c r="AE448" s="185"/>
      <c r="AF448" s="185"/>
      <c r="AG448" s="185"/>
      <c r="AH448" s="185"/>
      <c r="AI448" s="185"/>
      <c r="AJ448" s="185"/>
      <c r="AK448" s="185"/>
      <c r="AL448" s="185"/>
      <c r="AM448" s="185"/>
      <c r="AN448" s="185"/>
      <c r="AO448" s="185"/>
      <c r="AP448" s="185"/>
      <c r="AQ448" s="185"/>
      <c r="AR448" s="185"/>
      <c r="AS448" s="185"/>
      <c r="AT448" s="185"/>
      <c r="AU448" s="185"/>
      <c r="AV448" s="185"/>
      <c r="AW448" s="185"/>
      <c r="AX448" s="185"/>
      <c r="AY448" s="185"/>
      <c r="AZ448" s="185"/>
      <c r="BA448" s="185"/>
      <c r="BB448" s="185"/>
      <c r="BC448" s="185"/>
      <c r="BD448" s="185"/>
      <c r="BE448" s="185"/>
      <c r="BF448" s="185"/>
      <c r="BG448" s="185"/>
      <c r="BH448" s="185"/>
      <c r="BI448" s="185"/>
      <c r="BJ448" s="185"/>
    </row>
    <row r="449" spans="1:62" x14ac:dyDescent="0.3">
      <c r="A449" s="84">
        <f t="shared" si="64"/>
        <v>47</v>
      </c>
      <c r="B449" s="133">
        <f t="shared" si="64"/>
        <v>3.8112954926611195E-3</v>
      </c>
      <c r="C449" s="73">
        <f t="shared" si="58"/>
        <v>1</v>
      </c>
      <c r="D449" s="43">
        <f t="shared" si="61"/>
        <v>3.8112954926611195E-3</v>
      </c>
      <c r="E449" s="133">
        <f t="shared" si="59"/>
        <v>1.000456785719136E-2</v>
      </c>
      <c r="F449" s="73">
        <f t="shared" si="60"/>
        <v>1</v>
      </c>
      <c r="G449" s="43">
        <f t="shared" si="62"/>
        <v>1.000456785719136E-2</v>
      </c>
      <c r="H449" s="84"/>
      <c r="I449" s="133"/>
      <c r="J449" s="73"/>
      <c r="K449" s="43"/>
      <c r="L449" s="133"/>
      <c r="M449" s="73"/>
      <c r="N449" s="43"/>
      <c r="O449" s="84"/>
      <c r="P449" s="133"/>
      <c r="Q449" s="73"/>
      <c r="R449" s="43"/>
      <c r="S449" s="133"/>
      <c r="T449" s="73"/>
      <c r="U449" s="43"/>
      <c r="V449" s="185"/>
      <c r="W449" s="185"/>
      <c r="X449" s="185"/>
      <c r="Y449" s="185"/>
      <c r="Z449" s="185"/>
      <c r="AA449" s="185"/>
      <c r="AB449" s="185"/>
      <c r="AC449" s="185"/>
      <c r="AD449" s="185"/>
      <c r="AE449" s="185"/>
      <c r="AF449" s="185"/>
      <c r="AG449" s="185"/>
      <c r="AH449" s="185"/>
      <c r="AI449" s="185"/>
      <c r="AJ449" s="185"/>
      <c r="AK449" s="185"/>
      <c r="AL449" s="185"/>
      <c r="AM449" s="185"/>
      <c r="AN449" s="185"/>
      <c r="AO449" s="185"/>
      <c r="AP449" s="185"/>
      <c r="AQ449" s="185"/>
      <c r="AR449" s="185"/>
      <c r="AS449" s="185"/>
      <c r="AT449" s="185"/>
      <c r="AU449" s="185"/>
      <c r="AV449" s="185"/>
      <c r="AW449" s="185"/>
      <c r="AX449" s="185"/>
      <c r="AY449" s="185"/>
      <c r="AZ449" s="185"/>
      <c r="BA449" s="185"/>
      <c r="BB449" s="185"/>
      <c r="BC449" s="185"/>
      <c r="BD449" s="185"/>
      <c r="BE449" s="185"/>
      <c r="BF449" s="185"/>
      <c r="BG449" s="185"/>
      <c r="BH449" s="185"/>
      <c r="BI449" s="185"/>
      <c r="BJ449" s="185"/>
    </row>
    <row r="450" spans="1:62" x14ac:dyDescent="0.3">
      <c r="A450" s="84">
        <f t="shared" si="64"/>
        <v>48</v>
      </c>
      <c r="B450" s="133">
        <f t="shared" si="64"/>
        <v>3.6864164381909962E-3</v>
      </c>
      <c r="C450" s="73">
        <f t="shared" si="58"/>
        <v>1</v>
      </c>
      <c r="D450" s="43">
        <f t="shared" si="61"/>
        <v>3.6864164381909962E-3</v>
      </c>
      <c r="E450" s="133">
        <f t="shared" si="59"/>
        <v>9.727316481617107E-3</v>
      </c>
      <c r="F450" s="73">
        <f t="shared" si="60"/>
        <v>1</v>
      </c>
      <c r="G450" s="43">
        <f t="shared" si="62"/>
        <v>9.727316481617107E-3</v>
      </c>
      <c r="H450" s="84"/>
      <c r="I450" s="133"/>
      <c r="J450" s="73"/>
      <c r="K450" s="43"/>
      <c r="L450" s="133"/>
      <c r="M450" s="73"/>
      <c r="N450" s="43"/>
      <c r="O450" s="84"/>
      <c r="P450" s="133"/>
      <c r="Q450" s="73"/>
      <c r="R450" s="43"/>
      <c r="S450" s="133"/>
      <c r="T450" s="73"/>
      <c r="U450" s="43"/>
      <c r="V450" s="185"/>
      <c r="W450" s="185"/>
      <c r="X450" s="185"/>
      <c r="Y450" s="185"/>
      <c r="Z450" s="185"/>
      <c r="AA450" s="185"/>
      <c r="AB450" s="185"/>
      <c r="AC450" s="185"/>
      <c r="AD450" s="185"/>
      <c r="AE450" s="185"/>
      <c r="AF450" s="185"/>
      <c r="AG450" s="185"/>
      <c r="AH450" s="185"/>
      <c r="AI450" s="185"/>
      <c r="AJ450" s="185"/>
      <c r="AK450" s="185"/>
      <c r="AL450" s="185"/>
      <c r="AM450" s="185"/>
      <c r="AN450" s="185"/>
      <c r="AO450" s="185"/>
      <c r="AP450" s="185"/>
      <c r="AQ450" s="185"/>
      <c r="AR450" s="185"/>
      <c r="AS450" s="185"/>
      <c r="AT450" s="185"/>
      <c r="AU450" s="185"/>
      <c r="AV450" s="185"/>
      <c r="AW450" s="185"/>
      <c r="AX450" s="185"/>
      <c r="AY450" s="185"/>
      <c r="AZ450" s="185"/>
      <c r="BA450" s="185"/>
      <c r="BB450" s="185"/>
      <c r="BC450" s="185"/>
      <c r="BD450" s="185"/>
      <c r="BE450" s="185"/>
      <c r="BF450" s="185"/>
      <c r="BG450" s="185"/>
      <c r="BH450" s="185"/>
      <c r="BI450" s="185"/>
      <c r="BJ450" s="185"/>
    </row>
    <row r="451" spans="1:62" x14ac:dyDescent="0.3">
      <c r="A451" s="84">
        <f t="shared" ref="A451:B466" si="65">A256</f>
        <v>49</v>
      </c>
      <c r="B451" s="133">
        <f t="shared" si="65"/>
        <v>3.4764076304083479E-3</v>
      </c>
      <c r="C451" s="73">
        <f t="shared" si="58"/>
        <v>1</v>
      </c>
      <c r="D451" s="43">
        <f t="shared" si="61"/>
        <v>3.4764076304083479E-3</v>
      </c>
      <c r="E451" s="133">
        <f t="shared" si="59"/>
        <v>8.8154012642265231E-3</v>
      </c>
      <c r="F451" s="73">
        <f t="shared" si="60"/>
        <v>1</v>
      </c>
      <c r="G451" s="43">
        <f t="shared" si="62"/>
        <v>8.8154012642265231E-3</v>
      </c>
      <c r="H451" s="84"/>
      <c r="I451" s="133"/>
      <c r="J451" s="73"/>
      <c r="K451" s="43"/>
      <c r="L451" s="133"/>
      <c r="M451" s="73"/>
      <c r="N451" s="43"/>
      <c r="O451" s="84"/>
      <c r="P451" s="133"/>
      <c r="Q451" s="73"/>
      <c r="R451" s="43"/>
      <c r="S451" s="133"/>
      <c r="T451" s="73"/>
      <c r="U451" s="43"/>
      <c r="V451" s="185"/>
      <c r="W451" s="185"/>
      <c r="X451" s="185"/>
      <c r="Y451" s="185"/>
      <c r="Z451" s="185"/>
      <c r="AA451" s="185"/>
      <c r="AB451" s="185"/>
      <c r="AC451" s="185"/>
      <c r="AD451" s="185"/>
      <c r="AE451" s="185"/>
      <c r="AF451" s="185"/>
      <c r="AG451" s="185"/>
      <c r="AH451" s="185"/>
      <c r="AI451" s="185"/>
      <c r="AJ451" s="185"/>
      <c r="AK451" s="185"/>
      <c r="AL451" s="185"/>
      <c r="AM451" s="185"/>
      <c r="AN451" s="185"/>
      <c r="AO451" s="185"/>
      <c r="AP451" s="185"/>
      <c r="AQ451" s="185"/>
      <c r="AR451" s="185"/>
      <c r="AS451" s="185"/>
      <c r="AT451" s="185"/>
      <c r="AU451" s="185"/>
      <c r="AV451" s="185"/>
      <c r="AW451" s="185"/>
      <c r="AX451" s="185"/>
      <c r="AY451" s="185"/>
      <c r="AZ451" s="185"/>
      <c r="BA451" s="185"/>
      <c r="BB451" s="185"/>
      <c r="BC451" s="185"/>
      <c r="BD451" s="185"/>
      <c r="BE451" s="185"/>
      <c r="BF451" s="185"/>
      <c r="BG451" s="185"/>
      <c r="BH451" s="185"/>
      <c r="BI451" s="185"/>
      <c r="BJ451" s="185"/>
    </row>
    <row r="452" spans="1:62" x14ac:dyDescent="0.3">
      <c r="A452" s="84">
        <f t="shared" si="65"/>
        <v>50</v>
      </c>
      <c r="B452" s="133">
        <f t="shared" si="65"/>
        <v>3.3564972385829242E-3</v>
      </c>
      <c r="C452" s="73">
        <f t="shared" si="58"/>
        <v>1</v>
      </c>
      <c r="D452" s="43">
        <f t="shared" si="61"/>
        <v>3.3564972385829242E-3</v>
      </c>
      <c r="E452" s="133">
        <f t="shared" si="59"/>
        <v>8.6431542925435936E-3</v>
      </c>
      <c r="F452" s="73">
        <f t="shared" si="60"/>
        <v>1</v>
      </c>
      <c r="G452" s="43">
        <f t="shared" si="62"/>
        <v>8.6431542925435936E-3</v>
      </c>
      <c r="H452" s="84"/>
      <c r="I452" s="133"/>
      <c r="J452" s="73"/>
      <c r="K452" s="43"/>
      <c r="L452" s="133"/>
      <c r="M452" s="73"/>
      <c r="N452" s="43"/>
      <c r="O452" s="84"/>
      <c r="P452" s="133"/>
      <c r="Q452" s="73"/>
      <c r="R452" s="43"/>
      <c r="S452" s="133"/>
      <c r="T452" s="73"/>
      <c r="U452" s="43"/>
      <c r="V452" s="185"/>
      <c r="W452" s="185"/>
      <c r="X452" s="185"/>
      <c r="Y452" s="185"/>
      <c r="Z452" s="185"/>
      <c r="AA452" s="185"/>
      <c r="AB452" s="185"/>
      <c r="AC452" s="185"/>
      <c r="AD452" s="185"/>
      <c r="AE452" s="185"/>
      <c r="AF452" s="185"/>
      <c r="AG452" s="185"/>
      <c r="AH452" s="185"/>
      <c r="AI452" s="185"/>
      <c r="AJ452" s="185"/>
      <c r="AK452" s="185"/>
      <c r="AL452" s="185"/>
      <c r="AM452" s="185"/>
      <c r="AN452" s="185"/>
      <c r="AO452" s="185"/>
      <c r="AP452" s="185"/>
      <c r="AQ452" s="185"/>
      <c r="AR452" s="185"/>
      <c r="AS452" s="185"/>
      <c r="AT452" s="185"/>
      <c r="AU452" s="185"/>
      <c r="AV452" s="185"/>
      <c r="AW452" s="185"/>
      <c r="AX452" s="185"/>
      <c r="AY452" s="185"/>
      <c r="AZ452" s="185"/>
      <c r="BA452" s="185"/>
      <c r="BB452" s="185"/>
      <c r="BC452" s="185"/>
      <c r="BD452" s="185"/>
      <c r="BE452" s="185"/>
      <c r="BF452" s="185"/>
      <c r="BG452" s="185"/>
      <c r="BH452" s="185"/>
      <c r="BI452" s="185"/>
      <c r="BJ452" s="185"/>
    </row>
    <row r="453" spans="1:62" x14ac:dyDescent="0.3">
      <c r="A453" s="84">
        <f t="shared" si="65"/>
        <v>51</v>
      </c>
      <c r="B453" s="133">
        <f t="shared" si="65"/>
        <v>3.2183684170602675E-3</v>
      </c>
      <c r="C453" s="73">
        <f t="shared" si="58"/>
        <v>0.99999999999999989</v>
      </c>
      <c r="D453" s="43">
        <f t="shared" si="61"/>
        <v>3.2183684170602671E-3</v>
      </c>
      <c r="E453" s="133">
        <f t="shared" si="59"/>
        <v>8.6848910587590724E-3</v>
      </c>
      <c r="F453" s="73">
        <f t="shared" si="60"/>
        <v>0.99999999999999989</v>
      </c>
      <c r="G453" s="43">
        <f t="shared" si="62"/>
        <v>8.6848910587590707E-3</v>
      </c>
      <c r="H453" s="84"/>
      <c r="I453" s="133"/>
      <c r="J453" s="73"/>
      <c r="K453" s="43"/>
      <c r="L453" s="133"/>
      <c r="M453" s="73"/>
      <c r="N453" s="43"/>
      <c r="O453" s="84"/>
      <c r="P453" s="133"/>
      <c r="Q453" s="73"/>
      <c r="R453" s="43"/>
      <c r="S453" s="133"/>
      <c r="T453" s="73"/>
      <c r="U453" s="43"/>
      <c r="V453" s="185"/>
      <c r="W453" s="185"/>
      <c r="X453" s="185"/>
      <c r="Y453" s="185"/>
      <c r="Z453" s="185"/>
      <c r="AA453" s="185"/>
      <c r="AB453" s="185"/>
      <c r="AC453" s="185"/>
      <c r="AD453" s="185"/>
      <c r="AE453" s="185"/>
      <c r="AF453" s="185"/>
      <c r="AG453" s="185"/>
      <c r="AH453" s="185"/>
      <c r="AI453" s="185"/>
      <c r="AJ453" s="185"/>
      <c r="AK453" s="185"/>
      <c r="AL453" s="185"/>
      <c r="AM453" s="185"/>
      <c r="AN453" s="185"/>
      <c r="AO453" s="185"/>
      <c r="AP453" s="185"/>
      <c r="AQ453" s="185"/>
      <c r="AR453" s="185"/>
      <c r="AS453" s="185"/>
      <c r="AT453" s="185"/>
      <c r="AU453" s="185"/>
      <c r="AV453" s="185"/>
      <c r="AW453" s="185"/>
      <c r="AX453" s="185"/>
      <c r="AY453" s="185"/>
      <c r="AZ453" s="185"/>
      <c r="BA453" s="185"/>
      <c r="BB453" s="185"/>
      <c r="BC453" s="185"/>
      <c r="BD453" s="185"/>
      <c r="BE453" s="185"/>
      <c r="BF453" s="185"/>
      <c r="BG453" s="185"/>
      <c r="BH453" s="185"/>
      <c r="BI453" s="185"/>
      <c r="BJ453" s="185"/>
    </row>
    <row r="454" spans="1:62" x14ac:dyDescent="0.3">
      <c r="A454" s="84">
        <f t="shared" si="65"/>
        <v>52</v>
      </c>
      <c r="B454" s="133">
        <f t="shared" si="65"/>
        <v>3.1541070468554823E-3</v>
      </c>
      <c r="C454" s="73">
        <f t="shared" si="58"/>
        <v>1</v>
      </c>
      <c r="D454" s="43">
        <f t="shared" si="61"/>
        <v>3.1541070468554823E-3</v>
      </c>
      <c r="E454" s="133">
        <f t="shared" si="59"/>
        <v>8.7027782442799934E-3</v>
      </c>
      <c r="F454" s="73">
        <f t="shared" si="60"/>
        <v>1</v>
      </c>
      <c r="G454" s="43">
        <f t="shared" si="62"/>
        <v>8.7027782442799934E-3</v>
      </c>
      <c r="H454" s="84"/>
      <c r="I454" s="133"/>
      <c r="J454" s="73"/>
      <c r="K454" s="43"/>
      <c r="L454" s="133"/>
      <c r="M454" s="73"/>
      <c r="N454" s="43"/>
      <c r="O454" s="84"/>
      <c r="P454" s="133"/>
      <c r="Q454" s="73"/>
      <c r="R454" s="43"/>
      <c r="S454" s="133"/>
      <c r="T454" s="73"/>
      <c r="U454" s="43"/>
      <c r="V454" s="185"/>
      <c r="W454" s="185"/>
      <c r="X454" s="185"/>
      <c r="Y454" s="185"/>
      <c r="Z454" s="185"/>
      <c r="AA454" s="185"/>
      <c r="AB454" s="185"/>
      <c r="AC454" s="185"/>
      <c r="AD454" s="185"/>
      <c r="AE454" s="185"/>
      <c r="AF454" s="185"/>
      <c r="AG454" s="185"/>
      <c r="AH454" s="185"/>
      <c r="AI454" s="185"/>
      <c r="AJ454" s="185"/>
      <c r="AK454" s="185"/>
      <c r="AL454" s="185"/>
      <c r="AM454" s="185"/>
      <c r="AN454" s="185"/>
      <c r="AO454" s="185"/>
      <c r="AP454" s="185"/>
      <c r="AQ454" s="185"/>
      <c r="AR454" s="185"/>
      <c r="AS454" s="185"/>
      <c r="AT454" s="185"/>
      <c r="AU454" s="185"/>
      <c r="AV454" s="185"/>
      <c r="AW454" s="185"/>
      <c r="AX454" s="185"/>
      <c r="AY454" s="185"/>
      <c r="AZ454" s="185"/>
      <c r="BA454" s="185"/>
      <c r="BB454" s="185"/>
      <c r="BC454" s="185"/>
      <c r="BD454" s="185"/>
      <c r="BE454" s="185"/>
      <c r="BF454" s="185"/>
      <c r="BG454" s="185"/>
      <c r="BH454" s="185"/>
      <c r="BI454" s="185"/>
      <c r="BJ454" s="185"/>
    </row>
    <row r="455" spans="1:62" x14ac:dyDescent="0.3">
      <c r="A455" s="84">
        <f t="shared" si="65"/>
        <v>53</v>
      </c>
      <c r="B455" s="133">
        <f t="shared" si="65"/>
        <v>3.0825583047718041E-3</v>
      </c>
      <c r="C455" s="73">
        <f t="shared" si="58"/>
        <v>1.0000000000000002</v>
      </c>
      <c r="D455" s="43">
        <f t="shared" si="61"/>
        <v>3.082558304771805E-3</v>
      </c>
      <c r="E455" s="133">
        <f t="shared" si="59"/>
        <v>8.6766099543512405E-3</v>
      </c>
      <c r="F455" s="73">
        <f t="shared" si="60"/>
        <v>1.0000000000000002</v>
      </c>
      <c r="G455" s="43">
        <f t="shared" si="62"/>
        <v>8.6766099543512422E-3</v>
      </c>
      <c r="H455" s="84"/>
      <c r="I455" s="133"/>
      <c r="J455" s="73"/>
      <c r="K455" s="43"/>
      <c r="L455" s="133"/>
      <c r="M455" s="73"/>
      <c r="N455" s="43"/>
      <c r="O455" s="84"/>
      <c r="P455" s="133"/>
      <c r="Q455" s="73"/>
      <c r="R455" s="43"/>
      <c r="S455" s="133"/>
      <c r="T455" s="73"/>
      <c r="U455" s="43"/>
      <c r="V455" s="185"/>
      <c r="W455" s="185"/>
      <c r="X455" s="185"/>
      <c r="Y455" s="185"/>
      <c r="Z455" s="185"/>
      <c r="AA455" s="185"/>
      <c r="AB455" s="185"/>
      <c r="AC455" s="185"/>
      <c r="AD455" s="185"/>
      <c r="AE455" s="185"/>
      <c r="AF455" s="185"/>
      <c r="AG455" s="185"/>
      <c r="AH455" s="185"/>
      <c r="AI455" s="185"/>
      <c r="AJ455" s="185"/>
      <c r="AK455" s="185"/>
      <c r="AL455" s="185"/>
      <c r="AM455" s="185"/>
      <c r="AN455" s="185"/>
      <c r="AO455" s="185"/>
      <c r="AP455" s="185"/>
      <c r="AQ455" s="185"/>
      <c r="AR455" s="185"/>
      <c r="AS455" s="185"/>
      <c r="AT455" s="185"/>
      <c r="AU455" s="185"/>
      <c r="AV455" s="185"/>
      <c r="AW455" s="185"/>
      <c r="AX455" s="185"/>
      <c r="AY455" s="185"/>
      <c r="AZ455" s="185"/>
      <c r="BA455" s="185"/>
      <c r="BB455" s="185"/>
      <c r="BC455" s="185"/>
      <c r="BD455" s="185"/>
      <c r="BE455" s="185"/>
      <c r="BF455" s="185"/>
      <c r="BG455" s="185"/>
      <c r="BH455" s="185"/>
      <c r="BI455" s="185"/>
      <c r="BJ455" s="185"/>
    </row>
    <row r="456" spans="1:62" x14ac:dyDescent="0.3">
      <c r="A456" s="84">
        <f t="shared" si="65"/>
        <v>54</v>
      </c>
      <c r="B456" s="133">
        <f t="shared" si="65"/>
        <v>3.173981697434282E-3</v>
      </c>
      <c r="C456" s="73">
        <f t="shared" si="58"/>
        <v>1</v>
      </c>
      <c r="D456" s="43">
        <f t="shared" si="61"/>
        <v>3.173981697434282E-3</v>
      </c>
      <c r="E456" s="133">
        <f t="shared" si="59"/>
        <v>9.0456159667642849E-3</v>
      </c>
      <c r="F456" s="73">
        <f t="shared" si="60"/>
        <v>1</v>
      </c>
      <c r="G456" s="43">
        <f t="shared" si="62"/>
        <v>9.0456159667642849E-3</v>
      </c>
      <c r="H456" s="84"/>
      <c r="I456" s="133"/>
      <c r="J456" s="73"/>
      <c r="K456" s="43"/>
      <c r="L456" s="133"/>
      <c r="M456" s="73"/>
      <c r="N456" s="43"/>
      <c r="O456" s="84"/>
      <c r="P456" s="133"/>
      <c r="Q456" s="73"/>
      <c r="R456" s="43"/>
      <c r="S456" s="133"/>
      <c r="T456" s="73"/>
      <c r="U456" s="43"/>
      <c r="V456" s="185"/>
      <c r="W456" s="185"/>
      <c r="X456" s="185"/>
      <c r="Y456" s="185"/>
      <c r="Z456" s="185"/>
      <c r="AA456" s="185"/>
      <c r="AB456" s="185"/>
      <c r="AC456" s="185"/>
      <c r="AD456" s="185"/>
      <c r="AE456" s="185"/>
      <c r="AF456" s="185"/>
      <c r="AG456" s="185"/>
      <c r="AH456" s="185"/>
      <c r="AI456" s="185"/>
      <c r="AJ456" s="185"/>
      <c r="AK456" s="185"/>
      <c r="AL456" s="185"/>
      <c r="AM456" s="185"/>
      <c r="AN456" s="185"/>
      <c r="AO456" s="185"/>
      <c r="AP456" s="185"/>
      <c r="AQ456" s="185"/>
      <c r="AR456" s="185"/>
      <c r="AS456" s="185"/>
      <c r="AT456" s="185"/>
      <c r="AU456" s="185"/>
      <c r="AV456" s="185"/>
      <c r="AW456" s="185"/>
      <c r="AX456" s="185"/>
      <c r="AY456" s="185"/>
      <c r="AZ456" s="185"/>
      <c r="BA456" s="185"/>
      <c r="BB456" s="185"/>
      <c r="BC456" s="185"/>
      <c r="BD456" s="185"/>
      <c r="BE456" s="185"/>
      <c r="BF456" s="185"/>
      <c r="BG456" s="185"/>
      <c r="BH456" s="185"/>
      <c r="BI456" s="185"/>
      <c r="BJ456" s="185"/>
    </row>
    <row r="457" spans="1:62" x14ac:dyDescent="0.3">
      <c r="A457" s="84">
        <f t="shared" si="65"/>
        <v>55</v>
      </c>
      <c r="B457" s="133">
        <f t="shared" si="65"/>
        <v>2.373364523284975E-3</v>
      </c>
      <c r="C457" s="73">
        <f t="shared" si="58"/>
        <v>0.99999999999999989</v>
      </c>
      <c r="D457" s="43">
        <f t="shared" si="61"/>
        <v>2.3733645232849746E-3</v>
      </c>
      <c r="E457" s="133">
        <f t="shared" si="59"/>
        <v>7.0763693385815663E-3</v>
      </c>
      <c r="F457" s="73">
        <f t="shared" si="60"/>
        <v>0.99999999999999989</v>
      </c>
      <c r="G457" s="43">
        <f t="shared" si="62"/>
        <v>7.0763693385815655E-3</v>
      </c>
      <c r="H457" s="84"/>
      <c r="I457" s="133"/>
      <c r="J457" s="73"/>
      <c r="K457" s="43"/>
      <c r="L457" s="133"/>
      <c r="M457" s="73"/>
      <c r="N457" s="43"/>
      <c r="O457" s="84"/>
      <c r="P457" s="133"/>
      <c r="Q457" s="73"/>
      <c r="R457" s="43"/>
      <c r="S457" s="133"/>
      <c r="T457" s="73"/>
      <c r="U457" s="43"/>
      <c r="V457" s="185"/>
      <c r="W457" s="185"/>
      <c r="X457" s="185"/>
      <c r="Y457" s="185"/>
      <c r="Z457" s="185"/>
      <c r="AA457" s="185"/>
      <c r="AB457" s="185"/>
      <c r="AC457" s="185"/>
      <c r="AD457" s="185"/>
      <c r="AE457" s="185"/>
      <c r="AF457" s="185"/>
      <c r="AG457" s="185"/>
      <c r="AH457" s="185"/>
      <c r="AI457" s="185"/>
      <c r="AJ457" s="185"/>
      <c r="AK457" s="185"/>
      <c r="AL457" s="185"/>
      <c r="AM457" s="185"/>
      <c r="AN457" s="185"/>
      <c r="AO457" s="185"/>
      <c r="AP457" s="185"/>
      <c r="AQ457" s="185"/>
      <c r="AR457" s="185"/>
      <c r="AS457" s="185"/>
      <c r="AT457" s="185"/>
      <c r="AU457" s="185"/>
      <c r="AV457" s="185"/>
      <c r="AW457" s="185"/>
      <c r="AX457" s="185"/>
      <c r="AY457" s="185"/>
      <c r="AZ457" s="185"/>
      <c r="BA457" s="185"/>
      <c r="BB457" s="185"/>
      <c r="BC457" s="185"/>
      <c r="BD457" s="185"/>
      <c r="BE457" s="185"/>
      <c r="BF457" s="185"/>
      <c r="BG457" s="185"/>
      <c r="BH457" s="185"/>
      <c r="BI457" s="185"/>
      <c r="BJ457" s="185"/>
    </row>
    <row r="458" spans="1:62" x14ac:dyDescent="0.3">
      <c r="A458" s="84">
        <f t="shared" si="65"/>
        <v>56</v>
      </c>
      <c r="B458" s="133">
        <f t="shared" si="65"/>
        <v>2.241860585288585E-3</v>
      </c>
      <c r="C458" s="73">
        <f t="shared" si="58"/>
        <v>0.99999999999999989</v>
      </c>
      <c r="D458" s="43">
        <f t="shared" si="61"/>
        <v>2.2418605852885846E-3</v>
      </c>
      <c r="E458" s="133">
        <f t="shared" si="59"/>
        <v>6.7928243236573599E-3</v>
      </c>
      <c r="F458" s="73">
        <f t="shared" si="60"/>
        <v>0.99999999999999989</v>
      </c>
      <c r="G458" s="43">
        <f t="shared" si="62"/>
        <v>6.792824323657359E-3</v>
      </c>
      <c r="H458" s="84"/>
      <c r="I458" s="133"/>
      <c r="J458" s="73"/>
      <c r="K458" s="43"/>
      <c r="L458" s="133"/>
      <c r="M458" s="73"/>
      <c r="N458" s="43"/>
      <c r="O458" s="84"/>
      <c r="P458" s="133"/>
      <c r="Q458" s="73"/>
      <c r="R458" s="43"/>
      <c r="S458" s="133"/>
      <c r="T458" s="73"/>
      <c r="U458" s="43"/>
      <c r="V458" s="185"/>
      <c r="W458" s="185"/>
      <c r="X458" s="185"/>
      <c r="Y458" s="185"/>
      <c r="Z458" s="185"/>
      <c r="AA458" s="185"/>
      <c r="AB458" s="185"/>
      <c r="AC458" s="185"/>
      <c r="AD458" s="185"/>
      <c r="AE458" s="185"/>
      <c r="AF458" s="185"/>
      <c r="AG458" s="185"/>
      <c r="AH458" s="185"/>
      <c r="AI458" s="185"/>
      <c r="AJ458" s="185"/>
      <c r="AK458" s="185"/>
      <c r="AL458" s="185"/>
      <c r="AM458" s="185"/>
      <c r="AN458" s="185"/>
      <c r="AO458" s="185"/>
      <c r="AP458" s="185"/>
      <c r="AQ458" s="185"/>
      <c r="AR458" s="185"/>
      <c r="AS458" s="185"/>
      <c r="AT458" s="185"/>
      <c r="AU458" s="185"/>
      <c r="AV458" s="185"/>
      <c r="AW458" s="185"/>
      <c r="AX458" s="185"/>
      <c r="AY458" s="185"/>
      <c r="AZ458" s="185"/>
      <c r="BA458" s="185"/>
      <c r="BB458" s="185"/>
      <c r="BC458" s="185"/>
      <c r="BD458" s="185"/>
      <c r="BE458" s="185"/>
      <c r="BF458" s="185"/>
      <c r="BG458" s="185"/>
      <c r="BH458" s="185"/>
      <c r="BI458" s="185"/>
      <c r="BJ458" s="185"/>
    </row>
    <row r="459" spans="1:62" x14ac:dyDescent="0.3">
      <c r="A459" s="84">
        <f t="shared" si="65"/>
        <v>57</v>
      </c>
      <c r="B459" s="133">
        <f t="shared" si="65"/>
        <v>2.1193002400526546E-3</v>
      </c>
      <c r="C459" s="73">
        <f t="shared" si="58"/>
        <v>1.0000000000000002</v>
      </c>
      <c r="D459" s="43">
        <f t="shared" si="61"/>
        <v>2.119300240052655E-3</v>
      </c>
      <c r="E459" s="133">
        <f t="shared" si="59"/>
        <v>6.8242925204071254E-3</v>
      </c>
      <c r="F459" s="73">
        <f t="shared" si="60"/>
        <v>1.0000000000000002</v>
      </c>
      <c r="G459" s="43">
        <f t="shared" si="62"/>
        <v>6.8242925204071271E-3</v>
      </c>
      <c r="H459" s="84"/>
      <c r="I459" s="133"/>
      <c r="J459" s="73"/>
      <c r="K459" s="43"/>
      <c r="L459" s="133"/>
      <c r="M459" s="73"/>
      <c r="N459" s="43"/>
      <c r="O459" s="84"/>
      <c r="P459" s="133"/>
      <c r="Q459" s="73"/>
      <c r="R459" s="43"/>
      <c r="S459" s="133"/>
      <c r="T459" s="73"/>
      <c r="U459" s="43"/>
      <c r="V459" s="185"/>
      <c r="W459" s="185"/>
      <c r="X459" s="185"/>
      <c r="Y459" s="185"/>
      <c r="Z459" s="185"/>
      <c r="AA459" s="185"/>
      <c r="AB459" s="185"/>
      <c r="AC459" s="185"/>
      <c r="AD459" s="185"/>
      <c r="AE459" s="185"/>
      <c r="AF459" s="185"/>
      <c r="AG459" s="185"/>
      <c r="AH459" s="185"/>
      <c r="AI459" s="185"/>
      <c r="AJ459" s="185"/>
      <c r="AK459" s="185"/>
      <c r="AL459" s="185"/>
      <c r="AM459" s="185"/>
      <c r="AN459" s="185"/>
      <c r="AO459" s="185"/>
      <c r="AP459" s="185"/>
      <c r="AQ459" s="185"/>
      <c r="AR459" s="185"/>
      <c r="AS459" s="185"/>
      <c r="AT459" s="185"/>
      <c r="AU459" s="185"/>
      <c r="AV459" s="185"/>
      <c r="AW459" s="185"/>
      <c r="AX459" s="185"/>
      <c r="AY459" s="185"/>
      <c r="AZ459" s="185"/>
      <c r="BA459" s="185"/>
      <c r="BB459" s="185"/>
      <c r="BC459" s="185"/>
      <c r="BD459" s="185"/>
      <c r="BE459" s="185"/>
      <c r="BF459" s="185"/>
      <c r="BG459" s="185"/>
      <c r="BH459" s="185"/>
      <c r="BI459" s="185"/>
      <c r="BJ459" s="185"/>
    </row>
    <row r="460" spans="1:62" x14ac:dyDescent="0.3">
      <c r="A460" s="84">
        <f t="shared" si="65"/>
        <v>58</v>
      </c>
      <c r="B460" s="133">
        <f t="shared" si="65"/>
        <v>2.0335079983875032E-3</v>
      </c>
      <c r="C460" s="73">
        <f t="shared" si="58"/>
        <v>1</v>
      </c>
      <c r="D460" s="43">
        <f t="shared" si="61"/>
        <v>2.0335079983875032E-3</v>
      </c>
      <c r="E460" s="133">
        <f t="shared" si="59"/>
        <v>6.7014009309948816E-3</v>
      </c>
      <c r="F460" s="73">
        <f t="shared" si="60"/>
        <v>1</v>
      </c>
      <c r="G460" s="43">
        <f t="shared" si="62"/>
        <v>6.7014009309948816E-3</v>
      </c>
      <c r="H460" s="84"/>
      <c r="I460" s="133"/>
      <c r="J460" s="73"/>
      <c r="K460" s="43"/>
      <c r="L460" s="133"/>
      <c r="M460" s="73"/>
      <c r="N460" s="43"/>
      <c r="O460" s="84"/>
      <c r="P460" s="133"/>
      <c r="Q460" s="73"/>
      <c r="R460" s="43"/>
      <c r="S460" s="133"/>
      <c r="T460" s="73"/>
      <c r="U460" s="43"/>
      <c r="V460" s="185"/>
      <c r="W460" s="185"/>
      <c r="X460" s="185"/>
      <c r="Y460" s="185"/>
      <c r="Z460" s="185"/>
      <c r="AA460" s="185"/>
      <c r="AB460" s="185"/>
      <c r="AC460" s="185"/>
      <c r="AD460" s="185"/>
      <c r="AE460" s="185"/>
      <c r="AF460" s="185"/>
      <c r="AG460" s="185"/>
      <c r="AH460" s="185"/>
      <c r="AI460" s="185"/>
      <c r="AJ460" s="185"/>
      <c r="AK460" s="185"/>
      <c r="AL460" s="185"/>
      <c r="AM460" s="185"/>
      <c r="AN460" s="185"/>
      <c r="AO460" s="185"/>
      <c r="AP460" s="185"/>
      <c r="AQ460" s="185"/>
      <c r="AR460" s="185"/>
      <c r="AS460" s="185"/>
      <c r="AT460" s="185"/>
      <c r="AU460" s="185"/>
      <c r="AV460" s="185"/>
      <c r="AW460" s="185"/>
      <c r="AX460" s="185"/>
      <c r="AY460" s="185"/>
      <c r="AZ460" s="185"/>
      <c r="BA460" s="185"/>
      <c r="BB460" s="185"/>
      <c r="BC460" s="185"/>
      <c r="BD460" s="185"/>
      <c r="BE460" s="185"/>
      <c r="BF460" s="185"/>
      <c r="BG460" s="185"/>
      <c r="BH460" s="185"/>
      <c r="BI460" s="185"/>
      <c r="BJ460" s="185"/>
    </row>
    <row r="461" spans="1:62" x14ac:dyDescent="0.3">
      <c r="A461" s="84">
        <f t="shared" si="65"/>
        <v>59</v>
      </c>
      <c r="B461" s="133">
        <f t="shared" si="65"/>
        <v>1.7158448333030245E-3</v>
      </c>
      <c r="C461" s="73">
        <f t="shared" si="58"/>
        <v>0.99999999999999989</v>
      </c>
      <c r="D461" s="43">
        <f t="shared" si="61"/>
        <v>1.7158448333030242E-3</v>
      </c>
      <c r="E461" s="133">
        <f t="shared" si="59"/>
        <v>6.0153942418499856E-3</v>
      </c>
      <c r="F461" s="73">
        <f t="shared" si="60"/>
        <v>0.99999999999999989</v>
      </c>
      <c r="G461" s="43">
        <f t="shared" si="62"/>
        <v>6.0153942418499848E-3</v>
      </c>
      <c r="H461" s="84"/>
      <c r="I461" s="133"/>
      <c r="J461" s="73"/>
      <c r="K461" s="43"/>
      <c r="L461" s="133"/>
      <c r="M461" s="73"/>
      <c r="N461" s="43"/>
      <c r="O461" s="84"/>
      <c r="P461" s="133"/>
      <c r="Q461" s="73"/>
      <c r="R461" s="43"/>
      <c r="S461" s="133"/>
      <c r="T461" s="73"/>
      <c r="U461" s="43"/>
      <c r="V461" s="185"/>
      <c r="W461" s="185"/>
      <c r="X461" s="185"/>
      <c r="Y461" s="185"/>
      <c r="Z461" s="185"/>
      <c r="AA461" s="185"/>
      <c r="AB461" s="185"/>
      <c r="AC461" s="185"/>
      <c r="AD461" s="185"/>
      <c r="AE461" s="185"/>
      <c r="AF461" s="185"/>
      <c r="AG461" s="185"/>
      <c r="AH461" s="185"/>
      <c r="AI461" s="185"/>
      <c r="AJ461" s="185"/>
      <c r="AK461" s="185"/>
      <c r="AL461" s="185"/>
      <c r="AM461" s="185"/>
      <c r="AN461" s="185"/>
      <c r="AO461" s="185"/>
      <c r="AP461" s="185"/>
      <c r="AQ461" s="185"/>
      <c r="AR461" s="185"/>
      <c r="AS461" s="185"/>
      <c r="AT461" s="185"/>
      <c r="AU461" s="185"/>
      <c r="AV461" s="185"/>
      <c r="AW461" s="185"/>
      <c r="AX461" s="185"/>
      <c r="AY461" s="185"/>
      <c r="AZ461" s="185"/>
      <c r="BA461" s="185"/>
      <c r="BB461" s="185"/>
      <c r="BC461" s="185"/>
      <c r="BD461" s="185"/>
      <c r="BE461" s="185"/>
      <c r="BF461" s="185"/>
      <c r="BG461" s="185"/>
      <c r="BH461" s="185"/>
      <c r="BI461" s="185"/>
      <c r="BJ461" s="185"/>
    </row>
    <row r="462" spans="1:62" x14ac:dyDescent="0.3">
      <c r="A462" s="84">
        <f t="shared" si="65"/>
        <v>60</v>
      </c>
      <c r="B462" s="133">
        <f t="shared" si="65"/>
        <v>1.4213687605604784E-3</v>
      </c>
      <c r="C462" s="73">
        <f t="shared" si="58"/>
        <v>1</v>
      </c>
      <c r="D462" s="43">
        <f t="shared" si="61"/>
        <v>1.4213687605604784E-3</v>
      </c>
      <c r="E462" s="133">
        <f t="shared" si="59"/>
        <v>4.9948309346286301E-3</v>
      </c>
      <c r="F462" s="73">
        <f t="shared" si="60"/>
        <v>1</v>
      </c>
      <c r="G462" s="43">
        <f t="shared" si="62"/>
        <v>4.9948309346286301E-3</v>
      </c>
      <c r="H462" s="84"/>
      <c r="I462" s="133"/>
      <c r="J462" s="73"/>
      <c r="K462" s="43"/>
      <c r="L462" s="133"/>
      <c r="M462" s="73"/>
      <c r="N462" s="43"/>
      <c r="O462" s="84"/>
      <c r="P462" s="133"/>
      <c r="Q462" s="73"/>
      <c r="R462" s="43"/>
      <c r="S462" s="133"/>
      <c r="T462" s="73"/>
      <c r="U462" s="43"/>
      <c r="V462" s="185"/>
      <c r="W462" s="185"/>
      <c r="X462" s="185"/>
      <c r="Y462" s="185"/>
      <c r="Z462" s="185"/>
      <c r="AA462" s="185"/>
      <c r="AB462" s="185"/>
      <c r="AC462" s="185"/>
      <c r="AD462" s="185"/>
      <c r="AE462" s="185"/>
      <c r="AF462" s="185"/>
      <c r="AG462" s="185"/>
      <c r="AH462" s="185"/>
      <c r="AI462" s="185"/>
      <c r="AJ462" s="185"/>
      <c r="AK462" s="185"/>
      <c r="AL462" s="185"/>
      <c r="AM462" s="185"/>
      <c r="AN462" s="185"/>
      <c r="AO462" s="185"/>
      <c r="AP462" s="185"/>
      <c r="AQ462" s="185"/>
      <c r="AR462" s="185"/>
      <c r="AS462" s="185"/>
      <c r="AT462" s="185"/>
      <c r="AU462" s="185"/>
      <c r="AV462" s="185"/>
      <c r="AW462" s="185"/>
      <c r="AX462" s="185"/>
      <c r="AY462" s="185"/>
      <c r="AZ462" s="185"/>
      <c r="BA462" s="185"/>
      <c r="BB462" s="185"/>
      <c r="BC462" s="185"/>
      <c r="BD462" s="185"/>
      <c r="BE462" s="185"/>
      <c r="BF462" s="185"/>
      <c r="BG462" s="185"/>
      <c r="BH462" s="185"/>
      <c r="BI462" s="185"/>
      <c r="BJ462" s="185"/>
    </row>
    <row r="463" spans="1:62" x14ac:dyDescent="0.3">
      <c r="A463" s="84">
        <f t="shared" si="65"/>
        <v>61</v>
      </c>
      <c r="B463" s="133">
        <f t="shared" si="65"/>
        <v>1.3024521012639948E-3</v>
      </c>
      <c r="C463" s="73">
        <f t="shared" si="58"/>
        <v>1</v>
      </c>
      <c r="D463" s="43">
        <f t="shared" si="61"/>
        <v>1.3024521012639948E-3</v>
      </c>
      <c r="E463" s="133">
        <f t="shared" si="59"/>
        <v>4.8063529983063489E-3</v>
      </c>
      <c r="F463" s="73">
        <f t="shared" si="60"/>
        <v>1</v>
      </c>
      <c r="G463" s="43">
        <f t="shared" si="62"/>
        <v>4.8063529983063489E-3</v>
      </c>
      <c r="H463" s="84"/>
      <c r="I463" s="133"/>
      <c r="J463" s="73"/>
      <c r="K463" s="43"/>
      <c r="L463" s="133"/>
      <c r="M463" s="73"/>
      <c r="N463" s="43"/>
      <c r="O463" s="84"/>
      <c r="P463" s="133"/>
      <c r="Q463" s="73"/>
      <c r="R463" s="43"/>
      <c r="S463" s="133"/>
      <c r="T463" s="73"/>
      <c r="U463" s="43"/>
      <c r="V463" s="185"/>
      <c r="W463" s="185"/>
      <c r="X463" s="185"/>
      <c r="Y463" s="185"/>
      <c r="Z463" s="185"/>
      <c r="AA463" s="185"/>
      <c r="AB463" s="185"/>
      <c r="AC463" s="185"/>
      <c r="AD463" s="185"/>
      <c r="AE463" s="185"/>
      <c r="AF463" s="185"/>
      <c r="AG463" s="185"/>
      <c r="AH463" s="185"/>
      <c r="AI463" s="185"/>
      <c r="AJ463" s="185"/>
      <c r="AK463" s="185"/>
      <c r="AL463" s="185"/>
      <c r="AM463" s="185"/>
      <c r="AN463" s="185"/>
      <c r="AO463" s="185"/>
      <c r="AP463" s="185"/>
      <c r="AQ463" s="185"/>
      <c r="AR463" s="185"/>
      <c r="AS463" s="185"/>
      <c r="AT463" s="185"/>
      <c r="AU463" s="185"/>
      <c r="AV463" s="185"/>
      <c r="AW463" s="185"/>
      <c r="AX463" s="185"/>
      <c r="AY463" s="185"/>
      <c r="AZ463" s="185"/>
      <c r="BA463" s="185"/>
      <c r="BB463" s="185"/>
      <c r="BC463" s="185"/>
      <c r="BD463" s="185"/>
      <c r="BE463" s="185"/>
      <c r="BF463" s="185"/>
      <c r="BG463" s="185"/>
      <c r="BH463" s="185"/>
      <c r="BI463" s="185"/>
      <c r="BJ463" s="185"/>
    </row>
    <row r="464" spans="1:62" x14ac:dyDescent="0.3">
      <c r="A464" s="84">
        <f t="shared" si="65"/>
        <v>62</v>
      </c>
      <c r="B464" s="133">
        <f t="shared" si="65"/>
        <v>1.1629983030360847E-3</v>
      </c>
      <c r="C464" s="73">
        <f t="shared" si="58"/>
        <v>1</v>
      </c>
      <c r="D464" s="43">
        <f t="shared" si="61"/>
        <v>1.1629983030360847E-3</v>
      </c>
      <c r="E464" s="133">
        <f t="shared" si="59"/>
        <v>4.6188687945130065E-3</v>
      </c>
      <c r="F464" s="73">
        <f t="shared" si="60"/>
        <v>1</v>
      </c>
      <c r="G464" s="43">
        <f t="shared" si="62"/>
        <v>4.6188687945130065E-3</v>
      </c>
      <c r="H464" s="84"/>
      <c r="I464" s="133"/>
      <c r="J464" s="73"/>
      <c r="K464" s="43"/>
      <c r="L464" s="133"/>
      <c r="M464" s="73"/>
      <c r="N464" s="43"/>
      <c r="O464" s="84"/>
      <c r="P464" s="133"/>
      <c r="Q464" s="73"/>
      <c r="R464" s="43"/>
      <c r="S464" s="133"/>
      <c r="T464" s="73"/>
      <c r="U464" s="43"/>
      <c r="V464" s="185"/>
      <c r="W464" s="185"/>
      <c r="X464" s="185"/>
      <c r="Y464" s="185"/>
      <c r="Z464" s="185"/>
      <c r="AA464" s="185"/>
      <c r="AB464" s="185"/>
      <c r="AC464" s="185"/>
      <c r="AD464" s="185"/>
      <c r="AE464" s="185"/>
      <c r="AF464" s="185"/>
      <c r="AG464" s="185"/>
      <c r="AH464" s="185"/>
      <c r="AI464" s="185"/>
      <c r="AJ464" s="185"/>
      <c r="AK464" s="185"/>
      <c r="AL464" s="185"/>
      <c r="AM464" s="185"/>
      <c r="AN464" s="185"/>
      <c r="AO464" s="185"/>
      <c r="AP464" s="185"/>
      <c r="AQ464" s="185"/>
      <c r="AR464" s="185"/>
      <c r="AS464" s="185"/>
      <c r="AT464" s="185"/>
      <c r="AU464" s="185"/>
      <c r="AV464" s="185"/>
      <c r="AW464" s="185"/>
      <c r="AX464" s="185"/>
      <c r="AY464" s="185"/>
      <c r="AZ464" s="185"/>
      <c r="BA464" s="185"/>
      <c r="BB464" s="185"/>
      <c r="BC464" s="185"/>
      <c r="BD464" s="185"/>
      <c r="BE464" s="185"/>
      <c r="BF464" s="185"/>
      <c r="BG464" s="185"/>
      <c r="BH464" s="185"/>
      <c r="BI464" s="185"/>
      <c r="BJ464" s="185"/>
    </row>
    <row r="465" spans="1:62" x14ac:dyDescent="0.3">
      <c r="A465" s="84">
        <f t="shared" si="65"/>
        <v>63</v>
      </c>
      <c r="B465" s="133">
        <f t="shared" si="65"/>
        <v>1.0199008188687283E-3</v>
      </c>
      <c r="C465" s="73">
        <f t="shared" si="58"/>
        <v>0.99999999999999989</v>
      </c>
      <c r="D465" s="43">
        <f t="shared" si="61"/>
        <v>1.0199008188687281E-3</v>
      </c>
      <c r="E465" s="133">
        <f t="shared" si="59"/>
        <v>3.9977859639255221E-3</v>
      </c>
      <c r="F465" s="73">
        <f t="shared" si="60"/>
        <v>0.99999999999999989</v>
      </c>
      <c r="G465" s="43">
        <f t="shared" si="62"/>
        <v>3.9977859639255212E-3</v>
      </c>
      <c r="H465" s="84"/>
      <c r="I465" s="133"/>
      <c r="J465" s="73"/>
      <c r="K465" s="43"/>
      <c r="L465" s="133"/>
      <c r="M465" s="73"/>
      <c r="N465" s="43"/>
      <c r="O465" s="84"/>
      <c r="P465" s="133"/>
      <c r="Q465" s="73"/>
      <c r="R465" s="43"/>
      <c r="S465" s="133"/>
      <c r="T465" s="73"/>
      <c r="U465" s="43"/>
      <c r="V465" s="185"/>
      <c r="W465" s="185"/>
      <c r="X465" s="185"/>
      <c r="Y465" s="185"/>
      <c r="Z465" s="185"/>
      <c r="AA465" s="185"/>
      <c r="AB465" s="185"/>
      <c r="AC465" s="185"/>
      <c r="AD465" s="185"/>
      <c r="AE465" s="185"/>
      <c r="AF465" s="185"/>
      <c r="AG465" s="185"/>
      <c r="AH465" s="185"/>
      <c r="AI465" s="185"/>
      <c r="AJ465" s="185"/>
      <c r="AK465" s="185"/>
      <c r="AL465" s="185"/>
      <c r="AM465" s="185"/>
      <c r="AN465" s="185"/>
      <c r="AO465" s="185"/>
      <c r="AP465" s="185"/>
      <c r="AQ465" s="185"/>
      <c r="AR465" s="185"/>
      <c r="AS465" s="185"/>
      <c r="AT465" s="185"/>
      <c r="AU465" s="185"/>
      <c r="AV465" s="185"/>
      <c r="AW465" s="185"/>
      <c r="AX465" s="185"/>
      <c r="AY465" s="185"/>
      <c r="AZ465" s="185"/>
      <c r="BA465" s="185"/>
      <c r="BB465" s="185"/>
      <c r="BC465" s="185"/>
      <c r="BD465" s="185"/>
      <c r="BE465" s="185"/>
      <c r="BF465" s="185"/>
      <c r="BG465" s="185"/>
      <c r="BH465" s="185"/>
      <c r="BI465" s="185"/>
      <c r="BJ465" s="185"/>
    </row>
    <row r="466" spans="1:62" x14ac:dyDescent="0.3">
      <c r="A466" s="84">
        <f t="shared" si="65"/>
        <v>64</v>
      </c>
      <c r="B466" s="133">
        <f t="shared" si="65"/>
        <v>8.2744795243068633E-4</v>
      </c>
      <c r="C466" s="73">
        <f t="shared" si="58"/>
        <v>1.0000000000000002</v>
      </c>
      <c r="D466" s="43">
        <f t="shared" si="61"/>
        <v>8.2744795243068655E-4</v>
      </c>
      <c r="E466" s="133">
        <f t="shared" si="59"/>
        <v>3.7529965176299742E-3</v>
      </c>
      <c r="F466" s="73">
        <f t="shared" si="60"/>
        <v>1.0000000000000002</v>
      </c>
      <c r="G466" s="43">
        <f t="shared" si="62"/>
        <v>3.7529965176299751E-3</v>
      </c>
      <c r="H466" s="84"/>
      <c r="I466" s="133"/>
      <c r="J466" s="73"/>
      <c r="K466" s="43"/>
      <c r="L466" s="133"/>
      <c r="M466" s="73"/>
      <c r="N466" s="43"/>
      <c r="O466" s="84"/>
      <c r="P466" s="133"/>
      <c r="Q466" s="73"/>
      <c r="R466" s="43"/>
      <c r="S466" s="133"/>
      <c r="T466" s="73"/>
      <c r="U466" s="43"/>
      <c r="V466" s="185"/>
      <c r="W466" s="185"/>
      <c r="X466" s="185"/>
      <c r="Y466" s="185"/>
      <c r="Z466" s="185"/>
      <c r="AA466" s="185"/>
      <c r="AB466" s="185"/>
      <c r="AC466" s="185"/>
      <c r="AD466" s="185"/>
      <c r="AE466" s="185"/>
      <c r="AF466" s="185"/>
      <c r="AG466" s="185"/>
      <c r="AH466" s="185"/>
      <c r="AI466" s="185"/>
      <c r="AJ466" s="185"/>
      <c r="AK466" s="185"/>
      <c r="AL466" s="185"/>
      <c r="AM466" s="185"/>
      <c r="AN466" s="185"/>
      <c r="AO466" s="185"/>
      <c r="AP466" s="185"/>
      <c r="AQ466" s="185"/>
      <c r="AR466" s="185"/>
      <c r="AS466" s="185"/>
      <c r="AT466" s="185"/>
      <c r="AU466" s="185"/>
      <c r="AV466" s="185"/>
      <c r="AW466" s="185"/>
      <c r="AX466" s="185"/>
      <c r="AY466" s="185"/>
      <c r="AZ466" s="185"/>
      <c r="BA466" s="185"/>
      <c r="BB466" s="185"/>
      <c r="BC466" s="185"/>
      <c r="BD466" s="185"/>
      <c r="BE466" s="185"/>
      <c r="BF466" s="185"/>
      <c r="BG466" s="185"/>
      <c r="BH466" s="185"/>
      <c r="BI466" s="185"/>
      <c r="BJ466" s="185"/>
    </row>
    <row r="467" spans="1:62" x14ac:dyDescent="0.3">
      <c r="A467" s="84">
        <f t="shared" ref="A467:B482" si="66">A272</f>
        <v>65</v>
      </c>
      <c r="B467" s="133">
        <f t="shared" si="66"/>
        <v>7.2310603689198887E-4</v>
      </c>
      <c r="C467" s="73">
        <f t="shared" ref="C467:C486" si="67">C272/$C367</f>
        <v>1</v>
      </c>
      <c r="D467" s="43">
        <f t="shared" si="61"/>
        <v>7.2310603689198887E-4</v>
      </c>
      <c r="E467" s="133">
        <f t="shared" ref="E467:E485" si="68">E272</f>
        <v>3.4568642240058616E-3</v>
      </c>
      <c r="F467" s="73">
        <f t="shared" ref="F467:F485" si="69">F272/$C367</f>
        <v>1</v>
      </c>
      <c r="G467" s="43">
        <f t="shared" si="62"/>
        <v>3.4568642240058616E-3</v>
      </c>
      <c r="H467" s="84"/>
      <c r="I467" s="133"/>
      <c r="J467" s="73"/>
      <c r="K467" s="43"/>
      <c r="L467" s="133"/>
      <c r="M467" s="73"/>
      <c r="N467" s="43"/>
      <c r="O467" s="84"/>
      <c r="P467" s="133"/>
      <c r="Q467" s="73"/>
      <c r="R467" s="43"/>
      <c r="S467" s="133"/>
      <c r="T467" s="73"/>
      <c r="U467" s="43"/>
      <c r="V467" s="185"/>
      <c r="W467" s="185"/>
      <c r="X467" s="185"/>
      <c r="Y467" s="185"/>
      <c r="Z467" s="185"/>
      <c r="AA467" s="185"/>
      <c r="AB467" s="185"/>
      <c r="AC467" s="185"/>
      <c r="AD467" s="185"/>
      <c r="AE467" s="185"/>
      <c r="AF467" s="185"/>
      <c r="AG467" s="185"/>
      <c r="AH467" s="185"/>
      <c r="AI467" s="185"/>
      <c r="AJ467" s="185"/>
      <c r="AK467" s="185"/>
      <c r="AL467" s="185"/>
      <c r="AM467" s="185"/>
      <c r="AN467" s="185"/>
      <c r="AO467" s="185"/>
      <c r="AP467" s="185"/>
      <c r="AQ467" s="185"/>
      <c r="AR467" s="185"/>
      <c r="AS467" s="185"/>
      <c r="AT467" s="185"/>
      <c r="AU467" s="185"/>
      <c r="AV467" s="185"/>
      <c r="AW467" s="185"/>
      <c r="AX467" s="185"/>
      <c r="AY467" s="185"/>
      <c r="AZ467" s="185"/>
      <c r="BA467" s="185"/>
      <c r="BB467" s="185"/>
      <c r="BC467" s="185"/>
      <c r="BD467" s="185"/>
      <c r="BE467" s="185"/>
      <c r="BF467" s="185"/>
      <c r="BG467" s="185"/>
      <c r="BH467" s="185"/>
      <c r="BI467" s="185"/>
      <c r="BJ467" s="185"/>
    </row>
    <row r="468" spans="1:62" x14ac:dyDescent="0.3">
      <c r="A468" s="84">
        <f t="shared" si="66"/>
        <v>66</v>
      </c>
      <c r="B468" s="133">
        <f t="shared" si="66"/>
        <v>6.393012602847176E-4</v>
      </c>
      <c r="C468" s="73">
        <f t="shared" si="67"/>
        <v>1</v>
      </c>
      <c r="D468" s="43">
        <f t="shared" si="61"/>
        <v>6.393012602847176E-4</v>
      </c>
      <c r="E468" s="133">
        <f t="shared" si="68"/>
        <v>3.071958491129778E-3</v>
      </c>
      <c r="F468" s="73">
        <f t="shared" si="69"/>
        <v>1</v>
      </c>
      <c r="G468" s="43">
        <f t="shared" si="62"/>
        <v>3.071958491129778E-3</v>
      </c>
      <c r="H468" s="84"/>
      <c r="I468" s="133"/>
      <c r="J468" s="73"/>
      <c r="K468" s="43"/>
      <c r="L468" s="133"/>
      <c r="M468" s="73"/>
      <c r="N468" s="43"/>
      <c r="O468" s="84"/>
      <c r="P468" s="133"/>
      <c r="Q468" s="73"/>
      <c r="R468" s="43"/>
      <c r="S468" s="133"/>
      <c r="T468" s="73"/>
      <c r="U468" s="43"/>
      <c r="V468" s="185"/>
      <c r="W468" s="185"/>
      <c r="X468" s="185"/>
      <c r="Y468" s="185"/>
      <c r="Z468" s="185"/>
      <c r="AA468" s="185"/>
      <c r="AB468" s="185"/>
      <c r="AC468" s="185"/>
      <c r="AD468" s="185"/>
      <c r="AE468" s="185"/>
      <c r="AF468" s="185"/>
      <c r="AG468" s="185"/>
      <c r="AH468" s="185"/>
      <c r="AI468" s="185"/>
      <c r="AJ468" s="185"/>
      <c r="AK468" s="185"/>
      <c r="AL468" s="185"/>
      <c r="AM468" s="185"/>
      <c r="AN468" s="185"/>
      <c r="AO468" s="185"/>
      <c r="AP468" s="185"/>
      <c r="AQ468" s="185"/>
      <c r="AR468" s="185"/>
      <c r="AS468" s="185"/>
      <c r="AT468" s="185"/>
      <c r="AU468" s="185"/>
      <c r="AV468" s="185"/>
      <c r="AW468" s="185"/>
      <c r="AX468" s="185"/>
      <c r="AY468" s="185"/>
      <c r="AZ468" s="185"/>
      <c r="BA468" s="185"/>
      <c r="BB468" s="185"/>
      <c r="BC468" s="185"/>
      <c r="BD468" s="185"/>
      <c r="BE468" s="185"/>
      <c r="BF468" s="185"/>
      <c r="BG468" s="185"/>
      <c r="BH468" s="185"/>
      <c r="BI468" s="185"/>
      <c r="BJ468" s="185"/>
    </row>
    <row r="469" spans="1:62" x14ac:dyDescent="0.3">
      <c r="A469" s="84">
        <f t="shared" si="66"/>
        <v>67</v>
      </c>
      <c r="B469" s="133">
        <f t="shared" si="66"/>
        <v>5.4787786762223989E-4</v>
      </c>
      <c r="C469" s="73">
        <f t="shared" si="67"/>
        <v>0.99999999999999978</v>
      </c>
      <c r="D469" s="43">
        <f t="shared" si="61"/>
        <v>5.4787786762223979E-4</v>
      </c>
      <c r="E469" s="133">
        <f t="shared" si="68"/>
        <v>2.6959963510141539E-3</v>
      </c>
      <c r="F469" s="73">
        <f t="shared" si="69"/>
        <v>0.99999999999999978</v>
      </c>
      <c r="G469" s="43">
        <f t="shared" si="62"/>
        <v>2.6959963510141535E-3</v>
      </c>
      <c r="H469" s="84"/>
      <c r="I469" s="133"/>
      <c r="J469" s="73"/>
      <c r="K469" s="43"/>
      <c r="L469" s="133"/>
      <c r="M469" s="73"/>
      <c r="N469" s="43"/>
      <c r="O469" s="84"/>
      <c r="P469" s="133"/>
      <c r="Q469" s="73"/>
      <c r="R469" s="43"/>
      <c r="S469" s="133"/>
      <c r="T469" s="73"/>
      <c r="U469" s="43"/>
      <c r="V469" s="185"/>
      <c r="W469" s="185"/>
      <c r="X469" s="185"/>
      <c r="Y469" s="185"/>
      <c r="Z469" s="185"/>
      <c r="AA469" s="185"/>
      <c r="AB469" s="185"/>
      <c r="AC469" s="185"/>
      <c r="AD469" s="185"/>
      <c r="AE469" s="185"/>
      <c r="AF469" s="185"/>
      <c r="AG469" s="185"/>
      <c r="AH469" s="185"/>
      <c r="AI469" s="185"/>
      <c r="AJ469" s="185"/>
      <c r="AK469" s="185"/>
      <c r="AL469" s="185"/>
      <c r="AM469" s="185"/>
      <c r="AN469" s="185"/>
      <c r="AO469" s="185"/>
      <c r="AP469" s="185"/>
      <c r="AQ469" s="185"/>
      <c r="AR469" s="185"/>
      <c r="AS469" s="185"/>
      <c r="AT469" s="185"/>
      <c r="AU469" s="185"/>
      <c r="AV469" s="185"/>
      <c r="AW469" s="185"/>
      <c r="AX469" s="185"/>
      <c r="AY469" s="185"/>
      <c r="AZ469" s="185"/>
      <c r="BA469" s="185"/>
      <c r="BB469" s="185"/>
      <c r="BC469" s="185"/>
      <c r="BD469" s="185"/>
      <c r="BE469" s="185"/>
      <c r="BF469" s="185"/>
      <c r="BG469" s="185"/>
      <c r="BH469" s="185"/>
      <c r="BI469" s="185"/>
      <c r="BJ469" s="185"/>
    </row>
    <row r="470" spans="1:62" x14ac:dyDescent="0.3">
      <c r="A470" s="84">
        <f t="shared" si="66"/>
        <v>68</v>
      </c>
      <c r="B470" s="133">
        <f t="shared" si="66"/>
        <v>4.2399254568105626E-4</v>
      </c>
      <c r="C470" s="73">
        <f t="shared" si="67"/>
        <v>1</v>
      </c>
      <c r="D470" s="43">
        <f t="shared" si="61"/>
        <v>4.2399254568105626E-4</v>
      </c>
      <c r="E470" s="133">
        <f t="shared" si="68"/>
        <v>2.416095022029394E-3</v>
      </c>
      <c r="F470" s="73">
        <f t="shared" si="69"/>
        <v>1</v>
      </c>
      <c r="G470" s="43">
        <f t="shared" si="62"/>
        <v>2.416095022029394E-3</v>
      </c>
      <c r="H470" s="84"/>
      <c r="I470" s="133"/>
      <c r="J470" s="73"/>
      <c r="K470" s="43"/>
      <c r="L470" s="133"/>
      <c r="M470" s="73"/>
      <c r="N470" s="43"/>
      <c r="O470" s="84"/>
      <c r="P470" s="133"/>
      <c r="Q470" s="73"/>
      <c r="R470" s="43"/>
      <c r="S470" s="133"/>
      <c r="T470" s="73"/>
      <c r="U470" s="43"/>
      <c r="V470" s="185"/>
      <c r="W470" s="185"/>
      <c r="X470" s="185"/>
      <c r="Y470" s="185"/>
      <c r="Z470" s="185"/>
      <c r="AA470" s="185"/>
      <c r="AB470" s="185"/>
      <c r="AC470" s="185"/>
      <c r="AD470" s="185"/>
      <c r="AE470" s="185"/>
      <c r="AF470" s="185"/>
      <c r="AG470" s="185"/>
      <c r="AH470" s="185"/>
      <c r="AI470" s="185"/>
      <c r="AJ470" s="185"/>
      <c r="AK470" s="185"/>
      <c r="AL470" s="185"/>
      <c r="AM470" s="185"/>
      <c r="AN470" s="185"/>
      <c r="AO470" s="185"/>
      <c r="AP470" s="185"/>
      <c r="AQ470" s="185"/>
      <c r="AR470" s="185"/>
      <c r="AS470" s="185"/>
      <c r="AT470" s="185"/>
      <c r="AU470" s="185"/>
      <c r="AV470" s="185"/>
      <c r="AW470" s="185"/>
      <c r="AX470" s="185"/>
      <c r="AY470" s="185"/>
      <c r="AZ470" s="185"/>
      <c r="BA470" s="185"/>
      <c r="BB470" s="185"/>
      <c r="BC470" s="185"/>
      <c r="BD470" s="185"/>
      <c r="BE470" s="185"/>
      <c r="BF470" s="185"/>
      <c r="BG470" s="185"/>
      <c r="BH470" s="185"/>
      <c r="BI470" s="185"/>
      <c r="BJ470" s="185"/>
    </row>
    <row r="471" spans="1:62" x14ac:dyDescent="0.3">
      <c r="A471" s="84">
        <f t="shared" si="66"/>
        <v>69</v>
      </c>
      <c r="B471" s="133">
        <f t="shared" si="66"/>
        <v>3.988179882812435E-4</v>
      </c>
      <c r="C471" s="73">
        <f t="shared" si="67"/>
        <v>1</v>
      </c>
      <c r="D471" s="43">
        <f t="shared" ref="D471:D486" si="70">B471*C471</f>
        <v>3.988179882812435E-4</v>
      </c>
      <c r="E471" s="133">
        <f t="shared" si="68"/>
        <v>2.2524603989306112E-3</v>
      </c>
      <c r="F471" s="73">
        <f t="shared" si="69"/>
        <v>1</v>
      </c>
      <c r="G471" s="43">
        <f t="shared" ref="G471:G485" si="71">E471*F471</f>
        <v>2.2524603989306112E-3</v>
      </c>
      <c r="H471" s="84"/>
      <c r="I471" s="133"/>
      <c r="J471" s="73"/>
      <c r="K471" s="43"/>
      <c r="L471" s="133"/>
      <c r="M471" s="73"/>
      <c r="N471" s="43"/>
      <c r="O471" s="84"/>
      <c r="P471" s="133"/>
      <c r="Q471" s="73"/>
      <c r="R471" s="43"/>
      <c r="S471" s="133"/>
      <c r="T471" s="73"/>
      <c r="U471" s="43"/>
      <c r="V471" s="185"/>
      <c r="W471" s="185"/>
      <c r="X471" s="185"/>
      <c r="Y471" s="185"/>
      <c r="Z471" s="185"/>
      <c r="AA471" s="185"/>
      <c r="AB471" s="185"/>
      <c r="AC471" s="185"/>
      <c r="AD471" s="185"/>
      <c r="AE471" s="185"/>
      <c r="AF471" s="185"/>
      <c r="AG471" s="185"/>
      <c r="AH471" s="185"/>
      <c r="AI471" s="185"/>
      <c r="AJ471" s="185"/>
      <c r="AK471" s="185"/>
      <c r="AL471" s="185"/>
      <c r="AM471" s="185"/>
      <c r="AN471" s="185"/>
      <c r="AO471" s="185"/>
      <c r="AP471" s="185"/>
      <c r="AQ471" s="185"/>
      <c r="AR471" s="185"/>
      <c r="AS471" s="185"/>
      <c r="AT471" s="185"/>
      <c r="AU471" s="185"/>
      <c r="AV471" s="185"/>
      <c r="AW471" s="185"/>
      <c r="AX471" s="185"/>
      <c r="AY471" s="185"/>
      <c r="AZ471" s="185"/>
      <c r="BA471" s="185"/>
      <c r="BB471" s="185"/>
      <c r="BC471" s="185"/>
      <c r="BD471" s="185"/>
      <c r="BE471" s="185"/>
      <c r="BF471" s="185"/>
      <c r="BG471" s="185"/>
      <c r="BH471" s="185"/>
      <c r="BI471" s="185"/>
      <c r="BJ471" s="185"/>
    </row>
    <row r="472" spans="1:62" x14ac:dyDescent="0.3">
      <c r="A472" s="84">
        <f t="shared" si="66"/>
        <v>70</v>
      </c>
      <c r="B472" s="133">
        <f t="shared" si="66"/>
        <v>3.3190666466595186E-4</v>
      </c>
      <c r="C472" s="73">
        <f t="shared" si="67"/>
        <v>1</v>
      </c>
      <c r="D472" s="43">
        <f t="shared" si="70"/>
        <v>3.3190666466595186E-4</v>
      </c>
      <c r="E472" s="133">
        <f t="shared" si="68"/>
        <v>1.8894167816912069E-3</v>
      </c>
      <c r="F472" s="73">
        <f t="shared" si="69"/>
        <v>1</v>
      </c>
      <c r="G472" s="43">
        <f t="shared" si="71"/>
        <v>1.8894167816912069E-3</v>
      </c>
      <c r="H472" s="84"/>
      <c r="I472" s="133"/>
      <c r="J472" s="73"/>
      <c r="K472" s="43"/>
      <c r="L472" s="133"/>
      <c r="M472" s="73"/>
      <c r="N472" s="43"/>
      <c r="O472" s="84"/>
      <c r="P472" s="133"/>
      <c r="Q472" s="73"/>
      <c r="R472" s="43"/>
      <c r="S472" s="133"/>
      <c r="T472" s="73"/>
      <c r="U472" s="43"/>
      <c r="V472" s="185"/>
      <c r="W472" s="185"/>
      <c r="X472" s="185"/>
      <c r="Y472" s="185"/>
      <c r="Z472" s="185"/>
      <c r="AA472" s="185"/>
      <c r="AB472" s="185"/>
      <c r="AC472" s="185"/>
      <c r="AD472" s="185"/>
      <c r="AE472" s="185"/>
      <c r="AF472" s="185"/>
      <c r="AG472" s="185"/>
      <c r="AH472" s="185"/>
      <c r="AI472" s="185"/>
      <c r="AJ472" s="185"/>
      <c r="AK472" s="185"/>
      <c r="AL472" s="185"/>
      <c r="AM472" s="185"/>
      <c r="AN472" s="185"/>
      <c r="AO472" s="185"/>
      <c r="AP472" s="185"/>
      <c r="AQ472" s="185"/>
      <c r="AR472" s="185"/>
      <c r="AS472" s="185"/>
      <c r="AT472" s="185"/>
      <c r="AU472" s="185"/>
      <c r="AV472" s="185"/>
      <c r="AW472" s="185"/>
      <c r="AX472" s="185"/>
      <c r="AY472" s="185"/>
      <c r="AZ472" s="185"/>
      <c r="BA472" s="185"/>
      <c r="BB472" s="185"/>
      <c r="BC472" s="185"/>
      <c r="BD472" s="185"/>
      <c r="BE472" s="185"/>
      <c r="BF472" s="185"/>
      <c r="BG472" s="185"/>
      <c r="BH472" s="185"/>
      <c r="BI472" s="185"/>
      <c r="BJ472" s="185"/>
    </row>
    <row r="473" spans="1:62" x14ac:dyDescent="0.3">
      <c r="A473" s="84">
        <f t="shared" si="66"/>
        <v>71</v>
      </c>
      <c r="B473" s="133">
        <f t="shared" si="66"/>
        <v>2.7559515469268656E-4</v>
      </c>
      <c r="C473" s="73">
        <f t="shared" si="67"/>
        <v>1</v>
      </c>
      <c r="D473" s="43">
        <f t="shared" si="70"/>
        <v>2.7559515469268656E-4</v>
      </c>
      <c r="E473" s="133">
        <f t="shared" si="68"/>
        <v>1.6307150799904999E-3</v>
      </c>
      <c r="F473" s="73">
        <f t="shared" si="69"/>
        <v>1</v>
      </c>
      <c r="G473" s="43">
        <f t="shared" si="71"/>
        <v>1.6307150799904999E-3</v>
      </c>
      <c r="H473" s="84"/>
      <c r="I473" s="133"/>
      <c r="J473" s="73"/>
      <c r="K473" s="43"/>
      <c r="L473" s="133"/>
      <c r="M473" s="73"/>
      <c r="N473" s="43"/>
      <c r="O473" s="84"/>
      <c r="P473" s="133"/>
      <c r="Q473" s="73"/>
      <c r="R473" s="43"/>
      <c r="S473" s="133"/>
      <c r="T473" s="73"/>
      <c r="U473" s="43"/>
      <c r="V473" s="185"/>
      <c r="W473" s="185"/>
      <c r="X473" s="185"/>
      <c r="Y473" s="185"/>
      <c r="Z473" s="185"/>
      <c r="AA473" s="185"/>
      <c r="AB473" s="185"/>
      <c r="AC473" s="185"/>
      <c r="AD473" s="185"/>
      <c r="AE473" s="185"/>
      <c r="AF473" s="185"/>
      <c r="AG473" s="185"/>
      <c r="AH473" s="185"/>
      <c r="AI473" s="185"/>
      <c r="AJ473" s="185"/>
      <c r="AK473" s="185"/>
      <c r="AL473" s="185"/>
      <c r="AM473" s="185"/>
      <c r="AN473" s="185"/>
      <c r="AO473" s="185"/>
      <c r="AP473" s="185"/>
      <c r="AQ473" s="185"/>
      <c r="AR473" s="185"/>
      <c r="AS473" s="185"/>
      <c r="AT473" s="185"/>
      <c r="AU473" s="185"/>
      <c r="AV473" s="185"/>
      <c r="AW473" s="185"/>
      <c r="AX473" s="185"/>
      <c r="AY473" s="185"/>
      <c r="AZ473" s="185"/>
      <c r="BA473" s="185"/>
      <c r="BB473" s="185"/>
      <c r="BC473" s="185"/>
      <c r="BD473" s="185"/>
      <c r="BE473" s="185"/>
      <c r="BF473" s="185"/>
      <c r="BG473" s="185"/>
      <c r="BH473" s="185"/>
      <c r="BI473" s="185"/>
      <c r="BJ473" s="185"/>
    </row>
    <row r="474" spans="1:62" x14ac:dyDescent="0.3">
      <c r="A474" s="84">
        <f t="shared" si="66"/>
        <v>72</v>
      </c>
      <c r="B474" s="133">
        <f t="shared" si="66"/>
        <v>2.2060862142467459E-4</v>
      </c>
      <c r="C474" s="73">
        <f t="shared" si="67"/>
        <v>1</v>
      </c>
      <c r="D474" s="43">
        <f t="shared" si="70"/>
        <v>2.2060862142467459E-4</v>
      </c>
      <c r="E474" s="133">
        <f t="shared" si="68"/>
        <v>1.3402139373637138E-3</v>
      </c>
      <c r="F474" s="73">
        <f t="shared" si="69"/>
        <v>1</v>
      </c>
      <c r="G474" s="43">
        <f t="shared" si="71"/>
        <v>1.3402139373637138E-3</v>
      </c>
      <c r="H474" s="84"/>
      <c r="I474" s="133"/>
      <c r="J474" s="73"/>
      <c r="K474" s="43"/>
      <c r="L474" s="133"/>
      <c r="M474" s="73"/>
      <c r="N474" s="43"/>
      <c r="O474" s="84"/>
      <c r="P474" s="133"/>
      <c r="Q474" s="73"/>
      <c r="R474" s="43"/>
      <c r="S474" s="133"/>
      <c r="T474" s="73"/>
      <c r="U474" s="43"/>
      <c r="V474" s="185"/>
      <c r="W474" s="185"/>
      <c r="X474" s="185"/>
      <c r="Y474" s="185"/>
      <c r="Z474" s="185"/>
      <c r="AA474" s="185"/>
      <c r="AB474" s="185"/>
      <c r="AC474" s="185"/>
      <c r="AD474" s="185"/>
      <c r="AE474" s="185"/>
      <c r="AF474" s="185"/>
      <c r="AG474" s="185"/>
      <c r="AH474" s="185"/>
      <c r="AI474" s="185"/>
      <c r="AJ474" s="185"/>
      <c r="AK474" s="185"/>
      <c r="AL474" s="185"/>
      <c r="AM474" s="185"/>
      <c r="AN474" s="185"/>
      <c r="AO474" s="185"/>
      <c r="AP474" s="185"/>
      <c r="AQ474" s="185"/>
      <c r="AR474" s="185"/>
      <c r="AS474" s="185"/>
      <c r="AT474" s="185"/>
      <c r="AU474" s="185"/>
      <c r="AV474" s="185"/>
      <c r="AW474" s="185"/>
      <c r="AX474" s="185"/>
      <c r="AY474" s="185"/>
      <c r="AZ474" s="185"/>
      <c r="BA474" s="185"/>
      <c r="BB474" s="185"/>
      <c r="BC474" s="185"/>
      <c r="BD474" s="185"/>
      <c r="BE474" s="185"/>
      <c r="BF474" s="185"/>
      <c r="BG474" s="185"/>
      <c r="BH474" s="185"/>
      <c r="BI474" s="185"/>
      <c r="BJ474" s="185"/>
    </row>
    <row r="475" spans="1:62" x14ac:dyDescent="0.3">
      <c r="A475" s="84">
        <f t="shared" si="66"/>
        <v>73</v>
      </c>
      <c r="B475" s="133">
        <f t="shared" si="66"/>
        <v>1.7555941344606234E-4</v>
      </c>
      <c r="C475" s="73">
        <f t="shared" si="67"/>
        <v>1</v>
      </c>
      <c r="D475" s="43">
        <f t="shared" si="70"/>
        <v>1.7555941344606234E-4</v>
      </c>
      <c r="E475" s="133">
        <f t="shared" si="68"/>
        <v>1.075549840489367E-3</v>
      </c>
      <c r="F475" s="73">
        <f t="shared" si="69"/>
        <v>1</v>
      </c>
      <c r="G475" s="43">
        <f t="shared" si="71"/>
        <v>1.075549840489367E-3</v>
      </c>
      <c r="H475" s="84"/>
      <c r="I475" s="133"/>
      <c r="J475" s="73"/>
      <c r="K475" s="43"/>
      <c r="L475" s="133"/>
      <c r="M475" s="73"/>
      <c r="N475" s="43"/>
      <c r="O475" s="84"/>
      <c r="P475" s="133"/>
      <c r="Q475" s="73"/>
      <c r="R475" s="43"/>
      <c r="S475" s="133"/>
      <c r="T475" s="73"/>
      <c r="U475" s="43"/>
      <c r="V475" s="185"/>
      <c r="W475" s="185"/>
      <c r="X475" s="185"/>
      <c r="Y475" s="185"/>
      <c r="Z475" s="185"/>
      <c r="AA475" s="185"/>
      <c r="AB475" s="185"/>
      <c r="AC475" s="185"/>
      <c r="AD475" s="185"/>
      <c r="AE475" s="185"/>
      <c r="AF475" s="185"/>
      <c r="AG475" s="185"/>
      <c r="AH475" s="185"/>
      <c r="AI475" s="185"/>
      <c r="AJ475" s="185"/>
      <c r="AK475" s="185"/>
      <c r="AL475" s="185"/>
      <c r="AM475" s="185"/>
      <c r="AN475" s="185"/>
      <c r="AO475" s="185"/>
      <c r="AP475" s="185"/>
      <c r="AQ475" s="185"/>
      <c r="AR475" s="185"/>
      <c r="AS475" s="185"/>
      <c r="AT475" s="185"/>
      <c r="AU475" s="185"/>
      <c r="AV475" s="185"/>
      <c r="AW475" s="185"/>
      <c r="AX475" s="185"/>
      <c r="AY475" s="185"/>
      <c r="AZ475" s="185"/>
      <c r="BA475" s="185"/>
      <c r="BB475" s="185"/>
      <c r="BC475" s="185"/>
      <c r="BD475" s="185"/>
      <c r="BE475" s="185"/>
      <c r="BF475" s="185"/>
      <c r="BG475" s="185"/>
      <c r="BH475" s="185"/>
      <c r="BI475" s="185"/>
      <c r="BJ475" s="185"/>
    </row>
    <row r="476" spans="1:62" x14ac:dyDescent="0.3">
      <c r="A476" s="84">
        <f t="shared" si="66"/>
        <v>74</v>
      </c>
      <c r="B476" s="133">
        <f t="shared" si="66"/>
        <v>1.2057288017805037E-4</v>
      </c>
      <c r="C476" s="73">
        <f t="shared" si="67"/>
        <v>1</v>
      </c>
      <c r="D476" s="43">
        <f t="shared" si="70"/>
        <v>1.2057288017805037E-4</v>
      </c>
      <c r="E476" s="133">
        <f t="shared" si="68"/>
        <v>8.4202269618847264E-4</v>
      </c>
      <c r="F476" s="73">
        <f t="shared" si="69"/>
        <v>1</v>
      </c>
      <c r="G476" s="43">
        <f t="shared" si="71"/>
        <v>8.4202269618847264E-4</v>
      </c>
      <c r="H476" s="84"/>
      <c r="I476" s="133"/>
      <c r="J476" s="73"/>
      <c r="K476" s="43"/>
      <c r="L476" s="133"/>
      <c r="M476" s="73"/>
      <c r="N476" s="43"/>
      <c r="O476" s="84"/>
      <c r="P476" s="133"/>
      <c r="Q476" s="73"/>
      <c r="R476" s="43"/>
      <c r="S476" s="133"/>
      <c r="T476" s="73"/>
      <c r="U476" s="43"/>
      <c r="V476" s="185"/>
      <c r="W476" s="185"/>
      <c r="X476" s="185"/>
      <c r="Y476" s="185"/>
      <c r="Z476" s="185"/>
      <c r="AA476" s="185"/>
      <c r="AB476" s="185"/>
      <c r="AC476" s="185"/>
      <c r="AD476" s="185"/>
      <c r="AE476" s="185"/>
      <c r="AF476" s="185"/>
      <c r="AG476" s="185"/>
      <c r="AH476" s="185"/>
      <c r="AI476" s="185"/>
      <c r="AJ476" s="185"/>
      <c r="AK476" s="185"/>
      <c r="AL476" s="185"/>
      <c r="AM476" s="185"/>
      <c r="AN476" s="185"/>
      <c r="AO476" s="185"/>
      <c r="AP476" s="185"/>
      <c r="AQ476" s="185"/>
      <c r="AR476" s="185"/>
      <c r="AS476" s="185"/>
      <c r="AT476" s="185"/>
      <c r="AU476" s="185"/>
      <c r="AV476" s="185"/>
      <c r="AW476" s="185"/>
      <c r="AX476" s="185"/>
      <c r="AY476" s="185"/>
      <c r="AZ476" s="185"/>
      <c r="BA476" s="185"/>
      <c r="BB476" s="185"/>
      <c r="BC476" s="185"/>
      <c r="BD476" s="185"/>
      <c r="BE476" s="185"/>
      <c r="BF476" s="185"/>
      <c r="BG476" s="185"/>
      <c r="BH476" s="185"/>
      <c r="BI476" s="185"/>
      <c r="BJ476" s="185"/>
    </row>
    <row r="477" spans="1:62" x14ac:dyDescent="0.3">
      <c r="A477" s="84">
        <f t="shared" si="66"/>
        <v>75</v>
      </c>
      <c r="B477" s="133">
        <f t="shared" si="66"/>
        <v>9.3410857720357699E-5</v>
      </c>
      <c r="C477" s="73">
        <f t="shared" si="67"/>
        <v>1</v>
      </c>
      <c r="D477" s="43">
        <f t="shared" si="70"/>
        <v>9.3410857720357699E-5</v>
      </c>
      <c r="E477" s="133">
        <f t="shared" si="68"/>
        <v>6.6546955021347029E-4</v>
      </c>
      <c r="F477" s="73">
        <f t="shared" si="69"/>
        <v>1</v>
      </c>
      <c r="G477" s="43">
        <f t="shared" si="71"/>
        <v>6.6546955021347029E-4</v>
      </c>
      <c r="H477" s="84"/>
      <c r="I477" s="133"/>
      <c r="J477" s="73"/>
      <c r="K477" s="43"/>
      <c r="L477" s="133"/>
      <c r="M477" s="73"/>
      <c r="N477" s="43"/>
      <c r="O477" s="84"/>
      <c r="P477" s="133"/>
      <c r="Q477" s="73"/>
      <c r="R477" s="43"/>
      <c r="S477" s="133"/>
      <c r="T477" s="73"/>
      <c r="U477" s="43"/>
      <c r="V477" s="185"/>
      <c r="W477" s="185"/>
      <c r="X477" s="185"/>
      <c r="Y477" s="185"/>
      <c r="Z477" s="185"/>
      <c r="AA477" s="185"/>
      <c r="AB477" s="185"/>
      <c r="AC477" s="185"/>
      <c r="AD477" s="185"/>
      <c r="AE477" s="185"/>
      <c r="AF477" s="185"/>
      <c r="AG477" s="185"/>
      <c r="AH477" s="185"/>
      <c r="AI477" s="185"/>
      <c r="AJ477" s="185"/>
      <c r="AK477" s="185"/>
      <c r="AL477" s="185"/>
      <c r="AM477" s="185"/>
      <c r="AN477" s="185"/>
      <c r="AO477" s="185"/>
      <c r="AP477" s="185"/>
      <c r="AQ477" s="185"/>
      <c r="AR477" s="185"/>
      <c r="AS477" s="185"/>
      <c r="AT477" s="185"/>
      <c r="AU477" s="185"/>
      <c r="AV477" s="185"/>
      <c r="AW477" s="185"/>
      <c r="AX477" s="185"/>
      <c r="AY477" s="185"/>
      <c r="AZ477" s="185"/>
      <c r="BA477" s="185"/>
      <c r="BB477" s="185"/>
      <c r="BC477" s="185"/>
      <c r="BD477" s="185"/>
      <c r="BE477" s="185"/>
      <c r="BF477" s="185"/>
      <c r="BG477" s="185"/>
      <c r="BH477" s="185"/>
      <c r="BI477" s="185"/>
      <c r="BJ477" s="185"/>
    </row>
    <row r="478" spans="1:62" x14ac:dyDescent="0.3">
      <c r="A478" s="84">
        <f t="shared" si="66"/>
        <v>76</v>
      </c>
      <c r="B478" s="133">
        <f t="shared" si="66"/>
        <v>7.2211230436304888E-5</v>
      </c>
      <c r="C478" s="73">
        <f t="shared" si="67"/>
        <v>1</v>
      </c>
      <c r="D478" s="43">
        <f t="shared" si="70"/>
        <v>7.2211230436304888E-5</v>
      </c>
      <c r="E478" s="133">
        <f t="shared" si="68"/>
        <v>4.4088599867303583E-4</v>
      </c>
      <c r="F478" s="73">
        <f t="shared" si="69"/>
        <v>1</v>
      </c>
      <c r="G478" s="43">
        <f t="shared" si="71"/>
        <v>4.4088599867303583E-4</v>
      </c>
      <c r="H478" s="84"/>
      <c r="I478" s="133"/>
      <c r="J478" s="73"/>
      <c r="K478" s="43"/>
      <c r="L478" s="133"/>
      <c r="M478" s="73"/>
      <c r="N478" s="43"/>
      <c r="O478" s="84"/>
      <c r="P478" s="133"/>
      <c r="Q478" s="73"/>
      <c r="R478" s="43"/>
      <c r="S478" s="133"/>
      <c r="T478" s="73"/>
      <c r="U478" s="43"/>
      <c r="V478" s="185"/>
      <c r="W478" s="185"/>
      <c r="X478" s="185"/>
      <c r="Y478" s="185"/>
      <c r="Z478" s="185"/>
      <c r="AA478" s="185"/>
      <c r="AB478" s="185"/>
      <c r="AC478" s="185"/>
      <c r="AD478" s="185"/>
      <c r="AE478" s="185"/>
      <c r="AF478" s="185"/>
      <c r="AG478" s="185"/>
      <c r="AH478" s="185"/>
      <c r="AI478" s="185"/>
      <c r="AJ478" s="185"/>
      <c r="AK478" s="185"/>
      <c r="AL478" s="185"/>
      <c r="AM478" s="185"/>
      <c r="AN478" s="185"/>
      <c r="AO478" s="185"/>
      <c r="AP478" s="185"/>
      <c r="AQ478" s="185"/>
      <c r="AR478" s="185"/>
      <c r="AS478" s="185"/>
      <c r="AT478" s="185"/>
      <c r="AU478" s="185"/>
      <c r="AV478" s="185"/>
      <c r="AW478" s="185"/>
      <c r="AX478" s="185"/>
      <c r="AY478" s="185"/>
      <c r="AZ478" s="185"/>
      <c r="BA478" s="185"/>
      <c r="BB478" s="185"/>
      <c r="BC478" s="185"/>
      <c r="BD478" s="185"/>
      <c r="BE478" s="185"/>
      <c r="BF478" s="185"/>
      <c r="BG478" s="185"/>
      <c r="BH478" s="185"/>
      <c r="BI478" s="185"/>
      <c r="BJ478" s="185"/>
    </row>
    <row r="479" spans="1:62" x14ac:dyDescent="0.3">
      <c r="A479" s="84">
        <f t="shared" si="66"/>
        <v>77</v>
      </c>
      <c r="B479" s="133">
        <f t="shared" si="66"/>
        <v>4.2068010391792296E-5</v>
      </c>
      <c r="C479" s="73">
        <f t="shared" si="67"/>
        <v>0.99999999999999978</v>
      </c>
      <c r="D479" s="43">
        <f t="shared" si="70"/>
        <v>4.206801039179229E-5</v>
      </c>
      <c r="E479" s="133">
        <f t="shared" si="68"/>
        <v>3.2031311849498544E-4</v>
      </c>
      <c r="F479" s="73">
        <f t="shared" si="69"/>
        <v>0.99999999999999978</v>
      </c>
      <c r="G479" s="43">
        <f t="shared" si="71"/>
        <v>3.2031311849498538E-4</v>
      </c>
      <c r="H479" s="84"/>
      <c r="I479" s="133"/>
      <c r="J479" s="73"/>
      <c r="K479" s="43"/>
      <c r="L479" s="133"/>
      <c r="M479" s="73"/>
      <c r="N479" s="43"/>
      <c r="O479" s="84"/>
      <c r="P479" s="133"/>
      <c r="Q479" s="73"/>
      <c r="R479" s="43"/>
      <c r="S479" s="133"/>
      <c r="T479" s="73"/>
      <c r="U479" s="43"/>
      <c r="V479" s="185"/>
      <c r="W479" s="185"/>
      <c r="X479" s="185"/>
      <c r="Y479" s="185"/>
      <c r="Z479" s="185"/>
      <c r="AA479" s="185"/>
      <c r="AB479" s="185"/>
      <c r="AC479" s="185"/>
      <c r="AD479" s="185"/>
      <c r="AE479" s="185"/>
      <c r="AF479" s="185"/>
      <c r="AG479" s="185"/>
      <c r="AH479" s="185"/>
      <c r="AI479" s="185"/>
      <c r="AJ479" s="185"/>
      <c r="AK479" s="185"/>
      <c r="AL479" s="185"/>
      <c r="AM479" s="185"/>
      <c r="AN479" s="185"/>
      <c r="AO479" s="185"/>
      <c r="AP479" s="185"/>
      <c r="AQ479" s="185"/>
      <c r="AR479" s="185"/>
      <c r="AS479" s="185"/>
      <c r="AT479" s="185"/>
      <c r="AU479" s="185"/>
      <c r="AV479" s="185"/>
      <c r="AW479" s="185"/>
      <c r="AX479" s="185"/>
      <c r="AY479" s="185"/>
      <c r="AZ479" s="185"/>
      <c r="BA479" s="185"/>
      <c r="BB479" s="185"/>
      <c r="BC479" s="185"/>
      <c r="BD479" s="185"/>
      <c r="BE479" s="185"/>
      <c r="BF479" s="185"/>
      <c r="BG479" s="185"/>
      <c r="BH479" s="185"/>
      <c r="BI479" s="185"/>
      <c r="BJ479" s="185"/>
    </row>
    <row r="480" spans="1:62" x14ac:dyDescent="0.3">
      <c r="A480" s="84">
        <f t="shared" si="66"/>
        <v>78</v>
      </c>
      <c r="B480" s="133">
        <f t="shared" si="66"/>
        <v>3.4449394336585821E-5</v>
      </c>
      <c r="C480" s="73">
        <f t="shared" si="67"/>
        <v>1</v>
      </c>
      <c r="D480" s="43">
        <f t="shared" si="70"/>
        <v>3.4449394336585821E-5</v>
      </c>
      <c r="E480" s="133">
        <f t="shared" si="68"/>
        <v>2.6267663181646687E-4</v>
      </c>
      <c r="F480" s="73">
        <f t="shared" si="69"/>
        <v>1</v>
      </c>
      <c r="G480" s="43">
        <f t="shared" si="71"/>
        <v>2.6267663181646687E-4</v>
      </c>
      <c r="H480" s="84"/>
      <c r="I480" s="133"/>
      <c r="J480" s="73"/>
      <c r="K480" s="43"/>
      <c r="L480" s="133"/>
      <c r="M480" s="73"/>
      <c r="N480" s="43"/>
      <c r="O480" s="84"/>
      <c r="P480" s="133"/>
      <c r="Q480" s="73"/>
      <c r="R480" s="43"/>
      <c r="S480" s="133"/>
      <c r="T480" s="73"/>
      <c r="U480" s="43"/>
      <c r="V480" s="185"/>
      <c r="W480" s="185"/>
      <c r="X480" s="185"/>
      <c r="Y480" s="185"/>
      <c r="Z480" s="185"/>
      <c r="AA480" s="185"/>
      <c r="AB480" s="185"/>
      <c r="AC480" s="185"/>
      <c r="AD480" s="185"/>
      <c r="AE480" s="185"/>
      <c r="AF480" s="185"/>
      <c r="AG480" s="185"/>
      <c r="AH480" s="185"/>
      <c r="AI480" s="185"/>
      <c r="AJ480" s="185"/>
      <c r="AK480" s="185"/>
      <c r="AL480" s="185"/>
      <c r="AM480" s="185"/>
      <c r="AN480" s="185"/>
      <c r="AO480" s="185"/>
      <c r="AP480" s="185"/>
      <c r="AQ480" s="185"/>
      <c r="AR480" s="185"/>
      <c r="AS480" s="185"/>
      <c r="AT480" s="185"/>
      <c r="AU480" s="185"/>
      <c r="AV480" s="185"/>
      <c r="AW480" s="185"/>
      <c r="AX480" s="185"/>
      <c r="AY480" s="185"/>
      <c r="AZ480" s="185"/>
      <c r="BA480" s="185"/>
      <c r="BB480" s="185"/>
      <c r="BC480" s="185"/>
      <c r="BD480" s="185"/>
      <c r="BE480" s="185"/>
      <c r="BF480" s="185"/>
      <c r="BG480" s="185"/>
      <c r="BH480" s="185"/>
      <c r="BI480" s="185"/>
      <c r="BJ480" s="185"/>
    </row>
    <row r="481" spans="1:62" x14ac:dyDescent="0.3">
      <c r="A481" s="84">
        <f t="shared" si="66"/>
        <v>79</v>
      </c>
      <c r="B481" s="133">
        <f t="shared" si="66"/>
        <v>2.0868383107739486E-5</v>
      </c>
      <c r="C481" s="73">
        <f t="shared" si="67"/>
        <v>1</v>
      </c>
      <c r="D481" s="43">
        <f t="shared" si="70"/>
        <v>2.0868383107739486E-5</v>
      </c>
      <c r="E481" s="133">
        <f t="shared" si="68"/>
        <v>1.8185305279601552E-4</v>
      </c>
      <c r="F481" s="73">
        <f t="shared" si="69"/>
        <v>1</v>
      </c>
      <c r="G481" s="43">
        <f t="shared" si="71"/>
        <v>1.8185305279601552E-4</v>
      </c>
      <c r="H481" s="84"/>
      <c r="I481" s="133"/>
      <c r="J481" s="73"/>
      <c r="K481" s="43"/>
      <c r="L481" s="133"/>
      <c r="M481" s="73"/>
      <c r="N481" s="43"/>
      <c r="O481" s="84"/>
      <c r="P481" s="133"/>
      <c r="Q481" s="73"/>
      <c r="R481" s="43"/>
      <c r="S481" s="133"/>
      <c r="T481" s="73"/>
      <c r="U481" s="43"/>
      <c r="V481" s="185"/>
      <c r="W481" s="185"/>
      <c r="X481" s="185"/>
      <c r="Y481" s="185"/>
      <c r="Z481" s="185"/>
      <c r="AA481" s="185"/>
      <c r="AB481" s="185"/>
      <c r="AC481" s="185"/>
      <c r="AD481" s="185"/>
      <c r="AE481" s="185"/>
      <c r="AF481" s="185"/>
      <c r="AG481" s="185"/>
      <c r="AH481" s="185"/>
      <c r="AI481" s="185"/>
      <c r="AJ481" s="185"/>
      <c r="AK481" s="185"/>
      <c r="AL481" s="185"/>
      <c r="AM481" s="185"/>
      <c r="AN481" s="185"/>
      <c r="AO481" s="185"/>
      <c r="AP481" s="185"/>
      <c r="AQ481" s="185"/>
      <c r="AR481" s="185"/>
      <c r="AS481" s="185"/>
      <c r="AT481" s="185"/>
      <c r="AU481" s="185"/>
      <c r="AV481" s="185"/>
      <c r="AW481" s="185"/>
      <c r="AX481" s="185"/>
      <c r="AY481" s="185"/>
      <c r="AZ481" s="185"/>
      <c r="BA481" s="185"/>
      <c r="BB481" s="185"/>
      <c r="BC481" s="185"/>
      <c r="BD481" s="185"/>
      <c r="BE481" s="185"/>
      <c r="BF481" s="185"/>
      <c r="BG481" s="185"/>
      <c r="BH481" s="185"/>
      <c r="BI481" s="185"/>
      <c r="BJ481" s="185"/>
    </row>
    <row r="482" spans="1:62" x14ac:dyDescent="0.3">
      <c r="A482" s="84">
        <f t="shared" si="66"/>
        <v>80</v>
      </c>
      <c r="B482" s="133">
        <f t="shared" si="66"/>
        <v>1.722469716829291E-5</v>
      </c>
      <c r="C482" s="73">
        <f t="shared" si="67"/>
        <v>1</v>
      </c>
      <c r="D482" s="43">
        <f t="shared" si="70"/>
        <v>1.722469716829291E-5</v>
      </c>
      <c r="E482" s="133">
        <f t="shared" si="68"/>
        <v>1.3017896129113681E-4</v>
      </c>
      <c r="F482" s="73">
        <f t="shared" si="69"/>
        <v>1</v>
      </c>
      <c r="G482" s="43">
        <f t="shared" si="71"/>
        <v>1.3017896129113681E-4</v>
      </c>
      <c r="H482" s="84"/>
      <c r="I482" s="133"/>
      <c r="J482" s="73"/>
      <c r="K482" s="43"/>
      <c r="L482" s="133"/>
      <c r="M482" s="73"/>
      <c r="N482" s="43"/>
      <c r="O482" s="84"/>
      <c r="P482" s="133"/>
      <c r="Q482" s="73"/>
      <c r="R482" s="43"/>
      <c r="S482" s="133"/>
      <c r="T482" s="73"/>
      <c r="U482" s="43"/>
      <c r="V482" s="185"/>
      <c r="W482" s="185"/>
      <c r="X482" s="185"/>
      <c r="Y482" s="185"/>
      <c r="Z482" s="185"/>
      <c r="AA482" s="185"/>
      <c r="AB482" s="185"/>
      <c r="AC482" s="185"/>
      <c r="AD482" s="185"/>
      <c r="AE482" s="185"/>
      <c r="AF482" s="185"/>
      <c r="AG482" s="185"/>
      <c r="AH482" s="185"/>
      <c r="AI482" s="185"/>
      <c r="AJ482" s="185"/>
      <c r="AK482" s="185"/>
      <c r="AL482" s="185"/>
      <c r="AM482" s="185"/>
      <c r="AN482" s="185"/>
      <c r="AO482" s="185"/>
      <c r="AP482" s="185"/>
      <c r="AQ482" s="185"/>
      <c r="AR482" s="185"/>
      <c r="AS482" s="185"/>
      <c r="AT482" s="185"/>
      <c r="AU482" s="185"/>
      <c r="AV482" s="185"/>
      <c r="AW482" s="185"/>
      <c r="AX482" s="185"/>
      <c r="AY482" s="185"/>
      <c r="AZ482" s="185"/>
      <c r="BA482" s="185"/>
      <c r="BB482" s="185"/>
      <c r="BC482" s="185"/>
      <c r="BD482" s="185"/>
      <c r="BE482" s="185"/>
      <c r="BF482" s="185"/>
      <c r="BG482" s="185"/>
      <c r="BH482" s="185"/>
      <c r="BI482" s="185"/>
      <c r="BJ482" s="185"/>
    </row>
    <row r="483" spans="1:62" x14ac:dyDescent="0.3">
      <c r="A483" s="84">
        <f t="shared" ref="A483:B486" si="72">A288</f>
        <v>81</v>
      </c>
      <c r="B483" s="133">
        <f t="shared" si="72"/>
        <v>7.6186160552064792E-6</v>
      </c>
      <c r="C483" s="73">
        <f t="shared" si="67"/>
        <v>1</v>
      </c>
      <c r="D483" s="43">
        <f t="shared" si="70"/>
        <v>7.6186160552064792E-6</v>
      </c>
      <c r="E483" s="133">
        <f t="shared" si="68"/>
        <v>7.7511137257318098E-5</v>
      </c>
      <c r="F483" s="73">
        <f t="shared" si="69"/>
        <v>1</v>
      </c>
      <c r="G483" s="43">
        <f t="shared" si="71"/>
        <v>7.7511137257318098E-5</v>
      </c>
      <c r="H483" s="84"/>
      <c r="I483" s="133"/>
      <c r="J483" s="73"/>
      <c r="K483" s="43"/>
      <c r="L483" s="133"/>
      <c r="M483" s="73"/>
      <c r="N483" s="43"/>
      <c r="O483" s="84"/>
      <c r="P483" s="133"/>
      <c r="Q483" s="73"/>
      <c r="R483" s="43"/>
      <c r="S483" s="133"/>
      <c r="T483" s="73"/>
      <c r="U483" s="43"/>
      <c r="V483" s="185"/>
      <c r="W483" s="185"/>
      <c r="X483" s="185"/>
      <c r="Y483" s="185"/>
      <c r="Z483" s="185"/>
      <c r="AA483" s="185"/>
      <c r="AB483" s="185"/>
      <c r="AC483" s="185"/>
      <c r="AD483" s="185"/>
      <c r="AE483" s="185"/>
      <c r="AF483" s="185"/>
      <c r="AG483" s="185"/>
      <c r="AH483" s="185"/>
      <c r="AI483" s="185"/>
      <c r="AJ483" s="185"/>
      <c r="AK483" s="185"/>
      <c r="AL483" s="185"/>
      <c r="AM483" s="185"/>
      <c r="AN483" s="185"/>
      <c r="AO483" s="185"/>
      <c r="AP483" s="185"/>
      <c r="AQ483" s="185"/>
      <c r="AR483" s="185"/>
      <c r="AS483" s="185"/>
      <c r="AT483" s="185"/>
      <c r="AU483" s="185"/>
      <c r="AV483" s="185"/>
      <c r="AW483" s="185"/>
      <c r="AX483" s="185"/>
      <c r="AY483" s="185"/>
      <c r="AZ483" s="185"/>
      <c r="BA483" s="185"/>
      <c r="BB483" s="185"/>
      <c r="BC483" s="185"/>
      <c r="BD483" s="185"/>
      <c r="BE483" s="185"/>
      <c r="BF483" s="185"/>
      <c r="BG483" s="185"/>
      <c r="BH483" s="185"/>
      <c r="BI483" s="185"/>
      <c r="BJ483" s="185"/>
    </row>
    <row r="484" spans="1:62" x14ac:dyDescent="0.3">
      <c r="A484" s="84">
        <f t="shared" si="72"/>
        <v>82</v>
      </c>
      <c r="B484" s="133">
        <f t="shared" si="72"/>
        <v>5.6311509973265282E-6</v>
      </c>
      <c r="C484" s="73">
        <f t="shared" si="67"/>
        <v>1</v>
      </c>
      <c r="D484" s="43">
        <f t="shared" si="70"/>
        <v>5.6311509973265282E-6</v>
      </c>
      <c r="E484" s="133">
        <f t="shared" si="68"/>
        <v>4.0743033686538997E-5</v>
      </c>
      <c r="F484" s="73">
        <f t="shared" si="69"/>
        <v>1</v>
      </c>
      <c r="G484" s="43">
        <f t="shared" si="71"/>
        <v>4.0743033686538997E-5</v>
      </c>
      <c r="H484" s="84"/>
      <c r="I484" s="133"/>
      <c r="J484" s="73"/>
      <c r="K484" s="43"/>
      <c r="L484" s="133"/>
      <c r="M484" s="73"/>
      <c r="N484" s="43"/>
      <c r="O484" s="84"/>
      <c r="P484" s="133"/>
      <c r="Q484" s="73"/>
      <c r="R484" s="43"/>
      <c r="S484" s="133"/>
      <c r="T484" s="73"/>
      <c r="U484" s="43"/>
      <c r="V484" s="185"/>
      <c r="W484" s="185"/>
      <c r="X484" s="185"/>
      <c r="Y484" s="185"/>
      <c r="Z484" s="185"/>
      <c r="AA484" s="185"/>
      <c r="AB484" s="185"/>
      <c r="AC484" s="185"/>
      <c r="AD484" s="185"/>
      <c r="AE484" s="185"/>
      <c r="AF484" s="185"/>
      <c r="AG484" s="185"/>
      <c r="AH484" s="185"/>
      <c r="AI484" s="185"/>
      <c r="AJ484" s="185"/>
      <c r="AK484" s="185"/>
      <c r="AL484" s="185"/>
      <c r="AM484" s="185"/>
      <c r="AN484" s="185"/>
      <c r="AO484" s="185"/>
      <c r="AP484" s="185"/>
      <c r="AQ484" s="185"/>
      <c r="AR484" s="185"/>
      <c r="AS484" s="185"/>
      <c r="AT484" s="185"/>
      <c r="AU484" s="185"/>
      <c r="AV484" s="185"/>
      <c r="AW484" s="185"/>
      <c r="AX484" s="185"/>
      <c r="AY484" s="185"/>
      <c r="AZ484" s="185"/>
      <c r="BA484" s="185"/>
      <c r="BB484" s="185"/>
      <c r="BC484" s="185"/>
      <c r="BD484" s="185"/>
      <c r="BE484" s="185"/>
      <c r="BF484" s="185"/>
      <c r="BG484" s="185"/>
      <c r="BH484" s="185"/>
      <c r="BI484" s="185"/>
      <c r="BJ484" s="185"/>
    </row>
    <row r="485" spans="1:62" x14ac:dyDescent="0.3">
      <c r="A485" s="84">
        <f t="shared" si="72"/>
        <v>83</v>
      </c>
      <c r="B485" s="133">
        <f t="shared" si="72"/>
        <v>6.9561277025798289E-6</v>
      </c>
      <c r="C485" s="73">
        <f t="shared" si="67"/>
        <v>1</v>
      </c>
      <c r="D485" s="43">
        <f t="shared" si="70"/>
        <v>6.9561277025798289E-6</v>
      </c>
      <c r="E485" s="133">
        <f t="shared" si="68"/>
        <v>5.6642754149578605E-5</v>
      </c>
      <c r="F485" s="73">
        <f t="shared" si="69"/>
        <v>1</v>
      </c>
      <c r="G485" s="43">
        <f t="shared" si="71"/>
        <v>5.6642754149578605E-5</v>
      </c>
      <c r="H485" s="84"/>
      <c r="I485" s="133"/>
      <c r="J485" s="73"/>
      <c r="K485" s="43"/>
      <c r="L485" s="133"/>
      <c r="M485" s="73"/>
      <c r="N485" s="43"/>
      <c r="O485" s="84"/>
      <c r="P485" s="133"/>
      <c r="Q485" s="73"/>
      <c r="R485" s="43"/>
      <c r="S485" s="133"/>
      <c r="T485" s="73"/>
      <c r="U485" s="43"/>
      <c r="V485" s="185"/>
      <c r="W485" s="185"/>
      <c r="X485" s="185"/>
      <c r="Y485" s="185"/>
      <c r="Z485" s="185"/>
      <c r="AA485" s="185"/>
      <c r="AB485" s="185"/>
      <c r="AC485" s="185"/>
      <c r="AD485" s="185"/>
      <c r="AE485" s="185"/>
      <c r="AF485" s="185"/>
      <c r="AG485" s="185"/>
      <c r="AH485" s="185"/>
      <c r="AI485" s="185"/>
      <c r="AJ485" s="185"/>
      <c r="AK485" s="185"/>
      <c r="AL485" s="185"/>
      <c r="AM485" s="185"/>
      <c r="AN485" s="185"/>
      <c r="AO485" s="185"/>
      <c r="AP485" s="185"/>
      <c r="AQ485" s="185"/>
      <c r="AR485" s="185"/>
      <c r="AS485" s="185"/>
      <c r="AT485" s="185"/>
      <c r="AU485" s="185"/>
      <c r="AV485" s="185"/>
      <c r="AW485" s="185"/>
      <c r="AX485" s="185"/>
      <c r="AY485" s="185"/>
      <c r="AZ485" s="185"/>
      <c r="BA485" s="185"/>
      <c r="BB485" s="185"/>
      <c r="BC485" s="185"/>
      <c r="BD485" s="185"/>
      <c r="BE485" s="185"/>
      <c r="BF485" s="185"/>
      <c r="BG485" s="185"/>
      <c r="BH485" s="185"/>
      <c r="BI485" s="185"/>
      <c r="BJ485" s="185"/>
    </row>
    <row r="486" spans="1:62" ht="13.5" thickBot="1" x14ac:dyDescent="0.35">
      <c r="A486" s="85" t="str">
        <f t="shared" si="72"/>
        <v>NNNN</v>
      </c>
      <c r="B486" s="137">
        <f t="shared" si="72"/>
        <v>0.18173711733430586</v>
      </c>
      <c r="C486" s="77">
        <f t="shared" si="67"/>
        <v>1</v>
      </c>
      <c r="D486" s="141">
        <f t="shared" si="70"/>
        <v>0.18173711733430586</v>
      </c>
      <c r="E486" s="79"/>
      <c r="F486" s="77"/>
      <c r="G486" s="72"/>
      <c r="H486" s="85"/>
      <c r="I486" s="137"/>
      <c r="J486" s="77"/>
      <c r="K486" s="141"/>
      <c r="L486" s="79"/>
      <c r="M486" s="77"/>
      <c r="N486" s="72"/>
      <c r="O486" s="85"/>
      <c r="P486" s="137"/>
      <c r="Q486" s="77"/>
      <c r="R486" s="141"/>
      <c r="S486" s="79"/>
      <c r="T486" s="77"/>
      <c r="U486" s="72"/>
      <c r="V486" s="185"/>
      <c r="W486" s="185"/>
      <c r="X486" s="185"/>
      <c r="Y486" s="185"/>
      <c r="Z486" s="185"/>
      <c r="AA486" s="185"/>
      <c r="AB486" s="185"/>
      <c r="AC486" s="185"/>
      <c r="AD486" s="185"/>
      <c r="AE486" s="185"/>
      <c r="AF486" s="185"/>
      <c r="AG486" s="185"/>
      <c r="AH486" s="185"/>
      <c r="AI486" s="185"/>
      <c r="AJ486" s="185"/>
      <c r="AK486" s="185"/>
      <c r="AL486" s="185"/>
      <c r="AM486" s="185"/>
      <c r="AN486" s="185"/>
      <c r="AO486" s="185"/>
      <c r="AP486" s="185"/>
      <c r="AQ486" s="185"/>
      <c r="AR486" s="185"/>
      <c r="AS486" s="185"/>
      <c r="AT486" s="185"/>
      <c r="AU486" s="185"/>
      <c r="AV486" s="185"/>
      <c r="AW486" s="185"/>
      <c r="AX486" s="185"/>
      <c r="AY486" s="185"/>
      <c r="AZ486" s="185"/>
      <c r="BA486" s="185"/>
      <c r="BB486" s="185"/>
      <c r="BC486" s="185"/>
      <c r="BD486" s="185"/>
      <c r="BE486" s="185"/>
      <c r="BF486" s="185"/>
      <c r="BG486" s="185"/>
      <c r="BH486" s="185"/>
      <c r="BI486" s="185"/>
      <c r="BJ486" s="185"/>
    </row>
    <row r="487" spans="1:62" x14ac:dyDescent="0.3">
      <c r="A487" s="184"/>
      <c r="B487" s="185"/>
      <c r="C487" s="185"/>
      <c r="D487" s="185"/>
      <c r="E487" s="185"/>
      <c r="F487" s="185"/>
      <c r="G487" s="26"/>
      <c r="H487" s="26"/>
      <c r="I487" s="185"/>
      <c r="J487" s="185"/>
      <c r="L487" s="185"/>
      <c r="M487" s="185"/>
      <c r="N487" s="185"/>
      <c r="O487" s="185"/>
      <c r="P487" s="185"/>
      <c r="Q487" s="185"/>
      <c r="R487" s="185"/>
      <c r="S487" s="185"/>
      <c r="U487" s="185"/>
      <c r="V487" s="185"/>
      <c r="X487" s="185"/>
      <c r="Y487" s="185"/>
      <c r="Z487" s="185"/>
      <c r="AA487" s="26"/>
      <c r="AB487" s="185"/>
      <c r="AC487" s="185"/>
      <c r="AD487" s="185"/>
      <c r="AE487" s="185"/>
      <c r="AF487" s="185"/>
      <c r="AH487" s="185"/>
      <c r="AI487" s="185"/>
      <c r="AK487" s="185"/>
      <c r="AL487" s="185"/>
      <c r="AM487" s="185"/>
      <c r="AN487" s="185"/>
      <c r="AO487" s="185"/>
      <c r="AP487" s="185"/>
      <c r="AQ487" s="185"/>
      <c r="AR487" s="185"/>
      <c r="AS487" s="185"/>
      <c r="AT487" s="185"/>
      <c r="AU487" s="185"/>
      <c r="AV487" s="185"/>
      <c r="AW487" s="185"/>
      <c r="AX487" s="185"/>
      <c r="AY487" s="185"/>
      <c r="AZ487" s="185"/>
      <c r="BA487" s="185"/>
      <c r="BB487" s="185"/>
      <c r="BC487" s="185"/>
      <c r="BD487" s="185"/>
      <c r="BE487" s="185"/>
      <c r="BF487" s="185"/>
      <c r="BG487" s="185"/>
      <c r="BH487" s="185"/>
      <c r="BI487" s="185"/>
      <c r="BJ487" s="185"/>
    </row>
    <row r="488" spans="1:62" x14ac:dyDescent="0.3">
      <c r="A488" s="184"/>
      <c r="B488" s="185"/>
      <c r="C488" s="185"/>
      <c r="D488" s="185"/>
      <c r="E488" s="185"/>
      <c r="F488" s="185"/>
      <c r="G488" s="26"/>
      <c r="H488" s="26"/>
      <c r="I488" s="185"/>
      <c r="J488" s="185"/>
      <c r="L488" s="185"/>
      <c r="M488" s="185"/>
      <c r="N488" s="185"/>
      <c r="O488" s="185"/>
      <c r="P488" s="185"/>
      <c r="Q488" s="185"/>
      <c r="R488" s="185"/>
      <c r="S488" s="185"/>
      <c r="U488" s="185"/>
      <c r="V488" s="185"/>
      <c r="X488" s="185"/>
      <c r="Y488" s="185"/>
      <c r="Z488" s="185"/>
      <c r="AA488" s="26"/>
      <c r="AB488" s="185"/>
      <c r="AC488" s="185"/>
      <c r="AD488" s="185"/>
      <c r="AE488" s="185"/>
      <c r="AF488" s="185"/>
      <c r="AH488" s="185"/>
      <c r="AI488" s="185"/>
      <c r="AK488" s="185"/>
      <c r="AL488" s="185"/>
      <c r="AM488" s="185"/>
      <c r="AN488" s="185"/>
      <c r="AO488" s="185"/>
      <c r="AP488" s="185"/>
      <c r="AQ488" s="185"/>
      <c r="AR488" s="185"/>
      <c r="AS488" s="185"/>
      <c r="AT488" s="185"/>
      <c r="AU488" s="185"/>
      <c r="AV488" s="185"/>
      <c r="AW488" s="185"/>
      <c r="AX488" s="185"/>
      <c r="AY488" s="185"/>
      <c r="AZ488" s="185"/>
      <c r="BA488" s="185"/>
      <c r="BB488" s="185"/>
      <c r="BC488" s="185"/>
      <c r="BD488" s="185"/>
      <c r="BE488" s="185"/>
      <c r="BF488" s="185"/>
      <c r="BG488" s="185"/>
      <c r="BH488" s="185"/>
      <c r="BI488" s="185"/>
      <c r="BJ488" s="185"/>
    </row>
    <row r="489" spans="1:62" ht="15" x14ac:dyDescent="0.3">
      <c r="A489" s="131" t="s">
        <v>54</v>
      </c>
      <c r="B489" s="185"/>
      <c r="C489" s="184"/>
      <c r="D489" s="184"/>
      <c r="E489" s="184"/>
      <c r="I489" s="185"/>
      <c r="J489" s="185"/>
      <c r="L489" s="185"/>
      <c r="M489" s="185"/>
      <c r="N489" s="185"/>
      <c r="O489" s="185"/>
      <c r="P489" s="185"/>
      <c r="Q489" s="185"/>
      <c r="R489" s="185"/>
      <c r="S489" s="185"/>
      <c r="U489" s="185"/>
      <c r="V489" s="185"/>
      <c r="X489" s="185"/>
      <c r="Y489" s="185"/>
      <c r="Z489" s="185"/>
      <c r="AA489" s="26"/>
      <c r="AB489" s="185"/>
      <c r="AC489" s="185"/>
      <c r="AD489" s="185"/>
      <c r="AE489" s="185"/>
      <c r="AF489" s="185"/>
      <c r="AH489" s="185"/>
      <c r="AI489" s="185"/>
      <c r="AK489" s="185"/>
      <c r="AL489" s="185"/>
      <c r="AM489" s="185"/>
      <c r="AN489" s="185"/>
      <c r="AO489" s="185"/>
      <c r="AP489" s="185"/>
      <c r="AQ489" s="185"/>
      <c r="AR489" s="185"/>
      <c r="AS489" s="185"/>
      <c r="AT489" s="185"/>
      <c r="AU489" s="185"/>
      <c r="AV489" s="185"/>
      <c r="AW489" s="185"/>
      <c r="AX489" s="185"/>
      <c r="AY489" s="185"/>
      <c r="AZ489" s="185"/>
      <c r="BA489" s="185"/>
      <c r="BB489" s="185"/>
      <c r="BC489" s="185"/>
      <c r="BD489" s="185"/>
      <c r="BE489" s="185"/>
      <c r="BF489" s="185"/>
      <c r="BG489" s="185"/>
      <c r="BH489" s="185"/>
      <c r="BI489" s="185"/>
      <c r="BJ489" s="185"/>
    </row>
    <row r="490" spans="1:62" x14ac:dyDescent="0.3">
      <c r="A490" s="18" t="s">
        <v>57</v>
      </c>
      <c r="B490" s="185"/>
      <c r="C490" s="184"/>
      <c r="D490" s="184"/>
      <c r="E490" s="184"/>
      <c r="F490" s="26"/>
      <c r="G490" s="26"/>
      <c r="H490" s="26"/>
      <c r="I490" s="185"/>
      <c r="J490" s="185"/>
      <c r="L490" s="185"/>
      <c r="M490" s="185"/>
      <c r="N490" s="185"/>
      <c r="O490" s="185"/>
      <c r="P490" s="185"/>
      <c r="Q490" s="185"/>
      <c r="R490" s="185"/>
      <c r="S490" s="185"/>
      <c r="U490" s="185"/>
      <c r="V490" s="185"/>
      <c r="X490" s="185"/>
      <c r="Y490" s="185"/>
      <c r="Z490" s="185"/>
      <c r="AA490" s="26"/>
      <c r="AB490" s="185"/>
      <c r="AC490" s="185"/>
      <c r="AD490" s="185"/>
      <c r="AE490" s="185"/>
      <c r="AF490" s="185"/>
      <c r="AH490" s="185"/>
      <c r="AI490" s="185"/>
      <c r="AK490" s="185"/>
      <c r="AL490" s="185"/>
      <c r="AM490" s="185"/>
      <c r="AN490" s="185"/>
      <c r="AO490" s="185"/>
      <c r="AP490" s="185"/>
      <c r="AQ490" s="185"/>
      <c r="AR490" s="185"/>
      <c r="AS490" s="185"/>
      <c r="AT490" s="185"/>
      <c r="AU490" s="185"/>
      <c r="AV490" s="185"/>
      <c r="AW490" s="185"/>
      <c r="AX490" s="185"/>
      <c r="AY490" s="185"/>
      <c r="AZ490" s="185"/>
      <c r="BA490" s="185"/>
      <c r="BB490" s="185"/>
      <c r="BC490" s="185"/>
      <c r="BD490" s="185"/>
      <c r="BE490" s="185"/>
      <c r="BF490" s="185"/>
      <c r="BG490" s="185"/>
      <c r="BH490" s="185"/>
      <c r="BI490" s="185"/>
      <c r="BJ490" s="185"/>
    </row>
    <row r="491" spans="1:62" x14ac:dyDescent="0.3">
      <c r="A491" s="18" t="s">
        <v>137</v>
      </c>
      <c r="B491" s="185"/>
      <c r="C491" s="184"/>
      <c r="D491" s="184"/>
      <c r="E491" s="184"/>
      <c r="F491" s="26"/>
      <c r="G491" s="26"/>
      <c r="H491" s="26"/>
      <c r="I491" s="185"/>
      <c r="J491" s="185"/>
      <c r="L491" s="185"/>
      <c r="M491" s="185"/>
      <c r="N491" s="185"/>
      <c r="O491" s="185"/>
      <c r="P491" s="185"/>
      <c r="Q491" s="185"/>
      <c r="R491" s="185"/>
      <c r="S491" s="185"/>
      <c r="U491" s="185"/>
      <c r="V491" s="185"/>
      <c r="X491" s="185"/>
      <c r="Y491" s="185"/>
      <c r="Z491" s="185"/>
      <c r="AA491" s="26"/>
      <c r="AB491" s="185"/>
      <c r="AC491" s="185"/>
      <c r="AD491" s="185"/>
      <c r="AE491" s="185"/>
      <c r="AF491" s="185"/>
      <c r="AH491" s="185"/>
      <c r="AI491" s="185"/>
      <c r="AK491" s="185"/>
      <c r="AL491" s="185"/>
      <c r="AM491" s="185"/>
      <c r="AN491" s="185"/>
      <c r="AO491" s="185"/>
      <c r="AP491" s="185"/>
      <c r="AQ491" s="185"/>
      <c r="AR491" s="185"/>
      <c r="AS491" s="185"/>
      <c r="AT491" s="185"/>
      <c r="AU491" s="185"/>
      <c r="AV491" s="185"/>
      <c r="AW491" s="185"/>
      <c r="AX491" s="185"/>
      <c r="AY491" s="185"/>
      <c r="AZ491" s="185"/>
      <c r="BA491" s="185"/>
      <c r="BB491" s="185"/>
      <c r="BC491" s="185"/>
      <c r="BD491" s="185"/>
      <c r="BE491" s="185"/>
      <c r="BF491" s="185"/>
      <c r="BG491" s="185"/>
      <c r="BH491" s="185"/>
      <c r="BI491" s="185"/>
      <c r="BJ491" s="185"/>
    </row>
    <row r="492" spans="1:62" x14ac:dyDescent="0.3">
      <c r="A492" s="184"/>
      <c r="B492" s="185"/>
      <c r="C492" s="184"/>
      <c r="D492" s="184"/>
      <c r="E492" s="184"/>
      <c r="F492" s="26"/>
      <c r="G492" s="26"/>
      <c r="H492" s="26"/>
      <c r="I492" s="185"/>
      <c r="J492" s="185"/>
      <c r="L492" s="185"/>
      <c r="M492" s="185"/>
      <c r="N492" s="185"/>
      <c r="O492" s="185"/>
      <c r="P492" s="185"/>
      <c r="Q492" s="185"/>
      <c r="R492" s="185"/>
      <c r="S492" s="185"/>
      <c r="U492" s="185"/>
      <c r="V492" s="185"/>
      <c r="X492" s="185"/>
      <c r="Y492" s="185"/>
      <c r="Z492" s="185"/>
      <c r="AA492" s="26"/>
      <c r="AB492" s="185"/>
      <c r="AC492" s="185"/>
      <c r="AD492" s="185"/>
      <c r="AE492" s="185"/>
      <c r="AF492" s="185"/>
      <c r="AH492" s="185"/>
      <c r="AI492" s="185"/>
      <c r="AK492" s="185"/>
      <c r="AL492" s="185"/>
      <c r="AM492" s="185"/>
      <c r="AN492" s="185"/>
      <c r="AO492" s="185"/>
      <c r="AP492" s="185"/>
      <c r="AQ492" s="185"/>
      <c r="AR492" s="185"/>
      <c r="AS492" s="185"/>
      <c r="AT492" s="185"/>
      <c r="AU492" s="185"/>
      <c r="AV492" s="185"/>
      <c r="AW492" s="185"/>
      <c r="AX492" s="185"/>
      <c r="AY492" s="185"/>
      <c r="AZ492" s="185"/>
      <c r="BA492" s="185"/>
      <c r="BB492" s="185"/>
      <c r="BC492" s="185"/>
      <c r="BD492" s="185"/>
      <c r="BE492" s="185"/>
      <c r="BF492" s="185"/>
      <c r="BG492" s="185"/>
      <c r="BH492" s="185"/>
      <c r="BI492" s="185"/>
      <c r="BJ492" s="185"/>
    </row>
    <row r="493" spans="1:62" x14ac:dyDescent="0.3">
      <c r="A493" s="184"/>
      <c r="B493" s="223" t="s">
        <v>58</v>
      </c>
      <c r="C493" s="223"/>
      <c r="D493" s="223"/>
      <c r="E493" s="223"/>
      <c r="F493" s="223"/>
      <c r="G493" s="223"/>
      <c r="H493" s="223"/>
      <c r="I493" s="185"/>
      <c r="J493" s="185"/>
      <c r="L493" s="185"/>
      <c r="M493" s="185"/>
      <c r="N493" s="185"/>
      <c r="O493" s="185"/>
      <c r="P493" s="185"/>
      <c r="Q493" s="185"/>
      <c r="R493" s="185"/>
      <c r="S493" s="185"/>
      <c r="U493" s="185"/>
      <c r="V493" s="185"/>
      <c r="X493" s="185"/>
      <c r="Y493" s="185"/>
      <c r="Z493" s="185"/>
      <c r="AA493" s="26"/>
      <c r="AB493" s="185"/>
      <c r="AC493" s="185"/>
      <c r="AD493" s="185"/>
      <c r="AE493" s="185"/>
      <c r="AF493" s="185"/>
      <c r="AH493" s="185"/>
      <c r="AI493" s="185"/>
      <c r="AK493" s="185"/>
      <c r="AL493" s="185"/>
      <c r="AM493" s="185"/>
      <c r="AN493" s="185"/>
      <c r="AO493" s="185"/>
      <c r="AP493" s="185"/>
      <c r="AQ493" s="185"/>
      <c r="AR493" s="185"/>
      <c r="AS493" s="185"/>
      <c r="AT493" s="185"/>
      <c r="AU493" s="185"/>
      <c r="AV493" s="185"/>
      <c r="AW493" s="185"/>
      <c r="AX493" s="185"/>
      <c r="AY493" s="185"/>
      <c r="AZ493" s="185"/>
      <c r="BA493" s="185"/>
      <c r="BB493" s="185"/>
      <c r="BC493" s="185"/>
      <c r="BD493" s="185"/>
      <c r="BE493" s="185"/>
      <c r="BF493" s="185"/>
      <c r="BG493" s="185"/>
      <c r="BH493" s="185"/>
      <c r="BI493" s="185"/>
      <c r="BJ493" s="185"/>
    </row>
    <row r="494" spans="1:62" x14ac:dyDescent="0.3">
      <c r="A494" s="184"/>
      <c r="B494" s="185"/>
      <c r="C494" s="185"/>
      <c r="D494" s="185"/>
      <c r="E494" s="185"/>
      <c r="F494" s="185"/>
      <c r="G494" s="26"/>
      <c r="H494" s="26"/>
      <c r="I494" s="185"/>
      <c r="J494" s="185"/>
      <c r="L494" s="185"/>
      <c r="M494" s="185"/>
      <c r="N494" s="185"/>
      <c r="O494" s="185"/>
      <c r="P494" s="185"/>
      <c r="Q494" s="185"/>
      <c r="R494" s="185"/>
      <c r="S494" s="185"/>
      <c r="U494" s="185"/>
      <c r="V494" s="185"/>
      <c r="X494" s="185"/>
      <c r="Y494" s="185"/>
      <c r="Z494" s="185"/>
      <c r="AA494" s="26"/>
      <c r="AB494" s="185"/>
      <c r="AC494" s="185"/>
      <c r="AD494" s="185"/>
      <c r="AE494" s="185"/>
      <c r="AF494" s="185"/>
      <c r="AH494" s="185"/>
      <c r="AI494" s="185"/>
      <c r="AK494" s="185"/>
      <c r="AL494" s="185"/>
      <c r="AM494" s="185"/>
      <c r="AN494" s="185"/>
      <c r="AO494" s="185"/>
      <c r="AP494" s="185"/>
      <c r="AQ494" s="185"/>
      <c r="AR494" s="185"/>
      <c r="AS494" s="185"/>
      <c r="AT494" s="185"/>
      <c r="AU494" s="185"/>
      <c r="AV494" s="185"/>
      <c r="AW494" s="185"/>
      <c r="AX494" s="185"/>
      <c r="AY494" s="185"/>
      <c r="AZ494" s="185"/>
      <c r="BA494" s="185"/>
      <c r="BB494" s="185"/>
      <c r="BC494" s="185"/>
      <c r="BD494" s="185"/>
      <c r="BE494" s="185"/>
      <c r="BF494" s="185"/>
      <c r="BG494" s="185"/>
      <c r="BH494" s="185"/>
      <c r="BI494" s="185"/>
      <c r="BJ494" s="185"/>
    </row>
    <row r="495" spans="1:62" ht="39" x14ac:dyDescent="0.3">
      <c r="A495" s="19" t="s">
        <v>36</v>
      </c>
      <c r="B495" s="22" t="s">
        <v>19</v>
      </c>
      <c r="C495" s="19" t="s">
        <v>59</v>
      </c>
      <c r="D495" s="185" t="s">
        <v>49</v>
      </c>
      <c r="E495" s="26"/>
      <c r="F495" s="22" t="s">
        <v>19</v>
      </c>
      <c r="G495" s="19" t="s">
        <v>59</v>
      </c>
      <c r="H495" s="185" t="s">
        <v>49</v>
      </c>
      <c r="I495" s="26"/>
      <c r="J495" s="185"/>
      <c r="L495" s="26"/>
      <c r="M495" s="26"/>
      <c r="N495" s="26"/>
      <c r="O495" s="26"/>
      <c r="P495" s="185"/>
      <c r="Q495" s="185"/>
      <c r="R495" s="26"/>
      <c r="S495" s="185"/>
      <c r="T495" s="26"/>
      <c r="U495" s="26"/>
      <c r="V495" s="185"/>
      <c r="W495" s="26"/>
      <c r="X495" s="26"/>
      <c r="Y495" s="185"/>
      <c r="Z495" s="185"/>
      <c r="AA495" s="26"/>
      <c r="AB495" s="26"/>
      <c r="AC495" s="185"/>
      <c r="AD495" s="185"/>
      <c r="AE495" s="26"/>
      <c r="AF495" s="185"/>
      <c r="AG495" s="26"/>
      <c r="AH495" s="26"/>
      <c r="AI495" s="185"/>
      <c r="AJ495" s="26"/>
      <c r="AK495" s="26"/>
      <c r="AL495" s="185"/>
      <c r="AM495" s="26"/>
      <c r="AN495" s="185"/>
      <c r="AO495" s="185"/>
      <c r="AP495" s="185"/>
      <c r="AQ495" s="185"/>
      <c r="AR495" s="185"/>
      <c r="AS495" s="185"/>
      <c r="AT495" s="185"/>
      <c r="AU495" s="185"/>
      <c r="AV495" s="185"/>
      <c r="AW495" s="185"/>
      <c r="AX495" s="185"/>
      <c r="AY495" s="185"/>
      <c r="AZ495" s="185"/>
      <c r="BA495" s="185"/>
      <c r="BB495" s="185"/>
      <c r="BC495" s="185"/>
      <c r="BD495" s="185"/>
      <c r="BE495" s="185"/>
      <c r="BF495" s="185"/>
      <c r="BG495" s="185"/>
      <c r="BH495" s="185"/>
      <c r="BI495" s="185"/>
      <c r="BJ495" s="185"/>
    </row>
    <row r="496" spans="1:62" x14ac:dyDescent="0.3">
      <c r="A496" s="184"/>
      <c r="B496" s="22"/>
      <c r="C496" s="185"/>
      <c r="D496" s="185"/>
      <c r="E496" s="185"/>
      <c r="F496" s="185"/>
      <c r="G496" s="185"/>
      <c r="H496" s="185"/>
      <c r="I496" s="185"/>
      <c r="J496" s="185"/>
      <c r="L496" s="185"/>
      <c r="M496" s="185"/>
      <c r="N496" s="185"/>
      <c r="O496" s="185"/>
      <c r="P496" s="185"/>
      <c r="Q496" s="185"/>
      <c r="R496" s="185"/>
      <c r="S496" s="185"/>
      <c r="U496" s="185"/>
      <c r="V496" s="185"/>
      <c r="X496" s="185"/>
      <c r="Y496" s="185"/>
      <c r="Z496" s="185"/>
      <c r="AA496" s="26"/>
      <c r="AB496" s="185"/>
      <c r="AC496" s="185"/>
      <c r="AD496" s="185"/>
      <c r="AE496" s="185"/>
      <c r="AF496" s="185"/>
      <c r="AH496" s="185"/>
      <c r="AI496" s="185"/>
      <c r="AK496" s="185"/>
      <c r="AL496" s="185"/>
      <c r="AM496" s="185"/>
      <c r="AN496" s="185"/>
      <c r="AO496" s="185"/>
      <c r="AP496" s="185"/>
      <c r="AQ496" s="185"/>
      <c r="AR496" s="185"/>
      <c r="AS496" s="185"/>
      <c r="AT496" s="185"/>
      <c r="AU496" s="185"/>
      <c r="AV496" s="185"/>
      <c r="AW496" s="185"/>
      <c r="AX496" s="185"/>
      <c r="AY496" s="185"/>
      <c r="AZ496" s="185"/>
      <c r="BA496" s="185"/>
      <c r="BB496" s="185"/>
      <c r="BC496" s="185"/>
      <c r="BD496" s="185"/>
      <c r="BE496" s="185"/>
      <c r="BF496" s="185"/>
      <c r="BG496" s="185"/>
      <c r="BH496" s="185"/>
      <c r="BI496" s="185"/>
      <c r="BJ496" s="185"/>
    </row>
    <row r="497" spans="1:62" s="103" customFormat="1" x14ac:dyDescent="0.3">
      <c r="A497" s="184"/>
      <c r="B497" s="223" t="s">
        <v>60</v>
      </c>
      <c r="C497" s="223"/>
      <c r="D497" s="223"/>
      <c r="E497" s="184"/>
      <c r="F497" s="223" t="s">
        <v>61</v>
      </c>
      <c r="G497" s="223"/>
      <c r="H497" s="223"/>
      <c r="I497" s="184"/>
      <c r="J497" s="184"/>
      <c r="K497" s="17"/>
      <c r="L497" s="184"/>
      <c r="M497" s="184"/>
      <c r="N497" s="184"/>
      <c r="O497" s="184"/>
      <c r="P497" s="184"/>
      <c r="Q497" s="184"/>
      <c r="R497" s="184"/>
      <c r="S497" s="184"/>
      <c r="T497" s="187"/>
      <c r="U497" s="184"/>
      <c r="V497" s="184"/>
      <c r="W497" s="187"/>
      <c r="X497" s="184"/>
      <c r="Y497" s="184"/>
      <c r="Z497" s="184"/>
      <c r="AA497" s="27"/>
      <c r="AB497" s="184"/>
      <c r="AC497" s="184"/>
      <c r="AD497" s="184"/>
      <c r="AE497" s="184"/>
      <c r="AF497" s="184"/>
      <c r="AG497" s="187"/>
      <c r="AH497" s="184"/>
      <c r="AI497" s="184"/>
      <c r="AJ497" s="187"/>
      <c r="AK497" s="184"/>
      <c r="AL497" s="184"/>
      <c r="AM497" s="184"/>
      <c r="AN497" s="184"/>
      <c r="AO497" s="184"/>
      <c r="AP497" s="184"/>
      <c r="AQ497" s="184"/>
      <c r="AR497" s="184"/>
      <c r="AS497" s="184"/>
      <c r="AT497" s="184"/>
      <c r="AU497" s="184"/>
      <c r="AV497" s="184"/>
      <c r="AW497" s="184"/>
      <c r="AX497" s="184"/>
      <c r="AY497" s="184"/>
      <c r="AZ497" s="184"/>
      <c r="BA497" s="184"/>
      <c r="BB497" s="184"/>
      <c r="BC497" s="184"/>
      <c r="BD497" s="184"/>
      <c r="BE497" s="184"/>
      <c r="BF497" s="184"/>
      <c r="BG497" s="184"/>
      <c r="BH497" s="184"/>
      <c r="BI497" s="184"/>
      <c r="BJ497" s="184"/>
    </row>
    <row r="498" spans="1:62" x14ac:dyDescent="0.3">
      <c r="A498" s="184"/>
      <c r="B498" s="185"/>
      <c r="C498" s="185"/>
      <c r="D498" s="185"/>
      <c r="E498" s="185"/>
      <c r="F498" s="185"/>
      <c r="G498" s="185"/>
      <c r="H498" s="185"/>
      <c r="I498" s="185"/>
      <c r="J498" s="185"/>
      <c r="L498" s="185"/>
      <c r="M498" s="185"/>
      <c r="N498" s="185"/>
      <c r="O498" s="185"/>
      <c r="P498" s="185"/>
      <c r="Q498" s="185"/>
      <c r="R498" s="185"/>
      <c r="S498" s="185"/>
      <c r="U498" s="185"/>
      <c r="V498" s="185"/>
      <c r="X498" s="185"/>
      <c r="Y498" s="185"/>
      <c r="Z498" s="185"/>
      <c r="AA498" s="26"/>
      <c r="AB498" s="185"/>
      <c r="AC498" s="185"/>
      <c r="AD498" s="185"/>
      <c r="AE498" s="185"/>
      <c r="AF498" s="185"/>
      <c r="AH498" s="185"/>
      <c r="AI498" s="185"/>
      <c r="AK498" s="185"/>
      <c r="AL498" s="185"/>
      <c r="AM498" s="185"/>
      <c r="AN498" s="185"/>
      <c r="AO498" s="185"/>
      <c r="AP498" s="185"/>
      <c r="AQ498" s="185"/>
      <c r="AR498" s="185"/>
      <c r="AS498" s="185"/>
      <c r="AT498" s="185"/>
      <c r="AU498" s="185"/>
      <c r="AV498" s="185"/>
      <c r="AW498" s="185"/>
      <c r="AX498" s="185"/>
      <c r="AY498" s="185"/>
      <c r="AZ498" s="185"/>
      <c r="BA498" s="185"/>
      <c r="BB498" s="185"/>
      <c r="BC498" s="185"/>
      <c r="BD498" s="185"/>
      <c r="BE498" s="185"/>
      <c r="BF498" s="185"/>
      <c r="BG498" s="185"/>
      <c r="BH498" s="185"/>
      <c r="BI498" s="185"/>
      <c r="BJ498" s="185"/>
    </row>
    <row r="499" spans="1:62" x14ac:dyDescent="0.3">
      <c r="A499" s="24">
        <f>A402</f>
        <v>0</v>
      </c>
      <c r="B499" s="86">
        <f t="shared" ref="B499:B530" si="73">SUM(B402,I402,P402)</f>
        <v>4.5526199592503414E-3</v>
      </c>
      <c r="C499" s="23">
        <f t="shared" ref="C499:C530" si="74">SUM(D402,K402,R402)/B499</f>
        <v>1.0270970726145974</v>
      </c>
      <c r="D499" s="23">
        <f>ABS(C499-1)*B499*$I$4</f>
        <v>2.5278245451980704E-2</v>
      </c>
      <c r="E499" s="23"/>
      <c r="F499" s="86">
        <f t="shared" ref="F499:F530" si="75">SUM(E402,L402,S402)</f>
        <v>7.1780613007097556E-4</v>
      </c>
      <c r="G499" s="23">
        <f t="shared" ref="G499:G530" si="76">SUM(G402,N402,U402)/F499</f>
        <v>0.82813928656436131</v>
      </c>
      <c r="H499" s="23">
        <f>ABS(G499-1)*F499*$I$4</f>
        <v>2.5278245451980888E-2</v>
      </c>
      <c r="I499" s="185"/>
      <c r="J499" s="185"/>
      <c r="L499" s="185"/>
      <c r="M499" s="185"/>
      <c r="N499" s="185"/>
      <c r="O499" s="185"/>
      <c r="P499" s="185"/>
      <c r="Q499" s="185"/>
      <c r="R499" s="185"/>
      <c r="S499" s="185"/>
      <c r="U499" s="185"/>
      <c r="V499" s="185"/>
      <c r="X499" s="185"/>
      <c r="Y499" s="185"/>
      <c r="Z499" s="185"/>
      <c r="AA499" s="26"/>
      <c r="AB499" s="185"/>
      <c r="AC499" s="185"/>
      <c r="AD499" s="185"/>
      <c r="AE499" s="185"/>
      <c r="AF499" s="185"/>
      <c r="AH499" s="185"/>
      <c r="AI499" s="185"/>
      <c r="AK499" s="185"/>
      <c r="AL499" s="185"/>
      <c r="AM499" s="185"/>
      <c r="AN499" s="185"/>
      <c r="AO499" s="185"/>
      <c r="AP499" s="185"/>
      <c r="AQ499" s="185"/>
      <c r="AR499" s="185"/>
      <c r="AS499" s="185"/>
      <c r="AT499" s="185"/>
      <c r="AU499" s="185"/>
      <c r="AV499" s="185"/>
      <c r="AW499" s="185"/>
      <c r="AX499" s="185"/>
      <c r="AY499" s="185"/>
      <c r="AZ499" s="185"/>
      <c r="BA499" s="185"/>
      <c r="BB499" s="185"/>
      <c r="BC499" s="185"/>
      <c r="BD499" s="185"/>
      <c r="BE499" s="185"/>
      <c r="BF499" s="185"/>
      <c r="BG499" s="185"/>
      <c r="BH499" s="185"/>
      <c r="BI499" s="185"/>
      <c r="BJ499" s="185"/>
    </row>
    <row r="500" spans="1:62" x14ac:dyDescent="0.3">
      <c r="A500" s="24">
        <f t="shared" ref="A500:A563" si="77">A403</f>
        <v>1</v>
      </c>
      <c r="B500" s="86">
        <f t="shared" si="73"/>
        <v>5.8557345488669619E-3</v>
      </c>
      <c r="C500" s="23">
        <f t="shared" si="74"/>
        <v>1.0262973670331406</v>
      </c>
      <c r="D500" s="23">
        <f t="shared" ref="D500:D563" si="78">ABS(C500-1)*B500*$I$4</f>
        <v>3.155417300337901E-2</v>
      </c>
      <c r="E500" s="23"/>
      <c r="F500" s="86">
        <f t="shared" si="75"/>
        <v>1.6804017064374985E-3</v>
      </c>
      <c r="G500" s="23">
        <f t="shared" si="76"/>
        <v>0.90836095911455617</v>
      </c>
      <c r="H500" s="23">
        <f t="shared" ref="H500:H563" si="79">ABS(G500-1)*F500*$I$4</f>
        <v>3.1554173003378864E-2</v>
      </c>
      <c r="I500" s="185"/>
      <c r="J500" s="185"/>
      <c r="L500" s="185"/>
      <c r="M500" s="185"/>
      <c r="N500" s="185"/>
      <c r="O500" s="185"/>
      <c r="P500" s="185"/>
      <c r="Q500" s="185"/>
      <c r="R500" s="185"/>
      <c r="S500" s="185"/>
      <c r="U500" s="185"/>
      <c r="V500" s="185"/>
      <c r="X500" s="185"/>
      <c r="Y500" s="185"/>
      <c r="Z500" s="185"/>
      <c r="AA500" s="26"/>
      <c r="AB500" s="185"/>
      <c r="AC500" s="185"/>
      <c r="AD500" s="185"/>
      <c r="AE500" s="185"/>
      <c r="AF500" s="185"/>
      <c r="AH500" s="185"/>
      <c r="AI500" s="185"/>
      <c r="AK500" s="185"/>
      <c r="AL500" s="185"/>
      <c r="AM500" s="185"/>
      <c r="AN500" s="185"/>
      <c r="AO500" s="185"/>
      <c r="AP500" s="185"/>
      <c r="AQ500" s="185"/>
      <c r="AR500" s="185"/>
      <c r="AS500" s="185"/>
      <c r="AT500" s="185"/>
      <c r="AU500" s="185"/>
      <c r="AV500" s="185"/>
      <c r="AW500" s="185"/>
      <c r="AX500" s="185"/>
      <c r="AY500" s="185"/>
      <c r="AZ500" s="185"/>
      <c r="BA500" s="185"/>
      <c r="BB500" s="185"/>
      <c r="BC500" s="185"/>
      <c r="BD500" s="185"/>
      <c r="BE500" s="185"/>
      <c r="BF500" s="185"/>
      <c r="BG500" s="185"/>
      <c r="BH500" s="185"/>
      <c r="BI500" s="185"/>
      <c r="BJ500" s="185"/>
    </row>
    <row r="501" spans="1:62" x14ac:dyDescent="0.3">
      <c r="A501" s="24">
        <f t="shared" si="77"/>
        <v>2</v>
      </c>
      <c r="B501" s="86">
        <f t="shared" si="73"/>
        <v>5.8557345488669628E-3</v>
      </c>
      <c r="C501" s="23">
        <f t="shared" si="74"/>
        <v>1.0244075316564871</v>
      </c>
      <c r="D501" s="23">
        <f t="shared" si="78"/>
        <v>2.9286562244184817E-2</v>
      </c>
      <c r="E501" s="23"/>
      <c r="F501" s="86">
        <f t="shared" si="75"/>
        <v>2.6164977486989559E-3</v>
      </c>
      <c r="G501" s="23">
        <f t="shared" si="76"/>
        <v>0.94537582673460208</v>
      </c>
      <c r="H501" s="23">
        <f t="shared" si="79"/>
        <v>2.928656224418474E-2</v>
      </c>
      <c r="I501" s="185"/>
      <c r="J501" s="185"/>
      <c r="L501" s="185"/>
      <c r="M501" s="185"/>
      <c r="N501" s="185"/>
      <c r="O501" s="185"/>
      <c r="P501" s="185"/>
      <c r="Q501" s="185"/>
      <c r="R501" s="185"/>
      <c r="S501" s="185"/>
      <c r="U501" s="185"/>
      <c r="V501" s="185"/>
      <c r="X501" s="185"/>
      <c r="Y501" s="185"/>
      <c r="Z501" s="185"/>
      <c r="AA501" s="26"/>
      <c r="AB501" s="185"/>
      <c r="AC501" s="185"/>
      <c r="AD501" s="185"/>
      <c r="AE501" s="185"/>
      <c r="AF501" s="185"/>
      <c r="AH501" s="185"/>
      <c r="AI501" s="185"/>
      <c r="AK501" s="185"/>
      <c r="AL501" s="185"/>
      <c r="AM501" s="185"/>
      <c r="AN501" s="185"/>
      <c r="AO501" s="185"/>
      <c r="AP501" s="185"/>
      <c r="AQ501" s="185"/>
      <c r="AR501" s="185"/>
      <c r="AS501" s="185"/>
      <c r="AT501" s="185"/>
      <c r="AU501" s="185"/>
      <c r="AV501" s="185"/>
      <c r="AW501" s="185"/>
      <c r="AX501" s="185"/>
      <c r="AY501" s="185"/>
      <c r="AZ501" s="185"/>
      <c r="BA501" s="185"/>
      <c r="BB501" s="185"/>
      <c r="BC501" s="185"/>
      <c r="BD501" s="185"/>
      <c r="BE501" s="185"/>
      <c r="BF501" s="185"/>
      <c r="BG501" s="185"/>
      <c r="BH501" s="185"/>
      <c r="BI501" s="185"/>
      <c r="BJ501" s="185"/>
    </row>
    <row r="502" spans="1:62" x14ac:dyDescent="0.3">
      <c r="A502" s="24">
        <f t="shared" si="77"/>
        <v>3</v>
      </c>
      <c r="B502" s="86">
        <f t="shared" si="73"/>
        <v>6.1521980866673888E-3</v>
      </c>
      <c r="C502" s="23">
        <f t="shared" si="74"/>
        <v>1.0251322125935467</v>
      </c>
      <c r="D502" s="23">
        <f t="shared" si="78"/>
        <v>3.1682846145985037E-2</v>
      </c>
      <c r="E502" s="23"/>
      <c r="F502" s="86">
        <f t="shared" si="75"/>
        <v>2.210723632715132E-3</v>
      </c>
      <c r="G502" s="23">
        <f t="shared" si="76"/>
        <v>0.93005984649386575</v>
      </c>
      <c r="H502" s="23">
        <f t="shared" si="79"/>
        <v>3.1682846145984836E-2</v>
      </c>
      <c r="I502" s="185"/>
      <c r="J502" s="185"/>
      <c r="L502" s="185"/>
      <c r="M502" s="185"/>
      <c r="N502" s="185"/>
      <c r="O502" s="185"/>
      <c r="P502" s="185"/>
      <c r="Q502" s="185"/>
      <c r="R502" s="185"/>
      <c r="S502" s="185"/>
      <c r="U502" s="185"/>
      <c r="V502" s="185"/>
      <c r="X502" s="185"/>
      <c r="Y502" s="185"/>
      <c r="Z502" s="185"/>
      <c r="AA502" s="26"/>
      <c r="AB502" s="185"/>
      <c r="AC502" s="185"/>
      <c r="AD502" s="185"/>
      <c r="AE502" s="185"/>
      <c r="AF502" s="185"/>
      <c r="AH502" s="185"/>
      <c r="AI502" s="185"/>
      <c r="AK502" s="185"/>
      <c r="AL502" s="185"/>
      <c r="AM502" s="185"/>
      <c r="AN502" s="185"/>
      <c r="AO502" s="185"/>
      <c r="AP502" s="185"/>
      <c r="AQ502" s="185"/>
      <c r="AR502" s="185"/>
      <c r="AS502" s="185"/>
      <c r="AT502" s="185"/>
      <c r="AU502" s="185"/>
      <c r="AV502" s="185"/>
      <c r="AW502" s="185"/>
      <c r="AX502" s="185"/>
      <c r="AY502" s="185"/>
      <c r="AZ502" s="185"/>
      <c r="BA502" s="185"/>
      <c r="BB502" s="185"/>
      <c r="BC502" s="185"/>
      <c r="BD502" s="185"/>
      <c r="BE502" s="185"/>
      <c r="BF502" s="185"/>
      <c r="BG502" s="185"/>
      <c r="BH502" s="185"/>
      <c r="BI502" s="185"/>
      <c r="BJ502" s="185"/>
    </row>
    <row r="503" spans="1:62" x14ac:dyDescent="0.3">
      <c r="A503" s="24">
        <f t="shared" si="77"/>
        <v>4</v>
      </c>
      <c r="B503" s="86">
        <f t="shared" si="73"/>
        <v>5.4386981308884854E-3</v>
      </c>
      <c r="C503" s="23">
        <f t="shared" si="74"/>
        <v>1.0227895638682147</v>
      </c>
      <c r="D503" s="23">
        <f t="shared" si="78"/>
        <v>2.5397684374576519E-2</v>
      </c>
      <c r="E503" s="23"/>
      <c r="F503" s="86">
        <f t="shared" si="75"/>
        <v>2.4555130790106798E-3</v>
      </c>
      <c r="G503" s="23">
        <f t="shared" si="76"/>
        <v>0.94952356007659211</v>
      </c>
      <c r="H503" s="23">
        <f t="shared" si="79"/>
        <v>2.5397684374576859E-2</v>
      </c>
      <c r="I503" s="185"/>
      <c r="J503" s="185"/>
      <c r="L503" s="185"/>
      <c r="M503" s="185"/>
      <c r="N503" s="185"/>
      <c r="O503" s="185"/>
      <c r="P503" s="185"/>
      <c r="Q503" s="185"/>
      <c r="R503" s="185"/>
      <c r="S503" s="185"/>
      <c r="U503" s="185"/>
      <c r="V503" s="185"/>
      <c r="X503" s="185"/>
      <c r="Y503" s="185"/>
      <c r="Z503" s="185"/>
      <c r="AA503" s="26"/>
      <c r="AB503" s="185"/>
      <c r="AC503" s="185"/>
      <c r="AD503" s="185"/>
      <c r="AE503" s="185"/>
      <c r="AF503" s="185"/>
      <c r="AH503" s="185"/>
      <c r="AI503" s="185"/>
      <c r="AK503" s="185"/>
      <c r="AL503" s="185"/>
      <c r="AM503" s="185"/>
      <c r="AN503" s="185"/>
      <c r="AO503" s="185"/>
      <c r="AP503" s="185"/>
      <c r="AQ503" s="185"/>
      <c r="AR503" s="185"/>
      <c r="AS503" s="185"/>
      <c r="AT503" s="185"/>
      <c r="AU503" s="185"/>
      <c r="AV503" s="185"/>
      <c r="AW503" s="185"/>
      <c r="AX503" s="185"/>
      <c r="AY503" s="185"/>
      <c r="AZ503" s="185"/>
      <c r="BA503" s="185"/>
      <c r="BB503" s="185"/>
      <c r="BC503" s="185"/>
      <c r="BD503" s="185"/>
      <c r="BE503" s="185"/>
      <c r="BF503" s="185"/>
      <c r="BG503" s="185"/>
      <c r="BH503" s="185"/>
      <c r="BI503" s="185"/>
      <c r="BJ503" s="185"/>
    </row>
    <row r="504" spans="1:62" x14ac:dyDescent="0.3">
      <c r="A504" s="24">
        <f t="shared" si="77"/>
        <v>5</v>
      </c>
      <c r="B504" s="86">
        <f t="shared" si="73"/>
        <v>6.5165666806120464E-3</v>
      </c>
      <c r="C504" s="23">
        <f t="shared" si="74"/>
        <v>1.0238278001529064</v>
      </c>
      <c r="D504" s="23">
        <f t="shared" si="78"/>
        <v>3.1817492162116698E-2</v>
      </c>
      <c r="E504" s="185"/>
      <c r="F504" s="86">
        <f t="shared" si="75"/>
        <v>2.6966588393667803E-3</v>
      </c>
      <c r="G504" s="23">
        <f t="shared" si="76"/>
        <v>0.94241932042646803</v>
      </c>
      <c r="H504" s="23">
        <f t="shared" si="79"/>
        <v>3.1817492162116406E-2</v>
      </c>
      <c r="I504" s="185"/>
      <c r="J504" s="185"/>
      <c r="L504" s="185"/>
      <c r="M504" s="185"/>
      <c r="N504" s="185"/>
      <c r="O504" s="185"/>
      <c r="P504" s="185"/>
      <c r="Q504" s="185"/>
      <c r="R504" s="185"/>
      <c r="S504" s="185"/>
      <c r="U504" s="185"/>
      <c r="V504" s="185"/>
      <c r="X504" s="185"/>
      <c r="Y504" s="185"/>
      <c r="Z504" s="185"/>
      <c r="AA504" s="26"/>
      <c r="AB504" s="185"/>
      <c r="AC504" s="185"/>
      <c r="AD504" s="185"/>
      <c r="AE504" s="185"/>
      <c r="AF504" s="185"/>
      <c r="AH504" s="185"/>
      <c r="AI504" s="185"/>
      <c r="AK504" s="185"/>
      <c r="AL504" s="185"/>
      <c r="AM504" s="185"/>
      <c r="AN504" s="185"/>
      <c r="AO504" s="185"/>
      <c r="AP504" s="185"/>
      <c r="AQ504" s="185"/>
      <c r="AR504" s="185"/>
      <c r="AS504" s="185"/>
      <c r="AT504" s="185"/>
      <c r="AU504" s="185"/>
      <c r="AV504" s="185"/>
      <c r="AW504" s="185"/>
      <c r="AX504" s="185"/>
      <c r="AY504" s="185"/>
      <c r="AZ504" s="185"/>
      <c r="BA504" s="185"/>
      <c r="BB504" s="185"/>
      <c r="BC504" s="185"/>
      <c r="BD504" s="185"/>
      <c r="BE504" s="185"/>
      <c r="BF504" s="185"/>
      <c r="BG504" s="185"/>
      <c r="BH504" s="185"/>
      <c r="BI504" s="185"/>
      <c r="BJ504" s="185"/>
    </row>
    <row r="505" spans="1:62" x14ac:dyDescent="0.3">
      <c r="A505" s="24">
        <f t="shared" si="77"/>
        <v>6</v>
      </c>
      <c r="B505" s="86">
        <f t="shared" si="73"/>
        <v>7.6020538463908126E-3</v>
      </c>
      <c r="C505" s="23">
        <f t="shared" si="74"/>
        <v>1.0215244947977626</v>
      </c>
      <c r="D505" s="23">
        <f t="shared" si="78"/>
        <v>3.3529498802972645E-2</v>
      </c>
      <c r="E505" s="185"/>
      <c r="F505" s="86">
        <f t="shared" si="75"/>
        <v>3.2190309054128939E-3</v>
      </c>
      <c r="G505" s="23">
        <f t="shared" si="76"/>
        <v>0.94916781687501039</v>
      </c>
      <c r="H505" s="23">
        <f t="shared" si="79"/>
        <v>3.3529498802972402E-2</v>
      </c>
      <c r="I505" s="185"/>
      <c r="J505" s="185"/>
      <c r="L505" s="185"/>
      <c r="M505" s="185"/>
      <c r="N505" s="185"/>
      <c r="O505" s="185"/>
      <c r="P505" s="185"/>
      <c r="Q505" s="185"/>
      <c r="R505" s="185"/>
      <c r="S505" s="185"/>
      <c r="U505" s="185"/>
      <c r="V505" s="185"/>
      <c r="X505" s="185"/>
      <c r="Y505" s="185"/>
      <c r="Z505" s="185"/>
      <c r="AA505" s="26"/>
      <c r="AB505" s="185"/>
      <c r="AC505" s="185"/>
      <c r="AD505" s="185"/>
      <c r="AE505" s="185"/>
      <c r="AF505" s="185"/>
      <c r="AH505" s="185"/>
      <c r="AI505" s="185"/>
      <c r="AK505" s="185"/>
      <c r="AL505" s="185"/>
      <c r="AM505" s="185"/>
      <c r="AN505" s="185"/>
      <c r="AO505" s="185"/>
      <c r="AP505" s="185"/>
      <c r="AQ505" s="185"/>
      <c r="AR505" s="185"/>
      <c r="AS505" s="185"/>
      <c r="AT505" s="185"/>
      <c r="AU505" s="185"/>
      <c r="AV505" s="185"/>
      <c r="AW505" s="185"/>
      <c r="AX505" s="185"/>
      <c r="AY505" s="185"/>
      <c r="AZ505" s="185"/>
      <c r="BA505" s="185"/>
      <c r="BB505" s="185"/>
      <c r="BC505" s="185"/>
      <c r="BD505" s="185"/>
      <c r="BE505" s="185"/>
      <c r="BF505" s="185"/>
      <c r="BG505" s="185"/>
      <c r="BH505" s="185"/>
      <c r="BI505" s="185"/>
      <c r="BJ505" s="185"/>
    </row>
    <row r="506" spans="1:62" x14ac:dyDescent="0.3">
      <c r="A506" s="24">
        <f t="shared" si="77"/>
        <v>7</v>
      </c>
      <c r="B506" s="86">
        <f t="shared" si="73"/>
        <v>8.0873265646898354E-3</v>
      </c>
      <c r="C506" s="23">
        <f t="shared" si="74"/>
        <v>1.0206288812992597</v>
      </c>
      <c r="D506" s="23">
        <f t="shared" si="78"/>
        <v>3.4185647519948063E-2</v>
      </c>
      <c r="F506" s="86">
        <f t="shared" si="75"/>
        <v>3.7284844485827883E-3</v>
      </c>
      <c r="G506" s="23">
        <f t="shared" si="76"/>
        <v>0.95525460759404535</v>
      </c>
      <c r="H506" s="23">
        <f t="shared" si="79"/>
        <v>3.4185647519948126E-2</v>
      </c>
      <c r="I506" s="185"/>
      <c r="J506" s="185"/>
      <c r="L506" s="185"/>
      <c r="M506" s="185"/>
      <c r="N506" s="185"/>
      <c r="O506" s="185"/>
      <c r="P506" s="185"/>
      <c r="Q506" s="185"/>
      <c r="R506" s="185"/>
      <c r="S506" s="185"/>
      <c r="U506" s="185"/>
      <c r="V506" s="185"/>
      <c r="X506" s="185"/>
      <c r="Y506" s="185"/>
      <c r="Z506" s="185"/>
      <c r="AA506" s="26"/>
      <c r="AB506" s="185"/>
      <c r="AC506" s="185"/>
      <c r="AD506" s="185"/>
      <c r="AE506" s="185"/>
      <c r="AF506" s="185"/>
      <c r="AH506" s="185"/>
      <c r="AI506" s="185"/>
      <c r="AK506" s="185"/>
      <c r="AL506" s="185"/>
      <c r="AM506" s="185"/>
      <c r="AN506" s="185"/>
      <c r="AO506" s="185"/>
      <c r="AP506" s="185"/>
      <c r="AQ506" s="185"/>
      <c r="AR506" s="185"/>
      <c r="AS506" s="185"/>
      <c r="AT506" s="185"/>
      <c r="AU506" s="185"/>
      <c r="AV506" s="185"/>
      <c r="AW506" s="185"/>
      <c r="AX506" s="185"/>
      <c r="AY506" s="185"/>
      <c r="AZ506" s="185"/>
      <c r="BA506" s="185"/>
      <c r="BB506" s="185"/>
      <c r="BC506" s="185"/>
      <c r="BD506" s="185"/>
      <c r="BE506" s="185"/>
      <c r="BF506" s="185"/>
      <c r="BG506" s="185"/>
      <c r="BH506" s="185"/>
      <c r="BI506" s="185"/>
      <c r="BJ506" s="185"/>
    </row>
    <row r="507" spans="1:62" x14ac:dyDescent="0.3">
      <c r="A507" s="24">
        <f t="shared" si="77"/>
        <v>8</v>
      </c>
      <c r="B507" s="86">
        <f t="shared" si="73"/>
        <v>8.5937989102729088E-3</v>
      </c>
      <c r="C507" s="23">
        <f t="shared" si="74"/>
        <v>1.0194844596624191</v>
      </c>
      <c r="D507" s="23">
        <f t="shared" si="78"/>
        <v>3.4311263186362191E-2</v>
      </c>
      <c r="F507" s="86">
        <f t="shared" si="75"/>
        <v>3.9948047663387019E-3</v>
      </c>
      <c r="G507" s="23">
        <f t="shared" si="76"/>
        <v>0.95808417732323359</v>
      </c>
      <c r="H507" s="23">
        <f t="shared" si="79"/>
        <v>3.4311263186362358E-2</v>
      </c>
      <c r="I507" s="185"/>
      <c r="J507" s="185"/>
      <c r="L507" s="185"/>
      <c r="M507" s="185"/>
      <c r="N507" s="185"/>
      <c r="O507" s="185"/>
      <c r="P507" s="185"/>
      <c r="Q507" s="185"/>
      <c r="R507" s="185"/>
      <c r="S507" s="185"/>
      <c r="U507" s="185"/>
      <c r="V507" s="185"/>
      <c r="X507" s="185"/>
      <c r="Y507" s="185"/>
      <c r="Z507" s="185"/>
      <c r="AA507" s="26"/>
      <c r="AB507" s="185"/>
      <c r="AC507" s="185"/>
      <c r="AD507" s="185"/>
      <c r="AE507" s="185"/>
      <c r="AF507" s="185"/>
      <c r="AH507" s="185"/>
      <c r="AI507" s="185"/>
      <c r="AK507" s="185"/>
      <c r="AL507" s="185"/>
      <c r="AM507" s="185"/>
      <c r="AN507" s="185"/>
      <c r="AO507" s="185"/>
      <c r="AP507" s="185"/>
      <c r="AQ507" s="185"/>
      <c r="AR507" s="185"/>
      <c r="AS507" s="185"/>
      <c r="AT507" s="185"/>
      <c r="AU507" s="185"/>
      <c r="AV507" s="185"/>
      <c r="AW507" s="185"/>
      <c r="AX507" s="185"/>
      <c r="AY507" s="185"/>
      <c r="AZ507" s="185"/>
      <c r="BA507" s="185"/>
      <c r="BB507" s="185"/>
      <c r="BC507" s="185"/>
      <c r="BD507" s="185"/>
      <c r="BE507" s="185"/>
      <c r="BF507" s="185"/>
      <c r="BG507" s="185"/>
      <c r="BH507" s="185"/>
      <c r="BI507" s="185"/>
      <c r="BJ507" s="185"/>
    </row>
    <row r="508" spans="1:62" x14ac:dyDescent="0.3">
      <c r="A508" s="24">
        <f t="shared" si="77"/>
        <v>9</v>
      </c>
      <c r="B508" s="86">
        <f t="shared" si="73"/>
        <v>9.6537802744755489E-3</v>
      </c>
      <c r="C508" s="23">
        <f t="shared" si="74"/>
        <v>1.0047512408723749</v>
      </c>
      <c r="D508" s="23">
        <f t="shared" si="78"/>
        <v>9.398696190480834E-3</v>
      </c>
      <c r="F508" s="86">
        <f t="shared" si="75"/>
        <v>5.6344634390896615E-3</v>
      </c>
      <c r="G508" s="23">
        <f t="shared" si="76"/>
        <v>0.99185948477457375</v>
      </c>
      <c r="H508" s="23">
        <f t="shared" si="79"/>
        <v>9.3986961904812989E-3</v>
      </c>
      <c r="I508" s="185"/>
      <c r="J508" s="185"/>
      <c r="L508" s="185"/>
      <c r="M508" s="185"/>
      <c r="N508" s="185"/>
      <c r="O508" s="185"/>
      <c r="P508" s="185"/>
      <c r="Q508" s="185"/>
      <c r="R508" s="185"/>
      <c r="S508" s="185"/>
      <c r="U508" s="185"/>
      <c r="V508" s="185"/>
      <c r="X508" s="185"/>
      <c r="Y508" s="185"/>
      <c r="Z508" s="185"/>
      <c r="AA508" s="26"/>
      <c r="AB508" s="185"/>
      <c r="AC508" s="185"/>
      <c r="AD508" s="185"/>
      <c r="AE508" s="185"/>
      <c r="AF508" s="185"/>
      <c r="AH508" s="185"/>
      <c r="AI508" s="185"/>
      <c r="AK508" s="185"/>
      <c r="AL508" s="185"/>
      <c r="AM508" s="185"/>
      <c r="AN508" s="185"/>
      <c r="AO508" s="185"/>
      <c r="AP508" s="185"/>
      <c r="AQ508" s="185"/>
      <c r="AR508" s="185"/>
      <c r="AS508" s="185"/>
      <c r="AT508" s="185"/>
      <c r="AU508" s="185"/>
      <c r="AV508" s="185"/>
      <c r="AW508" s="185"/>
      <c r="AX508" s="185"/>
      <c r="AY508" s="185"/>
      <c r="AZ508" s="185"/>
      <c r="BA508" s="185"/>
      <c r="BB508" s="185"/>
      <c r="BC508" s="185"/>
      <c r="BD508" s="185"/>
      <c r="BE508" s="185"/>
      <c r="BF508" s="185"/>
      <c r="BG508" s="185"/>
      <c r="BH508" s="185"/>
      <c r="BI508" s="185"/>
      <c r="BJ508" s="185"/>
    </row>
    <row r="509" spans="1:62" x14ac:dyDescent="0.3">
      <c r="A509" s="24">
        <f t="shared" si="77"/>
        <v>10</v>
      </c>
      <c r="B509" s="86">
        <f t="shared" si="73"/>
        <v>7.9809971840932564E-3</v>
      </c>
      <c r="C509" s="23">
        <f t="shared" si="74"/>
        <v>1.0050484592746001</v>
      </c>
      <c r="D509" s="23">
        <f t="shared" si="78"/>
        <v>8.2561802906585789E-3</v>
      </c>
      <c r="F509" s="86">
        <f t="shared" si="75"/>
        <v>5.0405426309598697E-3</v>
      </c>
      <c r="G509" s="23">
        <f t="shared" si="76"/>
        <v>0.99200646791337221</v>
      </c>
      <c r="H509" s="23">
        <f t="shared" si="79"/>
        <v>8.2561802906586431E-3</v>
      </c>
      <c r="I509" s="185"/>
      <c r="J509" s="185"/>
      <c r="L509" s="185"/>
      <c r="M509" s="185"/>
      <c r="N509" s="185"/>
      <c r="O509" s="185"/>
      <c r="P509" s="185"/>
      <c r="Q509" s="185"/>
      <c r="R509" s="185"/>
      <c r="S509" s="185"/>
      <c r="U509" s="185"/>
      <c r="V509" s="185"/>
      <c r="X509" s="185"/>
      <c r="Y509" s="185"/>
      <c r="Z509" s="185"/>
      <c r="AA509" s="26"/>
      <c r="AB509" s="185"/>
      <c r="AC509" s="185"/>
      <c r="AD509" s="185"/>
      <c r="AE509" s="185"/>
      <c r="AF509" s="185"/>
      <c r="AH509" s="185"/>
      <c r="AI509" s="185"/>
      <c r="AK509" s="185"/>
      <c r="AL509" s="185"/>
      <c r="AM509" s="185"/>
      <c r="AN509" s="185"/>
      <c r="AO509" s="185"/>
      <c r="AP509" s="185"/>
      <c r="AQ509" s="185"/>
      <c r="AR509" s="185"/>
      <c r="AS509" s="185"/>
      <c r="AT509" s="185"/>
      <c r="AU509" s="185"/>
      <c r="AV509" s="185"/>
      <c r="AW509" s="185"/>
      <c r="AX509" s="185"/>
      <c r="AY509" s="185"/>
      <c r="AZ509" s="185"/>
      <c r="BA509" s="185"/>
      <c r="BB509" s="185"/>
      <c r="BC509" s="185"/>
      <c r="BD509" s="185"/>
      <c r="BE509" s="185"/>
      <c r="BF509" s="185"/>
      <c r="BG509" s="185"/>
      <c r="BH509" s="185"/>
      <c r="BI509" s="185"/>
      <c r="BJ509" s="185"/>
    </row>
    <row r="510" spans="1:62" x14ac:dyDescent="0.3">
      <c r="A510" s="24">
        <f t="shared" si="77"/>
        <v>11</v>
      </c>
      <c r="B510" s="86">
        <f t="shared" si="73"/>
        <v>7.7908630268894085E-3</v>
      </c>
      <c r="C510" s="23">
        <f t="shared" si="74"/>
        <v>1.0045230525809083</v>
      </c>
      <c r="D510" s="23">
        <f t="shared" si="78"/>
        <v>7.2207175763805767E-3</v>
      </c>
      <c r="F510" s="86">
        <f t="shared" si="75"/>
        <v>5.6689128334262472E-3</v>
      </c>
      <c r="G510" s="23">
        <f t="shared" si="76"/>
        <v>0.99378390810430317</v>
      </c>
      <c r="H510" s="23">
        <f t="shared" si="79"/>
        <v>7.2207175763799782E-3</v>
      </c>
      <c r="I510" s="185"/>
      <c r="J510" s="185"/>
      <c r="L510" s="185"/>
      <c r="M510" s="185"/>
      <c r="N510" s="185"/>
      <c r="O510" s="185"/>
      <c r="P510" s="185"/>
      <c r="Q510" s="185"/>
      <c r="R510" s="185"/>
      <c r="S510" s="185"/>
      <c r="U510" s="185"/>
      <c r="V510" s="185"/>
      <c r="X510" s="185"/>
      <c r="Y510" s="185"/>
      <c r="Z510" s="185"/>
      <c r="AA510" s="26"/>
      <c r="AB510" s="185"/>
      <c r="AC510" s="185"/>
      <c r="AD510" s="185"/>
      <c r="AE510" s="185"/>
      <c r="AF510" s="185"/>
      <c r="AH510" s="185"/>
      <c r="AI510" s="185"/>
      <c r="AK510" s="185"/>
      <c r="AL510" s="185"/>
      <c r="AM510" s="185"/>
      <c r="AN510" s="185"/>
      <c r="AO510" s="185"/>
      <c r="AP510" s="185"/>
      <c r="AQ510" s="185"/>
      <c r="AR510" s="185"/>
      <c r="AS510" s="185"/>
      <c r="AT510" s="185"/>
      <c r="AU510" s="185"/>
      <c r="AV510" s="185"/>
      <c r="AW510" s="185"/>
      <c r="AX510" s="185"/>
      <c r="AY510" s="185"/>
      <c r="AZ510" s="185"/>
      <c r="BA510" s="185"/>
      <c r="BB510" s="185"/>
      <c r="BC510" s="185"/>
      <c r="BD510" s="185"/>
      <c r="BE510" s="185"/>
      <c r="BF510" s="185"/>
      <c r="BG510" s="185"/>
      <c r="BH510" s="185"/>
      <c r="BI510" s="185"/>
      <c r="BJ510" s="185"/>
    </row>
    <row r="511" spans="1:62" x14ac:dyDescent="0.3">
      <c r="A511" s="24">
        <f t="shared" si="77"/>
        <v>12</v>
      </c>
      <c r="B511" s="86">
        <f t="shared" si="73"/>
        <v>7.2121794508700297E-3</v>
      </c>
      <c r="C511" s="23">
        <f t="shared" si="74"/>
        <v>1.0067943094952405</v>
      </c>
      <c r="D511" s="23">
        <f t="shared" si="78"/>
        <v>1.0040954601367877E-2</v>
      </c>
      <c r="F511" s="86">
        <f t="shared" si="75"/>
        <v>5.8805778620904621E-3</v>
      </c>
      <c r="G511" s="23">
        <f t="shared" si="76"/>
        <v>0.99166718297527845</v>
      </c>
      <c r="H511" s="23">
        <f t="shared" si="79"/>
        <v>1.0040954601368553E-2</v>
      </c>
      <c r="I511" s="185"/>
      <c r="J511" s="185"/>
      <c r="L511" s="185"/>
      <c r="M511" s="185"/>
      <c r="N511" s="185"/>
      <c r="O511" s="185"/>
      <c r="P511" s="185"/>
      <c r="Q511" s="185"/>
      <c r="R511" s="185"/>
      <c r="S511" s="185"/>
      <c r="U511" s="185"/>
      <c r="V511" s="185"/>
      <c r="X511" s="185"/>
      <c r="Y511" s="185"/>
      <c r="Z511" s="185"/>
      <c r="AA511" s="26"/>
      <c r="AB511" s="185"/>
      <c r="AC511" s="185"/>
      <c r="AD511" s="185"/>
      <c r="AE511" s="185"/>
      <c r="AF511" s="185"/>
      <c r="AH511" s="185"/>
      <c r="AI511" s="185"/>
      <c r="AK511" s="185"/>
      <c r="AL511" s="185"/>
      <c r="AM511" s="185"/>
      <c r="AN511" s="185"/>
      <c r="AO511" s="185"/>
      <c r="AP511" s="185"/>
      <c r="AQ511" s="185"/>
      <c r="AR511" s="185"/>
      <c r="AS511" s="185"/>
      <c r="AT511" s="185"/>
      <c r="AU511" s="185"/>
      <c r="AV511" s="185"/>
      <c r="AW511" s="185"/>
      <c r="AX511" s="185"/>
      <c r="AY511" s="185"/>
      <c r="AZ511" s="185"/>
      <c r="BA511" s="185"/>
      <c r="BB511" s="185"/>
      <c r="BC511" s="185"/>
      <c r="BD511" s="185"/>
      <c r="BE511" s="185"/>
      <c r="BF511" s="185"/>
      <c r="BG511" s="185"/>
      <c r="BH511" s="185"/>
      <c r="BI511" s="185"/>
      <c r="BJ511" s="185"/>
    </row>
    <row r="512" spans="1:62" x14ac:dyDescent="0.3">
      <c r="A512" s="24">
        <f t="shared" si="77"/>
        <v>13</v>
      </c>
      <c r="B512" s="86">
        <f t="shared" si="73"/>
        <v>6.9200220873616766E-3</v>
      </c>
      <c r="C512" s="23">
        <f t="shared" si="74"/>
        <v>1.0193463767438631</v>
      </c>
      <c r="D512" s="23">
        <f t="shared" si="78"/>
        <v>2.7432808685586306E-2</v>
      </c>
      <c r="F512" s="86">
        <f t="shared" si="75"/>
        <v>6.8468171243964314E-3</v>
      </c>
      <c r="G512" s="23">
        <f t="shared" si="76"/>
        <v>0.98044677520290058</v>
      </c>
      <c r="H512" s="23">
        <f t="shared" si="79"/>
        <v>2.7432808685586403E-2</v>
      </c>
      <c r="I512" s="185"/>
      <c r="J512" s="185"/>
      <c r="L512" s="185"/>
      <c r="M512" s="185"/>
      <c r="N512" s="185"/>
      <c r="O512" s="185"/>
      <c r="P512" s="185"/>
      <c r="Q512" s="185"/>
      <c r="R512" s="185"/>
      <c r="S512" s="185"/>
      <c r="U512" s="185"/>
      <c r="V512" s="185"/>
      <c r="X512" s="185"/>
      <c r="Y512" s="185"/>
      <c r="Z512" s="185"/>
      <c r="AA512" s="26"/>
      <c r="AB512" s="185"/>
      <c r="AC512" s="185"/>
      <c r="AD512" s="185"/>
      <c r="AE512" s="185"/>
      <c r="AF512" s="185"/>
      <c r="AH512" s="185"/>
      <c r="AI512" s="185"/>
      <c r="AK512" s="185"/>
      <c r="AL512" s="185"/>
      <c r="AM512" s="185"/>
      <c r="AN512" s="185"/>
      <c r="AO512" s="185"/>
      <c r="AP512" s="185"/>
      <c r="AQ512" s="185"/>
      <c r="AR512" s="185"/>
      <c r="AS512" s="185"/>
      <c r="AT512" s="185"/>
      <c r="AU512" s="185"/>
      <c r="AV512" s="185"/>
      <c r="AW512" s="185"/>
      <c r="AX512" s="185"/>
      <c r="AY512" s="185"/>
      <c r="AZ512" s="185"/>
      <c r="BA512" s="185"/>
      <c r="BB512" s="185"/>
      <c r="BC512" s="185"/>
      <c r="BD512" s="185"/>
      <c r="BE512" s="185"/>
      <c r="BF512" s="185"/>
      <c r="BG512" s="185"/>
      <c r="BH512" s="185"/>
      <c r="BI512" s="185"/>
      <c r="BJ512" s="185"/>
    </row>
    <row r="513" spans="1:62" x14ac:dyDescent="0.3">
      <c r="A513" s="24">
        <f t="shared" si="77"/>
        <v>14</v>
      </c>
      <c r="B513" s="86">
        <f t="shared" si="73"/>
        <v>6.5841404925799651E-3</v>
      </c>
      <c r="C513" s="23">
        <f t="shared" si="74"/>
        <v>1</v>
      </c>
      <c r="D513" s="23">
        <f t="shared" si="78"/>
        <v>0</v>
      </c>
      <c r="F513" s="86">
        <f t="shared" si="75"/>
        <v>7.2164856251621026E-3</v>
      </c>
      <c r="G513" s="23">
        <f t="shared" si="76"/>
        <v>1</v>
      </c>
      <c r="H513" s="23">
        <f t="shared" si="79"/>
        <v>0</v>
      </c>
      <c r="I513" s="185"/>
      <c r="J513" s="185"/>
      <c r="L513" s="185"/>
      <c r="M513" s="185"/>
      <c r="N513" s="185"/>
      <c r="O513" s="185"/>
      <c r="P513" s="185"/>
      <c r="Q513" s="185"/>
      <c r="R513" s="185"/>
      <c r="S513" s="185"/>
      <c r="U513" s="185"/>
      <c r="V513" s="185"/>
      <c r="X513" s="185"/>
      <c r="Y513" s="185"/>
      <c r="Z513" s="185"/>
      <c r="AA513" s="26"/>
      <c r="AB513" s="185"/>
      <c r="AC513" s="185"/>
      <c r="AD513" s="185"/>
      <c r="AE513" s="185"/>
      <c r="AF513" s="185"/>
      <c r="AH513" s="185"/>
      <c r="AI513" s="185"/>
      <c r="AK513" s="185"/>
      <c r="AL513" s="185"/>
      <c r="AM513" s="185"/>
      <c r="AN513" s="185"/>
      <c r="AO513" s="185"/>
      <c r="AP513" s="185"/>
      <c r="AQ513" s="185"/>
      <c r="AR513" s="185"/>
      <c r="AS513" s="185"/>
      <c r="AT513" s="185"/>
      <c r="AU513" s="185"/>
      <c r="AV513" s="185"/>
      <c r="AW513" s="185"/>
      <c r="AX513" s="185"/>
      <c r="AY513" s="185"/>
      <c r="AZ513" s="185"/>
      <c r="BA513" s="185"/>
      <c r="BB513" s="185"/>
      <c r="BC513" s="185"/>
      <c r="BD513" s="185"/>
      <c r="BE513" s="185"/>
      <c r="BF513" s="185"/>
      <c r="BG513" s="185"/>
      <c r="BH513" s="185"/>
      <c r="BI513" s="185"/>
      <c r="BJ513" s="185"/>
    </row>
    <row r="514" spans="1:62" x14ac:dyDescent="0.3">
      <c r="A514" s="24">
        <f t="shared" si="77"/>
        <v>15</v>
      </c>
      <c r="B514" s="86">
        <f t="shared" si="73"/>
        <v>6.2406402817430469E-3</v>
      </c>
      <c r="C514" s="23">
        <f t="shared" si="74"/>
        <v>1.0000000000000002</v>
      </c>
      <c r="D514" s="23">
        <f t="shared" si="78"/>
        <v>2.8394389065144304E-16</v>
      </c>
      <c r="F514" s="86">
        <f t="shared" si="75"/>
        <v>8.0777204835767481E-3</v>
      </c>
      <c r="G514" s="23">
        <f t="shared" si="76"/>
        <v>1.0000000000000002</v>
      </c>
      <c r="H514" s="23">
        <f t="shared" si="79"/>
        <v>3.6752949667866718E-16</v>
      </c>
      <c r="I514" s="185"/>
      <c r="J514" s="185"/>
      <c r="L514" s="185"/>
      <c r="M514" s="185"/>
      <c r="N514" s="185"/>
      <c r="O514" s="185"/>
      <c r="P514" s="185"/>
      <c r="Q514" s="185"/>
      <c r="R514" s="185"/>
      <c r="S514" s="185"/>
      <c r="U514" s="185"/>
      <c r="V514" s="185"/>
      <c r="X514" s="185"/>
      <c r="Y514" s="185"/>
      <c r="Z514" s="185"/>
      <c r="AA514" s="26"/>
      <c r="AB514" s="185"/>
      <c r="AC514" s="185"/>
      <c r="AD514" s="185"/>
      <c r="AE514" s="185"/>
      <c r="AF514" s="185"/>
      <c r="AH514" s="185"/>
      <c r="AI514" s="185"/>
      <c r="AK514" s="185"/>
      <c r="AL514" s="185"/>
      <c r="AM514" s="185"/>
      <c r="AN514" s="185"/>
      <c r="AO514" s="185"/>
      <c r="AP514" s="185"/>
      <c r="AQ514" s="185"/>
      <c r="AR514" s="185"/>
      <c r="AS514" s="185"/>
      <c r="AT514" s="185"/>
      <c r="AU514" s="185"/>
      <c r="AV514" s="185"/>
      <c r="AW514" s="185"/>
      <c r="AX514" s="185"/>
      <c r="AY514" s="185"/>
      <c r="AZ514" s="185"/>
      <c r="BA514" s="185"/>
      <c r="BB514" s="185"/>
      <c r="BC514" s="185"/>
      <c r="BD514" s="185"/>
      <c r="BE514" s="185"/>
      <c r="BF514" s="185"/>
      <c r="BG514" s="185"/>
      <c r="BH514" s="185"/>
      <c r="BI514" s="185"/>
      <c r="BJ514" s="185"/>
    </row>
    <row r="515" spans="1:62" x14ac:dyDescent="0.3">
      <c r="A515" s="24">
        <f t="shared" si="77"/>
        <v>16</v>
      </c>
      <c r="B515" s="86">
        <f t="shared" si="73"/>
        <v>5.8424847818144294E-3</v>
      </c>
      <c r="C515" s="23">
        <f t="shared" si="74"/>
        <v>1</v>
      </c>
      <c r="D515" s="23">
        <f t="shared" si="78"/>
        <v>0</v>
      </c>
      <c r="F515" s="86">
        <f t="shared" si="75"/>
        <v>8.4815071345026912E-3</v>
      </c>
      <c r="G515" s="23">
        <f t="shared" si="76"/>
        <v>1</v>
      </c>
      <c r="H515" s="23">
        <f t="shared" si="79"/>
        <v>0</v>
      </c>
      <c r="I515" s="185"/>
      <c r="J515" s="185"/>
      <c r="L515" s="185"/>
      <c r="M515" s="185"/>
      <c r="N515" s="185"/>
      <c r="O515" s="185"/>
      <c r="P515" s="185"/>
      <c r="Q515" s="185"/>
      <c r="R515" s="185"/>
      <c r="S515" s="185"/>
      <c r="U515" s="185"/>
      <c r="V515" s="185"/>
      <c r="X515" s="185"/>
      <c r="Y515" s="185"/>
      <c r="Z515" s="185"/>
      <c r="AA515" s="26"/>
      <c r="AB515" s="185"/>
      <c r="AC515" s="185"/>
      <c r="AD515" s="185"/>
      <c r="AE515" s="185"/>
      <c r="AF515" s="185"/>
      <c r="AH515" s="185"/>
      <c r="AI515" s="185"/>
      <c r="AK515" s="185"/>
      <c r="AL515" s="185"/>
      <c r="AM515" s="185"/>
      <c r="AN515" s="185"/>
      <c r="AO515" s="185"/>
      <c r="AP515" s="185"/>
      <c r="AQ515" s="185"/>
      <c r="AR515" s="185"/>
      <c r="AS515" s="185"/>
      <c r="AT515" s="185"/>
      <c r="AU515" s="185"/>
      <c r="AV515" s="185"/>
      <c r="AW515" s="185"/>
      <c r="AX515" s="185"/>
      <c r="AY515" s="185"/>
      <c r="AZ515" s="185"/>
      <c r="BA515" s="185"/>
      <c r="BB515" s="185"/>
      <c r="BC515" s="185"/>
      <c r="BD515" s="185"/>
      <c r="BE515" s="185"/>
      <c r="BF515" s="185"/>
      <c r="BG515" s="185"/>
      <c r="BH515" s="185"/>
      <c r="BI515" s="185"/>
      <c r="BJ515" s="185"/>
    </row>
    <row r="516" spans="1:62" x14ac:dyDescent="0.3">
      <c r="A516" s="24">
        <f t="shared" si="77"/>
        <v>17</v>
      </c>
      <c r="B516" s="86">
        <f t="shared" si="73"/>
        <v>5.3565495751627815E-3</v>
      </c>
      <c r="C516" s="23">
        <f t="shared" si="74"/>
        <v>1</v>
      </c>
      <c r="D516" s="23">
        <f t="shared" si="78"/>
        <v>0</v>
      </c>
      <c r="F516" s="86">
        <f t="shared" si="75"/>
        <v>8.7978453228819177E-3</v>
      </c>
      <c r="G516" s="23">
        <f t="shared" si="76"/>
        <v>1</v>
      </c>
      <c r="H516" s="23">
        <f t="shared" si="79"/>
        <v>0</v>
      </c>
      <c r="I516" s="185"/>
      <c r="J516" s="185"/>
      <c r="L516" s="185"/>
      <c r="M516" s="185"/>
      <c r="N516" s="185"/>
      <c r="O516" s="185"/>
      <c r="P516" s="185"/>
      <c r="Q516" s="185"/>
      <c r="R516" s="185"/>
      <c r="S516" s="185"/>
      <c r="U516" s="185"/>
      <c r="V516" s="185"/>
      <c r="X516" s="185"/>
      <c r="Y516" s="185"/>
      <c r="Z516" s="185"/>
      <c r="AA516" s="26"/>
      <c r="AB516" s="185"/>
      <c r="AC516" s="185"/>
      <c r="AD516" s="185"/>
      <c r="AE516" s="185"/>
      <c r="AF516" s="185"/>
      <c r="AH516" s="185"/>
      <c r="AI516" s="185"/>
      <c r="AK516" s="185"/>
      <c r="AL516" s="185"/>
      <c r="AM516" s="185"/>
      <c r="AN516" s="185"/>
      <c r="AO516" s="185"/>
      <c r="AP516" s="185"/>
      <c r="AQ516" s="185"/>
      <c r="AR516" s="185"/>
      <c r="AS516" s="185"/>
      <c r="AT516" s="185"/>
      <c r="AU516" s="185"/>
      <c r="AV516" s="185"/>
      <c r="AW516" s="185"/>
      <c r="AX516" s="185"/>
      <c r="AY516" s="185"/>
      <c r="AZ516" s="185"/>
      <c r="BA516" s="185"/>
      <c r="BB516" s="185"/>
      <c r="BC516" s="185"/>
      <c r="BD516" s="185"/>
      <c r="BE516" s="185"/>
      <c r="BF516" s="185"/>
      <c r="BG516" s="185"/>
      <c r="BH516" s="185"/>
      <c r="BI516" s="185"/>
      <c r="BJ516" s="185"/>
    </row>
    <row r="517" spans="1:62" x14ac:dyDescent="0.3">
      <c r="A517" s="24">
        <f t="shared" si="77"/>
        <v>18</v>
      </c>
      <c r="B517" s="86">
        <f t="shared" si="73"/>
        <v>4.9335507620106656E-3</v>
      </c>
      <c r="C517" s="23">
        <f t="shared" si="74"/>
        <v>1</v>
      </c>
      <c r="D517" s="23">
        <f t="shared" si="78"/>
        <v>0</v>
      </c>
      <c r="F517" s="86">
        <f t="shared" si="75"/>
        <v>8.8743627276102952E-3</v>
      </c>
      <c r="G517" s="23">
        <f t="shared" si="76"/>
        <v>1</v>
      </c>
      <c r="H517" s="23">
        <f t="shared" si="79"/>
        <v>0</v>
      </c>
      <c r="I517" s="185"/>
      <c r="J517" s="185"/>
      <c r="L517" s="185"/>
      <c r="M517" s="185"/>
      <c r="N517" s="185"/>
      <c r="O517" s="185"/>
      <c r="P517" s="185"/>
      <c r="Q517" s="185"/>
      <c r="R517" s="185"/>
      <c r="S517" s="185"/>
      <c r="U517" s="185"/>
      <c r="V517" s="185"/>
      <c r="X517" s="185"/>
      <c r="Y517" s="185"/>
      <c r="Z517" s="185"/>
      <c r="AA517" s="26"/>
      <c r="AB517" s="185"/>
      <c r="AC517" s="185"/>
      <c r="AD517" s="185"/>
      <c r="AE517" s="185"/>
      <c r="AF517" s="185"/>
      <c r="AH517" s="185"/>
      <c r="AI517" s="185"/>
      <c r="AK517" s="185"/>
      <c r="AL517" s="185"/>
      <c r="AM517" s="185"/>
      <c r="AN517" s="185"/>
      <c r="AO517" s="185"/>
      <c r="AP517" s="185"/>
      <c r="AQ517" s="185"/>
      <c r="AR517" s="185"/>
      <c r="AS517" s="185"/>
      <c r="AT517" s="185"/>
      <c r="AU517" s="185"/>
      <c r="AV517" s="185"/>
      <c r="AW517" s="185"/>
      <c r="AX517" s="185"/>
      <c r="AY517" s="185"/>
      <c r="AZ517" s="185"/>
      <c r="BA517" s="185"/>
      <c r="BB517" s="185"/>
      <c r="BC517" s="185"/>
      <c r="BD517" s="185"/>
      <c r="BE517" s="185"/>
      <c r="BF517" s="185"/>
      <c r="BG517" s="185"/>
      <c r="BH517" s="185"/>
      <c r="BI517" s="185"/>
      <c r="BJ517" s="185"/>
    </row>
    <row r="518" spans="1:62" x14ac:dyDescent="0.3">
      <c r="A518" s="24">
        <f t="shared" si="77"/>
        <v>19</v>
      </c>
      <c r="B518" s="86">
        <f t="shared" si="73"/>
        <v>4.9173197973713121E-3</v>
      </c>
      <c r="C518" s="23">
        <f t="shared" si="74"/>
        <v>0.99999999999999978</v>
      </c>
      <c r="D518" s="23">
        <f t="shared" si="78"/>
        <v>2.2373392020810355E-16</v>
      </c>
      <c r="F518" s="86">
        <f t="shared" si="75"/>
        <v>9.1963320669868481E-3</v>
      </c>
      <c r="G518" s="23">
        <f t="shared" si="76"/>
        <v>0.99999999999999978</v>
      </c>
      <c r="H518" s="23">
        <f t="shared" si="79"/>
        <v>4.184253840847141E-16</v>
      </c>
      <c r="I518" s="185"/>
      <c r="J518" s="185"/>
      <c r="L518" s="185"/>
      <c r="M518" s="185"/>
      <c r="N518" s="185"/>
      <c r="O518" s="185"/>
      <c r="P518" s="185"/>
      <c r="Q518" s="185"/>
      <c r="R518" s="185"/>
      <c r="S518" s="185"/>
      <c r="U518" s="185"/>
      <c r="V518" s="185"/>
      <c r="X518" s="185"/>
      <c r="Y518" s="185"/>
      <c r="Z518" s="185"/>
      <c r="AA518" s="26"/>
      <c r="AB518" s="185"/>
      <c r="AC518" s="185"/>
      <c r="AD518" s="185"/>
      <c r="AE518" s="185"/>
      <c r="AF518" s="185"/>
      <c r="AH518" s="185"/>
      <c r="AI518" s="185"/>
      <c r="AK518" s="185"/>
      <c r="AL518" s="185"/>
      <c r="AM518" s="185"/>
      <c r="AN518" s="185"/>
      <c r="AO518" s="185"/>
      <c r="AP518" s="185"/>
      <c r="AQ518" s="185"/>
      <c r="AR518" s="185"/>
      <c r="AS518" s="185"/>
      <c r="AT518" s="185"/>
      <c r="AU518" s="185"/>
      <c r="AV518" s="185"/>
      <c r="AW518" s="185"/>
      <c r="AX518" s="185"/>
      <c r="AY518" s="185"/>
      <c r="AZ518" s="185"/>
      <c r="BA518" s="185"/>
      <c r="BB518" s="185"/>
      <c r="BC518" s="185"/>
      <c r="BD518" s="185"/>
      <c r="BE518" s="185"/>
      <c r="BF518" s="185"/>
      <c r="BG518" s="185"/>
      <c r="BH518" s="185"/>
      <c r="BI518" s="185"/>
      <c r="BJ518" s="185"/>
    </row>
    <row r="519" spans="1:62" x14ac:dyDescent="0.3">
      <c r="A519" s="24">
        <f t="shared" si="77"/>
        <v>20</v>
      </c>
      <c r="B519" s="86">
        <f t="shared" si="73"/>
        <v>4.4684839384667571E-3</v>
      </c>
      <c r="C519" s="23">
        <f t="shared" si="74"/>
        <v>1.0000000000000002</v>
      </c>
      <c r="D519" s="23">
        <f t="shared" si="78"/>
        <v>2.0331226565222752E-16</v>
      </c>
      <c r="F519" s="86">
        <f t="shared" si="75"/>
        <v>9.3646041085540168E-3</v>
      </c>
      <c r="G519" s="23">
        <f t="shared" si="76"/>
        <v>1.0000000000000002</v>
      </c>
      <c r="H519" s="23">
        <f t="shared" si="79"/>
        <v>4.2608162062669562E-16</v>
      </c>
      <c r="I519" s="185"/>
      <c r="J519" s="185"/>
      <c r="L519" s="185"/>
      <c r="M519" s="185"/>
      <c r="N519" s="185"/>
      <c r="O519" s="185"/>
      <c r="P519" s="185"/>
      <c r="Q519" s="185"/>
      <c r="R519" s="185"/>
      <c r="S519" s="185"/>
      <c r="U519" s="185"/>
      <c r="V519" s="185"/>
      <c r="X519" s="185"/>
      <c r="Y519" s="185"/>
      <c r="Z519" s="185"/>
      <c r="AA519" s="26"/>
      <c r="AB519" s="185"/>
      <c r="AC519" s="185"/>
      <c r="AD519" s="185"/>
      <c r="AE519" s="185"/>
      <c r="AF519" s="185"/>
      <c r="AH519" s="185"/>
      <c r="AI519" s="185"/>
      <c r="AK519" s="185"/>
      <c r="AL519" s="185"/>
      <c r="AM519" s="185"/>
      <c r="AN519" s="185"/>
      <c r="AO519" s="185"/>
      <c r="AP519" s="185"/>
      <c r="AQ519" s="185"/>
      <c r="AR519" s="185"/>
      <c r="AS519" s="185"/>
      <c r="AT519" s="185"/>
      <c r="AU519" s="185"/>
      <c r="AV519" s="185"/>
      <c r="AW519" s="185"/>
      <c r="AX519" s="185"/>
      <c r="AY519" s="185"/>
      <c r="AZ519" s="185"/>
      <c r="BA519" s="185"/>
      <c r="BB519" s="185"/>
      <c r="BC519" s="185"/>
      <c r="BD519" s="185"/>
      <c r="BE519" s="185"/>
      <c r="BF519" s="185"/>
      <c r="BG519" s="185"/>
      <c r="BH519" s="185"/>
      <c r="BI519" s="185"/>
      <c r="BJ519" s="185"/>
    </row>
    <row r="520" spans="1:62" x14ac:dyDescent="0.3">
      <c r="A520" s="24">
        <f t="shared" si="77"/>
        <v>21</v>
      </c>
      <c r="B520" s="86">
        <f t="shared" si="73"/>
        <v>4.2604625957419883E-3</v>
      </c>
      <c r="C520" s="23">
        <f t="shared" si="74"/>
        <v>0.99999999999999978</v>
      </c>
      <c r="D520" s="23">
        <f t="shared" si="78"/>
        <v>1.9384746929717941E-16</v>
      </c>
      <c r="F520" s="86">
        <f t="shared" si="75"/>
        <v>9.0055354214303718E-3</v>
      </c>
      <c r="G520" s="23">
        <f t="shared" si="76"/>
        <v>0.99999999999999978</v>
      </c>
      <c r="H520" s="23">
        <f t="shared" si="79"/>
        <v>4.0974429698199478E-16</v>
      </c>
      <c r="I520" s="185"/>
      <c r="J520" s="185"/>
      <c r="L520" s="185"/>
      <c r="M520" s="185"/>
      <c r="N520" s="185"/>
      <c r="O520" s="185"/>
      <c r="P520" s="185"/>
      <c r="Q520" s="185"/>
      <c r="R520" s="185"/>
      <c r="S520" s="185"/>
      <c r="U520" s="185"/>
      <c r="V520" s="185"/>
      <c r="X520" s="185"/>
      <c r="Y520" s="185"/>
      <c r="Z520" s="185"/>
      <c r="AA520" s="26"/>
      <c r="AB520" s="185"/>
      <c r="AC520" s="185"/>
      <c r="AD520" s="185"/>
      <c r="AE520" s="185"/>
      <c r="AF520" s="185"/>
      <c r="AH520" s="185"/>
      <c r="AI520" s="185"/>
      <c r="AK520" s="185"/>
      <c r="AL520" s="185"/>
      <c r="AM520" s="185"/>
      <c r="AN520" s="185"/>
      <c r="AO520" s="185"/>
      <c r="AP520" s="185"/>
      <c r="AQ520" s="185"/>
      <c r="AR520" s="185"/>
      <c r="AS520" s="185"/>
      <c r="AT520" s="185"/>
      <c r="AU520" s="185"/>
      <c r="AV520" s="185"/>
      <c r="AW520" s="185"/>
      <c r="AX520" s="185"/>
      <c r="AY520" s="185"/>
      <c r="AZ520" s="185"/>
      <c r="BA520" s="185"/>
      <c r="BB520" s="185"/>
      <c r="BC520" s="185"/>
      <c r="BD520" s="185"/>
      <c r="BE520" s="185"/>
      <c r="BF520" s="185"/>
      <c r="BG520" s="185"/>
      <c r="BH520" s="185"/>
      <c r="BI520" s="185"/>
      <c r="BJ520" s="185"/>
    </row>
    <row r="521" spans="1:62" x14ac:dyDescent="0.3">
      <c r="A521" s="24">
        <f t="shared" si="77"/>
        <v>22</v>
      </c>
      <c r="B521" s="86">
        <f t="shared" si="73"/>
        <v>3.9497555583600892E-3</v>
      </c>
      <c r="C521" s="23">
        <f t="shared" si="74"/>
        <v>1</v>
      </c>
      <c r="D521" s="23">
        <f t="shared" si="78"/>
        <v>0</v>
      </c>
      <c r="F521" s="86">
        <f t="shared" si="75"/>
        <v>8.871712774199788E-3</v>
      </c>
      <c r="G521" s="23">
        <f t="shared" si="76"/>
        <v>1</v>
      </c>
      <c r="H521" s="23">
        <f t="shared" si="79"/>
        <v>0</v>
      </c>
      <c r="I521" s="185"/>
      <c r="J521" s="185"/>
      <c r="L521" s="185"/>
      <c r="M521" s="185"/>
      <c r="N521" s="185"/>
      <c r="O521" s="185"/>
      <c r="P521" s="185"/>
      <c r="Q521" s="185"/>
      <c r="R521" s="185"/>
      <c r="S521" s="185"/>
      <c r="U521" s="185"/>
      <c r="V521" s="185"/>
      <c r="X521" s="185"/>
      <c r="Y521" s="185"/>
      <c r="Z521" s="185"/>
      <c r="AA521" s="26"/>
      <c r="AB521" s="185"/>
      <c r="AC521" s="185"/>
      <c r="AD521" s="185"/>
      <c r="AE521" s="185"/>
      <c r="AF521" s="185"/>
      <c r="AH521" s="185"/>
      <c r="AI521" s="185"/>
      <c r="AK521" s="185"/>
      <c r="AL521" s="185"/>
      <c r="AM521" s="185"/>
      <c r="AN521" s="185"/>
      <c r="AO521" s="185"/>
      <c r="AP521" s="185"/>
      <c r="AQ521" s="185"/>
      <c r="AR521" s="185"/>
      <c r="AS521" s="185"/>
      <c r="AT521" s="185"/>
      <c r="AU521" s="185"/>
      <c r="AV521" s="185"/>
      <c r="AW521" s="185"/>
      <c r="AX521" s="185"/>
      <c r="AY521" s="185"/>
      <c r="AZ521" s="185"/>
      <c r="BA521" s="185"/>
      <c r="BB521" s="185"/>
      <c r="BC521" s="185"/>
      <c r="BD521" s="185"/>
      <c r="BE521" s="185"/>
      <c r="BF521" s="185"/>
      <c r="BG521" s="185"/>
      <c r="BH521" s="185"/>
      <c r="BI521" s="185"/>
      <c r="BJ521" s="185"/>
    </row>
    <row r="522" spans="1:62" x14ac:dyDescent="0.3">
      <c r="A522" s="24">
        <f t="shared" si="77"/>
        <v>23</v>
      </c>
      <c r="B522" s="86">
        <f t="shared" si="73"/>
        <v>3.9467743607732699E-3</v>
      </c>
      <c r="C522" s="23">
        <f t="shared" si="74"/>
        <v>1</v>
      </c>
      <c r="D522" s="23">
        <f t="shared" si="78"/>
        <v>0</v>
      </c>
      <c r="F522" s="86">
        <f t="shared" si="75"/>
        <v>9.4580149662743737E-3</v>
      </c>
      <c r="G522" s="23">
        <f t="shared" si="76"/>
        <v>1</v>
      </c>
      <c r="H522" s="23">
        <f t="shared" si="79"/>
        <v>0</v>
      </c>
      <c r="I522" s="185"/>
      <c r="J522" s="185"/>
      <c r="L522" s="185"/>
      <c r="M522" s="185"/>
      <c r="N522" s="185"/>
      <c r="O522" s="185"/>
      <c r="P522" s="185"/>
      <c r="Q522" s="185"/>
      <c r="R522" s="185"/>
      <c r="S522" s="185"/>
      <c r="U522" s="185"/>
      <c r="V522" s="185"/>
      <c r="X522" s="185"/>
      <c r="Y522" s="185"/>
      <c r="Z522" s="185"/>
      <c r="AA522" s="26"/>
      <c r="AB522" s="185"/>
      <c r="AC522" s="185"/>
      <c r="AD522" s="185"/>
      <c r="AE522" s="185"/>
      <c r="AF522" s="185"/>
      <c r="AH522" s="185"/>
      <c r="AI522" s="185"/>
      <c r="AK522" s="185"/>
      <c r="AL522" s="185"/>
      <c r="AM522" s="185"/>
      <c r="AN522" s="185"/>
      <c r="AO522" s="185"/>
      <c r="AP522" s="185"/>
      <c r="AQ522" s="185"/>
      <c r="AR522" s="185"/>
      <c r="AS522" s="185"/>
      <c r="AT522" s="185"/>
      <c r="AU522" s="185"/>
      <c r="AV522" s="185"/>
      <c r="AW522" s="185"/>
      <c r="AX522" s="185"/>
      <c r="AY522" s="185"/>
      <c r="AZ522" s="185"/>
      <c r="BA522" s="185"/>
      <c r="BB522" s="185"/>
      <c r="BC522" s="185"/>
      <c r="BD522" s="185"/>
      <c r="BE522" s="185"/>
      <c r="BF522" s="185"/>
      <c r="BG522" s="185"/>
      <c r="BH522" s="185"/>
      <c r="BI522" s="185"/>
      <c r="BJ522" s="185"/>
    </row>
    <row r="523" spans="1:62" x14ac:dyDescent="0.3">
      <c r="A523" s="24">
        <f t="shared" si="77"/>
        <v>24</v>
      </c>
      <c r="B523" s="86">
        <f t="shared" si="73"/>
        <v>3.7152346815302554E-3</v>
      </c>
      <c r="C523" s="23">
        <f t="shared" si="74"/>
        <v>1</v>
      </c>
      <c r="D523" s="23">
        <f t="shared" si="78"/>
        <v>0</v>
      </c>
      <c r="F523" s="86">
        <f t="shared" si="75"/>
        <v>8.7889017301214581E-3</v>
      </c>
      <c r="G523" s="23">
        <f t="shared" si="76"/>
        <v>1</v>
      </c>
      <c r="H523" s="23">
        <f t="shared" si="79"/>
        <v>0</v>
      </c>
      <c r="I523" s="185"/>
      <c r="J523" s="185"/>
      <c r="L523" s="185"/>
      <c r="M523" s="185"/>
      <c r="N523" s="185"/>
      <c r="O523" s="185"/>
      <c r="P523" s="185"/>
      <c r="Q523" s="185"/>
      <c r="R523" s="185"/>
      <c r="S523" s="185"/>
      <c r="U523" s="185"/>
      <c r="V523" s="185"/>
      <c r="X523" s="185"/>
      <c r="Y523" s="185"/>
      <c r="Z523" s="185"/>
      <c r="AA523" s="26"/>
      <c r="AB523" s="185"/>
      <c r="AC523" s="185"/>
      <c r="AD523" s="185"/>
      <c r="AE523" s="185"/>
      <c r="AF523" s="185"/>
      <c r="AH523" s="185"/>
      <c r="AI523" s="185"/>
      <c r="AK523" s="185"/>
      <c r="AL523" s="185"/>
      <c r="AM523" s="185"/>
      <c r="AN523" s="185"/>
      <c r="AO523" s="185"/>
      <c r="AP523" s="185"/>
      <c r="AQ523" s="185"/>
      <c r="AR523" s="185"/>
      <c r="AS523" s="185"/>
      <c r="AT523" s="185"/>
      <c r="AU523" s="185"/>
      <c r="AV523" s="185"/>
      <c r="AW523" s="185"/>
      <c r="AX523" s="185"/>
      <c r="AY523" s="185"/>
      <c r="AZ523" s="185"/>
      <c r="BA523" s="185"/>
      <c r="BB523" s="185"/>
      <c r="BC523" s="185"/>
      <c r="BD523" s="185"/>
      <c r="BE523" s="185"/>
      <c r="BF523" s="185"/>
      <c r="BG523" s="185"/>
      <c r="BH523" s="185"/>
      <c r="BI523" s="185"/>
      <c r="BJ523" s="185"/>
    </row>
    <row r="524" spans="1:62" x14ac:dyDescent="0.3">
      <c r="A524" s="24">
        <f t="shared" si="77"/>
        <v>25</v>
      </c>
      <c r="B524" s="86">
        <f t="shared" si="73"/>
        <v>3.7467028782800214E-3</v>
      </c>
      <c r="C524" s="23">
        <f t="shared" si="74"/>
        <v>0.99999999999999989</v>
      </c>
      <c r="D524" s="23">
        <f t="shared" si="78"/>
        <v>8.5235916856647349E-17</v>
      </c>
      <c r="F524" s="86">
        <f t="shared" si="75"/>
        <v>9.4026971888300486E-3</v>
      </c>
      <c r="G524" s="23">
        <f t="shared" si="76"/>
        <v>0.99999999999999978</v>
      </c>
      <c r="H524" s="23">
        <f t="shared" si="79"/>
        <v>4.2781482378088436E-16</v>
      </c>
      <c r="I524" s="185"/>
      <c r="J524" s="185"/>
      <c r="L524" s="185"/>
      <c r="M524" s="185"/>
      <c r="N524" s="185"/>
      <c r="O524" s="185"/>
      <c r="P524" s="185"/>
      <c r="Q524" s="185"/>
      <c r="R524" s="185"/>
      <c r="S524" s="185"/>
      <c r="U524" s="185"/>
      <c r="V524" s="185"/>
      <c r="X524" s="185"/>
      <c r="Y524" s="185"/>
      <c r="Z524" s="185"/>
      <c r="AA524" s="26"/>
      <c r="AB524" s="185"/>
      <c r="AC524" s="185"/>
      <c r="AD524" s="185"/>
      <c r="AE524" s="185"/>
      <c r="AF524" s="185"/>
      <c r="AH524" s="185"/>
      <c r="AI524" s="185"/>
      <c r="AK524" s="185"/>
      <c r="AL524" s="185"/>
      <c r="AM524" s="185"/>
      <c r="AN524" s="185"/>
      <c r="AO524" s="185"/>
      <c r="AP524" s="185"/>
      <c r="AQ524" s="185"/>
      <c r="AR524" s="185"/>
      <c r="AS524" s="185"/>
      <c r="AT524" s="185"/>
      <c r="AU524" s="185"/>
      <c r="AV524" s="185"/>
      <c r="AW524" s="185"/>
      <c r="AX524" s="185"/>
      <c r="AY524" s="185"/>
      <c r="AZ524" s="185"/>
      <c r="BA524" s="185"/>
      <c r="BB524" s="185"/>
      <c r="BC524" s="185"/>
      <c r="BD524" s="185"/>
      <c r="BE524" s="185"/>
      <c r="BF524" s="185"/>
      <c r="BG524" s="185"/>
      <c r="BH524" s="185"/>
      <c r="BI524" s="185"/>
      <c r="BJ524" s="185"/>
    </row>
    <row r="525" spans="1:62" x14ac:dyDescent="0.3">
      <c r="A525" s="24">
        <f t="shared" si="77"/>
        <v>26</v>
      </c>
      <c r="B525" s="86">
        <f t="shared" si="73"/>
        <v>3.6980099843619625E-3</v>
      </c>
      <c r="C525" s="23">
        <f t="shared" si="74"/>
        <v>1</v>
      </c>
      <c r="D525" s="23">
        <f t="shared" si="78"/>
        <v>0</v>
      </c>
      <c r="F525" s="86">
        <f t="shared" si="75"/>
        <v>9.4855082329083802E-3</v>
      </c>
      <c r="G525" s="23">
        <f t="shared" si="76"/>
        <v>1</v>
      </c>
      <c r="H525" s="23">
        <f t="shared" si="79"/>
        <v>0</v>
      </c>
      <c r="I525" s="185"/>
      <c r="J525" s="185"/>
      <c r="L525" s="185"/>
      <c r="M525" s="185"/>
      <c r="N525" s="185"/>
      <c r="O525" s="185"/>
      <c r="P525" s="185"/>
      <c r="Q525" s="185"/>
      <c r="R525" s="185"/>
      <c r="S525" s="185"/>
      <c r="U525" s="185"/>
      <c r="V525" s="185"/>
      <c r="X525" s="185"/>
      <c r="Y525" s="185"/>
      <c r="Z525" s="185"/>
      <c r="AA525" s="26"/>
      <c r="AB525" s="185"/>
      <c r="AC525" s="185"/>
      <c r="AD525" s="185"/>
      <c r="AE525" s="185"/>
      <c r="AF525" s="185"/>
      <c r="AH525" s="185"/>
      <c r="AI525" s="185"/>
      <c r="AK525" s="185"/>
      <c r="AL525" s="185"/>
      <c r="AM525" s="185"/>
      <c r="AN525" s="185"/>
      <c r="AO525" s="185"/>
      <c r="AP525" s="185"/>
      <c r="AQ525" s="185"/>
      <c r="AR525" s="185"/>
      <c r="AS525" s="185"/>
      <c r="AT525" s="185"/>
      <c r="AU525" s="185"/>
      <c r="AV525" s="185"/>
      <c r="AW525" s="185"/>
      <c r="AX525" s="185"/>
      <c r="AY525" s="185"/>
      <c r="AZ525" s="185"/>
      <c r="BA525" s="185"/>
      <c r="BB525" s="185"/>
      <c r="BC525" s="185"/>
      <c r="BD525" s="185"/>
      <c r="BE525" s="185"/>
      <c r="BF525" s="185"/>
      <c r="BG525" s="185"/>
      <c r="BH525" s="185"/>
      <c r="BI525" s="185"/>
      <c r="BJ525" s="185"/>
    </row>
    <row r="526" spans="1:62" x14ac:dyDescent="0.3">
      <c r="A526" s="24">
        <f t="shared" si="77"/>
        <v>27</v>
      </c>
      <c r="B526" s="86">
        <f t="shared" si="73"/>
        <v>3.7791648075587271E-3</v>
      </c>
      <c r="C526" s="23">
        <f t="shared" si="74"/>
        <v>0.99999999999999989</v>
      </c>
      <c r="D526" s="23">
        <f t="shared" si="78"/>
        <v>8.5974412113649506E-17</v>
      </c>
      <c r="F526" s="86">
        <f t="shared" si="75"/>
        <v>9.7047918776278011E-3</v>
      </c>
      <c r="G526" s="23">
        <f t="shared" si="76"/>
        <v>0.99999999999999978</v>
      </c>
      <c r="H526" s="23">
        <f t="shared" si="79"/>
        <v>4.415598783601899E-16</v>
      </c>
      <c r="I526" s="185"/>
      <c r="J526" s="185"/>
      <c r="L526" s="185"/>
      <c r="M526" s="185"/>
      <c r="N526" s="185"/>
      <c r="O526" s="185"/>
      <c r="P526" s="185"/>
      <c r="Q526" s="185"/>
      <c r="R526" s="185"/>
      <c r="S526" s="185"/>
      <c r="U526" s="185"/>
      <c r="V526" s="185"/>
      <c r="X526" s="185"/>
      <c r="Y526" s="185"/>
      <c r="Z526" s="185"/>
      <c r="AA526" s="26"/>
      <c r="AB526" s="185"/>
      <c r="AC526" s="185"/>
      <c r="AD526" s="185"/>
      <c r="AE526" s="185"/>
      <c r="AF526" s="185"/>
      <c r="AH526" s="185"/>
      <c r="AI526" s="185"/>
      <c r="AK526" s="185"/>
      <c r="AL526" s="185"/>
      <c r="AM526" s="185"/>
      <c r="AN526" s="185"/>
      <c r="AO526" s="185"/>
      <c r="AP526" s="185"/>
      <c r="AQ526" s="185"/>
      <c r="AR526" s="185"/>
      <c r="AS526" s="185"/>
      <c r="AT526" s="185"/>
      <c r="AU526" s="185"/>
      <c r="AV526" s="185"/>
      <c r="AW526" s="185"/>
      <c r="AX526" s="185"/>
      <c r="AY526" s="185"/>
      <c r="AZ526" s="185"/>
      <c r="BA526" s="185"/>
      <c r="BB526" s="185"/>
      <c r="BC526" s="185"/>
      <c r="BD526" s="185"/>
      <c r="BE526" s="185"/>
      <c r="BF526" s="185"/>
      <c r="BG526" s="185"/>
      <c r="BH526" s="185"/>
      <c r="BI526" s="185"/>
      <c r="BJ526" s="185"/>
    </row>
    <row r="527" spans="1:62" x14ac:dyDescent="0.3">
      <c r="A527" s="24">
        <f t="shared" si="77"/>
        <v>28</v>
      </c>
      <c r="B527" s="86">
        <f t="shared" si="73"/>
        <v>3.8454136428213923E-3</v>
      </c>
      <c r="C527" s="23">
        <f t="shared" si="74"/>
        <v>0.99999999999999989</v>
      </c>
      <c r="D527" s="23">
        <f t="shared" si="78"/>
        <v>8.7481545291204945E-17</v>
      </c>
      <c r="F527" s="86">
        <f t="shared" si="75"/>
        <v>9.6729924367017217E-3</v>
      </c>
      <c r="G527" s="23">
        <f t="shared" si="76"/>
        <v>0.99999999999999978</v>
      </c>
      <c r="H527" s="23">
        <f t="shared" si="79"/>
        <v>4.4011303050973664E-16</v>
      </c>
      <c r="I527" s="185"/>
      <c r="J527" s="185"/>
      <c r="L527" s="185"/>
      <c r="M527" s="185"/>
      <c r="N527" s="185"/>
      <c r="O527" s="185"/>
      <c r="P527" s="185"/>
      <c r="Q527" s="185"/>
      <c r="R527" s="185"/>
      <c r="S527" s="185"/>
      <c r="U527" s="185"/>
      <c r="V527" s="185"/>
      <c r="X527" s="185"/>
      <c r="Y527" s="185"/>
      <c r="Z527" s="185"/>
      <c r="AA527" s="26"/>
      <c r="AB527" s="185"/>
      <c r="AC527" s="185"/>
      <c r="AD527" s="185"/>
      <c r="AE527" s="185"/>
      <c r="AF527" s="185"/>
      <c r="AH527" s="185"/>
      <c r="AI527" s="185"/>
      <c r="AK527" s="185"/>
      <c r="AL527" s="185"/>
      <c r="AM527" s="185"/>
      <c r="AN527" s="185"/>
      <c r="AO527" s="185"/>
      <c r="AP527" s="185"/>
      <c r="AQ527" s="185"/>
      <c r="AR527" s="185"/>
      <c r="AS527" s="185"/>
      <c r="AT527" s="185"/>
      <c r="AU527" s="185"/>
      <c r="AV527" s="185"/>
      <c r="AW527" s="185"/>
      <c r="AX527" s="185"/>
      <c r="AY527" s="185"/>
      <c r="AZ527" s="185"/>
      <c r="BA527" s="185"/>
      <c r="BB527" s="185"/>
      <c r="BC527" s="185"/>
      <c r="BD527" s="185"/>
      <c r="BE527" s="185"/>
      <c r="BF527" s="185"/>
      <c r="BG527" s="185"/>
      <c r="BH527" s="185"/>
      <c r="BI527" s="185"/>
      <c r="BJ527" s="185"/>
    </row>
    <row r="528" spans="1:62" x14ac:dyDescent="0.3">
      <c r="A528" s="24">
        <f t="shared" si="77"/>
        <v>29</v>
      </c>
      <c r="B528" s="86">
        <f t="shared" si="73"/>
        <v>4.072647147772333E-3</v>
      </c>
      <c r="C528" s="23">
        <f t="shared" si="74"/>
        <v>1</v>
      </c>
      <c r="D528" s="23">
        <f t="shared" si="78"/>
        <v>0</v>
      </c>
      <c r="F528" s="86">
        <f t="shared" si="75"/>
        <v>1.0111559726140565E-2</v>
      </c>
      <c r="G528" s="23">
        <f t="shared" si="76"/>
        <v>1</v>
      </c>
      <c r="H528" s="23">
        <f t="shared" si="79"/>
        <v>0</v>
      </c>
      <c r="I528" s="185"/>
      <c r="J528" s="185"/>
      <c r="L528" s="185"/>
      <c r="M528" s="185"/>
      <c r="N528" s="185"/>
      <c r="O528" s="185"/>
      <c r="P528" s="185"/>
      <c r="Q528" s="185"/>
      <c r="R528" s="185"/>
      <c r="S528" s="185"/>
      <c r="U528" s="185"/>
      <c r="V528" s="185"/>
      <c r="X528" s="185"/>
      <c r="Y528" s="185"/>
      <c r="Z528" s="185"/>
      <c r="AA528" s="26"/>
      <c r="AB528" s="185"/>
      <c r="AC528" s="185"/>
      <c r="AD528" s="185"/>
      <c r="AE528" s="185"/>
      <c r="AF528" s="185"/>
      <c r="AH528" s="185"/>
      <c r="AI528" s="185"/>
      <c r="AK528" s="185"/>
      <c r="AL528" s="185"/>
      <c r="AM528" s="185"/>
      <c r="AN528" s="185"/>
      <c r="AO528" s="185"/>
      <c r="AP528" s="185"/>
      <c r="AQ528" s="185"/>
      <c r="AR528" s="185"/>
      <c r="AS528" s="185"/>
      <c r="AT528" s="185"/>
      <c r="AU528" s="185"/>
      <c r="AV528" s="185"/>
      <c r="AW528" s="185"/>
      <c r="AX528" s="185"/>
      <c r="AY528" s="185"/>
      <c r="AZ528" s="185"/>
      <c r="BA528" s="185"/>
      <c r="BB528" s="185"/>
      <c r="BC528" s="185"/>
      <c r="BD528" s="185"/>
      <c r="BE528" s="185"/>
      <c r="BF528" s="185"/>
      <c r="BG528" s="185"/>
      <c r="BH528" s="185"/>
      <c r="BI528" s="185"/>
      <c r="BJ528" s="185"/>
    </row>
    <row r="529" spans="1:62" x14ac:dyDescent="0.3">
      <c r="A529" s="24">
        <f t="shared" si="77"/>
        <v>30</v>
      </c>
      <c r="B529" s="86">
        <f t="shared" si="73"/>
        <v>4.498627158511269E-3</v>
      </c>
      <c r="C529" s="23">
        <f t="shared" si="74"/>
        <v>1.0000000000000002</v>
      </c>
      <c r="D529" s="23">
        <f t="shared" si="78"/>
        <v>2.0468375684380294E-16</v>
      </c>
      <c r="F529" s="86">
        <f t="shared" si="75"/>
        <v>1.1202015554564031E-2</v>
      </c>
      <c r="G529" s="23">
        <f t="shared" si="76"/>
        <v>1.0000000000000002</v>
      </c>
      <c r="H529" s="23">
        <f t="shared" si="79"/>
        <v>5.0968229798569536E-16</v>
      </c>
      <c r="I529" s="185"/>
      <c r="J529" s="185"/>
      <c r="L529" s="185"/>
      <c r="M529" s="185"/>
      <c r="N529" s="185"/>
      <c r="O529" s="185"/>
      <c r="P529" s="185"/>
      <c r="Q529" s="185"/>
      <c r="R529" s="185"/>
      <c r="S529" s="185"/>
      <c r="U529" s="185"/>
      <c r="V529" s="185"/>
      <c r="X529" s="185"/>
      <c r="Y529" s="185"/>
      <c r="Z529" s="185"/>
      <c r="AA529" s="26"/>
      <c r="AB529" s="185"/>
      <c r="AC529" s="185"/>
      <c r="AD529" s="185"/>
      <c r="AE529" s="185"/>
      <c r="AF529" s="185"/>
      <c r="AH529" s="185"/>
      <c r="AI529" s="185"/>
      <c r="AK529" s="185"/>
      <c r="AL529" s="185"/>
      <c r="AM529" s="185"/>
      <c r="AN529" s="185"/>
      <c r="AO529" s="185"/>
      <c r="AP529" s="185"/>
      <c r="AQ529" s="185"/>
      <c r="AR529" s="185"/>
      <c r="AS529" s="185"/>
      <c r="AT529" s="185"/>
      <c r="AU529" s="185"/>
      <c r="AV529" s="185"/>
      <c r="AW529" s="185"/>
      <c r="AX529" s="185"/>
      <c r="AY529" s="185"/>
      <c r="AZ529" s="185"/>
      <c r="BA529" s="185"/>
      <c r="BB529" s="185"/>
      <c r="BC529" s="185"/>
      <c r="BD529" s="185"/>
      <c r="BE529" s="185"/>
      <c r="BF529" s="185"/>
      <c r="BG529" s="185"/>
      <c r="BH529" s="185"/>
      <c r="BI529" s="185"/>
      <c r="BJ529" s="185"/>
    </row>
    <row r="530" spans="1:62" x14ac:dyDescent="0.3">
      <c r="A530" s="24">
        <f t="shared" si="77"/>
        <v>31</v>
      </c>
      <c r="B530" s="86">
        <f t="shared" si="73"/>
        <v>4.5698446564186347E-3</v>
      </c>
      <c r="C530" s="23">
        <f t="shared" si="74"/>
        <v>0.99999999999999978</v>
      </c>
      <c r="D530" s="23">
        <f t="shared" si="78"/>
        <v>2.0792409317554714E-16</v>
      </c>
      <c r="F530" s="86">
        <f t="shared" si="75"/>
        <v>1.1243421076603198E-2</v>
      </c>
      <c r="G530" s="23">
        <f t="shared" si="76"/>
        <v>0.99999999999999989</v>
      </c>
      <c r="H530" s="23">
        <f t="shared" si="79"/>
        <v>2.5578310722881981E-16</v>
      </c>
      <c r="I530" s="185"/>
      <c r="J530" s="185"/>
      <c r="L530" s="185"/>
      <c r="M530" s="185"/>
      <c r="N530" s="185"/>
      <c r="O530" s="185"/>
      <c r="P530" s="185"/>
      <c r="Q530" s="185"/>
      <c r="R530" s="185"/>
      <c r="S530" s="185"/>
      <c r="U530" s="185"/>
      <c r="V530" s="185"/>
      <c r="X530" s="185"/>
      <c r="Y530" s="185"/>
      <c r="Z530" s="185"/>
      <c r="AA530" s="26"/>
      <c r="AB530" s="185"/>
      <c r="AC530" s="185"/>
      <c r="AD530" s="185"/>
      <c r="AE530" s="185"/>
      <c r="AF530" s="185"/>
      <c r="AH530" s="185"/>
      <c r="AI530" s="185"/>
      <c r="AK530" s="185"/>
      <c r="AL530" s="185"/>
      <c r="AM530" s="185"/>
      <c r="AN530" s="185"/>
      <c r="AO530" s="185"/>
      <c r="AP530" s="185"/>
      <c r="AQ530" s="185"/>
      <c r="AR530" s="185"/>
      <c r="AS530" s="185"/>
      <c r="AT530" s="185"/>
      <c r="AU530" s="185"/>
      <c r="AV530" s="185"/>
      <c r="AW530" s="185"/>
      <c r="AX530" s="185"/>
      <c r="AY530" s="185"/>
      <c r="AZ530" s="185"/>
      <c r="BA530" s="185"/>
      <c r="BB530" s="185"/>
      <c r="BC530" s="185"/>
      <c r="BD530" s="185"/>
      <c r="BE530" s="185"/>
      <c r="BF530" s="185"/>
      <c r="BG530" s="185"/>
      <c r="BH530" s="185"/>
      <c r="BI530" s="185"/>
      <c r="BJ530" s="185"/>
    </row>
    <row r="531" spans="1:62" x14ac:dyDescent="0.3">
      <c r="A531" s="24">
        <f t="shared" si="77"/>
        <v>32</v>
      </c>
      <c r="B531" s="86">
        <f t="shared" ref="B531:B562" si="80">SUM(B434,I434,P434)</f>
        <v>4.2670874792682554E-3</v>
      </c>
      <c r="C531" s="23">
        <f t="shared" ref="C531:C562" si="81">SUM(D434,K434,R434)/B531</f>
        <v>1</v>
      </c>
      <c r="D531" s="23">
        <f t="shared" si="78"/>
        <v>0</v>
      </c>
      <c r="F531" s="86">
        <f t="shared" ref="F531:F562" si="82">SUM(E434,L434,S434)</f>
        <v>1.0270225686594648E-2</v>
      </c>
      <c r="G531" s="23">
        <f t="shared" ref="G531:G562" si="83">SUM(G434,N434,U434)/F531</f>
        <v>1</v>
      </c>
      <c r="H531" s="23">
        <f t="shared" si="79"/>
        <v>0</v>
      </c>
      <c r="I531" s="185"/>
      <c r="J531" s="185"/>
      <c r="L531" s="185"/>
      <c r="M531" s="185"/>
      <c r="N531" s="185"/>
      <c r="O531" s="185"/>
      <c r="P531" s="185"/>
      <c r="Q531" s="185"/>
      <c r="R531" s="185"/>
      <c r="S531" s="185"/>
      <c r="U531" s="185"/>
      <c r="V531" s="185"/>
      <c r="X531" s="185"/>
      <c r="Y531" s="185"/>
      <c r="Z531" s="185"/>
      <c r="AA531" s="26"/>
      <c r="AB531" s="185"/>
      <c r="AC531" s="185"/>
      <c r="AD531" s="185"/>
      <c r="AE531" s="185"/>
      <c r="AF531" s="185"/>
      <c r="AH531" s="185"/>
      <c r="AI531" s="185"/>
      <c r="AK531" s="185"/>
      <c r="AL531" s="185"/>
      <c r="AM531" s="185"/>
      <c r="AN531" s="185"/>
      <c r="AO531" s="185"/>
      <c r="AP531" s="185"/>
      <c r="AQ531" s="185"/>
      <c r="AR531" s="185"/>
      <c r="AS531" s="185"/>
      <c r="AT531" s="185"/>
      <c r="AU531" s="185"/>
      <c r="AV531" s="185"/>
      <c r="AW531" s="185"/>
      <c r="AX531" s="185"/>
      <c r="AY531" s="185"/>
      <c r="AZ531" s="185"/>
      <c r="BA531" s="185"/>
      <c r="BB531" s="185"/>
      <c r="BC531" s="185"/>
      <c r="BD531" s="185"/>
      <c r="BE531" s="185"/>
      <c r="BF531" s="185"/>
      <c r="BG531" s="185"/>
      <c r="BH531" s="185"/>
      <c r="BI531" s="185"/>
      <c r="BJ531" s="185"/>
    </row>
    <row r="532" spans="1:62" x14ac:dyDescent="0.3">
      <c r="A532" s="24">
        <f t="shared" si="77"/>
        <v>33</v>
      </c>
      <c r="B532" s="86">
        <f t="shared" si="80"/>
        <v>4.1736766215478976E-3</v>
      </c>
      <c r="C532" s="23">
        <f t="shared" si="81"/>
        <v>1</v>
      </c>
      <c r="D532" s="23">
        <f t="shared" si="78"/>
        <v>0</v>
      </c>
      <c r="F532" s="86">
        <f t="shared" si="82"/>
        <v>1.0037692274822693E-2</v>
      </c>
      <c r="G532" s="23">
        <f t="shared" si="83"/>
        <v>1</v>
      </c>
      <c r="H532" s="23">
        <f t="shared" si="79"/>
        <v>0</v>
      </c>
      <c r="I532" s="185"/>
      <c r="J532" s="185"/>
      <c r="L532" s="185"/>
      <c r="M532" s="185"/>
      <c r="N532" s="185"/>
      <c r="O532" s="185"/>
      <c r="P532" s="185"/>
      <c r="Q532" s="185"/>
      <c r="R532" s="185"/>
      <c r="S532" s="185"/>
      <c r="U532" s="185"/>
      <c r="V532" s="185"/>
      <c r="X532" s="185"/>
      <c r="Y532" s="185"/>
      <c r="Z532" s="185"/>
      <c r="AA532" s="26"/>
      <c r="AB532" s="185"/>
      <c r="AC532" s="185"/>
      <c r="AD532" s="185"/>
      <c r="AE532" s="185"/>
      <c r="AF532" s="185"/>
      <c r="AH532" s="185"/>
      <c r="AI532" s="185"/>
      <c r="AK532" s="185"/>
      <c r="AL532" s="185"/>
      <c r="AM532" s="185"/>
      <c r="AN532" s="185"/>
      <c r="AO532" s="185"/>
      <c r="AP532" s="185"/>
      <c r="AQ532" s="185"/>
      <c r="AR532" s="185"/>
      <c r="AS532" s="185"/>
      <c r="AT532" s="185"/>
      <c r="AU532" s="185"/>
      <c r="AV532" s="185"/>
      <c r="AW532" s="185"/>
      <c r="AX532" s="185"/>
      <c r="AY532" s="185"/>
      <c r="AZ532" s="185"/>
      <c r="BA532" s="185"/>
      <c r="BB532" s="185"/>
      <c r="BC532" s="185"/>
      <c r="BD532" s="185"/>
      <c r="BE532" s="185"/>
      <c r="BF532" s="185"/>
      <c r="BG532" s="185"/>
      <c r="BH532" s="185"/>
      <c r="BI532" s="185"/>
      <c r="BJ532" s="185"/>
    </row>
    <row r="533" spans="1:62" x14ac:dyDescent="0.3">
      <c r="A533" s="24">
        <f t="shared" si="77"/>
        <v>34</v>
      </c>
      <c r="B533" s="86">
        <f t="shared" si="80"/>
        <v>4.1203463091614521E-3</v>
      </c>
      <c r="C533" s="23">
        <f t="shared" si="81"/>
        <v>1</v>
      </c>
      <c r="D533" s="23">
        <f t="shared" si="78"/>
        <v>0</v>
      </c>
      <c r="F533" s="86">
        <f t="shared" si="82"/>
        <v>9.823708536924285E-3</v>
      </c>
      <c r="G533" s="23">
        <f t="shared" si="83"/>
        <v>1</v>
      </c>
      <c r="H533" s="23">
        <f t="shared" si="79"/>
        <v>0</v>
      </c>
      <c r="I533" s="185"/>
      <c r="J533" s="185"/>
      <c r="L533" s="185"/>
      <c r="M533" s="185"/>
      <c r="N533" s="185"/>
      <c r="O533" s="185"/>
      <c r="P533" s="185"/>
      <c r="Q533" s="185"/>
      <c r="R533" s="185"/>
      <c r="S533" s="185"/>
      <c r="U533" s="185"/>
      <c r="V533" s="185"/>
      <c r="X533" s="185"/>
      <c r="Y533" s="185"/>
      <c r="Z533" s="185"/>
      <c r="AA533" s="26"/>
      <c r="AB533" s="185"/>
      <c r="AC533" s="185"/>
      <c r="AD533" s="185"/>
      <c r="AE533" s="185"/>
      <c r="AF533" s="185"/>
      <c r="AH533" s="185"/>
      <c r="AI533" s="185"/>
      <c r="AK533" s="185"/>
      <c r="AL533" s="185"/>
      <c r="AM533" s="185"/>
      <c r="AN533" s="185"/>
      <c r="AO533" s="185"/>
      <c r="AP533" s="185"/>
      <c r="AQ533" s="185"/>
      <c r="AR533" s="185"/>
      <c r="AS533" s="185"/>
      <c r="AT533" s="185"/>
      <c r="AU533" s="185"/>
      <c r="AV533" s="185"/>
      <c r="AW533" s="185"/>
      <c r="AX533" s="185"/>
      <c r="AY533" s="185"/>
      <c r="AZ533" s="185"/>
      <c r="BA533" s="185"/>
      <c r="BB533" s="185"/>
      <c r="BC533" s="185"/>
      <c r="BD533" s="185"/>
      <c r="BE533" s="185"/>
      <c r="BF533" s="185"/>
      <c r="BG533" s="185"/>
      <c r="BH533" s="185"/>
      <c r="BI533" s="185"/>
      <c r="BJ533" s="185"/>
    </row>
    <row r="534" spans="1:62" x14ac:dyDescent="0.3">
      <c r="A534" s="24">
        <f t="shared" si="77"/>
        <v>35</v>
      </c>
      <c r="B534" s="86">
        <f t="shared" si="80"/>
        <v>4.3336675587072335E-3</v>
      </c>
      <c r="C534" s="23">
        <f t="shared" si="81"/>
        <v>1</v>
      </c>
      <c r="D534" s="23">
        <f t="shared" si="78"/>
        <v>0</v>
      </c>
      <c r="F534" s="86">
        <f t="shared" si="82"/>
        <v>1.0143359167066645E-2</v>
      </c>
      <c r="G534" s="23">
        <f t="shared" si="83"/>
        <v>1</v>
      </c>
      <c r="H534" s="23">
        <f t="shared" si="79"/>
        <v>0</v>
      </c>
      <c r="I534" s="185"/>
      <c r="J534" s="185"/>
      <c r="L534" s="185"/>
      <c r="M534" s="185"/>
      <c r="N534" s="185"/>
      <c r="O534" s="185"/>
      <c r="P534" s="185"/>
      <c r="Q534" s="185"/>
      <c r="R534" s="185"/>
      <c r="S534" s="185"/>
      <c r="U534" s="185"/>
      <c r="V534" s="185"/>
      <c r="X534" s="185"/>
      <c r="Y534" s="185"/>
      <c r="Z534" s="185"/>
      <c r="AA534" s="26"/>
      <c r="AB534" s="185"/>
      <c r="AC534" s="185"/>
      <c r="AD534" s="185"/>
      <c r="AE534" s="185"/>
      <c r="AF534" s="185"/>
      <c r="AH534" s="185"/>
      <c r="AI534" s="185"/>
      <c r="AK534" s="185"/>
      <c r="AL534" s="185"/>
      <c r="AM534" s="185"/>
      <c r="AN534" s="185"/>
      <c r="AO534" s="185"/>
      <c r="AP534" s="185"/>
      <c r="AQ534" s="185"/>
      <c r="AR534" s="185"/>
      <c r="AS534" s="185"/>
      <c r="AT534" s="185"/>
      <c r="AU534" s="185"/>
      <c r="AV534" s="185"/>
      <c r="AW534" s="185"/>
      <c r="AX534" s="185"/>
      <c r="AY534" s="185"/>
      <c r="AZ534" s="185"/>
      <c r="BA534" s="185"/>
      <c r="BB534" s="185"/>
      <c r="BC534" s="185"/>
      <c r="BD534" s="185"/>
      <c r="BE534" s="185"/>
      <c r="BF534" s="185"/>
      <c r="BG534" s="185"/>
      <c r="BH534" s="185"/>
      <c r="BI534" s="185"/>
      <c r="BJ534" s="185"/>
    </row>
    <row r="535" spans="1:62" x14ac:dyDescent="0.3">
      <c r="A535" s="24">
        <f t="shared" si="77"/>
        <v>36</v>
      </c>
      <c r="B535" s="86">
        <f t="shared" si="80"/>
        <v>4.5893880628211205E-3</v>
      </c>
      <c r="C535" s="23">
        <f t="shared" si="81"/>
        <v>1</v>
      </c>
      <c r="D535" s="23">
        <f t="shared" si="78"/>
        <v>0</v>
      </c>
      <c r="F535" s="86">
        <f t="shared" si="82"/>
        <v>1.0624325711073593E-2</v>
      </c>
      <c r="G535" s="23">
        <f t="shared" si="83"/>
        <v>1</v>
      </c>
      <c r="H535" s="23">
        <f t="shared" si="79"/>
        <v>0</v>
      </c>
      <c r="I535" s="185"/>
      <c r="J535" s="185"/>
      <c r="L535" s="185"/>
      <c r="M535" s="185"/>
      <c r="N535" s="185"/>
      <c r="O535" s="185"/>
      <c r="P535" s="185"/>
      <c r="Q535" s="185"/>
      <c r="R535" s="185"/>
      <c r="S535" s="185"/>
      <c r="U535" s="185"/>
      <c r="V535" s="185"/>
      <c r="X535" s="185"/>
      <c r="Y535" s="185"/>
      <c r="Z535" s="185"/>
      <c r="AA535" s="26"/>
      <c r="AB535" s="185"/>
      <c r="AC535" s="185"/>
      <c r="AD535" s="185"/>
      <c r="AE535" s="185"/>
      <c r="AF535" s="185"/>
      <c r="AH535" s="185"/>
      <c r="AI535" s="185"/>
      <c r="AK535" s="185"/>
      <c r="AL535" s="185"/>
      <c r="AM535" s="185"/>
      <c r="AN535" s="185"/>
      <c r="AO535" s="185"/>
      <c r="AP535" s="185"/>
      <c r="AQ535" s="185"/>
      <c r="AR535" s="185"/>
      <c r="AS535" s="185"/>
      <c r="AT535" s="185"/>
      <c r="AU535" s="185"/>
      <c r="AV535" s="185"/>
      <c r="AW535" s="185"/>
      <c r="AX535" s="185"/>
      <c r="AY535" s="185"/>
      <c r="AZ535" s="185"/>
      <c r="BA535" s="185"/>
      <c r="BB535" s="185"/>
      <c r="BC535" s="185"/>
      <c r="BD535" s="185"/>
      <c r="BE535" s="185"/>
      <c r="BF535" s="185"/>
      <c r="BG535" s="185"/>
      <c r="BH535" s="185"/>
      <c r="BI535" s="185"/>
      <c r="BJ535" s="185"/>
    </row>
    <row r="536" spans="1:62" x14ac:dyDescent="0.3">
      <c r="A536" s="24">
        <f t="shared" si="77"/>
        <v>37</v>
      </c>
      <c r="B536" s="86">
        <f t="shared" si="80"/>
        <v>4.7755472899092093E-3</v>
      </c>
      <c r="C536" s="23">
        <f t="shared" si="81"/>
        <v>1</v>
      </c>
      <c r="D536" s="23">
        <f t="shared" si="78"/>
        <v>0</v>
      </c>
      <c r="F536" s="86">
        <f t="shared" si="82"/>
        <v>1.1052624431046721E-2</v>
      </c>
      <c r="G536" s="23">
        <f t="shared" si="83"/>
        <v>1</v>
      </c>
      <c r="H536" s="23">
        <f t="shared" si="79"/>
        <v>0</v>
      </c>
      <c r="I536" s="185"/>
      <c r="J536" s="185"/>
      <c r="L536" s="185"/>
      <c r="M536" s="185"/>
      <c r="N536" s="185"/>
      <c r="O536" s="185"/>
      <c r="P536" s="185"/>
      <c r="Q536" s="185"/>
      <c r="R536" s="185"/>
      <c r="S536" s="185"/>
      <c r="U536" s="185"/>
      <c r="V536" s="185"/>
      <c r="X536" s="185"/>
      <c r="Y536" s="185"/>
      <c r="Z536" s="185"/>
      <c r="AA536" s="26"/>
      <c r="AB536" s="185"/>
      <c r="AC536" s="185"/>
      <c r="AD536" s="185"/>
      <c r="AE536" s="185"/>
      <c r="AF536" s="185"/>
      <c r="AH536" s="185"/>
      <c r="AI536" s="185"/>
      <c r="AK536" s="185"/>
      <c r="AL536" s="185"/>
      <c r="AM536" s="185"/>
      <c r="AN536" s="185"/>
      <c r="AO536" s="185"/>
      <c r="AP536" s="185"/>
      <c r="AQ536" s="185"/>
      <c r="AR536" s="185"/>
      <c r="AS536" s="185"/>
      <c r="AT536" s="185"/>
      <c r="AU536" s="185"/>
      <c r="AV536" s="185"/>
      <c r="AW536" s="185"/>
      <c r="AX536" s="185"/>
      <c r="AY536" s="185"/>
      <c r="AZ536" s="185"/>
      <c r="BA536" s="185"/>
      <c r="BB536" s="185"/>
      <c r="BC536" s="185"/>
      <c r="BD536" s="185"/>
      <c r="BE536" s="185"/>
      <c r="BF536" s="185"/>
      <c r="BG536" s="185"/>
      <c r="BH536" s="185"/>
      <c r="BI536" s="185"/>
      <c r="BJ536" s="185"/>
    </row>
    <row r="537" spans="1:62" x14ac:dyDescent="0.3">
      <c r="A537" s="24">
        <f t="shared" si="77"/>
        <v>38</v>
      </c>
      <c r="B537" s="86">
        <f t="shared" si="80"/>
        <v>4.6324498057418529E-3</v>
      </c>
      <c r="C537" s="23">
        <f t="shared" si="81"/>
        <v>0.99999999999999978</v>
      </c>
      <c r="D537" s="23">
        <f t="shared" si="78"/>
        <v>2.107725748811269E-16</v>
      </c>
      <c r="F537" s="86">
        <f t="shared" si="82"/>
        <v>1.0632938059657739E-2</v>
      </c>
      <c r="G537" s="23">
        <f t="shared" si="83"/>
        <v>0.99999999999999989</v>
      </c>
      <c r="H537" s="23">
        <f t="shared" si="79"/>
        <v>2.4189487499764651E-16</v>
      </c>
      <c r="I537" s="185"/>
      <c r="J537" s="185"/>
      <c r="L537" s="185"/>
      <c r="M537" s="185"/>
      <c r="N537" s="185"/>
      <c r="O537" s="185"/>
      <c r="P537" s="185"/>
      <c r="Q537" s="185"/>
      <c r="R537" s="185"/>
      <c r="S537" s="185"/>
      <c r="U537" s="185"/>
      <c r="V537" s="185"/>
      <c r="X537" s="185"/>
      <c r="Y537" s="185"/>
      <c r="Z537" s="185"/>
      <c r="AA537" s="26"/>
      <c r="AB537" s="185"/>
      <c r="AC537" s="185"/>
      <c r="AD537" s="185"/>
      <c r="AE537" s="185"/>
      <c r="AF537" s="185"/>
      <c r="AH537" s="185"/>
      <c r="AI537" s="185"/>
      <c r="AK537" s="185"/>
      <c r="AL537" s="185"/>
      <c r="AM537" s="185"/>
      <c r="AN537" s="185"/>
      <c r="AO537" s="185"/>
      <c r="AP537" s="185"/>
      <c r="AQ537" s="185"/>
      <c r="AR537" s="185"/>
      <c r="AS537" s="185"/>
      <c r="AT537" s="185"/>
      <c r="AU537" s="185"/>
      <c r="AV537" s="185"/>
      <c r="AW537" s="185"/>
      <c r="AX537" s="185"/>
      <c r="AY537" s="185"/>
      <c r="AZ537" s="185"/>
      <c r="BA537" s="185"/>
      <c r="BB537" s="185"/>
      <c r="BC537" s="185"/>
      <c r="BD537" s="185"/>
      <c r="BE537" s="185"/>
      <c r="BF537" s="185"/>
      <c r="BG537" s="185"/>
      <c r="BH537" s="185"/>
      <c r="BI537" s="185"/>
      <c r="BJ537" s="185"/>
    </row>
    <row r="538" spans="1:62" x14ac:dyDescent="0.3">
      <c r="A538" s="24">
        <f t="shared" si="77"/>
        <v>39</v>
      </c>
      <c r="B538" s="86">
        <f t="shared" si="80"/>
        <v>4.5956817021710738E-3</v>
      </c>
      <c r="C538" s="23">
        <f t="shared" si="81"/>
        <v>1</v>
      </c>
      <c r="D538" s="23">
        <f t="shared" si="78"/>
        <v>0</v>
      </c>
      <c r="F538" s="86">
        <f t="shared" si="82"/>
        <v>1.0616044606665759E-2</v>
      </c>
      <c r="G538" s="23">
        <f t="shared" si="83"/>
        <v>1</v>
      </c>
      <c r="H538" s="23">
        <f t="shared" si="79"/>
        <v>0</v>
      </c>
      <c r="I538" s="185"/>
      <c r="J538" s="185"/>
      <c r="L538" s="185"/>
      <c r="M538" s="185"/>
      <c r="N538" s="185"/>
      <c r="O538" s="185"/>
      <c r="P538" s="185"/>
      <c r="Q538" s="185"/>
      <c r="R538" s="185"/>
      <c r="S538" s="185"/>
      <c r="U538" s="185"/>
      <c r="V538" s="185"/>
      <c r="X538" s="185"/>
      <c r="Y538" s="185"/>
      <c r="Z538" s="185"/>
      <c r="AA538" s="26"/>
      <c r="AB538" s="185"/>
      <c r="AC538" s="185"/>
      <c r="AD538" s="185"/>
      <c r="AE538" s="185"/>
      <c r="AF538" s="185"/>
      <c r="AH538" s="185"/>
      <c r="AI538" s="185"/>
      <c r="AK538" s="185"/>
      <c r="AL538" s="185"/>
      <c r="AM538" s="185"/>
      <c r="AN538" s="185"/>
      <c r="AO538" s="185"/>
      <c r="AP538" s="185"/>
      <c r="AQ538" s="185"/>
      <c r="AR538" s="185"/>
      <c r="AS538" s="185"/>
      <c r="AT538" s="185"/>
      <c r="AU538" s="185"/>
      <c r="AV538" s="185"/>
      <c r="AW538" s="185"/>
      <c r="AX538" s="185"/>
      <c r="AY538" s="185"/>
      <c r="AZ538" s="185"/>
      <c r="BA538" s="185"/>
      <c r="BB538" s="185"/>
      <c r="BC538" s="185"/>
      <c r="BD538" s="185"/>
      <c r="BE538" s="185"/>
      <c r="BF538" s="185"/>
      <c r="BG538" s="185"/>
      <c r="BH538" s="185"/>
      <c r="BI538" s="185"/>
      <c r="BJ538" s="185"/>
    </row>
    <row r="539" spans="1:62" x14ac:dyDescent="0.3">
      <c r="A539" s="24">
        <f t="shared" si="77"/>
        <v>40</v>
      </c>
      <c r="B539" s="86">
        <f t="shared" si="80"/>
        <v>4.5880630861158669E-3</v>
      </c>
      <c r="C539" s="23">
        <f t="shared" si="81"/>
        <v>0.99999999999999978</v>
      </c>
      <c r="D539" s="23">
        <f t="shared" si="78"/>
        <v>2.0875301642320261E-16</v>
      </c>
      <c r="F539" s="86">
        <f t="shared" si="82"/>
        <v>1.0636912989773499E-2</v>
      </c>
      <c r="G539" s="23">
        <f t="shared" si="83"/>
        <v>0.99999999999999989</v>
      </c>
      <c r="H539" s="23">
        <f t="shared" si="79"/>
        <v>2.4198530298829989E-16</v>
      </c>
      <c r="I539" s="185"/>
      <c r="J539" s="185"/>
      <c r="L539" s="185"/>
      <c r="M539" s="185"/>
      <c r="N539" s="185"/>
      <c r="O539" s="185"/>
      <c r="P539" s="185"/>
      <c r="Q539" s="185"/>
      <c r="R539" s="185"/>
      <c r="S539" s="185"/>
      <c r="U539" s="185"/>
      <c r="V539" s="185"/>
      <c r="X539" s="185"/>
      <c r="Y539" s="185"/>
      <c r="Z539" s="185"/>
      <c r="AA539" s="26"/>
      <c r="AB539" s="185"/>
      <c r="AC539" s="185"/>
      <c r="AD539" s="185"/>
      <c r="AE539" s="185"/>
      <c r="AF539" s="185"/>
      <c r="AH539" s="185"/>
      <c r="AI539" s="185"/>
      <c r="AK539" s="185"/>
      <c r="AL539" s="185"/>
      <c r="AM539" s="185"/>
      <c r="AN539" s="185"/>
      <c r="AO539" s="185"/>
      <c r="AP539" s="185"/>
      <c r="AQ539" s="185"/>
      <c r="AR539" s="185"/>
      <c r="AS539" s="185"/>
      <c r="AT539" s="185"/>
      <c r="AU539" s="185"/>
      <c r="AV539" s="185"/>
      <c r="AW539" s="185"/>
      <c r="AX539" s="185"/>
      <c r="AY539" s="185"/>
      <c r="AZ539" s="185"/>
      <c r="BA539" s="185"/>
      <c r="BB539" s="185"/>
      <c r="BC539" s="185"/>
      <c r="BD539" s="185"/>
      <c r="BE539" s="185"/>
      <c r="BF539" s="185"/>
      <c r="BG539" s="185"/>
      <c r="BH539" s="185"/>
      <c r="BI539" s="185"/>
      <c r="BJ539" s="185"/>
    </row>
    <row r="540" spans="1:62" x14ac:dyDescent="0.3">
      <c r="A540" s="24">
        <f t="shared" si="77"/>
        <v>41</v>
      </c>
      <c r="B540" s="86">
        <f t="shared" si="80"/>
        <v>4.4896835657508094E-3</v>
      </c>
      <c r="C540" s="23">
        <f t="shared" si="81"/>
        <v>1</v>
      </c>
      <c r="D540" s="23">
        <f t="shared" si="78"/>
        <v>0</v>
      </c>
      <c r="F540" s="86">
        <f t="shared" si="82"/>
        <v>1.0671362384110084E-2</v>
      </c>
      <c r="G540" s="23">
        <f t="shared" si="83"/>
        <v>1</v>
      </c>
      <c r="H540" s="23">
        <f t="shared" si="79"/>
        <v>0</v>
      </c>
      <c r="I540" s="185"/>
      <c r="J540" s="185"/>
      <c r="L540" s="185"/>
      <c r="M540" s="185"/>
      <c r="N540" s="185"/>
      <c r="O540" s="185"/>
      <c r="P540" s="185"/>
      <c r="Q540" s="185"/>
      <c r="R540" s="185"/>
      <c r="S540" s="185"/>
      <c r="U540" s="185"/>
      <c r="V540" s="185"/>
      <c r="X540" s="185"/>
      <c r="Y540" s="185"/>
      <c r="Z540" s="185"/>
      <c r="AA540" s="26"/>
      <c r="AB540" s="185"/>
      <c r="AC540" s="185"/>
      <c r="AD540" s="185"/>
      <c r="AE540" s="185"/>
      <c r="AF540" s="185"/>
      <c r="AH540" s="185"/>
      <c r="AI540" s="185"/>
      <c r="AK540" s="185"/>
      <c r="AL540" s="185"/>
      <c r="AM540" s="185"/>
      <c r="AN540" s="185"/>
      <c r="AO540" s="185"/>
      <c r="AP540" s="185"/>
      <c r="AQ540" s="185"/>
      <c r="AR540" s="185"/>
      <c r="AS540" s="185"/>
      <c r="AT540" s="185"/>
      <c r="AU540" s="185"/>
      <c r="AV540" s="185"/>
      <c r="AW540" s="185"/>
      <c r="AX540" s="185"/>
      <c r="AY540" s="185"/>
      <c r="AZ540" s="185"/>
      <c r="BA540" s="185"/>
      <c r="BB540" s="185"/>
      <c r="BC540" s="185"/>
      <c r="BD540" s="185"/>
      <c r="BE540" s="185"/>
      <c r="BF540" s="185"/>
      <c r="BG540" s="185"/>
      <c r="BH540" s="185"/>
      <c r="BI540" s="185"/>
      <c r="BJ540" s="185"/>
    </row>
    <row r="541" spans="1:62" x14ac:dyDescent="0.3">
      <c r="A541" s="24">
        <f t="shared" si="77"/>
        <v>42</v>
      </c>
      <c r="B541" s="86">
        <f t="shared" si="80"/>
        <v>4.3641420229280593E-3</v>
      </c>
      <c r="C541" s="23">
        <f t="shared" si="81"/>
        <v>1.0000000000000002</v>
      </c>
      <c r="D541" s="23">
        <f t="shared" si="78"/>
        <v>1.985647961429279E-16</v>
      </c>
      <c r="F541" s="86">
        <f t="shared" si="82"/>
        <v>1.0329849638331046E-2</v>
      </c>
      <c r="G541" s="23">
        <f t="shared" si="83"/>
        <v>1.0000000000000002</v>
      </c>
      <c r="H541" s="23">
        <f t="shared" si="79"/>
        <v>4.6999948142066083E-16</v>
      </c>
      <c r="I541" s="185"/>
      <c r="J541" s="185"/>
      <c r="L541" s="185"/>
      <c r="M541" s="185"/>
      <c r="N541" s="185"/>
      <c r="O541" s="185"/>
      <c r="P541" s="185"/>
      <c r="Q541" s="185"/>
      <c r="R541" s="185"/>
      <c r="S541" s="185"/>
      <c r="U541" s="185"/>
      <c r="V541" s="185"/>
      <c r="X541" s="185"/>
      <c r="Y541" s="185"/>
      <c r="Z541" s="185"/>
      <c r="AA541" s="26"/>
      <c r="AB541" s="185"/>
      <c r="AC541" s="185"/>
      <c r="AD541" s="185"/>
      <c r="AE541" s="185"/>
      <c r="AF541" s="185"/>
      <c r="AH541" s="185"/>
      <c r="AI541" s="185"/>
      <c r="AK541" s="185"/>
      <c r="AL541" s="185"/>
      <c r="AM541" s="185"/>
      <c r="AN541" s="185"/>
      <c r="AO541" s="185"/>
      <c r="AP541" s="185"/>
      <c r="AQ541" s="185"/>
      <c r="AR541" s="185"/>
      <c r="AS541" s="185"/>
      <c r="AT541" s="185"/>
      <c r="AU541" s="185"/>
      <c r="AV541" s="185"/>
      <c r="AW541" s="185"/>
      <c r="AX541" s="185"/>
      <c r="AY541" s="185"/>
      <c r="AZ541" s="185"/>
      <c r="BA541" s="185"/>
      <c r="BB541" s="185"/>
      <c r="BC541" s="185"/>
      <c r="BD541" s="185"/>
      <c r="BE541" s="185"/>
      <c r="BF541" s="185"/>
      <c r="BG541" s="185"/>
      <c r="BH541" s="185"/>
      <c r="BI541" s="185"/>
      <c r="BJ541" s="185"/>
    </row>
    <row r="542" spans="1:62" x14ac:dyDescent="0.3">
      <c r="A542" s="24">
        <f t="shared" si="77"/>
        <v>43</v>
      </c>
      <c r="B542" s="86">
        <f t="shared" si="80"/>
        <v>4.2409191893395025E-3</v>
      </c>
      <c r="C542" s="23">
        <f t="shared" si="81"/>
        <v>1</v>
      </c>
      <c r="D542" s="23">
        <f t="shared" si="78"/>
        <v>0</v>
      </c>
      <c r="F542" s="86">
        <f t="shared" si="82"/>
        <v>1.0232463850494929E-2</v>
      </c>
      <c r="G542" s="23">
        <f t="shared" si="83"/>
        <v>1</v>
      </c>
      <c r="H542" s="23">
        <f t="shared" si="79"/>
        <v>0</v>
      </c>
      <c r="I542" s="185"/>
      <c r="J542" s="185"/>
      <c r="L542" s="185"/>
      <c r="M542" s="185"/>
      <c r="N542" s="185"/>
      <c r="O542" s="185"/>
      <c r="P542" s="185"/>
      <c r="Q542" s="185"/>
      <c r="R542" s="185"/>
      <c r="S542" s="185"/>
      <c r="U542" s="185"/>
      <c r="V542" s="185"/>
      <c r="X542" s="185"/>
      <c r="Y542" s="185"/>
      <c r="Z542" s="185"/>
      <c r="AA542" s="26"/>
      <c r="AB542" s="185"/>
      <c r="AC542" s="185"/>
      <c r="AD542" s="185"/>
      <c r="AE542" s="185"/>
      <c r="AF542" s="185"/>
      <c r="AH542" s="185"/>
      <c r="AI542" s="185"/>
      <c r="AK542" s="185"/>
      <c r="AL542" s="185"/>
      <c r="AM542" s="185"/>
      <c r="AN542" s="185"/>
      <c r="AO542" s="185"/>
      <c r="AP542" s="185"/>
      <c r="AQ542" s="185"/>
      <c r="AR542" s="185"/>
      <c r="AS542" s="185"/>
      <c r="AT542" s="185"/>
      <c r="AU542" s="185"/>
      <c r="AV542" s="185"/>
      <c r="AW542" s="185"/>
      <c r="AX542" s="185"/>
      <c r="AY542" s="185"/>
      <c r="AZ542" s="185"/>
      <c r="BA542" s="185"/>
      <c r="BB542" s="185"/>
      <c r="BC542" s="185"/>
      <c r="BD542" s="185"/>
      <c r="BE542" s="185"/>
      <c r="BF542" s="185"/>
      <c r="BG542" s="185"/>
      <c r="BH542" s="185"/>
      <c r="BI542" s="185"/>
      <c r="BJ542" s="185"/>
    </row>
    <row r="543" spans="1:62" x14ac:dyDescent="0.3">
      <c r="A543" s="24">
        <f t="shared" si="77"/>
        <v>44</v>
      </c>
      <c r="B543" s="86">
        <f t="shared" si="80"/>
        <v>4.1422084247981312E-3</v>
      </c>
      <c r="C543" s="23">
        <f t="shared" si="81"/>
        <v>1.0000000000000002</v>
      </c>
      <c r="D543" s="23">
        <f t="shared" si="78"/>
        <v>1.8846700385330652E-16</v>
      </c>
      <c r="F543" s="86">
        <f t="shared" si="82"/>
        <v>1.0187083398340003E-2</v>
      </c>
      <c r="G543" s="23">
        <f t="shared" si="83"/>
        <v>1.0000000000000002</v>
      </c>
      <c r="H543" s="23">
        <f t="shared" si="79"/>
        <v>4.6350373742539699E-16</v>
      </c>
      <c r="I543" s="185"/>
      <c r="J543" s="185"/>
      <c r="L543" s="185"/>
      <c r="M543" s="185"/>
      <c r="N543" s="185"/>
      <c r="O543" s="185"/>
      <c r="P543" s="185"/>
      <c r="Q543" s="185"/>
      <c r="R543" s="185"/>
      <c r="S543" s="185"/>
      <c r="U543" s="185"/>
      <c r="V543" s="185"/>
      <c r="X543" s="185"/>
      <c r="Y543" s="185"/>
      <c r="Z543" s="185"/>
      <c r="AA543" s="26"/>
      <c r="AB543" s="185"/>
      <c r="AC543" s="185"/>
      <c r="AD543" s="185"/>
      <c r="AE543" s="185"/>
      <c r="AF543" s="185"/>
      <c r="AH543" s="185"/>
      <c r="AI543" s="185"/>
      <c r="AK543" s="185"/>
      <c r="AL543" s="185"/>
      <c r="AM543" s="185"/>
      <c r="AN543" s="185"/>
      <c r="AO543" s="185"/>
      <c r="AP543" s="185"/>
      <c r="AQ543" s="185"/>
      <c r="AR543" s="185"/>
      <c r="AS543" s="185"/>
      <c r="AT543" s="185"/>
      <c r="AU543" s="185"/>
      <c r="AV543" s="185"/>
      <c r="AW543" s="185"/>
      <c r="AX543" s="185"/>
      <c r="AY543" s="185"/>
      <c r="AZ543" s="185"/>
      <c r="BA543" s="185"/>
      <c r="BB543" s="185"/>
      <c r="BC543" s="185"/>
      <c r="BD543" s="185"/>
      <c r="BE543" s="185"/>
      <c r="BF543" s="185"/>
      <c r="BG543" s="185"/>
      <c r="BH543" s="185"/>
      <c r="BI543" s="185"/>
      <c r="BJ543" s="185"/>
    </row>
    <row r="544" spans="1:62" x14ac:dyDescent="0.3">
      <c r="A544" s="24">
        <f t="shared" si="77"/>
        <v>45</v>
      </c>
      <c r="B544" s="86">
        <f t="shared" si="80"/>
        <v>4.0213043004437678E-3</v>
      </c>
      <c r="C544" s="23">
        <f t="shared" si="81"/>
        <v>1</v>
      </c>
      <c r="D544" s="23">
        <f t="shared" si="78"/>
        <v>0</v>
      </c>
      <c r="F544" s="86">
        <f t="shared" si="82"/>
        <v>9.8667702798450174E-3</v>
      </c>
      <c r="G544" s="23">
        <f t="shared" si="83"/>
        <v>1</v>
      </c>
      <c r="H544" s="23">
        <f t="shared" si="79"/>
        <v>0</v>
      </c>
      <c r="I544" s="185"/>
      <c r="J544" s="185"/>
      <c r="L544" s="185"/>
      <c r="M544" s="185"/>
      <c r="N544" s="185"/>
      <c r="O544" s="185"/>
      <c r="P544" s="185"/>
      <c r="Q544" s="185"/>
      <c r="R544" s="185"/>
      <c r="S544" s="185"/>
      <c r="U544" s="185"/>
      <c r="V544" s="185"/>
      <c r="X544" s="185"/>
      <c r="Y544" s="185"/>
      <c r="Z544" s="185"/>
      <c r="AA544" s="26"/>
      <c r="AB544" s="185"/>
      <c r="AC544" s="185"/>
      <c r="AD544" s="185"/>
      <c r="AE544" s="185"/>
      <c r="AF544" s="185"/>
      <c r="AH544" s="185"/>
      <c r="AI544" s="185"/>
      <c r="AK544" s="185"/>
      <c r="AL544" s="185"/>
      <c r="AM544" s="185"/>
      <c r="AN544" s="185"/>
      <c r="AO544" s="185"/>
      <c r="AP544" s="185"/>
      <c r="AQ544" s="185"/>
      <c r="AR544" s="185"/>
      <c r="AS544" s="185"/>
      <c r="AT544" s="185"/>
      <c r="AU544" s="185"/>
      <c r="AV544" s="185"/>
      <c r="AW544" s="185"/>
      <c r="AX544" s="185"/>
      <c r="AY544" s="185"/>
      <c r="AZ544" s="185"/>
      <c r="BA544" s="185"/>
      <c r="BB544" s="185"/>
      <c r="BC544" s="185"/>
      <c r="BD544" s="185"/>
      <c r="BE544" s="185"/>
      <c r="BF544" s="185"/>
      <c r="BG544" s="185"/>
      <c r="BH544" s="185"/>
      <c r="BI544" s="185"/>
      <c r="BJ544" s="185"/>
    </row>
    <row r="545" spans="1:62" x14ac:dyDescent="0.3">
      <c r="A545" s="24">
        <f t="shared" si="77"/>
        <v>46</v>
      </c>
      <c r="B545" s="86">
        <f t="shared" si="80"/>
        <v>3.9441244073627627E-3</v>
      </c>
      <c r="C545" s="23">
        <f t="shared" si="81"/>
        <v>1.0000000000000002</v>
      </c>
      <c r="D545" s="23">
        <f t="shared" si="78"/>
        <v>1.7945434745152503E-16</v>
      </c>
      <c r="F545" s="86">
        <f t="shared" si="82"/>
        <v>9.8091337931664989E-3</v>
      </c>
      <c r="G545" s="23">
        <f t="shared" si="83"/>
        <v>1.0000000000000002</v>
      </c>
      <c r="H545" s="23">
        <f t="shared" si="79"/>
        <v>4.4630734786948946E-16</v>
      </c>
      <c r="I545" s="185"/>
      <c r="J545" s="185"/>
      <c r="L545" s="185"/>
      <c r="M545" s="185"/>
      <c r="N545" s="185"/>
      <c r="O545" s="185"/>
      <c r="P545" s="185"/>
      <c r="Q545" s="185"/>
      <c r="R545" s="185"/>
      <c r="S545" s="185"/>
      <c r="U545" s="185"/>
      <c r="V545" s="185"/>
      <c r="X545" s="185"/>
      <c r="Y545" s="185"/>
      <c r="Z545" s="185"/>
      <c r="AA545" s="26"/>
      <c r="AB545" s="185"/>
      <c r="AC545" s="185"/>
      <c r="AD545" s="185"/>
      <c r="AE545" s="185"/>
      <c r="AF545" s="185"/>
      <c r="AH545" s="185"/>
      <c r="AI545" s="185"/>
      <c r="AK545" s="185"/>
      <c r="AL545" s="185"/>
      <c r="AM545" s="185"/>
      <c r="AN545" s="185"/>
      <c r="AO545" s="185"/>
      <c r="AP545" s="185"/>
      <c r="AQ545" s="185"/>
      <c r="AR545" s="185"/>
      <c r="AS545" s="185"/>
      <c r="AT545" s="185"/>
      <c r="AU545" s="185"/>
      <c r="AV545" s="185"/>
      <c r="AW545" s="185"/>
      <c r="AX545" s="185"/>
      <c r="AY545" s="185"/>
      <c r="AZ545" s="185"/>
      <c r="BA545" s="185"/>
      <c r="BB545" s="185"/>
      <c r="BC545" s="185"/>
      <c r="BD545" s="185"/>
      <c r="BE545" s="185"/>
      <c r="BF545" s="185"/>
      <c r="BG545" s="185"/>
      <c r="BH545" s="185"/>
      <c r="BI545" s="185"/>
      <c r="BJ545" s="185"/>
    </row>
    <row r="546" spans="1:62" x14ac:dyDescent="0.3">
      <c r="A546" s="24">
        <f t="shared" si="77"/>
        <v>47</v>
      </c>
      <c r="B546" s="86">
        <f t="shared" si="80"/>
        <v>3.8112954926611195E-3</v>
      </c>
      <c r="C546" s="23">
        <f t="shared" si="81"/>
        <v>1</v>
      </c>
      <c r="D546" s="23">
        <f t="shared" si="78"/>
        <v>0</v>
      </c>
      <c r="F546" s="86">
        <f t="shared" si="82"/>
        <v>1.000456785719136E-2</v>
      </c>
      <c r="G546" s="23">
        <f t="shared" si="83"/>
        <v>1</v>
      </c>
      <c r="H546" s="23">
        <f t="shared" si="79"/>
        <v>0</v>
      </c>
      <c r="I546" s="185"/>
      <c r="J546" s="185"/>
      <c r="L546" s="185"/>
      <c r="M546" s="185"/>
      <c r="N546" s="185"/>
      <c r="O546" s="185"/>
      <c r="P546" s="185"/>
      <c r="Q546" s="185"/>
      <c r="R546" s="185"/>
      <c r="S546" s="185"/>
      <c r="U546" s="185"/>
      <c r="V546" s="185"/>
      <c r="X546" s="185"/>
      <c r="Y546" s="185"/>
      <c r="Z546" s="185"/>
      <c r="AA546" s="26"/>
      <c r="AB546" s="185"/>
      <c r="AC546" s="185"/>
      <c r="AD546" s="185"/>
      <c r="AE546" s="185"/>
      <c r="AF546" s="185"/>
      <c r="AH546" s="185"/>
      <c r="AI546" s="185"/>
      <c r="AK546" s="185"/>
      <c r="AL546" s="185"/>
      <c r="AM546" s="185"/>
      <c r="AN546" s="185"/>
      <c r="AO546" s="185"/>
      <c r="AP546" s="185"/>
      <c r="AQ546" s="185"/>
      <c r="AR546" s="185"/>
      <c r="AS546" s="185"/>
      <c r="AT546" s="185"/>
      <c r="AU546" s="185"/>
      <c r="AV546" s="185"/>
      <c r="AW546" s="185"/>
      <c r="AX546" s="185"/>
      <c r="AY546" s="185"/>
      <c r="AZ546" s="185"/>
      <c r="BA546" s="185"/>
      <c r="BB546" s="185"/>
      <c r="BC546" s="185"/>
      <c r="BD546" s="185"/>
      <c r="BE546" s="185"/>
      <c r="BF546" s="185"/>
      <c r="BG546" s="185"/>
      <c r="BH546" s="185"/>
      <c r="BI546" s="185"/>
      <c r="BJ546" s="185"/>
    </row>
    <row r="547" spans="1:62" x14ac:dyDescent="0.3">
      <c r="A547" s="24">
        <f t="shared" si="77"/>
        <v>48</v>
      </c>
      <c r="B547" s="86">
        <f t="shared" si="80"/>
        <v>3.6864164381909962E-3</v>
      </c>
      <c r="C547" s="23">
        <f t="shared" si="81"/>
        <v>1</v>
      </c>
      <c r="D547" s="23">
        <f t="shared" si="78"/>
        <v>0</v>
      </c>
      <c r="F547" s="86">
        <f t="shared" si="82"/>
        <v>9.727316481617107E-3</v>
      </c>
      <c r="G547" s="23">
        <f t="shared" si="83"/>
        <v>1</v>
      </c>
      <c r="H547" s="23">
        <f t="shared" si="79"/>
        <v>0</v>
      </c>
      <c r="I547" s="185"/>
      <c r="J547" s="185"/>
      <c r="L547" s="185"/>
      <c r="M547" s="185"/>
      <c r="N547" s="185"/>
      <c r="O547" s="185"/>
      <c r="P547" s="185"/>
      <c r="Q547" s="185"/>
      <c r="R547" s="185"/>
      <c r="S547" s="185"/>
      <c r="U547" s="185"/>
      <c r="V547" s="185"/>
      <c r="X547" s="185"/>
      <c r="Y547" s="185"/>
      <c r="Z547" s="185"/>
      <c r="AA547" s="26"/>
      <c r="AB547" s="185"/>
      <c r="AC547" s="185"/>
      <c r="AD547" s="185"/>
      <c r="AE547" s="185"/>
      <c r="AF547" s="185"/>
      <c r="AH547" s="185"/>
      <c r="AI547" s="185"/>
      <c r="AK547" s="185"/>
      <c r="AL547" s="185"/>
      <c r="AM547" s="185"/>
      <c r="AN547" s="185"/>
      <c r="AO547" s="185"/>
      <c r="AP547" s="185"/>
      <c r="AQ547" s="185"/>
      <c r="AR547" s="185"/>
      <c r="AS547" s="185"/>
      <c r="AT547" s="185"/>
      <c r="AU547" s="185"/>
      <c r="AV547" s="185"/>
      <c r="AW547" s="185"/>
      <c r="AX547" s="185"/>
      <c r="AY547" s="185"/>
      <c r="AZ547" s="185"/>
      <c r="BA547" s="185"/>
      <c r="BB547" s="185"/>
      <c r="BC547" s="185"/>
      <c r="BD547" s="185"/>
      <c r="BE547" s="185"/>
      <c r="BF547" s="185"/>
      <c r="BG547" s="185"/>
      <c r="BH547" s="185"/>
      <c r="BI547" s="185"/>
      <c r="BJ547" s="185"/>
    </row>
    <row r="548" spans="1:62" x14ac:dyDescent="0.3">
      <c r="A548" s="24">
        <f t="shared" si="77"/>
        <v>49</v>
      </c>
      <c r="B548" s="86">
        <f t="shared" si="80"/>
        <v>3.4764076304083479E-3</v>
      </c>
      <c r="C548" s="23">
        <f t="shared" si="81"/>
        <v>1</v>
      </c>
      <c r="D548" s="23">
        <f t="shared" si="78"/>
        <v>0</v>
      </c>
      <c r="F548" s="86">
        <f t="shared" si="82"/>
        <v>8.8154012642265231E-3</v>
      </c>
      <c r="G548" s="23">
        <f t="shared" si="83"/>
        <v>1</v>
      </c>
      <c r="H548" s="23">
        <f t="shared" si="79"/>
        <v>0</v>
      </c>
      <c r="I548" s="185"/>
      <c r="J548" s="185"/>
      <c r="L548" s="185"/>
      <c r="M548" s="185"/>
      <c r="N548" s="185"/>
      <c r="O548" s="185"/>
      <c r="P548" s="185"/>
      <c r="Q548" s="185"/>
      <c r="R548" s="185"/>
      <c r="S548" s="185"/>
      <c r="U548" s="185"/>
      <c r="V548" s="185"/>
      <c r="X548" s="185"/>
      <c r="Y548" s="185"/>
      <c r="Z548" s="185"/>
      <c r="AA548" s="26"/>
      <c r="AB548" s="185"/>
      <c r="AC548" s="185"/>
      <c r="AD548" s="185"/>
      <c r="AE548" s="185"/>
      <c r="AF548" s="185"/>
      <c r="AH548" s="185"/>
      <c r="AI548" s="185"/>
      <c r="AK548" s="185"/>
      <c r="AL548" s="185"/>
      <c r="AM548" s="185"/>
      <c r="AN548" s="185"/>
      <c r="AO548" s="185"/>
      <c r="AP548" s="185"/>
      <c r="AQ548" s="185"/>
      <c r="AR548" s="185"/>
      <c r="AS548" s="185"/>
      <c r="AT548" s="185"/>
      <c r="AU548" s="185"/>
      <c r="AV548" s="185"/>
      <c r="AW548" s="185"/>
      <c r="AX548" s="185"/>
      <c r="AY548" s="185"/>
      <c r="AZ548" s="185"/>
      <c r="BA548" s="185"/>
      <c r="BB548" s="185"/>
      <c r="BC548" s="185"/>
      <c r="BD548" s="185"/>
      <c r="BE548" s="185"/>
      <c r="BF548" s="185"/>
      <c r="BG548" s="185"/>
      <c r="BH548" s="185"/>
      <c r="BI548" s="185"/>
      <c r="BJ548" s="185"/>
    </row>
    <row r="549" spans="1:62" x14ac:dyDescent="0.3">
      <c r="A549" s="24">
        <f t="shared" si="77"/>
        <v>50</v>
      </c>
      <c r="B549" s="86">
        <f t="shared" si="80"/>
        <v>3.3564972385829242E-3</v>
      </c>
      <c r="C549" s="23">
        <f t="shared" si="81"/>
        <v>1</v>
      </c>
      <c r="D549" s="23">
        <f t="shared" si="78"/>
        <v>0</v>
      </c>
      <c r="F549" s="86">
        <f t="shared" si="82"/>
        <v>8.6431542925435936E-3</v>
      </c>
      <c r="G549" s="23">
        <f t="shared" si="83"/>
        <v>1</v>
      </c>
      <c r="H549" s="23">
        <f t="shared" si="79"/>
        <v>0</v>
      </c>
      <c r="I549" s="185"/>
      <c r="J549" s="185"/>
      <c r="L549" s="185"/>
      <c r="M549" s="185"/>
      <c r="N549" s="185"/>
      <c r="O549" s="185"/>
      <c r="P549" s="185"/>
      <c r="Q549" s="185"/>
      <c r="R549" s="185"/>
      <c r="S549" s="185"/>
      <c r="U549" s="185"/>
      <c r="V549" s="185"/>
      <c r="X549" s="185"/>
      <c r="Y549" s="185"/>
      <c r="Z549" s="185"/>
      <c r="AA549" s="26"/>
      <c r="AB549" s="185"/>
      <c r="AC549" s="185"/>
      <c r="AD549" s="185"/>
      <c r="AE549" s="185"/>
      <c r="AF549" s="185"/>
      <c r="AH549" s="185"/>
      <c r="AI549" s="185"/>
      <c r="AK549" s="185"/>
      <c r="AL549" s="185"/>
      <c r="AM549" s="185"/>
      <c r="AN549" s="185"/>
      <c r="AO549" s="185"/>
      <c r="AP549" s="185"/>
      <c r="AQ549" s="185"/>
      <c r="AR549" s="185"/>
      <c r="AS549" s="185"/>
      <c r="AT549" s="185"/>
      <c r="AU549" s="185"/>
      <c r="AV549" s="185"/>
      <c r="AW549" s="185"/>
      <c r="AX549" s="185"/>
      <c r="AY549" s="185"/>
      <c r="AZ549" s="185"/>
      <c r="BA549" s="185"/>
      <c r="BB549" s="185"/>
      <c r="BC549" s="185"/>
      <c r="BD549" s="185"/>
      <c r="BE549" s="185"/>
      <c r="BF549" s="185"/>
      <c r="BG549" s="185"/>
      <c r="BH549" s="185"/>
      <c r="BI549" s="185"/>
      <c r="BJ549" s="185"/>
    </row>
    <row r="550" spans="1:62" x14ac:dyDescent="0.3">
      <c r="A550" s="24">
        <f t="shared" si="77"/>
        <v>51</v>
      </c>
      <c r="B550" s="86">
        <f t="shared" si="80"/>
        <v>3.2183684170602675E-3</v>
      </c>
      <c r="C550" s="23">
        <f t="shared" si="81"/>
        <v>0.99999999999999989</v>
      </c>
      <c r="D550" s="23">
        <f t="shared" si="78"/>
        <v>7.3216529765642792E-17</v>
      </c>
      <c r="F550" s="86">
        <f t="shared" si="82"/>
        <v>8.6848910587590724E-3</v>
      </c>
      <c r="G550" s="23">
        <f t="shared" si="83"/>
        <v>0.99999999999999978</v>
      </c>
      <c r="H550" s="23">
        <f t="shared" si="79"/>
        <v>3.9515524782325815E-16</v>
      </c>
      <c r="I550" s="185"/>
      <c r="J550" s="185"/>
      <c r="L550" s="185"/>
      <c r="M550" s="185"/>
      <c r="N550" s="185"/>
      <c r="O550" s="185"/>
      <c r="P550" s="185"/>
      <c r="Q550" s="185"/>
      <c r="R550" s="185"/>
      <c r="S550" s="185"/>
      <c r="U550" s="185"/>
      <c r="V550" s="185"/>
      <c r="X550" s="185"/>
      <c r="Y550" s="185"/>
      <c r="Z550" s="185"/>
      <c r="AA550" s="26"/>
      <c r="AB550" s="185"/>
      <c r="AC550" s="185"/>
      <c r="AD550" s="185"/>
      <c r="AE550" s="185"/>
      <c r="AF550" s="185"/>
      <c r="AH550" s="185"/>
      <c r="AI550" s="185"/>
      <c r="AK550" s="185"/>
      <c r="AL550" s="185"/>
      <c r="AM550" s="185"/>
      <c r="AN550" s="185"/>
      <c r="AO550" s="185"/>
      <c r="AP550" s="185"/>
      <c r="AQ550" s="185"/>
      <c r="AR550" s="185"/>
      <c r="AS550" s="185"/>
      <c r="AT550" s="185"/>
      <c r="AU550" s="185"/>
      <c r="AV550" s="185"/>
      <c r="AW550" s="185"/>
      <c r="AX550" s="185"/>
      <c r="AY550" s="185"/>
      <c r="AZ550" s="185"/>
      <c r="BA550" s="185"/>
      <c r="BB550" s="185"/>
      <c r="BC550" s="185"/>
      <c r="BD550" s="185"/>
      <c r="BE550" s="185"/>
      <c r="BF550" s="185"/>
      <c r="BG550" s="185"/>
      <c r="BH550" s="185"/>
      <c r="BI550" s="185"/>
      <c r="BJ550" s="185"/>
    </row>
    <row r="551" spans="1:62" x14ac:dyDescent="0.3">
      <c r="A551" s="24">
        <f t="shared" si="77"/>
        <v>52</v>
      </c>
      <c r="B551" s="86">
        <f t="shared" si="80"/>
        <v>3.1541070468554823E-3</v>
      </c>
      <c r="C551" s="23">
        <f t="shared" si="81"/>
        <v>1</v>
      </c>
      <c r="D551" s="23">
        <f t="shared" si="78"/>
        <v>0</v>
      </c>
      <c r="F551" s="86">
        <f t="shared" si="82"/>
        <v>8.7027782442799934E-3</v>
      </c>
      <c r="G551" s="23">
        <f t="shared" si="83"/>
        <v>1</v>
      </c>
      <c r="H551" s="23">
        <f t="shared" si="79"/>
        <v>0</v>
      </c>
      <c r="I551" s="185"/>
      <c r="J551" s="185"/>
      <c r="L551" s="185"/>
      <c r="M551" s="185"/>
      <c r="N551" s="185"/>
      <c r="O551" s="185"/>
      <c r="P551" s="185"/>
      <c r="Q551" s="185"/>
      <c r="R551" s="185"/>
      <c r="S551" s="185"/>
      <c r="U551" s="185"/>
      <c r="V551" s="185"/>
      <c r="X551" s="185"/>
      <c r="Y551" s="185"/>
      <c r="Z551" s="185"/>
      <c r="AA551" s="26"/>
      <c r="AB551" s="185"/>
      <c r="AC551" s="185"/>
      <c r="AD551" s="185"/>
      <c r="AE551" s="185"/>
      <c r="AF551" s="185"/>
      <c r="AH551" s="185"/>
      <c r="AI551" s="185"/>
      <c r="AK551" s="185"/>
      <c r="AL551" s="185"/>
      <c r="AM551" s="185"/>
      <c r="AN551" s="185"/>
      <c r="AO551" s="185"/>
      <c r="AP551" s="185"/>
      <c r="AQ551" s="185"/>
      <c r="AR551" s="185"/>
      <c r="AS551" s="185"/>
      <c r="AT551" s="185"/>
      <c r="AU551" s="185"/>
      <c r="AV551" s="185"/>
      <c r="AW551" s="185"/>
      <c r="AX551" s="185"/>
      <c r="AY551" s="185"/>
      <c r="AZ551" s="185"/>
      <c r="BA551" s="185"/>
      <c r="BB551" s="185"/>
      <c r="BC551" s="185"/>
      <c r="BD551" s="185"/>
      <c r="BE551" s="185"/>
      <c r="BF551" s="185"/>
      <c r="BG551" s="185"/>
      <c r="BH551" s="185"/>
      <c r="BI551" s="185"/>
      <c r="BJ551" s="185"/>
    </row>
    <row r="552" spans="1:62" x14ac:dyDescent="0.3">
      <c r="A552" s="24">
        <f t="shared" si="77"/>
        <v>53</v>
      </c>
      <c r="B552" s="86">
        <f t="shared" si="80"/>
        <v>3.0825583047718041E-3</v>
      </c>
      <c r="C552" s="23">
        <f t="shared" si="81"/>
        <v>1.0000000000000002</v>
      </c>
      <c r="D552" s="23">
        <f t="shared" si="78"/>
        <v>1.4025381350330832E-16</v>
      </c>
      <c r="F552" s="86">
        <f t="shared" si="82"/>
        <v>8.6766099543512405E-3</v>
      </c>
      <c r="G552" s="23">
        <f t="shared" si="83"/>
        <v>1.0000000000000002</v>
      </c>
      <c r="H552" s="23">
        <f t="shared" si="79"/>
        <v>3.9477846452886935E-16</v>
      </c>
      <c r="I552" s="185"/>
      <c r="J552" s="185"/>
      <c r="L552" s="185"/>
      <c r="M552" s="185"/>
      <c r="N552" s="185"/>
      <c r="O552" s="185"/>
      <c r="P552" s="185"/>
      <c r="Q552" s="185"/>
      <c r="R552" s="185"/>
      <c r="S552" s="185"/>
      <c r="U552" s="185"/>
      <c r="V552" s="185"/>
      <c r="X552" s="185"/>
      <c r="Y552" s="185"/>
      <c r="Z552" s="185"/>
      <c r="AA552" s="26"/>
      <c r="AB552" s="185"/>
      <c r="AC552" s="185"/>
      <c r="AD552" s="185"/>
      <c r="AE552" s="185"/>
      <c r="AF552" s="185"/>
      <c r="AH552" s="185"/>
      <c r="AI552" s="185"/>
      <c r="AK552" s="185"/>
      <c r="AL552" s="185"/>
      <c r="AM552" s="185"/>
      <c r="AN552" s="185"/>
      <c r="AO552" s="185"/>
      <c r="AP552" s="185"/>
      <c r="AQ552" s="185"/>
      <c r="AR552" s="185"/>
      <c r="AS552" s="185"/>
      <c r="AT552" s="185"/>
      <c r="AU552" s="185"/>
      <c r="AV552" s="185"/>
      <c r="AW552" s="185"/>
      <c r="AX552" s="185"/>
      <c r="AY552" s="185"/>
      <c r="AZ552" s="185"/>
      <c r="BA552" s="185"/>
      <c r="BB552" s="185"/>
      <c r="BC552" s="185"/>
      <c r="BD552" s="185"/>
      <c r="BE552" s="185"/>
      <c r="BF552" s="185"/>
      <c r="BG552" s="185"/>
      <c r="BH552" s="185"/>
      <c r="BI552" s="185"/>
      <c r="BJ552" s="185"/>
    </row>
    <row r="553" spans="1:62" x14ac:dyDescent="0.3">
      <c r="A553" s="24">
        <f t="shared" si="77"/>
        <v>54</v>
      </c>
      <c r="B553" s="86">
        <f t="shared" si="80"/>
        <v>3.173981697434282E-3</v>
      </c>
      <c r="C553" s="23">
        <f t="shared" si="81"/>
        <v>1</v>
      </c>
      <c r="D553" s="23">
        <f t="shared" si="78"/>
        <v>0</v>
      </c>
      <c r="F553" s="86">
        <f t="shared" si="82"/>
        <v>9.0456159667642849E-3</v>
      </c>
      <c r="G553" s="23">
        <f t="shared" si="83"/>
        <v>1</v>
      </c>
      <c r="H553" s="23">
        <f t="shared" si="79"/>
        <v>0</v>
      </c>
      <c r="I553" s="185"/>
      <c r="J553" s="185"/>
      <c r="L553" s="185"/>
      <c r="M553" s="185"/>
      <c r="N553" s="185"/>
      <c r="O553" s="185"/>
      <c r="P553" s="185"/>
      <c r="Q553" s="185"/>
      <c r="R553" s="185"/>
      <c r="S553" s="185"/>
      <c r="U553" s="185"/>
      <c r="V553" s="185"/>
      <c r="X553" s="185"/>
      <c r="Y553" s="185"/>
      <c r="Z553" s="185"/>
      <c r="AA553" s="26"/>
      <c r="AB553" s="185"/>
      <c r="AC553" s="185"/>
      <c r="AD553" s="185"/>
      <c r="AE553" s="185"/>
      <c r="AF553" s="185"/>
      <c r="AH553" s="185"/>
      <c r="AI553" s="185"/>
      <c r="AK553" s="185"/>
      <c r="AL553" s="185"/>
      <c r="AM553" s="185"/>
      <c r="AN553" s="185"/>
      <c r="AO553" s="185"/>
      <c r="AP553" s="185"/>
      <c r="AQ553" s="185"/>
      <c r="AR553" s="185"/>
      <c r="AS553" s="185"/>
      <c r="AT553" s="185"/>
      <c r="AU553" s="185"/>
      <c r="AV553" s="185"/>
      <c r="AW553" s="185"/>
      <c r="AX553" s="185"/>
      <c r="AY553" s="185"/>
      <c r="AZ553" s="185"/>
      <c r="BA553" s="185"/>
      <c r="BB553" s="185"/>
      <c r="BC553" s="185"/>
      <c r="BD553" s="185"/>
      <c r="BE553" s="185"/>
      <c r="BF553" s="185"/>
      <c r="BG553" s="185"/>
      <c r="BH553" s="185"/>
      <c r="BI553" s="185"/>
      <c r="BJ553" s="185"/>
    </row>
    <row r="554" spans="1:62" x14ac:dyDescent="0.3">
      <c r="A554" s="24">
        <f t="shared" si="77"/>
        <v>55</v>
      </c>
      <c r="B554" s="86">
        <f t="shared" si="80"/>
        <v>2.373364523284975E-3</v>
      </c>
      <c r="C554" s="23">
        <f t="shared" si="81"/>
        <v>0.99999999999999978</v>
      </c>
      <c r="D554" s="23">
        <f t="shared" si="78"/>
        <v>1.0798609217184657E-16</v>
      </c>
      <c r="F554" s="86">
        <f t="shared" si="82"/>
        <v>7.0763693385815663E-3</v>
      </c>
      <c r="G554" s="23">
        <f t="shared" si="83"/>
        <v>0.99999999999999989</v>
      </c>
      <c r="H554" s="23">
        <f t="shared" si="79"/>
        <v>1.6098443036058326E-16</v>
      </c>
      <c r="I554" s="185"/>
      <c r="J554" s="185"/>
      <c r="L554" s="185"/>
      <c r="M554" s="185"/>
      <c r="N554" s="185"/>
      <c r="O554" s="185"/>
      <c r="P554" s="185"/>
      <c r="Q554" s="185"/>
      <c r="R554" s="185"/>
      <c r="S554" s="185"/>
      <c r="U554" s="185"/>
      <c r="V554" s="185"/>
      <c r="X554" s="185"/>
      <c r="Y554" s="185"/>
      <c r="Z554" s="185"/>
      <c r="AA554" s="26"/>
      <c r="AB554" s="185"/>
      <c r="AC554" s="185"/>
      <c r="AD554" s="185"/>
      <c r="AE554" s="185"/>
      <c r="AF554" s="185"/>
      <c r="AH554" s="185"/>
      <c r="AI554" s="185"/>
      <c r="AK554" s="185"/>
      <c r="AL554" s="185"/>
      <c r="AM554" s="185"/>
      <c r="AN554" s="185"/>
      <c r="AO554" s="185"/>
      <c r="AP554" s="185"/>
      <c r="AQ554" s="185"/>
      <c r="AR554" s="185"/>
      <c r="AS554" s="185"/>
      <c r="AT554" s="185"/>
      <c r="AU554" s="185"/>
      <c r="AV554" s="185"/>
      <c r="AW554" s="185"/>
      <c r="AX554" s="185"/>
      <c r="AY554" s="185"/>
      <c r="AZ554" s="185"/>
      <c r="BA554" s="185"/>
      <c r="BB554" s="185"/>
      <c r="BC554" s="185"/>
      <c r="BD554" s="185"/>
      <c r="BE554" s="185"/>
      <c r="BF554" s="185"/>
      <c r="BG554" s="185"/>
      <c r="BH554" s="185"/>
      <c r="BI554" s="185"/>
      <c r="BJ554" s="185"/>
    </row>
    <row r="555" spans="1:62" x14ac:dyDescent="0.3">
      <c r="A555" s="24">
        <f t="shared" si="77"/>
        <v>56</v>
      </c>
      <c r="B555" s="86">
        <f t="shared" si="80"/>
        <v>2.241860585288585E-3</v>
      </c>
      <c r="C555" s="23">
        <f t="shared" si="81"/>
        <v>0.99999999999999978</v>
      </c>
      <c r="D555" s="23">
        <f t="shared" si="78"/>
        <v>1.0200277345695151E-16</v>
      </c>
      <c r="F555" s="86">
        <f t="shared" si="82"/>
        <v>6.7928243236573599E-3</v>
      </c>
      <c r="G555" s="23">
        <f t="shared" si="83"/>
        <v>0.99999999999999989</v>
      </c>
      <c r="H555" s="23">
        <f t="shared" si="79"/>
        <v>1.5453390036064604E-16</v>
      </c>
      <c r="I555" s="185"/>
      <c r="J555" s="185"/>
      <c r="L555" s="185"/>
      <c r="M555" s="185"/>
      <c r="N555" s="185"/>
      <c r="O555" s="185"/>
      <c r="P555" s="185"/>
      <c r="Q555" s="185"/>
      <c r="R555" s="185"/>
      <c r="S555" s="185"/>
      <c r="U555" s="185"/>
      <c r="V555" s="185"/>
      <c r="X555" s="185"/>
      <c r="Y555" s="185"/>
      <c r="Z555" s="185"/>
      <c r="AA555" s="26"/>
      <c r="AB555" s="185"/>
      <c r="AC555" s="185"/>
      <c r="AD555" s="185"/>
      <c r="AE555" s="185"/>
      <c r="AF555" s="185"/>
      <c r="AH555" s="185"/>
      <c r="AI555" s="185"/>
      <c r="AK555" s="185"/>
      <c r="AL555" s="185"/>
      <c r="AM555" s="185"/>
      <c r="AN555" s="185"/>
      <c r="AO555" s="185"/>
      <c r="AP555" s="185"/>
      <c r="AQ555" s="185"/>
      <c r="AR555" s="185"/>
      <c r="AS555" s="185"/>
      <c r="AT555" s="185"/>
      <c r="AU555" s="185"/>
      <c r="AV555" s="185"/>
      <c r="AW555" s="185"/>
      <c r="AX555" s="185"/>
      <c r="AY555" s="185"/>
      <c r="AZ555" s="185"/>
      <c r="BA555" s="185"/>
      <c r="BB555" s="185"/>
      <c r="BC555" s="185"/>
      <c r="BD555" s="185"/>
      <c r="BE555" s="185"/>
      <c r="BF555" s="185"/>
      <c r="BG555" s="185"/>
      <c r="BH555" s="185"/>
      <c r="BI555" s="185"/>
      <c r="BJ555" s="185"/>
    </row>
    <row r="556" spans="1:62" x14ac:dyDescent="0.3">
      <c r="A556" s="24">
        <f t="shared" si="77"/>
        <v>57</v>
      </c>
      <c r="B556" s="86">
        <f t="shared" si="80"/>
        <v>2.1193002400526546E-3</v>
      </c>
      <c r="C556" s="23">
        <f t="shared" si="81"/>
        <v>1.0000000000000002</v>
      </c>
      <c r="D556" s="23">
        <f t="shared" si="78"/>
        <v>9.6426380699996409E-17</v>
      </c>
      <c r="F556" s="86">
        <f t="shared" si="82"/>
        <v>6.8242925204071254E-3</v>
      </c>
      <c r="G556" s="23">
        <f t="shared" si="83"/>
        <v>1.0000000000000002</v>
      </c>
      <c r="H556" s="23">
        <f t="shared" si="79"/>
        <v>3.104995772399697E-16</v>
      </c>
      <c r="I556" s="185"/>
      <c r="J556" s="185"/>
      <c r="L556" s="185"/>
      <c r="M556" s="185"/>
      <c r="N556" s="185"/>
      <c r="O556" s="185"/>
      <c r="P556" s="185"/>
      <c r="Q556" s="185"/>
      <c r="R556" s="185"/>
      <c r="S556" s="185"/>
      <c r="U556" s="185"/>
      <c r="V556" s="185"/>
      <c r="X556" s="185"/>
      <c r="Y556" s="185"/>
      <c r="Z556" s="185"/>
      <c r="AA556" s="26"/>
      <c r="AB556" s="185"/>
      <c r="AC556" s="185"/>
      <c r="AD556" s="185"/>
      <c r="AE556" s="185"/>
      <c r="AF556" s="185"/>
      <c r="AH556" s="185"/>
      <c r="AI556" s="185"/>
      <c r="AK556" s="185"/>
      <c r="AL556" s="185"/>
      <c r="AM556" s="185"/>
      <c r="AN556" s="185"/>
      <c r="AO556" s="185"/>
      <c r="AP556" s="185"/>
      <c r="AQ556" s="185"/>
      <c r="AR556" s="185"/>
      <c r="AS556" s="185"/>
      <c r="AT556" s="185"/>
      <c r="AU556" s="185"/>
      <c r="AV556" s="185"/>
      <c r="AW556" s="185"/>
      <c r="AX556" s="185"/>
      <c r="AY556" s="185"/>
      <c r="AZ556" s="185"/>
      <c r="BA556" s="185"/>
      <c r="BB556" s="185"/>
      <c r="BC556" s="185"/>
      <c r="BD556" s="185"/>
      <c r="BE556" s="185"/>
      <c r="BF556" s="185"/>
      <c r="BG556" s="185"/>
      <c r="BH556" s="185"/>
      <c r="BI556" s="185"/>
      <c r="BJ556" s="185"/>
    </row>
    <row r="557" spans="1:62" x14ac:dyDescent="0.3">
      <c r="A557" s="24">
        <f t="shared" si="77"/>
        <v>58</v>
      </c>
      <c r="B557" s="86">
        <f t="shared" si="80"/>
        <v>2.0335079983875032E-3</v>
      </c>
      <c r="C557" s="23">
        <f t="shared" si="81"/>
        <v>1</v>
      </c>
      <c r="D557" s="23">
        <f t="shared" si="78"/>
        <v>0</v>
      </c>
      <c r="F557" s="86">
        <f t="shared" si="82"/>
        <v>6.7014009309948816E-3</v>
      </c>
      <c r="G557" s="23">
        <f t="shared" si="83"/>
        <v>1</v>
      </c>
      <c r="H557" s="23">
        <f t="shared" si="79"/>
        <v>0</v>
      </c>
      <c r="I557" s="185"/>
      <c r="J557" s="185"/>
      <c r="L557" s="185"/>
      <c r="M557" s="185"/>
      <c r="N557" s="185"/>
      <c r="O557" s="185"/>
      <c r="P557" s="185"/>
      <c r="Q557" s="185"/>
      <c r="R557" s="185"/>
      <c r="S557" s="185"/>
      <c r="U557" s="185"/>
      <c r="V557" s="185"/>
      <c r="X557" s="185"/>
      <c r="Y557" s="185"/>
      <c r="Z557" s="185"/>
      <c r="AA557" s="26"/>
      <c r="AB557" s="185"/>
      <c r="AC557" s="185"/>
      <c r="AD557" s="185"/>
      <c r="AE557" s="185"/>
      <c r="AF557" s="185"/>
      <c r="AH557" s="185"/>
      <c r="AI557" s="185"/>
      <c r="AK557" s="185"/>
      <c r="AL557" s="185"/>
      <c r="AM557" s="185"/>
      <c r="AN557" s="185"/>
      <c r="AO557" s="185"/>
      <c r="AP557" s="185"/>
      <c r="AQ557" s="185"/>
      <c r="AR557" s="185"/>
      <c r="AS557" s="185"/>
      <c r="AT557" s="185"/>
      <c r="AU557" s="185"/>
      <c r="AV557" s="185"/>
      <c r="AW557" s="185"/>
      <c r="AX557" s="185"/>
      <c r="AY557" s="185"/>
      <c r="AZ557" s="185"/>
      <c r="BA557" s="185"/>
      <c r="BB557" s="185"/>
      <c r="BC557" s="185"/>
      <c r="BD557" s="185"/>
      <c r="BE557" s="185"/>
      <c r="BF557" s="185"/>
      <c r="BG557" s="185"/>
      <c r="BH557" s="185"/>
      <c r="BI557" s="185"/>
      <c r="BJ557" s="185"/>
    </row>
    <row r="558" spans="1:62" x14ac:dyDescent="0.3">
      <c r="A558" s="24">
        <f t="shared" si="77"/>
        <v>59</v>
      </c>
      <c r="B558" s="86">
        <f t="shared" si="80"/>
        <v>1.7158448333030245E-3</v>
      </c>
      <c r="C558" s="23">
        <f t="shared" si="81"/>
        <v>0.99999999999999989</v>
      </c>
      <c r="D558" s="23">
        <f t="shared" si="78"/>
        <v>3.9034749298685637E-17</v>
      </c>
      <c r="F558" s="86">
        <f t="shared" si="82"/>
        <v>6.0153942418499856E-3</v>
      </c>
      <c r="G558" s="23">
        <f t="shared" si="83"/>
        <v>0.99999999999999989</v>
      </c>
      <c r="H558" s="23">
        <f t="shared" si="79"/>
        <v>1.3684769252203305E-16</v>
      </c>
      <c r="I558" s="185"/>
      <c r="J558" s="185"/>
      <c r="L558" s="185"/>
      <c r="M558" s="185"/>
      <c r="N558" s="185"/>
      <c r="O558" s="185"/>
      <c r="P558" s="185"/>
      <c r="Q558" s="185"/>
      <c r="R558" s="185"/>
      <c r="S558" s="185"/>
      <c r="U558" s="185"/>
      <c r="V558" s="185"/>
      <c r="X558" s="185"/>
      <c r="Y558" s="185"/>
      <c r="Z558" s="185"/>
      <c r="AA558" s="26"/>
      <c r="AB558" s="185"/>
      <c r="AC558" s="185"/>
      <c r="AD558" s="185"/>
      <c r="AE558" s="185"/>
      <c r="AF558" s="185"/>
      <c r="AH558" s="185"/>
      <c r="AI558" s="185"/>
      <c r="AK558" s="185"/>
      <c r="AL558" s="185"/>
      <c r="AM558" s="185"/>
      <c r="AN558" s="185"/>
      <c r="AO558" s="185"/>
      <c r="AP558" s="185"/>
      <c r="AQ558" s="185"/>
      <c r="AR558" s="185"/>
      <c r="AS558" s="185"/>
      <c r="AT558" s="185"/>
      <c r="AU558" s="185"/>
      <c r="AV558" s="185"/>
      <c r="AW558" s="185"/>
      <c r="AX558" s="185"/>
      <c r="AY558" s="185"/>
      <c r="AZ558" s="185"/>
      <c r="BA558" s="185"/>
      <c r="BB558" s="185"/>
      <c r="BC558" s="185"/>
      <c r="BD558" s="185"/>
      <c r="BE558" s="185"/>
      <c r="BF558" s="185"/>
      <c r="BG558" s="185"/>
      <c r="BH558" s="185"/>
      <c r="BI558" s="185"/>
      <c r="BJ558" s="185"/>
    </row>
    <row r="559" spans="1:62" x14ac:dyDescent="0.3">
      <c r="A559" s="24">
        <f t="shared" si="77"/>
        <v>60</v>
      </c>
      <c r="B559" s="86">
        <f t="shared" si="80"/>
        <v>1.4213687605604784E-3</v>
      </c>
      <c r="C559" s="23">
        <f t="shared" si="81"/>
        <v>1</v>
      </c>
      <c r="D559" s="23">
        <f t="shared" si="78"/>
        <v>0</v>
      </c>
      <c r="F559" s="86">
        <f t="shared" si="82"/>
        <v>4.9948309346286301E-3</v>
      </c>
      <c r="G559" s="23">
        <f t="shared" si="83"/>
        <v>1</v>
      </c>
      <c r="H559" s="23">
        <f t="shared" si="79"/>
        <v>0</v>
      </c>
      <c r="I559" s="185"/>
      <c r="J559" s="185"/>
      <c r="L559" s="185"/>
      <c r="M559" s="185"/>
      <c r="N559" s="185"/>
      <c r="O559" s="185"/>
      <c r="P559" s="185"/>
      <c r="Q559" s="185"/>
      <c r="R559" s="185"/>
      <c r="S559" s="185"/>
      <c r="U559" s="185"/>
      <c r="V559" s="185"/>
      <c r="X559" s="185"/>
      <c r="Y559" s="185"/>
      <c r="Z559" s="185"/>
      <c r="AA559" s="26"/>
      <c r="AB559" s="185"/>
      <c r="AC559" s="185"/>
      <c r="AD559" s="185"/>
      <c r="AE559" s="185"/>
      <c r="AF559" s="185"/>
      <c r="AH559" s="185"/>
      <c r="AI559" s="185"/>
      <c r="AK559" s="185"/>
      <c r="AL559" s="185"/>
      <c r="AM559" s="185"/>
      <c r="AN559" s="185"/>
      <c r="AO559" s="185"/>
      <c r="AP559" s="185"/>
      <c r="AQ559" s="185"/>
      <c r="AR559" s="185"/>
      <c r="AS559" s="185"/>
      <c r="AT559" s="185"/>
      <c r="AU559" s="185"/>
      <c r="AV559" s="185"/>
      <c r="AW559" s="185"/>
      <c r="AX559" s="185"/>
      <c r="AY559" s="185"/>
      <c r="AZ559" s="185"/>
      <c r="BA559" s="185"/>
      <c r="BB559" s="185"/>
      <c r="BC559" s="185"/>
      <c r="BD559" s="185"/>
      <c r="BE559" s="185"/>
      <c r="BF559" s="185"/>
      <c r="BG559" s="185"/>
      <c r="BH559" s="185"/>
      <c r="BI559" s="185"/>
      <c r="BJ559" s="185"/>
    </row>
    <row r="560" spans="1:62" x14ac:dyDescent="0.3">
      <c r="A560" s="24">
        <f t="shared" si="77"/>
        <v>61</v>
      </c>
      <c r="B560" s="86">
        <f t="shared" si="80"/>
        <v>1.3024521012639948E-3</v>
      </c>
      <c r="C560" s="23">
        <f t="shared" si="81"/>
        <v>1</v>
      </c>
      <c r="D560" s="23">
        <f t="shared" si="78"/>
        <v>0</v>
      </c>
      <c r="F560" s="86">
        <f t="shared" si="82"/>
        <v>4.8063529983063489E-3</v>
      </c>
      <c r="G560" s="23">
        <f t="shared" si="83"/>
        <v>1</v>
      </c>
      <c r="H560" s="23">
        <f t="shared" si="79"/>
        <v>0</v>
      </c>
      <c r="I560" s="185"/>
      <c r="J560" s="185"/>
      <c r="L560" s="185"/>
      <c r="M560" s="185"/>
      <c r="N560" s="185"/>
      <c r="O560" s="185"/>
      <c r="P560" s="185"/>
      <c r="Q560" s="185"/>
      <c r="R560" s="185"/>
      <c r="S560" s="185"/>
      <c r="U560" s="185"/>
      <c r="V560" s="185"/>
      <c r="X560" s="185"/>
      <c r="Y560" s="185"/>
      <c r="Z560" s="185"/>
      <c r="AA560" s="26"/>
      <c r="AB560" s="185"/>
      <c r="AC560" s="185"/>
      <c r="AD560" s="185"/>
      <c r="AE560" s="185"/>
      <c r="AF560" s="185"/>
      <c r="AH560" s="185"/>
      <c r="AI560" s="185"/>
      <c r="AK560" s="185"/>
      <c r="AL560" s="185"/>
      <c r="AM560" s="185"/>
      <c r="AN560" s="185"/>
      <c r="AO560" s="185"/>
      <c r="AP560" s="185"/>
      <c r="AQ560" s="185"/>
      <c r="AR560" s="185"/>
      <c r="AS560" s="185"/>
      <c r="AT560" s="185"/>
      <c r="AU560" s="185"/>
      <c r="AV560" s="185"/>
      <c r="AW560" s="185"/>
      <c r="AX560" s="185"/>
      <c r="AY560" s="185"/>
      <c r="AZ560" s="185"/>
      <c r="BA560" s="185"/>
      <c r="BB560" s="185"/>
      <c r="BC560" s="185"/>
      <c r="BD560" s="185"/>
      <c r="BE560" s="185"/>
      <c r="BF560" s="185"/>
      <c r="BG560" s="185"/>
      <c r="BH560" s="185"/>
      <c r="BI560" s="185"/>
      <c r="BJ560" s="185"/>
    </row>
    <row r="561" spans="1:62" x14ac:dyDescent="0.3">
      <c r="A561" s="24">
        <f t="shared" si="77"/>
        <v>62</v>
      </c>
      <c r="B561" s="86">
        <f t="shared" si="80"/>
        <v>1.1629983030360847E-3</v>
      </c>
      <c r="C561" s="23">
        <f t="shared" si="81"/>
        <v>1</v>
      </c>
      <c r="D561" s="23">
        <f t="shared" si="78"/>
        <v>0</v>
      </c>
      <c r="F561" s="86">
        <f t="shared" si="82"/>
        <v>4.6188687945130065E-3</v>
      </c>
      <c r="G561" s="23">
        <f t="shared" si="83"/>
        <v>1</v>
      </c>
      <c r="H561" s="23">
        <f t="shared" si="79"/>
        <v>0</v>
      </c>
      <c r="I561" s="185"/>
      <c r="J561" s="185"/>
      <c r="L561" s="185"/>
      <c r="M561" s="185"/>
      <c r="N561" s="185"/>
      <c r="O561" s="185"/>
      <c r="P561" s="185"/>
      <c r="Q561" s="185"/>
      <c r="R561" s="185"/>
      <c r="S561" s="185"/>
      <c r="U561" s="185"/>
      <c r="V561" s="185"/>
      <c r="X561" s="185"/>
      <c r="Y561" s="185"/>
      <c r="Z561" s="185"/>
      <c r="AA561" s="26"/>
      <c r="AB561" s="185"/>
      <c r="AC561" s="185"/>
      <c r="AD561" s="185"/>
      <c r="AE561" s="185"/>
      <c r="AF561" s="185"/>
      <c r="AH561" s="185"/>
      <c r="AI561" s="185"/>
      <c r="AK561" s="185"/>
      <c r="AL561" s="185"/>
      <c r="AM561" s="185"/>
      <c r="AN561" s="185"/>
      <c r="AO561" s="185"/>
      <c r="AP561" s="185"/>
      <c r="AQ561" s="185"/>
      <c r="AR561" s="185"/>
      <c r="AS561" s="185"/>
      <c r="AT561" s="185"/>
      <c r="AU561" s="185"/>
      <c r="AV561" s="185"/>
      <c r="AW561" s="185"/>
      <c r="AX561" s="185"/>
      <c r="AY561" s="185"/>
      <c r="AZ561" s="185"/>
      <c r="BA561" s="185"/>
      <c r="BB561" s="185"/>
      <c r="BC561" s="185"/>
      <c r="BD561" s="185"/>
      <c r="BE561" s="185"/>
      <c r="BF561" s="185"/>
      <c r="BG561" s="185"/>
      <c r="BH561" s="185"/>
      <c r="BI561" s="185"/>
      <c r="BJ561" s="185"/>
    </row>
    <row r="562" spans="1:62" x14ac:dyDescent="0.3">
      <c r="A562" s="24">
        <f t="shared" si="77"/>
        <v>63</v>
      </c>
      <c r="B562" s="86">
        <f t="shared" si="80"/>
        <v>1.0199008188687283E-3</v>
      </c>
      <c r="C562" s="23">
        <f t="shared" si="81"/>
        <v>0.99999999999999978</v>
      </c>
      <c r="D562" s="23">
        <f t="shared" si="78"/>
        <v>4.640463053693169E-17</v>
      </c>
      <c r="F562" s="86">
        <f t="shared" si="82"/>
        <v>3.9977859639255221E-3</v>
      </c>
      <c r="G562" s="23">
        <f t="shared" si="83"/>
        <v>0.99999999999999978</v>
      </c>
      <c r="H562" s="23">
        <f t="shared" si="79"/>
        <v>1.8189590319916486E-16</v>
      </c>
      <c r="I562" s="185"/>
      <c r="J562" s="185"/>
      <c r="L562" s="185"/>
      <c r="M562" s="185"/>
      <c r="N562" s="185"/>
      <c r="O562" s="185"/>
      <c r="P562" s="185"/>
      <c r="Q562" s="185"/>
      <c r="R562" s="185"/>
      <c r="S562" s="185"/>
      <c r="U562" s="185"/>
      <c r="V562" s="185"/>
      <c r="X562" s="185"/>
      <c r="Y562" s="185"/>
      <c r="Z562" s="185"/>
      <c r="AA562" s="26"/>
      <c r="AB562" s="185"/>
      <c r="AC562" s="185"/>
      <c r="AD562" s="185"/>
      <c r="AE562" s="185"/>
      <c r="AF562" s="185"/>
      <c r="AH562" s="185"/>
      <c r="AI562" s="185"/>
      <c r="AK562" s="185"/>
      <c r="AL562" s="185"/>
      <c r="AM562" s="185"/>
      <c r="AN562" s="185"/>
      <c r="AO562" s="185"/>
      <c r="AP562" s="185"/>
      <c r="AQ562" s="185"/>
      <c r="AR562" s="185"/>
      <c r="AS562" s="185"/>
      <c r="AT562" s="185"/>
      <c r="AU562" s="185"/>
      <c r="AV562" s="185"/>
      <c r="AW562" s="185"/>
      <c r="AX562" s="185"/>
      <c r="AY562" s="185"/>
      <c r="AZ562" s="185"/>
      <c r="BA562" s="185"/>
      <c r="BB562" s="185"/>
      <c r="BC562" s="185"/>
      <c r="BD562" s="185"/>
      <c r="BE562" s="185"/>
      <c r="BF562" s="185"/>
      <c r="BG562" s="185"/>
      <c r="BH562" s="185"/>
      <c r="BI562" s="185"/>
      <c r="BJ562" s="185"/>
    </row>
    <row r="563" spans="1:62" x14ac:dyDescent="0.3">
      <c r="A563" s="24">
        <f t="shared" si="77"/>
        <v>64</v>
      </c>
      <c r="B563" s="86">
        <f t="shared" ref="B563:B583" si="84">SUM(B466,I466,P466)</f>
        <v>8.2744795243068633E-4</v>
      </c>
      <c r="C563" s="23">
        <f t="shared" ref="C563:C583" si="85">SUM(D466,K466,R466)/B563</f>
        <v>1.0000000000000002</v>
      </c>
      <c r="D563" s="23">
        <f t="shared" si="78"/>
        <v>3.764818677533464E-17</v>
      </c>
      <c r="F563" s="86">
        <f t="shared" ref="F563:F582" si="86">SUM(E466,L466,S466)</f>
        <v>3.7529965176299742E-3</v>
      </c>
      <c r="G563" s="23">
        <f t="shared" ref="G563:G582" si="87">SUM(G466,N466,U466)/F563</f>
        <v>1.0000000000000002</v>
      </c>
      <c r="H563" s="23">
        <f t="shared" si="79"/>
        <v>1.7075818901703022E-16</v>
      </c>
      <c r="I563" s="185"/>
      <c r="J563" s="185"/>
      <c r="L563" s="185"/>
      <c r="M563" s="185"/>
      <c r="N563" s="185"/>
      <c r="O563" s="185"/>
      <c r="P563" s="185"/>
      <c r="Q563" s="185"/>
      <c r="R563" s="185"/>
      <c r="S563" s="185"/>
      <c r="U563" s="185"/>
      <c r="V563" s="185"/>
      <c r="X563" s="185"/>
      <c r="Y563" s="185"/>
      <c r="Z563" s="185"/>
      <c r="AA563" s="26"/>
      <c r="AB563" s="185"/>
      <c r="AC563" s="185"/>
      <c r="AD563" s="185"/>
      <c r="AE563" s="185"/>
      <c r="AF563" s="185"/>
      <c r="AH563" s="185"/>
      <c r="AI563" s="185"/>
      <c r="AK563" s="185"/>
      <c r="AL563" s="185"/>
      <c r="AM563" s="185"/>
      <c r="AN563" s="185"/>
      <c r="AO563" s="185"/>
      <c r="AP563" s="185"/>
      <c r="AQ563" s="185"/>
      <c r="AR563" s="185"/>
      <c r="AS563" s="185"/>
      <c r="AT563" s="185"/>
      <c r="AU563" s="185"/>
      <c r="AV563" s="185"/>
      <c r="AW563" s="185"/>
      <c r="AX563" s="185"/>
      <c r="AY563" s="185"/>
      <c r="AZ563" s="185"/>
      <c r="BA563" s="185"/>
      <c r="BB563" s="185"/>
      <c r="BC563" s="185"/>
      <c r="BD563" s="185"/>
      <c r="BE563" s="185"/>
      <c r="BF563" s="185"/>
      <c r="BG563" s="185"/>
      <c r="BH563" s="185"/>
      <c r="BI563" s="185"/>
      <c r="BJ563" s="185"/>
    </row>
    <row r="564" spans="1:62" x14ac:dyDescent="0.3">
      <c r="A564" s="24">
        <f t="shared" ref="A564:A583" si="88">A467</f>
        <v>65</v>
      </c>
      <c r="B564" s="86">
        <f t="shared" si="84"/>
        <v>7.2310603689198887E-4</v>
      </c>
      <c r="C564" s="23">
        <f t="shared" si="85"/>
        <v>1</v>
      </c>
      <c r="D564" s="23">
        <f t="shared" ref="D564:D583" si="89">ABS(C564-1)*B564*$I$4</f>
        <v>0</v>
      </c>
      <c r="F564" s="86">
        <f t="shared" si="86"/>
        <v>3.4568642240058616E-3</v>
      </c>
      <c r="G564" s="23">
        <f t="shared" si="87"/>
        <v>1</v>
      </c>
      <c r="H564" s="23">
        <f t="shared" ref="H564:H583" si="90">ABS(G564-1)*F564*$I$4</f>
        <v>0</v>
      </c>
      <c r="I564" s="185"/>
      <c r="J564" s="185"/>
      <c r="L564" s="185"/>
      <c r="M564" s="185"/>
      <c r="N564" s="185"/>
      <c r="O564" s="185"/>
      <c r="P564" s="185"/>
      <c r="Q564" s="185"/>
      <c r="R564" s="185"/>
      <c r="S564" s="185"/>
      <c r="U564" s="185"/>
      <c r="V564" s="185"/>
      <c r="X564" s="185"/>
      <c r="Y564" s="185"/>
      <c r="Z564" s="185"/>
      <c r="AA564" s="26"/>
      <c r="AB564" s="185"/>
      <c r="AC564" s="185"/>
      <c r="AD564" s="185"/>
      <c r="AE564" s="185"/>
      <c r="AF564" s="185"/>
      <c r="AH564" s="185"/>
      <c r="AI564" s="185"/>
      <c r="AK564" s="185"/>
      <c r="AL564" s="185"/>
      <c r="AM564" s="185"/>
      <c r="AN564" s="185"/>
      <c r="AO564" s="185"/>
      <c r="AP564" s="185"/>
      <c r="AQ564" s="185"/>
      <c r="AR564" s="185"/>
      <c r="AS564" s="185"/>
      <c r="AT564" s="185"/>
      <c r="AU564" s="185"/>
      <c r="AV564" s="185"/>
      <c r="AW564" s="185"/>
      <c r="AX564" s="185"/>
      <c r="AY564" s="185"/>
      <c r="AZ564" s="185"/>
      <c r="BA564" s="185"/>
      <c r="BB564" s="185"/>
      <c r="BC564" s="185"/>
      <c r="BD564" s="185"/>
      <c r="BE564" s="185"/>
      <c r="BF564" s="185"/>
      <c r="BG564" s="185"/>
      <c r="BH564" s="185"/>
      <c r="BI564" s="185"/>
      <c r="BJ564" s="185"/>
    </row>
    <row r="565" spans="1:62" x14ac:dyDescent="0.3">
      <c r="A565" s="24">
        <f t="shared" si="88"/>
        <v>66</v>
      </c>
      <c r="B565" s="86">
        <f t="shared" si="84"/>
        <v>6.393012602847176E-4</v>
      </c>
      <c r="C565" s="23">
        <f t="shared" si="85"/>
        <v>1</v>
      </c>
      <c r="D565" s="23">
        <f t="shared" si="89"/>
        <v>0</v>
      </c>
      <c r="F565" s="86">
        <f t="shared" si="86"/>
        <v>3.071958491129778E-3</v>
      </c>
      <c r="G565" s="23">
        <f t="shared" si="87"/>
        <v>1</v>
      </c>
      <c r="H565" s="23">
        <f t="shared" si="90"/>
        <v>0</v>
      </c>
      <c r="I565" s="185"/>
      <c r="J565" s="185"/>
      <c r="L565" s="185"/>
      <c r="M565" s="185"/>
      <c r="N565" s="185"/>
      <c r="O565" s="185"/>
      <c r="P565" s="185"/>
      <c r="Q565" s="185"/>
      <c r="R565" s="185"/>
      <c r="S565" s="185"/>
      <c r="U565" s="185"/>
      <c r="V565" s="185"/>
      <c r="X565" s="185"/>
      <c r="Y565" s="185"/>
      <c r="Z565" s="185"/>
      <c r="AA565" s="26"/>
      <c r="AB565" s="185"/>
      <c r="AC565" s="185"/>
      <c r="AD565" s="185"/>
      <c r="AE565" s="185"/>
      <c r="AF565" s="185"/>
      <c r="AH565" s="185"/>
      <c r="AI565" s="185"/>
      <c r="AK565" s="185"/>
      <c r="AL565" s="185"/>
      <c r="AM565" s="185"/>
      <c r="AN565" s="185"/>
      <c r="AO565" s="185"/>
      <c r="AP565" s="185"/>
      <c r="AQ565" s="185"/>
      <c r="AR565" s="185"/>
      <c r="AS565" s="185"/>
      <c r="AT565" s="185"/>
      <c r="AU565" s="185"/>
      <c r="AV565" s="185"/>
      <c r="AW565" s="185"/>
      <c r="AX565" s="185"/>
      <c r="AY565" s="185"/>
      <c r="AZ565" s="185"/>
      <c r="BA565" s="185"/>
      <c r="BB565" s="185"/>
      <c r="BC565" s="185"/>
      <c r="BD565" s="185"/>
      <c r="BE565" s="185"/>
      <c r="BF565" s="185"/>
      <c r="BG565" s="185"/>
      <c r="BH565" s="185"/>
      <c r="BI565" s="185"/>
      <c r="BJ565" s="185"/>
    </row>
    <row r="566" spans="1:62" x14ac:dyDescent="0.3">
      <c r="A566" s="24">
        <f t="shared" si="88"/>
        <v>67</v>
      </c>
      <c r="B566" s="86">
        <f t="shared" si="84"/>
        <v>5.4787786762223989E-4</v>
      </c>
      <c r="C566" s="23">
        <f t="shared" si="85"/>
        <v>0.99999999999999978</v>
      </c>
      <c r="D566" s="23">
        <f t="shared" si="89"/>
        <v>2.4927982756766815E-17</v>
      </c>
      <c r="F566" s="86">
        <f t="shared" si="86"/>
        <v>2.6959963510141539E-3</v>
      </c>
      <c r="G566" s="23">
        <f t="shared" si="87"/>
        <v>0.99999999999999989</v>
      </c>
      <c r="H566" s="23">
        <f t="shared" si="90"/>
        <v>6.1332784660618228E-17</v>
      </c>
      <c r="I566" s="185"/>
      <c r="J566" s="185"/>
      <c r="L566" s="185"/>
      <c r="M566" s="185"/>
      <c r="N566" s="185"/>
      <c r="O566" s="185"/>
      <c r="P566" s="185"/>
      <c r="Q566" s="185"/>
      <c r="R566" s="185"/>
      <c r="S566" s="185"/>
      <c r="U566" s="185"/>
      <c r="V566" s="185"/>
      <c r="X566" s="185"/>
      <c r="Y566" s="185"/>
      <c r="Z566" s="185"/>
      <c r="AA566" s="26"/>
      <c r="AB566" s="185"/>
      <c r="AC566" s="185"/>
      <c r="AD566" s="185"/>
      <c r="AE566" s="185"/>
      <c r="AF566" s="185"/>
      <c r="AH566" s="185"/>
      <c r="AI566" s="185"/>
      <c r="AK566" s="185"/>
      <c r="AL566" s="185"/>
      <c r="AM566" s="185"/>
      <c r="AN566" s="185"/>
      <c r="AO566" s="185"/>
      <c r="AP566" s="185"/>
      <c r="AQ566" s="185"/>
      <c r="AR566" s="185"/>
      <c r="AS566" s="185"/>
      <c r="AT566" s="185"/>
      <c r="AU566" s="185"/>
      <c r="AV566" s="185"/>
      <c r="AW566" s="185"/>
      <c r="AX566" s="185"/>
      <c r="AY566" s="185"/>
      <c r="AZ566" s="185"/>
      <c r="BA566" s="185"/>
      <c r="BB566" s="185"/>
      <c r="BC566" s="185"/>
      <c r="BD566" s="185"/>
      <c r="BE566" s="185"/>
      <c r="BF566" s="185"/>
      <c r="BG566" s="185"/>
      <c r="BH566" s="185"/>
      <c r="BI566" s="185"/>
      <c r="BJ566" s="185"/>
    </row>
    <row r="567" spans="1:62" x14ac:dyDescent="0.3">
      <c r="A567" s="24">
        <f t="shared" si="88"/>
        <v>68</v>
      </c>
      <c r="B567" s="86">
        <f t="shared" si="84"/>
        <v>4.2399254568105626E-4</v>
      </c>
      <c r="C567" s="23">
        <f t="shared" si="85"/>
        <v>1</v>
      </c>
      <c r="D567" s="23">
        <f t="shared" si="89"/>
        <v>0</v>
      </c>
      <c r="F567" s="86">
        <f t="shared" si="86"/>
        <v>2.416095022029394E-3</v>
      </c>
      <c r="G567" s="23">
        <f t="shared" si="87"/>
        <v>1</v>
      </c>
      <c r="H567" s="23">
        <f t="shared" si="90"/>
        <v>0</v>
      </c>
      <c r="I567" s="185"/>
      <c r="J567" s="185"/>
      <c r="L567" s="185"/>
      <c r="M567" s="185"/>
      <c r="N567" s="185"/>
      <c r="O567" s="185"/>
      <c r="P567" s="185"/>
      <c r="Q567" s="185"/>
      <c r="R567" s="185"/>
      <c r="S567" s="185"/>
      <c r="U567" s="185"/>
      <c r="V567" s="185"/>
      <c r="X567" s="185"/>
      <c r="Y567" s="185"/>
      <c r="Z567" s="185"/>
      <c r="AA567" s="26"/>
      <c r="AB567" s="185"/>
      <c r="AC567" s="185"/>
      <c r="AD567" s="185"/>
      <c r="AE567" s="185"/>
      <c r="AF567" s="185"/>
      <c r="AH567" s="185"/>
      <c r="AI567" s="185"/>
      <c r="AK567" s="185"/>
      <c r="AL567" s="185"/>
      <c r="AM567" s="185"/>
      <c r="AN567" s="185"/>
      <c r="AO567" s="185"/>
      <c r="AP567" s="185"/>
      <c r="AQ567" s="185"/>
      <c r="AR567" s="185"/>
      <c r="AS567" s="185"/>
      <c r="AT567" s="185"/>
      <c r="AU567" s="185"/>
      <c r="AV567" s="185"/>
      <c r="AW567" s="185"/>
      <c r="AX567" s="185"/>
      <c r="AY567" s="185"/>
      <c r="AZ567" s="185"/>
      <c r="BA567" s="185"/>
      <c r="BB567" s="185"/>
      <c r="BC567" s="185"/>
      <c r="BD567" s="185"/>
      <c r="BE567" s="185"/>
      <c r="BF567" s="185"/>
      <c r="BG567" s="185"/>
      <c r="BH567" s="185"/>
      <c r="BI567" s="185"/>
      <c r="BJ567" s="185"/>
    </row>
    <row r="568" spans="1:62" x14ac:dyDescent="0.3">
      <c r="A568" s="24">
        <f t="shared" si="88"/>
        <v>69</v>
      </c>
      <c r="B568" s="86">
        <f t="shared" si="84"/>
        <v>3.988179882812435E-4</v>
      </c>
      <c r="C568" s="23">
        <f t="shared" si="85"/>
        <v>1</v>
      </c>
      <c r="D568" s="23">
        <f t="shared" si="89"/>
        <v>0</v>
      </c>
      <c r="F568" s="86">
        <f t="shared" si="86"/>
        <v>2.2524603989306112E-3</v>
      </c>
      <c r="G568" s="23">
        <f t="shared" si="87"/>
        <v>1</v>
      </c>
      <c r="H568" s="23">
        <f t="shared" si="90"/>
        <v>0</v>
      </c>
      <c r="I568" s="185"/>
      <c r="J568" s="185"/>
      <c r="L568" s="185"/>
      <c r="M568" s="185"/>
      <c r="N568" s="185"/>
      <c r="O568" s="185"/>
      <c r="P568" s="185"/>
      <c r="Q568" s="185"/>
      <c r="R568" s="185"/>
      <c r="S568" s="185"/>
      <c r="U568" s="185"/>
      <c r="V568" s="185"/>
      <c r="X568" s="185"/>
      <c r="Y568" s="185"/>
      <c r="Z568" s="185"/>
      <c r="AA568" s="26"/>
      <c r="AB568" s="185"/>
      <c r="AC568" s="185"/>
      <c r="AD568" s="185"/>
      <c r="AE568" s="185"/>
      <c r="AF568" s="185"/>
      <c r="AH568" s="185"/>
      <c r="AI568" s="185"/>
      <c r="AK568" s="185"/>
      <c r="AL568" s="185"/>
      <c r="AM568" s="185"/>
      <c r="AN568" s="185"/>
      <c r="AO568" s="185"/>
      <c r="AP568" s="185"/>
      <c r="AQ568" s="185"/>
      <c r="AR568" s="185"/>
      <c r="AS568" s="185"/>
      <c r="AT568" s="185"/>
      <c r="AU568" s="185"/>
      <c r="AV568" s="185"/>
      <c r="AW568" s="185"/>
      <c r="AX568" s="185"/>
      <c r="AY568" s="185"/>
      <c r="AZ568" s="185"/>
      <c r="BA568" s="185"/>
      <c r="BB568" s="185"/>
      <c r="BC568" s="185"/>
      <c r="BD568" s="185"/>
      <c r="BE568" s="185"/>
      <c r="BF568" s="185"/>
      <c r="BG568" s="185"/>
      <c r="BH568" s="185"/>
      <c r="BI568" s="185"/>
      <c r="BJ568" s="185"/>
    </row>
    <row r="569" spans="1:62" x14ac:dyDescent="0.3">
      <c r="A569" s="24">
        <f t="shared" si="88"/>
        <v>70</v>
      </c>
      <c r="B569" s="86">
        <f t="shared" si="84"/>
        <v>3.3190666466595186E-4</v>
      </c>
      <c r="C569" s="23">
        <f t="shared" si="85"/>
        <v>1</v>
      </c>
      <c r="D569" s="23">
        <f t="shared" si="89"/>
        <v>0</v>
      </c>
      <c r="F569" s="86">
        <f t="shared" si="86"/>
        <v>1.8894167816912069E-3</v>
      </c>
      <c r="G569" s="23">
        <f t="shared" si="87"/>
        <v>1</v>
      </c>
      <c r="H569" s="23">
        <f t="shared" si="90"/>
        <v>0</v>
      </c>
      <c r="I569" s="185"/>
      <c r="J569" s="185"/>
      <c r="L569" s="185"/>
      <c r="M569" s="185"/>
      <c r="N569" s="185"/>
      <c r="O569" s="185"/>
      <c r="P569" s="185"/>
      <c r="Q569" s="185"/>
      <c r="R569" s="185"/>
      <c r="S569" s="185"/>
      <c r="U569" s="185"/>
      <c r="V569" s="185"/>
      <c r="X569" s="185"/>
      <c r="Y569" s="185"/>
      <c r="Z569" s="185"/>
      <c r="AA569" s="26"/>
      <c r="AB569" s="185"/>
      <c r="AC569" s="185"/>
      <c r="AD569" s="185"/>
      <c r="AE569" s="185"/>
      <c r="AF569" s="185"/>
      <c r="AH569" s="185"/>
      <c r="AI569" s="185"/>
      <c r="AK569" s="185"/>
      <c r="AL569" s="185"/>
      <c r="AM569" s="185"/>
      <c r="AN569" s="185"/>
      <c r="AO569" s="185"/>
      <c r="AP569" s="185"/>
      <c r="AQ569" s="185"/>
      <c r="AR569" s="185"/>
      <c r="AS569" s="185"/>
      <c r="AT569" s="185"/>
      <c r="AU569" s="185"/>
      <c r="AV569" s="185"/>
      <c r="AW569" s="185"/>
      <c r="AX569" s="185"/>
      <c r="AY569" s="185"/>
      <c r="AZ569" s="185"/>
      <c r="BA569" s="185"/>
      <c r="BB569" s="185"/>
      <c r="BC569" s="185"/>
      <c r="BD569" s="185"/>
      <c r="BE569" s="185"/>
      <c r="BF569" s="185"/>
      <c r="BG569" s="185"/>
      <c r="BH569" s="185"/>
      <c r="BI569" s="185"/>
      <c r="BJ569" s="185"/>
    </row>
    <row r="570" spans="1:62" x14ac:dyDescent="0.3">
      <c r="A570" s="24">
        <f t="shared" si="88"/>
        <v>71</v>
      </c>
      <c r="B570" s="86">
        <f t="shared" si="84"/>
        <v>2.7559515469268656E-4</v>
      </c>
      <c r="C570" s="23">
        <f t="shared" si="85"/>
        <v>1</v>
      </c>
      <c r="D570" s="23">
        <f t="shared" si="89"/>
        <v>0</v>
      </c>
      <c r="F570" s="86">
        <f t="shared" si="86"/>
        <v>1.6307150799904999E-3</v>
      </c>
      <c r="G570" s="23">
        <f t="shared" si="87"/>
        <v>1</v>
      </c>
      <c r="H570" s="23">
        <f t="shared" si="90"/>
        <v>0</v>
      </c>
      <c r="I570" s="185"/>
      <c r="J570" s="185"/>
      <c r="L570" s="185"/>
      <c r="M570" s="185"/>
      <c r="N570" s="185"/>
      <c r="O570" s="185"/>
      <c r="P570" s="185"/>
      <c r="Q570" s="185"/>
      <c r="R570" s="185"/>
      <c r="S570" s="185"/>
      <c r="U570" s="185"/>
      <c r="V570" s="185"/>
      <c r="X570" s="185"/>
      <c r="Y570" s="185"/>
      <c r="Z570" s="185"/>
      <c r="AA570" s="26"/>
      <c r="AB570" s="185"/>
      <c r="AC570" s="185"/>
      <c r="AD570" s="185"/>
      <c r="AE570" s="185"/>
      <c r="AF570" s="185"/>
      <c r="AH570" s="185"/>
      <c r="AI570" s="185"/>
      <c r="AK570" s="185"/>
      <c r="AL570" s="185"/>
      <c r="AM570" s="185"/>
      <c r="AN570" s="185"/>
      <c r="AO570" s="185"/>
      <c r="AP570" s="185"/>
      <c r="AQ570" s="185"/>
      <c r="AR570" s="185"/>
      <c r="AS570" s="185"/>
      <c r="AT570" s="185"/>
      <c r="AU570" s="185"/>
      <c r="AV570" s="185"/>
      <c r="AW570" s="185"/>
      <c r="AX570" s="185"/>
      <c r="AY570" s="185"/>
      <c r="AZ570" s="185"/>
      <c r="BA570" s="185"/>
      <c r="BB570" s="185"/>
      <c r="BC570" s="185"/>
      <c r="BD570" s="185"/>
      <c r="BE570" s="185"/>
      <c r="BF570" s="185"/>
      <c r="BG570" s="185"/>
      <c r="BH570" s="185"/>
      <c r="BI570" s="185"/>
      <c r="BJ570" s="185"/>
    </row>
    <row r="571" spans="1:62" x14ac:dyDescent="0.3">
      <c r="A571" s="24">
        <f t="shared" si="88"/>
        <v>72</v>
      </c>
      <c r="B571" s="86">
        <f t="shared" si="84"/>
        <v>2.2060862142467459E-4</v>
      </c>
      <c r="C571" s="23">
        <f t="shared" si="85"/>
        <v>1</v>
      </c>
      <c r="D571" s="23">
        <f t="shared" si="89"/>
        <v>0</v>
      </c>
      <c r="F571" s="86">
        <f t="shared" si="86"/>
        <v>1.3402139373637138E-3</v>
      </c>
      <c r="G571" s="23">
        <f t="shared" si="87"/>
        <v>1</v>
      </c>
      <c r="H571" s="23">
        <f t="shared" si="90"/>
        <v>0</v>
      </c>
      <c r="I571" s="185"/>
      <c r="J571" s="185"/>
      <c r="L571" s="185"/>
      <c r="M571" s="185"/>
      <c r="N571" s="185"/>
      <c r="O571" s="185"/>
      <c r="P571" s="185"/>
      <c r="Q571" s="185"/>
      <c r="R571" s="185"/>
      <c r="S571" s="185"/>
      <c r="U571" s="185"/>
      <c r="V571" s="185"/>
      <c r="X571" s="185"/>
      <c r="Y571" s="185"/>
      <c r="Z571" s="185"/>
      <c r="AA571" s="26"/>
      <c r="AB571" s="185"/>
      <c r="AC571" s="185"/>
      <c r="AD571" s="185"/>
      <c r="AE571" s="185"/>
      <c r="AF571" s="185"/>
      <c r="AH571" s="185"/>
      <c r="AI571" s="185"/>
      <c r="AK571" s="185"/>
      <c r="AL571" s="185"/>
      <c r="AM571" s="185"/>
      <c r="AN571" s="185"/>
      <c r="AO571" s="185"/>
      <c r="AP571" s="185"/>
      <c r="AQ571" s="185"/>
      <c r="AR571" s="185"/>
      <c r="AS571" s="185"/>
      <c r="AT571" s="185"/>
      <c r="AU571" s="185"/>
      <c r="AV571" s="185"/>
      <c r="AW571" s="185"/>
      <c r="AX571" s="185"/>
      <c r="AY571" s="185"/>
      <c r="AZ571" s="185"/>
      <c r="BA571" s="185"/>
      <c r="BB571" s="185"/>
      <c r="BC571" s="185"/>
      <c r="BD571" s="185"/>
      <c r="BE571" s="185"/>
      <c r="BF571" s="185"/>
      <c r="BG571" s="185"/>
      <c r="BH571" s="185"/>
      <c r="BI571" s="185"/>
      <c r="BJ571" s="185"/>
    </row>
    <row r="572" spans="1:62" x14ac:dyDescent="0.3">
      <c r="A572" s="24">
        <f t="shared" si="88"/>
        <v>73</v>
      </c>
      <c r="B572" s="86">
        <f t="shared" si="84"/>
        <v>1.7555941344606234E-4</v>
      </c>
      <c r="C572" s="23">
        <f t="shared" si="85"/>
        <v>1</v>
      </c>
      <c r="D572" s="23">
        <f t="shared" si="89"/>
        <v>0</v>
      </c>
      <c r="F572" s="86">
        <f t="shared" si="86"/>
        <v>1.075549840489367E-3</v>
      </c>
      <c r="G572" s="23">
        <f t="shared" si="87"/>
        <v>1</v>
      </c>
      <c r="H572" s="23">
        <f t="shared" si="90"/>
        <v>0</v>
      </c>
      <c r="I572" s="185"/>
      <c r="J572" s="185"/>
      <c r="L572" s="185"/>
      <c r="M572" s="185"/>
      <c r="N572" s="185"/>
      <c r="O572" s="185"/>
      <c r="P572" s="185"/>
      <c r="Q572" s="185"/>
      <c r="R572" s="185"/>
      <c r="S572" s="185"/>
      <c r="U572" s="185"/>
      <c r="V572" s="185"/>
      <c r="X572" s="185"/>
      <c r="Y572" s="185"/>
      <c r="Z572" s="185"/>
      <c r="AA572" s="26"/>
      <c r="AB572" s="185"/>
      <c r="AC572" s="185"/>
      <c r="AD572" s="185"/>
      <c r="AE572" s="185"/>
      <c r="AF572" s="185"/>
      <c r="AH572" s="185"/>
      <c r="AI572" s="185"/>
      <c r="AK572" s="185"/>
      <c r="AL572" s="185"/>
      <c r="AM572" s="185"/>
      <c r="AN572" s="185"/>
      <c r="AO572" s="185"/>
      <c r="AP572" s="185"/>
      <c r="AQ572" s="185"/>
      <c r="AR572" s="185"/>
      <c r="AS572" s="185"/>
      <c r="AT572" s="185"/>
      <c r="AU572" s="185"/>
      <c r="AV572" s="185"/>
      <c r="AW572" s="185"/>
      <c r="AX572" s="185"/>
      <c r="AY572" s="185"/>
      <c r="AZ572" s="185"/>
      <c r="BA572" s="185"/>
      <c r="BB572" s="185"/>
      <c r="BC572" s="185"/>
      <c r="BD572" s="185"/>
      <c r="BE572" s="185"/>
      <c r="BF572" s="185"/>
      <c r="BG572" s="185"/>
      <c r="BH572" s="185"/>
      <c r="BI572" s="185"/>
      <c r="BJ572" s="185"/>
    </row>
    <row r="573" spans="1:62" x14ac:dyDescent="0.3">
      <c r="A573" s="24">
        <f t="shared" si="88"/>
        <v>74</v>
      </c>
      <c r="B573" s="86">
        <f t="shared" si="84"/>
        <v>1.2057288017805037E-4</v>
      </c>
      <c r="C573" s="23">
        <f t="shared" si="85"/>
        <v>1</v>
      </c>
      <c r="D573" s="23">
        <f t="shared" si="89"/>
        <v>0</v>
      </c>
      <c r="F573" s="86">
        <f t="shared" si="86"/>
        <v>8.4202269618847264E-4</v>
      </c>
      <c r="G573" s="23">
        <f t="shared" si="87"/>
        <v>1</v>
      </c>
      <c r="H573" s="23">
        <f t="shared" si="90"/>
        <v>0</v>
      </c>
      <c r="I573" s="185"/>
      <c r="J573" s="185"/>
      <c r="L573" s="185"/>
      <c r="M573" s="185"/>
      <c r="N573" s="185"/>
      <c r="O573" s="185"/>
      <c r="P573" s="185"/>
      <c r="Q573" s="185"/>
      <c r="R573" s="185"/>
      <c r="S573" s="185"/>
      <c r="U573" s="185"/>
      <c r="V573" s="185"/>
      <c r="X573" s="185"/>
      <c r="Y573" s="185"/>
      <c r="Z573" s="185"/>
      <c r="AA573" s="26"/>
      <c r="AB573" s="185"/>
      <c r="AC573" s="185"/>
      <c r="AD573" s="185"/>
      <c r="AE573" s="185"/>
      <c r="AF573" s="185"/>
      <c r="AH573" s="185"/>
      <c r="AI573" s="185"/>
      <c r="AK573" s="185"/>
      <c r="AL573" s="185"/>
      <c r="AM573" s="185"/>
      <c r="AN573" s="185"/>
      <c r="AO573" s="185"/>
      <c r="AP573" s="185"/>
      <c r="AQ573" s="185"/>
      <c r="AR573" s="185"/>
      <c r="AS573" s="185"/>
      <c r="AT573" s="185"/>
      <c r="AU573" s="185"/>
      <c r="AV573" s="185"/>
      <c r="AW573" s="185"/>
      <c r="AX573" s="185"/>
      <c r="AY573" s="185"/>
      <c r="AZ573" s="185"/>
      <c r="BA573" s="185"/>
      <c r="BB573" s="185"/>
      <c r="BC573" s="185"/>
      <c r="BD573" s="185"/>
      <c r="BE573" s="185"/>
      <c r="BF573" s="185"/>
      <c r="BG573" s="185"/>
      <c r="BH573" s="185"/>
      <c r="BI573" s="185"/>
      <c r="BJ573" s="185"/>
    </row>
    <row r="574" spans="1:62" x14ac:dyDescent="0.3">
      <c r="A574" s="24">
        <f t="shared" si="88"/>
        <v>75</v>
      </c>
      <c r="B574" s="86">
        <f t="shared" si="84"/>
        <v>9.3410857720357699E-5</v>
      </c>
      <c r="C574" s="23">
        <f t="shared" si="85"/>
        <v>1</v>
      </c>
      <c r="D574" s="23">
        <f t="shared" si="89"/>
        <v>0</v>
      </c>
      <c r="F574" s="86">
        <f t="shared" si="86"/>
        <v>6.6546955021347029E-4</v>
      </c>
      <c r="G574" s="23">
        <f t="shared" si="87"/>
        <v>1</v>
      </c>
      <c r="H574" s="23">
        <f t="shared" si="90"/>
        <v>0</v>
      </c>
      <c r="I574" s="185"/>
      <c r="J574" s="185"/>
      <c r="L574" s="185"/>
      <c r="M574" s="185"/>
      <c r="N574" s="185"/>
      <c r="O574" s="185"/>
      <c r="P574" s="185"/>
      <c r="Q574" s="185"/>
      <c r="R574" s="185"/>
      <c r="S574" s="185"/>
      <c r="U574" s="185"/>
      <c r="V574" s="185"/>
      <c r="X574" s="185"/>
      <c r="Y574" s="185"/>
      <c r="Z574" s="185"/>
      <c r="AA574" s="26"/>
      <c r="AB574" s="185"/>
      <c r="AC574" s="185"/>
      <c r="AD574" s="185"/>
      <c r="AE574" s="185"/>
      <c r="AF574" s="185"/>
      <c r="AH574" s="185"/>
      <c r="AI574" s="185"/>
      <c r="AK574" s="185"/>
      <c r="AL574" s="185"/>
      <c r="AM574" s="185"/>
      <c r="AN574" s="185"/>
      <c r="AO574" s="185"/>
      <c r="AP574" s="185"/>
      <c r="AQ574" s="185"/>
      <c r="AR574" s="185"/>
      <c r="AS574" s="185"/>
      <c r="AT574" s="185"/>
      <c r="AU574" s="185"/>
      <c r="AV574" s="185"/>
      <c r="AW574" s="185"/>
      <c r="AX574" s="185"/>
      <c r="AY574" s="185"/>
      <c r="AZ574" s="185"/>
      <c r="BA574" s="185"/>
      <c r="BB574" s="185"/>
      <c r="BC574" s="185"/>
      <c r="BD574" s="185"/>
      <c r="BE574" s="185"/>
      <c r="BF574" s="185"/>
      <c r="BG574" s="185"/>
      <c r="BH574" s="185"/>
      <c r="BI574" s="185"/>
      <c r="BJ574" s="185"/>
    </row>
    <row r="575" spans="1:62" x14ac:dyDescent="0.3">
      <c r="A575" s="24">
        <f t="shared" si="88"/>
        <v>76</v>
      </c>
      <c r="B575" s="86">
        <f t="shared" si="84"/>
        <v>7.2211230436304888E-5</v>
      </c>
      <c r="C575" s="23">
        <f t="shared" si="85"/>
        <v>1</v>
      </c>
      <c r="D575" s="23">
        <f t="shared" si="89"/>
        <v>0</v>
      </c>
      <c r="F575" s="86">
        <f t="shared" si="86"/>
        <v>4.4088599867303583E-4</v>
      </c>
      <c r="G575" s="23">
        <f t="shared" si="87"/>
        <v>1</v>
      </c>
      <c r="H575" s="23">
        <f t="shared" si="90"/>
        <v>0</v>
      </c>
      <c r="I575" s="185"/>
      <c r="J575" s="185"/>
      <c r="L575" s="185"/>
      <c r="M575" s="185"/>
      <c r="N575" s="185"/>
      <c r="O575" s="185"/>
      <c r="P575" s="185"/>
      <c r="Q575" s="185"/>
      <c r="R575" s="185"/>
      <c r="S575" s="185"/>
      <c r="U575" s="185"/>
      <c r="V575" s="185"/>
      <c r="X575" s="185"/>
      <c r="Y575" s="185"/>
      <c r="Z575" s="185"/>
      <c r="AA575" s="26"/>
      <c r="AB575" s="185"/>
      <c r="AC575" s="185"/>
      <c r="AD575" s="185"/>
      <c r="AE575" s="185"/>
      <c r="AF575" s="185"/>
      <c r="AH575" s="185"/>
      <c r="AI575" s="185"/>
      <c r="AK575" s="185"/>
      <c r="AL575" s="185"/>
      <c r="AM575" s="185"/>
      <c r="AN575" s="185"/>
      <c r="AO575" s="185"/>
      <c r="AP575" s="185"/>
      <c r="AQ575" s="185"/>
      <c r="AR575" s="185"/>
      <c r="AS575" s="185"/>
      <c r="AT575" s="185"/>
      <c r="AU575" s="185"/>
      <c r="AV575" s="185"/>
      <c r="AW575" s="185"/>
      <c r="AX575" s="185"/>
      <c r="AY575" s="185"/>
      <c r="AZ575" s="185"/>
      <c r="BA575" s="185"/>
      <c r="BB575" s="185"/>
      <c r="BC575" s="185"/>
      <c r="BD575" s="185"/>
      <c r="BE575" s="185"/>
      <c r="BF575" s="185"/>
      <c r="BG575" s="185"/>
      <c r="BH575" s="185"/>
      <c r="BI575" s="185"/>
      <c r="BJ575" s="185"/>
    </row>
    <row r="576" spans="1:62" x14ac:dyDescent="0.3">
      <c r="A576" s="24">
        <f t="shared" si="88"/>
        <v>77</v>
      </c>
      <c r="B576" s="86">
        <f t="shared" si="84"/>
        <v>4.2068010391792296E-5</v>
      </c>
      <c r="C576" s="23">
        <f t="shared" si="85"/>
        <v>0.99999999999999989</v>
      </c>
      <c r="D576" s="23">
        <f t="shared" si="89"/>
        <v>9.5702956774769794E-19</v>
      </c>
      <c r="F576" s="86">
        <f t="shared" si="86"/>
        <v>3.2031311849498544E-4</v>
      </c>
      <c r="G576" s="23">
        <f t="shared" si="87"/>
        <v>0.99999999999999978</v>
      </c>
      <c r="H576" s="23">
        <f t="shared" si="90"/>
        <v>1.4573977826961007E-17</v>
      </c>
      <c r="I576" s="185"/>
      <c r="J576" s="185"/>
      <c r="L576" s="185"/>
      <c r="M576" s="185"/>
      <c r="N576" s="185"/>
      <c r="O576" s="185"/>
      <c r="P576" s="185"/>
      <c r="Q576" s="185"/>
      <c r="R576" s="185"/>
      <c r="S576" s="185"/>
      <c r="U576" s="185"/>
      <c r="V576" s="185"/>
      <c r="X576" s="185"/>
      <c r="Y576" s="185"/>
      <c r="Z576" s="185"/>
      <c r="AA576" s="26"/>
      <c r="AB576" s="185"/>
      <c r="AC576" s="185"/>
      <c r="AD576" s="185"/>
      <c r="AE576" s="185"/>
      <c r="AF576" s="185"/>
      <c r="AH576" s="185"/>
      <c r="AI576" s="185"/>
      <c r="AK576" s="185"/>
      <c r="AL576" s="185"/>
      <c r="AM576" s="185"/>
      <c r="AN576" s="185"/>
      <c r="AO576" s="185"/>
      <c r="AP576" s="185"/>
      <c r="AQ576" s="185"/>
      <c r="AR576" s="185"/>
      <c r="AS576" s="185"/>
      <c r="AT576" s="185"/>
      <c r="AU576" s="185"/>
      <c r="AV576" s="185"/>
      <c r="AW576" s="185"/>
      <c r="AX576" s="185"/>
      <c r="AY576" s="185"/>
      <c r="AZ576" s="185"/>
      <c r="BA576" s="185"/>
      <c r="BB576" s="185"/>
      <c r="BC576" s="185"/>
      <c r="BD576" s="185"/>
      <c r="BE576" s="185"/>
      <c r="BF576" s="185"/>
      <c r="BG576" s="185"/>
      <c r="BH576" s="185"/>
      <c r="BI576" s="185"/>
      <c r="BJ576" s="185"/>
    </row>
    <row r="577" spans="1:62" x14ac:dyDescent="0.3">
      <c r="A577" s="24">
        <f t="shared" si="88"/>
        <v>78</v>
      </c>
      <c r="B577" s="86">
        <f t="shared" si="84"/>
        <v>3.4449394336585821E-5</v>
      </c>
      <c r="C577" s="23">
        <f t="shared" si="85"/>
        <v>1</v>
      </c>
      <c r="D577" s="23">
        <f t="shared" si="89"/>
        <v>0</v>
      </c>
      <c r="F577" s="86">
        <f t="shared" si="86"/>
        <v>2.6267663181646687E-4</v>
      </c>
      <c r="G577" s="23">
        <f t="shared" si="87"/>
        <v>1</v>
      </c>
      <c r="H577" s="23">
        <f t="shared" si="90"/>
        <v>0</v>
      </c>
      <c r="I577" s="185"/>
      <c r="J577" s="185"/>
      <c r="L577" s="185"/>
      <c r="M577" s="185"/>
      <c r="N577" s="185"/>
      <c r="O577" s="185"/>
      <c r="P577" s="185"/>
      <c r="Q577" s="185"/>
      <c r="R577" s="185"/>
      <c r="S577" s="185"/>
      <c r="U577" s="185"/>
      <c r="V577" s="185"/>
      <c r="X577" s="185"/>
      <c r="Y577" s="185"/>
      <c r="Z577" s="185"/>
      <c r="AA577" s="26"/>
      <c r="AB577" s="185"/>
      <c r="AC577" s="185"/>
      <c r="AD577" s="185"/>
      <c r="AE577" s="185"/>
      <c r="AF577" s="185"/>
      <c r="AH577" s="185"/>
      <c r="AI577" s="185"/>
      <c r="AK577" s="185"/>
      <c r="AL577" s="185"/>
      <c r="AM577" s="185"/>
      <c r="AN577" s="185"/>
      <c r="AO577" s="185"/>
      <c r="AP577" s="185"/>
      <c r="AQ577" s="185"/>
      <c r="AR577" s="185"/>
      <c r="AS577" s="185"/>
      <c r="AT577" s="185"/>
      <c r="AU577" s="185"/>
      <c r="AV577" s="185"/>
      <c r="AW577" s="185"/>
      <c r="AX577" s="185"/>
      <c r="AY577" s="185"/>
      <c r="AZ577" s="185"/>
      <c r="BA577" s="185"/>
      <c r="BB577" s="185"/>
      <c r="BC577" s="185"/>
      <c r="BD577" s="185"/>
      <c r="BE577" s="185"/>
      <c r="BF577" s="185"/>
      <c r="BG577" s="185"/>
      <c r="BH577" s="185"/>
      <c r="BI577" s="185"/>
      <c r="BJ577" s="185"/>
    </row>
    <row r="578" spans="1:62" x14ac:dyDescent="0.3">
      <c r="A578" s="24">
        <f t="shared" si="88"/>
        <v>79</v>
      </c>
      <c r="B578" s="86">
        <f t="shared" si="84"/>
        <v>2.0868383107739486E-5</v>
      </c>
      <c r="C578" s="23">
        <f t="shared" si="85"/>
        <v>1</v>
      </c>
      <c r="D578" s="23">
        <f t="shared" si="89"/>
        <v>0</v>
      </c>
      <c r="F578" s="86">
        <f t="shared" si="86"/>
        <v>1.8185305279601552E-4</v>
      </c>
      <c r="G578" s="23">
        <f t="shared" si="87"/>
        <v>1</v>
      </c>
      <c r="H578" s="23">
        <f t="shared" si="90"/>
        <v>0</v>
      </c>
      <c r="I578" s="185"/>
      <c r="J578" s="185"/>
      <c r="L578" s="185"/>
      <c r="M578" s="185"/>
      <c r="N578" s="185"/>
      <c r="O578" s="185"/>
      <c r="P578" s="185"/>
      <c r="Q578" s="185"/>
      <c r="R578" s="185"/>
      <c r="S578" s="185"/>
      <c r="U578" s="185"/>
      <c r="V578" s="185"/>
      <c r="X578" s="185"/>
      <c r="Y578" s="185"/>
      <c r="Z578" s="185"/>
      <c r="AA578" s="26"/>
      <c r="AB578" s="185"/>
      <c r="AC578" s="185"/>
      <c r="AD578" s="185"/>
      <c r="AE578" s="185"/>
      <c r="AF578" s="185"/>
      <c r="AH578" s="185"/>
      <c r="AI578" s="185"/>
      <c r="AK578" s="185"/>
      <c r="AL578" s="185"/>
      <c r="AM578" s="185"/>
      <c r="AN578" s="185"/>
      <c r="AO578" s="185"/>
      <c r="AP578" s="185"/>
      <c r="AQ578" s="185"/>
      <c r="AR578" s="185"/>
      <c r="AS578" s="185"/>
      <c r="AT578" s="185"/>
      <c r="AU578" s="185"/>
      <c r="AV578" s="185"/>
      <c r="AW578" s="185"/>
      <c r="AX578" s="185"/>
      <c r="AY578" s="185"/>
      <c r="AZ578" s="185"/>
      <c r="BA578" s="185"/>
      <c r="BB578" s="185"/>
      <c r="BC578" s="185"/>
      <c r="BD578" s="185"/>
      <c r="BE578" s="185"/>
      <c r="BF578" s="185"/>
      <c r="BG578" s="185"/>
      <c r="BH578" s="185"/>
      <c r="BI578" s="185"/>
      <c r="BJ578" s="185"/>
    </row>
    <row r="579" spans="1:62" x14ac:dyDescent="0.3">
      <c r="A579" s="24">
        <f t="shared" si="88"/>
        <v>80</v>
      </c>
      <c r="B579" s="86">
        <f t="shared" si="84"/>
        <v>1.722469716829291E-5</v>
      </c>
      <c r="C579" s="23">
        <f t="shared" si="85"/>
        <v>1</v>
      </c>
      <c r="D579" s="23">
        <f t="shared" si="89"/>
        <v>0</v>
      </c>
      <c r="F579" s="86">
        <f t="shared" si="86"/>
        <v>1.3017896129113681E-4</v>
      </c>
      <c r="G579" s="23">
        <f t="shared" si="87"/>
        <v>1</v>
      </c>
      <c r="H579" s="23">
        <f t="shared" si="90"/>
        <v>0</v>
      </c>
      <c r="I579" s="185"/>
      <c r="J579" s="185"/>
      <c r="L579" s="185"/>
      <c r="M579" s="185"/>
      <c r="N579" s="185"/>
      <c r="O579" s="185"/>
      <c r="P579" s="185"/>
      <c r="Q579" s="185"/>
      <c r="R579" s="185"/>
      <c r="S579" s="185"/>
      <c r="U579" s="185"/>
      <c r="V579" s="185"/>
      <c r="X579" s="185"/>
      <c r="Y579" s="185"/>
      <c r="Z579" s="185"/>
      <c r="AA579" s="26"/>
      <c r="AB579" s="185"/>
      <c r="AC579" s="185"/>
      <c r="AD579" s="185"/>
      <c r="AE579" s="185"/>
      <c r="AF579" s="185"/>
      <c r="AH579" s="185"/>
      <c r="AI579" s="185"/>
      <c r="AK579" s="185"/>
      <c r="AL579" s="185"/>
      <c r="AM579" s="185"/>
      <c r="AN579" s="185"/>
      <c r="AO579" s="185"/>
      <c r="AP579" s="185"/>
      <c r="AQ579" s="185"/>
      <c r="AR579" s="185"/>
      <c r="AS579" s="185"/>
      <c r="AT579" s="185"/>
      <c r="AU579" s="185"/>
      <c r="AV579" s="185"/>
      <c r="AW579" s="185"/>
      <c r="AX579" s="185"/>
      <c r="AY579" s="185"/>
      <c r="AZ579" s="185"/>
      <c r="BA579" s="185"/>
      <c r="BB579" s="185"/>
      <c r="BC579" s="185"/>
      <c r="BD579" s="185"/>
      <c r="BE579" s="185"/>
      <c r="BF579" s="185"/>
      <c r="BG579" s="185"/>
      <c r="BH579" s="185"/>
      <c r="BI579" s="185"/>
      <c r="BJ579" s="185"/>
    </row>
    <row r="580" spans="1:62" x14ac:dyDescent="0.3">
      <c r="A580" s="24">
        <f t="shared" si="88"/>
        <v>81</v>
      </c>
      <c r="B580" s="86">
        <f t="shared" si="84"/>
        <v>7.6186160552064792E-6</v>
      </c>
      <c r="C580" s="23">
        <f t="shared" si="85"/>
        <v>1</v>
      </c>
      <c r="D580" s="23">
        <f t="shared" si="89"/>
        <v>0</v>
      </c>
      <c r="F580" s="86">
        <f t="shared" si="86"/>
        <v>7.7511137257318098E-5</v>
      </c>
      <c r="G580" s="23">
        <f t="shared" si="87"/>
        <v>1</v>
      </c>
      <c r="H580" s="23">
        <f t="shared" si="90"/>
        <v>0</v>
      </c>
      <c r="I580" s="185"/>
      <c r="J580" s="185"/>
      <c r="L580" s="185"/>
      <c r="M580" s="185"/>
      <c r="N580" s="185"/>
      <c r="O580" s="185"/>
      <c r="P580" s="185"/>
      <c r="Q580" s="185"/>
      <c r="R580" s="185"/>
      <c r="S580" s="185"/>
      <c r="U580" s="185"/>
      <c r="V580" s="185"/>
      <c r="X580" s="185"/>
      <c r="Y580" s="185"/>
      <c r="Z580" s="185"/>
      <c r="AA580" s="26"/>
      <c r="AB580" s="185"/>
      <c r="AC580" s="185"/>
      <c r="AD580" s="185"/>
      <c r="AE580" s="185"/>
      <c r="AF580" s="185"/>
      <c r="AH580" s="185"/>
      <c r="AI580" s="185"/>
      <c r="AK580" s="185"/>
      <c r="AL580" s="185"/>
      <c r="AM580" s="185"/>
      <c r="AN580" s="185"/>
      <c r="AO580" s="185"/>
      <c r="AP580" s="185"/>
      <c r="AQ580" s="185"/>
      <c r="AR580" s="185"/>
      <c r="AS580" s="185"/>
      <c r="AT580" s="185"/>
      <c r="AU580" s="185"/>
      <c r="AV580" s="185"/>
      <c r="AW580" s="185"/>
      <c r="AX580" s="185"/>
      <c r="AY580" s="185"/>
      <c r="AZ580" s="185"/>
      <c r="BA580" s="185"/>
      <c r="BB580" s="185"/>
      <c r="BC580" s="185"/>
      <c r="BD580" s="185"/>
      <c r="BE580" s="185"/>
      <c r="BF580" s="185"/>
      <c r="BG580" s="185"/>
      <c r="BH580" s="185"/>
      <c r="BI580" s="185"/>
      <c r="BJ580" s="185"/>
    </row>
    <row r="581" spans="1:62" x14ac:dyDescent="0.3">
      <c r="A581" s="24">
        <f t="shared" si="88"/>
        <v>82</v>
      </c>
      <c r="B581" s="86">
        <f t="shared" si="84"/>
        <v>5.6311509973265282E-6</v>
      </c>
      <c r="C581" s="23">
        <f t="shared" si="85"/>
        <v>1</v>
      </c>
      <c r="D581" s="23">
        <f t="shared" si="89"/>
        <v>0</v>
      </c>
      <c r="F581" s="86">
        <f t="shared" si="86"/>
        <v>4.0743033686538997E-5</v>
      </c>
      <c r="G581" s="23">
        <f t="shared" si="87"/>
        <v>1</v>
      </c>
      <c r="H581" s="23">
        <f t="shared" si="90"/>
        <v>0</v>
      </c>
      <c r="I581" s="185"/>
      <c r="J581" s="185"/>
      <c r="L581" s="185"/>
      <c r="M581" s="185"/>
      <c r="N581" s="185"/>
      <c r="O581" s="185"/>
      <c r="P581" s="185"/>
      <c r="Q581" s="185"/>
      <c r="R581" s="185"/>
      <c r="S581" s="185"/>
      <c r="U581" s="185"/>
      <c r="V581" s="185"/>
      <c r="X581" s="185"/>
      <c r="Y581" s="185"/>
      <c r="Z581" s="185"/>
      <c r="AA581" s="26"/>
      <c r="AB581" s="185"/>
      <c r="AC581" s="185"/>
      <c r="AD581" s="185"/>
      <c r="AE581" s="185"/>
      <c r="AF581" s="185"/>
      <c r="AH581" s="185"/>
      <c r="AI581" s="185"/>
      <c r="AK581" s="185"/>
      <c r="AL581" s="185"/>
      <c r="AM581" s="185"/>
      <c r="AN581" s="185"/>
      <c r="AO581" s="185"/>
      <c r="AP581" s="185"/>
      <c r="AQ581" s="185"/>
      <c r="AR581" s="185"/>
      <c r="AS581" s="185"/>
      <c r="AT581" s="185"/>
      <c r="AU581" s="185"/>
      <c r="AV581" s="185"/>
      <c r="AW581" s="185"/>
      <c r="AX581" s="185"/>
      <c r="AY581" s="185"/>
      <c r="AZ581" s="185"/>
      <c r="BA581" s="185"/>
      <c r="BB581" s="185"/>
      <c r="BC581" s="185"/>
      <c r="BD581" s="185"/>
      <c r="BE581" s="185"/>
      <c r="BF581" s="185"/>
      <c r="BG581" s="185"/>
      <c r="BH581" s="185"/>
      <c r="BI581" s="185"/>
      <c r="BJ581" s="185"/>
    </row>
    <row r="582" spans="1:62" x14ac:dyDescent="0.3">
      <c r="A582" s="24">
        <f t="shared" si="88"/>
        <v>83</v>
      </c>
      <c r="B582" s="86">
        <f t="shared" si="84"/>
        <v>6.9561277025798289E-6</v>
      </c>
      <c r="C582" s="23">
        <f t="shared" si="85"/>
        <v>1</v>
      </c>
      <c r="D582" s="23">
        <f t="shared" si="89"/>
        <v>0</v>
      </c>
      <c r="F582" s="86">
        <f t="shared" si="86"/>
        <v>5.6642754149578605E-5</v>
      </c>
      <c r="G582" s="23">
        <f t="shared" si="87"/>
        <v>1</v>
      </c>
      <c r="H582" s="23">
        <f t="shared" si="90"/>
        <v>0</v>
      </c>
      <c r="I582" s="185"/>
      <c r="J582" s="185"/>
      <c r="L582" s="185"/>
      <c r="M582" s="185"/>
      <c r="N582" s="185"/>
      <c r="O582" s="185"/>
      <c r="P582" s="185"/>
      <c r="Q582" s="185"/>
      <c r="R582" s="185"/>
      <c r="S582" s="185"/>
      <c r="U582" s="185"/>
      <c r="V582" s="185"/>
      <c r="X582" s="185"/>
      <c r="Y582" s="185"/>
      <c r="Z582" s="185"/>
      <c r="AA582" s="26"/>
      <c r="AB582" s="185"/>
      <c r="AC582" s="185"/>
      <c r="AD582" s="185"/>
      <c r="AE582" s="185"/>
      <c r="AF582" s="185"/>
      <c r="AH582" s="185"/>
      <c r="AI582" s="185"/>
      <c r="AK582" s="185"/>
      <c r="AL582" s="185"/>
      <c r="AM582" s="185"/>
      <c r="AN582" s="185"/>
      <c r="AO582" s="185"/>
      <c r="AP582" s="185"/>
      <c r="AQ582" s="185"/>
      <c r="AR582" s="185"/>
      <c r="AS582" s="185"/>
      <c r="AT582" s="185"/>
      <c r="AU582" s="185"/>
      <c r="AV582" s="185"/>
      <c r="AW582" s="185"/>
      <c r="AX582" s="185"/>
      <c r="AY582" s="185"/>
      <c r="AZ582" s="185"/>
      <c r="BA582" s="185"/>
      <c r="BB582" s="185"/>
      <c r="BC582" s="185"/>
      <c r="BD582" s="185"/>
      <c r="BE582" s="185"/>
      <c r="BF582" s="185"/>
      <c r="BG582" s="185"/>
      <c r="BH582" s="185"/>
      <c r="BI582" s="185"/>
      <c r="BJ582" s="185"/>
    </row>
    <row r="583" spans="1:62" x14ac:dyDescent="0.3">
      <c r="A583" s="24" t="str">
        <f t="shared" si="88"/>
        <v>NNNN</v>
      </c>
      <c r="B583" s="86">
        <f t="shared" si="84"/>
        <v>0.18173711733430586</v>
      </c>
      <c r="C583" s="23">
        <f t="shared" si="85"/>
        <v>1</v>
      </c>
      <c r="D583" s="23">
        <f t="shared" si="89"/>
        <v>0</v>
      </c>
      <c r="F583" s="26"/>
      <c r="G583" s="26"/>
      <c r="H583" s="23">
        <f t="shared" si="90"/>
        <v>0</v>
      </c>
      <c r="I583" s="185"/>
      <c r="J583" s="185"/>
      <c r="L583" s="185"/>
      <c r="M583" s="185"/>
      <c r="N583" s="185"/>
      <c r="O583" s="185"/>
      <c r="P583" s="185"/>
      <c r="Q583" s="185"/>
      <c r="R583" s="185"/>
      <c r="S583" s="185"/>
      <c r="U583" s="185"/>
      <c r="V583" s="185"/>
      <c r="X583" s="185"/>
      <c r="Y583" s="185"/>
      <c r="Z583" s="185"/>
      <c r="AA583" s="26"/>
      <c r="AB583" s="185"/>
      <c r="AC583" s="185"/>
      <c r="AD583" s="185"/>
      <c r="AE583" s="185"/>
      <c r="AF583" s="185"/>
      <c r="AH583" s="185"/>
      <c r="AI583" s="185"/>
      <c r="AK583" s="185"/>
      <c r="AL583" s="185"/>
      <c r="AM583" s="185"/>
      <c r="AN583" s="185"/>
      <c r="AO583" s="185"/>
      <c r="AP583" s="185"/>
      <c r="AQ583" s="185"/>
      <c r="AR583" s="185"/>
      <c r="AS583" s="185"/>
      <c r="AT583" s="185"/>
      <c r="AU583" s="185"/>
      <c r="AV583" s="185"/>
      <c r="AW583" s="185"/>
      <c r="AX583" s="185"/>
      <c r="AY583" s="185"/>
      <c r="AZ583" s="185"/>
      <c r="BA583" s="185"/>
      <c r="BB583" s="185"/>
      <c r="BC583" s="185"/>
      <c r="BD583" s="185"/>
      <c r="BE583" s="185"/>
      <c r="BF583" s="185"/>
      <c r="BG583" s="185"/>
      <c r="BH583" s="185"/>
      <c r="BI583" s="185"/>
      <c r="BJ583" s="185"/>
    </row>
    <row r="584" spans="1:62" x14ac:dyDescent="0.3">
      <c r="A584" s="24"/>
      <c r="B584" s="185"/>
      <c r="D584" s="184"/>
      <c r="F584" s="26"/>
      <c r="G584" s="26"/>
      <c r="H584" s="184"/>
      <c r="I584" s="185"/>
      <c r="J584" s="185"/>
      <c r="L584" s="185"/>
      <c r="M584" s="185"/>
      <c r="N584" s="185"/>
      <c r="O584" s="185"/>
      <c r="P584" s="185"/>
      <c r="Q584" s="185"/>
      <c r="R584" s="185"/>
      <c r="S584" s="185"/>
      <c r="U584" s="185"/>
      <c r="V584" s="185"/>
      <c r="X584" s="185"/>
      <c r="Y584" s="185"/>
      <c r="Z584" s="185"/>
      <c r="AA584" s="26"/>
      <c r="AB584" s="185"/>
      <c r="AC584" s="185"/>
      <c r="AD584" s="185"/>
      <c r="AE584" s="185"/>
      <c r="AF584" s="185"/>
      <c r="AH584" s="185"/>
      <c r="AI584" s="185"/>
      <c r="AK584" s="185"/>
      <c r="AL584" s="185"/>
      <c r="AM584" s="185"/>
      <c r="AN584" s="185"/>
      <c r="AO584" s="185"/>
      <c r="AP584" s="185"/>
      <c r="AQ584" s="185"/>
      <c r="AR584" s="185"/>
      <c r="AS584" s="185"/>
      <c r="AT584" s="185"/>
      <c r="AU584" s="185"/>
      <c r="AV584" s="185"/>
      <c r="AW584" s="185"/>
      <c r="AX584" s="185"/>
      <c r="AY584" s="185"/>
      <c r="AZ584" s="185"/>
      <c r="BA584" s="185"/>
      <c r="BB584" s="185"/>
      <c r="BC584" s="185"/>
      <c r="BD584" s="185"/>
      <c r="BE584" s="185"/>
      <c r="BF584" s="185"/>
      <c r="BG584" s="185"/>
      <c r="BH584" s="185"/>
      <c r="BI584" s="185"/>
      <c r="BJ584" s="185"/>
    </row>
    <row r="585" spans="1:62" x14ac:dyDescent="0.3">
      <c r="A585" s="184"/>
      <c r="B585" s="86"/>
      <c r="C585" s="184" t="s">
        <v>112</v>
      </c>
      <c r="D585" s="23">
        <f>SUM(D499:D583)</f>
        <v>0.33939277023598324</v>
      </c>
      <c r="F585" s="86"/>
      <c r="G585" s="184" t="s">
        <v>113</v>
      </c>
      <c r="H585" s="23">
        <f>SUM(H499:H583)</f>
        <v>0.33939277023598785</v>
      </c>
      <c r="I585" s="185"/>
      <c r="J585" s="185"/>
      <c r="L585" s="185"/>
      <c r="M585" s="185"/>
      <c r="N585" s="185"/>
      <c r="O585" s="185"/>
      <c r="P585" s="185"/>
      <c r="Q585" s="185"/>
      <c r="R585" s="185"/>
      <c r="S585" s="185"/>
      <c r="U585" s="185"/>
      <c r="V585" s="185"/>
      <c r="X585" s="185"/>
      <c r="Y585" s="185"/>
      <c r="Z585" s="185"/>
      <c r="AA585" s="26"/>
      <c r="AB585" s="185"/>
      <c r="AC585" s="185"/>
      <c r="AD585" s="185"/>
      <c r="AE585" s="185"/>
      <c r="AF585" s="185"/>
      <c r="AH585" s="185"/>
      <c r="AI585" s="185"/>
      <c r="AK585" s="185"/>
      <c r="AL585" s="185"/>
      <c r="AM585" s="185"/>
      <c r="AN585" s="185"/>
      <c r="AO585" s="185"/>
      <c r="AP585" s="185"/>
      <c r="AQ585" s="185"/>
      <c r="AR585" s="185"/>
      <c r="AS585" s="185"/>
      <c r="AT585" s="185"/>
      <c r="AU585" s="185"/>
      <c r="AV585" s="185"/>
      <c r="AW585" s="185"/>
      <c r="AX585" s="185"/>
      <c r="AY585" s="185"/>
      <c r="AZ585" s="185"/>
      <c r="BA585" s="185"/>
      <c r="BB585" s="185"/>
      <c r="BC585" s="185"/>
      <c r="BD585" s="185"/>
      <c r="BE585" s="185"/>
      <c r="BF585" s="185"/>
      <c r="BG585" s="185"/>
      <c r="BH585" s="185"/>
      <c r="BI585" s="185"/>
      <c r="BJ585" s="185"/>
    </row>
    <row r="586" spans="1:62" x14ac:dyDescent="0.3">
      <c r="A586" s="184"/>
      <c r="B586" s="185"/>
      <c r="C586" s="185"/>
      <c r="D586" s="185"/>
      <c r="E586" s="185"/>
      <c r="F586" s="185"/>
      <c r="G586" s="26"/>
      <c r="H586" s="26"/>
      <c r="I586" s="185"/>
      <c r="J586" s="185"/>
      <c r="L586" s="185"/>
      <c r="M586" s="185"/>
      <c r="N586" s="185"/>
      <c r="O586" s="185"/>
      <c r="P586" s="185"/>
      <c r="Q586" s="185"/>
      <c r="R586" s="185"/>
      <c r="S586" s="185"/>
      <c r="U586" s="185"/>
      <c r="V586" s="185"/>
      <c r="X586" s="185"/>
      <c r="Y586" s="185"/>
      <c r="Z586" s="185"/>
      <c r="AA586" s="26"/>
      <c r="AB586" s="185"/>
      <c r="AC586" s="185"/>
      <c r="AD586" s="185"/>
      <c r="AE586" s="185"/>
      <c r="AF586" s="185"/>
      <c r="AH586" s="185"/>
      <c r="AI586" s="185"/>
      <c r="AK586" s="185"/>
      <c r="AL586" s="185"/>
      <c r="AM586" s="185"/>
      <c r="AN586" s="185"/>
      <c r="AO586" s="185"/>
      <c r="AP586" s="185"/>
      <c r="AQ586" s="185"/>
      <c r="AR586" s="185"/>
      <c r="AS586" s="185"/>
      <c r="AT586" s="185"/>
      <c r="AU586" s="185"/>
      <c r="AV586" s="185"/>
      <c r="AW586" s="185"/>
      <c r="AX586" s="185"/>
      <c r="AY586" s="185"/>
      <c r="AZ586" s="185"/>
      <c r="BA586" s="185"/>
      <c r="BB586" s="185"/>
      <c r="BC586" s="185"/>
      <c r="BD586" s="185"/>
      <c r="BE586" s="185"/>
      <c r="BF586" s="185"/>
      <c r="BG586" s="185"/>
      <c r="BH586" s="185"/>
      <c r="BI586" s="185"/>
      <c r="BJ586" s="185"/>
    </row>
    <row r="587" spans="1:62" x14ac:dyDescent="0.3">
      <c r="A587" s="184"/>
      <c r="B587" s="185"/>
      <c r="C587" s="185"/>
      <c r="D587" s="185"/>
      <c r="E587" s="185"/>
      <c r="F587" s="185"/>
      <c r="I587" s="185"/>
      <c r="J587" s="185"/>
      <c r="L587" s="185"/>
      <c r="M587" s="185"/>
      <c r="N587" s="185"/>
      <c r="O587" s="185"/>
      <c r="P587" s="185"/>
      <c r="Q587" s="185"/>
      <c r="R587" s="185"/>
      <c r="S587" s="185"/>
      <c r="U587" s="185"/>
      <c r="V587" s="185"/>
      <c r="X587" s="185"/>
      <c r="Y587" s="185"/>
      <c r="Z587" s="185"/>
      <c r="AA587" s="26"/>
      <c r="AB587" s="185"/>
      <c r="AC587" s="185"/>
      <c r="AD587" s="185"/>
      <c r="AE587" s="185"/>
      <c r="AF587" s="185"/>
      <c r="AH587" s="185"/>
      <c r="AI587" s="185"/>
      <c r="AK587" s="185"/>
      <c r="AL587" s="185"/>
      <c r="AM587" s="185"/>
      <c r="AN587" s="185"/>
      <c r="AO587" s="185"/>
      <c r="AP587" s="185"/>
      <c r="AQ587" s="185"/>
      <c r="AR587" s="185"/>
      <c r="AS587" s="185"/>
      <c r="AT587" s="185"/>
      <c r="AU587" s="185"/>
      <c r="AV587" s="185"/>
      <c r="AW587" s="185"/>
      <c r="AX587" s="185"/>
      <c r="AY587" s="185"/>
      <c r="AZ587" s="185"/>
      <c r="BA587" s="185"/>
      <c r="BB587" s="185"/>
      <c r="BC587" s="185"/>
      <c r="BD587" s="185"/>
      <c r="BE587" s="185"/>
      <c r="BF587" s="185"/>
      <c r="BG587" s="185"/>
      <c r="BH587" s="185"/>
      <c r="BI587" s="185"/>
      <c r="BJ587" s="185"/>
    </row>
    <row r="588" spans="1:62" ht="14.5" x14ac:dyDescent="0.35">
      <c r="A588" s="184"/>
      <c r="B588" s="185"/>
      <c r="F588" s="26"/>
      <c r="G588" s="27" t="s">
        <v>49</v>
      </c>
      <c r="H588" s="158">
        <f>H585+D585</f>
        <v>0.67878554047197115</v>
      </c>
      <c r="I588" s="160"/>
      <c r="J588" s="185"/>
      <c r="L588" s="185"/>
      <c r="M588" s="185"/>
      <c r="N588" s="185"/>
      <c r="O588" s="185"/>
      <c r="P588" s="185"/>
      <c r="Q588" s="185"/>
      <c r="R588" s="185"/>
      <c r="S588" s="185"/>
      <c r="U588" s="185"/>
      <c r="V588" s="185"/>
      <c r="X588" s="185"/>
      <c r="Y588" s="185"/>
      <c r="Z588" s="185"/>
      <c r="AA588" s="26"/>
      <c r="AB588" s="185"/>
      <c r="AC588" s="185"/>
      <c r="AD588" s="185"/>
      <c r="AE588" s="185"/>
      <c r="AF588" s="185"/>
      <c r="AH588" s="185"/>
      <c r="AI588" s="185"/>
      <c r="AK588" s="185"/>
      <c r="AL588" s="185"/>
      <c r="AM588" s="185"/>
      <c r="AN588" s="185"/>
      <c r="AO588" s="185"/>
      <c r="AP588" s="185"/>
      <c r="AQ588" s="185"/>
      <c r="AR588" s="185"/>
      <c r="AS588" s="185"/>
      <c r="AT588" s="185"/>
      <c r="AU588" s="185"/>
      <c r="AV588" s="185"/>
      <c r="AW588" s="185"/>
      <c r="AX588" s="185"/>
      <c r="AY588" s="185"/>
      <c r="AZ588" s="185"/>
      <c r="BA588" s="185"/>
      <c r="BB588" s="185"/>
      <c r="BC588" s="185"/>
      <c r="BD588" s="185"/>
      <c r="BE588" s="185"/>
      <c r="BF588" s="185"/>
      <c r="BG588" s="185"/>
      <c r="BH588" s="185"/>
      <c r="BI588" s="185"/>
      <c r="BJ588" s="185"/>
    </row>
    <row r="589" spans="1:62" x14ac:dyDescent="0.3">
      <c r="A589" s="184"/>
      <c r="B589" s="185"/>
      <c r="F589" s="26"/>
      <c r="G589" s="26"/>
      <c r="H589" s="26"/>
      <c r="I589" s="185"/>
      <c r="J589" s="185"/>
      <c r="L589" s="185"/>
      <c r="M589" s="185"/>
      <c r="N589" s="185"/>
      <c r="O589" s="185"/>
      <c r="P589" s="185"/>
      <c r="Q589" s="185"/>
      <c r="R589" s="185"/>
      <c r="S589" s="185"/>
      <c r="U589" s="185"/>
      <c r="V589" s="185"/>
      <c r="X589" s="185"/>
      <c r="Y589" s="185"/>
      <c r="Z589" s="185"/>
      <c r="AA589" s="26"/>
      <c r="AB589" s="185"/>
      <c r="AC589" s="185"/>
      <c r="AD589" s="185"/>
      <c r="AE589" s="185"/>
      <c r="AF589" s="185"/>
      <c r="AH589" s="185"/>
      <c r="AI589" s="185"/>
      <c r="AK589" s="185"/>
      <c r="AL589" s="185"/>
      <c r="AM589" s="185"/>
      <c r="AN589" s="185"/>
      <c r="AO589" s="185"/>
      <c r="AP589" s="185"/>
      <c r="AQ589" s="185"/>
      <c r="AR589" s="185"/>
      <c r="AS589" s="185"/>
      <c r="AT589" s="185"/>
      <c r="AU589" s="185"/>
      <c r="AV589" s="185"/>
      <c r="AW589" s="185"/>
      <c r="AX589" s="185"/>
      <c r="AY589" s="185"/>
      <c r="AZ589" s="185"/>
      <c r="BA589" s="185"/>
      <c r="BB589" s="185"/>
      <c r="BC589" s="185"/>
      <c r="BD589" s="185"/>
      <c r="BE589" s="185"/>
      <c r="BF589" s="185"/>
      <c r="BG589" s="185"/>
      <c r="BH589" s="185"/>
      <c r="BI589" s="185"/>
      <c r="BJ589" s="185"/>
    </row>
    <row r="590" spans="1:62" ht="15" x14ac:dyDescent="0.3">
      <c r="A590" s="131" t="s">
        <v>55</v>
      </c>
      <c r="B590" s="185"/>
      <c r="C590" s="184"/>
      <c r="D590" s="184"/>
      <c r="E590" s="184"/>
      <c r="I590" s="185"/>
      <c r="J590" s="185"/>
      <c r="L590" s="185"/>
      <c r="M590" s="185"/>
      <c r="N590" s="185"/>
      <c r="O590" s="185"/>
      <c r="P590" s="185"/>
      <c r="Q590" s="185"/>
      <c r="R590" s="185"/>
      <c r="S590" s="185"/>
      <c r="U590" s="185"/>
      <c r="V590" s="185"/>
      <c r="X590" s="185"/>
      <c r="Y590" s="185"/>
      <c r="Z590" s="185"/>
      <c r="AA590" s="26"/>
      <c r="AB590" s="185"/>
      <c r="AC590" s="185"/>
      <c r="AD590" s="185"/>
      <c r="AE590" s="185"/>
      <c r="AF590" s="185"/>
      <c r="AH590" s="185"/>
      <c r="AI590" s="185"/>
      <c r="AK590" s="185"/>
      <c r="AL590" s="185"/>
      <c r="AM590" s="185"/>
      <c r="AN590" s="185"/>
      <c r="AO590" s="185"/>
      <c r="AP590" s="185"/>
      <c r="AQ590" s="185"/>
      <c r="AR590" s="185"/>
      <c r="AS590" s="185"/>
      <c r="AT590" s="185"/>
      <c r="AU590" s="185"/>
      <c r="AV590" s="185"/>
      <c r="AW590" s="185"/>
      <c r="AX590" s="185"/>
      <c r="AY590" s="185"/>
      <c r="AZ590" s="185"/>
      <c r="BA590" s="185"/>
      <c r="BB590" s="185"/>
      <c r="BC590" s="185"/>
      <c r="BD590" s="185"/>
      <c r="BE590" s="185"/>
      <c r="BF590" s="185"/>
      <c r="BG590" s="185"/>
      <c r="BH590" s="185"/>
      <c r="BI590" s="185"/>
      <c r="BJ590" s="185"/>
    </row>
    <row r="591" spans="1:62" x14ac:dyDescent="0.3">
      <c r="A591" s="18" t="s">
        <v>138</v>
      </c>
      <c r="B591" s="184"/>
      <c r="C591" s="184"/>
      <c r="D591" s="184"/>
      <c r="E591" s="26"/>
      <c r="F591" s="26"/>
      <c r="G591" s="26"/>
      <c r="H591" s="26"/>
      <c r="I591" s="26"/>
      <c r="J591" s="185"/>
      <c r="L591" s="26"/>
      <c r="M591" s="26"/>
      <c r="N591" s="26"/>
      <c r="O591" s="26"/>
      <c r="P591" s="185"/>
      <c r="Q591" s="185"/>
      <c r="R591" s="26"/>
      <c r="S591" s="185"/>
      <c r="T591" s="26"/>
      <c r="U591" s="26"/>
      <c r="V591" s="185"/>
      <c r="W591" s="26"/>
      <c r="X591" s="26"/>
      <c r="Y591" s="185"/>
      <c r="Z591" s="185"/>
      <c r="AA591" s="26"/>
      <c r="AB591" s="26"/>
      <c r="AC591" s="185"/>
      <c r="AD591" s="185"/>
      <c r="AE591" s="26"/>
      <c r="AF591" s="185"/>
      <c r="AG591" s="26"/>
      <c r="AH591" s="26"/>
      <c r="AI591" s="185"/>
      <c r="AJ591" s="26"/>
      <c r="AK591" s="26"/>
      <c r="AL591" s="185"/>
      <c r="AM591" s="26"/>
      <c r="AN591" s="185"/>
      <c r="AO591" s="185"/>
      <c r="AP591" s="185"/>
      <c r="AQ591" s="185"/>
      <c r="AR591" s="185"/>
      <c r="AS591" s="185"/>
      <c r="AT591" s="185"/>
      <c r="AU591" s="185"/>
      <c r="AV591" s="185"/>
      <c r="AW591" s="185"/>
      <c r="AX591" s="185"/>
      <c r="AY591" s="185"/>
      <c r="AZ591" s="185"/>
      <c r="BA591" s="185"/>
      <c r="BB591" s="185"/>
      <c r="BC591" s="185"/>
      <c r="BD591" s="185"/>
      <c r="BE591" s="185"/>
      <c r="BF591" s="185"/>
      <c r="BG591" s="185"/>
      <c r="BH591" s="185"/>
      <c r="BI591" s="185"/>
      <c r="BJ591" s="185"/>
    </row>
    <row r="592" spans="1:62" x14ac:dyDescent="0.3">
      <c r="A592" s="18" t="s">
        <v>52</v>
      </c>
      <c r="B592" s="184"/>
      <c r="C592" s="184"/>
      <c r="D592" s="184"/>
      <c r="E592" s="26"/>
      <c r="F592" s="26"/>
      <c r="G592" s="26"/>
      <c r="H592" s="26"/>
      <c r="I592" s="26"/>
      <c r="J592" s="185"/>
      <c r="L592" s="26"/>
      <c r="M592" s="26"/>
      <c r="N592" s="26"/>
      <c r="O592" s="26"/>
      <c r="P592" s="185"/>
      <c r="Q592" s="185"/>
      <c r="R592" s="26"/>
      <c r="S592" s="185"/>
      <c r="T592" s="26"/>
      <c r="U592" s="26"/>
      <c r="V592" s="185"/>
      <c r="W592" s="26"/>
      <c r="X592" s="26"/>
      <c r="Y592" s="185"/>
      <c r="Z592" s="185"/>
      <c r="AA592" s="26"/>
      <c r="AB592" s="26"/>
      <c r="AC592" s="185"/>
      <c r="AD592" s="185"/>
      <c r="AE592" s="26"/>
      <c r="AF592" s="185"/>
      <c r="AG592" s="26"/>
      <c r="AH592" s="26"/>
      <c r="AI592" s="185"/>
      <c r="AJ592" s="26"/>
      <c r="AK592" s="26"/>
      <c r="AL592" s="185"/>
      <c r="AM592" s="26"/>
      <c r="AN592" s="185"/>
      <c r="AO592" s="185"/>
      <c r="AP592" s="185"/>
      <c r="AQ592" s="185"/>
      <c r="AR592" s="185"/>
      <c r="AS592" s="185"/>
      <c r="AT592" s="185"/>
      <c r="AU592" s="185"/>
      <c r="AV592" s="185"/>
      <c r="AW592" s="185"/>
      <c r="AX592" s="185"/>
      <c r="AY592" s="185"/>
      <c r="AZ592" s="185"/>
      <c r="BA592" s="185"/>
      <c r="BB592" s="185"/>
      <c r="BC592" s="185"/>
      <c r="BD592" s="185"/>
      <c r="BE592" s="185"/>
      <c r="BF592" s="185"/>
      <c r="BG592" s="185"/>
      <c r="BH592" s="185"/>
      <c r="BI592" s="185"/>
      <c r="BJ592" s="185"/>
    </row>
    <row r="593" spans="1:62" x14ac:dyDescent="0.3">
      <c r="A593" s="184"/>
      <c r="B593" s="184"/>
      <c r="C593" s="184"/>
      <c r="D593" s="184"/>
      <c r="E593" s="26"/>
      <c r="F593" s="26"/>
      <c r="G593" s="26"/>
      <c r="H593" s="26"/>
      <c r="I593" s="26"/>
      <c r="J593" s="185"/>
      <c r="L593" s="26"/>
      <c r="M593" s="26"/>
      <c r="N593" s="26"/>
      <c r="O593" s="26"/>
      <c r="P593" s="185"/>
      <c r="Q593" s="185"/>
      <c r="R593" s="26"/>
      <c r="S593" s="185"/>
      <c r="T593" s="26"/>
      <c r="U593" s="26"/>
      <c r="V593" s="185"/>
      <c r="W593" s="26"/>
      <c r="X593" s="26"/>
      <c r="Y593" s="185"/>
      <c r="Z593" s="185"/>
      <c r="AA593" s="26"/>
      <c r="AB593" s="26"/>
      <c r="AC593" s="185"/>
      <c r="AD593" s="185"/>
      <c r="AE593" s="26"/>
      <c r="AF593" s="185"/>
      <c r="AG593" s="26"/>
      <c r="AH593" s="26"/>
      <c r="AI593" s="185"/>
      <c r="AJ593" s="26"/>
      <c r="AK593" s="26"/>
      <c r="AL593" s="185"/>
      <c r="AM593" s="26"/>
      <c r="AN593" s="185"/>
      <c r="AO593" s="185"/>
      <c r="AP593" s="185"/>
      <c r="AQ593" s="185"/>
      <c r="AR593" s="185"/>
      <c r="AS593" s="185"/>
      <c r="AT593" s="185"/>
      <c r="AU593" s="185"/>
      <c r="AV593" s="185"/>
      <c r="AW593" s="185"/>
      <c r="AX593" s="185"/>
      <c r="AY593" s="185"/>
      <c r="AZ593" s="185"/>
      <c r="BA593" s="185"/>
      <c r="BB593" s="185"/>
      <c r="BC593" s="185"/>
      <c r="BD593" s="185"/>
      <c r="BE593" s="185"/>
      <c r="BF593" s="185"/>
      <c r="BG593" s="185"/>
      <c r="BH593" s="185"/>
      <c r="BI593" s="185"/>
      <c r="BJ593" s="185"/>
    </row>
    <row r="594" spans="1:62" ht="13.5" thickBot="1" x14ac:dyDescent="0.35">
      <c r="A594" s="184"/>
      <c r="B594" s="185"/>
      <c r="C594" s="185"/>
      <c r="D594" s="185"/>
      <c r="E594" s="26"/>
      <c r="F594" s="26"/>
      <c r="G594" s="26"/>
      <c r="H594" s="26"/>
      <c r="I594" s="26"/>
      <c r="J594" s="185"/>
      <c r="L594" s="26"/>
      <c r="M594" s="26"/>
      <c r="N594" s="26"/>
      <c r="O594" s="26"/>
      <c r="P594" s="185"/>
      <c r="Q594" s="185"/>
      <c r="R594" s="26"/>
      <c r="S594" s="185"/>
      <c r="T594" s="26"/>
      <c r="U594" s="26"/>
      <c r="V594" s="185"/>
      <c r="W594" s="26"/>
      <c r="X594" s="26"/>
      <c r="Y594" s="185"/>
      <c r="Z594" s="185"/>
      <c r="AA594" s="26"/>
      <c r="AB594" s="26"/>
      <c r="AC594" s="185"/>
      <c r="AD594" s="185"/>
      <c r="AE594" s="26"/>
      <c r="AF594" s="185"/>
      <c r="AG594" s="26"/>
      <c r="AH594" s="26"/>
      <c r="AI594" s="185"/>
      <c r="AJ594" s="26"/>
      <c r="AK594" s="26"/>
      <c r="AL594" s="185"/>
      <c r="AM594" s="26"/>
      <c r="AN594" s="185"/>
      <c r="AO594" s="185"/>
      <c r="AP594" s="185"/>
      <c r="AQ594" s="185"/>
      <c r="AR594" s="185"/>
      <c r="AS594" s="185"/>
      <c r="AT594" s="185"/>
      <c r="AU594" s="185"/>
      <c r="AV594" s="185"/>
      <c r="AW594" s="185"/>
      <c r="AX594" s="185"/>
      <c r="AY594" s="185"/>
      <c r="AZ594" s="185"/>
      <c r="BA594" s="185"/>
      <c r="BB594" s="185"/>
      <c r="BC594" s="185"/>
      <c r="BD594" s="185"/>
      <c r="BE594" s="185"/>
      <c r="BF594" s="185"/>
      <c r="BG594" s="185"/>
      <c r="BH594" s="185"/>
      <c r="BI594" s="185"/>
      <c r="BJ594" s="185"/>
    </row>
    <row r="595" spans="1:62" ht="41.5" customHeight="1" x14ac:dyDescent="0.3">
      <c r="A595" s="82" t="s">
        <v>36</v>
      </c>
      <c r="B595" s="36" t="s">
        <v>19</v>
      </c>
      <c r="C595" s="37" t="s">
        <v>142</v>
      </c>
      <c r="D595" s="74" t="s">
        <v>43</v>
      </c>
      <c r="E595" s="36" t="s">
        <v>19</v>
      </c>
      <c r="F595" s="37" t="s">
        <v>142</v>
      </c>
      <c r="G595" s="74" t="s">
        <v>43</v>
      </c>
      <c r="H595" s="82" t="s">
        <v>36</v>
      </c>
      <c r="I595" s="36" t="s">
        <v>19</v>
      </c>
      <c r="J595" s="37" t="s">
        <v>142</v>
      </c>
      <c r="K595" s="74" t="s">
        <v>43</v>
      </c>
      <c r="L595" s="36" t="s">
        <v>19</v>
      </c>
      <c r="M595" s="37" t="s">
        <v>142</v>
      </c>
      <c r="N595" s="74" t="s">
        <v>43</v>
      </c>
      <c r="O595" s="82" t="s">
        <v>36</v>
      </c>
      <c r="P595" s="36" t="s">
        <v>19</v>
      </c>
      <c r="Q595" s="37" t="s">
        <v>142</v>
      </c>
      <c r="R595" s="74" t="s">
        <v>43</v>
      </c>
      <c r="S595" s="36" t="s">
        <v>19</v>
      </c>
      <c r="T595" s="37" t="s">
        <v>142</v>
      </c>
      <c r="U595" s="74" t="s">
        <v>43</v>
      </c>
      <c r="V595" s="185"/>
      <c r="W595" s="185"/>
      <c r="X595" s="185"/>
      <c r="Y595" s="185"/>
      <c r="Z595" s="185"/>
      <c r="AA595" s="185"/>
      <c r="AB595" s="185"/>
      <c r="AC595" s="185"/>
      <c r="AD595" s="185"/>
      <c r="AE595" s="185"/>
      <c r="AF595" s="185"/>
      <c r="AG595" s="185"/>
      <c r="AH595" s="185"/>
      <c r="AI595" s="185"/>
      <c r="AJ595" s="185"/>
      <c r="AK595" s="185"/>
      <c r="AL595" s="185"/>
      <c r="AM595" s="185"/>
      <c r="AN595" s="185"/>
      <c r="AO595" s="185"/>
      <c r="AP595" s="185"/>
      <c r="AQ595" s="185"/>
      <c r="AR595" s="185"/>
      <c r="AS595" s="185"/>
      <c r="AT595" s="185"/>
      <c r="AU595" s="185"/>
      <c r="AV595" s="185"/>
      <c r="AW595" s="185"/>
      <c r="AX595" s="185"/>
      <c r="AY595" s="185"/>
      <c r="AZ595" s="185"/>
      <c r="BA595" s="185"/>
      <c r="BB595" s="185"/>
      <c r="BC595" s="185"/>
      <c r="BD595" s="185"/>
      <c r="BE595" s="185"/>
      <c r="BF595" s="185"/>
      <c r="BG595" s="185"/>
      <c r="BH595" s="185"/>
      <c r="BI595" s="185"/>
      <c r="BJ595" s="185"/>
    </row>
    <row r="596" spans="1:62" ht="12.75" hidden="1" customHeight="1" x14ac:dyDescent="0.3">
      <c r="A596" s="83"/>
      <c r="B596" s="75" t="s">
        <v>78</v>
      </c>
      <c r="C596" s="40" t="s">
        <v>78</v>
      </c>
      <c r="D596" s="43"/>
      <c r="E596" s="75" t="s">
        <v>79</v>
      </c>
      <c r="F596" s="40" t="s">
        <v>79</v>
      </c>
      <c r="G596" s="43"/>
      <c r="H596" s="83"/>
      <c r="I596" s="75" t="s">
        <v>73</v>
      </c>
      <c r="J596" s="40" t="s">
        <v>73</v>
      </c>
      <c r="K596" s="43"/>
      <c r="L596" s="75" t="s">
        <v>74</v>
      </c>
      <c r="M596" s="40" t="s">
        <v>74</v>
      </c>
      <c r="N596" s="43"/>
      <c r="O596" s="83"/>
      <c r="P596" s="75" t="s">
        <v>72</v>
      </c>
      <c r="Q596" s="40" t="s">
        <v>72</v>
      </c>
      <c r="R596" s="43"/>
      <c r="S596" s="75" t="s">
        <v>80</v>
      </c>
      <c r="T596" s="40" t="s">
        <v>80</v>
      </c>
      <c r="U596" s="43"/>
      <c r="V596" s="185"/>
      <c r="W596" s="185"/>
      <c r="X596" s="185"/>
      <c r="Y596" s="185"/>
      <c r="Z596" s="185"/>
      <c r="AA596" s="185"/>
      <c r="AB596" s="185"/>
      <c r="AC596" s="185"/>
      <c r="AD596" s="185"/>
      <c r="AE596" s="185"/>
      <c r="AF596" s="185"/>
      <c r="AG596" s="185"/>
      <c r="AH596" s="185"/>
      <c r="AI596" s="185"/>
      <c r="AJ596" s="185"/>
      <c r="AK596" s="185"/>
      <c r="AL596" s="185"/>
      <c r="AM596" s="185"/>
      <c r="AN596" s="185"/>
      <c r="AO596" s="185"/>
      <c r="AP596" s="185"/>
      <c r="AQ596" s="185"/>
      <c r="AR596" s="185"/>
      <c r="AS596" s="185"/>
      <c r="AT596" s="185"/>
      <c r="AU596" s="185"/>
      <c r="AV596" s="185"/>
      <c r="AW596" s="185"/>
      <c r="AX596" s="185"/>
      <c r="AY596" s="185"/>
      <c r="AZ596" s="185"/>
      <c r="BA596" s="185"/>
      <c r="BB596" s="185"/>
      <c r="BC596" s="185"/>
      <c r="BD596" s="185"/>
      <c r="BE596" s="185"/>
      <c r="BF596" s="185"/>
      <c r="BG596" s="185"/>
      <c r="BH596" s="185"/>
      <c r="BI596" s="185"/>
      <c r="BJ596" s="185"/>
    </row>
    <row r="597" spans="1:62" ht="13.5" thickBot="1" x14ac:dyDescent="0.35">
      <c r="A597" s="146"/>
      <c r="B597" s="224" t="s">
        <v>146</v>
      </c>
      <c r="C597" s="225"/>
      <c r="D597" s="125"/>
      <c r="E597" s="224" t="s">
        <v>147</v>
      </c>
      <c r="F597" s="225"/>
      <c r="G597" s="125"/>
      <c r="H597" s="146"/>
      <c r="I597" s="224" t="s">
        <v>365</v>
      </c>
      <c r="J597" s="225"/>
      <c r="K597" s="125"/>
      <c r="L597" s="224" t="s">
        <v>148</v>
      </c>
      <c r="M597" s="225"/>
      <c r="N597" s="125"/>
      <c r="O597" s="146"/>
      <c r="P597" s="224" t="s">
        <v>149</v>
      </c>
      <c r="Q597" s="225"/>
      <c r="R597" s="125"/>
      <c r="S597" s="224" t="s">
        <v>150</v>
      </c>
      <c r="T597" s="225"/>
      <c r="U597" s="125"/>
      <c r="V597" s="185"/>
      <c r="W597" s="185"/>
      <c r="X597" s="185"/>
      <c r="Y597" s="185"/>
      <c r="Z597" s="185"/>
      <c r="AA597" s="185"/>
      <c r="AB597" s="185"/>
      <c r="AC597" s="185"/>
      <c r="AD597" s="185"/>
      <c r="AE597" s="185"/>
      <c r="AF597" s="185"/>
      <c r="AG597" s="185"/>
      <c r="AH597" s="185"/>
      <c r="AI597" s="185"/>
      <c r="AJ597" s="185"/>
      <c r="AK597" s="185"/>
      <c r="AL597" s="185"/>
      <c r="AM597" s="185"/>
      <c r="AN597" s="185"/>
      <c r="AO597" s="185"/>
      <c r="AP597" s="185"/>
      <c r="AQ597" s="185"/>
      <c r="AR597" s="185"/>
      <c r="AS597" s="185"/>
      <c r="AT597" s="185"/>
      <c r="AU597" s="185"/>
      <c r="AV597" s="185"/>
      <c r="AW597" s="185"/>
      <c r="AX597" s="185"/>
      <c r="AY597" s="185"/>
      <c r="AZ597" s="185"/>
      <c r="BA597" s="185"/>
      <c r="BB597" s="185"/>
      <c r="BC597" s="185"/>
      <c r="BD597" s="185"/>
      <c r="BE597" s="185"/>
      <c r="BF597" s="185"/>
      <c r="BG597" s="185"/>
      <c r="BH597" s="185"/>
      <c r="BI597" s="185"/>
      <c r="BJ597" s="185"/>
    </row>
    <row r="598" spans="1:62" ht="13.5" hidden="1" customHeight="1" thickBot="1" x14ac:dyDescent="0.35">
      <c r="A598" s="87"/>
      <c r="B598" s="76"/>
      <c r="C598" s="73"/>
      <c r="D598" s="67"/>
      <c r="E598" s="78"/>
      <c r="F598" s="73"/>
      <c r="G598" s="67"/>
      <c r="H598" s="87"/>
      <c r="I598" s="76"/>
      <c r="J598" s="73"/>
      <c r="K598" s="67"/>
      <c r="L598" s="78"/>
      <c r="M598" s="73"/>
      <c r="N598" s="67"/>
      <c r="O598" s="87"/>
      <c r="P598" s="76"/>
      <c r="Q598" s="73"/>
      <c r="R598" s="67"/>
      <c r="S598" s="78"/>
      <c r="T598" s="73"/>
      <c r="U598" s="67"/>
      <c r="V598" s="185"/>
      <c r="W598" s="185"/>
      <c r="X598" s="185"/>
      <c r="Y598" s="185"/>
      <c r="Z598" s="185"/>
      <c r="AA598" s="185"/>
      <c r="AB598" s="185"/>
      <c r="AC598" s="185"/>
      <c r="AD598" s="185"/>
      <c r="AE598" s="185"/>
      <c r="AF598" s="185"/>
      <c r="AG598" s="185"/>
      <c r="AH598" s="185"/>
      <c r="AI598" s="185"/>
      <c r="AJ598" s="185"/>
      <c r="AK598" s="185"/>
      <c r="AL598" s="185"/>
      <c r="AM598" s="185"/>
      <c r="AN598" s="185"/>
      <c r="AO598" s="185"/>
      <c r="AP598" s="185"/>
      <c r="AQ598" s="185"/>
      <c r="AR598" s="185"/>
      <c r="AS598" s="185"/>
      <c r="AT598" s="185"/>
      <c r="AU598" s="185"/>
      <c r="AV598" s="185"/>
      <c r="AW598" s="185"/>
      <c r="AX598" s="185"/>
      <c r="AY598" s="185"/>
      <c r="AZ598" s="185"/>
      <c r="BA598" s="185"/>
      <c r="BB598" s="185"/>
      <c r="BC598" s="185"/>
      <c r="BD598" s="185"/>
      <c r="BE598" s="185"/>
      <c r="BF598" s="185"/>
      <c r="BG598" s="185"/>
      <c r="BH598" s="185"/>
      <c r="BI598" s="185"/>
      <c r="BJ598" s="185"/>
    </row>
    <row r="599" spans="1:62" x14ac:dyDescent="0.3">
      <c r="A599" s="84">
        <f t="shared" ref="A599:B618" si="91">A402</f>
        <v>0</v>
      </c>
      <c r="B599" s="142">
        <f t="shared" si="91"/>
        <v>1.455486910720751E-3</v>
      </c>
      <c r="C599" s="58">
        <f t="shared" ref="C599:C630" si="92">C402/$C499</f>
        <v>1.012604881310377</v>
      </c>
      <c r="D599" s="143">
        <f>B599*C599</f>
        <v>1.4738331504791933E-3</v>
      </c>
      <c r="E599" s="142">
        <f t="shared" ref="E599:E630" si="93">E402</f>
        <v>6.3234513258213774E-4</v>
      </c>
      <c r="F599" s="58">
        <f t="shared" ref="F599:F630" si="94">F402/$G499</f>
        <v>1.0021892257137701</v>
      </c>
      <c r="G599" s="143">
        <f>E599*F599</f>
        <v>6.3372947880636389E-4</v>
      </c>
      <c r="H599" s="147">
        <f t="shared" ref="H599:I607" si="95">H402</f>
        <v>0</v>
      </c>
      <c r="I599" s="142">
        <f t="shared" si="95"/>
        <v>2.9951098422250863E-3</v>
      </c>
      <c r="J599" s="58">
        <f t="shared" ref="J599:J607" si="96">J402/$C499</f>
        <v>0.99537407172555559</v>
      </c>
      <c r="K599" s="143">
        <f t="shared" ref="K599:K607" si="97">I599*J599</f>
        <v>2.9812546789208705E-3</v>
      </c>
      <c r="L599" s="142">
        <f t="shared" ref="L599:L607" si="98">L402</f>
        <v>8.1817311549391326E-5</v>
      </c>
      <c r="M599" s="58">
        <f t="shared" ref="M599:M607" si="99">M402/$G499</f>
        <v>0.98380142679229599</v>
      </c>
      <c r="N599" s="143">
        <f t="shared" ref="N599:N607" si="100">L599*M599</f>
        <v>8.0491987838600984E-5</v>
      </c>
      <c r="O599" s="84">
        <f>H599</f>
        <v>0</v>
      </c>
      <c r="P599" s="142">
        <f t="shared" ref="P599:P607" si="101">P402</f>
        <v>1.0202320630450416E-4</v>
      </c>
      <c r="Q599" s="58">
        <f t="shared" ref="Q599:Q607" si="102">Q402/$C499</f>
        <v>0.95597985383029882</v>
      </c>
      <c r="R599" s="143">
        <f t="shared" ref="R599:R607" si="103">P599*Q599</f>
        <v>9.7532129850278303E-5</v>
      </c>
      <c r="S599" s="142">
        <f t="shared" ref="S599:S607" si="104">S402</f>
        <v>3.6436859394465772E-6</v>
      </c>
      <c r="T599" s="58">
        <f t="shared" ref="T599:T607" si="105">T402/$G499</f>
        <v>0.98380142679229599</v>
      </c>
      <c r="U599" s="143">
        <f t="shared" ref="U599:U607" si="106">S599*T599</f>
        <v>3.58466342601057E-6</v>
      </c>
      <c r="V599" s="185"/>
      <c r="W599" s="185"/>
      <c r="X599" s="185"/>
      <c r="Y599" s="185"/>
      <c r="Z599" s="185"/>
      <c r="AA599" s="185"/>
      <c r="AB599" s="185"/>
      <c r="AC599" s="185"/>
      <c r="AD599" s="185"/>
      <c r="AE599" s="185"/>
      <c r="AF599" s="185"/>
      <c r="AG599" s="185"/>
      <c r="AH599" s="185"/>
      <c r="AI599" s="185"/>
      <c r="AJ599" s="185"/>
      <c r="AK599" s="185"/>
      <c r="AL599" s="185"/>
      <c r="AM599" s="185"/>
      <c r="AN599" s="185"/>
      <c r="AO599" s="185"/>
      <c r="AP599" s="185"/>
      <c r="AQ599" s="185"/>
      <c r="AR599" s="185"/>
      <c r="AS599" s="185"/>
      <c r="AT599" s="185"/>
      <c r="AU599" s="185"/>
      <c r="AV599" s="185"/>
      <c r="AW599" s="185"/>
      <c r="AX599" s="185"/>
      <c r="AY599" s="185"/>
      <c r="AZ599" s="185"/>
      <c r="BA599" s="185"/>
      <c r="BB599" s="185"/>
      <c r="BC599" s="185"/>
      <c r="BD599" s="185"/>
      <c r="BE599" s="185"/>
      <c r="BF599" s="185"/>
      <c r="BG599" s="185"/>
      <c r="BH599" s="185"/>
      <c r="BI599" s="185"/>
      <c r="BJ599" s="185"/>
    </row>
    <row r="600" spans="1:62" x14ac:dyDescent="0.3">
      <c r="A600" s="84">
        <f t="shared" si="91"/>
        <v>1</v>
      </c>
      <c r="B600" s="133">
        <f t="shared" si="91"/>
        <v>2.6304100041041152E-3</v>
      </c>
      <c r="C600" s="73">
        <f t="shared" si="92"/>
        <v>1.0113709827568313</v>
      </c>
      <c r="D600" s="43">
        <f>B600*C600</f>
        <v>2.6603203509041797E-3</v>
      </c>
      <c r="E600" s="133">
        <f t="shared" si="93"/>
        <v>1.5230607226886692E-3</v>
      </c>
      <c r="F600" s="73">
        <f t="shared" si="94"/>
        <v>1.0017208994610318</v>
      </c>
      <c r="G600" s="43">
        <f>E600*F600</f>
        <v>1.5256817570654629E-3</v>
      </c>
      <c r="H600" s="84">
        <f t="shared" si="95"/>
        <v>1</v>
      </c>
      <c r="I600" s="133">
        <f t="shared" si="95"/>
        <v>2.9437669948965211E-3</v>
      </c>
      <c r="J600" s="73">
        <f t="shared" si="96"/>
        <v>0.99416116958572998</v>
      </c>
      <c r="K600" s="43">
        <f t="shared" si="97"/>
        <v>2.9265788386341951E-3</v>
      </c>
      <c r="L600" s="133">
        <f t="shared" si="98"/>
        <v>1.4508494922523644E-4</v>
      </c>
      <c r="M600" s="73">
        <f t="shared" si="99"/>
        <v>0.98334169321721177</v>
      </c>
      <c r="N600" s="43">
        <f t="shared" si="100"/>
        <v>1.426680796314772E-4</v>
      </c>
      <c r="O600" s="84">
        <f>H600</f>
        <v>1</v>
      </c>
      <c r="P600" s="133">
        <f t="shared" si="101"/>
        <v>2.815575498663264E-4</v>
      </c>
      <c r="Q600" s="73">
        <f t="shared" si="102"/>
        <v>0.95481495508190073</v>
      </c>
      <c r="R600" s="43">
        <f t="shared" si="103"/>
        <v>2.6883535932858645E-4</v>
      </c>
      <c r="S600" s="133">
        <f t="shared" si="104"/>
        <v>1.2256034523593032E-5</v>
      </c>
      <c r="T600" s="73">
        <f t="shared" si="105"/>
        <v>0.98334169321721177</v>
      </c>
      <c r="U600" s="43">
        <f t="shared" si="106"/>
        <v>1.2051869740558576E-5</v>
      </c>
      <c r="V600" s="185"/>
      <c r="W600" s="185"/>
      <c r="X600" s="185"/>
      <c r="Y600" s="185"/>
      <c r="Z600" s="185"/>
      <c r="AA600" s="185"/>
      <c r="AB600" s="185"/>
      <c r="AC600" s="185"/>
      <c r="AD600" s="185"/>
      <c r="AE600" s="185"/>
      <c r="AF600" s="185"/>
      <c r="AG600" s="185"/>
      <c r="AH600" s="185"/>
      <c r="AI600" s="185"/>
      <c r="AJ600" s="185"/>
      <c r="AK600" s="185"/>
      <c r="AL600" s="185"/>
      <c r="AM600" s="185"/>
      <c r="AN600" s="185"/>
      <c r="AO600" s="185"/>
      <c r="AP600" s="185"/>
      <c r="AQ600" s="185"/>
      <c r="AR600" s="185"/>
      <c r="AS600" s="185"/>
      <c r="AT600" s="185"/>
      <c r="AU600" s="185"/>
      <c r="AV600" s="185"/>
      <c r="AW600" s="185"/>
      <c r="AX600" s="185"/>
      <c r="AY600" s="185"/>
      <c r="AZ600" s="185"/>
      <c r="BA600" s="185"/>
      <c r="BB600" s="185"/>
      <c r="BC600" s="185"/>
      <c r="BD600" s="185"/>
      <c r="BE600" s="185"/>
      <c r="BF600" s="185"/>
      <c r="BG600" s="185"/>
      <c r="BH600" s="185"/>
      <c r="BI600" s="185"/>
      <c r="BJ600" s="185"/>
    </row>
    <row r="601" spans="1:62" x14ac:dyDescent="0.3">
      <c r="A601" s="84">
        <f t="shared" si="91"/>
        <v>2</v>
      </c>
      <c r="B601" s="133">
        <f t="shared" si="91"/>
        <v>3.4038651557957295E-3</v>
      </c>
      <c r="C601" s="73">
        <f t="shared" si="92"/>
        <v>1.0108303148934661</v>
      </c>
      <c r="D601" s="43">
        <f>B601*C601</f>
        <v>3.4407300872878943E-3</v>
      </c>
      <c r="E601" s="133">
        <f t="shared" si="93"/>
        <v>2.4628004508895729E-3</v>
      </c>
      <c r="F601" s="73">
        <f t="shared" si="94"/>
        <v>1.0010789323253031</v>
      </c>
      <c r="G601" s="43">
        <f>E601*F601</f>
        <v>2.4654576459068088E-3</v>
      </c>
      <c r="H601" s="84">
        <f t="shared" si="95"/>
        <v>2</v>
      </c>
      <c r="I601" s="133">
        <f t="shared" si="95"/>
        <v>1.9116101415041996E-3</v>
      </c>
      <c r="J601" s="73">
        <f t="shared" si="96"/>
        <v>0.99362970190021738</v>
      </c>
      <c r="K601" s="43">
        <f t="shared" si="97"/>
        <v>1.8994326150522502E-3</v>
      </c>
      <c r="L601" s="133">
        <f t="shared" si="98"/>
        <v>1.4011628658053656E-4</v>
      </c>
      <c r="M601" s="73">
        <f t="shared" si="99"/>
        <v>0.98271150465812629</v>
      </c>
      <c r="N601" s="43">
        <f t="shared" si="100"/>
        <v>1.3769388681266831E-4</v>
      </c>
      <c r="O601" s="84">
        <f t="shared" ref="O601:O607" si="107">H601</f>
        <v>2</v>
      </c>
      <c r="P601" s="133">
        <f t="shared" si="101"/>
        <v>5.4025925156703334E-4</v>
      </c>
      <c r="Q601" s="73">
        <f t="shared" si="102"/>
        <v>0.95430452145222899</v>
      </c>
      <c r="R601" s="43">
        <f t="shared" si="103"/>
        <v>5.1557184652681711E-4</v>
      </c>
      <c r="S601" s="133">
        <f t="shared" si="104"/>
        <v>1.3581011228846333E-5</v>
      </c>
      <c r="T601" s="73">
        <f t="shared" si="105"/>
        <v>0.98271150465812629</v>
      </c>
      <c r="U601" s="43">
        <f t="shared" si="106"/>
        <v>1.3346215979478489E-5</v>
      </c>
      <c r="V601" s="185"/>
      <c r="W601" s="185"/>
      <c r="X601" s="185"/>
      <c r="Y601" s="185"/>
      <c r="Z601" s="185"/>
      <c r="AA601" s="185"/>
      <c r="AB601" s="185"/>
      <c r="AC601" s="185"/>
      <c r="AD601" s="185"/>
      <c r="AE601" s="185"/>
      <c r="AF601" s="185"/>
      <c r="AG601" s="185"/>
      <c r="AH601" s="185"/>
      <c r="AI601" s="185"/>
      <c r="AJ601" s="185"/>
      <c r="AK601" s="185"/>
      <c r="AL601" s="185"/>
      <c r="AM601" s="185"/>
      <c r="AN601" s="185"/>
      <c r="AO601" s="185"/>
      <c r="AP601" s="185"/>
      <c r="AQ601" s="185"/>
      <c r="AR601" s="185"/>
      <c r="AS601" s="185"/>
      <c r="AT601" s="185"/>
      <c r="AU601" s="185"/>
      <c r="AV601" s="185"/>
      <c r="AW601" s="185"/>
      <c r="AX601" s="185"/>
      <c r="AY601" s="185"/>
      <c r="AZ601" s="185"/>
      <c r="BA601" s="185"/>
      <c r="BB601" s="185"/>
      <c r="BC601" s="185"/>
      <c r="BD601" s="185"/>
      <c r="BE601" s="185"/>
      <c r="BF601" s="185"/>
      <c r="BG601" s="185"/>
      <c r="BH601" s="185"/>
      <c r="BI601" s="185"/>
      <c r="BJ601" s="185"/>
    </row>
    <row r="602" spans="1:62" x14ac:dyDescent="0.3">
      <c r="A602" s="84">
        <f t="shared" si="91"/>
        <v>3</v>
      </c>
      <c r="B602" s="133">
        <f t="shared" si="91"/>
        <v>4.1803015050741639E-3</v>
      </c>
      <c r="C602" s="73">
        <f t="shared" si="92"/>
        <v>1.0088090965361405</v>
      </c>
      <c r="D602" s="43">
        <f>B602*C602</f>
        <v>4.2171261845825357E-3</v>
      </c>
      <c r="E602" s="133">
        <f t="shared" si="93"/>
        <v>2.065969927666209E-3</v>
      </c>
      <c r="F602" s="73">
        <f t="shared" si="94"/>
        <v>1.0012028107787652</v>
      </c>
      <c r="G602" s="43">
        <f>E602*F602</f>
        <v>2.0684548985638106E-3</v>
      </c>
      <c r="H602" s="84">
        <f t="shared" si="95"/>
        <v>3</v>
      </c>
      <c r="I602" s="133">
        <f t="shared" si="95"/>
        <v>1.453499445662871E-3</v>
      </c>
      <c r="J602" s="73">
        <f t="shared" si="96"/>
        <v>0.99164287724302835</v>
      </c>
      <c r="K602" s="43">
        <f t="shared" si="97"/>
        <v>1.4413523723682761E-3</v>
      </c>
      <c r="L602" s="133">
        <f t="shared" si="98"/>
        <v>1.3117269382007679E-4</v>
      </c>
      <c r="M602" s="73">
        <f t="shared" si="99"/>
        <v>0.98283311023533448</v>
      </c>
      <c r="N602" s="43">
        <f t="shared" si="100"/>
        <v>1.2892086664513329E-4</v>
      </c>
      <c r="O602" s="84">
        <f t="shared" si="107"/>
        <v>3</v>
      </c>
      <c r="P602" s="133">
        <f t="shared" si="101"/>
        <v>5.1839713593035397E-4</v>
      </c>
      <c r="Q602" s="73">
        <f t="shared" si="102"/>
        <v>0.95239632994983903</v>
      </c>
      <c r="R602" s="43">
        <f t="shared" si="103"/>
        <v>4.9371952971657691E-4</v>
      </c>
      <c r="S602" s="133">
        <f t="shared" si="104"/>
        <v>1.3581011228846333E-5</v>
      </c>
      <c r="T602" s="73">
        <f t="shared" si="105"/>
        <v>0.98283311023533448</v>
      </c>
      <c r="U602" s="43">
        <f t="shared" si="106"/>
        <v>1.3347867506188044E-5</v>
      </c>
      <c r="V602" s="185"/>
      <c r="W602" s="185"/>
      <c r="X602" s="185"/>
      <c r="Y602" s="185"/>
      <c r="Z602" s="185"/>
      <c r="AA602" s="185"/>
      <c r="AB602" s="185"/>
      <c r="AC602" s="185"/>
      <c r="AD602" s="185"/>
      <c r="AE602" s="185"/>
      <c r="AF602" s="185"/>
      <c r="AG602" s="185"/>
      <c r="AH602" s="185"/>
      <c r="AI602" s="185"/>
      <c r="AJ602" s="185"/>
      <c r="AK602" s="185"/>
      <c r="AL602" s="185"/>
      <c r="AM602" s="185"/>
      <c r="AN602" s="185"/>
      <c r="AO602" s="185"/>
      <c r="AP602" s="185"/>
      <c r="AQ602" s="185"/>
      <c r="AR602" s="185"/>
      <c r="AS602" s="185"/>
      <c r="AT602" s="185"/>
      <c r="AU602" s="185"/>
      <c r="AV602" s="185"/>
      <c r="AW602" s="185"/>
      <c r="AX602" s="185"/>
      <c r="AY602" s="185"/>
      <c r="AZ602" s="185"/>
      <c r="BA602" s="185"/>
      <c r="BB602" s="185"/>
      <c r="BC602" s="185"/>
      <c r="BD602" s="185"/>
      <c r="BE602" s="185"/>
      <c r="BF602" s="185"/>
      <c r="BG602" s="185"/>
      <c r="BH602" s="185"/>
      <c r="BI602" s="185"/>
      <c r="BJ602" s="185"/>
    </row>
    <row r="603" spans="1:62" x14ac:dyDescent="0.3">
      <c r="A603" s="84">
        <f t="shared" si="91"/>
        <v>4</v>
      </c>
      <c r="B603" s="133">
        <f t="shared" si="91"/>
        <v>3.9600241278258024E-3</v>
      </c>
      <c r="C603" s="73">
        <f t="shared" si="92"/>
        <v>1.0075427817093818</v>
      </c>
      <c r="D603" s="43">
        <f>B603*C603</f>
        <v>3.9898937253858777E-3</v>
      </c>
      <c r="E603" s="133">
        <f t="shared" si="93"/>
        <v>2.3269903386011095E-3</v>
      </c>
      <c r="F603" s="73">
        <f t="shared" si="94"/>
        <v>1.0009612470183666</v>
      </c>
      <c r="G603" s="43">
        <f>E603*F603</f>
        <v>2.3292271511258576E-3</v>
      </c>
      <c r="H603" s="84">
        <f t="shared" si="95"/>
        <v>4</v>
      </c>
      <c r="I603" s="133">
        <f t="shared" si="95"/>
        <v>1.0788622822525001E-3</v>
      </c>
      <c r="J603" s="73">
        <f t="shared" si="96"/>
        <v>0.99039811043569659</v>
      </c>
      <c r="K603" s="43">
        <f t="shared" si="97"/>
        <v>1.0685031657632193E-3</v>
      </c>
      <c r="L603" s="133">
        <f t="shared" si="98"/>
        <v>1.209041243543637E-4</v>
      </c>
      <c r="M603" s="73">
        <f t="shared" si="99"/>
        <v>0.98259597859787118</v>
      </c>
      <c r="N603" s="43">
        <f t="shared" si="100"/>
        <v>1.1879990638649471E-4</v>
      </c>
      <c r="O603" s="84">
        <f t="shared" si="107"/>
        <v>4</v>
      </c>
      <c r="P603" s="133">
        <f t="shared" si="101"/>
        <v>3.9981172081018348E-4</v>
      </c>
      <c r="Q603" s="73">
        <f t="shared" si="102"/>
        <v>0.95120082765142866</v>
      </c>
      <c r="R603" s="43">
        <f t="shared" si="103"/>
        <v>3.8030123973938843E-4</v>
      </c>
      <c r="S603" s="133">
        <f t="shared" si="104"/>
        <v>7.6186160552064792E-6</v>
      </c>
      <c r="T603" s="73">
        <f t="shared" si="105"/>
        <v>0.98259597859787118</v>
      </c>
      <c r="U603" s="43">
        <f t="shared" si="106"/>
        <v>7.486021498327063E-6</v>
      </c>
      <c r="V603" s="185"/>
      <c r="W603" s="185"/>
      <c r="X603" s="185"/>
      <c r="Y603" s="185"/>
      <c r="Z603" s="185"/>
      <c r="AA603" s="185"/>
      <c r="AB603" s="185"/>
      <c r="AC603" s="185"/>
      <c r="AD603" s="185"/>
      <c r="AE603" s="185"/>
      <c r="AF603" s="185"/>
      <c r="AG603" s="185"/>
      <c r="AH603" s="185"/>
      <c r="AI603" s="185"/>
      <c r="AJ603" s="185"/>
      <c r="AK603" s="185"/>
      <c r="AL603" s="185"/>
      <c r="AM603" s="185"/>
      <c r="AN603" s="185"/>
      <c r="AO603" s="185"/>
      <c r="AP603" s="185"/>
      <c r="AQ603" s="185"/>
      <c r="AR603" s="185"/>
      <c r="AS603" s="185"/>
      <c r="AT603" s="185"/>
      <c r="AU603" s="185"/>
      <c r="AV603" s="185"/>
      <c r="AW603" s="185"/>
      <c r="AX603" s="185"/>
      <c r="AY603" s="185"/>
      <c r="AZ603" s="185"/>
      <c r="BA603" s="185"/>
      <c r="BB603" s="185"/>
      <c r="BC603" s="185"/>
      <c r="BD603" s="185"/>
      <c r="BE603" s="185"/>
      <c r="BF603" s="185"/>
      <c r="BG603" s="185"/>
      <c r="BH603" s="185"/>
      <c r="BI603" s="185"/>
      <c r="BJ603" s="185"/>
    </row>
    <row r="604" spans="1:62" x14ac:dyDescent="0.3">
      <c r="A604" s="84">
        <f t="shared" si="91"/>
        <v>5</v>
      </c>
      <c r="B604" s="133">
        <f t="shared" si="91"/>
        <v>4.9746250398735176E-3</v>
      </c>
      <c r="C604" s="73">
        <f t="shared" si="92"/>
        <v>1.0062824071996088</v>
      </c>
      <c r="D604" s="43">
        <f t="shared" ref="D604:D667" si="108">B604*C604</f>
        <v>5.0058776600393736E-3</v>
      </c>
      <c r="E604" s="133">
        <f t="shared" si="93"/>
        <v>2.5707860523677168E-3</v>
      </c>
      <c r="F604" s="73">
        <f t="shared" si="94"/>
        <v>1.000857152222141</v>
      </c>
      <c r="G604" s="43">
        <f t="shared" ref="G604:G667" si="109">E604*F604</f>
        <v>2.5729896073451528E-3</v>
      </c>
      <c r="H604" s="84">
        <f t="shared" si="95"/>
        <v>5</v>
      </c>
      <c r="I604" s="133">
        <f t="shared" si="95"/>
        <v>1.1706169190912913E-3</v>
      </c>
      <c r="J604" s="73">
        <f t="shared" si="96"/>
        <v>0.98915918286301041</v>
      </c>
      <c r="K604" s="43">
        <f t="shared" si="97"/>
        <v>1.1579264751339566E-3</v>
      </c>
      <c r="L604" s="133">
        <f t="shared" si="98"/>
        <v>1.1560421753335049E-4</v>
      </c>
      <c r="M604" s="73">
        <f t="shared" si="99"/>
        <v>0.98249379369464052</v>
      </c>
      <c r="N604" s="43">
        <f t="shared" si="100"/>
        <v>1.13580426251442E-4</v>
      </c>
      <c r="O604" s="84">
        <f t="shared" si="107"/>
        <v>5</v>
      </c>
      <c r="P604" s="133">
        <f t="shared" si="101"/>
        <v>3.7132472164723754E-4</v>
      </c>
      <c r="Q604" s="73">
        <f t="shared" si="102"/>
        <v>0.95001093348652499</v>
      </c>
      <c r="R604" s="43">
        <f t="shared" si="103"/>
        <v>3.5276254543871617E-4</v>
      </c>
      <c r="S604" s="133">
        <f t="shared" si="104"/>
        <v>1.0268569465713081E-5</v>
      </c>
      <c r="T604" s="73">
        <f t="shared" si="105"/>
        <v>0.98249379369464052</v>
      </c>
      <c r="U604" s="43">
        <f t="shared" si="106"/>
        <v>1.0088805770185393E-5</v>
      </c>
      <c r="V604" s="185"/>
      <c r="W604" s="185"/>
      <c r="X604" s="185"/>
      <c r="Y604" s="185"/>
      <c r="Z604" s="185"/>
      <c r="AA604" s="185"/>
      <c r="AB604" s="185"/>
      <c r="AC604" s="185"/>
      <c r="AD604" s="185"/>
      <c r="AE604" s="185"/>
      <c r="AF604" s="185"/>
      <c r="AG604" s="185"/>
      <c r="AH604" s="185"/>
      <c r="AI604" s="185"/>
      <c r="AJ604" s="185"/>
      <c r="AK604" s="185"/>
      <c r="AL604" s="185"/>
      <c r="AM604" s="185"/>
      <c r="AN604" s="185"/>
      <c r="AO604" s="185"/>
      <c r="AP604" s="185"/>
      <c r="AQ604" s="185"/>
      <c r="AR604" s="185"/>
      <c r="AS604" s="185"/>
      <c r="AT604" s="185"/>
      <c r="AU604" s="185"/>
      <c r="AV604" s="185"/>
      <c r="AW604" s="185"/>
      <c r="AX604" s="185"/>
      <c r="AY604" s="185"/>
      <c r="AZ604" s="185"/>
      <c r="BA604" s="185"/>
      <c r="BB604" s="185"/>
      <c r="BC604" s="185"/>
      <c r="BD604" s="185"/>
      <c r="BE604" s="185"/>
      <c r="BF604" s="185"/>
      <c r="BG604" s="185"/>
      <c r="BH604" s="185"/>
      <c r="BI604" s="185"/>
      <c r="BJ604" s="185"/>
    </row>
    <row r="605" spans="1:62" x14ac:dyDescent="0.3">
      <c r="A605" s="84">
        <f t="shared" si="91"/>
        <v>6</v>
      </c>
      <c r="B605" s="133">
        <f t="shared" si="91"/>
        <v>6.2171219452248003E-3</v>
      </c>
      <c r="C605" s="73">
        <f t="shared" si="92"/>
        <v>1.004696767155115</v>
      </c>
      <c r="D605" s="43">
        <f t="shared" si="108"/>
        <v>6.246322319376477E-3</v>
      </c>
      <c r="E605" s="133">
        <f t="shared" si="93"/>
        <v>3.0878582115928172E-3</v>
      </c>
      <c r="F605" s="73">
        <f t="shared" si="94"/>
        <v>1.0007482093470632</v>
      </c>
      <c r="G605" s="43">
        <f t="shared" si="109"/>
        <v>3.0901685759691369E-3</v>
      </c>
      <c r="H605" s="84">
        <f t="shared" si="95"/>
        <v>6</v>
      </c>
      <c r="I605" s="133">
        <f t="shared" si="95"/>
        <v>1.0772060613709335E-3</v>
      </c>
      <c r="J605" s="73">
        <f t="shared" si="96"/>
        <v>0.98760052457831371</v>
      </c>
      <c r="K605" s="43">
        <f t="shared" si="97"/>
        <v>1.0638492712888733E-3</v>
      </c>
      <c r="L605" s="133">
        <f t="shared" si="98"/>
        <v>1.2388532194118363E-4</v>
      </c>
      <c r="M605" s="73">
        <f t="shared" si="99"/>
        <v>0.98238684966332357</v>
      </c>
      <c r="N605" s="43">
        <f t="shared" si="100"/>
        <v>1.21703311141326E-4</v>
      </c>
      <c r="O605" s="84">
        <f t="shared" si="107"/>
        <v>6</v>
      </c>
      <c r="P605" s="133">
        <f t="shared" si="101"/>
        <v>3.0772583979507908E-4</v>
      </c>
      <c r="Q605" s="73">
        <f t="shared" si="102"/>
        <v>0.94851396268780541</v>
      </c>
      <c r="R605" s="43">
        <f t="shared" si="103"/>
        <v>2.9188225572546325E-4</v>
      </c>
      <c r="S605" s="133">
        <f t="shared" si="104"/>
        <v>7.2873718788931545E-6</v>
      </c>
      <c r="T605" s="73">
        <f t="shared" si="105"/>
        <v>0.98238684966332357</v>
      </c>
      <c r="U605" s="43">
        <f t="shared" si="106"/>
        <v>7.1590183024309408E-6</v>
      </c>
      <c r="V605" s="185"/>
      <c r="W605" s="185"/>
      <c r="X605" s="185"/>
      <c r="Y605" s="185"/>
      <c r="Z605" s="185"/>
      <c r="AA605" s="185"/>
      <c r="AB605" s="185"/>
      <c r="AC605" s="185"/>
      <c r="AD605" s="185"/>
      <c r="AE605" s="185"/>
      <c r="AF605" s="185"/>
      <c r="AG605" s="185"/>
      <c r="AH605" s="185"/>
      <c r="AI605" s="185"/>
      <c r="AJ605" s="185"/>
      <c r="AK605" s="185"/>
      <c r="AL605" s="185"/>
      <c r="AM605" s="185"/>
      <c r="AN605" s="185"/>
      <c r="AO605" s="185"/>
      <c r="AP605" s="185"/>
      <c r="AQ605" s="185"/>
      <c r="AR605" s="185"/>
      <c r="AS605" s="185"/>
      <c r="AT605" s="185"/>
      <c r="AU605" s="185"/>
      <c r="AV605" s="185"/>
      <c r="AW605" s="185"/>
      <c r="AX605" s="185"/>
      <c r="AY605" s="185"/>
      <c r="AZ605" s="185"/>
      <c r="BA605" s="185"/>
      <c r="BB605" s="185"/>
      <c r="BC605" s="185"/>
      <c r="BD605" s="185"/>
      <c r="BE605" s="185"/>
      <c r="BF605" s="185"/>
      <c r="BG605" s="185"/>
      <c r="BH605" s="185"/>
      <c r="BI605" s="185"/>
      <c r="BJ605" s="185"/>
    </row>
    <row r="606" spans="1:62" x14ac:dyDescent="0.3">
      <c r="A606" s="84">
        <f t="shared" si="91"/>
        <v>7</v>
      </c>
      <c r="B606" s="133">
        <f t="shared" si="91"/>
        <v>7.1389744879047845E-3</v>
      </c>
      <c r="C606" s="73">
        <f t="shared" si="92"/>
        <v>1.0027022038853437</v>
      </c>
      <c r="D606" s="43">
        <f t="shared" si="108"/>
        <v>7.1582654525033703E-3</v>
      </c>
      <c r="E606" s="133">
        <f t="shared" si="93"/>
        <v>3.6271237306309107E-3</v>
      </c>
      <c r="F606" s="73">
        <f t="shared" si="94"/>
        <v>1.0004990384794288</v>
      </c>
      <c r="G606" s="43">
        <f t="shared" si="109"/>
        <v>3.6289338049421446E-3</v>
      </c>
      <c r="H606" s="84">
        <f t="shared" si="95"/>
        <v>7</v>
      </c>
      <c r="I606" s="133">
        <f t="shared" si="95"/>
        <v>8.0293588338350031E-4</v>
      </c>
      <c r="J606" s="73">
        <f t="shared" si="96"/>
        <v>0.98563990143715574</v>
      </c>
      <c r="K606" s="43">
        <f t="shared" si="97"/>
        <v>7.9140564495846881E-4</v>
      </c>
      <c r="L606" s="133">
        <f t="shared" si="98"/>
        <v>9.3079613544044381E-5</v>
      </c>
      <c r="M606" s="73">
        <f t="shared" si="99"/>
        <v>0.98214225049102732</v>
      </c>
      <c r="N606" s="43">
        <f t="shared" si="100"/>
        <v>9.1417421120982862E-5</v>
      </c>
      <c r="O606" s="84">
        <f t="shared" si="107"/>
        <v>7</v>
      </c>
      <c r="P606" s="133">
        <f t="shared" si="101"/>
        <v>1.4541619340154976E-4</v>
      </c>
      <c r="Q606" s="73">
        <f t="shared" si="102"/>
        <v>0.94663093571619539</v>
      </c>
      <c r="R606" s="43">
        <f t="shared" si="103"/>
        <v>1.3765546722799629E-4</v>
      </c>
      <c r="S606" s="133">
        <f t="shared" si="104"/>
        <v>8.2811044078331304E-6</v>
      </c>
      <c r="T606" s="73">
        <f t="shared" si="105"/>
        <v>0.98214225049102732</v>
      </c>
      <c r="U606" s="43">
        <f t="shared" si="106"/>
        <v>8.1332225196603972E-6</v>
      </c>
      <c r="V606" s="185"/>
      <c r="W606" s="185"/>
      <c r="X606" s="185"/>
      <c r="Y606" s="185"/>
      <c r="Z606" s="185"/>
      <c r="AA606" s="185"/>
      <c r="AB606" s="185"/>
      <c r="AC606" s="185"/>
      <c r="AD606" s="185"/>
      <c r="AE606" s="185"/>
      <c r="AF606" s="185"/>
      <c r="AG606" s="185"/>
      <c r="AH606" s="185"/>
      <c r="AI606" s="185"/>
      <c r="AJ606" s="185"/>
      <c r="AK606" s="185"/>
      <c r="AL606" s="185"/>
      <c r="AM606" s="185"/>
      <c r="AN606" s="185"/>
      <c r="AO606" s="185"/>
      <c r="AP606" s="185"/>
      <c r="AQ606" s="185"/>
      <c r="AR606" s="185"/>
      <c r="AS606" s="185"/>
      <c r="AT606" s="185"/>
      <c r="AU606" s="185"/>
      <c r="AV606" s="185"/>
      <c r="AW606" s="185"/>
      <c r="AX606" s="185"/>
      <c r="AY606" s="185"/>
      <c r="AZ606" s="185"/>
      <c r="BA606" s="185"/>
      <c r="BB606" s="185"/>
      <c r="BC606" s="185"/>
      <c r="BD606" s="185"/>
      <c r="BE606" s="185"/>
      <c r="BF606" s="185"/>
      <c r="BG606" s="185"/>
      <c r="BH606" s="185"/>
      <c r="BI606" s="185"/>
      <c r="BJ606" s="185"/>
    </row>
    <row r="607" spans="1:62" x14ac:dyDescent="0.3">
      <c r="A607" s="84">
        <f t="shared" si="91"/>
        <v>8</v>
      </c>
      <c r="B607" s="133">
        <f t="shared" si="91"/>
        <v>7.9975593929089237E-3</v>
      </c>
      <c r="C607" s="73">
        <f t="shared" si="92"/>
        <v>1.0015157858800428</v>
      </c>
      <c r="D607" s="43">
        <f t="shared" si="108"/>
        <v>8.0096819805114978E-3</v>
      </c>
      <c r="E607" s="133">
        <f t="shared" si="93"/>
        <v>3.9109999897314306E-3</v>
      </c>
      <c r="F607" s="73">
        <f t="shared" si="94"/>
        <v>1.0003850529225302</v>
      </c>
      <c r="G607" s="43">
        <f t="shared" si="109"/>
        <v>3.9125059317074926E-3</v>
      </c>
      <c r="H607" s="84">
        <f t="shared" si="95"/>
        <v>8</v>
      </c>
      <c r="I607" s="133">
        <f t="shared" si="95"/>
        <v>5.2270331022242719E-4</v>
      </c>
      <c r="J607" s="73">
        <f t="shared" si="96"/>
        <v>0.9844736719013305</v>
      </c>
      <c r="K607" s="43">
        <f t="shared" si="97"/>
        <v>5.1458764712965319E-4</v>
      </c>
      <c r="L607" s="133">
        <f t="shared" si="98"/>
        <v>8.0161090667824696E-5</v>
      </c>
      <c r="M607" s="73">
        <f t="shared" si="99"/>
        <v>0.9820303562991588</v>
      </c>
      <c r="N607" s="43">
        <f t="shared" si="100"/>
        <v>7.8720624429853058E-5</v>
      </c>
      <c r="O607" s="84">
        <f t="shared" si="107"/>
        <v>8</v>
      </c>
      <c r="P607" s="133">
        <f t="shared" si="101"/>
        <v>7.3536207141558187E-5</v>
      </c>
      <c r="Q607" s="73">
        <f t="shared" si="102"/>
        <v>0.94551086239616411</v>
      </c>
      <c r="R607" s="43">
        <f t="shared" si="103"/>
        <v>6.9529282631757643E-5</v>
      </c>
      <c r="S607" s="133">
        <f t="shared" si="104"/>
        <v>3.6436859394465772E-6</v>
      </c>
      <c r="T607" s="73">
        <f t="shared" si="105"/>
        <v>0.9820303562991588</v>
      </c>
      <c r="U607" s="43">
        <f t="shared" si="106"/>
        <v>3.5782102013569574E-6</v>
      </c>
      <c r="V607" s="185"/>
      <c r="W607" s="185"/>
      <c r="X607" s="185"/>
      <c r="Y607" s="185"/>
      <c r="Z607" s="185"/>
      <c r="AA607" s="185"/>
      <c r="AB607" s="185"/>
      <c r="AC607" s="185"/>
      <c r="AD607" s="185"/>
      <c r="AE607" s="185"/>
      <c r="AF607" s="185"/>
      <c r="AG607" s="185"/>
      <c r="AH607" s="185"/>
      <c r="AI607" s="185"/>
      <c r="AJ607" s="185"/>
      <c r="AK607" s="185"/>
      <c r="AL607" s="185"/>
      <c r="AM607" s="185"/>
      <c r="AN607" s="185"/>
      <c r="AO607" s="185"/>
      <c r="AP607" s="185"/>
      <c r="AQ607" s="185"/>
      <c r="AR607" s="185"/>
      <c r="AS607" s="185"/>
      <c r="AT607" s="185"/>
      <c r="AU607" s="185"/>
      <c r="AV607" s="185"/>
      <c r="AW607" s="185"/>
      <c r="AX607" s="185"/>
      <c r="AY607" s="185"/>
      <c r="AZ607" s="185"/>
      <c r="BA607" s="185"/>
      <c r="BB607" s="185"/>
      <c r="BC607" s="185"/>
      <c r="BD607" s="185"/>
      <c r="BE607" s="185"/>
      <c r="BF607" s="185"/>
      <c r="BG607" s="185"/>
      <c r="BH607" s="185"/>
      <c r="BI607" s="185"/>
      <c r="BJ607" s="185"/>
    </row>
    <row r="608" spans="1:62" x14ac:dyDescent="0.3">
      <c r="A608" s="84">
        <f t="shared" si="91"/>
        <v>9</v>
      </c>
      <c r="B608" s="133">
        <f t="shared" si="91"/>
        <v>9.6537802744755489E-3</v>
      </c>
      <c r="C608" s="73">
        <f t="shared" si="92"/>
        <v>1</v>
      </c>
      <c r="D608" s="43">
        <f t="shared" si="108"/>
        <v>9.6537802744755489E-3</v>
      </c>
      <c r="E608" s="133">
        <f t="shared" si="93"/>
        <v>5.6344634390896615E-3</v>
      </c>
      <c r="F608" s="73">
        <f t="shared" si="94"/>
        <v>1</v>
      </c>
      <c r="G608" s="43">
        <f t="shared" si="109"/>
        <v>5.6344634390896615E-3</v>
      </c>
      <c r="H608" s="84"/>
      <c r="I608" s="133"/>
      <c r="J608" s="73"/>
      <c r="K608" s="43"/>
      <c r="L608" s="133"/>
      <c r="M608" s="73"/>
      <c r="N608" s="43"/>
      <c r="O608" s="84"/>
      <c r="P608" s="133"/>
      <c r="Q608" s="73"/>
      <c r="R608" s="43"/>
      <c r="S608" s="133"/>
      <c r="T608" s="73"/>
      <c r="U608" s="43"/>
      <c r="V608" s="185"/>
      <c r="W608" s="185"/>
      <c r="X608" s="185"/>
      <c r="Y608" s="185"/>
      <c r="Z608" s="185"/>
      <c r="AA608" s="185"/>
      <c r="AB608" s="185"/>
      <c r="AC608" s="185"/>
      <c r="AD608" s="185"/>
      <c r="AE608" s="185"/>
      <c r="AF608" s="185"/>
      <c r="AG608" s="185"/>
      <c r="AH608" s="185"/>
      <c r="AI608" s="185"/>
      <c r="AJ608" s="185"/>
      <c r="AK608" s="185"/>
      <c r="AL608" s="185"/>
      <c r="AM608" s="185"/>
      <c r="AN608" s="185"/>
      <c r="AO608" s="185"/>
      <c r="AP608" s="185"/>
      <c r="AQ608" s="185"/>
      <c r="AR608" s="185"/>
      <c r="AS608" s="185"/>
      <c r="AT608" s="185"/>
      <c r="AU608" s="185"/>
      <c r="AV608" s="185"/>
      <c r="AW608" s="185"/>
      <c r="AX608" s="185"/>
      <c r="AY608" s="185"/>
      <c r="AZ608" s="185"/>
      <c r="BA608" s="185"/>
      <c r="BB608" s="185"/>
      <c r="BC608" s="185"/>
      <c r="BD608" s="185"/>
      <c r="BE608" s="185"/>
      <c r="BF608" s="185"/>
      <c r="BG608" s="185"/>
      <c r="BH608" s="185"/>
      <c r="BI608" s="185"/>
      <c r="BJ608" s="185"/>
    </row>
    <row r="609" spans="1:62" x14ac:dyDescent="0.3">
      <c r="A609" s="84">
        <f t="shared" si="91"/>
        <v>10</v>
      </c>
      <c r="B609" s="133">
        <f t="shared" si="91"/>
        <v>7.9809971840932564E-3</v>
      </c>
      <c r="C609" s="73">
        <f t="shared" si="92"/>
        <v>1</v>
      </c>
      <c r="D609" s="43">
        <f t="shared" si="108"/>
        <v>7.9809971840932564E-3</v>
      </c>
      <c r="E609" s="133">
        <f t="shared" si="93"/>
        <v>5.0405426309598697E-3</v>
      </c>
      <c r="F609" s="73">
        <f t="shared" si="94"/>
        <v>1</v>
      </c>
      <c r="G609" s="43">
        <f t="shared" si="109"/>
        <v>5.0405426309598697E-3</v>
      </c>
      <c r="H609" s="84"/>
      <c r="I609" s="133"/>
      <c r="J609" s="73"/>
      <c r="K609" s="43"/>
      <c r="L609" s="133"/>
      <c r="M609" s="73"/>
      <c r="N609" s="43"/>
      <c r="O609" s="84"/>
      <c r="P609" s="133"/>
      <c r="Q609" s="73"/>
      <c r="R609" s="43"/>
      <c r="S609" s="133"/>
      <c r="T609" s="73"/>
      <c r="U609" s="43"/>
      <c r="V609" s="185"/>
      <c r="W609" s="185"/>
      <c r="X609" s="185"/>
      <c r="Y609" s="185"/>
      <c r="Z609" s="185"/>
      <c r="AA609" s="185"/>
      <c r="AB609" s="185"/>
      <c r="AC609" s="185"/>
      <c r="AD609" s="185"/>
      <c r="AE609" s="185"/>
      <c r="AF609" s="185"/>
      <c r="AG609" s="185"/>
      <c r="AH609" s="185"/>
      <c r="AI609" s="185"/>
      <c r="AJ609" s="185"/>
      <c r="AK609" s="185"/>
      <c r="AL609" s="185"/>
      <c r="AM609" s="185"/>
      <c r="AN609" s="185"/>
      <c r="AO609" s="185"/>
      <c r="AP609" s="185"/>
      <c r="AQ609" s="185"/>
      <c r="AR609" s="185"/>
      <c r="AS609" s="185"/>
      <c r="AT609" s="185"/>
      <c r="AU609" s="185"/>
      <c r="AV609" s="185"/>
      <c r="AW609" s="185"/>
      <c r="AX609" s="185"/>
      <c r="AY609" s="185"/>
      <c r="AZ609" s="185"/>
      <c r="BA609" s="185"/>
      <c r="BB609" s="185"/>
      <c r="BC609" s="185"/>
      <c r="BD609" s="185"/>
      <c r="BE609" s="185"/>
      <c r="BF609" s="185"/>
      <c r="BG609" s="185"/>
      <c r="BH609" s="185"/>
      <c r="BI609" s="185"/>
      <c r="BJ609" s="185"/>
    </row>
    <row r="610" spans="1:62" x14ac:dyDescent="0.3">
      <c r="A610" s="84">
        <f t="shared" si="91"/>
        <v>11</v>
      </c>
      <c r="B610" s="133">
        <f t="shared" si="91"/>
        <v>7.7908630268894085E-3</v>
      </c>
      <c r="C610" s="73">
        <f t="shared" si="92"/>
        <v>1</v>
      </c>
      <c r="D610" s="43">
        <f t="shared" si="108"/>
        <v>7.7908630268894085E-3</v>
      </c>
      <c r="E610" s="133">
        <f t="shared" si="93"/>
        <v>5.6689128334262472E-3</v>
      </c>
      <c r="F610" s="73">
        <f t="shared" si="94"/>
        <v>1</v>
      </c>
      <c r="G610" s="43">
        <f t="shared" si="109"/>
        <v>5.6689128334262472E-3</v>
      </c>
      <c r="H610" s="84"/>
      <c r="I610" s="133"/>
      <c r="J610" s="73"/>
      <c r="K610" s="43"/>
      <c r="L610" s="133"/>
      <c r="M610" s="73"/>
      <c r="N610" s="43"/>
      <c r="O610" s="84"/>
      <c r="P610" s="133"/>
      <c r="Q610" s="73"/>
      <c r="R610" s="43"/>
      <c r="S610" s="133"/>
      <c r="T610" s="73"/>
      <c r="U610" s="43"/>
      <c r="V610" s="185"/>
      <c r="W610" s="185"/>
      <c r="X610" s="185"/>
      <c r="Y610" s="185"/>
      <c r="Z610" s="185"/>
      <c r="AA610" s="185"/>
      <c r="AB610" s="185"/>
      <c r="AC610" s="185"/>
      <c r="AD610" s="185"/>
      <c r="AE610" s="185"/>
      <c r="AF610" s="185"/>
      <c r="AG610" s="185"/>
      <c r="AH610" s="185"/>
      <c r="AI610" s="185"/>
      <c r="AJ610" s="185"/>
      <c r="AK610" s="185"/>
      <c r="AL610" s="185"/>
      <c r="AM610" s="185"/>
      <c r="AN610" s="185"/>
      <c r="AO610" s="185"/>
      <c r="AP610" s="185"/>
      <c r="AQ610" s="185"/>
      <c r="AR610" s="185"/>
      <c r="AS610" s="185"/>
      <c r="AT610" s="185"/>
      <c r="AU610" s="185"/>
      <c r="AV610" s="185"/>
      <c r="AW610" s="185"/>
      <c r="AX610" s="185"/>
      <c r="AY610" s="185"/>
      <c r="AZ610" s="185"/>
      <c r="BA610" s="185"/>
      <c r="BB610" s="185"/>
      <c r="BC610" s="185"/>
      <c r="BD610" s="185"/>
      <c r="BE610" s="185"/>
      <c r="BF610" s="185"/>
      <c r="BG610" s="185"/>
      <c r="BH610" s="185"/>
      <c r="BI610" s="185"/>
      <c r="BJ610" s="185"/>
    </row>
    <row r="611" spans="1:62" x14ac:dyDescent="0.3">
      <c r="A611" s="84">
        <f t="shared" si="91"/>
        <v>12</v>
      </c>
      <c r="B611" s="133">
        <f t="shared" si="91"/>
        <v>7.2121794508700297E-3</v>
      </c>
      <c r="C611" s="73">
        <f t="shared" si="92"/>
        <v>1</v>
      </c>
      <c r="D611" s="43">
        <f t="shared" si="108"/>
        <v>7.2121794508700297E-3</v>
      </c>
      <c r="E611" s="133">
        <f t="shared" si="93"/>
        <v>5.8805778620904621E-3</v>
      </c>
      <c r="F611" s="73">
        <f t="shared" si="94"/>
        <v>1.0000000000000002</v>
      </c>
      <c r="G611" s="43">
        <f t="shared" si="109"/>
        <v>5.8805778620904638E-3</v>
      </c>
      <c r="H611" s="84"/>
      <c r="I611" s="133"/>
      <c r="J611" s="73"/>
      <c r="K611" s="43"/>
      <c r="L611" s="133"/>
      <c r="M611" s="73"/>
      <c r="N611" s="43"/>
      <c r="O611" s="84"/>
      <c r="P611" s="133"/>
      <c r="Q611" s="73"/>
      <c r="R611" s="43"/>
      <c r="S611" s="133"/>
      <c r="T611" s="73"/>
      <c r="U611" s="43"/>
      <c r="V611" s="185"/>
      <c r="W611" s="185"/>
      <c r="X611" s="185"/>
      <c r="Y611" s="185"/>
      <c r="Z611" s="185"/>
      <c r="AA611" s="185"/>
      <c r="AB611" s="185"/>
      <c r="AC611" s="185"/>
      <c r="AD611" s="185"/>
      <c r="AE611" s="185"/>
      <c r="AF611" s="185"/>
      <c r="AG611" s="185"/>
      <c r="AH611" s="185"/>
      <c r="AI611" s="185"/>
      <c r="AJ611" s="185"/>
      <c r="AK611" s="185"/>
      <c r="AL611" s="185"/>
      <c r="AM611" s="185"/>
      <c r="AN611" s="185"/>
      <c r="AO611" s="185"/>
      <c r="AP611" s="185"/>
      <c r="AQ611" s="185"/>
      <c r="AR611" s="185"/>
      <c r="AS611" s="185"/>
      <c r="AT611" s="185"/>
      <c r="AU611" s="185"/>
      <c r="AV611" s="185"/>
      <c r="AW611" s="185"/>
      <c r="AX611" s="185"/>
      <c r="AY611" s="185"/>
      <c r="AZ611" s="185"/>
      <c r="BA611" s="185"/>
      <c r="BB611" s="185"/>
      <c r="BC611" s="185"/>
      <c r="BD611" s="185"/>
      <c r="BE611" s="185"/>
      <c r="BF611" s="185"/>
      <c r="BG611" s="185"/>
      <c r="BH611" s="185"/>
      <c r="BI611" s="185"/>
      <c r="BJ611" s="185"/>
    </row>
    <row r="612" spans="1:62" x14ac:dyDescent="0.3">
      <c r="A612" s="84">
        <f t="shared" si="91"/>
        <v>13</v>
      </c>
      <c r="B612" s="133">
        <f t="shared" si="91"/>
        <v>6.9200220873616766E-3</v>
      </c>
      <c r="C612" s="73">
        <f t="shared" si="92"/>
        <v>1</v>
      </c>
      <c r="D612" s="43">
        <f t="shared" si="108"/>
        <v>6.9200220873616766E-3</v>
      </c>
      <c r="E612" s="133">
        <f t="shared" si="93"/>
        <v>6.8468171243964314E-3</v>
      </c>
      <c r="F612" s="73">
        <f t="shared" si="94"/>
        <v>1</v>
      </c>
      <c r="G612" s="43">
        <f t="shared" si="109"/>
        <v>6.8468171243964314E-3</v>
      </c>
      <c r="H612" s="84"/>
      <c r="I612" s="133"/>
      <c r="J612" s="73"/>
      <c r="K612" s="43"/>
      <c r="L612" s="133"/>
      <c r="M612" s="73"/>
      <c r="N612" s="43"/>
      <c r="O612" s="84"/>
      <c r="P612" s="133"/>
      <c r="Q612" s="73"/>
      <c r="R612" s="43"/>
      <c r="S612" s="133"/>
      <c r="T612" s="73"/>
      <c r="U612" s="43"/>
      <c r="V612" s="185"/>
      <c r="W612" s="185"/>
      <c r="X612" s="185"/>
      <c r="Y612" s="185"/>
      <c r="Z612" s="185"/>
      <c r="AA612" s="185"/>
      <c r="AB612" s="185"/>
      <c r="AC612" s="185"/>
      <c r="AD612" s="185"/>
      <c r="AE612" s="185"/>
      <c r="AF612" s="185"/>
      <c r="AG612" s="185"/>
      <c r="AH612" s="185"/>
      <c r="AI612" s="185"/>
      <c r="AJ612" s="185"/>
      <c r="AK612" s="185"/>
      <c r="AL612" s="185"/>
      <c r="AM612" s="185"/>
      <c r="AN612" s="185"/>
      <c r="AO612" s="185"/>
      <c r="AP612" s="185"/>
      <c r="AQ612" s="185"/>
      <c r="AR612" s="185"/>
      <c r="AS612" s="185"/>
      <c r="AT612" s="185"/>
      <c r="AU612" s="185"/>
      <c r="AV612" s="185"/>
      <c r="AW612" s="185"/>
      <c r="AX612" s="185"/>
      <c r="AY612" s="185"/>
      <c r="AZ612" s="185"/>
      <c r="BA612" s="185"/>
      <c r="BB612" s="185"/>
      <c r="BC612" s="185"/>
      <c r="BD612" s="185"/>
      <c r="BE612" s="185"/>
      <c r="BF612" s="185"/>
      <c r="BG612" s="185"/>
      <c r="BH612" s="185"/>
      <c r="BI612" s="185"/>
      <c r="BJ612" s="185"/>
    </row>
    <row r="613" spans="1:62" x14ac:dyDescent="0.3">
      <c r="A613" s="84">
        <f t="shared" si="91"/>
        <v>14</v>
      </c>
      <c r="B613" s="133">
        <f t="shared" si="91"/>
        <v>6.5841404925799651E-3</v>
      </c>
      <c r="C613" s="73">
        <f t="shared" si="92"/>
        <v>1</v>
      </c>
      <c r="D613" s="43">
        <f t="shared" si="108"/>
        <v>6.5841404925799651E-3</v>
      </c>
      <c r="E613" s="133">
        <f t="shared" si="93"/>
        <v>7.2164856251621026E-3</v>
      </c>
      <c r="F613" s="73">
        <f t="shared" si="94"/>
        <v>1</v>
      </c>
      <c r="G613" s="43">
        <f t="shared" si="109"/>
        <v>7.2164856251621026E-3</v>
      </c>
      <c r="H613" s="84"/>
      <c r="I613" s="133"/>
      <c r="J613" s="73"/>
      <c r="K613" s="43"/>
      <c r="L613" s="133"/>
      <c r="M613" s="73"/>
      <c r="N613" s="43"/>
      <c r="O613" s="84"/>
      <c r="P613" s="133"/>
      <c r="Q613" s="73"/>
      <c r="R613" s="43"/>
      <c r="S613" s="133"/>
      <c r="T613" s="73"/>
      <c r="U613" s="43"/>
      <c r="V613" s="185"/>
      <c r="W613" s="185"/>
      <c r="X613" s="185"/>
      <c r="Y613" s="185"/>
      <c r="Z613" s="185"/>
      <c r="AA613" s="185"/>
      <c r="AB613" s="185"/>
      <c r="AC613" s="185"/>
      <c r="AD613" s="185"/>
      <c r="AE613" s="185"/>
      <c r="AF613" s="185"/>
      <c r="AG613" s="185"/>
      <c r="AH613" s="185"/>
      <c r="AI613" s="185"/>
      <c r="AJ613" s="185"/>
      <c r="AK613" s="185"/>
      <c r="AL613" s="185"/>
      <c r="AM613" s="185"/>
      <c r="AN613" s="185"/>
      <c r="AO613" s="185"/>
      <c r="AP613" s="185"/>
      <c r="AQ613" s="185"/>
      <c r="AR613" s="185"/>
      <c r="AS613" s="185"/>
      <c r="AT613" s="185"/>
      <c r="AU613" s="185"/>
      <c r="AV613" s="185"/>
      <c r="AW613" s="185"/>
      <c r="AX613" s="185"/>
      <c r="AY613" s="185"/>
      <c r="AZ613" s="185"/>
      <c r="BA613" s="185"/>
      <c r="BB613" s="185"/>
      <c r="BC613" s="185"/>
      <c r="BD613" s="185"/>
      <c r="BE613" s="185"/>
      <c r="BF613" s="185"/>
      <c r="BG613" s="185"/>
      <c r="BH613" s="185"/>
      <c r="BI613" s="185"/>
      <c r="BJ613" s="185"/>
    </row>
    <row r="614" spans="1:62" x14ac:dyDescent="0.3">
      <c r="A614" s="84">
        <f t="shared" si="91"/>
        <v>15</v>
      </c>
      <c r="B614" s="133">
        <f t="shared" si="91"/>
        <v>6.2406402817430469E-3</v>
      </c>
      <c r="C614" s="73">
        <f t="shared" si="92"/>
        <v>1</v>
      </c>
      <c r="D614" s="43">
        <f t="shared" si="108"/>
        <v>6.2406402817430469E-3</v>
      </c>
      <c r="E614" s="133">
        <f t="shared" si="93"/>
        <v>8.0777204835767481E-3</v>
      </c>
      <c r="F614" s="73">
        <f t="shared" si="94"/>
        <v>1</v>
      </c>
      <c r="G614" s="43">
        <f t="shared" si="109"/>
        <v>8.0777204835767481E-3</v>
      </c>
      <c r="H614" s="84"/>
      <c r="I614" s="133"/>
      <c r="J614" s="73"/>
      <c r="K614" s="43"/>
      <c r="L614" s="133"/>
      <c r="M614" s="73"/>
      <c r="N614" s="43"/>
      <c r="O614" s="84"/>
      <c r="P614" s="133"/>
      <c r="Q614" s="73"/>
      <c r="R614" s="43"/>
      <c r="S614" s="133"/>
      <c r="T614" s="73"/>
      <c r="U614" s="43"/>
      <c r="V614" s="185"/>
      <c r="W614" s="185"/>
      <c r="X614" s="185"/>
      <c r="Y614" s="185"/>
      <c r="Z614" s="185"/>
      <c r="AA614" s="185"/>
      <c r="AB614" s="185"/>
      <c r="AC614" s="185"/>
      <c r="AD614" s="185"/>
      <c r="AE614" s="185"/>
      <c r="AF614" s="185"/>
      <c r="AG614" s="185"/>
      <c r="AH614" s="185"/>
      <c r="AI614" s="185"/>
      <c r="AJ614" s="185"/>
      <c r="AK614" s="185"/>
      <c r="AL614" s="185"/>
      <c r="AM614" s="185"/>
      <c r="AN614" s="185"/>
      <c r="AO614" s="185"/>
      <c r="AP614" s="185"/>
      <c r="AQ614" s="185"/>
      <c r="AR614" s="185"/>
      <c r="AS614" s="185"/>
      <c r="AT614" s="185"/>
      <c r="AU614" s="185"/>
      <c r="AV614" s="185"/>
      <c r="AW614" s="185"/>
      <c r="AX614" s="185"/>
      <c r="AY614" s="185"/>
      <c r="AZ614" s="185"/>
      <c r="BA614" s="185"/>
      <c r="BB614" s="185"/>
      <c r="BC614" s="185"/>
      <c r="BD614" s="185"/>
      <c r="BE614" s="185"/>
      <c r="BF614" s="185"/>
      <c r="BG614" s="185"/>
      <c r="BH614" s="185"/>
      <c r="BI614" s="185"/>
      <c r="BJ614" s="185"/>
    </row>
    <row r="615" spans="1:62" x14ac:dyDescent="0.3">
      <c r="A615" s="84">
        <f t="shared" si="91"/>
        <v>16</v>
      </c>
      <c r="B615" s="133">
        <f t="shared" si="91"/>
        <v>5.8424847818144294E-3</v>
      </c>
      <c r="C615" s="73">
        <f t="shared" si="92"/>
        <v>1</v>
      </c>
      <c r="D615" s="43">
        <f t="shared" si="108"/>
        <v>5.8424847818144294E-3</v>
      </c>
      <c r="E615" s="133">
        <f t="shared" si="93"/>
        <v>8.4815071345026912E-3</v>
      </c>
      <c r="F615" s="73">
        <f t="shared" si="94"/>
        <v>1</v>
      </c>
      <c r="G615" s="43">
        <f t="shared" si="109"/>
        <v>8.4815071345026912E-3</v>
      </c>
      <c r="H615" s="84"/>
      <c r="I615" s="133"/>
      <c r="J615" s="73"/>
      <c r="K615" s="43"/>
      <c r="L615" s="133"/>
      <c r="M615" s="73"/>
      <c r="N615" s="43"/>
      <c r="O615" s="84"/>
      <c r="P615" s="133"/>
      <c r="Q615" s="73"/>
      <c r="R615" s="43"/>
      <c r="S615" s="133"/>
      <c r="T615" s="73"/>
      <c r="U615" s="43"/>
      <c r="V615" s="185"/>
      <c r="W615" s="185"/>
      <c r="X615" s="185"/>
      <c r="Y615" s="185"/>
      <c r="Z615" s="185"/>
      <c r="AA615" s="185"/>
      <c r="AB615" s="185"/>
      <c r="AC615" s="185"/>
      <c r="AD615" s="185"/>
      <c r="AE615" s="185"/>
      <c r="AF615" s="185"/>
      <c r="AG615" s="185"/>
      <c r="AH615" s="185"/>
      <c r="AI615" s="185"/>
      <c r="AJ615" s="185"/>
      <c r="AK615" s="185"/>
      <c r="AL615" s="185"/>
      <c r="AM615" s="185"/>
      <c r="AN615" s="185"/>
      <c r="AO615" s="185"/>
      <c r="AP615" s="185"/>
      <c r="AQ615" s="185"/>
      <c r="AR615" s="185"/>
      <c r="AS615" s="185"/>
      <c r="AT615" s="185"/>
      <c r="AU615" s="185"/>
      <c r="AV615" s="185"/>
      <c r="AW615" s="185"/>
      <c r="AX615" s="185"/>
      <c r="AY615" s="185"/>
      <c r="AZ615" s="185"/>
      <c r="BA615" s="185"/>
      <c r="BB615" s="185"/>
      <c r="BC615" s="185"/>
      <c r="BD615" s="185"/>
      <c r="BE615" s="185"/>
      <c r="BF615" s="185"/>
      <c r="BG615" s="185"/>
      <c r="BH615" s="185"/>
      <c r="BI615" s="185"/>
      <c r="BJ615" s="185"/>
    </row>
    <row r="616" spans="1:62" x14ac:dyDescent="0.3">
      <c r="A616" s="84">
        <f t="shared" si="91"/>
        <v>17</v>
      </c>
      <c r="B616" s="133">
        <f t="shared" si="91"/>
        <v>5.3565495751627815E-3</v>
      </c>
      <c r="C616" s="73">
        <f t="shared" si="92"/>
        <v>1</v>
      </c>
      <c r="D616" s="43">
        <f t="shared" si="108"/>
        <v>5.3565495751627815E-3</v>
      </c>
      <c r="E616" s="133">
        <f t="shared" si="93"/>
        <v>8.7978453228819177E-3</v>
      </c>
      <c r="F616" s="73">
        <f t="shared" si="94"/>
        <v>1</v>
      </c>
      <c r="G616" s="43">
        <f t="shared" si="109"/>
        <v>8.7978453228819177E-3</v>
      </c>
      <c r="H616" s="84"/>
      <c r="I616" s="133"/>
      <c r="J616" s="73"/>
      <c r="K616" s="43"/>
      <c r="L616" s="133"/>
      <c r="M616" s="73"/>
      <c r="N616" s="43"/>
      <c r="O616" s="84"/>
      <c r="P616" s="133"/>
      <c r="Q616" s="73"/>
      <c r="R616" s="43"/>
      <c r="S616" s="133"/>
      <c r="T616" s="73"/>
      <c r="U616" s="43"/>
      <c r="V616" s="185"/>
      <c r="W616" s="185"/>
      <c r="X616" s="185"/>
      <c r="Y616" s="185"/>
      <c r="Z616" s="185"/>
      <c r="AA616" s="185"/>
      <c r="AB616" s="185"/>
      <c r="AC616" s="185"/>
      <c r="AD616" s="185"/>
      <c r="AE616" s="185"/>
      <c r="AF616" s="185"/>
      <c r="AG616" s="185"/>
      <c r="AH616" s="185"/>
      <c r="AI616" s="185"/>
      <c r="AJ616" s="185"/>
      <c r="AK616" s="185"/>
      <c r="AL616" s="185"/>
      <c r="AM616" s="185"/>
      <c r="AN616" s="185"/>
      <c r="AO616" s="185"/>
      <c r="AP616" s="185"/>
      <c r="AQ616" s="185"/>
      <c r="AR616" s="185"/>
      <c r="AS616" s="185"/>
      <c r="AT616" s="185"/>
      <c r="AU616" s="185"/>
      <c r="AV616" s="185"/>
      <c r="AW616" s="185"/>
      <c r="AX616" s="185"/>
      <c r="AY616" s="185"/>
      <c r="AZ616" s="185"/>
      <c r="BA616" s="185"/>
      <c r="BB616" s="185"/>
      <c r="BC616" s="185"/>
      <c r="BD616" s="185"/>
      <c r="BE616" s="185"/>
      <c r="BF616" s="185"/>
      <c r="BG616" s="185"/>
      <c r="BH616" s="185"/>
      <c r="BI616" s="185"/>
      <c r="BJ616" s="185"/>
    </row>
    <row r="617" spans="1:62" x14ac:dyDescent="0.3">
      <c r="A617" s="84">
        <f t="shared" si="91"/>
        <v>18</v>
      </c>
      <c r="B617" s="133">
        <f t="shared" si="91"/>
        <v>4.9335507620106656E-3</v>
      </c>
      <c r="C617" s="73">
        <f t="shared" si="92"/>
        <v>1</v>
      </c>
      <c r="D617" s="43">
        <f t="shared" si="108"/>
        <v>4.9335507620106656E-3</v>
      </c>
      <c r="E617" s="133">
        <f t="shared" si="93"/>
        <v>8.8743627276102952E-3</v>
      </c>
      <c r="F617" s="73">
        <f t="shared" si="94"/>
        <v>1</v>
      </c>
      <c r="G617" s="43">
        <f t="shared" si="109"/>
        <v>8.8743627276102952E-3</v>
      </c>
      <c r="H617" s="84"/>
      <c r="I617" s="133"/>
      <c r="J617" s="73"/>
      <c r="K617" s="43"/>
      <c r="L617" s="133"/>
      <c r="M617" s="73"/>
      <c r="N617" s="43"/>
      <c r="O617" s="84"/>
      <c r="P617" s="133"/>
      <c r="Q617" s="73"/>
      <c r="R617" s="43"/>
      <c r="S617" s="133"/>
      <c r="T617" s="73"/>
      <c r="U617" s="43"/>
      <c r="V617" s="185"/>
      <c r="W617" s="185"/>
      <c r="X617" s="185"/>
      <c r="Y617" s="185"/>
      <c r="Z617" s="185"/>
      <c r="AA617" s="185"/>
      <c r="AB617" s="185"/>
      <c r="AC617" s="185"/>
      <c r="AD617" s="185"/>
      <c r="AE617" s="185"/>
      <c r="AF617" s="185"/>
      <c r="AG617" s="185"/>
      <c r="AH617" s="185"/>
      <c r="AI617" s="185"/>
      <c r="AJ617" s="185"/>
      <c r="AK617" s="185"/>
      <c r="AL617" s="185"/>
      <c r="AM617" s="185"/>
      <c r="AN617" s="185"/>
      <c r="AO617" s="185"/>
      <c r="AP617" s="185"/>
      <c r="AQ617" s="185"/>
      <c r="AR617" s="185"/>
      <c r="AS617" s="185"/>
      <c r="AT617" s="185"/>
      <c r="AU617" s="185"/>
      <c r="AV617" s="185"/>
      <c r="AW617" s="185"/>
      <c r="AX617" s="185"/>
      <c r="AY617" s="185"/>
      <c r="AZ617" s="185"/>
      <c r="BA617" s="185"/>
      <c r="BB617" s="185"/>
      <c r="BC617" s="185"/>
      <c r="BD617" s="185"/>
      <c r="BE617" s="185"/>
      <c r="BF617" s="185"/>
      <c r="BG617" s="185"/>
      <c r="BH617" s="185"/>
      <c r="BI617" s="185"/>
      <c r="BJ617" s="185"/>
    </row>
    <row r="618" spans="1:62" x14ac:dyDescent="0.3">
      <c r="A618" s="84">
        <f t="shared" si="91"/>
        <v>19</v>
      </c>
      <c r="B618" s="133">
        <f t="shared" si="91"/>
        <v>4.9173197973713121E-3</v>
      </c>
      <c r="C618" s="73">
        <f t="shared" si="92"/>
        <v>1</v>
      </c>
      <c r="D618" s="43">
        <f t="shared" si="108"/>
        <v>4.9173197973713121E-3</v>
      </c>
      <c r="E618" s="133">
        <f t="shared" si="93"/>
        <v>9.1963320669868481E-3</v>
      </c>
      <c r="F618" s="73">
        <f t="shared" si="94"/>
        <v>1</v>
      </c>
      <c r="G618" s="43">
        <f t="shared" si="109"/>
        <v>9.1963320669868481E-3</v>
      </c>
      <c r="H618" s="84"/>
      <c r="I618" s="133"/>
      <c r="J618" s="73"/>
      <c r="K618" s="43"/>
      <c r="L618" s="133"/>
      <c r="M618" s="73"/>
      <c r="N618" s="43"/>
      <c r="O618" s="84"/>
      <c r="P618" s="133"/>
      <c r="Q618" s="73"/>
      <c r="R618" s="43"/>
      <c r="S618" s="133"/>
      <c r="T618" s="73"/>
      <c r="U618" s="43"/>
      <c r="V618" s="185"/>
      <c r="W618" s="185"/>
      <c r="X618" s="185"/>
      <c r="Y618" s="185"/>
      <c r="Z618" s="185"/>
      <c r="AA618" s="185"/>
      <c r="AB618" s="185"/>
      <c r="AC618" s="185"/>
      <c r="AD618" s="185"/>
      <c r="AE618" s="185"/>
      <c r="AF618" s="185"/>
      <c r="AG618" s="185"/>
      <c r="AH618" s="185"/>
      <c r="AI618" s="185"/>
      <c r="AJ618" s="185"/>
      <c r="AK618" s="185"/>
      <c r="AL618" s="185"/>
      <c r="AM618" s="185"/>
      <c r="AN618" s="185"/>
      <c r="AO618" s="185"/>
      <c r="AP618" s="185"/>
      <c r="AQ618" s="185"/>
      <c r="AR618" s="185"/>
      <c r="AS618" s="185"/>
      <c r="AT618" s="185"/>
      <c r="AU618" s="185"/>
      <c r="AV618" s="185"/>
      <c r="AW618" s="185"/>
      <c r="AX618" s="185"/>
      <c r="AY618" s="185"/>
      <c r="AZ618" s="185"/>
      <c r="BA618" s="185"/>
      <c r="BB618" s="185"/>
      <c r="BC618" s="185"/>
      <c r="BD618" s="185"/>
      <c r="BE618" s="185"/>
      <c r="BF618" s="185"/>
      <c r="BG618" s="185"/>
      <c r="BH618" s="185"/>
      <c r="BI618" s="185"/>
      <c r="BJ618" s="185"/>
    </row>
    <row r="619" spans="1:62" x14ac:dyDescent="0.3">
      <c r="A619" s="84">
        <f t="shared" ref="A619:B638" si="110">A422</f>
        <v>20</v>
      </c>
      <c r="B619" s="133">
        <f t="shared" si="110"/>
        <v>4.4684839384667571E-3</v>
      </c>
      <c r="C619" s="73">
        <f t="shared" si="92"/>
        <v>1</v>
      </c>
      <c r="D619" s="43">
        <f t="shared" si="108"/>
        <v>4.4684839384667571E-3</v>
      </c>
      <c r="E619" s="133">
        <f t="shared" si="93"/>
        <v>9.3646041085540168E-3</v>
      </c>
      <c r="F619" s="73">
        <f t="shared" si="94"/>
        <v>1</v>
      </c>
      <c r="G619" s="43">
        <f t="shared" si="109"/>
        <v>9.3646041085540168E-3</v>
      </c>
      <c r="H619" s="84"/>
      <c r="I619" s="133"/>
      <c r="J619" s="73"/>
      <c r="K619" s="43"/>
      <c r="L619" s="133"/>
      <c r="M619" s="73"/>
      <c r="N619" s="43"/>
      <c r="O619" s="84"/>
      <c r="P619" s="133"/>
      <c r="Q619" s="73"/>
      <c r="R619" s="43"/>
      <c r="S619" s="133"/>
      <c r="T619" s="73"/>
      <c r="U619" s="43"/>
      <c r="V619" s="185"/>
      <c r="W619" s="185"/>
      <c r="X619" s="185"/>
      <c r="Y619" s="185"/>
      <c r="Z619" s="185"/>
      <c r="AA619" s="185"/>
      <c r="AB619" s="185"/>
      <c r="AC619" s="185"/>
      <c r="AD619" s="185"/>
      <c r="AE619" s="185"/>
      <c r="AF619" s="185"/>
      <c r="AG619" s="185"/>
      <c r="AH619" s="185"/>
      <c r="AI619" s="185"/>
      <c r="AJ619" s="185"/>
      <c r="AK619" s="185"/>
      <c r="AL619" s="185"/>
      <c r="AM619" s="185"/>
      <c r="AN619" s="185"/>
      <c r="AO619" s="185"/>
      <c r="AP619" s="185"/>
      <c r="AQ619" s="185"/>
      <c r="AR619" s="185"/>
      <c r="AS619" s="185"/>
      <c r="AT619" s="185"/>
      <c r="AU619" s="185"/>
      <c r="AV619" s="185"/>
      <c r="AW619" s="185"/>
      <c r="AX619" s="185"/>
      <c r="AY619" s="185"/>
      <c r="AZ619" s="185"/>
      <c r="BA619" s="185"/>
      <c r="BB619" s="185"/>
      <c r="BC619" s="185"/>
      <c r="BD619" s="185"/>
      <c r="BE619" s="185"/>
      <c r="BF619" s="185"/>
      <c r="BG619" s="185"/>
      <c r="BH619" s="185"/>
      <c r="BI619" s="185"/>
      <c r="BJ619" s="185"/>
    </row>
    <row r="620" spans="1:62" x14ac:dyDescent="0.3">
      <c r="A620" s="84">
        <f t="shared" si="110"/>
        <v>21</v>
      </c>
      <c r="B620" s="133">
        <f t="shared" si="110"/>
        <v>4.2604625957419883E-3</v>
      </c>
      <c r="C620" s="73">
        <f t="shared" si="92"/>
        <v>1.0000000000000002</v>
      </c>
      <c r="D620" s="43">
        <f t="shared" si="108"/>
        <v>4.2604625957419892E-3</v>
      </c>
      <c r="E620" s="133">
        <f t="shared" si="93"/>
        <v>9.0055354214303718E-3</v>
      </c>
      <c r="F620" s="73">
        <f t="shared" si="94"/>
        <v>1.0000000000000002</v>
      </c>
      <c r="G620" s="43">
        <f t="shared" si="109"/>
        <v>9.0055354214303735E-3</v>
      </c>
      <c r="H620" s="84"/>
      <c r="I620" s="133"/>
      <c r="J620" s="73"/>
      <c r="K620" s="43"/>
      <c r="L620" s="133"/>
      <c r="M620" s="73"/>
      <c r="N620" s="43"/>
      <c r="O620" s="84"/>
      <c r="P620" s="133"/>
      <c r="Q620" s="73"/>
      <c r="R620" s="43"/>
      <c r="S620" s="133"/>
      <c r="T620" s="73"/>
      <c r="U620" s="43"/>
      <c r="V620" s="185"/>
      <c r="W620" s="185"/>
      <c r="X620" s="185"/>
      <c r="Y620" s="185"/>
      <c r="Z620" s="185"/>
      <c r="AA620" s="185"/>
      <c r="AB620" s="185"/>
      <c r="AC620" s="185"/>
      <c r="AD620" s="185"/>
      <c r="AE620" s="185"/>
      <c r="AF620" s="185"/>
      <c r="AG620" s="185"/>
      <c r="AH620" s="185"/>
      <c r="AI620" s="185"/>
      <c r="AJ620" s="185"/>
      <c r="AK620" s="185"/>
      <c r="AL620" s="185"/>
      <c r="AM620" s="185"/>
      <c r="AN620" s="185"/>
      <c r="AO620" s="185"/>
      <c r="AP620" s="185"/>
      <c r="AQ620" s="185"/>
      <c r="AR620" s="185"/>
      <c r="AS620" s="185"/>
      <c r="AT620" s="185"/>
      <c r="AU620" s="185"/>
      <c r="AV620" s="185"/>
      <c r="AW620" s="185"/>
      <c r="AX620" s="185"/>
      <c r="AY620" s="185"/>
      <c r="AZ620" s="185"/>
      <c r="BA620" s="185"/>
      <c r="BB620" s="185"/>
      <c r="BC620" s="185"/>
      <c r="BD620" s="185"/>
      <c r="BE620" s="185"/>
      <c r="BF620" s="185"/>
      <c r="BG620" s="185"/>
      <c r="BH620" s="185"/>
      <c r="BI620" s="185"/>
      <c r="BJ620" s="185"/>
    </row>
    <row r="621" spans="1:62" x14ac:dyDescent="0.3">
      <c r="A621" s="84">
        <f t="shared" si="110"/>
        <v>22</v>
      </c>
      <c r="B621" s="133">
        <f t="shared" si="110"/>
        <v>3.9497555583600892E-3</v>
      </c>
      <c r="C621" s="73">
        <f t="shared" si="92"/>
        <v>1</v>
      </c>
      <c r="D621" s="43">
        <f t="shared" si="108"/>
        <v>3.9497555583600892E-3</v>
      </c>
      <c r="E621" s="133">
        <f t="shared" si="93"/>
        <v>8.871712774199788E-3</v>
      </c>
      <c r="F621" s="73">
        <f t="shared" si="94"/>
        <v>1</v>
      </c>
      <c r="G621" s="43">
        <f t="shared" si="109"/>
        <v>8.871712774199788E-3</v>
      </c>
      <c r="H621" s="84"/>
      <c r="I621" s="133"/>
      <c r="J621" s="73"/>
      <c r="K621" s="43"/>
      <c r="L621" s="133"/>
      <c r="M621" s="73"/>
      <c r="N621" s="43"/>
      <c r="O621" s="84"/>
      <c r="P621" s="133"/>
      <c r="Q621" s="73"/>
      <c r="R621" s="43"/>
      <c r="S621" s="133"/>
      <c r="T621" s="73"/>
      <c r="U621" s="43"/>
      <c r="V621" s="185"/>
      <c r="W621" s="185"/>
      <c r="X621" s="185"/>
      <c r="Y621" s="185"/>
      <c r="Z621" s="185"/>
      <c r="AA621" s="185"/>
      <c r="AB621" s="185"/>
      <c r="AC621" s="185"/>
      <c r="AD621" s="185"/>
      <c r="AE621" s="185"/>
      <c r="AF621" s="185"/>
      <c r="AG621" s="185"/>
      <c r="AH621" s="185"/>
      <c r="AI621" s="185"/>
      <c r="AJ621" s="185"/>
      <c r="AK621" s="185"/>
      <c r="AL621" s="185"/>
      <c r="AM621" s="185"/>
      <c r="AN621" s="185"/>
      <c r="AO621" s="185"/>
      <c r="AP621" s="185"/>
      <c r="AQ621" s="185"/>
      <c r="AR621" s="185"/>
      <c r="AS621" s="185"/>
      <c r="AT621" s="185"/>
      <c r="AU621" s="185"/>
      <c r="AV621" s="185"/>
      <c r="AW621" s="185"/>
      <c r="AX621" s="185"/>
      <c r="AY621" s="185"/>
      <c r="AZ621" s="185"/>
      <c r="BA621" s="185"/>
      <c r="BB621" s="185"/>
      <c r="BC621" s="185"/>
      <c r="BD621" s="185"/>
      <c r="BE621" s="185"/>
      <c r="BF621" s="185"/>
      <c r="BG621" s="185"/>
      <c r="BH621" s="185"/>
      <c r="BI621" s="185"/>
      <c r="BJ621" s="185"/>
    </row>
    <row r="622" spans="1:62" x14ac:dyDescent="0.3">
      <c r="A622" s="84">
        <f t="shared" si="110"/>
        <v>23</v>
      </c>
      <c r="B622" s="133">
        <f t="shared" si="110"/>
        <v>3.9467743607732699E-3</v>
      </c>
      <c r="C622" s="73">
        <f t="shared" si="92"/>
        <v>1</v>
      </c>
      <c r="D622" s="43">
        <f t="shared" si="108"/>
        <v>3.9467743607732699E-3</v>
      </c>
      <c r="E622" s="133">
        <f t="shared" si="93"/>
        <v>9.4580149662743737E-3</v>
      </c>
      <c r="F622" s="73">
        <f t="shared" si="94"/>
        <v>1</v>
      </c>
      <c r="G622" s="43">
        <f t="shared" si="109"/>
        <v>9.4580149662743737E-3</v>
      </c>
      <c r="H622" s="84"/>
      <c r="I622" s="133"/>
      <c r="J622" s="73"/>
      <c r="K622" s="43"/>
      <c r="L622" s="133"/>
      <c r="M622" s="73"/>
      <c r="N622" s="43"/>
      <c r="O622" s="84"/>
      <c r="P622" s="133"/>
      <c r="Q622" s="73"/>
      <c r="R622" s="43"/>
      <c r="S622" s="133"/>
      <c r="T622" s="73"/>
      <c r="U622" s="43"/>
      <c r="V622" s="185"/>
      <c r="W622" s="185"/>
      <c r="X622" s="185"/>
      <c r="Y622" s="185"/>
      <c r="Z622" s="185"/>
      <c r="AA622" s="185"/>
      <c r="AB622" s="185"/>
      <c r="AC622" s="185"/>
      <c r="AD622" s="185"/>
      <c r="AE622" s="185"/>
      <c r="AF622" s="185"/>
      <c r="AG622" s="185"/>
      <c r="AH622" s="185"/>
      <c r="AI622" s="185"/>
      <c r="AJ622" s="185"/>
      <c r="AK622" s="185"/>
      <c r="AL622" s="185"/>
      <c r="AM622" s="185"/>
      <c r="AN622" s="185"/>
      <c r="AO622" s="185"/>
      <c r="AP622" s="185"/>
      <c r="AQ622" s="185"/>
      <c r="AR622" s="185"/>
      <c r="AS622" s="185"/>
      <c r="AT622" s="185"/>
      <c r="AU622" s="185"/>
      <c r="AV622" s="185"/>
      <c r="AW622" s="185"/>
      <c r="AX622" s="185"/>
      <c r="AY622" s="185"/>
      <c r="AZ622" s="185"/>
      <c r="BA622" s="185"/>
      <c r="BB622" s="185"/>
      <c r="BC622" s="185"/>
      <c r="BD622" s="185"/>
      <c r="BE622" s="185"/>
      <c r="BF622" s="185"/>
      <c r="BG622" s="185"/>
      <c r="BH622" s="185"/>
      <c r="BI622" s="185"/>
      <c r="BJ622" s="185"/>
    </row>
    <row r="623" spans="1:62" x14ac:dyDescent="0.3">
      <c r="A623" s="84">
        <f t="shared" si="110"/>
        <v>24</v>
      </c>
      <c r="B623" s="133">
        <f t="shared" si="110"/>
        <v>3.7152346815302554E-3</v>
      </c>
      <c r="C623" s="73">
        <f t="shared" si="92"/>
        <v>1</v>
      </c>
      <c r="D623" s="43">
        <f t="shared" si="108"/>
        <v>3.7152346815302554E-3</v>
      </c>
      <c r="E623" s="133">
        <f t="shared" si="93"/>
        <v>8.7889017301214581E-3</v>
      </c>
      <c r="F623" s="73">
        <f t="shared" si="94"/>
        <v>1</v>
      </c>
      <c r="G623" s="43">
        <f t="shared" si="109"/>
        <v>8.7889017301214581E-3</v>
      </c>
      <c r="H623" s="84"/>
      <c r="I623" s="133"/>
      <c r="J623" s="73"/>
      <c r="K623" s="43"/>
      <c r="L623" s="133"/>
      <c r="M623" s="73"/>
      <c r="N623" s="43"/>
      <c r="O623" s="84"/>
      <c r="P623" s="133"/>
      <c r="Q623" s="73"/>
      <c r="R623" s="43"/>
      <c r="S623" s="133"/>
      <c r="T623" s="73"/>
      <c r="U623" s="43"/>
      <c r="V623" s="185"/>
      <c r="W623" s="185"/>
      <c r="X623" s="185"/>
      <c r="Y623" s="185"/>
      <c r="Z623" s="185"/>
      <c r="AA623" s="185"/>
      <c r="AB623" s="185"/>
      <c r="AC623" s="185"/>
      <c r="AD623" s="185"/>
      <c r="AE623" s="185"/>
      <c r="AF623" s="185"/>
      <c r="AG623" s="185"/>
      <c r="AH623" s="185"/>
      <c r="AI623" s="185"/>
      <c r="AJ623" s="185"/>
      <c r="AK623" s="185"/>
      <c r="AL623" s="185"/>
      <c r="AM623" s="185"/>
      <c r="AN623" s="185"/>
      <c r="AO623" s="185"/>
      <c r="AP623" s="185"/>
      <c r="AQ623" s="185"/>
      <c r="AR623" s="185"/>
      <c r="AS623" s="185"/>
      <c r="AT623" s="185"/>
      <c r="AU623" s="185"/>
      <c r="AV623" s="185"/>
      <c r="AW623" s="185"/>
      <c r="AX623" s="185"/>
      <c r="AY623" s="185"/>
      <c r="AZ623" s="185"/>
      <c r="BA623" s="185"/>
      <c r="BB623" s="185"/>
      <c r="BC623" s="185"/>
      <c r="BD623" s="185"/>
      <c r="BE623" s="185"/>
      <c r="BF623" s="185"/>
      <c r="BG623" s="185"/>
      <c r="BH623" s="185"/>
      <c r="BI623" s="185"/>
      <c r="BJ623" s="185"/>
    </row>
    <row r="624" spans="1:62" x14ac:dyDescent="0.3">
      <c r="A624" s="84">
        <f t="shared" si="110"/>
        <v>25</v>
      </c>
      <c r="B624" s="133">
        <f t="shared" si="110"/>
        <v>3.7467028782800214E-3</v>
      </c>
      <c r="C624" s="73">
        <f t="shared" si="92"/>
        <v>1</v>
      </c>
      <c r="D624" s="43">
        <f t="shared" si="108"/>
        <v>3.7467028782800214E-3</v>
      </c>
      <c r="E624" s="133">
        <f t="shared" si="93"/>
        <v>9.4026971888300486E-3</v>
      </c>
      <c r="F624" s="73">
        <f t="shared" si="94"/>
        <v>1.0000000000000002</v>
      </c>
      <c r="G624" s="43">
        <f t="shared" si="109"/>
        <v>9.4026971888300503E-3</v>
      </c>
      <c r="H624" s="84"/>
      <c r="I624" s="133"/>
      <c r="J624" s="73"/>
      <c r="K624" s="43"/>
      <c r="L624" s="133"/>
      <c r="M624" s="73"/>
      <c r="N624" s="43"/>
      <c r="O624" s="84"/>
      <c r="P624" s="133"/>
      <c r="Q624" s="73"/>
      <c r="R624" s="43"/>
      <c r="S624" s="133"/>
      <c r="T624" s="73"/>
      <c r="U624" s="43"/>
      <c r="V624" s="185"/>
      <c r="W624" s="185"/>
      <c r="X624" s="185"/>
      <c r="Y624" s="185"/>
      <c r="Z624" s="185"/>
      <c r="AA624" s="185"/>
      <c r="AB624" s="185"/>
      <c r="AC624" s="185"/>
      <c r="AD624" s="185"/>
      <c r="AE624" s="185"/>
      <c r="AF624" s="185"/>
      <c r="AG624" s="185"/>
      <c r="AH624" s="185"/>
      <c r="AI624" s="185"/>
      <c r="AJ624" s="185"/>
      <c r="AK624" s="185"/>
      <c r="AL624" s="185"/>
      <c r="AM624" s="185"/>
      <c r="AN624" s="185"/>
      <c r="AO624" s="185"/>
      <c r="AP624" s="185"/>
      <c r="AQ624" s="185"/>
      <c r="AR624" s="185"/>
      <c r="AS624" s="185"/>
      <c r="AT624" s="185"/>
      <c r="AU624" s="185"/>
      <c r="AV624" s="185"/>
      <c r="AW624" s="185"/>
      <c r="AX624" s="185"/>
      <c r="AY624" s="185"/>
      <c r="AZ624" s="185"/>
      <c r="BA624" s="185"/>
      <c r="BB624" s="185"/>
      <c r="BC624" s="185"/>
      <c r="BD624" s="185"/>
      <c r="BE624" s="185"/>
      <c r="BF624" s="185"/>
      <c r="BG624" s="185"/>
      <c r="BH624" s="185"/>
      <c r="BI624" s="185"/>
      <c r="BJ624" s="185"/>
    </row>
    <row r="625" spans="1:62" x14ac:dyDescent="0.3">
      <c r="A625" s="84">
        <f t="shared" si="110"/>
        <v>26</v>
      </c>
      <c r="B625" s="133">
        <f t="shared" si="110"/>
        <v>3.6980099843619625E-3</v>
      </c>
      <c r="C625" s="73">
        <f t="shared" si="92"/>
        <v>1</v>
      </c>
      <c r="D625" s="43">
        <f t="shared" si="108"/>
        <v>3.6980099843619625E-3</v>
      </c>
      <c r="E625" s="133">
        <f t="shared" si="93"/>
        <v>9.4855082329083802E-3</v>
      </c>
      <c r="F625" s="73">
        <f t="shared" si="94"/>
        <v>1</v>
      </c>
      <c r="G625" s="43">
        <f t="shared" si="109"/>
        <v>9.4855082329083802E-3</v>
      </c>
      <c r="H625" s="84"/>
      <c r="I625" s="133"/>
      <c r="J625" s="73"/>
      <c r="K625" s="43"/>
      <c r="L625" s="133"/>
      <c r="M625" s="73"/>
      <c r="N625" s="43"/>
      <c r="O625" s="84"/>
      <c r="P625" s="133"/>
      <c r="Q625" s="73"/>
      <c r="R625" s="43"/>
      <c r="S625" s="133"/>
      <c r="T625" s="73"/>
      <c r="U625" s="43"/>
      <c r="V625" s="185"/>
      <c r="W625" s="185"/>
      <c r="X625" s="185"/>
      <c r="Y625" s="185"/>
      <c r="Z625" s="185"/>
      <c r="AA625" s="185"/>
      <c r="AB625" s="185"/>
      <c r="AC625" s="185"/>
      <c r="AD625" s="185"/>
      <c r="AE625" s="185"/>
      <c r="AF625" s="185"/>
      <c r="AG625" s="185"/>
      <c r="AH625" s="185"/>
      <c r="AI625" s="185"/>
      <c r="AJ625" s="185"/>
      <c r="AK625" s="185"/>
      <c r="AL625" s="185"/>
      <c r="AM625" s="185"/>
      <c r="AN625" s="185"/>
      <c r="AO625" s="185"/>
      <c r="AP625" s="185"/>
      <c r="AQ625" s="185"/>
      <c r="AR625" s="185"/>
      <c r="AS625" s="185"/>
      <c r="AT625" s="185"/>
      <c r="AU625" s="185"/>
      <c r="AV625" s="185"/>
      <c r="AW625" s="185"/>
      <c r="AX625" s="185"/>
      <c r="AY625" s="185"/>
      <c r="AZ625" s="185"/>
      <c r="BA625" s="185"/>
      <c r="BB625" s="185"/>
      <c r="BC625" s="185"/>
      <c r="BD625" s="185"/>
      <c r="BE625" s="185"/>
      <c r="BF625" s="185"/>
      <c r="BG625" s="185"/>
      <c r="BH625" s="185"/>
      <c r="BI625" s="185"/>
      <c r="BJ625" s="185"/>
    </row>
    <row r="626" spans="1:62" x14ac:dyDescent="0.3">
      <c r="A626" s="84">
        <f t="shared" si="110"/>
        <v>27</v>
      </c>
      <c r="B626" s="133">
        <f t="shared" si="110"/>
        <v>3.7791648075587271E-3</v>
      </c>
      <c r="C626" s="73">
        <f t="shared" si="92"/>
        <v>1</v>
      </c>
      <c r="D626" s="43">
        <f t="shared" si="108"/>
        <v>3.7791648075587271E-3</v>
      </c>
      <c r="E626" s="133">
        <f t="shared" si="93"/>
        <v>9.7047918776278011E-3</v>
      </c>
      <c r="F626" s="73">
        <f t="shared" si="94"/>
        <v>1.0000000000000002</v>
      </c>
      <c r="G626" s="43">
        <f t="shared" si="109"/>
        <v>9.7047918776278028E-3</v>
      </c>
      <c r="H626" s="84"/>
      <c r="I626" s="133"/>
      <c r="J626" s="73"/>
      <c r="K626" s="43"/>
      <c r="L626" s="133"/>
      <c r="M626" s="73"/>
      <c r="N626" s="43"/>
      <c r="O626" s="84"/>
      <c r="P626" s="133"/>
      <c r="Q626" s="73"/>
      <c r="R626" s="43"/>
      <c r="S626" s="133"/>
      <c r="T626" s="73"/>
      <c r="U626" s="43"/>
      <c r="V626" s="185"/>
      <c r="W626" s="185"/>
      <c r="X626" s="185"/>
      <c r="Y626" s="185"/>
      <c r="Z626" s="185"/>
      <c r="AA626" s="185"/>
      <c r="AB626" s="185"/>
      <c r="AC626" s="185"/>
      <c r="AD626" s="185"/>
      <c r="AE626" s="185"/>
      <c r="AF626" s="185"/>
      <c r="AG626" s="185"/>
      <c r="AH626" s="185"/>
      <c r="AI626" s="185"/>
      <c r="AJ626" s="185"/>
      <c r="AK626" s="185"/>
      <c r="AL626" s="185"/>
      <c r="AM626" s="185"/>
      <c r="AN626" s="185"/>
      <c r="AO626" s="185"/>
      <c r="AP626" s="185"/>
      <c r="AQ626" s="185"/>
      <c r="AR626" s="185"/>
      <c r="AS626" s="185"/>
      <c r="AT626" s="185"/>
      <c r="AU626" s="185"/>
      <c r="AV626" s="185"/>
      <c r="AW626" s="185"/>
      <c r="AX626" s="185"/>
      <c r="AY626" s="185"/>
      <c r="AZ626" s="185"/>
      <c r="BA626" s="185"/>
      <c r="BB626" s="185"/>
      <c r="BC626" s="185"/>
      <c r="BD626" s="185"/>
      <c r="BE626" s="185"/>
      <c r="BF626" s="185"/>
      <c r="BG626" s="185"/>
      <c r="BH626" s="185"/>
      <c r="BI626" s="185"/>
      <c r="BJ626" s="185"/>
    </row>
    <row r="627" spans="1:62" x14ac:dyDescent="0.3">
      <c r="A627" s="84">
        <f t="shared" si="110"/>
        <v>28</v>
      </c>
      <c r="B627" s="133">
        <f t="shared" si="110"/>
        <v>3.8454136428213923E-3</v>
      </c>
      <c r="C627" s="73">
        <f t="shared" si="92"/>
        <v>1</v>
      </c>
      <c r="D627" s="43">
        <f t="shared" si="108"/>
        <v>3.8454136428213923E-3</v>
      </c>
      <c r="E627" s="133">
        <f t="shared" si="93"/>
        <v>9.6729924367017217E-3</v>
      </c>
      <c r="F627" s="73">
        <f t="shared" si="94"/>
        <v>1.0000000000000002</v>
      </c>
      <c r="G627" s="43">
        <f t="shared" si="109"/>
        <v>9.6729924367017234E-3</v>
      </c>
      <c r="H627" s="84"/>
      <c r="I627" s="133"/>
      <c r="J627" s="73"/>
      <c r="K627" s="43"/>
      <c r="L627" s="133"/>
      <c r="M627" s="73"/>
      <c r="N627" s="43"/>
      <c r="O627" s="84"/>
      <c r="P627" s="133"/>
      <c r="Q627" s="73"/>
      <c r="R627" s="43"/>
      <c r="S627" s="133"/>
      <c r="T627" s="73"/>
      <c r="U627" s="43"/>
      <c r="V627" s="185"/>
      <c r="W627" s="185"/>
      <c r="X627" s="185"/>
      <c r="Y627" s="185"/>
      <c r="Z627" s="185"/>
      <c r="AA627" s="185"/>
      <c r="AB627" s="185"/>
      <c r="AC627" s="185"/>
      <c r="AD627" s="185"/>
      <c r="AE627" s="185"/>
      <c r="AF627" s="185"/>
      <c r="AG627" s="185"/>
      <c r="AH627" s="185"/>
      <c r="AI627" s="185"/>
      <c r="AJ627" s="185"/>
      <c r="AK627" s="185"/>
      <c r="AL627" s="185"/>
      <c r="AM627" s="185"/>
      <c r="AN627" s="185"/>
      <c r="AO627" s="185"/>
      <c r="AP627" s="185"/>
      <c r="AQ627" s="185"/>
      <c r="AR627" s="185"/>
      <c r="AS627" s="185"/>
      <c r="AT627" s="185"/>
      <c r="AU627" s="185"/>
      <c r="AV627" s="185"/>
      <c r="AW627" s="185"/>
      <c r="AX627" s="185"/>
      <c r="AY627" s="185"/>
      <c r="AZ627" s="185"/>
      <c r="BA627" s="185"/>
      <c r="BB627" s="185"/>
      <c r="BC627" s="185"/>
      <c r="BD627" s="185"/>
      <c r="BE627" s="185"/>
      <c r="BF627" s="185"/>
      <c r="BG627" s="185"/>
      <c r="BH627" s="185"/>
      <c r="BI627" s="185"/>
      <c r="BJ627" s="185"/>
    </row>
    <row r="628" spans="1:62" x14ac:dyDescent="0.3">
      <c r="A628" s="84">
        <f t="shared" si="110"/>
        <v>29</v>
      </c>
      <c r="B628" s="133">
        <f t="shared" si="110"/>
        <v>4.072647147772333E-3</v>
      </c>
      <c r="C628" s="73">
        <f t="shared" si="92"/>
        <v>1</v>
      </c>
      <c r="D628" s="43">
        <f t="shared" si="108"/>
        <v>4.072647147772333E-3</v>
      </c>
      <c r="E628" s="133">
        <f t="shared" si="93"/>
        <v>1.0111559726140565E-2</v>
      </c>
      <c r="F628" s="73">
        <f t="shared" si="94"/>
        <v>1</v>
      </c>
      <c r="G628" s="43">
        <f t="shared" si="109"/>
        <v>1.0111559726140565E-2</v>
      </c>
      <c r="H628" s="84"/>
      <c r="I628" s="133"/>
      <c r="J628" s="73"/>
      <c r="K628" s="43"/>
      <c r="L628" s="133"/>
      <c r="M628" s="73"/>
      <c r="N628" s="43"/>
      <c r="O628" s="84"/>
      <c r="P628" s="133"/>
      <c r="Q628" s="73"/>
      <c r="R628" s="43"/>
      <c r="S628" s="133"/>
      <c r="T628" s="73"/>
      <c r="U628" s="43"/>
      <c r="V628" s="185"/>
      <c r="W628" s="185"/>
      <c r="X628" s="185"/>
      <c r="Y628" s="185"/>
      <c r="Z628" s="185"/>
      <c r="AA628" s="185"/>
      <c r="AB628" s="185"/>
      <c r="AC628" s="185"/>
      <c r="AD628" s="185"/>
      <c r="AE628" s="185"/>
      <c r="AF628" s="185"/>
      <c r="AG628" s="185"/>
      <c r="AH628" s="185"/>
      <c r="AI628" s="185"/>
      <c r="AJ628" s="185"/>
      <c r="AK628" s="185"/>
      <c r="AL628" s="185"/>
      <c r="AM628" s="185"/>
      <c r="AN628" s="185"/>
      <c r="AO628" s="185"/>
      <c r="AP628" s="185"/>
      <c r="AQ628" s="185"/>
      <c r="AR628" s="185"/>
      <c r="AS628" s="185"/>
      <c r="AT628" s="185"/>
      <c r="AU628" s="185"/>
      <c r="AV628" s="185"/>
      <c r="AW628" s="185"/>
      <c r="AX628" s="185"/>
      <c r="AY628" s="185"/>
      <c r="AZ628" s="185"/>
      <c r="BA628" s="185"/>
      <c r="BB628" s="185"/>
      <c r="BC628" s="185"/>
      <c r="BD628" s="185"/>
      <c r="BE628" s="185"/>
      <c r="BF628" s="185"/>
      <c r="BG628" s="185"/>
      <c r="BH628" s="185"/>
      <c r="BI628" s="185"/>
      <c r="BJ628" s="185"/>
    </row>
    <row r="629" spans="1:62" x14ac:dyDescent="0.3">
      <c r="A629" s="84">
        <f t="shared" si="110"/>
        <v>30</v>
      </c>
      <c r="B629" s="133">
        <f t="shared" si="110"/>
        <v>4.498627158511269E-3</v>
      </c>
      <c r="C629" s="73">
        <f t="shared" si="92"/>
        <v>1</v>
      </c>
      <c r="D629" s="43">
        <f t="shared" si="108"/>
        <v>4.498627158511269E-3</v>
      </c>
      <c r="E629" s="133">
        <f t="shared" si="93"/>
        <v>1.1202015554564031E-2</v>
      </c>
      <c r="F629" s="73">
        <f t="shared" si="94"/>
        <v>1</v>
      </c>
      <c r="G629" s="43">
        <f t="shared" si="109"/>
        <v>1.1202015554564031E-2</v>
      </c>
      <c r="H629" s="84"/>
      <c r="I629" s="133"/>
      <c r="J629" s="73"/>
      <c r="K629" s="43"/>
      <c r="L629" s="133"/>
      <c r="M629" s="73"/>
      <c r="N629" s="43"/>
      <c r="O629" s="84"/>
      <c r="P629" s="133"/>
      <c r="Q629" s="73"/>
      <c r="R629" s="43"/>
      <c r="S629" s="133"/>
      <c r="T629" s="73"/>
      <c r="U629" s="43"/>
      <c r="V629" s="185"/>
      <c r="W629" s="185"/>
      <c r="X629" s="185"/>
      <c r="Y629" s="185"/>
      <c r="Z629" s="185"/>
      <c r="AA629" s="185"/>
      <c r="AB629" s="185"/>
      <c r="AC629" s="185"/>
      <c r="AD629" s="185"/>
      <c r="AE629" s="185"/>
      <c r="AF629" s="185"/>
      <c r="AG629" s="185"/>
      <c r="AH629" s="185"/>
      <c r="AI629" s="185"/>
      <c r="AJ629" s="185"/>
      <c r="AK629" s="185"/>
      <c r="AL629" s="185"/>
      <c r="AM629" s="185"/>
      <c r="AN629" s="185"/>
      <c r="AO629" s="185"/>
      <c r="AP629" s="185"/>
      <c r="AQ629" s="185"/>
      <c r="AR629" s="185"/>
      <c r="AS629" s="185"/>
      <c r="AT629" s="185"/>
      <c r="AU629" s="185"/>
      <c r="AV629" s="185"/>
      <c r="AW629" s="185"/>
      <c r="AX629" s="185"/>
      <c r="AY629" s="185"/>
      <c r="AZ629" s="185"/>
      <c r="BA629" s="185"/>
      <c r="BB629" s="185"/>
      <c r="BC629" s="185"/>
      <c r="BD629" s="185"/>
      <c r="BE629" s="185"/>
      <c r="BF629" s="185"/>
      <c r="BG629" s="185"/>
      <c r="BH629" s="185"/>
      <c r="BI629" s="185"/>
      <c r="BJ629" s="185"/>
    </row>
    <row r="630" spans="1:62" x14ac:dyDescent="0.3">
      <c r="A630" s="84">
        <f t="shared" si="110"/>
        <v>31</v>
      </c>
      <c r="B630" s="133">
        <f t="shared" si="110"/>
        <v>4.5698446564186347E-3</v>
      </c>
      <c r="C630" s="73">
        <f t="shared" si="92"/>
        <v>1.0000000000000002</v>
      </c>
      <c r="D630" s="43">
        <f t="shared" si="108"/>
        <v>4.5698446564186356E-3</v>
      </c>
      <c r="E630" s="133">
        <f t="shared" si="93"/>
        <v>1.1243421076603198E-2</v>
      </c>
      <c r="F630" s="73">
        <f t="shared" si="94"/>
        <v>1</v>
      </c>
      <c r="G630" s="43">
        <f t="shared" si="109"/>
        <v>1.1243421076603198E-2</v>
      </c>
      <c r="H630" s="84"/>
      <c r="I630" s="133"/>
      <c r="J630" s="73"/>
      <c r="K630" s="43"/>
      <c r="L630" s="133"/>
      <c r="M630" s="73"/>
      <c r="N630" s="43"/>
      <c r="O630" s="84"/>
      <c r="P630" s="133"/>
      <c r="Q630" s="73"/>
      <c r="R630" s="43"/>
      <c r="S630" s="133"/>
      <c r="T630" s="73"/>
      <c r="U630" s="43"/>
      <c r="V630" s="185"/>
      <c r="W630" s="185"/>
      <c r="X630" s="185"/>
      <c r="Y630" s="185"/>
      <c r="Z630" s="185"/>
      <c r="AA630" s="185"/>
      <c r="AB630" s="185"/>
      <c r="AC630" s="185"/>
      <c r="AD630" s="185"/>
      <c r="AE630" s="185"/>
      <c r="AF630" s="185"/>
      <c r="AG630" s="185"/>
      <c r="AH630" s="185"/>
      <c r="AI630" s="185"/>
      <c r="AJ630" s="185"/>
      <c r="AK630" s="185"/>
      <c r="AL630" s="185"/>
      <c r="AM630" s="185"/>
      <c r="AN630" s="185"/>
      <c r="AO630" s="185"/>
      <c r="AP630" s="185"/>
      <c r="AQ630" s="185"/>
      <c r="AR630" s="185"/>
      <c r="AS630" s="185"/>
      <c r="AT630" s="185"/>
      <c r="AU630" s="185"/>
      <c r="AV630" s="185"/>
      <c r="AW630" s="185"/>
      <c r="AX630" s="185"/>
      <c r="AY630" s="185"/>
      <c r="AZ630" s="185"/>
      <c r="BA630" s="185"/>
      <c r="BB630" s="185"/>
      <c r="BC630" s="185"/>
      <c r="BD630" s="185"/>
      <c r="BE630" s="185"/>
      <c r="BF630" s="185"/>
      <c r="BG630" s="185"/>
      <c r="BH630" s="185"/>
      <c r="BI630" s="185"/>
      <c r="BJ630" s="185"/>
    </row>
    <row r="631" spans="1:62" x14ac:dyDescent="0.3">
      <c r="A631" s="84">
        <f t="shared" si="110"/>
        <v>32</v>
      </c>
      <c r="B631" s="133">
        <f t="shared" si="110"/>
        <v>4.2670874792682554E-3</v>
      </c>
      <c r="C631" s="73">
        <f t="shared" ref="C631:C662" si="111">C434/$C531</f>
        <v>1</v>
      </c>
      <c r="D631" s="43">
        <f t="shared" si="108"/>
        <v>4.2670874792682554E-3</v>
      </c>
      <c r="E631" s="133">
        <f t="shared" ref="E631:E662" si="112">E434</f>
        <v>1.0270225686594648E-2</v>
      </c>
      <c r="F631" s="73">
        <f t="shared" ref="F631:F662" si="113">F434/$G531</f>
        <v>1</v>
      </c>
      <c r="G631" s="43">
        <f t="shared" si="109"/>
        <v>1.0270225686594648E-2</v>
      </c>
      <c r="H631" s="84"/>
      <c r="I631" s="133"/>
      <c r="J631" s="73"/>
      <c r="K631" s="43"/>
      <c r="L631" s="133"/>
      <c r="M631" s="73"/>
      <c r="N631" s="43"/>
      <c r="O631" s="84"/>
      <c r="P631" s="133"/>
      <c r="Q631" s="73"/>
      <c r="R631" s="43"/>
      <c r="S631" s="133"/>
      <c r="T631" s="73"/>
      <c r="U631" s="43"/>
      <c r="V631" s="185"/>
      <c r="W631" s="185"/>
      <c r="X631" s="185"/>
      <c r="Y631" s="185"/>
      <c r="Z631" s="185"/>
      <c r="AA631" s="185"/>
      <c r="AB631" s="185"/>
      <c r="AC631" s="185"/>
      <c r="AD631" s="185"/>
      <c r="AE631" s="185"/>
      <c r="AF631" s="185"/>
      <c r="AG631" s="185"/>
      <c r="AH631" s="185"/>
      <c r="AI631" s="185"/>
      <c r="AJ631" s="185"/>
      <c r="AK631" s="185"/>
      <c r="AL631" s="185"/>
      <c r="AM631" s="185"/>
      <c r="AN631" s="185"/>
      <c r="AO631" s="185"/>
      <c r="AP631" s="185"/>
      <c r="AQ631" s="185"/>
      <c r="AR631" s="185"/>
      <c r="AS631" s="185"/>
      <c r="AT631" s="185"/>
      <c r="AU631" s="185"/>
      <c r="AV631" s="185"/>
      <c r="AW631" s="185"/>
      <c r="AX631" s="185"/>
      <c r="AY631" s="185"/>
      <c r="AZ631" s="185"/>
      <c r="BA631" s="185"/>
      <c r="BB631" s="185"/>
      <c r="BC631" s="185"/>
      <c r="BD631" s="185"/>
      <c r="BE631" s="185"/>
      <c r="BF631" s="185"/>
      <c r="BG631" s="185"/>
      <c r="BH631" s="185"/>
      <c r="BI631" s="185"/>
      <c r="BJ631" s="185"/>
    </row>
    <row r="632" spans="1:62" x14ac:dyDescent="0.3">
      <c r="A632" s="84">
        <f t="shared" si="110"/>
        <v>33</v>
      </c>
      <c r="B632" s="133">
        <f t="shared" si="110"/>
        <v>4.1736766215478976E-3</v>
      </c>
      <c r="C632" s="73">
        <f t="shared" si="111"/>
        <v>1</v>
      </c>
      <c r="D632" s="43">
        <f t="shared" si="108"/>
        <v>4.1736766215478976E-3</v>
      </c>
      <c r="E632" s="133">
        <f t="shared" si="112"/>
        <v>1.0037692274822693E-2</v>
      </c>
      <c r="F632" s="73">
        <f t="shared" si="113"/>
        <v>1</v>
      </c>
      <c r="G632" s="43">
        <f t="shared" si="109"/>
        <v>1.0037692274822693E-2</v>
      </c>
      <c r="H632" s="84"/>
      <c r="I632" s="133"/>
      <c r="J632" s="73"/>
      <c r="K632" s="43"/>
      <c r="L632" s="133"/>
      <c r="M632" s="73"/>
      <c r="N632" s="43"/>
      <c r="O632" s="84"/>
      <c r="P632" s="133"/>
      <c r="Q632" s="73"/>
      <c r="R632" s="43"/>
      <c r="S632" s="133"/>
      <c r="T632" s="73"/>
      <c r="U632" s="43"/>
      <c r="V632" s="185"/>
      <c r="W632" s="185"/>
      <c r="X632" s="185"/>
      <c r="Y632" s="185"/>
      <c r="Z632" s="185"/>
      <c r="AA632" s="185"/>
      <c r="AB632" s="185"/>
      <c r="AC632" s="185"/>
      <c r="AD632" s="185"/>
      <c r="AE632" s="185"/>
      <c r="AF632" s="185"/>
      <c r="AG632" s="185"/>
      <c r="AH632" s="185"/>
      <c r="AI632" s="185"/>
      <c r="AJ632" s="185"/>
      <c r="AK632" s="185"/>
      <c r="AL632" s="185"/>
      <c r="AM632" s="185"/>
      <c r="AN632" s="185"/>
      <c r="AO632" s="185"/>
      <c r="AP632" s="185"/>
      <c r="AQ632" s="185"/>
      <c r="AR632" s="185"/>
      <c r="AS632" s="185"/>
      <c r="AT632" s="185"/>
      <c r="AU632" s="185"/>
      <c r="AV632" s="185"/>
      <c r="AW632" s="185"/>
      <c r="AX632" s="185"/>
      <c r="AY632" s="185"/>
      <c r="AZ632" s="185"/>
      <c r="BA632" s="185"/>
      <c r="BB632" s="185"/>
      <c r="BC632" s="185"/>
      <c r="BD632" s="185"/>
      <c r="BE632" s="185"/>
      <c r="BF632" s="185"/>
      <c r="BG632" s="185"/>
      <c r="BH632" s="185"/>
      <c r="BI632" s="185"/>
      <c r="BJ632" s="185"/>
    </row>
    <row r="633" spans="1:62" x14ac:dyDescent="0.3">
      <c r="A633" s="84">
        <f t="shared" si="110"/>
        <v>34</v>
      </c>
      <c r="B633" s="133">
        <f t="shared" si="110"/>
        <v>4.1203463091614521E-3</v>
      </c>
      <c r="C633" s="73">
        <f t="shared" si="111"/>
        <v>1</v>
      </c>
      <c r="D633" s="43">
        <f t="shared" si="108"/>
        <v>4.1203463091614521E-3</v>
      </c>
      <c r="E633" s="133">
        <f t="shared" si="112"/>
        <v>9.823708536924285E-3</v>
      </c>
      <c r="F633" s="73">
        <f t="shared" si="113"/>
        <v>1</v>
      </c>
      <c r="G633" s="43">
        <f t="shared" si="109"/>
        <v>9.823708536924285E-3</v>
      </c>
      <c r="H633" s="84"/>
      <c r="I633" s="133"/>
      <c r="J633" s="73"/>
      <c r="K633" s="43"/>
      <c r="L633" s="133"/>
      <c r="M633" s="73"/>
      <c r="N633" s="43"/>
      <c r="O633" s="84"/>
      <c r="P633" s="133"/>
      <c r="Q633" s="73"/>
      <c r="R633" s="43"/>
      <c r="S633" s="133"/>
      <c r="T633" s="73"/>
      <c r="U633" s="43"/>
      <c r="V633" s="185"/>
      <c r="W633" s="185"/>
      <c r="X633" s="185"/>
      <c r="Y633" s="185"/>
      <c r="Z633" s="185"/>
      <c r="AA633" s="185"/>
      <c r="AB633" s="185"/>
      <c r="AC633" s="185"/>
      <c r="AD633" s="185"/>
      <c r="AE633" s="185"/>
      <c r="AF633" s="185"/>
      <c r="AG633" s="185"/>
      <c r="AH633" s="185"/>
      <c r="AI633" s="185"/>
      <c r="AJ633" s="185"/>
      <c r="AK633" s="185"/>
      <c r="AL633" s="185"/>
      <c r="AM633" s="185"/>
      <c r="AN633" s="185"/>
      <c r="AO633" s="185"/>
      <c r="AP633" s="185"/>
      <c r="AQ633" s="185"/>
      <c r="AR633" s="185"/>
      <c r="AS633" s="185"/>
      <c r="AT633" s="185"/>
      <c r="AU633" s="185"/>
      <c r="AV633" s="185"/>
      <c r="AW633" s="185"/>
      <c r="AX633" s="185"/>
      <c r="AY633" s="185"/>
      <c r="AZ633" s="185"/>
      <c r="BA633" s="185"/>
      <c r="BB633" s="185"/>
      <c r="BC633" s="185"/>
      <c r="BD633" s="185"/>
      <c r="BE633" s="185"/>
      <c r="BF633" s="185"/>
      <c r="BG633" s="185"/>
      <c r="BH633" s="185"/>
      <c r="BI633" s="185"/>
      <c r="BJ633" s="185"/>
    </row>
    <row r="634" spans="1:62" x14ac:dyDescent="0.3">
      <c r="A634" s="84">
        <f t="shared" si="110"/>
        <v>35</v>
      </c>
      <c r="B634" s="133">
        <f t="shared" si="110"/>
        <v>4.3336675587072335E-3</v>
      </c>
      <c r="C634" s="73">
        <f t="shared" si="111"/>
        <v>1</v>
      </c>
      <c r="D634" s="43">
        <f t="shared" si="108"/>
        <v>4.3336675587072335E-3</v>
      </c>
      <c r="E634" s="133">
        <f t="shared" si="112"/>
        <v>1.0143359167066645E-2</v>
      </c>
      <c r="F634" s="73">
        <f t="shared" si="113"/>
        <v>1</v>
      </c>
      <c r="G634" s="43">
        <f t="shared" si="109"/>
        <v>1.0143359167066645E-2</v>
      </c>
      <c r="H634" s="84"/>
      <c r="I634" s="133"/>
      <c r="J634" s="73"/>
      <c r="K634" s="43"/>
      <c r="L634" s="133"/>
      <c r="M634" s="73"/>
      <c r="N634" s="43"/>
      <c r="O634" s="84"/>
      <c r="P634" s="133"/>
      <c r="Q634" s="73"/>
      <c r="R634" s="43"/>
      <c r="S634" s="133"/>
      <c r="T634" s="73"/>
      <c r="U634" s="43"/>
      <c r="V634" s="185"/>
      <c r="W634" s="185"/>
      <c r="X634" s="185"/>
      <c r="Y634" s="185"/>
      <c r="Z634" s="185"/>
      <c r="AA634" s="185"/>
      <c r="AB634" s="185"/>
      <c r="AC634" s="185"/>
      <c r="AD634" s="185"/>
      <c r="AE634" s="185"/>
      <c r="AF634" s="185"/>
      <c r="AG634" s="185"/>
      <c r="AH634" s="185"/>
      <c r="AI634" s="185"/>
      <c r="AJ634" s="185"/>
      <c r="AK634" s="185"/>
      <c r="AL634" s="185"/>
      <c r="AM634" s="185"/>
      <c r="AN634" s="185"/>
      <c r="AO634" s="185"/>
      <c r="AP634" s="185"/>
      <c r="AQ634" s="185"/>
      <c r="AR634" s="185"/>
      <c r="AS634" s="185"/>
      <c r="AT634" s="185"/>
      <c r="AU634" s="185"/>
      <c r="AV634" s="185"/>
      <c r="AW634" s="185"/>
      <c r="AX634" s="185"/>
      <c r="AY634" s="185"/>
      <c r="AZ634" s="185"/>
      <c r="BA634" s="185"/>
      <c r="BB634" s="185"/>
      <c r="BC634" s="185"/>
      <c r="BD634" s="185"/>
      <c r="BE634" s="185"/>
      <c r="BF634" s="185"/>
      <c r="BG634" s="185"/>
      <c r="BH634" s="185"/>
      <c r="BI634" s="185"/>
      <c r="BJ634" s="185"/>
    </row>
    <row r="635" spans="1:62" x14ac:dyDescent="0.3">
      <c r="A635" s="84">
        <f t="shared" si="110"/>
        <v>36</v>
      </c>
      <c r="B635" s="133">
        <f t="shared" si="110"/>
        <v>4.5893880628211205E-3</v>
      </c>
      <c r="C635" s="73">
        <f t="shared" si="111"/>
        <v>1</v>
      </c>
      <c r="D635" s="43">
        <f t="shared" si="108"/>
        <v>4.5893880628211205E-3</v>
      </c>
      <c r="E635" s="133">
        <f t="shared" si="112"/>
        <v>1.0624325711073593E-2</v>
      </c>
      <c r="F635" s="73">
        <f t="shared" si="113"/>
        <v>1</v>
      </c>
      <c r="G635" s="43">
        <f t="shared" si="109"/>
        <v>1.0624325711073593E-2</v>
      </c>
      <c r="H635" s="84"/>
      <c r="I635" s="133"/>
      <c r="J635" s="73"/>
      <c r="K635" s="43"/>
      <c r="L635" s="133"/>
      <c r="M635" s="73"/>
      <c r="N635" s="43"/>
      <c r="O635" s="84"/>
      <c r="P635" s="133"/>
      <c r="Q635" s="73"/>
      <c r="R635" s="43"/>
      <c r="S635" s="133"/>
      <c r="T635" s="73"/>
      <c r="U635" s="43"/>
      <c r="V635" s="185"/>
      <c r="W635" s="185"/>
      <c r="X635" s="185"/>
      <c r="Y635" s="185"/>
      <c r="Z635" s="185"/>
      <c r="AA635" s="185"/>
      <c r="AB635" s="185"/>
      <c r="AC635" s="185"/>
      <c r="AD635" s="185"/>
      <c r="AE635" s="185"/>
      <c r="AF635" s="185"/>
      <c r="AG635" s="185"/>
      <c r="AH635" s="185"/>
      <c r="AI635" s="185"/>
      <c r="AJ635" s="185"/>
      <c r="AK635" s="185"/>
      <c r="AL635" s="185"/>
      <c r="AM635" s="185"/>
      <c r="AN635" s="185"/>
      <c r="AO635" s="185"/>
      <c r="AP635" s="185"/>
      <c r="AQ635" s="185"/>
      <c r="AR635" s="185"/>
      <c r="AS635" s="185"/>
      <c r="AT635" s="185"/>
      <c r="AU635" s="185"/>
      <c r="AV635" s="185"/>
      <c r="AW635" s="185"/>
      <c r="AX635" s="185"/>
      <c r="AY635" s="185"/>
      <c r="AZ635" s="185"/>
      <c r="BA635" s="185"/>
      <c r="BB635" s="185"/>
      <c r="BC635" s="185"/>
      <c r="BD635" s="185"/>
      <c r="BE635" s="185"/>
      <c r="BF635" s="185"/>
      <c r="BG635" s="185"/>
      <c r="BH635" s="185"/>
      <c r="BI635" s="185"/>
      <c r="BJ635" s="185"/>
    </row>
    <row r="636" spans="1:62" x14ac:dyDescent="0.3">
      <c r="A636" s="84">
        <f t="shared" si="110"/>
        <v>37</v>
      </c>
      <c r="B636" s="133">
        <f t="shared" si="110"/>
        <v>4.7755472899092093E-3</v>
      </c>
      <c r="C636" s="73">
        <f t="shared" si="111"/>
        <v>1</v>
      </c>
      <c r="D636" s="43">
        <f t="shared" si="108"/>
        <v>4.7755472899092093E-3</v>
      </c>
      <c r="E636" s="133">
        <f t="shared" si="112"/>
        <v>1.1052624431046721E-2</v>
      </c>
      <c r="F636" s="73">
        <f t="shared" si="113"/>
        <v>1</v>
      </c>
      <c r="G636" s="43">
        <f t="shared" si="109"/>
        <v>1.1052624431046721E-2</v>
      </c>
      <c r="H636" s="84"/>
      <c r="I636" s="133"/>
      <c r="J636" s="73"/>
      <c r="K636" s="43"/>
      <c r="L636" s="133"/>
      <c r="M636" s="73"/>
      <c r="N636" s="43"/>
      <c r="O636" s="84"/>
      <c r="P636" s="133"/>
      <c r="Q636" s="73"/>
      <c r="R636" s="43"/>
      <c r="S636" s="133"/>
      <c r="T636" s="73"/>
      <c r="U636" s="43"/>
      <c r="V636" s="185"/>
      <c r="W636" s="185"/>
      <c r="X636" s="185"/>
      <c r="Y636" s="185"/>
      <c r="Z636" s="185"/>
      <c r="AA636" s="185"/>
      <c r="AB636" s="185"/>
      <c r="AC636" s="185"/>
      <c r="AD636" s="185"/>
      <c r="AE636" s="185"/>
      <c r="AF636" s="185"/>
      <c r="AG636" s="185"/>
      <c r="AH636" s="185"/>
      <c r="AI636" s="185"/>
      <c r="AJ636" s="185"/>
      <c r="AK636" s="185"/>
      <c r="AL636" s="185"/>
      <c r="AM636" s="185"/>
      <c r="AN636" s="185"/>
      <c r="AO636" s="185"/>
      <c r="AP636" s="185"/>
      <c r="AQ636" s="185"/>
      <c r="AR636" s="185"/>
      <c r="AS636" s="185"/>
      <c r="AT636" s="185"/>
      <c r="AU636" s="185"/>
      <c r="AV636" s="185"/>
      <c r="AW636" s="185"/>
      <c r="AX636" s="185"/>
      <c r="AY636" s="185"/>
      <c r="AZ636" s="185"/>
      <c r="BA636" s="185"/>
      <c r="BB636" s="185"/>
      <c r="BC636" s="185"/>
      <c r="BD636" s="185"/>
      <c r="BE636" s="185"/>
      <c r="BF636" s="185"/>
      <c r="BG636" s="185"/>
      <c r="BH636" s="185"/>
      <c r="BI636" s="185"/>
      <c r="BJ636" s="185"/>
    </row>
    <row r="637" spans="1:62" x14ac:dyDescent="0.3">
      <c r="A637" s="84">
        <f t="shared" si="110"/>
        <v>38</v>
      </c>
      <c r="B637" s="133">
        <f t="shared" si="110"/>
        <v>4.6324498057418529E-3</v>
      </c>
      <c r="C637" s="73">
        <f t="shared" si="111"/>
        <v>1.0000000000000002</v>
      </c>
      <c r="D637" s="43">
        <f t="shared" si="108"/>
        <v>4.6324498057418537E-3</v>
      </c>
      <c r="E637" s="133">
        <f t="shared" si="112"/>
        <v>1.0632938059657739E-2</v>
      </c>
      <c r="F637" s="73">
        <f t="shared" si="113"/>
        <v>1</v>
      </c>
      <c r="G637" s="43">
        <f t="shared" si="109"/>
        <v>1.0632938059657739E-2</v>
      </c>
      <c r="H637" s="84"/>
      <c r="I637" s="133"/>
      <c r="J637" s="73"/>
      <c r="K637" s="43"/>
      <c r="L637" s="133"/>
      <c r="M637" s="73"/>
      <c r="N637" s="43"/>
      <c r="O637" s="84"/>
      <c r="P637" s="133"/>
      <c r="Q637" s="73"/>
      <c r="R637" s="43"/>
      <c r="S637" s="133"/>
      <c r="T637" s="73"/>
      <c r="U637" s="43"/>
      <c r="V637" s="185"/>
      <c r="W637" s="185"/>
      <c r="X637" s="185"/>
      <c r="Y637" s="185"/>
      <c r="Z637" s="185"/>
      <c r="AA637" s="185"/>
      <c r="AB637" s="185"/>
      <c r="AC637" s="185"/>
      <c r="AD637" s="185"/>
      <c r="AE637" s="185"/>
      <c r="AF637" s="185"/>
      <c r="AG637" s="185"/>
      <c r="AH637" s="185"/>
      <c r="AI637" s="185"/>
      <c r="AJ637" s="185"/>
      <c r="AK637" s="185"/>
      <c r="AL637" s="185"/>
      <c r="AM637" s="185"/>
      <c r="AN637" s="185"/>
      <c r="AO637" s="185"/>
      <c r="AP637" s="185"/>
      <c r="AQ637" s="185"/>
      <c r="AR637" s="185"/>
      <c r="AS637" s="185"/>
      <c r="AT637" s="185"/>
      <c r="AU637" s="185"/>
      <c r="AV637" s="185"/>
      <c r="AW637" s="185"/>
      <c r="AX637" s="185"/>
      <c r="AY637" s="185"/>
      <c r="AZ637" s="185"/>
      <c r="BA637" s="185"/>
      <c r="BB637" s="185"/>
      <c r="BC637" s="185"/>
      <c r="BD637" s="185"/>
      <c r="BE637" s="185"/>
      <c r="BF637" s="185"/>
      <c r="BG637" s="185"/>
      <c r="BH637" s="185"/>
      <c r="BI637" s="185"/>
      <c r="BJ637" s="185"/>
    </row>
    <row r="638" spans="1:62" x14ac:dyDescent="0.3">
      <c r="A638" s="84">
        <f t="shared" si="110"/>
        <v>39</v>
      </c>
      <c r="B638" s="133">
        <f t="shared" si="110"/>
        <v>4.5956817021710738E-3</v>
      </c>
      <c r="C638" s="73">
        <f t="shared" si="111"/>
        <v>1</v>
      </c>
      <c r="D638" s="43">
        <f t="shared" si="108"/>
        <v>4.5956817021710738E-3</v>
      </c>
      <c r="E638" s="133">
        <f t="shared" si="112"/>
        <v>1.0616044606665759E-2</v>
      </c>
      <c r="F638" s="73">
        <f t="shared" si="113"/>
        <v>1</v>
      </c>
      <c r="G638" s="43">
        <f t="shared" si="109"/>
        <v>1.0616044606665759E-2</v>
      </c>
      <c r="H638" s="84"/>
      <c r="I638" s="133"/>
      <c r="J638" s="73"/>
      <c r="K638" s="43"/>
      <c r="L638" s="133"/>
      <c r="M638" s="73"/>
      <c r="N638" s="43"/>
      <c r="O638" s="84"/>
      <c r="P638" s="133"/>
      <c r="Q638" s="73"/>
      <c r="R638" s="43"/>
      <c r="S638" s="133"/>
      <c r="T638" s="73"/>
      <c r="U638" s="43"/>
      <c r="V638" s="185"/>
      <c r="W638" s="185"/>
      <c r="X638" s="185"/>
      <c r="Y638" s="185"/>
      <c r="Z638" s="185"/>
      <c r="AA638" s="185"/>
      <c r="AB638" s="185"/>
      <c r="AC638" s="185"/>
      <c r="AD638" s="185"/>
      <c r="AE638" s="185"/>
      <c r="AF638" s="185"/>
      <c r="AG638" s="185"/>
      <c r="AH638" s="185"/>
      <c r="AI638" s="185"/>
      <c r="AJ638" s="185"/>
      <c r="AK638" s="185"/>
      <c r="AL638" s="185"/>
      <c r="AM638" s="185"/>
      <c r="AN638" s="185"/>
      <c r="AO638" s="185"/>
      <c r="AP638" s="185"/>
      <c r="AQ638" s="185"/>
      <c r="AR638" s="185"/>
      <c r="AS638" s="185"/>
      <c r="AT638" s="185"/>
      <c r="AU638" s="185"/>
      <c r="AV638" s="185"/>
      <c r="AW638" s="185"/>
      <c r="AX638" s="185"/>
      <c r="AY638" s="185"/>
      <c r="AZ638" s="185"/>
      <c r="BA638" s="185"/>
      <c r="BB638" s="185"/>
      <c r="BC638" s="185"/>
      <c r="BD638" s="185"/>
      <c r="BE638" s="185"/>
      <c r="BF638" s="185"/>
      <c r="BG638" s="185"/>
      <c r="BH638" s="185"/>
      <c r="BI638" s="185"/>
      <c r="BJ638" s="185"/>
    </row>
    <row r="639" spans="1:62" x14ac:dyDescent="0.3">
      <c r="A639" s="84">
        <f t="shared" ref="A639:B658" si="114">A442</f>
        <v>40</v>
      </c>
      <c r="B639" s="133">
        <f t="shared" si="114"/>
        <v>4.5880630861158669E-3</v>
      </c>
      <c r="C639" s="73">
        <f t="shared" si="111"/>
        <v>1.0000000000000002</v>
      </c>
      <c r="D639" s="43">
        <f t="shared" si="108"/>
        <v>4.5880630861158678E-3</v>
      </c>
      <c r="E639" s="133">
        <f t="shared" si="112"/>
        <v>1.0636912989773499E-2</v>
      </c>
      <c r="F639" s="73">
        <f t="shared" si="113"/>
        <v>1</v>
      </c>
      <c r="G639" s="43">
        <f t="shared" si="109"/>
        <v>1.0636912989773499E-2</v>
      </c>
      <c r="H639" s="84"/>
      <c r="I639" s="133"/>
      <c r="J639" s="73"/>
      <c r="K639" s="43"/>
      <c r="L639" s="133"/>
      <c r="M639" s="73"/>
      <c r="N639" s="43"/>
      <c r="O639" s="84"/>
      <c r="P639" s="133"/>
      <c r="Q639" s="73"/>
      <c r="R639" s="43"/>
      <c r="S639" s="133"/>
      <c r="T639" s="73"/>
      <c r="U639" s="43"/>
      <c r="V639" s="185"/>
      <c r="W639" s="185"/>
      <c r="X639" s="185"/>
      <c r="Y639" s="185"/>
      <c r="Z639" s="185"/>
      <c r="AA639" s="185"/>
      <c r="AB639" s="185"/>
      <c r="AC639" s="185"/>
      <c r="AD639" s="185"/>
      <c r="AE639" s="185"/>
      <c r="AF639" s="185"/>
      <c r="AG639" s="185"/>
      <c r="AH639" s="185"/>
      <c r="AI639" s="185"/>
      <c r="AJ639" s="185"/>
      <c r="AK639" s="185"/>
      <c r="AL639" s="185"/>
      <c r="AM639" s="185"/>
      <c r="AN639" s="185"/>
      <c r="AO639" s="185"/>
      <c r="AP639" s="185"/>
      <c r="AQ639" s="185"/>
      <c r="AR639" s="185"/>
      <c r="AS639" s="185"/>
      <c r="AT639" s="185"/>
      <c r="AU639" s="185"/>
      <c r="AV639" s="185"/>
      <c r="AW639" s="185"/>
      <c r="AX639" s="185"/>
      <c r="AY639" s="185"/>
      <c r="AZ639" s="185"/>
      <c r="BA639" s="185"/>
      <c r="BB639" s="185"/>
      <c r="BC639" s="185"/>
      <c r="BD639" s="185"/>
      <c r="BE639" s="185"/>
      <c r="BF639" s="185"/>
      <c r="BG639" s="185"/>
      <c r="BH639" s="185"/>
      <c r="BI639" s="185"/>
      <c r="BJ639" s="185"/>
    </row>
    <row r="640" spans="1:62" x14ac:dyDescent="0.3">
      <c r="A640" s="84">
        <f t="shared" si="114"/>
        <v>41</v>
      </c>
      <c r="B640" s="133">
        <f t="shared" si="114"/>
        <v>4.4896835657508094E-3</v>
      </c>
      <c r="C640" s="73">
        <f t="shared" si="111"/>
        <v>1</v>
      </c>
      <c r="D640" s="43">
        <f t="shared" si="108"/>
        <v>4.4896835657508094E-3</v>
      </c>
      <c r="E640" s="133">
        <f t="shared" si="112"/>
        <v>1.0671362384110084E-2</v>
      </c>
      <c r="F640" s="73">
        <f t="shared" si="113"/>
        <v>1</v>
      </c>
      <c r="G640" s="43">
        <f t="shared" si="109"/>
        <v>1.0671362384110084E-2</v>
      </c>
      <c r="H640" s="84"/>
      <c r="I640" s="133"/>
      <c r="J640" s="73"/>
      <c r="K640" s="43"/>
      <c r="L640" s="133"/>
      <c r="M640" s="73"/>
      <c r="N640" s="43"/>
      <c r="O640" s="84"/>
      <c r="P640" s="133"/>
      <c r="Q640" s="73"/>
      <c r="R640" s="43"/>
      <c r="S640" s="133"/>
      <c r="T640" s="73"/>
      <c r="U640" s="43"/>
      <c r="V640" s="185"/>
      <c r="W640" s="185"/>
      <c r="X640" s="185"/>
      <c r="Y640" s="185"/>
      <c r="Z640" s="185"/>
      <c r="AA640" s="185"/>
      <c r="AB640" s="185"/>
      <c r="AC640" s="185"/>
      <c r="AD640" s="185"/>
      <c r="AE640" s="185"/>
      <c r="AF640" s="185"/>
      <c r="AG640" s="185"/>
      <c r="AH640" s="185"/>
      <c r="AI640" s="185"/>
      <c r="AJ640" s="185"/>
      <c r="AK640" s="185"/>
      <c r="AL640" s="185"/>
      <c r="AM640" s="185"/>
      <c r="AN640" s="185"/>
      <c r="AO640" s="185"/>
      <c r="AP640" s="185"/>
      <c r="AQ640" s="185"/>
      <c r="AR640" s="185"/>
      <c r="AS640" s="185"/>
      <c r="AT640" s="185"/>
      <c r="AU640" s="185"/>
      <c r="AV640" s="185"/>
      <c r="AW640" s="185"/>
      <c r="AX640" s="185"/>
      <c r="AY640" s="185"/>
      <c r="AZ640" s="185"/>
      <c r="BA640" s="185"/>
      <c r="BB640" s="185"/>
      <c r="BC640" s="185"/>
      <c r="BD640" s="185"/>
      <c r="BE640" s="185"/>
      <c r="BF640" s="185"/>
      <c r="BG640" s="185"/>
      <c r="BH640" s="185"/>
      <c r="BI640" s="185"/>
      <c r="BJ640" s="185"/>
    </row>
    <row r="641" spans="1:62" x14ac:dyDescent="0.3">
      <c r="A641" s="84">
        <f t="shared" si="114"/>
        <v>42</v>
      </c>
      <c r="B641" s="133">
        <f t="shared" si="114"/>
        <v>4.3641420229280593E-3</v>
      </c>
      <c r="C641" s="73">
        <f t="shared" si="111"/>
        <v>1</v>
      </c>
      <c r="D641" s="43">
        <f t="shared" si="108"/>
        <v>4.3641420229280593E-3</v>
      </c>
      <c r="E641" s="133">
        <f t="shared" si="112"/>
        <v>1.0329849638331046E-2</v>
      </c>
      <c r="F641" s="73">
        <f t="shared" si="113"/>
        <v>1</v>
      </c>
      <c r="G641" s="43">
        <f t="shared" si="109"/>
        <v>1.0329849638331046E-2</v>
      </c>
      <c r="H641" s="84"/>
      <c r="I641" s="133"/>
      <c r="J641" s="73"/>
      <c r="K641" s="43"/>
      <c r="L641" s="133"/>
      <c r="M641" s="73"/>
      <c r="N641" s="43"/>
      <c r="O641" s="84"/>
      <c r="P641" s="133"/>
      <c r="Q641" s="73"/>
      <c r="R641" s="43"/>
      <c r="S641" s="133"/>
      <c r="T641" s="73"/>
      <c r="U641" s="43"/>
      <c r="V641" s="185"/>
      <c r="W641" s="185"/>
      <c r="X641" s="185"/>
      <c r="Y641" s="185"/>
      <c r="Z641" s="185"/>
      <c r="AA641" s="185"/>
      <c r="AB641" s="185"/>
      <c r="AC641" s="185"/>
      <c r="AD641" s="185"/>
      <c r="AE641" s="185"/>
      <c r="AF641" s="185"/>
      <c r="AG641" s="185"/>
      <c r="AH641" s="185"/>
      <c r="AI641" s="185"/>
      <c r="AJ641" s="185"/>
      <c r="AK641" s="185"/>
      <c r="AL641" s="185"/>
      <c r="AM641" s="185"/>
      <c r="AN641" s="185"/>
      <c r="AO641" s="185"/>
      <c r="AP641" s="185"/>
      <c r="AQ641" s="185"/>
      <c r="AR641" s="185"/>
      <c r="AS641" s="185"/>
      <c r="AT641" s="185"/>
      <c r="AU641" s="185"/>
      <c r="AV641" s="185"/>
      <c r="AW641" s="185"/>
      <c r="AX641" s="185"/>
      <c r="AY641" s="185"/>
      <c r="AZ641" s="185"/>
      <c r="BA641" s="185"/>
      <c r="BB641" s="185"/>
      <c r="BC641" s="185"/>
      <c r="BD641" s="185"/>
      <c r="BE641" s="185"/>
      <c r="BF641" s="185"/>
      <c r="BG641" s="185"/>
      <c r="BH641" s="185"/>
      <c r="BI641" s="185"/>
      <c r="BJ641" s="185"/>
    </row>
    <row r="642" spans="1:62" x14ac:dyDescent="0.3">
      <c r="A642" s="84">
        <f t="shared" si="114"/>
        <v>43</v>
      </c>
      <c r="B642" s="133">
        <f t="shared" si="114"/>
        <v>4.2409191893395025E-3</v>
      </c>
      <c r="C642" s="73">
        <f t="shared" si="111"/>
        <v>1</v>
      </c>
      <c r="D642" s="43">
        <f t="shared" si="108"/>
        <v>4.2409191893395025E-3</v>
      </c>
      <c r="E642" s="133">
        <f t="shared" si="112"/>
        <v>1.0232463850494929E-2</v>
      </c>
      <c r="F642" s="73">
        <f t="shared" si="113"/>
        <v>1</v>
      </c>
      <c r="G642" s="43">
        <f t="shared" si="109"/>
        <v>1.0232463850494929E-2</v>
      </c>
      <c r="H642" s="84"/>
      <c r="I642" s="133"/>
      <c r="J642" s="73"/>
      <c r="K642" s="43"/>
      <c r="L642" s="133"/>
      <c r="M642" s="73"/>
      <c r="N642" s="43"/>
      <c r="O642" s="84"/>
      <c r="P642" s="133"/>
      <c r="Q642" s="73"/>
      <c r="R642" s="43"/>
      <c r="S642" s="133"/>
      <c r="T642" s="73"/>
      <c r="U642" s="43"/>
      <c r="V642" s="185"/>
      <c r="W642" s="185"/>
      <c r="X642" s="185"/>
      <c r="Y642" s="185"/>
      <c r="Z642" s="185"/>
      <c r="AA642" s="185"/>
      <c r="AB642" s="185"/>
      <c r="AC642" s="185"/>
      <c r="AD642" s="185"/>
      <c r="AE642" s="185"/>
      <c r="AF642" s="185"/>
      <c r="AG642" s="185"/>
      <c r="AH642" s="185"/>
      <c r="AI642" s="185"/>
      <c r="AJ642" s="185"/>
      <c r="AK642" s="185"/>
      <c r="AL642" s="185"/>
      <c r="AM642" s="185"/>
      <c r="AN642" s="185"/>
      <c r="AO642" s="185"/>
      <c r="AP642" s="185"/>
      <c r="AQ642" s="185"/>
      <c r="AR642" s="185"/>
      <c r="AS642" s="185"/>
      <c r="AT642" s="185"/>
      <c r="AU642" s="185"/>
      <c r="AV642" s="185"/>
      <c r="AW642" s="185"/>
      <c r="AX642" s="185"/>
      <c r="AY642" s="185"/>
      <c r="AZ642" s="185"/>
      <c r="BA642" s="185"/>
      <c r="BB642" s="185"/>
      <c r="BC642" s="185"/>
      <c r="BD642" s="185"/>
      <c r="BE642" s="185"/>
      <c r="BF642" s="185"/>
      <c r="BG642" s="185"/>
      <c r="BH642" s="185"/>
      <c r="BI642" s="185"/>
      <c r="BJ642" s="185"/>
    </row>
    <row r="643" spans="1:62" x14ac:dyDescent="0.3">
      <c r="A643" s="84">
        <f t="shared" si="114"/>
        <v>44</v>
      </c>
      <c r="B643" s="133">
        <f t="shared" si="114"/>
        <v>4.1422084247981312E-3</v>
      </c>
      <c r="C643" s="73">
        <f t="shared" si="111"/>
        <v>1</v>
      </c>
      <c r="D643" s="43">
        <f t="shared" si="108"/>
        <v>4.1422084247981312E-3</v>
      </c>
      <c r="E643" s="133">
        <f t="shared" si="112"/>
        <v>1.0187083398340003E-2</v>
      </c>
      <c r="F643" s="73">
        <f t="shared" si="113"/>
        <v>1</v>
      </c>
      <c r="G643" s="43">
        <f t="shared" si="109"/>
        <v>1.0187083398340003E-2</v>
      </c>
      <c r="H643" s="84"/>
      <c r="I643" s="133"/>
      <c r="J643" s="73"/>
      <c r="K643" s="43"/>
      <c r="L643" s="133"/>
      <c r="M643" s="73"/>
      <c r="N643" s="43"/>
      <c r="O643" s="84"/>
      <c r="P643" s="133"/>
      <c r="Q643" s="73"/>
      <c r="R643" s="43"/>
      <c r="S643" s="133"/>
      <c r="T643" s="73"/>
      <c r="U643" s="43"/>
      <c r="V643" s="185"/>
      <c r="W643" s="185"/>
      <c r="X643" s="185"/>
      <c r="Y643" s="185"/>
      <c r="Z643" s="185"/>
      <c r="AA643" s="185"/>
      <c r="AB643" s="185"/>
      <c r="AC643" s="185"/>
      <c r="AD643" s="185"/>
      <c r="AE643" s="185"/>
      <c r="AF643" s="185"/>
      <c r="AG643" s="185"/>
      <c r="AH643" s="185"/>
      <c r="AI643" s="185"/>
      <c r="AJ643" s="185"/>
      <c r="AK643" s="185"/>
      <c r="AL643" s="185"/>
      <c r="AM643" s="185"/>
      <c r="AN643" s="185"/>
      <c r="AO643" s="185"/>
      <c r="AP643" s="185"/>
      <c r="AQ643" s="185"/>
      <c r="AR643" s="185"/>
      <c r="AS643" s="185"/>
      <c r="AT643" s="185"/>
      <c r="AU643" s="185"/>
      <c r="AV643" s="185"/>
      <c r="AW643" s="185"/>
      <c r="AX643" s="185"/>
      <c r="AY643" s="185"/>
      <c r="AZ643" s="185"/>
      <c r="BA643" s="185"/>
      <c r="BB643" s="185"/>
      <c r="BC643" s="185"/>
      <c r="BD643" s="185"/>
      <c r="BE643" s="185"/>
      <c r="BF643" s="185"/>
      <c r="BG643" s="185"/>
      <c r="BH643" s="185"/>
      <c r="BI643" s="185"/>
      <c r="BJ643" s="185"/>
    </row>
    <row r="644" spans="1:62" x14ac:dyDescent="0.3">
      <c r="A644" s="84">
        <f t="shared" si="114"/>
        <v>45</v>
      </c>
      <c r="B644" s="133">
        <f t="shared" si="114"/>
        <v>4.0213043004437678E-3</v>
      </c>
      <c r="C644" s="73">
        <f t="shared" si="111"/>
        <v>1</v>
      </c>
      <c r="D644" s="43">
        <f t="shared" si="108"/>
        <v>4.0213043004437678E-3</v>
      </c>
      <c r="E644" s="133">
        <f t="shared" si="112"/>
        <v>9.8667702798450174E-3</v>
      </c>
      <c r="F644" s="73">
        <f t="shared" si="113"/>
        <v>1</v>
      </c>
      <c r="G644" s="43">
        <f t="shared" si="109"/>
        <v>9.8667702798450174E-3</v>
      </c>
      <c r="H644" s="84"/>
      <c r="I644" s="133"/>
      <c r="J644" s="73"/>
      <c r="K644" s="43"/>
      <c r="L644" s="133"/>
      <c r="M644" s="73"/>
      <c r="N644" s="43"/>
      <c r="O644" s="84"/>
      <c r="P644" s="133"/>
      <c r="Q644" s="73"/>
      <c r="R644" s="43"/>
      <c r="S644" s="133"/>
      <c r="T644" s="73"/>
      <c r="U644" s="43"/>
      <c r="V644" s="185"/>
      <c r="W644" s="185"/>
      <c r="X644" s="185"/>
      <c r="Y644" s="185"/>
      <c r="Z644" s="185"/>
      <c r="AA644" s="185"/>
      <c r="AB644" s="185"/>
      <c r="AC644" s="185"/>
      <c r="AD644" s="185"/>
      <c r="AE644" s="185"/>
      <c r="AF644" s="185"/>
      <c r="AG644" s="185"/>
      <c r="AH644" s="185"/>
      <c r="AI644" s="185"/>
      <c r="AJ644" s="185"/>
      <c r="AK644" s="185"/>
      <c r="AL644" s="185"/>
      <c r="AM644" s="185"/>
      <c r="AN644" s="185"/>
      <c r="AO644" s="185"/>
      <c r="AP644" s="185"/>
      <c r="AQ644" s="185"/>
      <c r="AR644" s="185"/>
      <c r="AS644" s="185"/>
      <c r="AT644" s="185"/>
      <c r="AU644" s="185"/>
      <c r="AV644" s="185"/>
      <c r="AW644" s="185"/>
      <c r="AX644" s="185"/>
      <c r="AY644" s="185"/>
      <c r="AZ644" s="185"/>
      <c r="BA644" s="185"/>
      <c r="BB644" s="185"/>
      <c r="BC644" s="185"/>
      <c r="BD644" s="185"/>
      <c r="BE644" s="185"/>
      <c r="BF644" s="185"/>
      <c r="BG644" s="185"/>
      <c r="BH644" s="185"/>
      <c r="BI644" s="185"/>
      <c r="BJ644" s="185"/>
    </row>
    <row r="645" spans="1:62" x14ac:dyDescent="0.3">
      <c r="A645" s="84">
        <f t="shared" si="114"/>
        <v>46</v>
      </c>
      <c r="B645" s="133">
        <f t="shared" si="114"/>
        <v>3.9441244073627627E-3</v>
      </c>
      <c r="C645" s="73">
        <f t="shared" si="111"/>
        <v>1</v>
      </c>
      <c r="D645" s="43">
        <f t="shared" si="108"/>
        <v>3.9441244073627627E-3</v>
      </c>
      <c r="E645" s="133">
        <f t="shared" si="112"/>
        <v>9.8091337931664989E-3</v>
      </c>
      <c r="F645" s="73">
        <f t="shared" si="113"/>
        <v>1</v>
      </c>
      <c r="G645" s="43">
        <f t="shared" si="109"/>
        <v>9.8091337931664989E-3</v>
      </c>
      <c r="H645" s="84"/>
      <c r="I645" s="133"/>
      <c r="J645" s="73"/>
      <c r="K645" s="43"/>
      <c r="L645" s="133"/>
      <c r="M645" s="73"/>
      <c r="N645" s="43"/>
      <c r="O645" s="84"/>
      <c r="P645" s="133"/>
      <c r="Q645" s="73"/>
      <c r="R645" s="43"/>
      <c r="S645" s="133"/>
      <c r="T645" s="73"/>
      <c r="U645" s="43"/>
      <c r="V645" s="185"/>
      <c r="W645" s="185"/>
      <c r="X645" s="185"/>
      <c r="Y645" s="185"/>
      <c r="Z645" s="185"/>
      <c r="AA645" s="185"/>
      <c r="AB645" s="185"/>
      <c r="AC645" s="185"/>
      <c r="AD645" s="185"/>
      <c r="AE645" s="185"/>
      <c r="AF645" s="185"/>
      <c r="AG645" s="185"/>
      <c r="AH645" s="185"/>
      <c r="AI645" s="185"/>
      <c r="AJ645" s="185"/>
      <c r="AK645" s="185"/>
      <c r="AL645" s="185"/>
      <c r="AM645" s="185"/>
      <c r="AN645" s="185"/>
      <c r="AO645" s="185"/>
      <c r="AP645" s="185"/>
      <c r="AQ645" s="185"/>
      <c r="AR645" s="185"/>
      <c r="AS645" s="185"/>
      <c r="AT645" s="185"/>
      <c r="AU645" s="185"/>
      <c r="AV645" s="185"/>
      <c r="AW645" s="185"/>
      <c r="AX645" s="185"/>
      <c r="AY645" s="185"/>
      <c r="AZ645" s="185"/>
      <c r="BA645" s="185"/>
      <c r="BB645" s="185"/>
      <c r="BC645" s="185"/>
      <c r="BD645" s="185"/>
      <c r="BE645" s="185"/>
      <c r="BF645" s="185"/>
      <c r="BG645" s="185"/>
      <c r="BH645" s="185"/>
      <c r="BI645" s="185"/>
      <c r="BJ645" s="185"/>
    </row>
    <row r="646" spans="1:62" x14ac:dyDescent="0.3">
      <c r="A646" s="84">
        <f t="shared" si="114"/>
        <v>47</v>
      </c>
      <c r="B646" s="133">
        <f t="shared" si="114"/>
        <v>3.8112954926611195E-3</v>
      </c>
      <c r="C646" s="73">
        <f t="shared" si="111"/>
        <v>1</v>
      </c>
      <c r="D646" s="43">
        <f t="shared" si="108"/>
        <v>3.8112954926611195E-3</v>
      </c>
      <c r="E646" s="133">
        <f t="shared" si="112"/>
        <v>1.000456785719136E-2</v>
      </c>
      <c r="F646" s="73">
        <f t="shared" si="113"/>
        <v>1</v>
      </c>
      <c r="G646" s="43">
        <f t="shared" si="109"/>
        <v>1.000456785719136E-2</v>
      </c>
      <c r="H646" s="84"/>
      <c r="I646" s="133"/>
      <c r="J646" s="73"/>
      <c r="K646" s="43"/>
      <c r="L646" s="133"/>
      <c r="M646" s="73"/>
      <c r="N646" s="43"/>
      <c r="O646" s="84"/>
      <c r="P646" s="133"/>
      <c r="Q646" s="73"/>
      <c r="R646" s="43"/>
      <c r="S646" s="133"/>
      <c r="T646" s="73"/>
      <c r="U646" s="43"/>
      <c r="V646" s="185"/>
      <c r="W646" s="185"/>
      <c r="X646" s="185"/>
      <c r="Y646" s="185"/>
      <c r="Z646" s="185"/>
      <c r="AA646" s="185"/>
      <c r="AB646" s="185"/>
      <c r="AC646" s="185"/>
      <c r="AD646" s="185"/>
      <c r="AE646" s="185"/>
      <c r="AF646" s="185"/>
      <c r="AG646" s="185"/>
      <c r="AH646" s="185"/>
      <c r="AI646" s="185"/>
      <c r="AJ646" s="185"/>
      <c r="AK646" s="185"/>
      <c r="AL646" s="185"/>
      <c r="AM646" s="185"/>
      <c r="AN646" s="185"/>
      <c r="AO646" s="185"/>
      <c r="AP646" s="185"/>
      <c r="AQ646" s="185"/>
      <c r="AR646" s="185"/>
      <c r="AS646" s="185"/>
      <c r="AT646" s="185"/>
      <c r="AU646" s="185"/>
      <c r="AV646" s="185"/>
      <c r="AW646" s="185"/>
      <c r="AX646" s="185"/>
      <c r="AY646" s="185"/>
      <c r="AZ646" s="185"/>
      <c r="BA646" s="185"/>
      <c r="BB646" s="185"/>
      <c r="BC646" s="185"/>
      <c r="BD646" s="185"/>
      <c r="BE646" s="185"/>
      <c r="BF646" s="185"/>
      <c r="BG646" s="185"/>
      <c r="BH646" s="185"/>
      <c r="BI646" s="185"/>
      <c r="BJ646" s="185"/>
    </row>
    <row r="647" spans="1:62" x14ac:dyDescent="0.3">
      <c r="A647" s="84">
        <f t="shared" si="114"/>
        <v>48</v>
      </c>
      <c r="B647" s="133">
        <f t="shared" si="114"/>
        <v>3.6864164381909962E-3</v>
      </c>
      <c r="C647" s="73">
        <f t="shared" si="111"/>
        <v>1</v>
      </c>
      <c r="D647" s="43">
        <f t="shared" si="108"/>
        <v>3.6864164381909962E-3</v>
      </c>
      <c r="E647" s="133">
        <f t="shared" si="112"/>
        <v>9.727316481617107E-3</v>
      </c>
      <c r="F647" s="73">
        <f t="shared" si="113"/>
        <v>1</v>
      </c>
      <c r="G647" s="43">
        <f t="shared" si="109"/>
        <v>9.727316481617107E-3</v>
      </c>
      <c r="H647" s="84"/>
      <c r="I647" s="133"/>
      <c r="J647" s="73"/>
      <c r="K647" s="43"/>
      <c r="L647" s="133"/>
      <c r="M647" s="73"/>
      <c r="N647" s="43"/>
      <c r="O647" s="84"/>
      <c r="P647" s="133"/>
      <c r="Q647" s="73"/>
      <c r="R647" s="43"/>
      <c r="S647" s="133"/>
      <c r="T647" s="73"/>
      <c r="U647" s="43"/>
      <c r="V647" s="185"/>
      <c r="W647" s="185"/>
      <c r="X647" s="185"/>
      <c r="Y647" s="185"/>
      <c r="Z647" s="185"/>
      <c r="AA647" s="185"/>
      <c r="AB647" s="185"/>
      <c r="AC647" s="185"/>
      <c r="AD647" s="185"/>
      <c r="AE647" s="185"/>
      <c r="AF647" s="185"/>
      <c r="AG647" s="185"/>
      <c r="AH647" s="185"/>
      <c r="AI647" s="185"/>
      <c r="AJ647" s="185"/>
      <c r="AK647" s="185"/>
      <c r="AL647" s="185"/>
      <c r="AM647" s="185"/>
      <c r="AN647" s="185"/>
      <c r="AO647" s="185"/>
      <c r="AP647" s="185"/>
      <c r="AQ647" s="185"/>
      <c r="AR647" s="185"/>
      <c r="AS647" s="185"/>
      <c r="AT647" s="185"/>
      <c r="AU647" s="185"/>
      <c r="AV647" s="185"/>
      <c r="AW647" s="185"/>
      <c r="AX647" s="185"/>
      <c r="AY647" s="185"/>
      <c r="AZ647" s="185"/>
      <c r="BA647" s="185"/>
      <c r="BB647" s="185"/>
      <c r="BC647" s="185"/>
      <c r="BD647" s="185"/>
      <c r="BE647" s="185"/>
      <c r="BF647" s="185"/>
      <c r="BG647" s="185"/>
      <c r="BH647" s="185"/>
      <c r="BI647" s="185"/>
      <c r="BJ647" s="185"/>
    </row>
    <row r="648" spans="1:62" x14ac:dyDescent="0.3">
      <c r="A648" s="84">
        <f t="shared" si="114"/>
        <v>49</v>
      </c>
      <c r="B648" s="133">
        <f t="shared" si="114"/>
        <v>3.4764076304083479E-3</v>
      </c>
      <c r="C648" s="73">
        <f t="shared" si="111"/>
        <v>1</v>
      </c>
      <c r="D648" s="43">
        <f t="shared" si="108"/>
        <v>3.4764076304083479E-3</v>
      </c>
      <c r="E648" s="133">
        <f t="shared" si="112"/>
        <v>8.8154012642265231E-3</v>
      </c>
      <c r="F648" s="73">
        <f t="shared" si="113"/>
        <v>1</v>
      </c>
      <c r="G648" s="43">
        <f t="shared" si="109"/>
        <v>8.8154012642265231E-3</v>
      </c>
      <c r="H648" s="84"/>
      <c r="I648" s="133"/>
      <c r="J648" s="73"/>
      <c r="K648" s="43"/>
      <c r="L648" s="133"/>
      <c r="M648" s="73"/>
      <c r="N648" s="43"/>
      <c r="O648" s="84"/>
      <c r="P648" s="133"/>
      <c r="Q648" s="73"/>
      <c r="R648" s="43"/>
      <c r="S648" s="133"/>
      <c r="T648" s="73"/>
      <c r="U648" s="43"/>
      <c r="V648" s="185"/>
      <c r="W648" s="185"/>
      <c r="X648" s="185"/>
      <c r="Y648" s="185"/>
      <c r="Z648" s="185"/>
      <c r="AA648" s="185"/>
      <c r="AB648" s="185"/>
      <c r="AC648" s="185"/>
      <c r="AD648" s="185"/>
      <c r="AE648" s="185"/>
      <c r="AF648" s="185"/>
      <c r="AG648" s="185"/>
      <c r="AH648" s="185"/>
      <c r="AI648" s="185"/>
      <c r="AJ648" s="185"/>
      <c r="AK648" s="185"/>
      <c r="AL648" s="185"/>
      <c r="AM648" s="185"/>
      <c r="AN648" s="185"/>
      <c r="AO648" s="185"/>
      <c r="AP648" s="185"/>
      <c r="AQ648" s="185"/>
      <c r="AR648" s="185"/>
      <c r="AS648" s="185"/>
      <c r="AT648" s="185"/>
      <c r="AU648" s="185"/>
      <c r="AV648" s="185"/>
      <c r="AW648" s="185"/>
      <c r="AX648" s="185"/>
      <c r="AY648" s="185"/>
      <c r="AZ648" s="185"/>
      <c r="BA648" s="185"/>
      <c r="BB648" s="185"/>
      <c r="BC648" s="185"/>
      <c r="BD648" s="185"/>
      <c r="BE648" s="185"/>
      <c r="BF648" s="185"/>
      <c r="BG648" s="185"/>
      <c r="BH648" s="185"/>
      <c r="BI648" s="185"/>
      <c r="BJ648" s="185"/>
    </row>
    <row r="649" spans="1:62" x14ac:dyDescent="0.3">
      <c r="A649" s="84">
        <f t="shared" si="114"/>
        <v>50</v>
      </c>
      <c r="B649" s="133">
        <f t="shared" si="114"/>
        <v>3.3564972385829242E-3</v>
      </c>
      <c r="C649" s="73">
        <f t="shared" si="111"/>
        <v>1</v>
      </c>
      <c r="D649" s="43">
        <f t="shared" si="108"/>
        <v>3.3564972385829242E-3</v>
      </c>
      <c r="E649" s="133">
        <f t="shared" si="112"/>
        <v>8.6431542925435936E-3</v>
      </c>
      <c r="F649" s="73">
        <f t="shared" si="113"/>
        <v>1</v>
      </c>
      <c r="G649" s="43">
        <f t="shared" si="109"/>
        <v>8.6431542925435936E-3</v>
      </c>
      <c r="H649" s="84"/>
      <c r="I649" s="133"/>
      <c r="J649" s="73"/>
      <c r="K649" s="43"/>
      <c r="L649" s="133"/>
      <c r="M649" s="73"/>
      <c r="N649" s="43"/>
      <c r="O649" s="84"/>
      <c r="P649" s="133"/>
      <c r="Q649" s="73"/>
      <c r="R649" s="43"/>
      <c r="S649" s="133"/>
      <c r="T649" s="73"/>
      <c r="U649" s="43"/>
      <c r="V649" s="185"/>
      <c r="W649" s="185"/>
      <c r="X649" s="185"/>
      <c r="Y649" s="185"/>
      <c r="Z649" s="185"/>
      <c r="AA649" s="185"/>
      <c r="AB649" s="185"/>
      <c r="AC649" s="185"/>
      <c r="AD649" s="185"/>
      <c r="AE649" s="185"/>
      <c r="AF649" s="185"/>
      <c r="AG649" s="185"/>
      <c r="AH649" s="185"/>
      <c r="AI649" s="185"/>
      <c r="AJ649" s="185"/>
      <c r="AK649" s="185"/>
      <c r="AL649" s="185"/>
      <c r="AM649" s="185"/>
      <c r="AN649" s="185"/>
      <c r="AO649" s="185"/>
      <c r="AP649" s="185"/>
      <c r="AQ649" s="185"/>
      <c r="AR649" s="185"/>
      <c r="AS649" s="185"/>
      <c r="AT649" s="185"/>
      <c r="AU649" s="185"/>
      <c r="AV649" s="185"/>
      <c r="AW649" s="185"/>
      <c r="AX649" s="185"/>
      <c r="AY649" s="185"/>
      <c r="AZ649" s="185"/>
      <c r="BA649" s="185"/>
      <c r="BB649" s="185"/>
      <c r="BC649" s="185"/>
      <c r="BD649" s="185"/>
      <c r="BE649" s="185"/>
      <c r="BF649" s="185"/>
      <c r="BG649" s="185"/>
      <c r="BH649" s="185"/>
      <c r="BI649" s="185"/>
      <c r="BJ649" s="185"/>
    </row>
    <row r="650" spans="1:62" x14ac:dyDescent="0.3">
      <c r="A650" s="84">
        <f t="shared" si="114"/>
        <v>51</v>
      </c>
      <c r="B650" s="133">
        <f t="shared" si="114"/>
        <v>3.2183684170602675E-3</v>
      </c>
      <c r="C650" s="73">
        <f t="shared" si="111"/>
        <v>1</v>
      </c>
      <c r="D650" s="43">
        <f t="shared" si="108"/>
        <v>3.2183684170602675E-3</v>
      </c>
      <c r="E650" s="133">
        <f t="shared" si="112"/>
        <v>8.6848910587590724E-3</v>
      </c>
      <c r="F650" s="73">
        <f t="shared" si="113"/>
        <v>1.0000000000000002</v>
      </c>
      <c r="G650" s="43">
        <f t="shared" si="109"/>
        <v>8.6848910587590741E-3</v>
      </c>
      <c r="H650" s="84"/>
      <c r="I650" s="133"/>
      <c r="J650" s="73"/>
      <c r="K650" s="43"/>
      <c r="L650" s="133"/>
      <c r="M650" s="73"/>
      <c r="N650" s="43"/>
      <c r="O650" s="84"/>
      <c r="P650" s="133"/>
      <c r="Q650" s="73"/>
      <c r="R650" s="43"/>
      <c r="S650" s="133"/>
      <c r="T650" s="73"/>
      <c r="U650" s="43"/>
      <c r="V650" s="185"/>
      <c r="W650" s="185"/>
      <c r="X650" s="185"/>
      <c r="Y650" s="185"/>
      <c r="Z650" s="185"/>
      <c r="AA650" s="185"/>
      <c r="AB650" s="185"/>
      <c r="AC650" s="185"/>
      <c r="AD650" s="185"/>
      <c r="AE650" s="185"/>
      <c r="AF650" s="185"/>
      <c r="AG650" s="185"/>
      <c r="AH650" s="185"/>
      <c r="AI650" s="185"/>
      <c r="AJ650" s="185"/>
      <c r="AK650" s="185"/>
      <c r="AL650" s="185"/>
      <c r="AM650" s="185"/>
      <c r="AN650" s="185"/>
      <c r="AO650" s="185"/>
      <c r="AP650" s="185"/>
      <c r="AQ650" s="185"/>
      <c r="AR650" s="185"/>
      <c r="AS650" s="185"/>
      <c r="AT650" s="185"/>
      <c r="AU650" s="185"/>
      <c r="AV650" s="185"/>
      <c r="AW650" s="185"/>
      <c r="AX650" s="185"/>
      <c r="AY650" s="185"/>
      <c r="AZ650" s="185"/>
      <c r="BA650" s="185"/>
      <c r="BB650" s="185"/>
      <c r="BC650" s="185"/>
      <c r="BD650" s="185"/>
      <c r="BE650" s="185"/>
      <c r="BF650" s="185"/>
      <c r="BG650" s="185"/>
      <c r="BH650" s="185"/>
      <c r="BI650" s="185"/>
      <c r="BJ650" s="185"/>
    </row>
    <row r="651" spans="1:62" x14ac:dyDescent="0.3">
      <c r="A651" s="84">
        <f t="shared" si="114"/>
        <v>52</v>
      </c>
      <c r="B651" s="133">
        <f t="shared" si="114"/>
        <v>3.1541070468554823E-3</v>
      </c>
      <c r="C651" s="73">
        <f t="shared" si="111"/>
        <v>1</v>
      </c>
      <c r="D651" s="43">
        <f t="shared" si="108"/>
        <v>3.1541070468554823E-3</v>
      </c>
      <c r="E651" s="133">
        <f t="shared" si="112"/>
        <v>8.7027782442799934E-3</v>
      </c>
      <c r="F651" s="73">
        <f t="shared" si="113"/>
        <v>1</v>
      </c>
      <c r="G651" s="43">
        <f t="shared" si="109"/>
        <v>8.7027782442799934E-3</v>
      </c>
      <c r="H651" s="84"/>
      <c r="I651" s="133"/>
      <c r="J651" s="73"/>
      <c r="K651" s="43"/>
      <c r="L651" s="133"/>
      <c r="M651" s="73"/>
      <c r="N651" s="43"/>
      <c r="O651" s="84"/>
      <c r="P651" s="133"/>
      <c r="Q651" s="73"/>
      <c r="R651" s="43"/>
      <c r="S651" s="133"/>
      <c r="T651" s="73"/>
      <c r="U651" s="43"/>
      <c r="V651" s="185"/>
      <c r="W651" s="185"/>
      <c r="X651" s="185"/>
      <c r="Y651" s="185"/>
      <c r="Z651" s="185"/>
      <c r="AA651" s="185"/>
      <c r="AB651" s="185"/>
      <c r="AC651" s="185"/>
      <c r="AD651" s="185"/>
      <c r="AE651" s="185"/>
      <c r="AF651" s="185"/>
      <c r="AG651" s="185"/>
      <c r="AH651" s="185"/>
      <c r="AI651" s="185"/>
      <c r="AJ651" s="185"/>
      <c r="AK651" s="185"/>
      <c r="AL651" s="185"/>
      <c r="AM651" s="185"/>
      <c r="AN651" s="185"/>
      <c r="AO651" s="185"/>
      <c r="AP651" s="185"/>
      <c r="AQ651" s="185"/>
      <c r="AR651" s="185"/>
      <c r="AS651" s="185"/>
      <c r="AT651" s="185"/>
      <c r="AU651" s="185"/>
      <c r="AV651" s="185"/>
      <c r="AW651" s="185"/>
      <c r="AX651" s="185"/>
      <c r="AY651" s="185"/>
      <c r="AZ651" s="185"/>
      <c r="BA651" s="185"/>
      <c r="BB651" s="185"/>
      <c r="BC651" s="185"/>
      <c r="BD651" s="185"/>
      <c r="BE651" s="185"/>
      <c r="BF651" s="185"/>
      <c r="BG651" s="185"/>
      <c r="BH651" s="185"/>
      <c r="BI651" s="185"/>
      <c r="BJ651" s="185"/>
    </row>
    <row r="652" spans="1:62" x14ac:dyDescent="0.3">
      <c r="A652" s="84">
        <f t="shared" si="114"/>
        <v>53</v>
      </c>
      <c r="B652" s="133">
        <f t="shared" si="114"/>
        <v>3.0825583047718041E-3</v>
      </c>
      <c r="C652" s="73">
        <f t="shared" si="111"/>
        <v>1</v>
      </c>
      <c r="D652" s="43">
        <f t="shared" si="108"/>
        <v>3.0825583047718041E-3</v>
      </c>
      <c r="E652" s="133">
        <f t="shared" si="112"/>
        <v>8.6766099543512405E-3</v>
      </c>
      <c r="F652" s="73">
        <f t="shared" si="113"/>
        <v>1</v>
      </c>
      <c r="G652" s="43">
        <f t="shared" si="109"/>
        <v>8.6766099543512405E-3</v>
      </c>
      <c r="H652" s="84"/>
      <c r="I652" s="133"/>
      <c r="J652" s="73"/>
      <c r="K652" s="43"/>
      <c r="L652" s="133"/>
      <c r="M652" s="73"/>
      <c r="N652" s="43"/>
      <c r="O652" s="84"/>
      <c r="P652" s="133"/>
      <c r="Q652" s="73"/>
      <c r="R652" s="43"/>
      <c r="S652" s="133"/>
      <c r="T652" s="73"/>
      <c r="U652" s="43"/>
      <c r="V652" s="185"/>
      <c r="W652" s="185"/>
      <c r="X652" s="185"/>
      <c r="Y652" s="185"/>
      <c r="Z652" s="185"/>
      <c r="AA652" s="185"/>
      <c r="AB652" s="185"/>
      <c r="AC652" s="185"/>
      <c r="AD652" s="185"/>
      <c r="AE652" s="185"/>
      <c r="AF652" s="185"/>
      <c r="AG652" s="185"/>
      <c r="AH652" s="185"/>
      <c r="AI652" s="185"/>
      <c r="AJ652" s="185"/>
      <c r="AK652" s="185"/>
      <c r="AL652" s="185"/>
      <c r="AM652" s="185"/>
      <c r="AN652" s="185"/>
      <c r="AO652" s="185"/>
      <c r="AP652" s="185"/>
      <c r="AQ652" s="185"/>
      <c r="AR652" s="185"/>
      <c r="AS652" s="185"/>
      <c r="AT652" s="185"/>
      <c r="AU652" s="185"/>
      <c r="AV652" s="185"/>
      <c r="AW652" s="185"/>
      <c r="AX652" s="185"/>
      <c r="AY652" s="185"/>
      <c r="AZ652" s="185"/>
      <c r="BA652" s="185"/>
      <c r="BB652" s="185"/>
      <c r="BC652" s="185"/>
      <c r="BD652" s="185"/>
      <c r="BE652" s="185"/>
      <c r="BF652" s="185"/>
      <c r="BG652" s="185"/>
      <c r="BH652" s="185"/>
      <c r="BI652" s="185"/>
      <c r="BJ652" s="185"/>
    </row>
    <row r="653" spans="1:62" x14ac:dyDescent="0.3">
      <c r="A653" s="84">
        <f t="shared" si="114"/>
        <v>54</v>
      </c>
      <c r="B653" s="133">
        <f t="shared" si="114"/>
        <v>3.173981697434282E-3</v>
      </c>
      <c r="C653" s="73">
        <f t="shared" si="111"/>
        <v>1</v>
      </c>
      <c r="D653" s="43">
        <f t="shared" si="108"/>
        <v>3.173981697434282E-3</v>
      </c>
      <c r="E653" s="133">
        <f t="shared" si="112"/>
        <v>9.0456159667642849E-3</v>
      </c>
      <c r="F653" s="73">
        <f t="shared" si="113"/>
        <v>1</v>
      </c>
      <c r="G653" s="43">
        <f t="shared" si="109"/>
        <v>9.0456159667642849E-3</v>
      </c>
      <c r="H653" s="84"/>
      <c r="I653" s="133"/>
      <c r="J653" s="73"/>
      <c r="K653" s="43"/>
      <c r="L653" s="133"/>
      <c r="M653" s="73"/>
      <c r="N653" s="43"/>
      <c r="O653" s="84"/>
      <c r="P653" s="133"/>
      <c r="Q653" s="73"/>
      <c r="R653" s="43"/>
      <c r="S653" s="133"/>
      <c r="T653" s="73"/>
      <c r="U653" s="43"/>
      <c r="V653" s="185"/>
      <c r="W653" s="185"/>
      <c r="X653" s="185"/>
      <c r="Y653" s="185"/>
      <c r="Z653" s="185"/>
      <c r="AA653" s="185"/>
      <c r="AB653" s="185"/>
      <c r="AC653" s="185"/>
      <c r="AD653" s="185"/>
      <c r="AE653" s="185"/>
      <c r="AF653" s="185"/>
      <c r="AG653" s="185"/>
      <c r="AH653" s="185"/>
      <c r="AI653" s="185"/>
      <c r="AJ653" s="185"/>
      <c r="AK653" s="185"/>
      <c r="AL653" s="185"/>
      <c r="AM653" s="185"/>
      <c r="AN653" s="185"/>
      <c r="AO653" s="185"/>
      <c r="AP653" s="185"/>
      <c r="AQ653" s="185"/>
      <c r="AR653" s="185"/>
      <c r="AS653" s="185"/>
      <c r="AT653" s="185"/>
      <c r="AU653" s="185"/>
      <c r="AV653" s="185"/>
      <c r="AW653" s="185"/>
      <c r="AX653" s="185"/>
      <c r="AY653" s="185"/>
      <c r="AZ653" s="185"/>
      <c r="BA653" s="185"/>
      <c r="BB653" s="185"/>
      <c r="BC653" s="185"/>
      <c r="BD653" s="185"/>
      <c r="BE653" s="185"/>
      <c r="BF653" s="185"/>
      <c r="BG653" s="185"/>
      <c r="BH653" s="185"/>
      <c r="BI653" s="185"/>
      <c r="BJ653" s="185"/>
    </row>
    <row r="654" spans="1:62" x14ac:dyDescent="0.3">
      <c r="A654" s="84">
        <f t="shared" si="114"/>
        <v>55</v>
      </c>
      <c r="B654" s="133">
        <f t="shared" si="114"/>
        <v>2.373364523284975E-3</v>
      </c>
      <c r="C654" s="73">
        <f t="shared" si="111"/>
        <v>1.0000000000000002</v>
      </c>
      <c r="D654" s="43">
        <f t="shared" si="108"/>
        <v>2.3733645232849754E-3</v>
      </c>
      <c r="E654" s="133">
        <f t="shared" si="112"/>
        <v>7.0763693385815663E-3</v>
      </c>
      <c r="F654" s="73">
        <f t="shared" si="113"/>
        <v>1</v>
      </c>
      <c r="G654" s="43">
        <f t="shared" si="109"/>
        <v>7.0763693385815663E-3</v>
      </c>
      <c r="H654" s="84"/>
      <c r="I654" s="133"/>
      <c r="J654" s="73"/>
      <c r="K654" s="43"/>
      <c r="L654" s="133"/>
      <c r="M654" s="73"/>
      <c r="N654" s="43"/>
      <c r="O654" s="84"/>
      <c r="P654" s="133"/>
      <c r="Q654" s="73"/>
      <c r="R654" s="43"/>
      <c r="S654" s="133"/>
      <c r="T654" s="73"/>
      <c r="U654" s="43"/>
      <c r="V654" s="185"/>
      <c r="W654" s="185"/>
      <c r="X654" s="185"/>
      <c r="Y654" s="185"/>
      <c r="Z654" s="185"/>
      <c r="AA654" s="185"/>
      <c r="AB654" s="185"/>
      <c r="AC654" s="185"/>
      <c r="AD654" s="185"/>
      <c r="AE654" s="185"/>
      <c r="AF654" s="185"/>
      <c r="AG654" s="185"/>
      <c r="AH654" s="185"/>
      <c r="AI654" s="185"/>
      <c r="AJ654" s="185"/>
      <c r="AK654" s="185"/>
      <c r="AL654" s="185"/>
      <c r="AM654" s="185"/>
      <c r="AN654" s="185"/>
      <c r="AO654" s="185"/>
      <c r="AP654" s="185"/>
      <c r="AQ654" s="185"/>
      <c r="AR654" s="185"/>
      <c r="AS654" s="185"/>
      <c r="AT654" s="185"/>
      <c r="AU654" s="185"/>
      <c r="AV654" s="185"/>
      <c r="AW654" s="185"/>
      <c r="AX654" s="185"/>
      <c r="AY654" s="185"/>
      <c r="AZ654" s="185"/>
      <c r="BA654" s="185"/>
      <c r="BB654" s="185"/>
      <c r="BC654" s="185"/>
      <c r="BD654" s="185"/>
      <c r="BE654" s="185"/>
      <c r="BF654" s="185"/>
      <c r="BG654" s="185"/>
      <c r="BH654" s="185"/>
      <c r="BI654" s="185"/>
      <c r="BJ654" s="185"/>
    </row>
    <row r="655" spans="1:62" x14ac:dyDescent="0.3">
      <c r="A655" s="84">
        <f t="shared" si="114"/>
        <v>56</v>
      </c>
      <c r="B655" s="133">
        <f t="shared" si="114"/>
        <v>2.241860585288585E-3</v>
      </c>
      <c r="C655" s="73">
        <f t="shared" si="111"/>
        <v>1.0000000000000002</v>
      </c>
      <c r="D655" s="43">
        <f t="shared" si="108"/>
        <v>2.2418605852885854E-3</v>
      </c>
      <c r="E655" s="133">
        <f t="shared" si="112"/>
        <v>6.7928243236573599E-3</v>
      </c>
      <c r="F655" s="73">
        <f t="shared" si="113"/>
        <v>1</v>
      </c>
      <c r="G655" s="43">
        <f t="shared" si="109"/>
        <v>6.7928243236573599E-3</v>
      </c>
      <c r="H655" s="84"/>
      <c r="I655" s="133"/>
      <c r="J655" s="73"/>
      <c r="K655" s="43"/>
      <c r="L655" s="133"/>
      <c r="M655" s="73"/>
      <c r="N655" s="43"/>
      <c r="O655" s="84"/>
      <c r="P655" s="133"/>
      <c r="Q655" s="73"/>
      <c r="R655" s="43"/>
      <c r="S655" s="133"/>
      <c r="T655" s="73"/>
      <c r="U655" s="43"/>
      <c r="V655" s="185"/>
      <c r="W655" s="185"/>
      <c r="X655" s="185"/>
      <c r="Y655" s="185"/>
      <c r="Z655" s="185"/>
      <c r="AA655" s="185"/>
      <c r="AB655" s="185"/>
      <c r="AC655" s="185"/>
      <c r="AD655" s="185"/>
      <c r="AE655" s="185"/>
      <c r="AF655" s="185"/>
      <c r="AG655" s="185"/>
      <c r="AH655" s="185"/>
      <c r="AI655" s="185"/>
      <c r="AJ655" s="185"/>
      <c r="AK655" s="185"/>
      <c r="AL655" s="185"/>
      <c r="AM655" s="185"/>
      <c r="AN655" s="185"/>
      <c r="AO655" s="185"/>
      <c r="AP655" s="185"/>
      <c r="AQ655" s="185"/>
      <c r="AR655" s="185"/>
      <c r="AS655" s="185"/>
      <c r="AT655" s="185"/>
      <c r="AU655" s="185"/>
      <c r="AV655" s="185"/>
      <c r="AW655" s="185"/>
      <c r="AX655" s="185"/>
      <c r="AY655" s="185"/>
      <c r="AZ655" s="185"/>
      <c r="BA655" s="185"/>
      <c r="BB655" s="185"/>
      <c r="BC655" s="185"/>
      <c r="BD655" s="185"/>
      <c r="BE655" s="185"/>
      <c r="BF655" s="185"/>
      <c r="BG655" s="185"/>
      <c r="BH655" s="185"/>
      <c r="BI655" s="185"/>
      <c r="BJ655" s="185"/>
    </row>
    <row r="656" spans="1:62" x14ac:dyDescent="0.3">
      <c r="A656" s="84">
        <f t="shared" si="114"/>
        <v>57</v>
      </c>
      <c r="B656" s="133">
        <f t="shared" si="114"/>
        <v>2.1193002400526546E-3</v>
      </c>
      <c r="C656" s="73">
        <f t="shared" si="111"/>
        <v>1</v>
      </c>
      <c r="D656" s="43">
        <f t="shared" si="108"/>
        <v>2.1193002400526546E-3</v>
      </c>
      <c r="E656" s="133">
        <f t="shared" si="112"/>
        <v>6.8242925204071254E-3</v>
      </c>
      <c r="F656" s="73">
        <f t="shared" si="113"/>
        <v>1</v>
      </c>
      <c r="G656" s="43">
        <f t="shared" si="109"/>
        <v>6.8242925204071254E-3</v>
      </c>
      <c r="H656" s="84"/>
      <c r="I656" s="133"/>
      <c r="J656" s="73"/>
      <c r="K656" s="43"/>
      <c r="L656" s="133"/>
      <c r="M656" s="73"/>
      <c r="N656" s="43"/>
      <c r="O656" s="84"/>
      <c r="P656" s="133"/>
      <c r="Q656" s="73"/>
      <c r="R656" s="43"/>
      <c r="S656" s="133"/>
      <c r="T656" s="73"/>
      <c r="U656" s="43"/>
      <c r="V656" s="185"/>
      <c r="W656" s="185"/>
      <c r="X656" s="185"/>
      <c r="Y656" s="185"/>
      <c r="Z656" s="185"/>
      <c r="AA656" s="185"/>
      <c r="AB656" s="185"/>
      <c r="AC656" s="185"/>
      <c r="AD656" s="185"/>
      <c r="AE656" s="185"/>
      <c r="AF656" s="185"/>
      <c r="AG656" s="185"/>
      <c r="AH656" s="185"/>
      <c r="AI656" s="185"/>
      <c r="AJ656" s="185"/>
      <c r="AK656" s="185"/>
      <c r="AL656" s="185"/>
      <c r="AM656" s="185"/>
      <c r="AN656" s="185"/>
      <c r="AO656" s="185"/>
      <c r="AP656" s="185"/>
      <c r="AQ656" s="185"/>
      <c r="AR656" s="185"/>
      <c r="AS656" s="185"/>
      <c r="AT656" s="185"/>
      <c r="AU656" s="185"/>
      <c r="AV656" s="185"/>
      <c r="AW656" s="185"/>
      <c r="AX656" s="185"/>
      <c r="AY656" s="185"/>
      <c r="AZ656" s="185"/>
      <c r="BA656" s="185"/>
      <c r="BB656" s="185"/>
      <c r="BC656" s="185"/>
      <c r="BD656" s="185"/>
      <c r="BE656" s="185"/>
      <c r="BF656" s="185"/>
      <c r="BG656" s="185"/>
      <c r="BH656" s="185"/>
      <c r="BI656" s="185"/>
      <c r="BJ656" s="185"/>
    </row>
    <row r="657" spans="1:62" x14ac:dyDescent="0.3">
      <c r="A657" s="84">
        <f t="shared" si="114"/>
        <v>58</v>
      </c>
      <c r="B657" s="133">
        <f t="shared" si="114"/>
        <v>2.0335079983875032E-3</v>
      </c>
      <c r="C657" s="73">
        <f t="shared" si="111"/>
        <v>1</v>
      </c>
      <c r="D657" s="43">
        <f t="shared" si="108"/>
        <v>2.0335079983875032E-3</v>
      </c>
      <c r="E657" s="133">
        <f t="shared" si="112"/>
        <v>6.7014009309948816E-3</v>
      </c>
      <c r="F657" s="73">
        <f t="shared" si="113"/>
        <v>1</v>
      </c>
      <c r="G657" s="43">
        <f t="shared" si="109"/>
        <v>6.7014009309948816E-3</v>
      </c>
      <c r="H657" s="84"/>
      <c r="I657" s="133"/>
      <c r="J657" s="73"/>
      <c r="K657" s="43"/>
      <c r="L657" s="133"/>
      <c r="M657" s="73"/>
      <c r="N657" s="43"/>
      <c r="O657" s="84"/>
      <c r="P657" s="133"/>
      <c r="Q657" s="73"/>
      <c r="R657" s="43"/>
      <c r="S657" s="133"/>
      <c r="T657" s="73"/>
      <c r="U657" s="43"/>
      <c r="V657" s="185"/>
      <c r="W657" s="185"/>
      <c r="X657" s="185"/>
      <c r="Y657" s="185"/>
      <c r="Z657" s="185"/>
      <c r="AA657" s="185"/>
      <c r="AB657" s="185"/>
      <c r="AC657" s="185"/>
      <c r="AD657" s="185"/>
      <c r="AE657" s="185"/>
      <c r="AF657" s="185"/>
      <c r="AG657" s="185"/>
      <c r="AH657" s="185"/>
      <c r="AI657" s="185"/>
      <c r="AJ657" s="185"/>
      <c r="AK657" s="185"/>
      <c r="AL657" s="185"/>
      <c r="AM657" s="185"/>
      <c r="AN657" s="185"/>
      <c r="AO657" s="185"/>
      <c r="AP657" s="185"/>
      <c r="AQ657" s="185"/>
      <c r="AR657" s="185"/>
      <c r="AS657" s="185"/>
      <c r="AT657" s="185"/>
      <c r="AU657" s="185"/>
      <c r="AV657" s="185"/>
      <c r="AW657" s="185"/>
      <c r="AX657" s="185"/>
      <c r="AY657" s="185"/>
      <c r="AZ657" s="185"/>
      <c r="BA657" s="185"/>
      <c r="BB657" s="185"/>
      <c r="BC657" s="185"/>
      <c r="BD657" s="185"/>
      <c r="BE657" s="185"/>
      <c r="BF657" s="185"/>
      <c r="BG657" s="185"/>
      <c r="BH657" s="185"/>
      <c r="BI657" s="185"/>
      <c r="BJ657" s="185"/>
    </row>
    <row r="658" spans="1:62" x14ac:dyDescent="0.3">
      <c r="A658" s="84">
        <f t="shared" si="114"/>
        <v>59</v>
      </c>
      <c r="B658" s="133">
        <f t="shared" si="114"/>
        <v>1.7158448333030245E-3</v>
      </c>
      <c r="C658" s="73">
        <f t="shared" si="111"/>
        <v>1</v>
      </c>
      <c r="D658" s="43">
        <f t="shared" si="108"/>
        <v>1.7158448333030245E-3</v>
      </c>
      <c r="E658" s="133">
        <f t="shared" si="112"/>
        <v>6.0153942418499856E-3</v>
      </c>
      <c r="F658" s="73">
        <f t="shared" si="113"/>
        <v>1</v>
      </c>
      <c r="G658" s="43">
        <f t="shared" si="109"/>
        <v>6.0153942418499856E-3</v>
      </c>
      <c r="H658" s="84"/>
      <c r="I658" s="133"/>
      <c r="J658" s="73"/>
      <c r="K658" s="43"/>
      <c r="L658" s="133"/>
      <c r="M658" s="73"/>
      <c r="N658" s="43"/>
      <c r="O658" s="84"/>
      <c r="P658" s="133"/>
      <c r="Q658" s="73"/>
      <c r="R658" s="43"/>
      <c r="S658" s="133"/>
      <c r="T658" s="73"/>
      <c r="U658" s="43"/>
      <c r="V658" s="185"/>
      <c r="W658" s="185"/>
      <c r="X658" s="185"/>
      <c r="Y658" s="185"/>
      <c r="Z658" s="185"/>
      <c r="AA658" s="185"/>
      <c r="AB658" s="185"/>
      <c r="AC658" s="185"/>
      <c r="AD658" s="185"/>
      <c r="AE658" s="185"/>
      <c r="AF658" s="185"/>
      <c r="AG658" s="185"/>
      <c r="AH658" s="185"/>
      <c r="AI658" s="185"/>
      <c r="AJ658" s="185"/>
      <c r="AK658" s="185"/>
      <c r="AL658" s="185"/>
      <c r="AM658" s="185"/>
      <c r="AN658" s="185"/>
      <c r="AO658" s="185"/>
      <c r="AP658" s="185"/>
      <c r="AQ658" s="185"/>
      <c r="AR658" s="185"/>
      <c r="AS658" s="185"/>
      <c r="AT658" s="185"/>
      <c r="AU658" s="185"/>
      <c r="AV658" s="185"/>
      <c r="AW658" s="185"/>
      <c r="AX658" s="185"/>
      <c r="AY658" s="185"/>
      <c r="AZ658" s="185"/>
      <c r="BA658" s="185"/>
      <c r="BB658" s="185"/>
      <c r="BC658" s="185"/>
      <c r="BD658" s="185"/>
      <c r="BE658" s="185"/>
      <c r="BF658" s="185"/>
      <c r="BG658" s="185"/>
      <c r="BH658" s="185"/>
      <c r="BI658" s="185"/>
      <c r="BJ658" s="185"/>
    </row>
    <row r="659" spans="1:62" x14ac:dyDescent="0.3">
      <c r="A659" s="84">
        <f t="shared" ref="A659:B678" si="115">A462</f>
        <v>60</v>
      </c>
      <c r="B659" s="133">
        <f t="shared" si="115"/>
        <v>1.4213687605604784E-3</v>
      </c>
      <c r="C659" s="73">
        <f t="shared" si="111"/>
        <v>1</v>
      </c>
      <c r="D659" s="43">
        <f t="shared" si="108"/>
        <v>1.4213687605604784E-3</v>
      </c>
      <c r="E659" s="133">
        <f t="shared" si="112"/>
        <v>4.9948309346286301E-3</v>
      </c>
      <c r="F659" s="73">
        <f t="shared" si="113"/>
        <v>1</v>
      </c>
      <c r="G659" s="43">
        <f t="shared" si="109"/>
        <v>4.9948309346286301E-3</v>
      </c>
      <c r="H659" s="84"/>
      <c r="I659" s="133"/>
      <c r="J659" s="73"/>
      <c r="K659" s="43"/>
      <c r="L659" s="133"/>
      <c r="M659" s="73"/>
      <c r="N659" s="43"/>
      <c r="O659" s="84"/>
      <c r="P659" s="133"/>
      <c r="Q659" s="73"/>
      <c r="R659" s="43"/>
      <c r="S659" s="133"/>
      <c r="T659" s="73"/>
      <c r="U659" s="43"/>
      <c r="V659" s="185"/>
      <c r="W659" s="185"/>
      <c r="X659" s="185"/>
      <c r="Y659" s="185"/>
      <c r="Z659" s="185"/>
      <c r="AA659" s="185"/>
      <c r="AB659" s="185"/>
      <c r="AC659" s="185"/>
      <c r="AD659" s="185"/>
      <c r="AE659" s="185"/>
      <c r="AF659" s="185"/>
      <c r="AG659" s="185"/>
      <c r="AH659" s="185"/>
      <c r="AI659" s="185"/>
      <c r="AJ659" s="185"/>
      <c r="AK659" s="185"/>
      <c r="AL659" s="185"/>
      <c r="AM659" s="185"/>
      <c r="AN659" s="185"/>
      <c r="AO659" s="185"/>
      <c r="AP659" s="185"/>
      <c r="AQ659" s="185"/>
      <c r="AR659" s="185"/>
      <c r="AS659" s="185"/>
      <c r="AT659" s="185"/>
      <c r="AU659" s="185"/>
      <c r="AV659" s="185"/>
      <c r="AW659" s="185"/>
      <c r="AX659" s="185"/>
      <c r="AY659" s="185"/>
      <c r="AZ659" s="185"/>
      <c r="BA659" s="185"/>
      <c r="BB659" s="185"/>
      <c r="BC659" s="185"/>
      <c r="BD659" s="185"/>
      <c r="BE659" s="185"/>
      <c r="BF659" s="185"/>
      <c r="BG659" s="185"/>
      <c r="BH659" s="185"/>
      <c r="BI659" s="185"/>
      <c r="BJ659" s="185"/>
    </row>
    <row r="660" spans="1:62" x14ac:dyDescent="0.3">
      <c r="A660" s="84">
        <f t="shared" si="115"/>
        <v>61</v>
      </c>
      <c r="B660" s="133">
        <f t="shared" si="115"/>
        <v>1.3024521012639948E-3</v>
      </c>
      <c r="C660" s="73">
        <f t="shared" si="111"/>
        <v>1</v>
      </c>
      <c r="D660" s="43">
        <f t="shared" si="108"/>
        <v>1.3024521012639948E-3</v>
      </c>
      <c r="E660" s="133">
        <f t="shared" si="112"/>
        <v>4.8063529983063489E-3</v>
      </c>
      <c r="F660" s="73">
        <f t="shared" si="113"/>
        <v>1</v>
      </c>
      <c r="G660" s="43">
        <f t="shared" si="109"/>
        <v>4.8063529983063489E-3</v>
      </c>
      <c r="H660" s="84"/>
      <c r="I660" s="133"/>
      <c r="J660" s="73"/>
      <c r="K660" s="43"/>
      <c r="L660" s="133"/>
      <c r="M660" s="73"/>
      <c r="N660" s="43"/>
      <c r="O660" s="84"/>
      <c r="P660" s="133"/>
      <c r="Q660" s="73"/>
      <c r="R660" s="43"/>
      <c r="S660" s="133"/>
      <c r="T660" s="73"/>
      <c r="U660" s="43"/>
      <c r="V660" s="185"/>
      <c r="W660" s="185"/>
      <c r="X660" s="185"/>
      <c r="Y660" s="185"/>
      <c r="Z660" s="185"/>
      <c r="AA660" s="185"/>
      <c r="AB660" s="185"/>
      <c r="AC660" s="185"/>
      <c r="AD660" s="185"/>
      <c r="AE660" s="185"/>
      <c r="AF660" s="185"/>
      <c r="AG660" s="185"/>
      <c r="AH660" s="185"/>
      <c r="AI660" s="185"/>
      <c r="AJ660" s="185"/>
      <c r="AK660" s="185"/>
      <c r="AL660" s="185"/>
      <c r="AM660" s="185"/>
      <c r="AN660" s="185"/>
      <c r="AO660" s="185"/>
      <c r="AP660" s="185"/>
      <c r="AQ660" s="185"/>
      <c r="AR660" s="185"/>
      <c r="AS660" s="185"/>
      <c r="AT660" s="185"/>
      <c r="AU660" s="185"/>
      <c r="AV660" s="185"/>
      <c r="AW660" s="185"/>
      <c r="AX660" s="185"/>
      <c r="AY660" s="185"/>
      <c r="AZ660" s="185"/>
      <c r="BA660" s="185"/>
      <c r="BB660" s="185"/>
      <c r="BC660" s="185"/>
      <c r="BD660" s="185"/>
      <c r="BE660" s="185"/>
      <c r="BF660" s="185"/>
      <c r="BG660" s="185"/>
      <c r="BH660" s="185"/>
      <c r="BI660" s="185"/>
      <c r="BJ660" s="185"/>
    </row>
    <row r="661" spans="1:62" x14ac:dyDescent="0.3">
      <c r="A661" s="84">
        <f t="shared" si="115"/>
        <v>62</v>
      </c>
      <c r="B661" s="133">
        <f t="shared" si="115"/>
        <v>1.1629983030360847E-3</v>
      </c>
      <c r="C661" s="73">
        <f t="shared" si="111"/>
        <v>1</v>
      </c>
      <c r="D661" s="43">
        <f t="shared" si="108"/>
        <v>1.1629983030360847E-3</v>
      </c>
      <c r="E661" s="133">
        <f t="shared" si="112"/>
        <v>4.6188687945130065E-3</v>
      </c>
      <c r="F661" s="73">
        <f t="shared" si="113"/>
        <v>1</v>
      </c>
      <c r="G661" s="43">
        <f t="shared" si="109"/>
        <v>4.6188687945130065E-3</v>
      </c>
      <c r="H661" s="84"/>
      <c r="I661" s="133"/>
      <c r="J661" s="73"/>
      <c r="K661" s="43"/>
      <c r="L661" s="133"/>
      <c r="M661" s="73"/>
      <c r="N661" s="43"/>
      <c r="O661" s="84"/>
      <c r="P661" s="133"/>
      <c r="Q661" s="73"/>
      <c r="R661" s="43"/>
      <c r="S661" s="133"/>
      <c r="T661" s="73"/>
      <c r="U661" s="43"/>
      <c r="V661" s="185"/>
      <c r="W661" s="185"/>
      <c r="X661" s="185"/>
      <c r="Y661" s="185"/>
      <c r="Z661" s="185"/>
      <c r="AA661" s="185"/>
      <c r="AB661" s="185"/>
      <c r="AC661" s="185"/>
      <c r="AD661" s="185"/>
      <c r="AE661" s="185"/>
      <c r="AF661" s="185"/>
      <c r="AG661" s="185"/>
      <c r="AH661" s="185"/>
      <c r="AI661" s="185"/>
      <c r="AJ661" s="185"/>
      <c r="AK661" s="185"/>
      <c r="AL661" s="185"/>
      <c r="AM661" s="185"/>
      <c r="AN661" s="185"/>
      <c r="AO661" s="185"/>
      <c r="AP661" s="185"/>
      <c r="AQ661" s="185"/>
      <c r="AR661" s="185"/>
      <c r="AS661" s="185"/>
      <c r="AT661" s="185"/>
      <c r="AU661" s="185"/>
      <c r="AV661" s="185"/>
      <c r="AW661" s="185"/>
      <c r="AX661" s="185"/>
      <c r="AY661" s="185"/>
      <c r="AZ661" s="185"/>
      <c r="BA661" s="185"/>
      <c r="BB661" s="185"/>
      <c r="BC661" s="185"/>
      <c r="BD661" s="185"/>
      <c r="BE661" s="185"/>
      <c r="BF661" s="185"/>
      <c r="BG661" s="185"/>
      <c r="BH661" s="185"/>
      <c r="BI661" s="185"/>
      <c r="BJ661" s="185"/>
    </row>
    <row r="662" spans="1:62" x14ac:dyDescent="0.3">
      <c r="A662" s="84">
        <f t="shared" si="115"/>
        <v>63</v>
      </c>
      <c r="B662" s="133">
        <f t="shared" si="115"/>
        <v>1.0199008188687283E-3</v>
      </c>
      <c r="C662" s="73">
        <f t="shared" si="111"/>
        <v>1.0000000000000002</v>
      </c>
      <c r="D662" s="43">
        <f t="shared" si="108"/>
        <v>1.0199008188687285E-3</v>
      </c>
      <c r="E662" s="133">
        <f t="shared" si="112"/>
        <v>3.9977859639255221E-3</v>
      </c>
      <c r="F662" s="73">
        <f t="shared" si="113"/>
        <v>1.0000000000000002</v>
      </c>
      <c r="G662" s="43">
        <f t="shared" si="109"/>
        <v>3.997785963925523E-3</v>
      </c>
      <c r="H662" s="84"/>
      <c r="I662" s="133"/>
      <c r="J662" s="73"/>
      <c r="K662" s="43"/>
      <c r="L662" s="133"/>
      <c r="M662" s="73"/>
      <c r="N662" s="43"/>
      <c r="O662" s="84"/>
      <c r="P662" s="133"/>
      <c r="Q662" s="73"/>
      <c r="R662" s="43"/>
      <c r="S662" s="133"/>
      <c r="T662" s="73"/>
      <c r="U662" s="43"/>
      <c r="V662" s="185"/>
      <c r="W662" s="185"/>
      <c r="X662" s="185"/>
      <c r="Y662" s="185"/>
      <c r="Z662" s="185"/>
      <c r="AA662" s="185"/>
      <c r="AB662" s="185"/>
      <c r="AC662" s="185"/>
      <c r="AD662" s="185"/>
      <c r="AE662" s="185"/>
      <c r="AF662" s="185"/>
      <c r="AG662" s="185"/>
      <c r="AH662" s="185"/>
      <c r="AI662" s="185"/>
      <c r="AJ662" s="185"/>
      <c r="AK662" s="185"/>
      <c r="AL662" s="185"/>
      <c r="AM662" s="185"/>
      <c r="AN662" s="185"/>
      <c r="AO662" s="185"/>
      <c r="AP662" s="185"/>
      <c r="AQ662" s="185"/>
      <c r="AR662" s="185"/>
      <c r="AS662" s="185"/>
      <c r="AT662" s="185"/>
      <c r="AU662" s="185"/>
      <c r="AV662" s="185"/>
      <c r="AW662" s="185"/>
      <c r="AX662" s="185"/>
      <c r="AY662" s="185"/>
      <c r="AZ662" s="185"/>
      <c r="BA662" s="185"/>
      <c r="BB662" s="185"/>
      <c r="BC662" s="185"/>
      <c r="BD662" s="185"/>
      <c r="BE662" s="185"/>
      <c r="BF662" s="185"/>
      <c r="BG662" s="185"/>
      <c r="BH662" s="185"/>
      <c r="BI662" s="185"/>
      <c r="BJ662" s="185"/>
    </row>
    <row r="663" spans="1:62" x14ac:dyDescent="0.3">
      <c r="A663" s="84">
        <f t="shared" si="115"/>
        <v>64</v>
      </c>
      <c r="B663" s="133">
        <f t="shared" si="115"/>
        <v>8.2744795243068633E-4</v>
      </c>
      <c r="C663" s="73">
        <f t="shared" ref="C663:C683" si="116">C466/$C563</f>
        <v>1</v>
      </c>
      <c r="D663" s="43">
        <f t="shared" si="108"/>
        <v>8.2744795243068633E-4</v>
      </c>
      <c r="E663" s="133">
        <f t="shared" ref="E663:E682" si="117">E466</f>
        <v>3.7529965176299742E-3</v>
      </c>
      <c r="F663" s="73">
        <f t="shared" ref="F663:F682" si="118">F466/$G563</f>
        <v>1</v>
      </c>
      <c r="G663" s="43">
        <f t="shared" si="109"/>
        <v>3.7529965176299742E-3</v>
      </c>
      <c r="H663" s="84"/>
      <c r="I663" s="133"/>
      <c r="J663" s="73"/>
      <c r="K663" s="43"/>
      <c r="L663" s="133"/>
      <c r="M663" s="73"/>
      <c r="N663" s="43"/>
      <c r="O663" s="84"/>
      <c r="P663" s="133"/>
      <c r="Q663" s="73"/>
      <c r="R663" s="43"/>
      <c r="S663" s="133"/>
      <c r="T663" s="73"/>
      <c r="U663" s="43"/>
      <c r="V663" s="185"/>
      <c r="W663" s="185"/>
      <c r="X663" s="185"/>
      <c r="Y663" s="185"/>
      <c r="Z663" s="185"/>
      <c r="AA663" s="185"/>
      <c r="AB663" s="185"/>
      <c r="AC663" s="185"/>
      <c r="AD663" s="185"/>
      <c r="AE663" s="185"/>
      <c r="AF663" s="185"/>
      <c r="AG663" s="185"/>
      <c r="AH663" s="185"/>
      <c r="AI663" s="185"/>
      <c r="AJ663" s="185"/>
      <c r="AK663" s="185"/>
      <c r="AL663" s="185"/>
      <c r="AM663" s="185"/>
      <c r="AN663" s="185"/>
      <c r="AO663" s="185"/>
      <c r="AP663" s="185"/>
      <c r="AQ663" s="185"/>
      <c r="AR663" s="185"/>
      <c r="AS663" s="185"/>
      <c r="AT663" s="185"/>
      <c r="AU663" s="185"/>
      <c r="AV663" s="185"/>
      <c r="AW663" s="185"/>
      <c r="AX663" s="185"/>
      <c r="AY663" s="185"/>
      <c r="AZ663" s="185"/>
      <c r="BA663" s="185"/>
      <c r="BB663" s="185"/>
      <c r="BC663" s="185"/>
      <c r="BD663" s="185"/>
      <c r="BE663" s="185"/>
      <c r="BF663" s="185"/>
      <c r="BG663" s="185"/>
      <c r="BH663" s="185"/>
      <c r="BI663" s="185"/>
      <c r="BJ663" s="185"/>
    </row>
    <row r="664" spans="1:62" x14ac:dyDescent="0.3">
      <c r="A664" s="84">
        <f t="shared" si="115"/>
        <v>65</v>
      </c>
      <c r="B664" s="133">
        <f t="shared" si="115"/>
        <v>7.2310603689198887E-4</v>
      </c>
      <c r="C664" s="73">
        <f t="shared" si="116"/>
        <v>1</v>
      </c>
      <c r="D664" s="43">
        <f t="shared" si="108"/>
        <v>7.2310603689198887E-4</v>
      </c>
      <c r="E664" s="133">
        <f t="shared" si="117"/>
        <v>3.4568642240058616E-3</v>
      </c>
      <c r="F664" s="73">
        <f t="shared" si="118"/>
        <v>1</v>
      </c>
      <c r="G664" s="43">
        <f t="shared" si="109"/>
        <v>3.4568642240058616E-3</v>
      </c>
      <c r="H664" s="84"/>
      <c r="I664" s="133"/>
      <c r="J664" s="73"/>
      <c r="K664" s="43"/>
      <c r="L664" s="133"/>
      <c r="M664" s="73"/>
      <c r="N664" s="43"/>
      <c r="O664" s="84"/>
      <c r="P664" s="133"/>
      <c r="Q664" s="73"/>
      <c r="R664" s="43"/>
      <c r="S664" s="133"/>
      <c r="T664" s="73"/>
      <c r="U664" s="43"/>
      <c r="V664" s="185"/>
      <c r="W664" s="185"/>
      <c r="X664" s="185"/>
      <c r="Y664" s="185"/>
      <c r="Z664" s="185"/>
      <c r="AA664" s="185"/>
      <c r="AB664" s="185"/>
      <c r="AC664" s="185"/>
      <c r="AD664" s="185"/>
      <c r="AE664" s="185"/>
      <c r="AF664" s="185"/>
      <c r="AG664" s="185"/>
      <c r="AH664" s="185"/>
      <c r="AI664" s="185"/>
      <c r="AJ664" s="185"/>
      <c r="AK664" s="185"/>
      <c r="AL664" s="185"/>
      <c r="AM664" s="185"/>
      <c r="AN664" s="185"/>
      <c r="AO664" s="185"/>
      <c r="AP664" s="185"/>
      <c r="AQ664" s="185"/>
      <c r="AR664" s="185"/>
      <c r="AS664" s="185"/>
      <c r="AT664" s="185"/>
      <c r="AU664" s="185"/>
      <c r="AV664" s="185"/>
      <c r="AW664" s="185"/>
      <c r="AX664" s="185"/>
      <c r="AY664" s="185"/>
      <c r="AZ664" s="185"/>
      <c r="BA664" s="185"/>
      <c r="BB664" s="185"/>
      <c r="BC664" s="185"/>
      <c r="BD664" s="185"/>
      <c r="BE664" s="185"/>
      <c r="BF664" s="185"/>
      <c r="BG664" s="185"/>
      <c r="BH664" s="185"/>
      <c r="BI664" s="185"/>
      <c r="BJ664" s="185"/>
    </row>
    <row r="665" spans="1:62" x14ac:dyDescent="0.3">
      <c r="A665" s="84">
        <f t="shared" si="115"/>
        <v>66</v>
      </c>
      <c r="B665" s="133">
        <f t="shared" si="115"/>
        <v>6.393012602847176E-4</v>
      </c>
      <c r="C665" s="73">
        <f t="shared" si="116"/>
        <v>1</v>
      </c>
      <c r="D665" s="43">
        <f t="shared" si="108"/>
        <v>6.393012602847176E-4</v>
      </c>
      <c r="E665" s="133">
        <f t="shared" si="117"/>
        <v>3.071958491129778E-3</v>
      </c>
      <c r="F665" s="73">
        <f t="shared" si="118"/>
        <v>1</v>
      </c>
      <c r="G665" s="43">
        <f t="shared" si="109"/>
        <v>3.071958491129778E-3</v>
      </c>
      <c r="H665" s="84"/>
      <c r="I665" s="133"/>
      <c r="J665" s="73"/>
      <c r="K665" s="43"/>
      <c r="L665" s="133"/>
      <c r="M665" s="73"/>
      <c r="N665" s="43"/>
      <c r="O665" s="84"/>
      <c r="P665" s="133"/>
      <c r="Q665" s="73"/>
      <c r="R665" s="43"/>
      <c r="S665" s="133"/>
      <c r="T665" s="73"/>
      <c r="U665" s="43"/>
      <c r="V665" s="185"/>
      <c r="W665" s="185"/>
      <c r="X665" s="185"/>
      <c r="Y665" s="185"/>
      <c r="Z665" s="185"/>
      <c r="AA665" s="185"/>
      <c r="AB665" s="185"/>
      <c r="AC665" s="185"/>
      <c r="AD665" s="185"/>
      <c r="AE665" s="185"/>
      <c r="AF665" s="185"/>
      <c r="AG665" s="185"/>
      <c r="AH665" s="185"/>
      <c r="AI665" s="185"/>
      <c r="AJ665" s="185"/>
      <c r="AK665" s="185"/>
      <c r="AL665" s="185"/>
      <c r="AM665" s="185"/>
      <c r="AN665" s="185"/>
      <c r="AO665" s="185"/>
      <c r="AP665" s="185"/>
      <c r="AQ665" s="185"/>
      <c r="AR665" s="185"/>
      <c r="AS665" s="185"/>
      <c r="AT665" s="185"/>
      <c r="AU665" s="185"/>
      <c r="AV665" s="185"/>
      <c r="AW665" s="185"/>
      <c r="AX665" s="185"/>
      <c r="AY665" s="185"/>
      <c r="AZ665" s="185"/>
      <c r="BA665" s="185"/>
      <c r="BB665" s="185"/>
      <c r="BC665" s="185"/>
      <c r="BD665" s="185"/>
      <c r="BE665" s="185"/>
      <c r="BF665" s="185"/>
      <c r="BG665" s="185"/>
      <c r="BH665" s="185"/>
      <c r="BI665" s="185"/>
      <c r="BJ665" s="185"/>
    </row>
    <row r="666" spans="1:62" x14ac:dyDescent="0.3">
      <c r="A666" s="84">
        <f t="shared" si="115"/>
        <v>67</v>
      </c>
      <c r="B666" s="133">
        <f t="shared" si="115"/>
        <v>5.4787786762223989E-4</v>
      </c>
      <c r="C666" s="73">
        <f t="shared" si="116"/>
        <v>1</v>
      </c>
      <c r="D666" s="43">
        <f t="shared" si="108"/>
        <v>5.4787786762223989E-4</v>
      </c>
      <c r="E666" s="133">
        <f t="shared" si="117"/>
        <v>2.6959963510141539E-3</v>
      </c>
      <c r="F666" s="73">
        <f t="shared" si="118"/>
        <v>0.99999999999999989</v>
      </c>
      <c r="G666" s="43">
        <f t="shared" si="109"/>
        <v>2.6959963510141535E-3</v>
      </c>
      <c r="H666" s="84"/>
      <c r="I666" s="133"/>
      <c r="J666" s="73"/>
      <c r="K666" s="43"/>
      <c r="L666" s="133"/>
      <c r="M666" s="73"/>
      <c r="N666" s="43"/>
      <c r="O666" s="84"/>
      <c r="P666" s="133"/>
      <c r="Q666" s="73"/>
      <c r="R666" s="43"/>
      <c r="S666" s="133"/>
      <c r="T666" s="73"/>
      <c r="U666" s="43"/>
      <c r="V666" s="185"/>
      <c r="W666" s="185"/>
      <c r="X666" s="185"/>
      <c r="Y666" s="185"/>
      <c r="Z666" s="185"/>
      <c r="AA666" s="185"/>
      <c r="AB666" s="185"/>
      <c r="AC666" s="185"/>
      <c r="AD666" s="185"/>
      <c r="AE666" s="185"/>
      <c r="AF666" s="185"/>
      <c r="AG666" s="185"/>
      <c r="AH666" s="185"/>
      <c r="AI666" s="185"/>
      <c r="AJ666" s="185"/>
      <c r="AK666" s="185"/>
      <c r="AL666" s="185"/>
      <c r="AM666" s="185"/>
      <c r="AN666" s="185"/>
      <c r="AO666" s="185"/>
      <c r="AP666" s="185"/>
      <c r="AQ666" s="185"/>
      <c r="AR666" s="185"/>
      <c r="AS666" s="185"/>
      <c r="AT666" s="185"/>
      <c r="AU666" s="185"/>
      <c r="AV666" s="185"/>
      <c r="AW666" s="185"/>
      <c r="AX666" s="185"/>
      <c r="AY666" s="185"/>
      <c r="AZ666" s="185"/>
      <c r="BA666" s="185"/>
      <c r="BB666" s="185"/>
      <c r="BC666" s="185"/>
      <c r="BD666" s="185"/>
      <c r="BE666" s="185"/>
      <c r="BF666" s="185"/>
      <c r="BG666" s="185"/>
      <c r="BH666" s="185"/>
      <c r="BI666" s="185"/>
      <c r="BJ666" s="185"/>
    </row>
    <row r="667" spans="1:62" x14ac:dyDescent="0.3">
      <c r="A667" s="84">
        <f t="shared" si="115"/>
        <v>68</v>
      </c>
      <c r="B667" s="133">
        <f t="shared" si="115"/>
        <v>4.2399254568105626E-4</v>
      </c>
      <c r="C667" s="73">
        <f t="shared" si="116"/>
        <v>1</v>
      </c>
      <c r="D667" s="43">
        <f t="shared" si="108"/>
        <v>4.2399254568105626E-4</v>
      </c>
      <c r="E667" s="133">
        <f t="shared" si="117"/>
        <v>2.416095022029394E-3</v>
      </c>
      <c r="F667" s="73">
        <f t="shared" si="118"/>
        <v>1</v>
      </c>
      <c r="G667" s="43">
        <f t="shared" si="109"/>
        <v>2.416095022029394E-3</v>
      </c>
      <c r="H667" s="84"/>
      <c r="I667" s="133"/>
      <c r="J667" s="73"/>
      <c r="K667" s="43"/>
      <c r="L667" s="133"/>
      <c r="M667" s="73"/>
      <c r="N667" s="43"/>
      <c r="O667" s="84"/>
      <c r="P667" s="133"/>
      <c r="Q667" s="73"/>
      <c r="R667" s="43"/>
      <c r="S667" s="133"/>
      <c r="T667" s="73"/>
      <c r="U667" s="43"/>
      <c r="V667" s="185"/>
      <c r="W667" s="185"/>
      <c r="X667" s="185"/>
      <c r="Y667" s="185"/>
      <c r="Z667" s="185"/>
      <c r="AA667" s="185"/>
      <c r="AB667" s="185"/>
      <c r="AC667" s="185"/>
      <c r="AD667" s="185"/>
      <c r="AE667" s="185"/>
      <c r="AF667" s="185"/>
      <c r="AG667" s="185"/>
      <c r="AH667" s="185"/>
      <c r="AI667" s="185"/>
      <c r="AJ667" s="185"/>
      <c r="AK667" s="185"/>
      <c r="AL667" s="185"/>
      <c r="AM667" s="185"/>
      <c r="AN667" s="185"/>
      <c r="AO667" s="185"/>
      <c r="AP667" s="185"/>
      <c r="AQ667" s="185"/>
      <c r="AR667" s="185"/>
      <c r="AS667" s="185"/>
      <c r="AT667" s="185"/>
      <c r="AU667" s="185"/>
      <c r="AV667" s="185"/>
      <c r="AW667" s="185"/>
      <c r="AX667" s="185"/>
      <c r="AY667" s="185"/>
      <c r="AZ667" s="185"/>
      <c r="BA667" s="185"/>
      <c r="BB667" s="185"/>
      <c r="BC667" s="185"/>
      <c r="BD667" s="185"/>
      <c r="BE667" s="185"/>
      <c r="BF667" s="185"/>
      <c r="BG667" s="185"/>
      <c r="BH667" s="185"/>
      <c r="BI667" s="185"/>
      <c r="BJ667" s="185"/>
    </row>
    <row r="668" spans="1:62" x14ac:dyDescent="0.3">
      <c r="A668" s="84">
        <f t="shared" si="115"/>
        <v>69</v>
      </c>
      <c r="B668" s="133">
        <f t="shared" si="115"/>
        <v>3.988179882812435E-4</v>
      </c>
      <c r="C668" s="73">
        <f t="shared" si="116"/>
        <v>1</v>
      </c>
      <c r="D668" s="43">
        <f t="shared" ref="D668:D683" si="119">B668*C668</f>
        <v>3.988179882812435E-4</v>
      </c>
      <c r="E668" s="133">
        <f t="shared" si="117"/>
        <v>2.2524603989306112E-3</v>
      </c>
      <c r="F668" s="73">
        <f t="shared" si="118"/>
        <v>1</v>
      </c>
      <c r="G668" s="43">
        <f t="shared" ref="G668:G682" si="120">E668*F668</f>
        <v>2.2524603989306112E-3</v>
      </c>
      <c r="H668" s="84"/>
      <c r="I668" s="133"/>
      <c r="J668" s="73"/>
      <c r="K668" s="43"/>
      <c r="L668" s="133"/>
      <c r="M668" s="73"/>
      <c r="N668" s="43"/>
      <c r="O668" s="84"/>
      <c r="P668" s="133"/>
      <c r="Q668" s="73"/>
      <c r="R668" s="43"/>
      <c r="S668" s="133"/>
      <c r="T668" s="73"/>
      <c r="U668" s="43"/>
      <c r="V668" s="185"/>
      <c r="W668" s="185"/>
      <c r="X668" s="185"/>
      <c r="Y668" s="185"/>
      <c r="Z668" s="185"/>
      <c r="AA668" s="185"/>
      <c r="AB668" s="185"/>
      <c r="AC668" s="185"/>
      <c r="AD668" s="185"/>
      <c r="AE668" s="185"/>
      <c r="AF668" s="185"/>
      <c r="AG668" s="185"/>
      <c r="AH668" s="185"/>
      <c r="AI668" s="185"/>
      <c r="AJ668" s="185"/>
      <c r="AK668" s="185"/>
      <c r="AL668" s="185"/>
      <c r="AM668" s="185"/>
      <c r="AN668" s="185"/>
      <c r="AO668" s="185"/>
      <c r="AP668" s="185"/>
      <c r="AQ668" s="185"/>
      <c r="AR668" s="185"/>
      <c r="AS668" s="185"/>
      <c r="AT668" s="185"/>
      <c r="AU668" s="185"/>
      <c r="AV668" s="185"/>
      <c r="AW668" s="185"/>
      <c r="AX668" s="185"/>
      <c r="AY668" s="185"/>
      <c r="AZ668" s="185"/>
      <c r="BA668" s="185"/>
      <c r="BB668" s="185"/>
      <c r="BC668" s="185"/>
      <c r="BD668" s="185"/>
      <c r="BE668" s="185"/>
      <c r="BF668" s="185"/>
      <c r="BG668" s="185"/>
      <c r="BH668" s="185"/>
      <c r="BI668" s="185"/>
      <c r="BJ668" s="185"/>
    </row>
    <row r="669" spans="1:62" x14ac:dyDescent="0.3">
      <c r="A669" s="84">
        <f t="shared" si="115"/>
        <v>70</v>
      </c>
      <c r="B669" s="133">
        <f t="shared" si="115"/>
        <v>3.3190666466595186E-4</v>
      </c>
      <c r="C669" s="73">
        <f t="shared" si="116"/>
        <v>1</v>
      </c>
      <c r="D669" s="43">
        <f t="shared" si="119"/>
        <v>3.3190666466595186E-4</v>
      </c>
      <c r="E669" s="133">
        <f t="shared" si="117"/>
        <v>1.8894167816912069E-3</v>
      </c>
      <c r="F669" s="73">
        <f t="shared" si="118"/>
        <v>1</v>
      </c>
      <c r="G669" s="43">
        <f t="shared" si="120"/>
        <v>1.8894167816912069E-3</v>
      </c>
      <c r="H669" s="84"/>
      <c r="I669" s="133"/>
      <c r="J669" s="73"/>
      <c r="K669" s="43"/>
      <c r="L669" s="133"/>
      <c r="M669" s="73"/>
      <c r="N669" s="43"/>
      <c r="O669" s="84"/>
      <c r="P669" s="133"/>
      <c r="Q669" s="73"/>
      <c r="R669" s="43"/>
      <c r="S669" s="133"/>
      <c r="T669" s="73"/>
      <c r="U669" s="43"/>
      <c r="V669" s="185"/>
      <c r="W669" s="185"/>
      <c r="X669" s="185"/>
      <c r="Y669" s="185"/>
      <c r="Z669" s="185"/>
      <c r="AA669" s="185"/>
      <c r="AB669" s="185"/>
      <c r="AC669" s="185"/>
      <c r="AD669" s="185"/>
      <c r="AE669" s="185"/>
      <c r="AF669" s="185"/>
      <c r="AG669" s="185"/>
      <c r="AH669" s="185"/>
      <c r="AI669" s="185"/>
      <c r="AJ669" s="185"/>
      <c r="AK669" s="185"/>
      <c r="AL669" s="185"/>
      <c r="AM669" s="185"/>
      <c r="AN669" s="185"/>
      <c r="AO669" s="185"/>
      <c r="AP669" s="185"/>
      <c r="AQ669" s="185"/>
      <c r="AR669" s="185"/>
      <c r="AS669" s="185"/>
      <c r="AT669" s="185"/>
      <c r="AU669" s="185"/>
      <c r="AV669" s="185"/>
      <c r="AW669" s="185"/>
      <c r="AX669" s="185"/>
      <c r="AY669" s="185"/>
      <c r="AZ669" s="185"/>
      <c r="BA669" s="185"/>
      <c r="BB669" s="185"/>
      <c r="BC669" s="185"/>
      <c r="BD669" s="185"/>
      <c r="BE669" s="185"/>
      <c r="BF669" s="185"/>
      <c r="BG669" s="185"/>
      <c r="BH669" s="185"/>
      <c r="BI669" s="185"/>
      <c r="BJ669" s="185"/>
    </row>
    <row r="670" spans="1:62" x14ac:dyDescent="0.3">
      <c r="A670" s="84">
        <f t="shared" si="115"/>
        <v>71</v>
      </c>
      <c r="B670" s="133">
        <f t="shared" si="115"/>
        <v>2.7559515469268656E-4</v>
      </c>
      <c r="C670" s="73">
        <f t="shared" si="116"/>
        <v>1</v>
      </c>
      <c r="D670" s="43">
        <f t="shared" si="119"/>
        <v>2.7559515469268656E-4</v>
      </c>
      <c r="E670" s="133">
        <f t="shared" si="117"/>
        <v>1.6307150799904999E-3</v>
      </c>
      <c r="F670" s="73">
        <f t="shared" si="118"/>
        <v>1</v>
      </c>
      <c r="G670" s="43">
        <f t="shared" si="120"/>
        <v>1.6307150799904999E-3</v>
      </c>
      <c r="H670" s="84"/>
      <c r="I670" s="133"/>
      <c r="J670" s="73"/>
      <c r="K670" s="43"/>
      <c r="L670" s="133"/>
      <c r="M670" s="73"/>
      <c r="N670" s="43"/>
      <c r="O670" s="84"/>
      <c r="P670" s="133"/>
      <c r="Q670" s="73"/>
      <c r="R670" s="43"/>
      <c r="S670" s="133"/>
      <c r="T670" s="73"/>
      <c r="U670" s="43"/>
      <c r="V670" s="185"/>
      <c r="W670" s="185"/>
      <c r="X670" s="185"/>
      <c r="Y670" s="185"/>
      <c r="Z670" s="185"/>
      <c r="AA670" s="185"/>
      <c r="AB670" s="185"/>
      <c r="AC670" s="185"/>
      <c r="AD670" s="185"/>
      <c r="AE670" s="185"/>
      <c r="AF670" s="185"/>
      <c r="AG670" s="185"/>
      <c r="AH670" s="185"/>
      <c r="AI670" s="185"/>
      <c r="AJ670" s="185"/>
      <c r="AK670" s="185"/>
      <c r="AL670" s="185"/>
      <c r="AM670" s="185"/>
      <c r="AN670" s="185"/>
      <c r="AO670" s="185"/>
      <c r="AP670" s="185"/>
      <c r="AQ670" s="185"/>
      <c r="AR670" s="185"/>
      <c r="AS670" s="185"/>
      <c r="AT670" s="185"/>
      <c r="AU670" s="185"/>
      <c r="AV670" s="185"/>
      <c r="AW670" s="185"/>
      <c r="AX670" s="185"/>
      <c r="AY670" s="185"/>
      <c r="AZ670" s="185"/>
      <c r="BA670" s="185"/>
      <c r="BB670" s="185"/>
      <c r="BC670" s="185"/>
      <c r="BD670" s="185"/>
      <c r="BE670" s="185"/>
      <c r="BF670" s="185"/>
      <c r="BG670" s="185"/>
      <c r="BH670" s="185"/>
      <c r="BI670" s="185"/>
      <c r="BJ670" s="185"/>
    </row>
    <row r="671" spans="1:62" x14ac:dyDescent="0.3">
      <c r="A671" s="84">
        <f t="shared" si="115"/>
        <v>72</v>
      </c>
      <c r="B671" s="133">
        <f t="shared" si="115"/>
        <v>2.2060862142467459E-4</v>
      </c>
      <c r="C671" s="73">
        <f t="shared" si="116"/>
        <v>1</v>
      </c>
      <c r="D671" s="43">
        <f t="shared" si="119"/>
        <v>2.2060862142467459E-4</v>
      </c>
      <c r="E671" s="133">
        <f t="shared" si="117"/>
        <v>1.3402139373637138E-3</v>
      </c>
      <c r="F671" s="73">
        <f t="shared" si="118"/>
        <v>1</v>
      </c>
      <c r="G671" s="43">
        <f t="shared" si="120"/>
        <v>1.3402139373637138E-3</v>
      </c>
      <c r="H671" s="84"/>
      <c r="I671" s="133"/>
      <c r="J671" s="73"/>
      <c r="K671" s="43"/>
      <c r="L671" s="133"/>
      <c r="M671" s="73"/>
      <c r="N671" s="43"/>
      <c r="O671" s="84"/>
      <c r="P671" s="133"/>
      <c r="Q671" s="73"/>
      <c r="R671" s="43"/>
      <c r="S671" s="133"/>
      <c r="T671" s="73"/>
      <c r="U671" s="43"/>
      <c r="V671" s="185"/>
      <c r="W671" s="185"/>
      <c r="X671" s="185"/>
      <c r="Y671" s="185"/>
      <c r="Z671" s="185"/>
      <c r="AA671" s="185"/>
      <c r="AB671" s="185"/>
      <c r="AC671" s="185"/>
      <c r="AD671" s="185"/>
      <c r="AE671" s="185"/>
      <c r="AF671" s="185"/>
      <c r="AG671" s="185"/>
      <c r="AH671" s="185"/>
      <c r="AI671" s="185"/>
      <c r="AJ671" s="185"/>
      <c r="AK671" s="185"/>
      <c r="AL671" s="185"/>
      <c r="AM671" s="185"/>
      <c r="AN671" s="185"/>
      <c r="AO671" s="185"/>
      <c r="AP671" s="185"/>
      <c r="AQ671" s="185"/>
      <c r="AR671" s="185"/>
      <c r="AS671" s="185"/>
      <c r="AT671" s="185"/>
      <c r="AU671" s="185"/>
      <c r="AV671" s="185"/>
      <c r="AW671" s="185"/>
      <c r="AX671" s="185"/>
      <c r="AY671" s="185"/>
      <c r="AZ671" s="185"/>
      <c r="BA671" s="185"/>
      <c r="BB671" s="185"/>
      <c r="BC671" s="185"/>
      <c r="BD671" s="185"/>
      <c r="BE671" s="185"/>
      <c r="BF671" s="185"/>
      <c r="BG671" s="185"/>
      <c r="BH671" s="185"/>
      <c r="BI671" s="185"/>
      <c r="BJ671" s="185"/>
    </row>
    <row r="672" spans="1:62" x14ac:dyDescent="0.3">
      <c r="A672" s="84">
        <f t="shared" si="115"/>
        <v>73</v>
      </c>
      <c r="B672" s="133">
        <f t="shared" si="115"/>
        <v>1.7555941344606234E-4</v>
      </c>
      <c r="C672" s="73">
        <f t="shared" si="116"/>
        <v>1</v>
      </c>
      <c r="D672" s="43">
        <f t="shared" si="119"/>
        <v>1.7555941344606234E-4</v>
      </c>
      <c r="E672" s="133">
        <f t="shared" si="117"/>
        <v>1.075549840489367E-3</v>
      </c>
      <c r="F672" s="73">
        <f t="shared" si="118"/>
        <v>1</v>
      </c>
      <c r="G672" s="43">
        <f t="shared" si="120"/>
        <v>1.075549840489367E-3</v>
      </c>
      <c r="H672" s="84"/>
      <c r="I672" s="133"/>
      <c r="J672" s="73"/>
      <c r="K672" s="43"/>
      <c r="L672" s="133"/>
      <c r="M672" s="73"/>
      <c r="N672" s="43"/>
      <c r="O672" s="84"/>
      <c r="P672" s="133"/>
      <c r="Q672" s="73"/>
      <c r="R672" s="43"/>
      <c r="S672" s="133"/>
      <c r="T672" s="73"/>
      <c r="U672" s="43"/>
      <c r="V672" s="185"/>
      <c r="W672" s="185"/>
      <c r="X672" s="185"/>
      <c r="Y672" s="185"/>
      <c r="Z672" s="185"/>
      <c r="AA672" s="185"/>
      <c r="AB672" s="185"/>
      <c r="AC672" s="185"/>
      <c r="AD672" s="185"/>
      <c r="AE672" s="185"/>
      <c r="AF672" s="185"/>
      <c r="AG672" s="185"/>
      <c r="AH672" s="185"/>
      <c r="AI672" s="185"/>
      <c r="AJ672" s="185"/>
      <c r="AK672" s="185"/>
      <c r="AL672" s="185"/>
      <c r="AM672" s="185"/>
      <c r="AN672" s="185"/>
      <c r="AO672" s="185"/>
      <c r="AP672" s="185"/>
      <c r="AQ672" s="185"/>
      <c r="AR672" s="185"/>
      <c r="AS672" s="185"/>
      <c r="AT672" s="185"/>
      <c r="AU672" s="185"/>
      <c r="AV672" s="185"/>
      <c r="AW672" s="185"/>
      <c r="AX672" s="185"/>
      <c r="AY672" s="185"/>
      <c r="AZ672" s="185"/>
      <c r="BA672" s="185"/>
      <c r="BB672" s="185"/>
      <c r="BC672" s="185"/>
      <c r="BD672" s="185"/>
      <c r="BE672" s="185"/>
      <c r="BF672" s="185"/>
      <c r="BG672" s="185"/>
      <c r="BH672" s="185"/>
      <c r="BI672" s="185"/>
      <c r="BJ672" s="185"/>
    </row>
    <row r="673" spans="1:62" x14ac:dyDescent="0.3">
      <c r="A673" s="84">
        <f t="shared" si="115"/>
        <v>74</v>
      </c>
      <c r="B673" s="133">
        <f t="shared" si="115"/>
        <v>1.2057288017805037E-4</v>
      </c>
      <c r="C673" s="73">
        <f t="shared" si="116"/>
        <v>1</v>
      </c>
      <c r="D673" s="43">
        <f t="shared" si="119"/>
        <v>1.2057288017805037E-4</v>
      </c>
      <c r="E673" s="133">
        <f t="shared" si="117"/>
        <v>8.4202269618847264E-4</v>
      </c>
      <c r="F673" s="73">
        <f t="shared" si="118"/>
        <v>1</v>
      </c>
      <c r="G673" s="43">
        <f t="shared" si="120"/>
        <v>8.4202269618847264E-4</v>
      </c>
      <c r="H673" s="84"/>
      <c r="I673" s="133"/>
      <c r="J673" s="73"/>
      <c r="K673" s="43"/>
      <c r="L673" s="133"/>
      <c r="M673" s="73"/>
      <c r="N673" s="43"/>
      <c r="O673" s="84"/>
      <c r="P673" s="133"/>
      <c r="Q673" s="73"/>
      <c r="R673" s="43"/>
      <c r="S673" s="133"/>
      <c r="T673" s="73"/>
      <c r="U673" s="43"/>
      <c r="V673" s="185"/>
      <c r="W673" s="185"/>
      <c r="X673" s="185"/>
      <c r="Y673" s="185"/>
      <c r="Z673" s="185"/>
      <c r="AA673" s="185"/>
      <c r="AB673" s="185"/>
      <c r="AC673" s="185"/>
      <c r="AD673" s="185"/>
      <c r="AE673" s="185"/>
      <c r="AF673" s="185"/>
      <c r="AG673" s="185"/>
      <c r="AH673" s="185"/>
      <c r="AI673" s="185"/>
      <c r="AJ673" s="185"/>
      <c r="AK673" s="185"/>
      <c r="AL673" s="185"/>
      <c r="AM673" s="185"/>
      <c r="AN673" s="185"/>
      <c r="AO673" s="185"/>
      <c r="AP673" s="185"/>
      <c r="AQ673" s="185"/>
      <c r="AR673" s="185"/>
      <c r="AS673" s="185"/>
      <c r="AT673" s="185"/>
      <c r="AU673" s="185"/>
      <c r="AV673" s="185"/>
      <c r="AW673" s="185"/>
      <c r="AX673" s="185"/>
      <c r="AY673" s="185"/>
      <c r="AZ673" s="185"/>
      <c r="BA673" s="185"/>
      <c r="BB673" s="185"/>
      <c r="BC673" s="185"/>
      <c r="BD673" s="185"/>
      <c r="BE673" s="185"/>
      <c r="BF673" s="185"/>
      <c r="BG673" s="185"/>
      <c r="BH673" s="185"/>
      <c r="BI673" s="185"/>
      <c r="BJ673" s="185"/>
    </row>
    <row r="674" spans="1:62" x14ac:dyDescent="0.3">
      <c r="A674" s="84">
        <f t="shared" si="115"/>
        <v>75</v>
      </c>
      <c r="B674" s="133">
        <f t="shared" si="115"/>
        <v>9.3410857720357699E-5</v>
      </c>
      <c r="C674" s="73">
        <f t="shared" si="116"/>
        <v>1</v>
      </c>
      <c r="D674" s="43">
        <f t="shared" si="119"/>
        <v>9.3410857720357699E-5</v>
      </c>
      <c r="E674" s="133">
        <f t="shared" si="117"/>
        <v>6.6546955021347029E-4</v>
      </c>
      <c r="F674" s="73">
        <f t="shared" si="118"/>
        <v>1</v>
      </c>
      <c r="G674" s="43">
        <f t="shared" si="120"/>
        <v>6.6546955021347029E-4</v>
      </c>
      <c r="H674" s="84"/>
      <c r="I674" s="133"/>
      <c r="J674" s="73"/>
      <c r="K674" s="43"/>
      <c r="L674" s="133"/>
      <c r="M674" s="73"/>
      <c r="N674" s="43"/>
      <c r="O674" s="84"/>
      <c r="P674" s="133"/>
      <c r="Q674" s="73"/>
      <c r="R674" s="43"/>
      <c r="S674" s="133"/>
      <c r="T674" s="73"/>
      <c r="U674" s="43"/>
      <c r="V674" s="185"/>
      <c r="W674" s="185"/>
      <c r="X674" s="185"/>
      <c r="Y674" s="185"/>
      <c r="Z674" s="185"/>
      <c r="AA674" s="185"/>
      <c r="AB674" s="185"/>
      <c r="AC674" s="185"/>
      <c r="AD674" s="185"/>
      <c r="AE674" s="185"/>
      <c r="AF674" s="185"/>
      <c r="AG674" s="185"/>
      <c r="AH674" s="185"/>
      <c r="AI674" s="185"/>
      <c r="AJ674" s="185"/>
      <c r="AK674" s="185"/>
      <c r="AL674" s="185"/>
      <c r="AM674" s="185"/>
      <c r="AN674" s="185"/>
      <c r="AO674" s="185"/>
      <c r="AP674" s="185"/>
      <c r="AQ674" s="185"/>
      <c r="AR674" s="185"/>
      <c r="AS674" s="185"/>
      <c r="AT674" s="185"/>
      <c r="AU674" s="185"/>
      <c r="AV674" s="185"/>
      <c r="AW674" s="185"/>
      <c r="AX674" s="185"/>
      <c r="AY674" s="185"/>
      <c r="AZ674" s="185"/>
      <c r="BA674" s="185"/>
      <c r="BB674" s="185"/>
      <c r="BC674" s="185"/>
      <c r="BD674" s="185"/>
      <c r="BE674" s="185"/>
      <c r="BF674" s="185"/>
      <c r="BG674" s="185"/>
      <c r="BH674" s="185"/>
      <c r="BI674" s="185"/>
      <c r="BJ674" s="185"/>
    </row>
    <row r="675" spans="1:62" x14ac:dyDescent="0.3">
      <c r="A675" s="84">
        <f t="shared" si="115"/>
        <v>76</v>
      </c>
      <c r="B675" s="133">
        <f t="shared" si="115"/>
        <v>7.2211230436304888E-5</v>
      </c>
      <c r="C675" s="73">
        <f t="shared" si="116"/>
        <v>1</v>
      </c>
      <c r="D675" s="43">
        <f t="shared" si="119"/>
        <v>7.2211230436304888E-5</v>
      </c>
      <c r="E675" s="133">
        <f t="shared" si="117"/>
        <v>4.4088599867303583E-4</v>
      </c>
      <c r="F675" s="73">
        <f t="shared" si="118"/>
        <v>1</v>
      </c>
      <c r="G675" s="43">
        <f t="shared" si="120"/>
        <v>4.4088599867303583E-4</v>
      </c>
      <c r="H675" s="84"/>
      <c r="I675" s="133"/>
      <c r="J675" s="73"/>
      <c r="K675" s="43"/>
      <c r="L675" s="133"/>
      <c r="M675" s="73"/>
      <c r="N675" s="43"/>
      <c r="O675" s="84"/>
      <c r="P675" s="133"/>
      <c r="Q675" s="73"/>
      <c r="R675" s="43"/>
      <c r="S675" s="133"/>
      <c r="T675" s="73"/>
      <c r="U675" s="43"/>
      <c r="V675" s="185"/>
      <c r="W675" s="185"/>
      <c r="X675" s="185"/>
      <c r="Y675" s="185"/>
      <c r="Z675" s="185"/>
      <c r="AA675" s="185"/>
      <c r="AB675" s="185"/>
      <c r="AC675" s="185"/>
      <c r="AD675" s="185"/>
      <c r="AE675" s="185"/>
      <c r="AF675" s="185"/>
      <c r="AG675" s="185"/>
      <c r="AH675" s="185"/>
      <c r="AI675" s="185"/>
      <c r="AJ675" s="185"/>
      <c r="AK675" s="185"/>
      <c r="AL675" s="185"/>
      <c r="AM675" s="185"/>
      <c r="AN675" s="185"/>
      <c r="AO675" s="185"/>
      <c r="AP675" s="185"/>
      <c r="AQ675" s="185"/>
      <c r="AR675" s="185"/>
      <c r="AS675" s="185"/>
      <c r="AT675" s="185"/>
      <c r="AU675" s="185"/>
      <c r="AV675" s="185"/>
      <c r="AW675" s="185"/>
      <c r="AX675" s="185"/>
      <c r="AY675" s="185"/>
      <c r="AZ675" s="185"/>
      <c r="BA675" s="185"/>
      <c r="BB675" s="185"/>
      <c r="BC675" s="185"/>
      <c r="BD675" s="185"/>
      <c r="BE675" s="185"/>
      <c r="BF675" s="185"/>
      <c r="BG675" s="185"/>
      <c r="BH675" s="185"/>
      <c r="BI675" s="185"/>
      <c r="BJ675" s="185"/>
    </row>
    <row r="676" spans="1:62" x14ac:dyDescent="0.3">
      <c r="A676" s="84">
        <f t="shared" si="115"/>
        <v>77</v>
      </c>
      <c r="B676" s="133">
        <f t="shared" si="115"/>
        <v>4.2068010391792296E-5</v>
      </c>
      <c r="C676" s="73">
        <f t="shared" si="116"/>
        <v>0.99999999999999989</v>
      </c>
      <c r="D676" s="43">
        <f t="shared" si="119"/>
        <v>4.206801039179229E-5</v>
      </c>
      <c r="E676" s="133">
        <f t="shared" si="117"/>
        <v>3.2031311849498544E-4</v>
      </c>
      <c r="F676" s="73">
        <f t="shared" si="118"/>
        <v>1</v>
      </c>
      <c r="G676" s="43">
        <f t="shared" si="120"/>
        <v>3.2031311849498544E-4</v>
      </c>
      <c r="H676" s="84"/>
      <c r="I676" s="133"/>
      <c r="J676" s="73"/>
      <c r="K676" s="43"/>
      <c r="L676" s="133"/>
      <c r="M676" s="73"/>
      <c r="N676" s="43"/>
      <c r="O676" s="84"/>
      <c r="P676" s="133"/>
      <c r="Q676" s="73"/>
      <c r="R676" s="43"/>
      <c r="S676" s="133"/>
      <c r="T676" s="73"/>
      <c r="U676" s="43"/>
      <c r="V676" s="185"/>
      <c r="W676" s="185"/>
      <c r="X676" s="185"/>
      <c r="Y676" s="185"/>
      <c r="Z676" s="185"/>
      <c r="AA676" s="185"/>
      <c r="AB676" s="185"/>
      <c r="AC676" s="185"/>
      <c r="AD676" s="185"/>
      <c r="AE676" s="185"/>
      <c r="AF676" s="185"/>
      <c r="AG676" s="185"/>
      <c r="AH676" s="185"/>
      <c r="AI676" s="185"/>
      <c r="AJ676" s="185"/>
      <c r="AK676" s="185"/>
      <c r="AL676" s="185"/>
      <c r="AM676" s="185"/>
      <c r="AN676" s="185"/>
      <c r="AO676" s="185"/>
      <c r="AP676" s="185"/>
      <c r="AQ676" s="185"/>
      <c r="AR676" s="185"/>
      <c r="AS676" s="185"/>
      <c r="AT676" s="185"/>
      <c r="AU676" s="185"/>
      <c r="AV676" s="185"/>
      <c r="AW676" s="185"/>
      <c r="AX676" s="185"/>
      <c r="AY676" s="185"/>
      <c r="AZ676" s="185"/>
      <c r="BA676" s="185"/>
      <c r="BB676" s="185"/>
      <c r="BC676" s="185"/>
      <c r="BD676" s="185"/>
      <c r="BE676" s="185"/>
      <c r="BF676" s="185"/>
      <c r="BG676" s="185"/>
      <c r="BH676" s="185"/>
      <c r="BI676" s="185"/>
      <c r="BJ676" s="185"/>
    </row>
    <row r="677" spans="1:62" x14ac:dyDescent="0.3">
      <c r="A677" s="84">
        <f t="shared" si="115"/>
        <v>78</v>
      </c>
      <c r="B677" s="133">
        <f t="shared" si="115"/>
        <v>3.4449394336585821E-5</v>
      </c>
      <c r="C677" s="73">
        <f t="shared" si="116"/>
        <v>1</v>
      </c>
      <c r="D677" s="43">
        <f t="shared" si="119"/>
        <v>3.4449394336585821E-5</v>
      </c>
      <c r="E677" s="133">
        <f t="shared" si="117"/>
        <v>2.6267663181646687E-4</v>
      </c>
      <c r="F677" s="73">
        <f t="shared" si="118"/>
        <v>1</v>
      </c>
      <c r="G677" s="43">
        <f t="shared" si="120"/>
        <v>2.6267663181646687E-4</v>
      </c>
      <c r="H677" s="84"/>
      <c r="I677" s="133"/>
      <c r="J677" s="73"/>
      <c r="K677" s="43"/>
      <c r="L677" s="133"/>
      <c r="M677" s="73"/>
      <c r="N677" s="43"/>
      <c r="O677" s="84"/>
      <c r="P677" s="133"/>
      <c r="Q677" s="73"/>
      <c r="R677" s="43"/>
      <c r="S677" s="133"/>
      <c r="T677" s="73"/>
      <c r="U677" s="43"/>
      <c r="V677" s="185"/>
      <c r="W677" s="185"/>
      <c r="X677" s="185"/>
      <c r="Y677" s="185"/>
      <c r="Z677" s="185"/>
      <c r="AA677" s="185"/>
      <c r="AB677" s="185"/>
      <c r="AC677" s="185"/>
      <c r="AD677" s="185"/>
      <c r="AE677" s="185"/>
      <c r="AF677" s="185"/>
      <c r="AG677" s="185"/>
      <c r="AH677" s="185"/>
      <c r="AI677" s="185"/>
      <c r="AJ677" s="185"/>
      <c r="AK677" s="185"/>
      <c r="AL677" s="185"/>
      <c r="AM677" s="185"/>
      <c r="AN677" s="185"/>
      <c r="AO677" s="185"/>
      <c r="AP677" s="185"/>
      <c r="AQ677" s="185"/>
      <c r="AR677" s="185"/>
      <c r="AS677" s="185"/>
      <c r="AT677" s="185"/>
      <c r="AU677" s="185"/>
      <c r="AV677" s="185"/>
      <c r="AW677" s="185"/>
      <c r="AX677" s="185"/>
      <c r="AY677" s="185"/>
      <c r="AZ677" s="185"/>
      <c r="BA677" s="185"/>
      <c r="BB677" s="185"/>
      <c r="BC677" s="185"/>
      <c r="BD677" s="185"/>
      <c r="BE677" s="185"/>
      <c r="BF677" s="185"/>
      <c r="BG677" s="185"/>
      <c r="BH677" s="185"/>
      <c r="BI677" s="185"/>
      <c r="BJ677" s="185"/>
    </row>
    <row r="678" spans="1:62" x14ac:dyDescent="0.3">
      <c r="A678" s="84">
        <f t="shared" si="115"/>
        <v>79</v>
      </c>
      <c r="B678" s="133">
        <f t="shared" si="115"/>
        <v>2.0868383107739486E-5</v>
      </c>
      <c r="C678" s="73">
        <f t="shared" si="116"/>
        <v>1</v>
      </c>
      <c r="D678" s="43">
        <f t="shared" si="119"/>
        <v>2.0868383107739486E-5</v>
      </c>
      <c r="E678" s="133">
        <f t="shared" si="117"/>
        <v>1.8185305279601552E-4</v>
      </c>
      <c r="F678" s="73">
        <f t="shared" si="118"/>
        <v>1</v>
      </c>
      <c r="G678" s="43">
        <f t="shared" si="120"/>
        <v>1.8185305279601552E-4</v>
      </c>
      <c r="H678" s="84"/>
      <c r="I678" s="133"/>
      <c r="J678" s="73"/>
      <c r="K678" s="43"/>
      <c r="L678" s="133"/>
      <c r="M678" s="73"/>
      <c r="N678" s="43"/>
      <c r="O678" s="84"/>
      <c r="P678" s="133"/>
      <c r="Q678" s="73"/>
      <c r="R678" s="43"/>
      <c r="S678" s="133"/>
      <c r="T678" s="73"/>
      <c r="U678" s="43"/>
      <c r="V678" s="185"/>
      <c r="W678" s="185"/>
      <c r="X678" s="185"/>
      <c r="Y678" s="185"/>
      <c r="Z678" s="185"/>
      <c r="AA678" s="185"/>
      <c r="AB678" s="185"/>
      <c r="AC678" s="185"/>
      <c r="AD678" s="185"/>
      <c r="AE678" s="185"/>
      <c r="AF678" s="185"/>
      <c r="AG678" s="185"/>
      <c r="AH678" s="185"/>
      <c r="AI678" s="185"/>
      <c r="AJ678" s="185"/>
      <c r="AK678" s="185"/>
      <c r="AL678" s="185"/>
      <c r="AM678" s="185"/>
      <c r="AN678" s="185"/>
      <c r="AO678" s="185"/>
      <c r="AP678" s="185"/>
      <c r="AQ678" s="185"/>
      <c r="AR678" s="185"/>
      <c r="AS678" s="185"/>
      <c r="AT678" s="185"/>
      <c r="AU678" s="185"/>
      <c r="AV678" s="185"/>
      <c r="AW678" s="185"/>
      <c r="AX678" s="185"/>
      <c r="AY678" s="185"/>
      <c r="AZ678" s="185"/>
      <c r="BA678" s="185"/>
      <c r="BB678" s="185"/>
      <c r="BC678" s="185"/>
      <c r="BD678" s="185"/>
      <c r="BE678" s="185"/>
      <c r="BF678" s="185"/>
      <c r="BG678" s="185"/>
      <c r="BH678" s="185"/>
      <c r="BI678" s="185"/>
      <c r="BJ678" s="185"/>
    </row>
    <row r="679" spans="1:62" x14ac:dyDescent="0.3">
      <c r="A679" s="84">
        <f t="shared" ref="A679:B683" si="121">A482</f>
        <v>80</v>
      </c>
      <c r="B679" s="133">
        <f t="shared" si="121"/>
        <v>1.722469716829291E-5</v>
      </c>
      <c r="C679" s="73">
        <f t="shared" si="116"/>
        <v>1</v>
      </c>
      <c r="D679" s="43">
        <f t="shared" si="119"/>
        <v>1.722469716829291E-5</v>
      </c>
      <c r="E679" s="133">
        <f t="shared" si="117"/>
        <v>1.3017896129113681E-4</v>
      </c>
      <c r="F679" s="73">
        <f t="shared" si="118"/>
        <v>1</v>
      </c>
      <c r="G679" s="43">
        <f t="shared" si="120"/>
        <v>1.3017896129113681E-4</v>
      </c>
      <c r="H679" s="84"/>
      <c r="I679" s="133"/>
      <c r="J679" s="73"/>
      <c r="K679" s="43"/>
      <c r="L679" s="133"/>
      <c r="M679" s="73"/>
      <c r="N679" s="43"/>
      <c r="O679" s="84"/>
      <c r="P679" s="133"/>
      <c r="Q679" s="73"/>
      <c r="R679" s="43"/>
      <c r="S679" s="133"/>
      <c r="T679" s="73"/>
      <c r="U679" s="43"/>
      <c r="V679" s="185"/>
      <c r="W679" s="185"/>
      <c r="X679" s="185"/>
      <c r="Y679" s="185"/>
      <c r="Z679" s="185"/>
      <c r="AA679" s="185"/>
      <c r="AB679" s="185"/>
      <c r="AC679" s="185"/>
      <c r="AD679" s="185"/>
      <c r="AE679" s="185"/>
      <c r="AF679" s="185"/>
      <c r="AG679" s="185"/>
      <c r="AH679" s="185"/>
      <c r="AI679" s="185"/>
      <c r="AJ679" s="185"/>
      <c r="AK679" s="185"/>
      <c r="AL679" s="185"/>
      <c r="AM679" s="185"/>
      <c r="AN679" s="185"/>
      <c r="AO679" s="185"/>
      <c r="AP679" s="185"/>
      <c r="AQ679" s="185"/>
      <c r="AR679" s="185"/>
      <c r="AS679" s="185"/>
      <c r="AT679" s="185"/>
      <c r="AU679" s="185"/>
      <c r="AV679" s="185"/>
      <c r="AW679" s="185"/>
      <c r="AX679" s="185"/>
      <c r="AY679" s="185"/>
      <c r="AZ679" s="185"/>
      <c r="BA679" s="185"/>
      <c r="BB679" s="185"/>
      <c r="BC679" s="185"/>
      <c r="BD679" s="185"/>
      <c r="BE679" s="185"/>
      <c r="BF679" s="185"/>
      <c r="BG679" s="185"/>
      <c r="BH679" s="185"/>
      <c r="BI679" s="185"/>
      <c r="BJ679" s="185"/>
    </row>
    <row r="680" spans="1:62" x14ac:dyDescent="0.3">
      <c r="A680" s="84">
        <f t="shared" si="121"/>
        <v>81</v>
      </c>
      <c r="B680" s="133">
        <f t="shared" si="121"/>
        <v>7.6186160552064792E-6</v>
      </c>
      <c r="C680" s="73">
        <f t="shared" si="116"/>
        <v>1</v>
      </c>
      <c r="D680" s="43">
        <f t="shared" si="119"/>
        <v>7.6186160552064792E-6</v>
      </c>
      <c r="E680" s="133">
        <f t="shared" si="117"/>
        <v>7.7511137257318098E-5</v>
      </c>
      <c r="F680" s="73">
        <f t="shared" si="118"/>
        <v>1</v>
      </c>
      <c r="G680" s="43">
        <f t="shared" si="120"/>
        <v>7.7511137257318098E-5</v>
      </c>
      <c r="H680" s="84"/>
      <c r="I680" s="133"/>
      <c r="J680" s="73"/>
      <c r="K680" s="43"/>
      <c r="L680" s="133"/>
      <c r="M680" s="73"/>
      <c r="N680" s="43"/>
      <c r="O680" s="84"/>
      <c r="P680" s="133"/>
      <c r="Q680" s="73"/>
      <c r="R680" s="43"/>
      <c r="S680" s="133"/>
      <c r="T680" s="73"/>
      <c r="U680" s="43"/>
      <c r="V680" s="185"/>
      <c r="W680" s="185"/>
      <c r="X680" s="185"/>
      <c r="Y680" s="185"/>
      <c r="Z680" s="185"/>
      <c r="AA680" s="185"/>
      <c r="AB680" s="185"/>
      <c r="AC680" s="185"/>
      <c r="AD680" s="185"/>
      <c r="AE680" s="185"/>
      <c r="AF680" s="185"/>
      <c r="AG680" s="185"/>
      <c r="AH680" s="185"/>
      <c r="AI680" s="185"/>
      <c r="AJ680" s="185"/>
      <c r="AK680" s="185"/>
      <c r="AL680" s="185"/>
      <c r="AM680" s="185"/>
      <c r="AN680" s="185"/>
      <c r="AO680" s="185"/>
      <c r="AP680" s="185"/>
      <c r="AQ680" s="185"/>
      <c r="AR680" s="185"/>
      <c r="AS680" s="185"/>
      <c r="AT680" s="185"/>
      <c r="AU680" s="185"/>
      <c r="AV680" s="185"/>
      <c r="AW680" s="185"/>
      <c r="AX680" s="185"/>
      <c r="AY680" s="185"/>
      <c r="AZ680" s="185"/>
      <c r="BA680" s="185"/>
      <c r="BB680" s="185"/>
      <c r="BC680" s="185"/>
      <c r="BD680" s="185"/>
      <c r="BE680" s="185"/>
      <c r="BF680" s="185"/>
      <c r="BG680" s="185"/>
      <c r="BH680" s="185"/>
      <c r="BI680" s="185"/>
      <c r="BJ680" s="185"/>
    </row>
    <row r="681" spans="1:62" x14ac:dyDescent="0.3">
      <c r="A681" s="84">
        <f t="shared" si="121"/>
        <v>82</v>
      </c>
      <c r="B681" s="133">
        <f t="shared" si="121"/>
        <v>5.6311509973265282E-6</v>
      </c>
      <c r="C681" s="73">
        <f t="shared" si="116"/>
        <v>1</v>
      </c>
      <c r="D681" s="43">
        <f t="shared" si="119"/>
        <v>5.6311509973265282E-6</v>
      </c>
      <c r="E681" s="133">
        <f t="shared" si="117"/>
        <v>4.0743033686538997E-5</v>
      </c>
      <c r="F681" s="73">
        <f t="shared" si="118"/>
        <v>1</v>
      </c>
      <c r="G681" s="43">
        <f t="shared" si="120"/>
        <v>4.0743033686538997E-5</v>
      </c>
      <c r="H681" s="84"/>
      <c r="I681" s="133"/>
      <c r="J681" s="73"/>
      <c r="K681" s="43"/>
      <c r="L681" s="133"/>
      <c r="M681" s="73"/>
      <c r="N681" s="43"/>
      <c r="O681" s="84"/>
      <c r="P681" s="133"/>
      <c r="Q681" s="73"/>
      <c r="R681" s="43"/>
      <c r="S681" s="133"/>
      <c r="T681" s="73"/>
      <c r="U681" s="43"/>
      <c r="V681" s="185"/>
      <c r="W681" s="185"/>
      <c r="X681" s="185"/>
      <c r="Y681" s="185"/>
      <c r="Z681" s="185"/>
      <c r="AA681" s="185"/>
      <c r="AB681" s="185"/>
      <c r="AC681" s="185"/>
      <c r="AD681" s="185"/>
      <c r="AE681" s="185"/>
      <c r="AF681" s="185"/>
      <c r="AG681" s="185"/>
      <c r="AH681" s="185"/>
      <c r="AI681" s="185"/>
      <c r="AJ681" s="185"/>
      <c r="AK681" s="185"/>
      <c r="AL681" s="185"/>
      <c r="AM681" s="185"/>
      <c r="AN681" s="185"/>
      <c r="AO681" s="185"/>
      <c r="AP681" s="185"/>
      <c r="AQ681" s="185"/>
      <c r="AR681" s="185"/>
      <c r="AS681" s="185"/>
      <c r="AT681" s="185"/>
      <c r="AU681" s="185"/>
      <c r="AV681" s="185"/>
      <c r="AW681" s="185"/>
      <c r="AX681" s="185"/>
      <c r="AY681" s="185"/>
      <c r="AZ681" s="185"/>
      <c r="BA681" s="185"/>
      <c r="BB681" s="185"/>
      <c r="BC681" s="185"/>
      <c r="BD681" s="185"/>
      <c r="BE681" s="185"/>
      <c r="BF681" s="185"/>
      <c r="BG681" s="185"/>
      <c r="BH681" s="185"/>
      <c r="BI681" s="185"/>
      <c r="BJ681" s="185"/>
    </row>
    <row r="682" spans="1:62" x14ac:dyDescent="0.3">
      <c r="A682" s="84">
        <f t="shared" si="121"/>
        <v>83</v>
      </c>
      <c r="B682" s="133">
        <f t="shared" si="121"/>
        <v>6.9561277025798289E-6</v>
      </c>
      <c r="C682" s="73">
        <f t="shared" si="116"/>
        <v>1</v>
      </c>
      <c r="D682" s="43">
        <f t="shared" si="119"/>
        <v>6.9561277025798289E-6</v>
      </c>
      <c r="E682" s="133">
        <f t="shared" si="117"/>
        <v>5.6642754149578605E-5</v>
      </c>
      <c r="F682" s="73">
        <f t="shared" si="118"/>
        <v>1</v>
      </c>
      <c r="G682" s="43">
        <f t="shared" si="120"/>
        <v>5.6642754149578605E-5</v>
      </c>
      <c r="H682" s="84"/>
      <c r="I682" s="133"/>
      <c r="J682" s="73"/>
      <c r="K682" s="43"/>
      <c r="L682" s="133"/>
      <c r="M682" s="73"/>
      <c r="N682" s="43"/>
      <c r="O682" s="84"/>
      <c r="P682" s="133"/>
      <c r="Q682" s="73"/>
      <c r="R682" s="43"/>
      <c r="S682" s="133"/>
      <c r="T682" s="73"/>
      <c r="U682" s="43"/>
      <c r="V682" s="185"/>
      <c r="W682" s="185"/>
      <c r="X682" s="185"/>
      <c r="Y682" s="185"/>
      <c r="Z682" s="185"/>
      <c r="AA682" s="185"/>
      <c r="AB682" s="185"/>
      <c r="AC682" s="185"/>
      <c r="AD682" s="185"/>
      <c r="AE682" s="185"/>
      <c r="AF682" s="185"/>
      <c r="AG682" s="185"/>
      <c r="AH682" s="185"/>
      <c r="AI682" s="185"/>
      <c r="AJ682" s="185"/>
      <c r="AK682" s="185"/>
      <c r="AL682" s="185"/>
      <c r="AM682" s="185"/>
      <c r="AN682" s="185"/>
      <c r="AO682" s="185"/>
      <c r="AP682" s="185"/>
      <c r="AQ682" s="185"/>
      <c r="AR682" s="185"/>
      <c r="AS682" s="185"/>
      <c r="AT682" s="185"/>
      <c r="AU682" s="185"/>
      <c r="AV682" s="185"/>
      <c r="AW682" s="185"/>
      <c r="AX682" s="185"/>
      <c r="AY682" s="185"/>
      <c r="AZ682" s="185"/>
      <c r="BA682" s="185"/>
      <c r="BB682" s="185"/>
      <c r="BC682" s="185"/>
      <c r="BD682" s="185"/>
      <c r="BE682" s="185"/>
      <c r="BF682" s="185"/>
      <c r="BG682" s="185"/>
      <c r="BH682" s="185"/>
      <c r="BI682" s="185"/>
      <c r="BJ682" s="185"/>
    </row>
    <row r="683" spans="1:62" ht="13.5" thickBot="1" x14ac:dyDescent="0.35">
      <c r="A683" s="84" t="str">
        <f t="shared" si="121"/>
        <v>NNNN</v>
      </c>
      <c r="B683" s="137">
        <f t="shared" si="121"/>
        <v>0.18173711733430586</v>
      </c>
      <c r="C683" s="77">
        <f t="shared" si="116"/>
        <v>1</v>
      </c>
      <c r="D683" s="141">
        <f t="shared" si="119"/>
        <v>0.18173711733430586</v>
      </c>
      <c r="E683" s="79"/>
      <c r="F683" s="77"/>
      <c r="G683" s="72"/>
      <c r="H683" s="85"/>
      <c r="I683" s="137"/>
      <c r="J683" s="77"/>
      <c r="K683" s="141"/>
      <c r="L683" s="79"/>
      <c r="M683" s="77"/>
      <c r="N683" s="72"/>
      <c r="O683" s="85"/>
      <c r="P683" s="137"/>
      <c r="Q683" s="77"/>
      <c r="R683" s="141"/>
      <c r="S683" s="79"/>
      <c r="T683" s="77"/>
      <c r="U683" s="72"/>
      <c r="V683" s="185"/>
      <c r="W683" s="185"/>
      <c r="X683" s="185"/>
      <c r="Y683" s="185"/>
      <c r="Z683" s="185"/>
      <c r="AA683" s="185"/>
      <c r="AB683" s="185"/>
      <c r="AC683" s="185"/>
      <c r="AD683" s="185"/>
      <c r="AE683" s="185"/>
      <c r="AF683" s="185"/>
      <c r="AG683" s="185"/>
      <c r="AH683" s="185"/>
      <c r="AI683" s="185"/>
      <c r="AJ683" s="185"/>
      <c r="AK683" s="185"/>
      <c r="AL683" s="185"/>
      <c r="AM683" s="185"/>
      <c r="AN683" s="185"/>
      <c r="AO683" s="185"/>
      <c r="AP683" s="185"/>
      <c r="AQ683" s="185"/>
      <c r="AR683" s="185"/>
      <c r="AS683" s="185"/>
      <c r="AT683" s="185"/>
      <c r="AU683" s="185"/>
      <c r="AV683" s="185"/>
      <c r="AW683" s="185"/>
      <c r="AX683" s="185"/>
      <c r="AY683" s="185"/>
      <c r="AZ683" s="185"/>
      <c r="BA683" s="185"/>
      <c r="BB683" s="185"/>
      <c r="BC683" s="185"/>
      <c r="BD683" s="185"/>
      <c r="BE683" s="185"/>
      <c r="BF683" s="185"/>
      <c r="BG683" s="185"/>
      <c r="BH683" s="185"/>
      <c r="BI683" s="185"/>
      <c r="BJ683" s="185"/>
    </row>
    <row r="684" spans="1:62" x14ac:dyDescent="0.3">
      <c r="A684" s="184"/>
      <c r="B684" s="185"/>
      <c r="C684" s="185"/>
      <c r="D684" s="185"/>
      <c r="E684" s="185"/>
      <c r="F684" s="185"/>
      <c r="G684" s="26"/>
      <c r="H684" s="26"/>
      <c r="I684" s="185"/>
      <c r="J684" s="185"/>
      <c r="L684" s="185"/>
      <c r="M684" s="185"/>
      <c r="N684" s="185"/>
      <c r="O684" s="185"/>
      <c r="P684" s="185"/>
      <c r="Q684" s="185"/>
      <c r="R684" s="185"/>
      <c r="S684" s="185"/>
      <c r="U684" s="185"/>
      <c r="V684" s="185"/>
      <c r="X684" s="185"/>
      <c r="Y684" s="185"/>
      <c r="Z684" s="185"/>
      <c r="AA684" s="26"/>
      <c r="AB684" s="185"/>
      <c r="AC684" s="185"/>
      <c r="AD684" s="185"/>
      <c r="AE684" s="185"/>
      <c r="AF684" s="185"/>
      <c r="AH684" s="185"/>
      <c r="AI684" s="185"/>
      <c r="AK684" s="185"/>
      <c r="AL684" s="185"/>
      <c r="AM684" s="185"/>
      <c r="AN684" s="185"/>
      <c r="AO684" s="185"/>
      <c r="AP684" s="185"/>
      <c r="AQ684" s="185"/>
      <c r="AR684" s="185"/>
      <c r="AS684" s="185"/>
      <c r="AT684" s="185"/>
      <c r="AU684" s="185"/>
      <c r="AV684" s="185"/>
      <c r="AW684" s="185"/>
      <c r="AX684" s="185"/>
      <c r="AY684" s="185"/>
      <c r="AZ684" s="185"/>
      <c r="BA684" s="185"/>
      <c r="BB684" s="185"/>
      <c r="BC684" s="185"/>
      <c r="BD684" s="185"/>
      <c r="BE684" s="185"/>
      <c r="BF684" s="185"/>
      <c r="BG684" s="185"/>
      <c r="BH684" s="185"/>
      <c r="BI684" s="185"/>
      <c r="BJ684" s="185"/>
    </row>
    <row r="685" spans="1:62" x14ac:dyDescent="0.3">
      <c r="A685" s="184"/>
      <c r="B685" s="185"/>
      <c r="C685" s="185"/>
      <c r="D685" s="185"/>
      <c r="E685" s="185"/>
      <c r="F685" s="185"/>
      <c r="G685" s="26"/>
      <c r="H685" s="26"/>
      <c r="I685" s="185"/>
      <c r="J685" s="185"/>
      <c r="L685" s="185"/>
      <c r="M685" s="185"/>
      <c r="N685" s="185"/>
      <c r="O685" s="185"/>
      <c r="P685" s="185"/>
      <c r="Q685" s="185"/>
      <c r="R685" s="185"/>
      <c r="S685" s="185"/>
      <c r="U685" s="185"/>
      <c r="V685" s="185"/>
      <c r="X685" s="185"/>
      <c r="Y685" s="185"/>
      <c r="Z685" s="185"/>
      <c r="AA685" s="26"/>
      <c r="AB685" s="185"/>
      <c r="AC685" s="185"/>
      <c r="AD685" s="185"/>
      <c r="AE685" s="185"/>
      <c r="AF685" s="185"/>
      <c r="AH685" s="185"/>
      <c r="AI685" s="185"/>
      <c r="AK685" s="185"/>
      <c r="AL685" s="185"/>
      <c r="AM685" s="185"/>
      <c r="AN685" s="185"/>
      <c r="AO685" s="185"/>
      <c r="AP685" s="185"/>
      <c r="AQ685" s="185"/>
      <c r="AR685" s="185"/>
      <c r="AS685" s="185"/>
      <c r="AT685" s="185"/>
      <c r="AU685" s="185"/>
      <c r="AV685" s="185"/>
      <c r="AW685" s="185"/>
      <c r="AX685" s="185"/>
      <c r="AY685" s="185"/>
      <c r="AZ685" s="185"/>
      <c r="BA685" s="185"/>
      <c r="BB685" s="185"/>
      <c r="BC685" s="185"/>
      <c r="BD685" s="185"/>
      <c r="BE685" s="185"/>
      <c r="BF685" s="185"/>
      <c r="BG685" s="185"/>
      <c r="BH685" s="185"/>
      <c r="BI685" s="185"/>
      <c r="BJ685" s="185"/>
    </row>
    <row r="686" spans="1:62" ht="15" x14ac:dyDescent="0.3">
      <c r="A686" s="131" t="s">
        <v>56</v>
      </c>
      <c r="B686" s="185"/>
      <c r="C686" s="184"/>
      <c r="D686" s="184"/>
      <c r="E686" s="184"/>
      <c r="I686" s="185"/>
      <c r="J686" s="185"/>
      <c r="L686" s="185"/>
      <c r="M686" s="185"/>
      <c r="N686" s="185"/>
      <c r="O686" s="185"/>
      <c r="P686" s="185"/>
      <c r="Q686" s="185"/>
      <c r="R686" s="185"/>
      <c r="S686" s="185"/>
      <c r="U686" s="185"/>
      <c r="V686" s="185"/>
      <c r="X686" s="185"/>
      <c r="Y686" s="185"/>
      <c r="Z686" s="185"/>
      <c r="AA686" s="26"/>
      <c r="AB686" s="185"/>
      <c r="AC686" s="185"/>
      <c r="AD686" s="185"/>
      <c r="AE686" s="185"/>
      <c r="AF686" s="185"/>
      <c r="AH686" s="185"/>
      <c r="AI686" s="185"/>
      <c r="AK686" s="185"/>
      <c r="AL686" s="185"/>
      <c r="AM686" s="185"/>
      <c r="AN686" s="185"/>
      <c r="AO686" s="185"/>
      <c r="AP686" s="185"/>
      <c r="AQ686" s="185"/>
      <c r="AR686" s="185"/>
      <c r="AS686" s="185"/>
      <c r="AT686" s="185"/>
      <c r="AU686" s="185"/>
      <c r="AV686" s="185"/>
      <c r="AW686" s="185"/>
      <c r="AX686" s="185"/>
      <c r="AY686" s="185"/>
      <c r="AZ686" s="185"/>
      <c r="BA686" s="185"/>
      <c r="BB686" s="185"/>
      <c r="BC686" s="185"/>
      <c r="BD686" s="185"/>
      <c r="BE686" s="185"/>
      <c r="BF686" s="185"/>
      <c r="BG686" s="185"/>
      <c r="BH686" s="185"/>
      <c r="BI686" s="185"/>
      <c r="BJ686" s="185"/>
    </row>
    <row r="687" spans="1:62" x14ac:dyDescent="0.3">
      <c r="A687" s="18" t="s">
        <v>118</v>
      </c>
      <c r="B687" s="185"/>
      <c r="C687" s="184"/>
      <c r="D687" s="184"/>
      <c r="E687" s="184"/>
      <c r="F687" s="26"/>
      <c r="G687" s="26"/>
      <c r="H687" s="26"/>
      <c r="I687" s="185"/>
      <c r="J687" s="185"/>
      <c r="L687" s="185"/>
      <c r="M687" s="185"/>
      <c r="N687" s="185"/>
      <c r="O687" s="185"/>
      <c r="P687" s="185"/>
      <c r="Q687" s="185"/>
      <c r="R687" s="185"/>
      <c r="S687" s="185"/>
      <c r="U687" s="185"/>
      <c r="V687" s="185"/>
      <c r="X687" s="185"/>
      <c r="Y687" s="185"/>
      <c r="Z687" s="185"/>
      <c r="AA687" s="26"/>
      <c r="AB687" s="185"/>
      <c r="AC687" s="185"/>
      <c r="AD687" s="185"/>
      <c r="AE687" s="185"/>
      <c r="AF687" s="185"/>
      <c r="AH687" s="185"/>
      <c r="AI687" s="185"/>
      <c r="AK687" s="185"/>
      <c r="AL687" s="185"/>
      <c r="AM687" s="185"/>
      <c r="AN687" s="185"/>
      <c r="AO687" s="185"/>
      <c r="AP687" s="185"/>
      <c r="AQ687" s="185"/>
      <c r="AR687" s="185"/>
      <c r="AS687" s="185"/>
      <c r="AT687" s="185"/>
      <c r="AU687" s="185"/>
      <c r="AV687" s="185"/>
      <c r="AW687" s="185"/>
      <c r="AX687" s="185"/>
      <c r="AY687" s="185"/>
      <c r="AZ687" s="185"/>
      <c r="BA687" s="185"/>
      <c r="BB687" s="185"/>
      <c r="BC687" s="185"/>
      <c r="BD687" s="185"/>
      <c r="BE687" s="185"/>
      <c r="BF687" s="185"/>
      <c r="BG687" s="185"/>
      <c r="BH687" s="185"/>
      <c r="BI687" s="185"/>
      <c r="BJ687" s="185"/>
    </row>
    <row r="688" spans="1:62" x14ac:dyDescent="0.3">
      <c r="A688" s="18" t="s">
        <v>139</v>
      </c>
      <c r="B688" s="185"/>
      <c r="C688" s="184"/>
      <c r="D688" s="184"/>
      <c r="E688" s="184"/>
      <c r="F688" s="26"/>
      <c r="G688" s="26"/>
      <c r="H688" s="26"/>
      <c r="I688" s="185"/>
      <c r="J688" s="185"/>
      <c r="L688" s="185"/>
      <c r="M688" s="185"/>
      <c r="N688" s="185"/>
      <c r="O688" s="185"/>
      <c r="P688" s="185"/>
      <c r="Q688" s="185"/>
      <c r="R688" s="185"/>
      <c r="S688" s="185"/>
      <c r="U688" s="185"/>
      <c r="V688" s="185"/>
      <c r="X688" s="185"/>
      <c r="Y688" s="185"/>
      <c r="Z688" s="185"/>
      <c r="AA688" s="26"/>
      <c r="AB688" s="185"/>
      <c r="AC688" s="185"/>
      <c r="AD688" s="185"/>
      <c r="AE688" s="185"/>
      <c r="AF688" s="185"/>
      <c r="AH688" s="185"/>
      <c r="AI688" s="185"/>
      <c r="AK688" s="185"/>
      <c r="AL688" s="185"/>
      <c r="AM688" s="185"/>
      <c r="AN688" s="185"/>
      <c r="AO688" s="185"/>
      <c r="AP688" s="185"/>
      <c r="AQ688" s="185"/>
      <c r="AR688" s="185"/>
      <c r="AS688" s="185"/>
      <c r="AT688" s="185"/>
      <c r="AU688" s="185"/>
      <c r="AV688" s="185"/>
      <c r="AW688" s="185"/>
      <c r="AX688" s="185"/>
      <c r="AY688" s="185"/>
      <c r="AZ688" s="185"/>
      <c r="BA688" s="185"/>
      <c r="BB688" s="185"/>
      <c r="BC688" s="185"/>
      <c r="BD688" s="185"/>
      <c r="BE688" s="185"/>
      <c r="BF688" s="185"/>
      <c r="BG688" s="185"/>
      <c r="BH688" s="185"/>
      <c r="BI688" s="185"/>
      <c r="BJ688" s="185"/>
    </row>
    <row r="689" spans="1:62" x14ac:dyDescent="0.3">
      <c r="A689" s="184"/>
      <c r="B689" s="185"/>
      <c r="C689" s="184"/>
      <c r="D689" s="184"/>
      <c r="E689" s="184"/>
      <c r="F689" s="26"/>
      <c r="G689" s="26"/>
      <c r="H689" s="26"/>
      <c r="I689" s="185"/>
      <c r="J689" s="185"/>
      <c r="L689" s="185"/>
      <c r="M689" s="185"/>
      <c r="N689" s="185"/>
      <c r="O689" s="185"/>
      <c r="P689" s="185"/>
      <c r="Q689" s="185"/>
      <c r="R689" s="185"/>
      <c r="S689" s="185"/>
      <c r="U689" s="185"/>
      <c r="V689" s="185"/>
      <c r="X689" s="185"/>
      <c r="Y689" s="185"/>
      <c r="Z689" s="185"/>
      <c r="AA689" s="26"/>
      <c r="AB689" s="185"/>
      <c r="AC689" s="185"/>
      <c r="AD689" s="185"/>
      <c r="AE689" s="185"/>
      <c r="AF689" s="185"/>
      <c r="AH689" s="185"/>
      <c r="AI689" s="185"/>
      <c r="AK689" s="185"/>
      <c r="AL689" s="185"/>
      <c r="AM689" s="185"/>
      <c r="AN689" s="185"/>
      <c r="AO689" s="185"/>
      <c r="AP689" s="185"/>
      <c r="AQ689" s="185"/>
      <c r="AR689" s="185"/>
      <c r="AS689" s="185"/>
      <c r="AT689" s="185"/>
      <c r="AU689" s="185"/>
      <c r="AV689" s="185"/>
      <c r="AW689" s="185"/>
      <c r="AX689" s="185"/>
      <c r="AY689" s="185"/>
      <c r="AZ689" s="185"/>
      <c r="BA689" s="185"/>
      <c r="BB689" s="185"/>
      <c r="BC689" s="185"/>
      <c r="BD689" s="185"/>
      <c r="BE689" s="185"/>
      <c r="BF689" s="185"/>
      <c r="BG689" s="185"/>
      <c r="BH689" s="185"/>
      <c r="BI689" s="185"/>
      <c r="BJ689" s="185"/>
    </row>
    <row r="690" spans="1:62" x14ac:dyDescent="0.3">
      <c r="A690" s="184"/>
      <c r="B690" s="223" t="s">
        <v>125</v>
      </c>
      <c r="C690" s="223"/>
      <c r="D690" s="223"/>
      <c r="E690" s="223"/>
      <c r="F690" s="223"/>
      <c r="G690" s="223"/>
      <c r="H690" s="223"/>
      <c r="I690" s="185"/>
      <c r="J690" s="185"/>
      <c r="L690" s="185"/>
      <c r="M690" s="185"/>
      <c r="N690" s="185"/>
      <c r="O690" s="185"/>
      <c r="P690" s="185"/>
      <c r="Q690" s="185"/>
      <c r="R690" s="185"/>
      <c r="S690" s="185"/>
      <c r="U690" s="185"/>
      <c r="V690" s="185"/>
      <c r="X690" s="185"/>
      <c r="Y690" s="185"/>
      <c r="Z690" s="185"/>
      <c r="AA690" s="26"/>
      <c r="AB690" s="185"/>
      <c r="AC690" s="185"/>
      <c r="AD690" s="185"/>
      <c r="AE690" s="185"/>
      <c r="AF690" s="185"/>
      <c r="AH690" s="185"/>
      <c r="AI690" s="185"/>
      <c r="AK690" s="185"/>
      <c r="AL690" s="185"/>
      <c r="AM690" s="185"/>
      <c r="AN690" s="185"/>
      <c r="AO690" s="185"/>
      <c r="AP690" s="185"/>
      <c r="AQ690" s="185"/>
      <c r="AR690" s="185"/>
      <c r="AS690" s="185"/>
      <c r="AT690" s="185"/>
      <c r="AU690" s="185"/>
      <c r="AV690" s="185"/>
      <c r="AW690" s="185"/>
      <c r="AX690" s="185"/>
      <c r="AY690" s="185"/>
      <c r="AZ690" s="185"/>
      <c r="BA690" s="185"/>
      <c r="BB690" s="185"/>
      <c r="BC690" s="185"/>
      <c r="BD690" s="185"/>
      <c r="BE690" s="185"/>
      <c r="BF690" s="185"/>
      <c r="BG690" s="185"/>
      <c r="BH690" s="185"/>
      <c r="BI690" s="185"/>
      <c r="BJ690" s="185"/>
    </row>
    <row r="691" spans="1:62" x14ac:dyDescent="0.3">
      <c r="A691" s="184"/>
      <c r="B691" s="185"/>
      <c r="C691" s="185"/>
      <c r="D691" s="185"/>
      <c r="E691" s="185"/>
      <c r="F691" s="185"/>
      <c r="G691" s="26"/>
      <c r="H691" s="26"/>
      <c r="I691" s="185"/>
      <c r="J691" s="185"/>
      <c r="L691" s="185"/>
      <c r="M691" s="185"/>
      <c r="N691" s="185"/>
      <c r="O691" s="185"/>
      <c r="P691" s="185"/>
      <c r="Q691" s="185"/>
      <c r="R691" s="185"/>
      <c r="S691" s="185"/>
      <c r="U691" s="185"/>
      <c r="V691" s="185"/>
      <c r="X691" s="185"/>
      <c r="Y691" s="185"/>
      <c r="Z691" s="185"/>
      <c r="AA691" s="26"/>
      <c r="AB691" s="185"/>
      <c r="AC691" s="185"/>
      <c r="AD691" s="185"/>
      <c r="AE691" s="185"/>
      <c r="AF691" s="185"/>
      <c r="AH691" s="185"/>
      <c r="AI691" s="185"/>
      <c r="AK691" s="185"/>
      <c r="AL691" s="185"/>
      <c r="AM691" s="185"/>
      <c r="AN691" s="185"/>
      <c r="AO691" s="185"/>
      <c r="AP691" s="185"/>
      <c r="AQ691" s="185"/>
      <c r="AR691" s="185"/>
      <c r="AS691" s="185"/>
      <c r="AT691" s="185"/>
      <c r="AU691" s="185"/>
      <c r="AV691" s="185"/>
      <c r="AW691" s="185"/>
      <c r="AX691" s="185"/>
      <c r="AY691" s="185"/>
      <c r="AZ691" s="185"/>
      <c r="BA691" s="185"/>
      <c r="BB691" s="185"/>
      <c r="BC691" s="185"/>
      <c r="BD691" s="185"/>
      <c r="BE691" s="185"/>
      <c r="BF691" s="185"/>
      <c r="BG691" s="185"/>
      <c r="BH691" s="185"/>
      <c r="BI691" s="185"/>
      <c r="BJ691" s="185"/>
    </row>
    <row r="692" spans="1:62" ht="52" x14ac:dyDescent="0.3">
      <c r="A692" s="19" t="s">
        <v>36</v>
      </c>
      <c r="B692" s="22" t="s">
        <v>19</v>
      </c>
      <c r="C692" s="19" t="s">
        <v>140</v>
      </c>
      <c r="D692" s="185" t="s">
        <v>49</v>
      </c>
      <c r="E692" s="26"/>
      <c r="F692" s="22" t="s">
        <v>19</v>
      </c>
      <c r="G692" s="19" t="s">
        <v>140</v>
      </c>
      <c r="H692" s="185" t="s">
        <v>49</v>
      </c>
      <c r="I692" s="26"/>
      <c r="J692" s="185"/>
      <c r="L692" s="26"/>
      <c r="M692" s="26"/>
      <c r="N692" s="26"/>
      <c r="O692" s="26"/>
      <c r="P692" s="185"/>
      <c r="Q692" s="185"/>
      <c r="R692" s="26"/>
      <c r="S692" s="185"/>
      <c r="T692" s="26"/>
      <c r="U692" s="26"/>
      <c r="V692" s="185"/>
      <c r="W692" s="26"/>
      <c r="X692" s="26"/>
      <c r="Y692" s="185"/>
      <c r="Z692" s="185"/>
      <c r="AA692" s="26"/>
      <c r="AB692" s="26"/>
      <c r="AC692" s="185"/>
      <c r="AD692" s="185"/>
      <c r="AE692" s="26"/>
      <c r="AF692" s="185"/>
      <c r="AG692" s="26"/>
      <c r="AH692" s="26"/>
      <c r="AI692" s="185"/>
      <c r="AJ692" s="26"/>
      <c r="AK692" s="26"/>
      <c r="AL692" s="185"/>
      <c r="AM692" s="26"/>
      <c r="AN692" s="185"/>
      <c r="AO692" s="185"/>
      <c r="AP692" s="185"/>
      <c r="AQ692" s="185"/>
      <c r="AR692" s="185"/>
      <c r="AS692" s="185"/>
      <c r="AT692" s="185"/>
      <c r="AU692" s="185"/>
      <c r="AV692" s="185"/>
      <c r="AW692" s="185"/>
      <c r="AX692" s="185"/>
      <c r="AY692" s="185"/>
      <c r="AZ692" s="185"/>
      <c r="BA692" s="185"/>
      <c r="BB692" s="185"/>
      <c r="BC692" s="185"/>
      <c r="BD692" s="185"/>
      <c r="BE692" s="185"/>
      <c r="BF692" s="185"/>
      <c r="BG692" s="185"/>
      <c r="BH692" s="185"/>
      <c r="BI692" s="185"/>
      <c r="BJ692" s="185"/>
    </row>
    <row r="693" spans="1:62" x14ac:dyDescent="0.3">
      <c r="A693" s="184"/>
      <c r="B693" s="22"/>
      <c r="C693" s="185"/>
      <c r="D693" s="185"/>
      <c r="E693" s="185"/>
      <c r="F693" s="185"/>
      <c r="G693" s="185"/>
      <c r="H693" s="185"/>
      <c r="I693" s="185"/>
      <c r="J693" s="185"/>
      <c r="L693" s="185"/>
      <c r="M693" s="185"/>
      <c r="N693" s="185"/>
      <c r="O693" s="185"/>
      <c r="P693" s="185"/>
      <c r="Q693" s="185"/>
      <c r="R693" s="185"/>
      <c r="S693" s="185"/>
      <c r="U693" s="185"/>
      <c r="V693" s="185"/>
      <c r="X693" s="185"/>
      <c r="Y693" s="185"/>
      <c r="Z693" s="185"/>
      <c r="AA693" s="26"/>
      <c r="AB693" s="185"/>
      <c r="AC693" s="185"/>
      <c r="AD693" s="185"/>
      <c r="AE693" s="185"/>
      <c r="AF693" s="185"/>
      <c r="AH693" s="185"/>
      <c r="AI693" s="185"/>
      <c r="AK693" s="185"/>
      <c r="AL693" s="185"/>
      <c r="AM693" s="185"/>
      <c r="AN693" s="185"/>
      <c r="AO693" s="185"/>
      <c r="AP693" s="185"/>
      <c r="AQ693" s="185"/>
      <c r="AR693" s="185"/>
      <c r="AS693" s="185"/>
      <c r="AT693" s="185"/>
      <c r="AU693" s="185"/>
      <c r="AV693" s="185"/>
      <c r="AW693" s="185"/>
      <c r="AX693" s="185"/>
      <c r="AY693" s="185"/>
      <c r="AZ693" s="185"/>
      <c r="BA693" s="185"/>
      <c r="BB693" s="185"/>
      <c r="BC693" s="185"/>
      <c r="BD693" s="185"/>
      <c r="BE693" s="185"/>
      <c r="BF693" s="185"/>
      <c r="BG693" s="185"/>
      <c r="BH693" s="185"/>
      <c r="BI693" s="185"/>
      <c r="BJ693" s="185"/>
    </row>
    <row r="694" spans="1:62" s="103" customFormat="1" x14ac:dyDescent="0.3">
      <c r="A694" s="184"/>
      <c r="B694" s="223" t="s">
        <v>114</v>
      </c>
      <c r="C694" s="223"/>
      <c r="D694" s="223"/>
      <c r="E694" s="184"/>
      <c r="F694" s="223" t="s">
        <v>115</v>
      </c>
      <c r="G694" s="223"/>
      <c r="H694" s="223"/>
      <c r="I694" s="184"/>
      <c r="J694" s="184"/>
      <c r="K694" s="17"/>
      <c r="L694" s="184"/>
      <c r="M694" s="184"/>
      <c r="N694" s="184"/>
      <c r="O694" s="184"/>
      <c r="P694" s="184"/>
      <c r="Q694" s="184"/>
      <c r="R694" s="184"/>
      <c r="S694" s="184"/>
      <c r="T694" s="187"/>
      <c r="U694" s="184"/>
      <c r="V694" s="184"/>
      <c r="W694" s="187"/>
      <c r="X694" s="184"/>
      <c r="Y694" s="184"/>
      <c r="Z694" s="184"/>
      <c r="AA694" s="27"/>
      <c r="AB694" s="184"/>
      <c r="AC694" s="184"/>
      <c r="AD694" s="184"/>
      <c r="AE694" s="184"/>
      <c r="AF694" s="184"/>
      <c r="AG694" s="187"/>
      <c r="AH694" s="184"/>
      <c r="AI694" s="184"/>
      <c r="AJ694" s="187"/>
      <c r="AK694" s="184"/>
      <c r="AL694" s="184"/>
      <c r="AM694" s="184"/>
      <c r="AN694" s="184"/>
      <c r="AO694" s="184"/>
      <c r="AP694" s="184"/>
      <c r="AQ694" s="184"/>
      <c r="AR694" s="184"/>
      <c r="AS694" s="184"/>
      <c r="AT694" s="184"/>
      <c r="AU694" s="184"/>
      <c r="AV694" s="184"/>
      <c r="AW694" s="184"/>
      <c r="AX694" s="184"/>
      <c r="AY694" s="184"/>
      <c r="AZ694" s="184"/>
      <c r="BA694" s="184"/>
      <c r="BB694" s="184"/>
      <c r="BC694" s="184"/>
      <c r="BD694" s="184"/>
      <c r="BE694" s="184"/>
      <c r="BF694" s="184"/>
      <c r="BG694" s="184"/>
      <c r="BH694" s="184"/>
      <c r="BI694" s="184"/>
      <c r="BJ694" s="184"/>
    </row>
    <row r="695" spans="1:62" x14ac:dyDescent="0.3">
      <c r="A695" s="184"/>
      <c r="B695" s="185"/>
      <c r="C695" s="185"/>
      <c r="D695" s="185"/>
      <c r="E695" s="185"/>
      <c r="F695" s="185"/>
      <c r="G695" s="185"/>
      <c r="H695" s="185"/>
      <c r="I695" s="185"/>
      <c r="J695" s="185"/>
      <c r="L695" s="185"/>
      <c r="M695" s="185"/>
      <c r="N695" s="185"/>
      <c r="O695" s="185"/>
      <c r="P695" s="185"/>
      <c r="Q695" s="185"/>
      <c r="R695" s="185"/>
      <c r="S695" s="185"/>
      <c r="U695" s="185"/>
      <c r="V695" s="185"/>
      <c r="X695" s="185"/>
      <c r="Y695" s="185"/>
      <c r="Z695" s="185"/>
      <c r="AA695" s="26"/>
      <c r="AB695" s="185"/>
      <c r="AC695" s="185"/>
      <c r="AD695" s="185"/>
      <c r="AE695" s="185"/>
      <c r="AF695" s="185"/>
      <c r="AH695" s="185"/>
      <c r="AI695" s="185"/>
      <c r="AK695" s="185"/>
      <c r="AL695" s="185"/>
      <c r="AM695" s="185"/>
      <c r="AN695" s="185"/>
      <c r="AO695" s="185"/>
      <c r="AP695" s="185"/>
      <c r="AQ695" s="185"/>
      <c r="AR695" s="185"/>
      <c r="AS695" s="185"/>
      <c r="AT695" s="185"/>
      <c r="AU695" s="185"/>
      <c r="AV695" s="185"/>
      <c r="AW695" s="185"/>
      <c r="AX695" s="185"/>
      <c r="AY695" s="185"/>
      <c r="AZ695" s="185"/>
      <c r="BA695" s="185"/>
      <c r="BB695" s="185"/>
      <c r="BC695" s="185"/>
      <c r="BD695" s="185"/>
      <c r="BE695" s="185"/>
      <c r="BF695" s="185"/>
      <c r="BG695" s="185"/>
      <c r="BH695" s="185"/>
      <c r="BI695" s="185"/>
      <c r="BJ695" s="185"/>
    </row>
    <row r="696" spans="1:62" x14ac:dyDescent="0.3">
      <c r="A696" s="24">
        <f>A599</f>
        <v>0</v>
      </c>
      <c r="B696" s="86">
        <f>SUM(I599,L599,P599,S599)</f>
        <v>3.1825940460184282E-3</v>
      </c>
      <c r="C696" s="23">
        <f>IFERROR(SUM(K599,N599,R599,U599)/B696,1)</f>
        <v>0.99380047040326991</v>
      </c>
      <c r="D696" s="23">
        <f>ABS(C696-1)*B696*$I$4</f>
        <v>4.0429943737085436E-3</v>
      </c>
      <c r="E696" s="23"/>
      <c r="F696" s="86">
        <f>SUM(B599,E599)</f>
        <v>2.0878320433028886E-3</v>
      </c>
      <c r="G696" s="23">
        <f>SUM(D599,G599)/F696</f>
        <v>1.0094502745304432</v>
      </c>
      <c r="H696" s="23">
        <f>ABS(G696-1)*F696*$I$4</f>
        <v>4.0429943737086077E-3</v>
      </c>
      <c r="I696" s="185"/>
      <c r="J696" s="185"/>
      <c r="L696" s="185"/>
      <c r="M696" s="185"/>
      <c r="N696" s="185"/>
      <c r="O696" s="185"/>
      <c r="P696" s="185"/>
      <c r="Q696" s="185"/>
      <c r="R696" s="185"/>
      <c r="S696" s="185"/>
      <c r="U696" s="185"/>
      <c r="V696" s="185"/>
      <c r="X696" s="185"/>
      <c r="Y696" s="185"/>
      <c r="Z696" s="185"/>
      <c r="AA696" s="26"/>
      <c r="AB696" s="185"/>
      <c r="AC696" s="185"/>
      <c r="AD696" s="185"/>
      <c r="AE696" s="185"/>
      <c r="AF696" s="185"/>
      <c r="AH696" s="185"/>
      <c r="AI696" s="185"/>
      <c r="AK696" s="185"/>
      <c r="AL696" s="185"/>
      <c r="AM696" s="185"/>
      <c r="AN696" s="185"/>
      <c r="AO696" s="185"/>
      <c r="AP696" s="185"/>
      <c r="AQ696" s="185"/>
      <c r="AR696" s="185"/>
      <c r="AS696" s="185"/>
      <c r="AT696" s="185"/>
      <c r="AU696" s="185"/>
      <c r="AV696" s="185"/>
      <c r="AW696" s="185"/>
      <c r="AX696" s="185"/>
      <c r="AY696" s="185"/>
      <c r="AZ696" s="185"/>
      <c r="BA696" s="185"/>
      <c r="BB696" s="185"/>
      <c r="BC696" s="185"/>
      <c r="BD696" s="185"/>
      <c r="BE696" s="185"/>
      <c r="BF696" s="185"/>
      <c r="BG696" s="185"/>
      <c r="BH696" s="185"/>
      <c r="BI696" s="185"/>
      <c r="BJ696" s="185"/>
    </row>
    <row r="697" spans="1:62" x14ac:dyDescent="0.3">
      <c r="A697" s="24">
        <f t="shared" ref="A697:A760" si="122">A600</f>
        <v>1</v>
      </c>
      <c r="B697" s="86">
        <f t="shared" ref="B697:B760" si="123">SUM(I600,L600,P600,S600)</f>
        <v>3.3826655285116771E-3</v>
      </c>
      <c r="C697" s="23">
        <f t="shared" ref="C697:C760" si="124">IFERROR(SUM(K600,N600,R600,U600)/B697,1)</f>
        <v>0.99038291521799571</v>
      </c>
      <c r="D697" s="23">
        <f t="shared" ref="D697:D760" si="125">ABS(C697-1)*B697*$I$4</f>
        <v>6.6660053169504156E-3</v>
      </c>
      <c r="E697" s="23"/>
      <c r="F697" s="86">
        <f t="shared" ref="F697:F760" si="126">SUM(B600,E600)</f>
        <v>4.1534707267927842E-3</v>
      </c>
      <c r="G697" s="23">
        <f t="shared" ref="G697:G760" si="127">SUM(D600,G600)/F697</f>
        <v>1.0078323366930237</v>
      </c>
      <c r="H697" s="23">
        <f t="shared" ref="H697:H760" si="128">ABS(G697-1)*F697*$I$4</f>
        <v>6.6660053169502031E-3</v>
      </c>
      <c r="I697" s="185"/>
      <c r="J697" s="185"/>
      <c r="L697" s="185"/>
      <c r="M697" s="185"/>
      <c r="N697" s="185"/>
      <c r="O697" s="185"/>
      <c r="P697" s="185"/>
      <c r="Q697" s="185"/>
      <c r="R697" s="185"/>
      <c r="S697" s="185"/>
      <c r="U697" s="185"/>
      <c r="V697" s="185"/>
      <c r="X697" s="185"/>
      <c r="Y697" s="185"/>
      <c r="Z697" s="185"/>
      <c r="AA697" s="26"/>
      <c r="AB697" s="185"/>
      <c r="AC697" s="185"/>
      <c r="AD697" s="185"/>
      <c r="AE697" s="185"/>
      <c r="AF697" s="185"/>
      <c r="AH697" s="185"/>
      <c r="AI697" s="185"/>
      <c r="AK697" s="185"/>
      <c r="AL697" s="185"/>
      <c r="AM697" s="185"/>
      <c r="AN697" s="185"/>
      <c r="AO697" s="185"/>
      <c r="AP697" s="185"/>
      <c r="AQ697" s="185"/>
      <c r="AR697" s="185"/>
      <c r="AS697" s="185"/>
      <c r="AT697" s="185"/>
      <c r="AU697" s="185"/>
      <c r="AV697" s="185"/>
      <c r="AW697" s="185"/>
      <c r="AX697" s="185"/>
      <c r="AY697" s="185"/>
      <c r="AZ697" s="185"/>
      <c r="BA697" s="185"/>
      <c r="BB697" s="185"/>
      <c r="BC697" s="185"/>
      <c r="BD697" s="185"/>
      <c r="BE697" s="185"/>
      <c r="BF697" s="185"/>
      <c r="BG697" s="185"/>
      <c r="BH697" s="185"/>
      <c r="BI697" s="185"/>
      <c r="BJ697" s="185"/>
    </row>
    <row r="698" spans="1:62" x14ac:dyDescent="0.3">
      <c r="A698" s="24">
        <f t="shared" si="122"/>
        <v>2</v>
      </c>
      <c r="B698" s="86">
        <f t="shared" si="123"/>
        <v>2.6055666908806159E-3</v>
      </c>
      <c r="C698" s="23">
        <f t="shared" si="124"/>
        <v>0.98483165806205319</v>
      </c>
      <c r="D698" s="23">
        <f t="shared" si="125"/>
        <v>8.0984789430415087E-3</v>
      </c>
      <c r="E698" s="23"/>
      <c r="F698" s="86">
        <f t="shared" si="126"/>
        <v>5.8666656066853028E-3</v>
      </c>
      <c r="G698" s="23">
        <f t="shared" si="127"/>
        <v>1.0067367273267396</v>
      </c>
      <c r="H698" s="23">
        <f t="shared" si="128"/>
        <v>8.0984789430411756E-3</v>
      </c>
      <c r="I698" s="185"/>
      <c r="J698" s="185"/>
      <c r="L698" s="185"/>
      <c r="M698" s="185"/>
      <c r="N698" s="185"/>
      <c r="O698" s="185"/>
      <c r="P698" s="185"/>
      <c r="Q698" s="185"/>
      <c r="R698" s="185"/>
      <c r="S698" s="185"/>
      <c r="U698" s="185"/>
      <c r="V698" s="185"/>
      <c r="X698" s="185"/>
      <c r="Y698" s="185"/>
      <c r="Z698" s="185"/>
      <c r="AA698" s="26"/>
      <c r="AB698" s="185"/>
      <c r="AC698" s="185"/>
      <c r="AD698" s="185"/>
      <c r="AE698" s="185"/>
      <c r="AF698" s="185"/>
      <c r="AH698" s="185"/>
      <c r="AI698" s="185"/>
      <c r="AK698" s="185"/>
      <c r="AL698" s="185"/>
      <c r="AM698" s="185"/>
      <c r="AN698" s="185"/>
      <c r="AO698" s="185"/>
      <c r="AP698" s="185"/>
      <c r="AQ698" s="185"/>
      <c r="AR698" s="185"/>
      <c r="AS698" s="185"/>
      <c r="AT698" s="185"/>
      <c r="AU698" s="185"/>
      <c r="AV698" s="185"/>
      <c r="AW698" s="185"/>
      <c r="AX698" s="185"/>
      <c r="AY698" s="185"/>
      <c r="AZ698" s="185"/>
      <c r="BA698" s="185"/>
      <c r="BB698" s="185"/>
      <c r="BC698" s="185"/>
      <c r="BD698" s="185"/>
      <c r="BE698" s="185"/>
      <c r="BF698" s="185"/>
      <c r="BG698" s="185"/>
      <c r="BH698" s="185"/>
      <c r="BI698" s="185"/>
      <c r="BJ698" s="185"/>
    </row>
    <row r="699" spans="1:62" x14ac:dyDescent="0.3">
      <c r="A699" s="24">
        <f t="shared" si="122"/>
        <v>3</v>
      </c>
      <c r="B699" s="86">
        <f t="shared" si="123"/>
        <v>2.1166502866421483E-3</v>
      </c>
      <c r="C699" s="23">
        <f t="shared" si="124"/>
        <v>0.98142836790089938</v>
      </c>
      <c r="D699" s="23">
        <f t="shared" si="125"/>
        <v>8.0549404646881005E-3</v>
      </c>
      <c r="E699" s="23"/>
      <c r="F699" s="86">
        <f t="shared" si="126"/>
        <v>6.2462714327403725E-3</v>
      </c>
      <c r="G699" s="23">
        <f t="shared" si="127"/>
        <v>1.0062932984628123</v>
      </c>
      <c r="H699" s="23">
        <f t="shared" si="128"/>
        <v>8.0549404646880624E-3</v>
      </c>
      <c r="I699" s="185"/>
      <c r="J699" s="185"/>
      <c r="L699" s="185"/>
      <c r="M699" s="185"/>
      <c r="N699" s="185"/>
      <c r="O699" s="185"/>
      <c r="P699" s="185"/>
      <c r="Q699" s="185"/>
      <c r="R699" s="185"/>
      <c r="S699" s="185"/>
      <c r="U699" s="185"/>
      <c r="V699" s="185"/>
      <c r="X699" s="185"/>
      <c r="Y699" s="185"/>
      <c r="Z699" s="185"/>
      <c r="AA699" s="26"/>
      <c r="AB699" s="185"/>
      <c r="AC699" s="185"/>
      <c r="AD699" s="185"/>
      <c r="AE699" s="185"/>
      <c r="AF699" s="185"/>
      <c r="AH699" s="185"/>
      <c r="AI699" s="185"/>
      <c r="AK699" s="185"/>
      <c r="AL699" s="185"/>
      <c r="AM699" s="185"/>
      <c r="AN699" s="185"/>
      <c r="AO699" s="185"/>
      <c r="AP699" s="185"/>
      <c r="AQ699" s="185"/>
      <c r="AR699" s="185"/>
      <c r="AS699" s="185"/>
      <c r="AT699" s="185"/>
      <c r="AU699" s="185"/>
      <c r="AV699" s="185"/>
      <c r="AW699" s="185"/>
      <c r="AX699" s="185"/>
      <c r="AY699" s="185"/>
      <c r="AZ699" s="185"/>
      <c r="BA699" s="185"/>
      <c r="BB699" s="185"/>
      <c r="BC699" s="185"/>
      <c r="BD699" s="185"/>
      <c r="BE699" s="185"/>
      <c r="BF699" s="185"/>
      <c r="BG699" s="185"/>
      <c r="BH699" s="185"/>
      <c r="BI699" s="185"/>
      <c r="BJ699" s="185"/>
    </row>
    <row r="700" spans="1:62" x14ac:dyDescent="0.3">
      <c r="A700" s="24">
        <f t="shared" si="122"/>
        <v>4</v>
      </c>
      <c r="B700" s="86">
        <f t="shared" si="123"/>
        <v>1.6071967434722538E-3</v>
      </c>
      <c r="C700" s="23">
        <f t="shared" si="124"/>
        <v>0.98002334797203472</v>
      </c>
      <c r="D700" s="23">
        <f t="shared" si="125"/>
        <v>6.5789244904813247E-3</v>
      </c>
      <c r="E700" s="23"/>
      <c r="F700" s="86">
        <f t="shared" si="126"/>
        <v>6.2870144664269115E-3</v>
      </c>
      <c r="G700" s="23">
        <f t="shared" si="127"/>
        <v>1.0051067816459267</v>
      </c>
      <c r="H700" s="23">
        <f t="shared" si="128"/>
        <v>6.5789244904814158E-3</v>
      </c>
      <c r="I700" s="185"/>
      <c r="J700" s="185"/>
      <c r="L700" s="185"/>
      <c r="M700" s="185"/>
      <c r="N700" s="185"/>
      <c r="O700" s="185"/>
      <c r="P700" s="185"/>
      <c r="Q700" s="185"/>
      <c r="R700" s="185"/>
      <c r="S700" s="185"/>
      <c r="U700" s="185"/>
      <c r="V700" s="185"/>
      <c r="X700" s="185"/>
      <c r="Y700" s="185"/>
      <c r="Z700" s="185"/>
      <c r="AA700" s="26"/>
      <c r="AB700" s="185"/>
      <c r="AC700" s="185"/>
      <c r="AD700" s="185"/>
      <c r="AE700" s="185"/>
      <c r="AF700" s="185"/>
      <c r="AH700" s="185"/>
      <c r="AI700" s="185"/>
      <c r="AK700" s="185"/>
      <c r="AL700" s="185"/>
      <c r="AM700" s="185"/>
      <c r="AN700" s="185"/>
      <c r="AO700" s="185"/>
      <c r="AP700" s="185"/>
      <c r="AQ700" s="185"/>
      <c r="AR700" s="185"/>
      <c r="AS700" s="185"/>
      <c r="AT700" s="185"/>
      <c r="AU700" s="185"/>
      <c r="AV700" s="185"/>
      <c r="AW700" s="185"/>
      <c r="AX700" s="185"/>
      <c r="AY700" s="185"/>
      <c r="AZ700" s="185"/>
      <c r="BA700" s="185"/>
      <c r="BB700" s="185"/>
      <c r="BC700" s="185"/>
      <c r="BD700" s="185"/>
      <c r="BE700" s="185"/>
      <c r="BF700" s="185"/>
      <c r="BG700" s="185"/>
      <c r="BH700" s="185"/>
      <c r="BI700" s="185"/>
      <c r="BJ700" s="185"/>
    </row>
    <row r="701" spans="1:62" x14ac:dyDescent="0.3">
      <c r="A701" s="24">
        <f t="shared" si="122"/>
        <v>5</v>
      </c>
      <c r="B701" s="86">
        <f t="shared" si="123"/>
        <v>1.6678144277375924E-3</v>
      </c>
      <c r="C701" s="23">
        <f t="shared" si="124"/>
        <v>0.97994010929101039</v>
      </c>
      <c r="D701" s="23">
        <f t="shared" si="125"/>
        <v>6.8555048486119968E-3</v>
      </c>
      <c r="E701" s="185"/>
      <c r="F701" s="86">
        <f t="shared" si="126"/>
        <v>7.5454110922412339E-3</v>
      </c>
      <c r="G701" s="23">
        <f t="shared" si="127"/>
        <v>1.004433976457253</v>
      </c>
      <c r="H701" s="23">
        <f t="shared" si="128"/>
        <v>6.8555048486121694E-3</v>
      </c>
      <c r="I701" s="185"/>
      <c r="J701" s="185"/>
      <c r="L701" s="185"/>
      <c r="M701" s="185"/>
      <c r="N701" s="185"/>
      <c r="O701" s="185"/>
      <c r="P701" s="185"/>
      <c r="Q701" s="185"/>
      <c r="R701" s="185"/>
      <c r="S701" s="185"/>
      <c r="U701" s="185"/>
      <c r="V701" s="185"/>
      <c r="X701" s="185"/>
      <c r="Y701" s="185"/>
      <c r="Z701" s="185"/>
      <c r="AA701" s="26"/>
      <c r="AB701" s="185"/>
      <c r="AC701" s="185"/>
      <c r="AD701" s="185"/>
      <c r="AE701" s="185"/>
      <c r="AF701" s="185"/>
      <c r="AH701" s="185"/>
      <c r="AI701" s="185"/>
      <c r="AK701" s="185"/>
      <c r="AL701" s="185"/>
      <c r="AM701" s="185"/>
      <c r="AN701" s="185"/>
      <c r="AO701" s="185"/>
      <c r="AP701" s="185"/>
      <c r="AQ701" s="185"/>
      <c r="AR701" s="185"/>
      <c r="AS701" s="185"/>
      <c r="AT701" s="185"/>
      <c r="AU701" s="185"/>
      <c r="AV701" s="185"/>
      <c r="AW701" s="185"/>
      <c r="AX701" s="185"/>
      <c r="AY701" s="185"/>
      <c r="AZ701" s="185"/>
      <c r="BA701" s="185"/>
      <c r="BB701" s="185"/>
      <c r="BC701" s="185"/>
      <c r="BD701" s="185"/>
      <c r="BE701" s="185"/>
      <c r="BF701" s="185"/>
      <c r="BG701" s="185"/>
      <c r="BH701" s="185"/>
      <c r="BI701" s="185"/>
      <c r="BJ701" s="185"/>
    </row>
    <row r="702" spans="1:62" x14ac:dyDescent="0.3">
      <c r="A702" s="24">
        <f t="shared" si="122"/>
        <v>6</v>
      </c>
      <c r="B702" s="86">
        <f t="shared" si="123"/>
        <v>1.5161045949860894E-3</v>
      </c>
      <c r="C702" s="23">
        <f t="shared" si="124"/>
        <v>0.97921598639552632</v>
      </c>
      <c r="D702" s="23">
        <f t="shared" si="125"/>
        <v>6.4568654317716497E-3</v>
      </c>
      <c r="E702" s="185"/>
      <c r="F702" s="86">
        <f t="shared" si="126"/>
        <v>9.3049801568176171E-3</v>
      </c>
      <c r="G702" s="23">
        <f t="shared" si="127"/>
        <v>1.0033864380145838</v>
      </c>
      <c r="H702" s="23">
        <f t="shared" si="128"/>
        <v>6.4568654317715265E-3</v>
      </c>
      <c r="I702" s="185"/>
      <c r="J702" s="185"/>
      <c r="L702" s="185"/>
      <c r="M702" s="185"/>
      <c r="N702" s="185"/>
      <c r="O702" s="185"/>
      <c r="P702" s="185"/>
      <c r="Q702" s="185"/>
      <c r="R702" s="185"/>
      <c r="S702" s="185"/>
      <c r="U702" s="185"/>
      <c r="V702" s="185"/>
      <c r="X702" s="185"/>
      <c r="Y702" s="185"/>
      <c r="Z702" s="185"/>
      <c r="AA702" s="26"/>
      <c r="AB702" s="185"/>
      <c r="AC702" s="185"/>
      <c r="AD702" s="185"/>
      <c r="AE702" s="185"/>
      <c r="AF702" s="185"/>
      <c r="AH702" s="185"/>
      <c r="AI702" s="185"/>
      <c r="AK702" s="185"/>
      <c r="AL702" s="185"/>
      <c r="AM702" s="185"/>
      <c r="AN702" s="185"/>
      <c r="AO702" s="185"/>
      <c r="AP702" s="185"/>
      <c r="AQ702" s="185"/>
      <c r="AR702" s="185"/>
      <c r="AS702" s="185"/>
      <c r="AT702" s="185"/>
      <c r="AU702" s="185"/>
      <c r="AV702" s="185"/>
      <c r="AW702" s="185"/>
      <c r="AX702" s="185"/>
      <c r="AY702" s="185"/>
      <c r="AZ702" s="185"/>
      <c r="BA702" s="185"/>
      <c r="BB702" s="185"/>
      <c r="BC702" s="185"/>
      <c r="BD702" s="185"/>
      <c r="BE702" s="185"/>
      <c r="BF702" s="185"/>
      <c r="BG702" s="185"/>
      <c r="BH702" s="185"/>
      <c r="BI702" s="185"/>
      <c r="BJ702" s="185"/>
    </row>
    <row r="703" spans="1:62" x14ac:dyDescent="0.3">
      <c r="A703" s="24">
        <f t="shared" si="122"/>
        <v>7</v>
      </c>
      <c r="B703" s="86">
        <f t="shared" si="123"/>
        <v>1.0497127947369275E-3</v>
      </c>
      <c r="C703" s="23">
        <f t="shared" si="124"/>
        <v>0.9798982740654244</v>
      </c>
      <c r="D703" s="23">
        <f t="shared" si="125"/>
        <v>4.3238138830110368E-3</v>
      </c>
      <c r="F703" s="86">
        <f t="shared" si="126"/>
        <v>1.0766098218535695E-2</v>
      </c>
      <c r="G703" s="23">
        <f t="shared" si="127"/>
        <v>1.0019599522948335</v>
      </c>
      <c r="H703" s="23">
        <f t="shared" si="128"/>
        <v>4.3238138830115546E-3</v>
      </c>
      <c r="I703" s="185"/>
      <c r="J703" s="185"/>
      <c r="L703" s="185"/>
      <c r="M703" s="185"/>
      <c r="N703" s="185"/>
      <c r="O703" s="185"/>
      <c r="P703" s="185"/>
      <c r="Q703" s="185"/>
      <c r="R703" s="185"/>
      <c r="S703" s="185"/>
      <c r="U703" s="185"/>
      <c r="V703" s="185"/>
      <c r="X703" s="185"/>
      <c r="Y703" s="185"/>
      <c r="Z703" s="185"/>
      <c r="AA703" s="26"/>
      <c r="AB703" s="185"/>
      <c r="AC703" s="185"/>
      <c r="AD703" s="185"/>
      <c r="AE703" s="185"/>
      <c r="AF703" s="185"/>
      <c r="AH703" s="185"/>
      <c r="AI703" s="185"/>
      <c r="AK703" s="185"/>
      <c r="AL703" s="185"/>
      <c r="AM703" s="185"/>
      <c r="AN703" s="185"/>
      <c r="AO703" s="185"/>
      <c r="AP703" s="185"/>
      <c r="AQ703" s="185"/>
      <c r="AR703" s="185"/>
      <c r="AS703" s="185"/>
      <c r="AT703" s="185"/>
      <c r="AU703" s="185"/>
      <c r="AV703" s="185"/>
      <c r="AW703" s="185"/>
      <c r="AX703" s="185"/>
      <c r="AY703" s="185"/>
      <c r="AZ703" s="185"/>
      <c r="BA703" s="185"/>
      <c r="BB703" s="185"/>
      <c r="BC703" s="185"/>
      <c r="BD703" s="185"/>
      <c r="BE703" s="185"/>
      <c r="BF703" s="185"/>
      <c r="BG703" s="185"/>
      <c r="BH703" s="185"/>
      <c r="BI703" s="185"/>
      <c r="BJ703" s="185"/>
    </row>
    <row r="704" spans="1:62" x14ac:dyDescent="0.3">
      <c r="A704" s="24">
        <f t="shared" si="122"/>
        <v>8</v>
      </c>
      <c r="B704" s="86">
        <f t="shared" si="123"/>
        <v>6.8004429397125661E-4</v>
      </c>
      <c r="C704" s="23">
        <f t="shared" si="124"/>
        <v>0.97995935014901869</v>
      </c>
      <c r="D704" s="23">
        <f t="shared" si="125"/>
        <v>2.7926219959582515E-3</v>
      </c>
      <c r="F704" s="86">
        <f t="shared" si="126"/>
        <v>1.1908559382640354E-2</v>
      </c>
      <c r="G704" s="23">
        <f t="shared" si="127"/>
        <v>1.0011444314245519</v>
      </c>
      <c r="H704" s="23">
        <f t="shared" si="128"/>
        <v>2.7926219959582897E-3</v>
      </c>
      <c r="I704" s="185"/>
      <c r="J704" s="185"/>
      <c r="L704" s="185"/>
      <c r="M704" s="185"/>
      <c r="N704" s="185"/>
      <c r="O704" s="185"/>
      <c r="P704" s="185"/>
      <c r="Q704" s="185"/>
      <c r="R704" s="185"/>
      <c r="S704" s="185"/>
      <c r="U704" s="185"/>
      <c r="V704" s="185"/>
      <c r="X704" s="185"/>
      <c r="Y704" s="185"/>
      <c r="Z704" s="185"/>
      <c r="AA704" s="26"/>
      <c r="AB704" s="185"/>
      <c r="AC704" s="185"/>
      <c r="AD704" s="185"/>
      <c r="AE704" s="185"/>
      <c r="AF704" s="185"/>
      <c r="AH704" s="185"/>
      <c r="AI704" s="185"/>
      <c r="AK704" s="185"/>
      <c r="AL704" s="185"/>
      <c r="AM704" s="185"/>
      <c r="AN704" s="185"/>
      <c r="AO704" s="185"/>
      <c r="AP704" s="185"/>
      <c r="AQ704" s="185"/>
      <c r="AR704" s="185"/>
      <c r="AS704" s="185"/>
      <c r="AT704" s="185"/>
      <c r="AU704" s="185"/>
      <c r="AV704" s="185"/>
      <c r="AW704" s="185"/>
      <c r="AX704" s="185"/>
      <c r="AY704" s="185"/>
      <c r="AZ704" s="185"/>
      <c r="BA704" s="185"/>
      <c r="BB704" s="185"/>
      <c r="BC704" s="185"/>
      <c r="BD704" s="185"/>
      <c r="BE704" s="185"/>
      <c r="BF704" s="185"/>
      <c r="BG704" s="185"/>
      <c r="BH704" s="185"/>
      <c r="BI704" s="185"/>
      <c r="BJ704" s="185"/>
    </row>
    <row r="705" spans="1:62" x14ac:dyDescent="0.3">
      <c r="A705" s="24">
        <f t="shared" si="122"/>
        <v>9</v>
      </c>
      <c r="B705" s="86">
        <f t="shared" si="123"/>
        <v>0</v>
      </c>
      <c r="C705" s="23">
        <f t="shared" si="124"/>
        <v>1</v>
      </c>
      <c r="D705" s="23">
        <f t="shared" si="125"/>
        <v>0</v>
      </c>
      <c r="F705" s="86">
        <f t="shared" si="126"/>
        <v>1.528824371356521E-2</v>
      </c>
      <c r="G705" s="23">
        <f t="shared" si="127"/>
        <v>1</v>
      </c>
      <c r="H705" s="23">
        <f t="shared" si="128"/>
        <v>0</v>
      </c>
      <c r="I705" s="185"/>
      <c r="J705" s="185"/>
      <c r="L705" s="185"/>
      <c r="M705" s="185"/>
      <c r="N705" s="185"/>
      <c r="O705" s="185"/>
      <c r="P705" s="185"/>
      <c r="Q705" s="185"/>
      <c r="R705" s="185"/>
      <c r="S705" s="185"/>
      <c r="U705" s="185"/>
      <c r="V705" s="185"/>
      <c r="X705" s="185"/>
      <c r="Y705" s="185"/>
      <c r="Z705" s="185"/>
      <c r="AA705" s="26"/>
      <c r="AB705" s="185"/>
      <c r="AC705" s="185"/>
      <c r="AD705" s="185"/>
      <c r="AE705" s="185"/>
      <c r="AF705" s="185"/>
      <c r="AH705" s="185"/>
      <c r="AI705" s="185"/>
      <c r="AK705" s="185"/>
      <c r="AL705" s="185"/>
      <c r="AM705" s="185"/>
      <c r="AN705" s="185"/>
      <c r="AO705" s="185"/>
      <c r="AP705" s="185"/>
      <c r="AQ705" s="185"/>
      <c r="AR705" s="185"/>
      <c r="AS705" s="185"/>
      <c r="AT705" s="185"/>
      <c r="AU705" s="185"/>
      <c r="AV705" s="185"/>
      <c r="AW705" s="185"/>
      <c r="AX705" s="185"/>
      <c r="AY705" s="185"/>
      <c r="AZ705" s="185"/>
      <c r="BA705" s="185"/>
      <c r="BB705" s="185"/>
      <c r="BC705" s="185"/>
      <c r="BD705" s="185"/>
      <c r="BE705" s="185"/>
      <c r="BF705" s="185"/>
      <c r="BG705" s="185"/>
      <c r="BH705" s="185"/>
      <c r="BI705" s="185"/>
      <c r="BJ705" s="185"/>
    </row>
    <row r="706" spans="1:62" x14ac:dyDescent="0.3">
      <c r="A706" s="24">
        <f t="shared" si="122"/>
        <v>10</v>
      </c>
      <c r="B706" s="86">
        <f t="shared" si="123"/>
        <v>0</v>
      </c>
      <c r="C706" s="23">
        <f t="shared" si="124"/>
        <v>1</v>
      </c>
      <c r="D706" s="23">
        <f t="shared" si="125"/>
        <v>0</v>
      </c>
      <c r="F706" s="86">
        <f t="shared" si="126"/>
        <v>1.3021539815053126E-2</v>
      </c>
      <c r="G706" s="23">
        <f t="shared" si="127"/>
        <v>1</v>
      </c>
      <c r="H706" s="23">
        <f t="shared" si="128"/>
        <v>0</v>
      </c>
      <c r="I706" s="185"/>
      <c r="J706" s="185"/>
      <c r="L706" s="185"/>
      <c r="M706" s="185"/>
      <c r="N706" s="185"/>
      <c r="O706" s="185"/>
      <c r="P706" s="185"/>
      <c r="Q706" s="185"/>
      <c r="R706" s="185"/>
      <c r="S706" s="185"/>
      <c r="U706" s="185"/>
      <c r="V706" s="185"/>
      <c r="X706" s="185"/>
      <c r="Y706" s="185"/>
      <c r="Z706" s="185"/>
      <c r="AA706" s="26"/>
      <c r="AB706" s="185"/>
      <c r="AC706" s="185"/>
      <c r="AD706" s="185"/>
      <c r="AE706" s="185"/>
      <c r="AF706" s="185"/>
      <c r="AH706" s="185"/>
      <c r="AI706" s="185"/>
      <c r="AK706" s="185"/>
      <c r="AL706" s="185"/>
      <c r="AM706" s="185"/>
      <c r="AN706" s="185"/>
      <c r="AO706" s="185"/>
      <c r="AP706" s="185"/>
      <c r="AQ706" s="185"/>
      <c r="AR706" s="185"/>
      <c r="AS706" s="185"/>
      <c r="AT706" s="185"/>
      <c r="AU706" s="185"/>
      <c r="AV706" s="185"/>
      <c r="AW706" s="185"/>
      <c r="AX706" s="185"/>
      <c r="AY706" s="185"/>
      <c r="AZ706" s="185"/>
      <c r="BA706" s="185"/>
      <c r="BB706" s="185"/>
      <c r="BC706" s="185"/>
      <c r="BD706" s="185"/>
      <c r="BE706" s="185"/>
      <c r="BF706" s="185"/>
      <c r="BG706" s="185"/>
      <c r="BH706" s="185"/>
      <c r="BI706" s="185"/>
      <c r="BJ706" s="185"/>
    </row>
    <row r="707" spans="1:62" x14ac:dyDescent="0.3">
      <c r="A707" s="24">
        <f t="shared" si="122"/>
        <v>11</v>
      </c>
      <c r="B707" s="86">
        <f t="shared" si="123"/>
        <v>0</v>
      </c>
      <c r="C707" s="23">
        <f t="shared" si="124"/>
        <v>1</v>
      </c>
      <c r="D707" s="23">
        <f t="shared" si="125"/>
        <v>0</v>
      </c>
      <c r="F707" s="86">
        <f t="shared" si="126"/>
        <v>1.3459775860315656E-2</v>
      </c>
      <c r="G707" s="23">
        <f t="shared" si="127"/>
        <v>1</v>
      </c>
      <c r="H707" s="23">
        <f t="shared" si="128"/>
        <v>0</v>
      </c>
      <c r="I707" s="185"/>
      <c r="J707" s="185"/>
      <c r="L707" s="185"/>
      <c r="M707" s="185"/>
      <c r="N707" s="185"/>
      <c r="O707" s="185"/>
      <c r="P707" s="185"/>
      <c r="Q707" s="185"/>
      <c r="R707" s="185"/>
      <c r="S707" s="185"/>
      <c r="U707" s="185"/>
      <c r="V707" s="185"/>
      <c r="X707" s="185"/>
      <c r="Y707" s="185"/>
      <c r="Z707" s="185"/>
      <c r="AA707" s="26"/>
      <c r="AB707" s="185"/>
      <c r="AC707" s="185"/>
      <c r="AD707" s="185"/>
      <c r="AE707" s="185"/>
      <c r="AF707" s="185"/>
      <c r="AH707" s="185"/>
      <c r="AI707" s="185"/>
      <c r="AK707" s="185"/>
      <c r="AL707" s="185"/>
      <c r="AM707" s="185"/>
      <c r="AN707" s="185"/>
      <c r="AO707" s="185"/>
      <c r="AP707" s="185"/>
      <c r="AQ707" s="185"/>
      <c r="AR707" s="185"/>
      <c r="AS707" s="185"/>
      <c r="AT707" s="185"/>
      <c r="AU707" s="185"/>
      <c r="AV707" s="185"/>
      <c r="AW707" s="185"/>
      <c r="AX707" s="185"/>
      <c r="AY707" s="185"/>
      <c r="AZ707" s="185"/>
      <c r="BA707" s="185"/>
      <c r="BB707" s="185"/>
      <c r="BC707" s="185"/>
      <c r="BD707" s="185"/>
      <c r="BE707" s="185"/>
      <c r="BF707" s="185"/>
      <c r="BG707" s="185"/>
      <c r="BH707" s="185"/>
      <c r="BI707" s="185"/>
      <c r="BJ707" s="185"/>
    </row>
    <row r="708" spans="1:62" x14ac:dyDescent="0.3">
      <c r="A708" s="24">
        <f t="shared" si="122"/>
        <v>12</v>
      </c>
      <c r="B708" s="86">
        <f t="shared" si="123"/>
        <v>0</v>
      </c>
      <c r="C708" s="23">
        <f t="shared" si="124"/>
        <v>1</v>
      </c>
      <c r="D708" s="23">
        <f t="shared" si="125"/>
        <v>0</v>
      </c>
      <c r="F708" s="86">
        <f t="shared" si="126"/>
        <v>1.3092757312960491E-2</v>
      </c>
      <c r="G708" s="23">
        <f t="shared" si="127"/>
        <v>1.0000000000000002</v>
      </c>
      <c r="H708" s="23">
        <f t="shared" si="128"/>
        <v>5.9570945976055929E-16</v>
      </c>
      <c r="I708" s="185"/>
      <c r="J708" s="185"/>
      <c r="L708" s="185"/>
      <c r="M708" s="185"/>
      <c r="N708" s="185"/>
      <c r="O708" s="185"/>
      <c r="P708" s="185"/>
      <c r="Q708" s="185"/>
      <c r="R708" s="185"/>
      <c r="S708" s="185"/>
      <c r="U708" s="185"/>
      <c r="V708" s="185"/>
      <c r="X708" s="185"/>
      <c r="Y708" s="185"/>
      <c r="Z708" s="185"/>
      <c r="AA708" s="26"/>
      <c r="AB708" s="185"/>
      <c r="AC708" s="185"/>
      <c r="AD708" s="185"/>
      <c r="AE708" s="185"/>
      <c r="AF708" s="185"/>
      <c r="AH708" s="185"/>
      <c r="AI708" s="185"/>
      <c r="AK708" s="185"/>
      <c r="AL708" s="185"/>
      <c r="AM708" s="185"/>
      <c r="AN708" s="185"/>
      <c r="AO708" s="185"/>
      <c r="AP708" s="185"/>
      <c r="AQ708" s="185"/>
      <c r="AR708" s="185"/>
      <c r="AS708" s="185"/>
      <c r="AT708" s="185"/>
      <c r="AU708" s="185"/>
      <c r="AV708" s="185"/>
      <c r="AW708" s="185"/>
      <c r="AX708" s="185"/>
      <c r="AY708" s="185"/>
      <c r="AZ708" s="185"/>
      <c r="BA708" s="185"/>
      <c r="BB708" s="185"/>
      <c r="BC708" s="185"/>
      <c r="BD708" s="185"/>
      <c r="BE708" s="185"/>
      <c r="BF708" s="185"/>
      <c r="BG708" s="185"/>
      <c r="BH708" s="185"/>
      <c r="BI708" s="185"/>
      <c r="BJ708" s="185"/>
    </row>
    <row r="709" spans="1:62" x14ac:dyDescent="0.3">
      <c r="A709" s="24">
        <f t="shared" si="122"/>
        <v>13</v>
      </c>
      <c r="B709" s="86">
        <f t="shared" si="123"/>
        <v>0</v>
      </c>
      <c r="C709" s="23">
        <f t="shared" si="124"/>
        <v>1</v>
      </c>
      <c r="D709" s="23">
        <f t="shared" si="125"/>
        <v>0</v>
      </c>
      <c r="F709" s="86">
        <f t="shared" si="126"/>
        <v>1.3766839211758107E-2</v>
      </c>
      <c r="G709" s="23">
        <f t="shared" si="127"/>
        <v>1</v>
      </c>
      <c r="H709" s="23">
        <f t="shared" si="128"/>
        <v>0</v>
      </c>
      <c r="I709" s="185"/>
      <c r="J709" s="185"/>
      <c r="L709" s="185"/>
      <c r="M709" s="185"/>
      <c r="N709" s="185"/>
      <c r="O709" s="185"/>
      <c r="P709" s="185"/>
      <c r="Q709" s="185"/>
      <c r="R709" s="185"/>
      <c r="S709" s="185"/>
      <c r="U709" s="185"/>
      <c r="V709" s="185"/>
      <c r="X709" s="185"/>
      <c r="Y709" s="185"/>
      <c r="Z709" s="185"/>
      <c r="AA709" s="26"/>
      <c r="AB709" s="185"/>
      <c r="AC709" s="185"/>
      <c r="AD709" s="185"/>
      <c r="AE709" s="185"/>
      <c r="AF709" s="185"/>
      <c r="AH709" s="185"/>
      <c r="AI709" s="185"/>
      <c r="AK709" s="185"/>
      <c r="AL709" s="185"/>
      <c r="AM709" s="185"/>
      <c r="AN709" s="185"/>
      <c r="AO709" s="185"/>
      <c r="AP709" s="185"/>
      <c r="AQ709" s="185"/>
      <c r="AR709" s="185"/>
      <c r="AS709" s="185"/>
      <c r="AT709" s="185"/>
      <c r="AU709" s="185"/>
      <c r="AV709" s="185"/>
      <c r="AW709" s="185"/>
      <c r="AX709" s="185"/>
      <c r="AY709" s="185"/>
      <c r="AZ709" s="185"/>
      <c r="BA709" s="185"/>
      <c r="BB709" s="185"/>
      <c r="BC709" s="185"/>
      <c r="BD709" s="185"/>
      <c r="BE709" s="185"/>
      <c r="BF709" s="185"/>
      <c r="BG709" s="185"/>
      <c r="BH709" s="185"/>
      <c r="BI709" s="185"/>
      <c r="BJ709" s="185"/>
    </row>
    <row r="710" spans="1:62" x14ac:dyDescent="0.3">
      <c r="A710" s="24">
        <f t="shared" si="122"/>
        <v>14</v>
      </c>
      <c r="B710" s="86">
        <f t="shared" si="123"/>
        <v>0</v>
      </c>
      <c r="C710" s="23">
        <f t="shared" si="124"/>
        <v>1</v>
      </c>
      <c r="D710" s="23">
        <f t="shared" si="125"/>
        <v>0</v>
      </c>
      <c r="F710" s="86">
        <f t="shared" si="126"/>
        <v>1.3800626117742068E-2</v>
      </c>
      <c r="G710" s="23">
        <f t="shared" si="127"/>
        <v>1</v>
      </c>
      <c r="H710" s="23">
        <f t="shared" si="128"/>
        <v>0</v>
      </c>
      <c r="I710" s="185"/>
      <c r="J710" s="185"/>
      <c r="L710" s="185"/>
      <c r="M710" s="185"/>
      <c r="N710" s="185"/>
      <c r="O710" s="185"/>
      <c r="P710" s="185"/>
      <c r="Q710" s="185"/>
      <c r="R710" s="185"/>
      <c r="S710" s="185"/>
      <c r="U710" s="185"/>
      <c r="V710" s="185"/>
      <c r="X710" s="185"/>
      <c r="Y710" s="185"/>
      <c r="Z710" s="185"/>
      <c r="AA710" s="26"/>
      <c r="AB710" s="185"/>
      <c r="AC710" s="185"/>
      <c r="AD710" s="185"/>
      <c r="AE710" s="185"/>
      <c r="AF710" s="185"/>
      <c r="AH710" s="185"/>
      <c r="AI710" s="185"/>
      <c r="AK710" s="185"/>
      <c r="AL710" s="185"/>
      <c r="AM710" s="185"/>
      <c r="AN710" s="185"/>
      <c r="AO710" s="185"/>
      <c r="AP710" s="185"/>
      <c r="AQ710" s="185"/>
      <c r="AR710" s="185"/>
      <c r="AS710" s="185"/>
      <c r="AT710" s="185"/>
      <c r="AU710" s="185"/>
      <c r="AV710" s="185"/>
      <c r="AW710" s="185"/>
      <c r="AX710" s="185"/>
      <c r="AY710" s="185"/>
      <c r="AZ710" s="185"/>
      <c r="BA710" s="185"/>
      <c r="BB710" s="185"/>
      <c r="BC710" s="185"/>
      <c r="BD710" s="185"/>
      <c r="BE710" s="185"/>
      <c r="BF710" s="185"/>
      <c r="BG710" s="185"/>
      <c r="BH710" s="185"/>
      <c r="BI710" s="185"/>
      <c r="BJ710" s="185"/>
    </row>
    <row r="711" spans="1:62" x14ac:dyDescent="0.3">
      <c r="A711" s="24">
        <f t="shared" si="122"/>
        <v>15</v>
      </c>
      <c r="B711" s="86">
        <f t="shared" si="123"/>
        <v>0</v>
      </c>
      <c r="C711" s="23">
        <f t="shared" si="124"/>
        <v>1</v>
      </c>
      <c r="D711" s="23">
        <f t="shared" si="125"/>
        <v>0</v>
      </c>
      <c r="F711" s="86">
        <f t="shared" si="126"/>
        <v>1.4318360765319796E-2</v>
      </c>
      <c r="G711" s="23">
        <f t="shared" si="127"/>
        <v>1</v>
      </c>
      <c r="H711" s="23">
        <f t="shared" si="128"/>
        <v>0</v>
      </c>
      <c r="I711" s="185"/>
      <c r="J711" s="185"/>
      <c r="L711" s="185"/>
      <c r="M711" s="185"/>
      <c r="N711" s="185"/>
      <c r="O711" s="185"/>
      <c r="P711" s="185"/>
      <c r="Q711" s="185"/>
      <c r="R711" s="185"/>
      <c r="S711" s="185"/>
      <c r="U711" s="185"/>
      <c r="V711" s="185"/>
      <c r="X711" s="185"/>
      <c r="Y711" s="185"/>
      <c r="Z711" s="185"/>
      <c r="AA711" s="26"/>
      <c r="AB711" s="185"/>
      <c r="AC711" s="185"/>
      <c r="AD711" s="185"/>
      <c r="AE711" s="185"/>
      <c r="AF711" s="185"/>
      <c r="AH711" s="185"/>
      <c r="AI711" s="185"/>
      <c r="AK711" s="185"/>
      <c r="AL711" s="185"/>
      <c r="AM711" s="185"/>
      <c r="AN711" s="185"/>
      <c r="AO711" s="185"/>
      <c r="AP711" s="185"/>
      <c r="AQ711" s="185"/>
      <c r="AR711" s="185"/>
      <c r="AS711" s="185"/>
      <c r="AT711" s="185"/>
      <c r="AU711" s="185"/>
      <c r="AV711" s="185"/>
      <c r="AW711" s="185"/>
      <c r="AX711" s="185"/>
      <c r="AY711" s="185"/>
      <c r="AZ711" s="185"/>
      <c r="BA711" s="185"/>
      <c r="BB711" s="185"/>
      <c r="BC711" s="185"/>
      <c r="BD711" s="185"/>
      <c r="BE711" s="185"/>
      <c r="BF711" s="185"/>
      <c r="BG711" s="185"/>
      <c r="BH711" s="185"/>
      <c r="BI711" s="185"/>
      <c r="BJ711" s="185"/>
    </row>
    <row r="712" spans="1:62" x14ac:dyDescent="0.3">
      <c r="A712" s="24">
        <f t="shared" si="122"/>
        <v>16</v>
      </c>
      <c r="B712" s="86">
        <f t="shared" si="123"/>
        <v>0</v>
      </c>
      <c r="C712" s="23">
        <f t="shared" si="124"/>
        <v>1</v>
      </c>
      <c r="D712" s="23">
        <f t="shared" si="125"/>
        <v>0</v>
      </c>
      <c r="F712" s="86">
        <f t="shared" si="126"/>
        <v>1.4323991916317121E-2</v>
      </c>
      <c r="G712" s="23">
        <f t="shared" si="127"/>
        <v>1</v>
      </c>
      <c r="H712" s="23">
        <f t="shared" si="128"/>
        <v>0</v>
      </c>
      <c r="I712" s="185"/>
      <c r="J712" s="185"/>
      <c r="L712" s="185"/>
      <c r="M712" s="185"/>
      <c r="N712" s="185"/>
      <c r="O712" s="185"/>
      <c r="P712" s="185"/>
      <c r="Q712" s="185"/>
      <c r="R712" s="185"/>
      <c r="S712" s="185"/>
      <c r="U712" s="185"/>
      <c r="V712" s="185"/>
      <c r="X712" s="185"/>
      <c r="Y712" s="185"/>
      <c r="Z712" s="185"/>
      <c r="AA712" s="26"/>
      <c r="AB712" s="185"/>
      <c r="AC712" s="185"/>
      <c r="AD712" s="185"/>
      <c r="AE712" s="185"/>
      <c r="AF712" s="185"/>
      <c r="AH712" s="185"/>
      <c r="AI712" s="185"/>
      <c r="AK712" s="185"/>
      <c r="AL712" s="185"/>
      <c r="AM712" s="185"/>
      <c r="AN712" s="185"/>
      <c r="AO712" s="185"/>
      <c r="AP712" s="185"/>
      <c r="AQ712" s="185"/>
      <c r="AR712" s="185"/>
      <c r="AS712" s="185"/>
      <c r="AT712" s="185"/>
      <c r="AU712" s="185"/>
      <c r="AV712" s="185"/>
      <c r="AW712" s="185"/>
      <c r="AX712" s="185"/>
      <c r="AY712" s="185"/>
      <c r="AZ712" s="185"/>
      <c r="BA712" s="185"/>
      <c r="BB712" s="185"/>
      <c r="BC712" s="185"/>
      <c r="BD712" s="185"/>
      <c r="BE712" s="185"/>
      <c r="BF712" s="185"/>
      <c r="BG712" s="185"/>
      <c r="BH712" s="185"/>
      <c r="BI712" s="185"/>
      <c r="BJ712" s="185"/>
    </row>
    <row r="713" spans="1:62" x14ac:dyDescent="0.3">
      <c r="A713" s="24">
        <f t="shared" si="122"/>
        <v>17</v>
      </c>
      <c r="B713" s="86">
        <f t="shared" si="123"/>
        <v>0</v>
      </c>
      <c r="C713" s="23">
        <f t="shared" si="124"/>
        <v>1</v>
      </c>
      <c r="D713" s="23">
        <f t="shared" si="125"/>
        <v>0</v>
      </c>
      <c r="F713" s="86">
        <f t="shared" si="126"/>
        <v>1.4154394898044698E-2</v>
      </c>
      <c r="G713" s="23">
        <f t="shared" si="127"/>
        <v>1</v>
      </c>
      <c r="H713" s="23">
        <f t="shared" si="128"/>
        <v>0</v>
      </c>
      <c r="I713" s="185"/>
      <c r="J713" s="185"/>
      <c r="L713" s="185"/>
      <c r="M713" s="185"/>
      <c r="N713" s="185"/>
      <c r="O713" s="185"/>
      <c r="P713" s="185"/>
      <c r="Q713" s="185"/>
      <c r="R713" s="185"/>
      <c r="S713" s="185"/>
      <c r="U713" s="185"/>
      <c r="V713" s="185"/>
      <c r="X713" s="185"/>
      <c r="Y713" s="185"/>
      <c r="Z713" s="185"/>
      <c r="AA713" s="26"/>
      <c r="AB713" s="185"/>
      <c r="AC713" s="185"/>
      <c r="AD713" s="185"/>
      <c r="AE713" s="185"/>
      <c r="AF713" s="185"/>
      <c r="AH713" s="185"/>
      <c r="AI713" s="185"/>
      <c r="AK713" s="185"/>
      <c r="AL713" s="185"/>
      <c r="AM713" s="185"/>
      <c r="AN713" s="185"/>
      <c r="AO713" s="185"/>
      <c r="AP713" s="185"/>
      <c r="AQ713" s="185"/>
      <c r="AR713" s="185"/>
      <c r="AS713" s="185"/>
      <c r="AT713" s="185"/>
      <c r="AU713" s="185"/>
      <c r="AV713" s="185"/>
      <c r="AW713" s="185"/>
      <c r="AX713" s="185"/>
      <c r="AY713" s="185"/>
      <c r="AZ713" s="185"/>
      <c r="BA713" s="185"/>
      <c r="BB713" s="185"/>
      <c r="BC713" s="185"/>
      <c r="BD713" s="185"/>
      <c r="BE713" s="185"/>
      <c r="BF713" s="185"/>
      <c r="BG713" s="185"/>
      <c r="BH713" s="185"/>
      <c r="BI713" s="185"/>
      <c r="BJ713" s="185"/>
    </row>
    <row r="714" spans="1:62" x14ac:dyDescent="0.3">
      <c r="A714" s="24">
        <f t="shared" si="122"/>
        <v>18</v>
      </c>
      <c r="B714" s="86">
        <f t="shared" si="123"/>
        <v>0</v>
      </c>
      <c r="C714" s="23">
        <f t="shared" si="124"/>
        <v>1</v>
      </c>
      <c r="D714" s="23">
        <f t="shared" si="125"/>
        <v>0</v>
      </c>
      <c r="F714" s="86">
        <f t="shared" si="126"/>
        <v>1.380791348962096E-2</v>
      </c>
      <c r="G714" s="23">
        <f t="shared" si="127"/>
        <v>1</v>
      </c>
      <c r="H714" s="23">
        <f t="shared" si="128"/>
        <v>0</v>
      </c>
      <c r="I714" s="185"/>
      <c r="J714" s="185"/>
      <c r="L714" s="185"/>
      <c r="M714" s="185"/>
      <c r="N714" s="185"/>
      <c r="O714" s="185"/>
      <c r="P714" s="185"/>
      <c r="Q714" s="185"/>
      <c r="R714" s="185"/>
      <c r="S714" s="185"/>
      <c r="U714" s="185"/>
      <c r="V714" s="185"/>
      <c r="X714" s="185"/>
      <c r="Y714" s="185"/>
      <c r="Z714" s="185"/>
      <c r="AA714" s="26"/>
      <c r="AB714" s="185"/>
      <c r="AC714" s="185"/>
      <c r="AD714" s="185"/>
      <c r="AE714" s="185"/>
      <c r="AF714" s="185"/>
      <c r="AH714" s="185"/>
      <c r="AI714" s="185"/>
      <c r="AK714" s="185"/>
      <c r="AL714" s="185"/>
      <c r="AM714" s="185"/>
      <c r="AN714" s="185"/>
      <c r="AO714" s="185"/>
      <c r="AP714" s="185"/>
      <c r="AQ714" s="185"/>
      <c r="AR714" s="185"/>
      <c r="AS714" s="185"/>
      <c r="AT714" s="185"/>
      <c r="AU714" s="185"/>
      <c r="AV714" s="185"/>
      <c r="AW714" s="185"/>
      <c r="AX714" s="185"/>
      <c r="AY714" s="185"/>
      <c r="AZ714" s="185"/>
      <c r="BA714" s="185"/>
      <c r="BB714" s="185"/>
      <c r="BC714" s="185"/>
      <c r="BD714" s="185"/>
      <c r="BE714" s="185"/>
      <c r="BF714" s="185"/>
      <c r="BG714" s="185"/>
      <c r="BH714" s="185"/>
      <c r="BI714" s="185"/>
      <c r="BJ714" s="185"/>
    </row>
    <row r="715" spans="1:62" x14ac:dyDescent="0.3">
      <c r="A715" s="24">
        <f t="shared" si="122"/>
        <v>19</v>
      </c>
      <c r="B715" s="86">
        <f t="shared" si="123"/>
        <v>0</v>
      </c>
      <c r="C715" s="23">
        <f t="shared" si="124"/>
        <v>1</v>
      </c>
      <c r="D715" s="23">
        <f t="shared" si="125"/>
        <v>0</v>
      </c>
      <c r="F715" s="86">
        <f t="shared" si="126"/>
        <v>1.4113651864358159E-2</v>
      </c>
      <c r="G715" s="23">
        <f t="shared" si="127"/>
        <v>1</v>
      </c>
      <c r="H715" s="23">
        <f t="shared" si="128"/>
        <v>0</v>
      </c>
      <c r="I715" s="185"/>
      <c r="J715" s="185"/>
      <c r="L715" s="185"/>
      <c r="M715" s="185"/>
      <c r="N715" s="185"/>
      <c r="O715" s="185"/>
      <c r="P715" s="185"/>
      <c r="Q715" s="185"/>
      <c r="R715" s="185"/>
      <c r="S715" s="185"/>
      <c r="U715" s="185"/>
      <c r="V715" s="185"/>
      <c r="X715" s="185"/>
      <c r="Y715" s="185"/>
      <c r="Z715" s="185"/>
      <c r="AA715" s="26"/>
      <c r="AB715" s="185"/>
      <c r="AC715" s="185"/>
      <c r="AD715" s="185"/>
      <c r="AE715" s="185"/>
      <c r="AF715" s="185"/>
      <c r="AH715" s="185"/>
      <c r="AI715" s="185"/>
      <c r="AK715" s="185"/>
      <c r="AL715" s="185"/>
      <c r="AM715" s="185"/>
      <c r="AN715" s="185"/>
      <c r="AO715" s="185"/>
      <c r="AP715" s="185"/>
      <c r="AQ715" s="185"/>
      <c r="AR715" s="185"/>
      <c r="AS715" s="185"/>
      <c r="AT715" s="185"/>
      <c r="AU715" s="185"/>
      <c r="AV715" s="185"/>
      <c r="AW715" s="185"/>
      <c r="AX715" s="185"/>
      <c r="AY715" s="185"/>
      <c r="AZ715" s="185"/>
      <c r="BA715" s="185"/>
      <c r="BB715" s="185"/>
      <c r="BC715" s="185"/>
      <c r="BD715" s="185"/>
      <c r="BE715" s="185"/>
      <c r="BF715" s="185"/>
      <c r="BG715" s="185"/>
      <c r="BH715" s="185"/>
      <c r="BI715" s="185"/>
      <c r="BJ715" s="185"/>
    </row>
    <row r="716" spans="1:62" x14ac:dyDescent="0.3">
      <c r="A716" s="24">
        <f t="shared" si="122"/>
        <v>20</v>
      </c>
      <c r="B716" s="86">
        <f t="shared" si="123"/>
        <v>0</v>
      </c>
      <c r="C716" s="23">
        <f t="shared" si="124"/>
        <v>1</v>
      </c>
      <c r="D716" s="23">
        <f t="shared" si="125"/>
        <v>0</v>
      </c>
      <c r="F716" s="86">
        <f t="shared" si="126"/>
        <v>1.3833088047020773E-2</v>
      </c>
      <c r="G716" s="23">
        <f t="shared" si="127"/>
        <v>1</v>
      </c>
      <c r="H716" s="23">
        <f t="shared" si="128"/>
        <v>0</v>
      </c>
      <c r="I716" s="185"/>
      <c r="J716" s="185"/>
      <c r="L716" s="185"/>
      <c r="M716" s="185"/>
      <c r="N716" s="185"/>
      <c r="O716" s="185"/>
      <c r="P716" s="185"/>
      <c r="Q716" s="185"/>
      <c r="R716" s="185"/>
      <c r="S716" s="185"/>
      <c r="U716" s="185"/>
      <c r="V716" s="185"/>
      <c r="X716" s="185"/>
      <c r="Y716" s="185"/>
      <c r="Z716" s="185"/>
      <c r="AA716" s="26"/>
      <c r="AB716" s="185"/>
      <c r="AC716" s="185"/>
      <c r="AD716" s="185"/>
      <c r="AE716" s="185"/>
      <c r="AF716" s="185"/>
      <c r="AH716" s="185"/>
      <c r="AI716" s="185"/>
      <c r="AK716" s="185"/>
      <c r="AL716" s="185"/>
      <c r="AM716" s="185"/>
      <c r="AN716" s="185"/>
      <c r="AO716" s="185"/>
      <c r="AP716" s="185"/>
      <c r="AQ716" s="185"/>
      <c r="AR716" s="185"/>
      <c r="AS716" s="185"/>
      <c r="AT716" s="185"/>
      <c r="AU716" s="185"/>
      <c r="AV716" s="185"/>
      <c r="AW716" s="185"/>
      <c r="AX716" s="185"/>
      <c r="AY716" s="185"/>
      <c r="AZ716" s="185"/>
      <c r="BA716" s="185"/>
      <c r="BB716" s="185"/>
      <c r="BC716" s="185"/>
      <c r="BD716" s="185"/>
      <c r="BE716" s="185"/>
      <c r="BF716" s="185"/>
      <c r="BG716" s="185"/>
      <c r="BH716" s="185"/>
      <c r="BI716" s="185"/>
      <c r="BJ716" s="185"/>
    </row>
    <row r="717" spans="1:62" x14ac:dyDescent="0.3">
      <c r="A717" s="24">
        <f t="shared" si="122"/>
        <v>21</v>
      </c>
      <c r="B717" s="86">
        <f t="shared" si="123"/>
        <v>0</v>
      </c>
      <c r="C717" s="23">
        <f t="shared" si="124"/>
        <v>1</v>
      </c>
      <c r="D717" s="23">
        <f t="shared" si="125"/>
        <v>0</v>
      </c>
      <c r="F717" s="86">
        <f t="shared" si="126"/>
        <v>1.326599801717236E-2</v>
      </c>
      <c r="G717" s="23">
        <f t="shared" si="127"/>
        <v>1.0000000000000002</v>
      </c>
      <c r="H717" s="23">
        <f t="shared" si="128"/>
        <v>6.0359176627917414E-16</v>
      </c>
      <c r="I717" s="185"/>
      <c r="J717" s="185"/>
      <c r="L717" s="185"/>
      <c r="M717" s="185"/>
      <c r="N717" s="185"/>
      <c r="O717" s="185"/>
      <c r="P717" s="185"/>
      <c r="Q717" s="185"/>
      <c r="R717" s="185"/>
      <c r="S717" s="185"/>
      <c r="U717" s="185"/>
      <c r="V717" s="185"/>
      <c r="X717" s="185"/>
      <c r="Y717" s="185"/>
      <c r="Z717" s="185"/>
      <c r="AA717" s="26"/>
      <c r="AB717" s="185"/>
      <c r="AC717" s="185"/>
      <c r="AD717" s="185"/>
      <c r="AE717" s="185"/>
      <c r="AF717" s="185"/>
      <c r="AH717" s="185"/>
      <c r="AI717" s="185"/>
      <c r="AK717" s="185"/>
      <c r="AL717" s="185"/>
      <c r="AM717" s="185"/>
      <c r="AN717" s="185"/>
      <c r="AO717" s="185"/>
      <c r="AP717" s="185"/>
      <c r="AQ717" s="185"/>
      <c r="AR717" s="185"/>
      <c r="AS717" s="185"/>
      <c r="AT717" s="185"/>
      <c r="AU717" s="185"/>
      <c r="AV717" s="185"/>
      <c r="AW717" s="185"/>
      <c r="AX717" s="185"/>
      <c r="AY717" s="185"/>
      <c r="AZ717" s="185"/>
      <c r="BA717" s="185"/>
      <c r="BB717" s="185"/>
      <c r="BC717" s="185"/>
      <c r="BD717" s="185"/>
      <c r="BE717" s="185"/>
      <c r="BF717" s="185"/>
      <c r="BG717" s="185"/>
      <c r="BH717" s="185"/>
      <c r="BI717" s="185"/>
      <c r="BJ717" s="185"/>
    </row>
    <row r="718" spans="1:62" x14ac:dyDescent="0.3">
      <c r="A718" s="24">
        <f t="shared" si="122"/>
        <v>22</v>
      </c>
      <c r="B718" s="86">
        <f t="shared" si="123"/>
        <v>0</v>
      </c>
      <c r="C718" s="23">
        <f t="shared" si="124"/>
        <v>1</v>
      </c>
      <c r="D718" s="23">
        <f t="shared" si="125"/>
        <v>0</v>
      </c>
      <c r="F718" s="86">
        <f t="shared" si="126"/>
        <v>1.2821468332559878E-2</v>
      </c>
      <c r="G718" s="23">
        <f t="shared" si="127"/>
        <v>1</v>
      </c>
      <c r="H718" s="23">
        <f t="shared" si="128"/>
        <v>0</v>
      </c>
      <c r="I718" s="185"/>
      <c r="J718" s="185"/>
      <c r="L718" s="185"/>
      <c r="M718" s="185"/>
      <c r="N718" s="185"/>
      <c r="O718" s="185"/>
      <c r="P718" s="185"/>
      <c r="Q718" s="185"/>
      <c r="R718" s="185"/>
      <c r="S718" s="185"/>
      <c r="U718" s="185"/>
      <c r="V718" s="185"/>
      <c r="X718" s="185"/>
      <c r="Y718" s="185"/>
      <c r="Z718" s="185"/>
      <c r="AA718" s="26"/>
      <c r="AB718" s="185"/>
      <c r="AC718" s="185"/>
      <c r="AD718" s="185"/>
      <c r="AE718" s="185"/>
      <c r="AF718" s="185"/>
      <c r="AH718" s="185"/>
      <c r="AI718" s="185"/>
      <c r="AK718" s="185"/>
      <c r="AL718" s="185"/>
      <c r="AM718" s="185"/>
      <c r="AN718" s="185"/>
      <c r="AO718" s="185"/>
      <c r="AP718" s="185"/>
      <c r="AQ718" s="185"/>
      <c r="AR718" s="185"/>
      <c r="AS718" s="185"/>
      <c r="AT718" s="185"/>
      <c r="AU718" s="185"/>
      <c r="AV718" s="185"/>
      <c r="AW718" s="185"/>
      <c r="AX718" s="185"/>
      <c r="AY718" s="185"/>
      <c r="AZ718" s="185"/>
      <c r="BA718" s="185"/>
      <c r="BB718" s="185"/>
      <c r="BC718" s="185"/>
      <c r="BD718" s="185"/>
      <c r="BE718" s="185"/>
      <c r="BF718" s="185"/>
      <c r="BG718" s="185"/>
      <c r="BH718" s="185"/>
      <c r="BI718" s="185"/>
      <c r="BJ718" s="185"/>
    </row>
    <row r="719" spans="1:62" x14ac:dyDescent="0.3">
      <c r="A719" s="24">
        <f t="shared" si="122"/>
        <v>23</v>
      </c>
      <c r="B719" s="86">
        <f t="shared" si="123"/>
        <v>0</v>
      </c>
      <c r="C719" s="23">
        <f t="shared" si="124"/>
        <v>1</v>
      </c>
      <c r="D719" s="23">
        <f t="shared" si="125"/>
        <v>0</v>
      </c>
      <c r="F719" s="86">
        <f t="shared" si="126"/>
        <v>1.3404789327047643E-2</v>
      </c>
      <c r="G719" s="23">
        <f t="shared" si="127"/>
        <v>1</v>
      </c>
      <c r="H719" s="23">
        <f t="shared" si="128"/>
        <v>0</v>
      </c>
      <c r="I719" s="185"/>
      <c r="J719" s="185"/>
      <c r="L719" s="185"/>
      <c r="M719" s="185"/>
      <c r="N719" s="185"/>
      <c r="O719" s="185"/>
      <c r="P719" s="185"/>
      <c r="Q719" s="185"/>
      <c r="R719" s="185"/>
      <c r="S719" s="185"/>
      <c r="U719" s="185"/>
      <c r="V719" s="185"/>
      <c r="X719" s="185"/>
      <c r="Y719" s="185"/>
      <c r="Z719" s="185"/>
      <c r="AA719" s="26"/>
      <c r="AB719" s="185"/>
      <c r="AC719" s="185"/>
      <c r="AD719" s="185"/>
      <c r="AE719" s="185"/>
      <c r="AF719" s="185"/>
      <c r="AH719" s="185"/>
      <c r="AI719" s="185"/>
      <c r="AK719" s="185"/>
      <c r="AL719" s="185"/>
      <c r="AM719" s="185"/>
      <c r="AN719" s="185"/>
      <c r="AO719" s="185"/>
      <c r="AP719" s="185"/>
      <c r="AQ719" s="185"/>
      <c r="AR719" s="185"/>
      <c r="AS719" s="185"/>
      <c r="AT719" s="185"/>
      <c r="AU719" s="185"/>
      <c r="AV719" s="185"/>
      <c r="AW719" s="185"/>
      <c r="AX719" s="185"/>
      <c r="AY719" s="185"/>
      <c r="AZ719" s="185"/>
      <c r="BA719" s="185"/>
      <c r="BB719" s="185"/>
      <c r="BC719" s="185"/>
      <c r="BD719" s="185"/>
      <c r="BE719" s="185"/>
      <c r="BF719" s="185"/>
      <c r="BG719" s="185"/>
      <c r="BH719" s="185"/>
      <c r="BI719" s="185"/>
      <c r="BJ719" s="185"/>
    </row>
    <row r="720" spans="1:62" x14ac:dyDescent="0.3">
      <c r="A720" s="24">
        <f t="shared" si="122"/>
        <v>24</v>
      </c>
      <c r="B720" s="86">
        <f t="shared" si="123"/>
        <v>0</v>
      </c>
      <c r="C720" s="23">
        <f t="shared" si="124"/>
        <v>1</v>
      </c>
      <c r="D720" s="23">
        <f t="shared" si="125"/>
        <v>0</v>
      </c>
      <c r="F720" s="86">
        <f t="shared" si="126"/>
        <v>1.2504136411651713E-2</v>
      </c>
      <c r="G720" s="23">
        <f t="shared" si="127"/>
        <v>1</v>
      </c>
      <c r="H720" s="23">
        <f t="shared" si="128"/>
        <v>0</v>
      </c>
      <c r="I720" s="185"/>
      <c r="J720" s="185"/>
      <c r="L720" s="185"/>
      <c r="M720" s="185"/>
      <c r="N720" s="185"/>
      <c r="O720" s="185"/>
      <c r="P720" s="185"/>
      <c r="Q720" s="185"/>
      <c r="R720" s="185"/>
      <c r="S720" s="185"/>
      <c r="U720" s="185"/>
      <c r="V720" s="185"/>
      <c r="X720" s="185"/>
      <c r="Y720" s="185"/>
      <c r="Z720" s="185"/>
      <c r="AA720" s="26"/>
      <c r="AB720" s="185"/>
      <c r="AC720" s="185"/>
      <c r="AD720" s="185"/>
      <c r="AE720" s="185"/>
      <c r="AF720" s="185"/>
      <c r="AH720" s="185"/>
      <c r="AI720" s="185"/>
      <c r="AK720" s="185"/>
      <c r="AL720" s="185"/>
      <c r="AM720" s="185"/>
      <c r="AN720" s="185"/>
      <c r="AO720" s="185"/>
      <c r="AP720" s="185"/>
      <c r="AQ720" s="185"/>
      <c r="AR720" s="185"/>
      <c r="AS720" s="185"/>
      <c r="AT720" s="185"/>
      <c r="AU720" s="185"/>
      <c r="AV720" s="185"/>
      <c r="AW720" s="185"/>
      <c r="AX720" s="185"/>
      <c r="AY720" s="185"/>
      <c r="AZ720" s="185"/>
      <c r="BA720" s="185"/>
      <c r="BB720" s="185"/>
      <c r="BC720" s="185"/>
      <c r="BD720" s="185"/>
      <c r="BE720" s="185"/>
      <c r="BF720" s="185"/>
      <c r="BG720" s="185"/>
      <c r="BH720" s="185"/>
      <c r="BI720" s="185"/>
      <c r="BJ720" s="185"/>
    </row>
    <row r="721" spans="1:62" x14ac:dyDescent="0.3">
      <c r="A721" s="24">
        <f>A624</f>
        <v>25</v>
      </c>
      <c r="B721" s="86">
        <f t="shared" si="123"/>
        <v>0</v>
      </c>
      <c r="C721" s="23">
        <f t="shared" si="124"/>
        <v>1</v>
      </c>
      <c r="D721" s="23">
        <f t="shared" si="125"/>
        <v>0</v>
      </c>
      <c r="F721" s="86">
        <f t="shared" si="126"/>
        <v>1.314940006711007E-2</v>
      </c>
      <c r="G721" s="23">
        <f t="shared" si="127"/>
        <v>1.0000000000000002</v>
      </c>
      <c r="H721" s="23">
        <f t="shared" si="128"/>
        <v>5.9828665749417901E-16</v>
      </c>
      <c r="I721" s="185"/>
      <c r="J721" s="185"/>
      <c r="L721" s="185"/>
      <c r="M721" s="185"/>
      <c r="N721" s="185"/>
      <c r="O721" s="185"/>
      <c r="P721" s="185"/>
      <c r="Q721" s="185"/>
      <c r="R721" s="185"/>
      <c r="S721" s="185"/>
      <c r="U721" s="185"/>
      <c r="V721" s="185"/>
      <c r="X721" s="185"/>
      <c r="Y721" s="185"/>
      <c r="Z721" s="185"/>
      <c r="AA721" s="26"/>
      <c r="AB721" s="185"/>
      <c r="AC721" s="185"/>
      <c r="AD721" s="185"/>
      <c r="AE721" s="185"/>
      <c r="AF721" s="185"/>
      <c r="AH721" s="185"/>
      <c r="AI721" s="185"/>
      <c r="AK721" s="185"/>
      <c r="AL721" s="185"/>
      <c r="AM721" s="185"/>
      <c r="AN721" s="185"/>
      <c r="AO721" s="185"/>
      <c r="AP721" s="185"/>
      <c r="AQ721" s="185"/>
      <c r="AR721" s="185"/>
      <c r="AS721" s="185"/>
      <c r="AT721" s="185"/>
      <c r="AU721" s="185"/>
      <c r="AV721" s="185"/>
      <c r="AW721" s="185"/>
      <c r="AX721" s="185"/>
      <c r="AY721" s="185"/>
      <c r="AZ721" s="185"/>
      <c r="BA721" s="185"/>
      <c r="BB721" s="185"/>
      <c r="BC721" s="185"/>
      <c r="BD721" s="185"/>
      <c r="BE721" s="185"/>
      <c r="BF721" s="185"/>
      <c r="BG721" s="185"/>
      <c r="BH721" s="185"/>
      <c r="BI721" s="185"/>
      <c r="BJ721" s="185"/>
    </row>
    <row r="722" spans="1:62" x14ac:dyDescent="0.3">
      <c r="A722" s="24">
        <f t="shared" si="122"/>
        <v>26</v>
      </c>
      <c r="B722" s="86">
        <f t="shared" si="123"/>
        <v>0</v>
      </c>
      <c r="C722" s="23">
        <f t="shared" si="124"/>
        <v>1</v>
      </c>
      <c r="D722" s="23">
        <f t="shared" si="125"/>
        <v>0</v>
      </c>
      <c r="F722" s="86">
        <f t="shared" si="126"/>
        <v>1.3183518217270342E-2</v>
      </c>
      <c r="G722" s="23">
        <f t="shared" si="127"/>
        <v>1</v>
      </c>
      <c r="H722" s="23">
        <f t="shared" si="128"/>
        <v>0</v>
      </c>
      <c r="I722" s="185"/>
      <c r="J722" s="185"/>
      <c r="L722" s="185"/>
      <c r="M722" s="185"/>
      <c r="N722" s="185"/>
      <c r="O722" s="185"/>
      <c r="P722" s="185"/>
      <c r="Q722" s="185"/>
      <c r="R722" s="185"/>
      <c r="S722" s="185"/>
      <c r="U722" s="185"/>
      <c r="V722" s="185"/>
      <c r="X722" s="185"/>
      <c r="Y722" s="185"/>
      <c r="Z722" s="185"/>
      <c r="AA722" s="26"/>
      <c r="AB722" s="185"/>
      <c r="AC722" s="185"/>
      <c r="AD722" s="185"/>
      <c r="AE722" s="185"/>
      <c r="AF722" s="185"/>
      <c r="AH722" s="185"/>
      <c r="AI722" s="185"/>
      <c r="AK722" s="185"/>
      <c r="AL722" s="185"/>
      <c r="AM722" s="185"/>
      <c r="AN722" s="185"/>
      <c r="AO722" s="185"/>
      <c r="AP722" s="185"/>
      <c r="AQ722" s="185"/>
      <c r="AR722" s="185"/>
      <c r="AS722" s="185"/>
      <c r="AT722" s="185"/>
      <c r="AU722" s="185"/>
      <c r="AV722" s="185"/>
      <c r="AW722" s="185"/>
      <c r="AX722" s="185"/>
      <c r="AY722" s="185"/>
      <c r="AZ722" s="185"/>
      <c r="BA722" s="185"/>
      <c r="BB722" s="185"/>
      <c r="BC722" s="185"/>
      <c r="BD722" s="185"/>
      <c r="BE722" s="185"/>
      <c r="BF722" s="185"/>
      <c r="BG722" s="185"/>
      <c r="BH722" s="185"/>
      <c r="BI722" s="185"/>
      <c r="BJ722" s="185"/>
    </row>
    <row r="723" spans="1:62" x14ac:dyDescent="0.3">
      <c r="A723" s="24">
        <f t="shared" si="122"/>
        <v>27</v>
      </c>
      <c r="B723" s="86">
        <f t="shared" si="123"/>
        <v>0</v>
      </c>
      <c r="C723" s="23">
        <f t="shared" si="124"/>
        <v>1</v>
      </c>
      <c r="D723" s="23">
        <f t="shared" si="125"/>
        <v>0</v>
      </c>
      <c r="F723" s="86">
        <f t="shared" si="126"/>
        <v>1.3483956685186527E-2</v>
      </c>
      <c r="G723" s="23">
        <f t="shared" si="127"/>
        <v>1.0000000000000002</v>
      </c>
      <c r="H723" s="23">
        <f t="shared" si="128"/>
        <v>6.1350870258748884E-16</v>
      </c>
      <c r="I723" s="185"/>
      <c r="J723" s="185"/>
      <c r="L723" s="185"/>
      <c r="M723" s="185"/>
      <c r="N723" s="185"/>
      <c r="O723" s="185"/>
      <c r="P723" s="185"/>
      <c r="Q723" s="185"/>
      <c r="R723" s="185"/>
      <c r="S723" s="185"/>
      <c r="U723" s="185"/>
      <c r="V723" s="185"/>
      <c r="X723" s="185"/>
      <c r="Y723" s="185"/>
      <c r="Z723" s="185"/>
      <c r="AA723" s="26"/>
      <c r="AB723" s="185"/>
      <c r="AC723" s="185"/>
      <c r="AD723" s="185"/>
      <c r="AE723" s="185"/>
      <c r="AF723" s="185"/>
      <c r="AH723" s="185"/>
      <c r="AI723" s="185"/>
      <c r="AK723" s="185"/>
      <c r="AL723" s="185"/>
      <c r="AM723" s="185"/>
      <c r="AN723" s="185"/>
      <c r="AO723" s="185"/>
      <c r="AP723" s="185"/>
      <c r="AQ723" s="185"/>
      <c r="AR723" s="185"/>
      <c r="AS723" s="185"/>
      <c r="AT723" s="185"/>
      <c r="AU723" s="185"/>
      <c r="AV723" s="185"/>
      <c r="AW723" s="185"/>
      <c r="AX723" s="185"/>
      <c r="AY723" s="185"/>
      <c r="AZ723" s="185"/>
      <c r="BA723" s="185"/>
      <c r="BB723" s="185"/>
      <c r="BC723" s="185"/>
      <c r="BD723" s="185"/>
      <c r="BE723" s="185"/>
      <c r="BF723" s="185"/>
      <c r="BG723" s="185"/>
      <c r="BH723" s="185"/>
      <c r="BI723" s="185"/>
      <c r="BJ723" s="185"/>
    </row>
    <row r="724" spans="1:62" x14ac:dyDescent="0.3">
      <c r="A724" s="24">
        <f t="shared" si="122"/>
        <v>28</v>
      </c>
      <c r="B724" s="86">
        <f t="shared" si="123"/>
        <v>0</v>
      </c>
      <c r="C724" s="23">
        <f t="shared" si="124"/>
        <v>1</v>
      </c>
      <c r="D724" s="23">
        <f t="shared" si="125"/>
        <v>0</v>
      </c>
      <c r="F724" s="86">
        <f t="shared" si="126"/>
        <v>1.3518406079523114E-2</v>
      </c>
      <c r="G724" s="23">
        <f t="shared" si="127"/>
        <v>1.0000000000000002</v>
      </c>
      <c r="H724" s="23">
        <f t="shared" si="128"/>
        <v>6.150761210921465E-16</v>
      </c>
      <c r="I724" s="185"/>
      <c r="J724" s="185"/>
      <c r="L724" s="185"/>
      <c r="M724" s="185"/>
      <c r="N724" s="185"/>
      <c r="O724" s="185"/>
      <c r="P724" s="185"/>
      <c r="Q724" s="185"/>
      <c r="R724" s="185"/>
      <c r="S724" s="185"/>
      <c r="U724" s="185"/>
      <c r="V724" s="185"/>
      <c r="X724" s="185"/>
      <c r="Y724" s="185"/>
      <c r="Z724" s="185"/>
      <c r="AA724" s="26"/>
      <c r="AB724" s="185"/>
      <c r="AC724" s="185"/>
      <c r="AD724" s="185"/>
      <c r="AE724" s="185"/>
      <c r="AF724" s="185"/>
      <c r="AH724" s="185"/>
      <c r="AI724" s="185"/>
      <c r="AK724" s="185"/>
      <c r="AL724" s="185"/>
      <c r="AM724" s="185"/>
      <c r="AN724" s="185"/>
      <c r="AO724" s="185"/>
      <c r="AP724" s="185"/>
      <c r="AQ724" s="185"/>
      <c r="AR724" s="185"/>
      <c r="AS724" s="185"/>
      <c r="AT724" s="185"/>
      <c r="AU724" s="185"/>
      <c r="AV724" s="185"/>
      <c r="AW724" s="185"/>
      <c r="AX724" s="185"/>
      <c r="AY724" s="185"/>
      <c r="AZ724" s="185"/>
      <c r="BA724" s="185"/>
      <c r="BB724" s="185"/>
      <c r="BC724" s="185"/>
      <c r="BD724" s="185"/>
      <c r="BE724" s="185"/>
      <c r="BF724" s="185"/>
      <c r="BG724" s="185"/>
      <c r="BH724" s="185"/>
      <c r="BI724" s="185"/>
      <c r="BJ724" s="185"/>
    </row>
    <row r="725" spans="1:62" x14ac:dyDescent="0.3">
      <c r="A725" s="24">
        <f t="shared" si="122"/>
        <v>29</v>
      </c>
      <c r="B725" s="86">
        <f t="shared" si="123"/>
        <v>0</v>
      </c>
      <c r="C725" s="23">
        <f t="shared" si="124"/>
        <v>1</v>
      </c>
      <c r="D725" s="23">
        <f t="shared" si="125"/>
        <v>0</v>
      </c>
      <c r="F725" s="86">
        <f t="shared" si="126"/>
        <v>1.4184206873912898E-2</v>
      </c>
      <c r="G725" s="23">
        <f t="shared" si="127"/>
        <v>1</v>
      </c>
      <c r="H725" s="23">
        <f t="shared" si="128"/>
        <v>0</v>
      </c>
      <c r="I725" s="185"/>
      <c r="J725" s="185"/>
      <c r="L725" s="185"/>
      <c r="M725" s="185"/>
      <c r="N725" s="185"/>
      <c r="O725" s="185"/>
      <c r="P725" s="185"/>
      <c r="Q725" s="185"/>
      <c r="R725" s="185"/>
      <c r="S725" s="185"/>
      <c r="U725" s="185"/>
      <c r="V725" s="185"/>
      <c r="X725" s="185"/>
      <c r="Y725" s="185"/>
      <c r="Z725" s="185"/>
      <c r="AA725" s="26"/>
      <c r="AB725" s="185"/>
      <c r="AC725" s="185"/>
      <c r="AD725" s="185"/>
      <c r="AE725" s="185"/>
      <c r="AF725" s="185"/>
      <c r="AH725" s="185"/>
      <c r="AI725" s="185"/>
      <c r="AK725" s="185"/>
      <c r="AL725" s="185"/>
      <c r="AM725" s="185"/>
      <c r="AN725" s="185"/>
      <c r="AO725" s="185"/>
      <c r="AP725" s="185"/>
      <c r="AQ725" s="185"/>
      <c r="AR725" s="185"/>
      <c r="AS725" s="185"/>
      <c r="AT725" s="185"/>
      <c r="AU725" s="185"/>
      <c r="AV725" s="185"/>
      <c r="AW725" s="185"/>
      <c r="AX725" s="185"/>
      <c r="AY725" s="185"/>
      <c r="AZ725" s="185"/>
      <c r="BA725" s="185"/>
      <c r="BB725" s="185"/>
      <c r="BC725" s="185"/>
      <c r="BD725" s="185"/>
      <c r="BE725" s="185"/>
      <c r="BF725" s="185"/>
      <c r="BG725" s="185"/>
      <c r="BH725" s="185"/>
      <c r="BI725" s="185"/>
      <c r="BJ725" s="185"/>
    </row>
    <row r="726" spans="1:62" x14ac:dyDescent="0.3">
      <c r="A726" s="24">
        <f t="shared" si="122"/>
        <v>30</v>
      </c>
      <c r="B726" s="86">
        <f t="shared" si="123"/>
        <v>0</v>
      </c>
      <c r="C726" s="23">
        <f t="shared" si="124"/>
        <v>1</v>
      </c>
      <c r="D726" s="23">
        <f t="shared" si="125"/>
        <v>0</v>
      </c>
      <c r="F726" s="86">
        <f t="shared" si="126"/>
        <v>1.5700642713075301E-2</v>
      </c>
      <c r="G726" s="23">
        <f t="shared" si="127"/>
        <v>1</v>
      </c>
      <c r="H726" s="23">
        <f t="shared" si="128"/>
        <v>0</v>
      </c>
      <c r="I726" s="185"/>
      <c r="J726" s="185"/>
      <c r="L726" s="185"/>
      <c r="M726" s="185"/>
      <c r="N726" s="185"/>
      <c r="O726" s="185"/>
      <c r="P726" s="185"/>
      <c r="Q726" s="185"/>
      <c r="R726" s="185"/>
      <c r="S726" s="185"/>
      <c r="U726" s="185"/>
      <c r="V726" s="185"/>
      <c r="X726" s="185"/>
      <c r="Y726" s="185"/>
      <c r="Z726" s="185"/>
      <c r="AA726" s="26"/>
      <c r="AB726" s="185"/>
      <c r="AC726" s="185"/>
      <c r="AD726" s="185"/>
      <c r="AE726" s="185"/>
      <c r="AF726" s="185"/>
      <c r="AH726" s="185"/>
      <c r="AI726" s="185"/>
      <c r="AK726" s="185"/>
      <c r="AL726" s="185"/>
      <c r="AM726" s="185"/>
      <c r="AN726" s="185"/>
      <c r="AO726" s="185"/>
      <c r="AP726" s="185"/>
      <c r="AQ726" s="185"/>
      <c r="AR726" s="185"/>
      <c r="AS726" s="185"/>
      <c r="AT726" s="185"/>
      <c r="AU726" s="185"/>
      <c r="AV726" s="185"/>
      <c r="AW726" s="185"/>
      <c r="AX726" s="185"/>
      <c r="AY726" s="185"/>
      <c r="AZ726" s="185"/>
      <c r="BA726" s="185"/>
      <c r="BB726" s="185"/>
      <c r="BC726" s="185"/>
      <c r="BD726" s="185"/>
      <c r="BE726" s="185"/>
      <c r="BF726" s="185"/>
      <c r="BG726" s="185"/>
      <c r="BH726" s="185"/>
      <c r="BI726" s="185"/>
      <c r="BJ726" s="185"/>
    </row>
    <row r="727" spans="1:62" x14ac:dyDescent="0.3">
      <c r="A727" s="24">
        <f t="shared" si="122"/>
        <v>31</v>
      </c>
      <c r="B727" s="86">
        <f t="shared" si="123"/>
        <v>0</v>
      </c>
      <c r="C727" s="23">
        <f t="shared" si="124"/>
        <v>1</v>
      </c>
      <c r="D727" s="23">
        <f t="shared" si="125"/>
        <v>0</v>
      </c>
      <c r="F727" s="86">
        <f t="shared" si="126"/>
        <v>1.5813265733021831E-2</v>
      </c>
      <c r="G727" s="23">
        <f t="shared" si="127"/>
        <v>1.0000000000000002</v>
      </c>
      <c r="H727" s="23">
        <f t="shared" si="128"/>
        <v>7.1949030763318677E-16</v>
      </c>
      <c r="I727" s="185"/>
      <c r="J727" s="185"/>
      <c r="L727" s="185"/>
      <c r="M727" s="185"/>
      <c r="N727" s="185"/>
      <c r="O727" s="185"/>
      <c r="P727" s="185"/>
      <c r="Q727" s="185"/>
      <c r="R727" s="185"/>
      <c r="S727" s="185"/>
      <c r="U727" s="185"/>
      <c r="V727" s="185"/>
      <c r="X727" s="185"/>
      <c r="Y727" s="185"/>
      <c r="Z727" s="185"/>
      <c r="AA727" s="26"/>
      <c r="AB727" s="185"/>
      <c r="AC727" s="185"/>
      <c r="AD727" s="185"/>
      <c r="AE727" s="185"/>
      <c r="AF727" s="185"/>
      <c r="AH727" s="185"/>
      <c r="AI727" s="185"/>
      <c r="AK727" s="185"/>
      <c r="AL727" s="185"/>
      <c r="AM727" s="185"/>
      <c r="AN727" s="185"/>
      <c r="AO727" s="185"/>
      <c r="AP727" s="185"/>
      <c r="AQ727" s="185"/>
      <c r="AR727" s="185"/>
      <c r="AS727" s="185"/>
      <c r="AT727" s="185"/>
      <c r="AU727" s="185"/>
      <c r="AV727" s="185"/>
      <c r="AW727" s="185"/>
      <c r="AX727" s="185"/>
      <c r="AY727" s="185"/>
      <c r="AZ727" s="185"/>
      <c r="BA727" s="185"/>
      <c r="BB727" s="185"/>
      <c r="BC727" s="185"/>
      <c r="BD727" s="185"/>
      <c r="BE727" s="185"/>
      <c r="BF727" s="185"/>
      <c r="BG727" s="185"/>
      <c r="BH727" s="185"/>
      <c r="BI727" s="185"/>
      <c r="BJ727" s="185"/>
    </row>
    <row r="728" spans="1:62" x14ac:dyDescent="0.3">
      <c r="A728" s="24">
        <f t="shared" si="122"/>
        <v>32</v>
      </c>
      <c r="B728" s="86">
        <f t="shared" si="123"/>
        <v>0</v>
      </c>
      <c r="C728" s="23">
        <f t="shared" si="124"/>
        <v>1</v>
      </c>
      <c r="D728" s="23">
        <f t="shared" si="125"/>
        <v>0</v>
      </c>
      <c r="F728" s="86">
        <f t="shared" si="126"/>
        <v>1.4537313165862903E-2</v>
      </c>
      <c r="G728" s="23">
        <f t="shared" si="127"/>
        <v>1</v>
      </c>
      <c r="H728" s="23">
        <f t="shared" si="128"/>
        <v>0</v>
      </c>
      <c r="I728" s="185"/>
      <c r="J728" s="185"/>
      <c r="L728" s="185"/>
      <c r="M728" s="185"/>
      <c r="N728" s="185"/>
      <c r="O728" s="185"/>
      <c r="P728" s="185"/>
      <c r="Q728" s="185"/>
      <c r="R728" s="185"/>
      <c r="S728" s="185"/>
      <c r="U728" s="185"/>
      <c r="V728" s="185"/>
      <c r="X728" s="185"/>
      <c r="Y728" s="185"/>
      <c r="Z728" s="185"/>
      <c r="AA728" s="26"/>
      <c r="AB728" s="185"/>
      <c r="AC728" s="185"/>
      <c r="AD728" s="185"/>
      <c r="AE728" s="185"/>
      <c r="AF728" s="185"/>
      <c r="AH728" s="185"/>
      <c r="AI728" s="185"/>
      <c r="AK728" s="185"/>
      <c r="AL728" s="185"/>
      <c r="AM728" s="185"/>
      <c r="AN728" s="185"/>
      <c r="AO728" s="185"/>
      <c r="AP728" s="185"/>
      <c r="AQ728" s="185"/>
      <c r="AR728" s="185"/>
      <c r="AS728" s="185"/>
      <c r="AT728" s="185"/>
      <c r="AU728" s="185"/>
      <c r="AV728" s="185"/>
      <c r="AW728" s="185"/>
      <c r="AX728" s="185"/>
      <c r="AY728" s="185"/>
      <c r="AZ728" s="185"/>
      <c r="BA728" s="185"/>
      <c r="BB728" s="185"/>
      <c r="BC728" s="185"/>
      <c r="BD728" s="185"/>
      <c r="BE728" s="185"/>
      <c r="BF728" s="185"/>
      <c r="BG728" s="185"/>
      <c r="BH728" s="185"/>
      <c r="BI728" s="185"/>
      <c r="BJ728" s="185"/>
    </row>
    <row r="729" spans="1:62" x14ac:dyDescent="0.3">
      <c r="A729" s="24">
        <f t="shared" si="122"/>
        <v>33</v>
      </c>
      <c r="B729" s="86">
        <f t="shared" si="123"/>
        <v>0</v>
      </c>
      <c r="C729" s="23">
        <f t="shared" si="124"/>
        <v>1</v>
      </c>
      <c r="D729" s="23">
        <f t="shared" si="125"/>
        <v>0</v>
      </c>
      <c r="F729" s="86">
        <f t="shared" si="126"/>
        <v>1.4211368896370591E-2</v>
      </c>
      <c r="G729" s="23">
        <f t="shared" si="127"/>
        <v>1</v>
      </c>
      <c r="H729" s="23">
        <f t="shared" si="128"/>
        <v>0</v>
      </c>
      <c r="I729" s="185"/>
      <c r="J729" s="185"/>
      <c r="L729" s="185"/>
      <c r="M729" s="185"/>
      <c r="N729" s="185"/>
      <c r="O729" s="185"/>
      <c r="P729" s="185"/>
      <c r="Q729" s="185"/>
      <c r="R729" s="185"/>
      <c r="S729" s="185"/>
      <c r="U729" s="185"/>
      <c r="V729" s="185"/>
      <c r="X729" s="185"/>
      <c r="Y729" s="185"/>
      <c r="Z729" s="185"/>
      <c r="AA729" s="26"/>
      <c r="AB729" s="185"/>
      <c r="AC729" s="185"/>
      <c r="AD729" s="185"/>
      <c r="AE729" s="185"/>
      <c r="AF729" s="185"/>
      <c r="AH729" s="185"/>
      <c r="AI729" s="185"/>
      <c r="AK729" s="185"/>
      <c r="AL729" s="185"/>
      <c r="AM729" s="185"/>
      <c r="AN729" s="185"/>
      <c r="AO729" s="185"/>
      <c r="AP729" s="185"/>
      <c r="AQ729" s="185"/>
      <c r="AR729" s="185"/>
      <c r="AS729" s="185"/>
      <c r="AT729" s="185"/>
      <c r="AU729" s="185"/>
      <c r="AV729" s="185"/>
      <c r="AW729" s="185"/>
      <c r="AX729" s="185"/>
      <c r="AY729" s="185"/>
      <c r="AZ729" s="185"/>
      <c r="BA729" s="185"/>
      <c r="BB729" s="185"/>
      <c r="BC729" s="185"/>
      <c r="BD729" s="185"/>
      <c r="BE729" s="185"/>
      <c r="BF729" s="185"/>
      <c r="BG729" s="185"/>
      <c r="BH729" s="185"/>
      <c r="BI729" s="185"/>
      <c r="BJ729" s="185"/>
    </row>
    <row r="730" spans="1:62" x14ac:dyDescent="0.3">
      <c r="A730" s="24">
        <f t="shared" si="122"/>
        <v>34</v>
      </c>
      <c r="B730" s="86">
        <f t="shared" si="123"/>
        <v>0</v>
      </c>
      <c r="C730" s="23">
        <f t="shared" si="124"/>
        <v>1</v>
      </c>
      <c r="D730" s="23">
        <f t="shared" si="125"/>
        <v>0</v>
      </c>
      <c r="F730" s="86">
        <f t="shared" si="126"/>
        <v>1.3944054846085737E-2</v>
      </c>
      <c r="G730" s="23">
        <f t="shared" si="127"/>
        <v>1</v>
      </c>
      <c r="H730" s="23">
        <f t="shared" si="128"/>
        <v>0</v>
      </c>
      <c r="I730" s="185"/>
      <c r="J730" s="185"/>
      <c r="L730" s="185"/>
      <c r="M730" s="185"/>
      <c r="N730" s="185"/>
      <c r="O730" s="185"/>
      <c r="P730" s="185"/>
      <c r="Q730" s="185"/>
      <c r="R730" s="185"/>
      <c r="S730" s="185"/>
      <c r="U730" s="185"/>
      <c r="V730" s="185"/>
      <c r="X730" s="185"/>
      <c r="Y730" s="185"/>
      <c r="Z730" s="185"/>
      <c r="AA730" s="26"/>
      <c r="AB730" s="185"/>
      <c r="AC730" s="185"/>
      <c r="AD730" s="185"/>
      <c r="AE730" s="185"/>
      <c r="AF730" s="185"/>
      <c r="AH730" s="185"/>
      <c r="AI730" s="185"/>
      <c r="AK730" s="185"/>
      <c r="AL730" s="185"/>
      <c r="AM730" s="185"/>
      <c r="AN730" s="185"/>
      <c r="AO730" s="185"/>
      <c r="AP730" s="185"/>
      <c r="AQ730" s="185"/>
      <c r="AR730" s="185"/>
      <c r="AS730" s="185"/>
      <c r="AT730" s="185"/>
      <c r="AU730" s="185"/>
      <c r="AV730" s="185"/>
      <c r="AW730" s="185"/>
      <c r="AX730" s="185"/>
      <c r="AY730" s="185"/>
      <c r="AZ730" s="185"/>
      <c r="BA730" s="185"/>
      <c r="BB730" s="185"/>
      <c r="BC730" s="185"/>
      <c r="BD730" s="185"/>
      <c r="BE730" s="185"/>
      <c r="BF730" s="185"/>
      <c r="BG730" s="185"/>
      <c r="BH730" s="185"/>
      <c r="BI730" s="185"/>
      <c r="BJ730" s="185"/>
    </row>
    <row r="731" spans="1:62" x14ac:dyDescent="0.3">
      <c r="A731" s="24">
        <f t="shared" si="122"/>
        <v>35</v>
      </c>
      <c r="B731" s="86">
        <f t="shared" si="123"/>
        <v>0</v>
      </c>
      <c r="C731" s="23">
        <f t="shared" si="124"/>
        <v>1</v>
      </c>
      <c r="D731" s="23">
        <f t="shared" si="125"/>
        <v>0</v>
      </c>
      <c r="F731" s="86">
        <f t="shared" si="126"/>
        <v>1.4477026725773879E-2</v>
      </c>
      <c r="G731" s="23">
        <f t="shared" si="127"/>
        <v>1</v>
      </c>
      <c r="H731" s="23">
        <f t="shared" si="128"/>
        <v>0</v>
      </c>
      <c r="I731" s="185"/>
      <c r="J731" s="185"/>
      <c r="L731" s="185"/>
      <c r="M731" s="185"/>
      <c r="N731" s="185"/>
      <c r="O731" s="185"/>
      <c r="P731" s="185"/>
      <c r="Q731" s="185"/>
      <c r="R731" s="185"/>
      <c r="S731" s="185"/>
      <c r="U731" s="185"/>
      <c r="V731" s="185"/>
      <c r="X731" s="185"/>
      <c r="Y731" s="185"/>
      <c r="Z731" s="185"/>
      <c r="AA731" s="26"/>
      <c r="AB731" s="185"/>
      <c r="AC731" s="185"/>
      <c r="AD731" s="185"/>
      <c r="AE731" s="185"/>
      <c r="AF731" s="185"/>
      <c r="AH731" s="185"/>
      <c r="AI731" s="185"/>
      <c r="AK731" s="185"/>
      <c r="AL731" s="185"/>
      <c r="AM731" s="185"/>
      <c r="AN731" s="185"/>
      <c r="AO731" s="185"/>
      <c r="AP731" s="185"/>
      <c r="AQ731" s="185"/>
      <c r="AR731" s="185"/>
      <c r="AS731" s="185"/>
      <c r="AT731" s="185"/>
      <c r="AU731" s="185"/>
      <c r="AV731" s="185"/>
      <c r="AW731" s="185"/>
      <c r="AX731" s="185"/>
      <c r="AY731" s="185"/>
      <c r="AZ731" s="185"/>
      <c r="BA731" s="185"/>
      <c r="BB731" s="185"/>
      <c r="BC731" s="185"/>
      <c r="BD731" s="185"/>
      <c r="BE731" s="185"/>
      <c r="BF731" s="185"/>
      <c r="BG731" s="185"/>
      <c r="BH731" s="185"/>
      <c r="BI731" s="185"/>
      <c r="BJ731" s="185"/>
    </row>
    <row r="732" spans="1:62" x14ac:dyDescent="0.3">
      <c r="A732" s="24">
        <f t="shared" si="122"/>
        <v>36</v>
      </c>
      <c r="B732" s="86">
        <f t="shared" si="123"/>
        <v>0</v>
      </c>
      <c r="C732" s="23">
        <f t="shared" si="124"/>
        <v>1</v>
      </c>
      <c r="D732" s="23">
        <f t="shared" si="125"/>
        <v>0</v>
      </c>
      <c r="F732" s="86">
        <f t="shared" si="126"/>
        <v>1.5213713773894712E-2</v>
      </c>
      <c r="G732" s="23">
        <f t="shared" si="127"/>
        <v>1</v>
      </c>
      <c r="H732" s="23">
        <f t="shared" si="128"/>
        <v>0</v>
      </c>
      <c r="I732" s="185"/>
      <c r="J732" s="185"/>
      <c r="L732" s="185"/>
      <c r="M732" s="185"/>
      <c r="N732" s="185"/>
      <c r="O732" s="185"/>
      <c r="P732" s="185"/>
      <c r="Q732" s="185"/>
      <c r="R732" s="185"/>
      <c r="S732" s="185"/>
      <c r="U732" s="185"/>
      <c r="V732" s="185"/>
      <c r="X732" s="185"/>
      <c r="Y732" s="185"/>
      <c r="Z732" s="185"/>
      <c r="AA732" s="26"/>
      <c r="AB732" s="185"/>
      <c r="AC732" s="185"/>
      <c r="AD732" s="185"/>
      <c r="AE732" s="185"/>
      <c r="AF732" s="185"/>
      <c r="AH732" s="185"/>
      <c r="AI732" s="185"/>
      <c r="AK732" s="185"/>
      <c r="AL732" s="185"/>
      <c r="AM732" s="185"/>
      <c r="AN732" s="185"/>
      <c r="AO732" s="185"/>
      <c r="AP732" s="185"/>
      <c r="AQ732" s="185"/>
      <c r="AR732" s="185"/>
      <c r="AS732" s="185"/>
      <c r="AT732" s="185"/>
      <c r="AU732" s="185"/>
      <c r="AV732" s="185"/>
      <c r="AW732" s="185"/>
      <c r="AX732" s="185"/>
      <c r="AY732" s="185"/>
      <c r="AZ732" s="185"/>
      <c r="BA732" s="185"/>
      <c r="BB732" s="185"/>
      <c r="BC732" s="185"/>
      <c r="BD732" s="185"/>
      <c r="BE732" s="185"/>
      <c r="BF732" s="185"/>
      <c r="BG732" s="185"/>
      <c r="BH732" s="185"/>
      <c r="BI732" s="185"/>
      <c r="BJ732" s="185"/>
    </row>
    <row r="733" spans="1:62" x14ac:dyDescent="0.3">
      <c r="A733" s="24">
        <f t="shared" si="122"/>
        <v>37</v>
      </c>
      <c r="B733" s="86">
        <f t="shared" si="123"/>
        <v>0</v>
      </c>
      <c r="C733" s="23">
        <f t="shared" si="124"/>
        <v>1</v>
      </c>
      <c r="D733" s="23">
        <f t="shared" si="125"/>
        <v>0</v>
      </c>
      <c r="F733" s="86">
        <f t="shared" si="126"/>
        <v>1.5828171720955929E-2</v>
      </c>
      <c r="G733" s="23">
        <f t="shared" si="127"/>
        <v>1</v>
      </c>
      <c r="H733" s="23">
        <f t="shared" si="128"/>
        <v>0</v>
      </c>
      <c r="I733" s="185"/>
      <c r="J733" s="185"/>
      <c r="L733" s="185"/>
      <c r="M733" s="185"/>
      <c r="N733" s="185"/>
      <c r="O733" s="185"/>
      <c r="P733" s="185"/>
      <c r="Q733" s="185"/>
      <c r="R733" s="185"/>
      <c r="S733" s="185"/>
      <c r="U733" s="185"/>
      <c r="V733" s="185"/>
      <c r="X733" s="185"/>
      <c r="Y733" s="185"/>
      <c r="Z733" s="185"/>
      <c r="AA733" s="26"/>
      <c r="AB733" s="185"/>
      <c r="AC733" s="185"/>
      <c r="AD733" s="185"/>
      <c r="AE733" s="185"/>
      <c r="AF733" s="185"/>
      <c r="AH733" s="185"/>
      <c r="AI733" s="185"/>
      <c r="AK733" s="185"/>
      <c r="AL733" s="185"/>
      <c r="AM733" s="185"/>
      <c r="AN733" s="185"/>
      <c r="AO733" s="185"/>
      <c r="AP733" s="185"/>
      <c r="AQ733" s="185"/>
      <c r="AR733" s="185"/>
      <c r="AS733" s="185"/>
      <c r="AT733" s="185"/>
      <c r="AU733" s="185"/>
      <c r="AV733" s="185"/>
      <c r="AW733" s="185"/>
      <c r="AX733" s="185"/>
      <c r="AY733" s="185"/>
      <c r="AZ733" s="185"/>
      <c r="BA733" s="185"/>
      <c r="BB733" s="185"/>
      <c r="BC733" s="185"/>
      <c r="BD733" s="185"/>
      <c r="BE733" s="185"/>
      <c r="BF733" s="185"/>
      <c r="BG733" s="185"/>
      <c r="BH733" s="185"/>
      <c r="BI733" s="185"/>
      <c r="BJ733" s="185"/>
    </row>
    <row r="734" spans="1:62" x14ac:dyDescent="0.3">
      <c r="A734" s="24">
        <f t="shared" si="122"/>
        <v>38</v>
      </c>
      <c r="B734" s="86">
        <f t="shared" si="123"/>
        <v>0</v>
      </c>
      <c r="C734" s="23">
        <f t="shared" si="124"/>
        <v>1</v>
      </c>
      <c r="D734" s="23">
        <f t="shared" si="125"/>
        <v>0</v>
      </c>
      <c r="F734" s="86">
        <f t="shared" si="126"/>
        <v>1.5265387865399591E-2</v>
      </c>
      <c r="G734" s="23">
        <f t="shared" si="127"/>
        <v>1.0000000000000002</v>
      </c>
      <c r="H734" s="23">
        <f t="shared" si="128"/>
        <v>6.9456232487641988E-16</v>
      </c>
      <c r="I734" s="185"/>
      <c r="J734" s="185"/>
      <c r="L734" s="185"/>
      <c r="M734" s="185"/>
      <c r="N734" s="185"/>
      <c r="O734" s="185"/>
      <c r="P734" s="185"/>
      <c r="Q734" s="185"/>
      <c r="R734" s="185"/>
      <c r="S734" s="185"/>
      <c r="U734" s="185"/>
      <c r="V734" s="185"/>
      <c r="X734" s="185"/>
      <c r="Y734" s="185"/>
      <c r="Z734" s="185"/>
      <c r="AA734" s="26"/>
      <c r="AB734" s="185"/>
      <c r="AC734" s="185"/>
      <c r="AD734" s="185"/>
      <c r="AE734" s="185"/>
      <c r="AF734" s="185"/>
      <c r="AH734" s="185"/>
      <c r="AI734" s="185"/>
      <c r="AK734" s="185"/>
      <c r="AL734" s="185"/>
      <c r="AM734" s="185"/>
      <c r="AN734" s="185"/>
      <c r="AO734" s="185"/>
      <c r="AP734" s="185"/>
      <c r="AQ734" s="185"/>
      <c r="AR734" s="185"/>
      <c r="AS734" s="185"/>
      <c r="AT734" s="185"/>
      <c r="AU734" s="185"/>
      <c r="AV734" s="185"/>
      <c r="AW734" s="185"/>
      <c r="AX734" s="185"/>
      <c r="AY734" s="185"/>
      <c r="AZ734" s="185"/>
      <c r="BA734" s="185"/>
      <c r="BB734" s="185"/>
      <c r="BC734" s="185"/>
      <c r="BD734" s="185"/>
      <c r="BE734" s="185"/>
      <c r="BF734" s="185"/>
      <c r="BG734" s="185"/>
      <c r="BH734" s="185"/>
      <c r="BI734" s="185"/>
      <c r="BJ734" s="185"/>
    </row>
    <row r="735" spans="1:62" x14ac:dyDescent="0.3">
      <c r="A735" s="24">
        <f t="shared" si="122"/>
        <v>39</v>
      </c>
      <c r="B735" s="86">
        <f t="shared" si="123"/>
        <v>0</v>
      </c>
      <c r="C735" s="23">
        <f t="shared" si="124"/>
        <v>1</v>
      </c>
      <c r="D735" s="23">
        <f t="shared" si="125"/>
        <v>0</v>
      </c>
      <c r="F735" s="86">
        <f t="shared" si="126"/>
        <v>1.5211726308836833E-2</v>
      </c>
      <c r="G735" s="23">
        <f t="shared" si="127"/>
        <v>1</v>
      </c>
      <c r="H735" s="23">
        <f t="shared" si="128"/>
        <v>0</v>
      </c>
      <c r="I735" s="185"/>
      <c r="J735" s="185"/>
      <c r="L735" s="185"/>
      <c r="M735" s="185"/>
      <c r="N735" s="185"/>
      <c r="O735" s="185"/>
      <c r="P735" s="185"/>
      <c r="Q735" s="185"/>
      <c r="R735" s="185"/>
      <c r="S735" s="185"/>
      <c r="U735" s="185"/>
      <c r="V735" s="185"/>
      <c r="X735" s="185"/>
      <c r="Y735" s="185"/>
      <c r="Z735" s="185"/>
      <c r="AA735" s="26"/>
      <c r="AB735" s="185"/>
      <c r="AC735" s="185"/>
      <c r="AD735" s="185"/>
      <c r="AE735" s="185"/>
      <c r="AF735" s="185"/>
      <c r="AH735" s="185"/>
      <c r="AI735" s="185"/>
      <c r="AK735" s="185"/>
      <c r="AL735" s="185"/>
      <c r="AM735" s="185"/>
      <c r="AN735" s="185"/>
      <c r="AO735" s="185"/>
      <c r="AP735" s="185"/>
      <c r="AQ735" s="185"/>
      <c r="AR735" s="185"/>
      <c r="AS735" s="185"/>
      <c r="AT735" s="185"/>
      <c r="AU735" s="185"/>
      <c r="AV735" s="185"/>
      <c r="AW735" s="185"/>
      <c r="AX735" s="185"/>
      <c r="AY735" s="185"/>
      <c r="AZ735" s="185"/>
      <c r="BA735" s="185"/>
      <c r="BB735" s="185"/>
      <c r="BC735" s="185"/>
      <c r="BD735" s="185"/>
      <c r="BE735" s="185"/>
      <c r="BF735" s="185"/>
      <c r="BG735" s="185"/>
      <c r="BH735" s="185"/>
      <c r="BI735" s="185"/>
      <c r="BJ735" s="185"/>
    </row>
    <row r="736" spans="1:62" x14ac:dyDescent="0.3">
      <c r="A736" s="24">
        <f t="shared" si="122"/>
        <v>40</v>
      </c>
      <c r="B736" s="86">
        <f t="shared" si="123"/>
        <v>0</v>
      </c>
      <c r="C736" s="23">
        <f t="shared" si="124"/>
        <v>1</v>
      </c>
      <c r="D736" s="23">
        <f t="shared" si="125"/>
        <v>0</v>
      </c>
      <c r="F736" s="86">
        <f t="shared" si="126"/>
        <v>1.5224976075889365E-2</v>
      </c>
      <c r="G736" s="23">
        <f t="shared" si="127"/>
        <v>1.0000000000000002</v>
      </c>
      <c r="H736" s="23">
        <f t="shared" si="128"/>
        <v>6.9272362239980232E-16</v>
      </c>
      <c r="I736" s="185"/>
      <c r="J736" s="185"/>
      <c r="L736" s="185"/>
      <c r="M736" s="185"/>
      <c r="N736" s="185"/>
      <c r="O736" s="185"/>
      <c r="P736" s="185"/>
      <c r="Q736" s="185"/>
      <c r="R736" s="185"/>
      <c r="S736" s="185"/>
      <c r="U736" s="185"/>
      <c r="V736" s="185"/>
      <c r="X736" s="185"/>
      <c r="Y736" s="185"/>
      <c r="Z736" s="185"/>
      <c r="AA736" s="26"/>
      <c r="AB736" s="185"/>
      <c r="AC736" s="185"/>
      <c r="AD736" s="185"/>
      <c r="AE736" s="185"/>
      <c r="AF736" s="185"/>
      <c r="AH736" s="185"/>
      <c r="AI736" s="185"/>
      <c r="AK736" s="185"/>
      <c r="AL736" s="185"/>
      <c r="AM736" s="185"/>
      <c r="AN736" s="185"/>
      <c r="AO736" s="185"/>
      <c r="AP736" s="185"/>
      <c r="AQ736" s="185"/>
      <c r="AR736" s="185"/>
      <c r="AS736" s="185"/>
      <c r="AT736" s="185"/>
      <c r="AU736" s="185"/>
      <c r="AV736" s="185"/>
      <c r="AW736" s="185"/>
      <c r="AX736" s="185"/>
      <c r="AY736" s="185"/>
      <c r="AZ736" s="185"/>
      <c r="BA736" s="185"/>
      <c r="BB736" s="185"/>
      <c r="BC736" s="185"/>
      <c r="BD736" s="185"/>
      <c r="BE736" s="185"/>
      <c r="BF736" s="185"/>
      <c r="BG736" s="185"/>
      <c r="BH736" s="185"/>
      <c r="BI736" s="185"/>
      <c r="BJ736" s="185"/>
    </row>
    <row r="737" spans="1:62" x14ac:dyDescent="0.3">
      <c r="A737" s="24">
        <f t="shared" si="122"/>
        <v>41</v>
      </c>
      <c r="B737" s="86">
        <f t="shared" si="123"/>
        <v>0</v>
      </c>
      <c r="C737" s="23">
        <f t="shared" si="124"/>
        <v>1</v>
      </c>
      <c r="D737" s="23">
        <f t="shared" si="125"/>
        <v>0</v>
      </c>
      <c r="F737" s="86">
        <f t="shared" si="126"/>
        <v>1.5161045949860893E-2</v>
      </c>
      <c r="G737" s="23">
        <f t="shared" si="127"/>
        <v>1</v>
      </c>
      <c r="H737" s="23">
        <f t="shared" si="128"/>
        <v>0</v>
      </c>
      <c r="I737" s="185"/>
      <c r="J737" s="185"/>
      <c r="L737" s="185"/>
      <c r="M737" s="185"/>
      <c r="N737" s="185"/>
      <c r="O737" s="185"/>
      <c r="P737" s="185"/>
      <c r="Q737" s="185"/>
      <c r="R737" s="185"/>
      <c r="S737" s="185"/>
      <c r="U737" s="185"/>
      <c r="V737" s="185"/>
      <c r="X737" s="185"/>
      <c r="Y737" s="185"/>
      <c r="Z737" s="185"/>
      <c r="AA737" s="26"/>
      <c r="AB737" s="185"/>
      <c r="AC737" s="185"/>
      <c r="AD737" s="185"/>
      <c r="AE737" s="185"/>
      <c r="AF737" s="185"/>
      <c r="AH737" s="185"/>
      <c r="AI737" s="185"/>
      <c r="AK737" s="185"/>
      <c r="AL737" s="185"/>
      <c r="AM737" s="185"/>
      <c r="AN737" s="185"/>
      <c r="AO737" s="185"/>
      <c r="AP737" s="185"/>
      <c r="AQ737" s="185"/>
      <c r="AR737" s="185"/>
      <c r="AS737" s="185"/>
      <c r="AT737" s="185"/>
      <c r="AU737" s="185"/>
      <c r="AV737" s="185"/>
      <c r="AW737" s="185"/>
      <c r="AX737" s="185"/>
      <c r="AY737" s="185"/>
      <c r="AZ737" s="185"/>
      <c r="BA737" s="185"/>
      <c r="BB737" s="185"/>
      <c r="BC737" s="185"/>
      <c r="BD737" s="185"/>
      <c r="BE737" s="185"/>
      <c r="BF737" s="185"/>
      <c r="BG737" s="185"/>
      <c r="BH737" s="185"/>
      <c r="BI737" s="185"/>
      <c r="BJ737" s="185"/>
    </row>
    <row r="738" spans="1:62" x14ac:dyDescent="0.3">
      <c r="A738" s="24">
        <f t="shared" si="122"/>
        <v>42</v>
      </c>
      <c r="B738" s="86">
        <f t="shared" si="123"/>
        <v>0</v>
      </c>
      <c r="C738" s="23">
        <f t="shared" si="124"/>
        <v>1</v>
      </c>
      <c r="D738" s="23">
        <f t="shared" si="125"/>
        <v>0</v>
      </c>
      <c r="F738" s="86">
        <f t="shared" si="126"/>
        <v>1.4693991661259106E-2</v>
      </c>
      <c r="G738" s="23">
        <f t="shared" si="127"/>
        <v>1</v>
      </c>
      <c r="H738" s="23">
        <f t="shared" si="128"/>
        <v>0</v>
      </c>
      <c r="I738" s="185"/>
      <c r="J738" s="185"/>
      <c r="L738" s="185"/>
      <c r="M738" s="185"/>
      <c r="N738" s="185"/>
      <c r="O738" s="185"/>
      <c r="P738" s="185"/>
      <c r="Q738" s="185"/>
      <c r="R738" s="185"/>
      <c r="S738" s="185"/>
      <c r="U738" s="185"/>
      <c r="V738" s="185"/>
      <c r="X738" s="185"/>
      <c r="Y738" s="185"/>
      <c r="Z738" s="185"/>
      <c r="AA738" s="26"/>
      <c r="AB738" s="185"/>
      <c r="AC738" s="185"/>
      <c r="AD738" s="185"/>
      <c r="AE738" s="185"/>
      <c r="AF738" s="185"/>
      <c r="AH738" s="185"/>
      <c r="AI738" s="185"/>
      <c r="AK738" s="185"/>
      <c r="AL738" s="185"/>
      <c r="AM738" s="185"/>
      <c r="AN738" s="185"/>
      <c r="AO738" s="185"/>
      <c r="AP738" s="185"/>
      <c r="AQ738" s="185"/>
      <c r="AR738" s="185"/>
      <c r="AS738" s="185"/>
      <c r="AT738" s="185"/>
      <c r="AU738" s="185"/>
      <c r="AV738" s="185"/>
      <c r="AW738" s="185"/>
      <c r="AX738" s="185"/>
      <c r="AY738" s="185"/>
      <c r="AZ738" s="185"/>
      <c r="BA738" s="185"/>
      <c r="BB738" s="185"/>
      <c r="BC738" s="185"/>
      <c r="BD738" s="185"/>
      <c r="BE738" s="185"/>
      <c r="BF738" s="185"/>
      <c r="BG738" s="185"/>
      <c r="BH738" s="185"/>
      <c r="BI738" s="185"/>
      <c r="BJ738" s="185"/>
    </row>
    <row r="739" spans="1:62" x14ac:dyDescent="0.3">
      <c r="A739" s="24">
        <f t="shared" si="122"/>
        <v>43</v>
      </c>
      <c r="B739" s="86">
        <f t="shared" si="123"/>
        <v>0</v>
      </c>
      <c r="C739" s="23">
        <f t="shared" si="124"/>
        <v>1</v>
      </c>
      <c r="D739" s="23">
        <f t="shared" si="125"/>
        <v>0</v>
      </c>
      <c r="F739" s="86">
        <f t="shared" si="126"/>
        <v>1.447338303983443E-2</v>
      </c>
      <c r="G739" s="23">
        <f t="shared" si="127"/>
        <v>1</v>
      </c>
      <c r="H739" s="23">
        <f t="shared" si="128"/>
        <v>0</v>
      </c>
      <c r="I739" s="185"/>
      <c r="J739" s="185"/>
      <c r="L739" s="185"/>
      <c r="M739" s="185"/>
      <c r="N739" s="185"/>
      <c r="O739" s="185"/>
      <c r="P739" s="185"/>
      <c r="Q739" s="185"/>
      <c r="R739" s="185"/>
      <c r="S739" s="185"/>
      <c r="U739" s="185"/>
      <c r="V739" s="185"/>
      <c r="X739" s="185"/>
      <c r="Y739" s="185"/>
      <c r="Z739" s="185"/>
      <c r="AA739" s="26"/>
      <c r="AB739" s="185"/>
      <c r="AC739" s="185"/>
      <c r="AD739" s="185"/>
      <c r="AE739" s="185"/>
      <c r="AF739" s="185"/>
      <c r="AH739" s="185"/>
      <c r="AI739" s="185"/>
      <c r="AK739" s="185"/>
      <c r="AL739" s="185"/>
      <c r="AM739" s="185"/>
      <c r="AN739" s="185"/>
      <c r="AO739" s="185"/>
      <c r="AP739" s="185"/>
      <c r="AQ739" s="185"/>
      <c r="AR739" s="185"/>
      <c r="AS739" s="185"/>
      <c r="AT739" s="185"/>
      <c r="AU739" s="185"/>
      <c r="AV739" s="185"/>
      <c r="AW739" s="185"/>
      <c r="AX739" s="185"/>
      <c r="AY739" s="185"/>
      <c r="AZ739" s="185"/>
      <c r="BA739" s="185"/>
      <c r="BB739" s="185"/>
      <c r="BC739" s="185"/>
      <c r="BD739" s="185"/>
      <c r="BE739" s="185"/>
      <c r="BF739" s="185"/>
      <c r="BG739" s="185"/>
      <c r="BH739" s="185"/>
      <c r="BI739" s="185"/>
      <c r="BJ739" s="185"/>
    </row>
    <row r="740" spans="1:62" x14ac:dyDescent="0.3">
      <c r="A740" s="24">
        <f t="shared" si="122"/>
        <v>44</v>
      </c>
      <c r="B740" s="86">
        <f t="shared" si="123"/>
        <v>0</v>
      </c>
      <c r="C740" s="23">
        <f t="shared" si="124"/>
        <v>1</v>
      </c>
      <c r="D740" s="23">
        <f t="shared" si="125"/>
        <v>0</v>
      </c>
      <c r="F740" s="86">
        <f t="shared" si="126"/>
        <v>1.4329291823138135E-2</v>
      </c>
      <c r="G740" s="23">
        <f t="shared" si="127"/>
        <v>1</v>
      </c>
      <c r="H740" s="23">
        <f t="shared" si="128"/>
        <v>0</v>
      </c>
      <c r="I740" s="185"/>
      <c r="J740" s="185"/>
      <c r="L740" s="185"/>
      <c r="M740" s="185"/>
      <c r="N740" s="185"/>
      <c r="O740" s="185"/>
      <c r="P740" s="185"/>
      <c r="Q740" s="185"/>
      <c r="R740" s="185"/>
      <c r="S740" s="185"/>
      <c r="U740" s="185"/>
      <c r="V740" s="185"/>
      <c r="X740" s="185"/>
      <c r="Y740" s="185"/>
      <c r="Z740" s="185"/>
      <c r="AA740" s="26"/>
      <c r="AB740" s="185"/>
      <c r="AC740" s="185"/>
      <c r="AD740" s="185"/>
      <c r="AE740" s="185"/>
      <c r="AF740" s="185"/>
      <c r="AH740" s="185"/>
      <c r="AI740" s="185"/>
      <c r="AK740" s="185"/>
      <c r="AL740" s="185"/>
      <c r="AM740" s="185"/>
      <c r="AN740" s="185"/>
      <c r="AO740" s="185"/>
      <c r="AP740" s="185"/>
      <c r="AQ740" s="185"/>
      <c r="AR740" s="185"/>
      <c r="AS740" s="185"/>
      <c r="AT740" s="185"/>
      <c r="AU740" s="185"/>
      <c r="AV740" s="185"/>
      <c r="AW740" s="185"/>
      <c r="AX740" s="185"/>
      <c r="AY740" s="185"/>
      <c r="AZ740" s="185"/>
      <c r="BA740" s="185"/>
      <c r="BB740" s="185"/>
      <c r="BC740" s="185"/>
      <c r="BD740" s="185"/>
      <c r="BE740" s="185"/>
      <c r="BF740" s="185"/>
      <c r="BG740" s="185"/>
      <c r="BH740" s="185"/>
      <c r="BI740" s="185"/>
      <c r="BJ740" s="185"/>
    </row>
    <row r="741" spans="1:62" x14ac:dyDescent="0.3">
      <c r="A741" s="24">
        <f t="shared" si="122"/>
        <v>45</v>
      </c>
      <c r="B741" s="86">
        <f t="shared" si="123"/>
        <v>0</v>
      </c>
      <c r="C741" s="23">
        <f t="shared" si="124"/>
        <v>1</v>
      </c>
      <c r="D741" s="23">
        <f t="shared" si="125"/>
        <v>0</v>
      </c>
      <c r="F741" s="86">
        <f t="shared" si="126"/>
        <v>1.3888074580288786E-2</v>
      </c>
      <c r="G741" s="23">
        <f t="shared" si="127"/>
        <v>1</v>
      </c>
      <c r="H741" s="23">
        <f t="shared" si="128"/>
        <v>0</v>
      </c>
      <c r="I741" s="185"/>
      <c r="J741" s="185"/>
      <c r="L741" s="185"/>
      <c r="M741" s="185"/>
      <c r="N741" s="185"/>
      <c r="O741" s="185"/>
      <c r="P741" s="185"/>
      <c r="Q741" s="185"/>
      <c r="R741" s="185"/>
      <c r="S741" s="185"/>
      <c r="U741" s="185"/>
      <c r="V741" s="185"/>
      <c r="X741" s="185"/>
      <c r="Y741" s="185"/>
      <c r="Z741" s="185"/>
      <c r="AA741" s="26"/>
      <c r="AB741" s="185"/>
      <c r="AC741" s="185"/>
      <c r="AD741" s="185"/>
      <c r="AE741" s="185"/>
      <c r="AF741" s="185"/>
      <c r="AH741" s="185"/>
      <c r="AI741" s="185"/>
      <c r="AK741" s="185"/>
      <c r="AL741" s="185"/>
      <c r="AM741" s="185"/>
      <c r="AN741" s="185"/>
      <c r="AO741" s="185"/>
      <c r="AP741" s="185"/>
      <c r="AQ741" s="185"/>
      <c r="AR741" s="185"/>
      <c r="AS741" s="185"/>
      <c r="AT741" s="185"/>
      <c r="AU741" s="185"/>
      <c r="AV741" s="185"/>
      <c r="AW741" s="185"/>
      <c r="AX741" s="185"/>
      <c r="AY741" s="185"/>
      <c r="AZ741" s="185"/>
      <c r="BA741" s="185"/>
      <c r="BB741" s="185"/>
      <c r="BC741" s="185"/>
      <c r="BD741" s="185"/>
      <c r="BE741" s="185"/>
      <c r="BF741" s="185"/>
      <c r="BG741" s="185"/>
      <c r="BH741" s="185"/>
      <c r="BI741" s="185"/>
      <c r="BJ741" s="185"/>
    </row>
    <row r="742" spans="1:62" x14ac:dyDescent="0.3">
      <c r="A742" s="24">
        <f>A645</f>
        <v>46</v>
      </c>
      <c r="B742" s="86">
        <f t="shared" si="123"/>
        <v>0</v>
      </c>
      <c r="C742" s="23">
        <f t="shared" si="124"/>
        <v>1</v>
      </c>
      <c r="D742" s="23">
        <f t="shared" si="125"/>
        <v>0</v>
      </c>
      <c r="F742" s="86">
        <f t="shared" si="126"/>
        <v>1.3753258200529261E-2</v>
      </c>
      <c r="G742" s="23">
        <f t="shared" si="127"/>
        <v>1</v>
      </c>
      <c r="H742" s="23">
        <f t="shared" si="128"/>
        <v>0</v>
      </c>
      <c r="I742" s="185"/>
      <c r="J742" s="185"/>
      <c r="L742" s="185"/>
      <c r="M742" s="185"/>
      <c r="N742" s="185"/>
      <c r="O742" s="185"/>
      <c r="P742" s="185"/>
      <c r="Q742" s="185"/>
      <c r="R742" s="185"/>
      <c r="S742" s="185"/>
      <c r="U742" s="185"/>
      <c r="V742" s="185"/>
      <c r="X742" s="185"/>
      <c r="Y742" s="185"/>
      <c r="Z742" s="185"/>
      <c r="AA742" s="26"/>
      <c r="AB742" s="185"/>
      <c r="AC742" s="185"/>
      <c r="AD742" s="185"/>
      <c r="AE742" s="185"/>
      <c r="AF742" s="185"/>
      <c r="AH742" s="185"/>
      <c r="AI742" s="185"/>
      <c r="AK742" s="185"/>
      <c r="AL742" s="185"/>
      <c r="AM742" s="185"/>
      <c r="AN742" s="185"/>
      <c r="AO742" s="185"/>
      <c r="AP742" s="185"/>
      <c r="AQ742" s="185"/>
      <c r="AR742" s="185"/>
      <c r="AS742" s="185"/>
      <c r="AT742" s="185"/>
      <c r="AU742" s="185"/>
      <c r="AV742" s="185"/>
      <c r="AW742" s="185"/>
      <c r="AX742" s="185"/>
      <c r="AY742" s="185"/>
      <c r="AZ742" s="185"/>
      <c r="BA742" s="185"/>
      <c r="BB742" s="185"/>
      <c r="BC742" s="185"/>
      <c r="BD742" s="185"/>
      <c r="BE742" s="185"/>
      <c r="BF742" s="185"/>
      <c r="BG742" s="185"/>
      <c r="BH742" s="185"/>
      <c r="BI742" s="185"/>
      <c r="BJ742" s="185"/>
    </row>
    <row r="743" spans="1:62" x14ac:dyDescent="0.3">
      <c r="A743" s="24">
        <f t="shared" si="122"/>
        <v>47</v>
      </c>
      <c r="B743" s="86">
        <f t="shared" si="123"/>
        <v>0</v>
      </c>
      <c r="C743" s="23">
        <f t="shared" si="124"/>
        <v>1</v>
      </c>
      <c r="D743" s="23">
        <f t="shared" si="125"/>
        <v>0</v>
      </c>
      <c r="F743" s="86">
        <f t="shared" si="126"/>
        <v>1.381586334985248E-2</v>
      </c>
      <c r="G743" s="23">
        <f t="shared" si="127"/>
        <v>1</v>
      </c>
      <c r="H743" s="23">
        <f t="shared" si="128"/>
        <v>0</v>
      </c>
      <c r="I743" s="185"/>
      <c r="J743" s="185"/>
      <c r="L743" s="185"/>
      <c r="M743" s="185"/>
      <c r="N743" s="185"/>
      <c r="O743" s="185"/>
      <c r="P743" s="185"/>
      <c r="Q743" s="185"/>
      <c r="R743" s="185"/>
      <c r="S743" s="185"/>
      <c r="U743" s="185"/>
      <c r="V743" s="185"/>
      <c r="X743" s="185"/>
      <c r="Y743" s="185"/>
      <c r="Z743" s="185"/>
      <c r="AA743" s="26"/>
      <c r="AB743" s="185"/>
      <c r="AC743" s="185"/>
      <c r="AD743" s="185"/>
      <c r="AE743" s="185"/>
      <c r="AF743" s="185"/>
      <c r="AH743" s="185"/>
      <c r="AI743" s="185"/>
      <c r="AK743" s="185"/>
      <c r="AL743" s="185"/>
      <c r="AM743" s="185"/>
      <c r="AN743" s="185"/>
      <c r="AO743" s="185"/>
      <c r="AP743" s="185"/>
      <c r="AQ743" s="185"/>
      <c r="AR743" s="185"/>
      <c r="AS743" s="185"/>
      <c r="AT743" s="185"/>
      <c r="AU743" s="185"/>
      <c r="AV743" s="185"/>
      <c r="AW743" s="185"/>
      <c r="AX743" s="185"/>
      <c r="AY743" s="185"/>
      <c r="AZ743" s="185"/>
      <c r="BA743" s="185"/>
      <c r="BB743" s="185"/>
      <c r="BC743" s="185"/>
      <c r="BD743" s="185"/>
      <c r="BE743" s="185"/>
      <c r="BF743" s="185"/>
      <c r="BG743" s="185"/>
      <c r="BH743" s="185"/>
      <c r="BI743" s="185"/>
      <c r="BJ743" s="185"/>
    </row>
    <row r="744" spans="1:62" x14ac:dyDescent="0.3">
      <c r="A744" s="24">
        <f t="shared" si="122"/>
        <v>48</v>
      </c>
      <c r="B744" s="86">
        <f t="shared" si="123"/>
        <v>0</v>
      </c>
      <c r="C744" s="23">
        <f t="shared" si="124"/>
        <v>1</v>
      </c>
      <c r="D744" s="23">
        <f t="shared" si="125"/>
        <v>0</v>
      </c>
      <c r="F744" s="86">
        <f t="shared" si="126"/>
        <v>1.3413732919808102E-2</v>
      </c>
      <c r="G744" s="23">
        <f t="shared" si="127"/>
        <v>1</v>
      </c>
      <c r="H744" s="23">
        <f t="shared" si="128"/>
        <v>0</v>
      </c>
      <c r="I744" s="185"/>
      <c r="J744" s="185"/>
      <c r="L744" s="185"/>
      <c r="M744" s="185"/>
      <c r="N744" s="185"/>
      <c r="O744" s="185"/>
      <c r="P744" s="185"/>
      <c r="Q744" s="185"/>
      <c r="R744" s="185"/>
      <c r="S744" s="185"/>
      <c r="U744" s="185"/>
      <c r="V744" s="185"/>
      <c r="X744" s="185"/>
      <c r="Y744" s="185"/>
      <c r="Z744" s="185"/>
      <c r="AA744" s="26"/>
      <c r="AB744" s="185"/>
      <c r="AC744" s="185"/>
      <c r="AD744" s="185"/>
      <c r="AE744" s="185"/>
      <c r="AF744" s="185"/>
      <c r="AH744" s="185"/>
      <c r="AI744" s="185"/>
      <c r="AK744" s="185"/>
      <c r="AL744" s="185"/>
      <c r="AM744" s="185"/>
      <c r="AN744" s="185"/>
      <c r="AO744" s="185"/>
      <c r="AP744" s="185"/>
      <c r="AQ744" s="185"/>
      <c r="AR744" s="185"/>
      <c r="AS744" s="185"/>
      <c r="AT744" s="185"/>
      <c r="AU744" s="185"/>
      <c r="AV744" s="185"/>
      <c r="AW744" s="185"/>
      <c r="AX744" s="185"/>
      <c r="AY744" s="185"/>
      <c r="AZ744" s="185"/>
      <c r="BA744" s="185"/>
      <c r="BB744" s="185"/>
      <c r="BC744" s="185"/>
      <c r="BD744" s="185"/>
      <c r="BE744" s="185"/>
      <c r="BF744" s="185"/>
      <c r="BG744" s="185"/>
      <c r="BH744" s="185"/>
      <c r="BI744" s="185"/>
      <c r="BJ744" s="185"/>
    </row>
    <row r="745" spans="1:62" x14ac:dyDescent="0.3">
      <c r="A745" s="24">
        <f t="shared" si="122"/>
        <v>49</v>
      </c>
      <c r="B745" s="86">
        <f t="shared" si="123"/>
        <v>0</v>
      </c>
      <c r="C745" s="23">
        <f t="shared" si="124"/>
        <v>1</v>
      </c>
      <c r="D745" s="23">
        <f t="shared" si="125"/>
        <v>0</v>
      </c>
      <c r="F745" s="86">
        <f t="shared" si="126"/>
        <v>1.2291808894634871E-2</v>
      </c>
      <c r="G745" s="23">
        <f t="shared" si="127"/>
        <v>1</v>
      </c>
      <c r="H745" s="23">
        <f t="shared" si="128"/>
        <v>0</v>
      </c>
      <c r="I745" s="185"/>
      <c r="J745" s="185"/>
      <c r="L745" s="185"/>
      <c r="M745" s="185"/>
      <c r="N745" s="185"/>
      <c r="O745" s="185"/>
      <c r="P745" s="185"/>
      <c r="Q745" s="185"/>
      <c r="R745" s="185"/>
      <c r="S745" s="185"/>
      <c r="U745" s="185"/>
      <c r="V745" s="185"/>
      <c r="X745" s="185"/>
      <c r="Y745" s="185"/>
      <c r="Z745" s="185"/>
      <c r="AA745" s="26"/>
      <c r="AB745" s="185"/>
      <c r="AC745" s="185"/>
      <c r="AD745" s="185"/>
      <c r="AE745" s="185"/>
      <c r="AF745" s="185"/>
      <c r="AH745" s="185"/>
      <c r="AI745" s="185"/>
      <c r="AK745" s="185"/>
      <c r="AL745" s="185"/>
      <c r="AM745" s="185"/>
      <c r="AN745" s="185"/>
      <c r="AO745" s="185"/>
      <c r="AP745" s="185"/>
      <c r="AQ745" s="185"/>
      <c r="AR745" s="185"/>
      <c r="AS745" s="185"/>
      <c r="AT745" s="185"/>
      <c r="AU745" s="185"/>
      <c r="AV745" s="185"/>
      <c r="AW745" s="185"/>
      <c r="AX745" s="185"/>
      <c r="AY745" s="185"/>
      <c r="AZ745" s="185"/>
      <c r="BA745" s="185"/>
      <c r="BB745" s="185"/>
      <c r="BC745" s="185"/>
      <c r="BD745" s="185"/>
      <c r="BE745" s="185"/>
      <c r="BF745" s="185"/>
      <c r="BG745" s="185"/>
      <c r="BH745" s="185"/>
      <c r="BI745" s="185"/>
      <c r="BJ745" s="185"/>
    </row>
    <row r="746" spans="1:62" x14ac:dyDescent="0.3">
      <c r="A746" s="24">
        <f t="shared" si="122"/>
        <v>50</v>
      </c>
      <c r="B746" s="86">
        <f t="shared" si="123"/>
        <v>0</v>
      </c>
      <c r="C746" s="23">
        <f t="shared" si="124"/>
        <v>1</v>
      </c>
      <c r="D746" s="23">
        <f t="shared" si="125"/>
        <v>0</v>
      </c>
      <c r="F746" s="86">
        <f t="shared" si="126"/>
        <v>1.1999651531126518E-2</v>
      </c>
      <c r="G746" s="23">
        <f t="shared" si="127"/>
        <v>1</v>
      </c>
      <c r="H746" s="23">
        <f t="shared" si="128"/>
        <v>0</v>
      </c>
      <c r="I746" s="185"/>
      <c r="J746" s="185"/>
      <c r="L746" s="185"/>
      <c r="M746" s="185"/>
      <c r="N746" s="185"/>
      <c r="O746" s="185"/>
      <c r="P746" s="185"/>
      <c r="Q746" s="185"/>
      <c r="R746" s="185"/>
      <c r="S746" s="185"/>
      <c r="U746" s="185"/>
      <c r="V746" s="185"/>
      <c r="X746" s="185"/>
      <c r="Y746" s="185"/>
      <c r="Z746" s="185"/>
      <c r="AA746" s="26"/>
      <c r="AB746" s="185"/>
      <c r="AC746" s="185"/>
      <c r="AD746" s="185"/>
      <c r="AE746" s="185"/>
      <c r="AF746" s="185"/>
      <c r="AH746" s="185"/>
      <c r="AI746" s="185"/>
      <c r="AK746" s="185"/>
      <c r="AL746" s="185"/>
      <c r="AM746" s="185"/>
      <c r="AN746" s="185"/>
      <c r="AO746" s="185"/>
      <c r="AP746" s="185"/>
      <c r="AQ746" s="185"/>
      <c r="AR746" s="185"/>
      <c r="AS746" s="185"/>
      <c r="AT746" s="185"/>
      <c r="AU746" s="185"/>
      <c r="AV746" s="185"/>
      <c r="AW746" s="185"/>
      <c r="AX746" s="185"/>
      <c r="AY746" s="185"/>
      <c r="AZ746" s="185"/>
      <c r="BA746" s="185"/>
      <c r="BB746" s="185"/>
      <c r="BC746" s="185"/>
      <c r="BD746" s="185"/>
      <c r="BE746" s="185"/>
      <c r="BF746" s="185"/>
      <c r="BG746" s="185"/>
      <c r="BH746" s="185"/>
      <c r="BI746" s="185"/>
      <c r="BJ746" s="185"/>
    </row>
    <row r="747" spans="1:62" x14ac:dyDescent="0.3">
      <c r="A747" s="24">
        <f t="shared" si="122"/>
        <v>51</v>
      </c>
      <c r="B747" s="86">
        <f t="shared" si="123"/>
        <v>0</v>
      </c>
      <c r="C747" s="23">
        <f t="shared" si="124"/>
        <v>1</v>
      </c>
      <c r="D747" s="23">
        <f t="shared" si="125"/>
        <v>0</v>
      </c>
      <c r="F747" s="86">
        <f t="shared" si="126"/>
        <v>1.190325947581934E-2</v>
      </c>
      <c r="G747" s="23">
        <f t="shared" si="127"/>
        <v>1.0000000000000002</v>
      </c>
      <c r="H747" s="23">
        <f t="shared" si="128"/>
        <v>5.4158830735454371E-16</v>
      </c>
      <c r="I747" s="185"/>
      <c r="J747" s="185"/>
      <c r="L747" s="185"/>
      <c r="M747" s="185"/>
      <c r="N747" s="185"/>
      <c r="O747" s="185"/>
      <c r="P747" s="185"/>
      <c r="Q747" s="185"/>
      <c r="R747" s="185"/>
      <c r="S747" s="185"/>
      <c r="U747" s="185"/>
      <c r="V747" s="185"/>
      <c r="X747" s="185"/>
      <c r="Y747" s="185"/>
      <c r="Z747" s="185"/>
      <c r="AA747" s="26"/>
      <c r="AB747" s="185"/>
      <c r="AC747" s="185"/>
      <c r="AD747" s="185"/>
      <c r="AE747" s="185"/>
      <c r="AF747" s="185"/>
      <c r="AH747" s="185"/>
      <c r="AI747" s="185"/>
      <c r="AK747" s="185"/>
      <c r="AL747" s="185"/>
      <c r="AM747" s="185"/>
      <c r="AN747" s="185"/>
      <c r="AO747" s="185"/>
      <c r="AP747" s="185"/>
      <c r="AQ747" s="185"/>
      <c r="AR747" s="185"/>
      <c r="AS747" s="185"/>
      <c r="AT747" s="185"/>
      <c r="AU747" s="185"/>
      <c r="AV747" s="185"/>
      <c r="AW747" s="185"/>
      <c r="AX747" s="185"/>
      <c r="AY747" s="185"/>
      <c r="AZ747" s="185"/>
      <c r="BA747" s="185"/>
      <c r="BB747" s="185"/>
      <c r="BC747" s="185"/>
      <c r="BD747" s="185"/>
      <c r="BE747" s="185"/>
      <c r="BF747" s="185"/>
      <c r="BG747" s="185"/>
      <c r="BH747" s="185"/>
      <c r="BI747" s="185"/>
      <c r="BJ747" s="185"/>
    </row>
    <row r="748" spans="1:62" x14ac:dyDescent="0.3">
      <c r="A748" s="24">
        <f t="shared" si="122"/>
        <v>52</v>
      </c>
      <c r="B748" s="86">
        <f t="shared" si="123"/>
        <v>0</v>
      </c>
      <c r="C748" s="23">
        <f t="shared" si="124"/>
        <v>1</v>
      </c>
      <c r="D748" s="23">
        <f t="shared" si="125"/>
        <v>0</v>
      </c>
      <c r="F748" s="86">
        <f t="shared" si="126"/>
        <v>1.1856885291135476E-2</v>
      </c>
      <c r="G748" s="23">
        <f t="shared" si="127"/>
        <v>1</v>
      </c>
      <c r="H748" s="23">
        <f t="shared" si="128"/>
        <v>0</v>
      </c>
      <c r="I748" s="185"/>
      <c r="J748" s="185"/>
      <c r="L748" s="185"/>
      <c r="M748" s="185"/>
      <c r="N748" s="185"/>
      <c r="O748" s="185"/>
      <c r="P748" s="185"/>
      <c r="Q748" s="185"/>
      <c r="R748" s="185"/>
      <c r="S748" s="185"/>
      <c r="U748" s="185"/>
      <c r="V748" s="185"/>
      <c r="X748" s="185"/>
      <c r="Y748" s="185"/>
      <c r="Z748" s="185"/>
      <c r="AA748" s="26"/>
      <c r="AB748" s="185"/>
      <c r="AC748" s="185"/>
      <c r="AD748" s="185"/>
      <c r="AE748" s="185"/>
      <c r="AF748" s="185"/>
      <c r="AH748" s="185"/>
      <c r="AI748" s="185"/>
      <c r="AK748" s="185"/>
      <c r="AL748" s="185"/>
      <c r="AM748" s="185"/>
      <c r="AN748" s="185"/>
      <c r="AO748" s="185"/>
      <c r="AP748" s="185"/>
      <c r="AQ748" s="185"/>
      <c r="AR748" s="185"/>
      <c r="AS748" s="185"/>
      <c r="AT748" s="185"/>
      <c r="AU748" s="185"/>
      <c r="AV748" s="185"/>
      <c r="AW748" s="185"/>
      <c r="AX748" s="185"/>
      <c r="AY748" s="185"/>
      <c r="AZ748" s="185"/>
      <c r="BA748" s="185"/>
      <c r="BB748" s="185"/>
      <c r="BC748" s="185"/>
      <c r="BD748" s="185"/>
      <c r="BE748" s="185"/>
      <c r="BF748" s="185"/>
      <c r="BG748" s="185"/>
      <c r="BH748" s="185"/>
      <c r="BI748" s="185"/>
      <c r="BJ748" s="185"/>
    </row>
    <row r="749" spans="1:62" x14ac:dyDescent="0.3">
      <c r="A749" s="24">
        <f t="shared" si="122"/>
        <v>53</v>
      </c>
      <c r="B749" s="86">
        <f t="shared" si="123"/>
        <v>0</v>
      </c>
      <c r="C749" s="23">
        <f t="shared" si="124"/>
        <v>1</v>
      </c>
      <c r="D749" s="23">
        <f t="shared" si="125"/>
        <v>0</v>
      </c>
      <c r="F749" s="86">
        <f t="shared" si="126"/>
        <v>1.1759168259123045E-2</v>
      </c>
      <c r="G749" s="23">
        <f t="shared" si="127"/>
        <v>1</v>
      </c>
      <c r="H749" s="23">
        <f t="shared" si="128"/>
        <v>0</v>
      </c>
      <c r="I749" s="185"/>
      <c r="J749" s="185"/>
      <c r="L749" s="185"/>
      <c r="M749" s="185"/>
      <c r="N749" s="185"/>
      <c r="O749" s="185"/>
      <c r="P749" s="185"/>
      <c r="Q749" s="185"/>
      <c r="R749" s="185"/>
      <c r="S749" s="185"/>
      <c r="U749" s="185"/>
      <c r="V749" s="185"/>
      <c r="X749" s="185"/>
      <c r="Y749" s="185"/>
      <c r="Z749" s="185"/>
      <c r="AA749" s="26"/>
      <c r="AB749" s="185"/>
      <c r="AC749" s="185"/>
      <c r="AD749" s="185"/>
      <c r="AE749" s="185"/>
      <c r="AF749" s="185"/>
      <c r="AH749" s="185"/>
      <c r="AI749" s="185"/>
      <c r="AK749" s="185"/>
      <c r="AL749" s="185"/>
      <c r="AM749" s="185"/>
      <c r="AN749" s="185"/>
      <c r="AO749" s="185"/>
      <c r="AP749" s="185"/>
      <c r="AQ749" s="185"/>
      <c r="AR749" s="185"/>
      <c r="AS749" s="185"/>
      <c r="AT749" s="185"/>
      <c r="AU749" s="185"/>
      <c r="AV749" s="185"/>
      <c r="AW749" s="185"/>
      <c r="AX749" s="185"/>
      <c r="AY749" s="185"/>
      <c r="AZ749" s="185"/>
      <c r="BA749" s="185"/>
      <c r="BB749" s="185"/>
      <c r="BC749" s="185"/>
      <c r="BD749" s="185"/>
      <c r="BE749" s="185"/>
      <c r="BF749" s="185"/>
      <c r="BG749" s="185"/>
      <c r="BH749" s="185"/>
      <c r="BI749" s="185"/>
      <c r="BJ749" s="185"/>
    </row>
    <row r="750" spans="1:62" x14ac:dyDescent="0.3">
      <c r="A750" s="24">
        <f t="shared" si="122"/>
        <v>54</v>
      </c>
      <c r="B750" s="86">
        <f t="shared" si="123"/>
        <v>0</v>
      </c>
      <c r="C750" s="23">
        <f t="shared" si="124"/>
        <v>1</v>
      </c>
      <c r="D750" s="23">
        <f t="shared" si="125"/>
        <v>0</v>
      </c>
      <c r="F750" s="86">
        <f t="shared" si="126"/>
        <v>1.2219597664198566E-2</v>
      </c>
      <c r="G750" s="23">
        <f t="shared" si="127"/>
        <v>1</v>
      </c>
      <c r="H750" s="23">
        <f t="shared" si="128"/>
        <v>0</v>
      </c>
      <c r="I750" s="185"/>
      <c r="J750" s="185"/>
      <c r="L750" s="185"/>
      <c r="M750" s="185"/>
      <c r="N750" s="185"/>
      <c r="O750" s="185"/>
      <c r="P750" s="185"/>
      <c r="Q750" s="185"/>
      <c r="R750" s="185"/>
      <c r="S750" s="185"/>
      <c r="U750" s="185"/>
      <c r="V750" s="185"/>
      <c r="X750" s="185"/>
      <c r="Y750" s="185"/>
      <c r="Z750" s="185"/>
      <c r="AA750" s="26"/>
      <c r="AB750" s="185"/>
      <c r="AC750" s="185"/>
      <c r="AD750" s="185"/>
      <c r="AE750" s="185"/>
      <c r="AF750" s="185"/>
      <c r="AH750" s="185"/>
      <c r="AI750" s="185"/>
      <c r="AK750" s="185"/>
      <c r="AL750" s="185"/>
      <c r="AM750" s="185"/>
      <c r="AN750" s="185"/>
      <c r="AO750" s="185"/>
      <c r="AP750" s="185"/>
      <c r="AQ750" s="185"/>
      <c r="AR750" s="185"/>
      <c r="AS750" s="185"/>
      <c r="AT750" s="185"/>
      <c r="AU750" s="185"/>
      <c r="AV750" s="185"/>
      <c r="AW750" s="185"/>
      <c r="AX750" s="185"/>
      <c r="AY750" s="185"/>
      <c r="AZ750" s="185"/>
      <c r="BA750" s="185"/>
      <c r="BB750" s="185"/>
      <c r="BC750" s="185"/>
      <c r="BD750" s="185"/>
      <c r="BE750" s="185"/>
      <c r="BF750" s="185"/>
      <c r="BG750" s="185"/>
      <c r="BH750" s="185"/>
      <c r="BI750" s="185"/>
      <c r="BJ750" s="185"/>
    </row>
    <row r="751" spans="1:62" x14ac:dyDescent="0.3">
      <c r="A751" s="24">
        <f t="shared" si="122"/>
        <v>55</v>
      </c>
      <c r="B751" s="86">
        <f t="shared" si="123"/>
        <v>0</v>
      </c>
      <c r="C751" s="23">
        <f t="shared" si="124"/>
        <v>1</v>
      </c>
      <c r="D751" s="23">
        <f t="shared" si="125"/>
        <v>0</v>
      </c>
      <c r="F751" s="86">
        <f t="shared" si="126"/>
        <v>9.4497338618665418E-3</v>
      </c>
      <c r="G751" s="23">
        <f t="shared" si="127"/>
        <v>1</v>
      </c>
      <c r="H751" s="23">
        <f t="shared" si="128"/>
        <v>0</v>
      </c>
      <c r="I751" s="185"/>
      <c r="J751" s="185"/>
      <c r="L751" s="185"/>
      <c r="M751" s="185"/>
      <c r="N751" s="185"/>
      <c r="O751" s="185"/>
      <c r="P751" s="185"/>
      <c r="Q751" s="185"/>
      <c r="R751" s="185"/>
      <c r="S751" s="185"/>
      <c r="U751" s="185"/>
      <c r="V751" s="185"/>
      <c r="X751" s="185"/>
      <c r="Y751" s="185"/>
      <c r="Z751" s="185"/>
      <c r="AA751" s="26"/>
      <c r="AB751" s="185"/>
      <c r="AC751" s="185"/>
      <c r="AD751" s="185"/>
      <c r="AE751" s="185"/>
      <c r="AF751" s="185"/>
      <c r="AH751" s="185"/>
      <c r="AI751" s="185"/>
      <c r="AK751" s="185"/>
      <c r="AL751" s="185"/>
      <c r="AM751" s="185"/>
      <c r="AN751" s="185"/>
      <c r="AO751" s="185"/>
      <c r="AP751" s="185"/>
      <c r="AQ751" s="185"/>
      <c r="AR751" s="185"/>
      <c r="AS751" s="185"/>
      <c r="AT751" s="185"/>
      <c r="AU751" s="185"/>
      <c r="AV751" s="185"/>
      <c r="AW751" s="185"/>
      <c r="AX751" s="185"/>
      <c r="AY751" s="185"/>
      <c r="AZ751" s="185"/>
      <c r="BA751" s="185"/>
      <c r="BB751" s="185"/>
      <c r="BC751" s="185"/>
      <c r="BD751" s="185"/>
      <c r="BE751" s="185"/>
      <c r="BF751" s="185"/>
      <c r="BG751" s="185"/>
      <c r="BH751" s="185"/>
      <c r="BI751" s="185"/>
      <c r="BJ751" s="185"/>
    </row>
    <row r="752" spans="1:62" x14ac:dyDescent="0.3">
      <c r="A752" s="24">
        <f t="shared" si="122"/>
        <v>56</v>
      </c>
      <c r="B752" s="86">
        <f t="shared" si="123"/>
        <v>0</v>
      </c>
      <c r="C752" s="23">
        <f t="shared" si="124"/>
        <v>1</v>
      </c>
      <c r="D752" s="23">
        <f t="shared" si="125"/>
        <v>0</v>
      </c>
      <c r="F752" s="86">
        <f t="shared" si="126"/>
        <v>9.034684908945944E-3</v>
      </c>
      <c r="G752" s="23">
        <f t="shared" si="127"/>
        <v>1.0000000000000002</v>
      </c>
      <c r="H752" s="23">
        <f t="shared" si="128"/>
        <v>4.1107057417824353E-16</v>
      </c>
      <c r="I752" s="185"/>
      <c r="J752" s="185"/>
      <c r="L752" s="185"/>
      <c r="M752" s="185"/>
      <c r="N752" s="185"/>
      <c r="O752" s="185"/>
      <c r="P752" s="185"/>
      <c r="Q752" s="185"/>
      <c r="R752" s="185"/>
      <c r="S752" s="185"/>
      <c r="U752" s="185"/>
      <c r="V752" s="185"/>
      <c r="X752" s="185"/>
      <c r="Y752" s="185"/>
      <c r="Z752" s="185"/>
      <c r="AA752" s="26"/>
      <c r="AB752" s="185"/>
      <c r="AC752" s="185"/>
      <c r="AD752" s="185"/>
      <c r="AE752" s="185"/>
      <c r="AF752" s="185"/>
      <c r="AH752" s="185"/>
      <c r="AI752" s="185"/>
      <c r="AK752" s="185"/>
      <c r="AL752" s="185"/>
      <c r="AM752" s="185"/>
      <c r="AN752" s="185"/>
      <c r="AO752" s="185"/>
      <c r="AP752" s="185"/>
      <c r="AQ752" s="185"/>
      <c r="AR752" s="185"/>
      <c r="AS752" s="185"/>
      <c r="AT752" s="185"/>
      <c r="AU752" s="185"/>
      <c r="AV752" s="185"/>
      <c r="AW752" s="185"/>
      <c r="AX752" s="185"/>
      <c r="AY752" s="185"/>
      <c r="AZ752" s="185"/>
      <c r="BA752" s="185"/>
      <c r="BB752" s="185"/>
      <c r="BC752" s="185"/>
      <c r="BD752" s="185"/>
      <c r="BE752" s="185"/>
      <c r="BF752" s="185"/>
      <c r="BG752" s="185"/>
      <c r="BH752" s="185"/>
      <c r="BI752" s="185"/>
      <c r="BJ752" s="185"/>
    </row>
    <row r="753" spans="1:62" x14ac:dyDescent="0.3">
      <c r="A753" s="24">
        <f t="shared" si="122"/>
        <v>57</v>
      </c>
      <c r="B753" s="86">
        <f t="shared" si="123"/>
        <v>0</v>
      </c>
      <c r="C753" s="23">
        <f t="shared" si="124"/>
        <v>1</v>
      </c>
      <c r="D753" s="23">
        <f t="shared" si="125"/>
        <v>0</v>
      </c>
      <c r="F753" s="86">
        <f t="shared" si="126"/>
        <v>8.9435927604597804E-3</v>
      </c>
      <c r="G753" s="23">
        <f t="shared" si="127"/>
        <v>1</v>
      </c>
      <c r="H753" s="23">
        <f t="shared" si="128"/>
        <v>0</v>
      </c>
      <c r="I753" s="185"/>
      <c r="J753" s="185"/>
      <c r="L753" s="185"/>
      <c r="M753" s="185"/>
      <c r="N753" s="185"/>
      <c r="O753" s="185"/>
      <c r="P753" s="185"/>
      <c r="Q753" s="185"/>
      <c r="R753" s="185"/>
      <c r="S753" s="185"/>
      <c r="U753" s="185"/>
      <c r="V753" s="185"/>
      <c r="X753" s="185"/>
      <c r="Y753" s="185"/>
      <c r="Z753" s="185"/>
      <c r="AA753" s="26"/>
      <c r="AB753" s="185"/>
      <c r="AC753" s="185"/>
      <c r="AD753" s="185"/>
      <c r="AE753" s="185"/>
      <c r="AF753" s="185"/>
      <c r="AH753" s="185"/>
      <c r="AI753" s="185"/>
      <c r="AK753" s="185"/>
      <c r="AL753" s="185"/>
      <c r="AM753" s="185"/>
      <c r="AN753" s="185"/>
      <c r="AO753" s="185"/>
      <c r="AP753" s="185"/>
      <c r="AQ753" s="185"/>
      <c r="AR753" s="185"/>
      <c r="AS753" s="185"/>
      <c r="AT753" s="185"/>
      <c r="AU753" s="185"/>
      <c r="AV753" s="185"/>
      <c r="AW753" s="185"/>
      <c r="AX753" s="185"/>
      <c r="AY753" s="185"/>
      <c r="AZ753" s="185"/>
      <c r="BA753" s="185"/>
      <c r="BB753" s="185"/>
      <c r="BC753" s="185"/>
      <c r="BD753" s="185"/>
      <c r="BE753" s="185"/>
      <c r="BF753" s="185"/>
      <c r="BG753" s="185"/>
      <c r="BH753" s="185"/>
      <c r="BI753" s="185"/>
      <c r="BJ753" s="185"/>
    </row>
    <row r="754" spans="1:62" x14ac:dyDescent="0.3">
      <c r="A754" s="24">
        <f t="shared" si="122"/>
        <v>58</v>
      </c>
      <c r="B754" s="86">
        <f t="shared" si="123"/>
        <v>0</v>
      </c>
      <c r="C754" s="23">
        <f t="shared" si="124"/>
        <v>1</v>
      </c>
      <c r="D754" s="23">
        <f t="shared" si="125"/>
        <v>0</v>
      </c>
      <c r="F754" s="86">
        <f t="shared" si="126"/>
        <v>8.7349089293823848E-3</v>
      </c>
      <c r="G754" s="23">
        <f t="shared" si="127"/>
        <v>1</v>
      </c>
      <c r="H754" s="23">
        <f t="shared" si="128"/>
        <v>0</v>
      </c>
      <c r="I754" s="185"/>
      <c r="J754" s="185"/>
      <c r="L754" s="185"/>
      <c r="M754" s="185"/>
      <c r="N754" s="185"/>
      <c r="O754" s="185"/>
      <c r="P754" s="185"/>
      <c r="Q754" s="185"/>
      <c r="R754" s="185"/>
      <c r="S754" s="185"/>
      <c r="U754" s="185"/>
      <c r="V754" s="185"/>
      <c r="X754" s="185"/>
      <c r="Y754" s="185"/>
      <c r="Z754" s="185"/>
      <c r="AA754" s="26"/>
      <c r="AB754" s="185"/>
      <c r="AC754" s="185"/>
      <c r="AD754" s="185"/>
      <c r="AE754" s="185"/>
      <c r="AF754" s="185"/>
      <c r="AH754" s="185"/>
      <c r="AI754" s="185"/>
      <c r="AK754" s="185"/>
      <c r="AL754" s="185"/>
      <c r="AM754" s="185"/>
      <c r="AN754" s="185"/>
      <c r="AO754" s="185"/>
      <c r="AP754" s="185"/>
      <c r="AQ754" s="185"/>
      <c r="AR754" s="185"/>
      <c r="AS754" s="185"/>
      <c r="AT754" s="185"/>
      <c r="AU754" s="185"/>
      <c r="AV754" s="185"/>
      <c r="AW754" s="185"/>
      <c r="AX754" s="185"/>
      <c r="AY754" s="185"/>
      <c r="AZ754" s="185"/>
      <c r="BA754" s="185"/>
      <c r="BB754" s="185"/>
      <c r="BC754" s="185"/>
      <c r="BD754" s="185"/>
      <c r="BE754" s="185"/>
      <c r="BF754" s="185"/>
      <c r="BG754" s="185"/>
      <c r="BH754" s="185"/>
      <c r="BI754" s="185"/>
      <c r="BJ754" s="185"/>
    </row>
    <row r="755" spans="1:62" x14ac:dyDescent="0.3">
      <c r="A755" s="24">
        <f t="shared" si="122"/>
        <v>59</v>
      </c>
      <c r="B755" s="86">
        <f t="shared" si="123"/>
        <v>0</v>
      </c>
      <c r="C755" s="23">
        <f t="shared" si="124"/>
        <v>1</v>
      </c>
      <c r="D755" s="23">
        <f t="shared" si="125"/>
        <v>0</v>
      </c>
      <c r="F755" s="86">
        <f t="shared" si="126"/>
        <v>7.7312390751530097E-3</v>
      </c>
      <c r="G755" s="23">
        <f t="shared" si="127"/>
        <v>1</v>
      </c>
      <c r="H755" s="23">
        <f t="shared" si="128"/>
        <v>0</v>
      </c>
      <c r="I755" s="185"/>
      <c r="J755" s="185"/>
      <c r="L755" s="185"/>
      <c r="M755" s="185"/>
      <c r="N755" s="185"/>
      <c r="O755" s="185"/>
      <c r="P755" s="185"/>
      <c r="Q755" s="185"/>
      <c r="R755" s="185"/>
      <c r="S755" s="185"/>
      <c r="U755" s="185"/>
      <c r="V755" s="185"/>
      <c r="X755" s="185"/>
      <c r="Y755" s="185"/>
      <c r="Z755" s="185"/>
      <c r="AA755" s="26"/>
      <c r="AB755" s="185"/>
      <c r="AC755" s="185"/>
      <c r="AD755" s="185"/>
      <c r="AE755" s="185"/>
      <c r="AF755" s="185"/>
      <c r="AH755" s="185"/>
      <c r="AI755" s="185"/>
      <c r="AK755" s="185"/>
      <c r="AL755" s="185"/>
      <c r="AM755" s="185"/>
      <c r="AN755" s="185"/>
      <c r="AO755" s="185"/>
      <c r="AP755" s="185"/>
      <c r="AQ755" s="185"/>
      <c r="AR755" s="185"/>
      <c r="AS755" s="185"/>
      <c r="AT755" s="185"/>
      <c r="AU755" s="185"/>
      <c r="AV755" s="185"/>
      <c r="AW755" s="185"/>
      <c r="AX755" s="185"/>
      <c r="AY755" s="185"/>
      <c r="AZ755" s="185"/>
      <c r="BA755" s="185"/>
      <c r="BB755" s="185"/>
      <c r="BC755" s="185"/>
      <c r="BD755" s="185"/>
      <c r="BE755" s="185"/>
      <c r="BF755" s="185"/>
      <c r="BG755" s="185"/>
      <c r="BH755" s="185"/>
      <c r="BI755" s="185"/>
      <c r="BJ755" s="185"/>
    </row>
    <row r="756" spans="1:62" x14ac:dyDescent="0.3">
      <c r="A756" s="24">
        <f t="shared" si="122"/>
        <v>60</v>
      </c>
      <c r="B756" s="86">
        <f t="shared" si="123"/>
        <v>0</v>
      </c>
      <c r="C756" s="23">
        <f t="shared" si="124"/>
        <v>1</v>
      </c>
      <c r="D756" s="23">
        <f t="shared" si="125"/>
        <v>0</v>
      </c>
      <c r="F756" s="86">
        <f t="shared" si="126"/>
        <v>6.4161996951891086E-3</v>
      </c>
      <c r="G756" s="23">
        <f t="shared" si="127"/>
        <v>1</v>
      </c>
      <c r="H756" s="23">
        <f t="shared" si="128"/>
        <v>0</v>
      </c>
      <c r="I756" s="185"/>
      <c r="J756" s="185"/>
      <c r="L756" s="185"/>
      <c r="M756" s="185"/>
      <c r="N756" s="185"/>
      <c r="O756" s="185"/>
      <c r="P756" s="185"/>
      <c r="Q756" s="185"/>
      <c r="R756" s="185"/>
      <c r="S756" s="185"/>
      <c r="U756" s="185"/>
      <c r="V756" s="185"/>
      <c r="X756" s="185"/>
      <c r="Y756" s="185"/>
      <c r="Z756" s="185"/>
      <c r="AA756" s="26"/>
      <c r="AB756" s="185"/>
      <c r="AC756" s="185"/>
      <c r="AD756" s="185"/>
      <c r="AE756" s="185"/>
      <c r="AF756" s="185"/>
      <c r="AH756" s="185"/>
      <c r="AI756" s="185"/>
      <c r="AK756" s="185"/>
      <c r="AL756" s="185"/>
      <c r="AM756" s="185"/>
      <c r="AN756" s="185"/>
      <c r="AO756" s="185"/>
      <c r="AP756" s="185"/>
      <c r="AQ756" s="185"/>
      <c r="AR756" s="185"/>
      <c r="AS756" s="185"/>
      <c r="AT756" s="185"/>
      <c r="AU756" s="185"/>
      <c r="AV756" s="185"/>
      <c r="AW756" s="185"/>
      <c r="AX756" s="185"/>
      <c r="AY756" s="185"/>
      <c r="AZ756" s="185"/>
      <c r="BA756" s="185"/>
      <c r="BB756" s="185"/>
      <c r="BC756" s="185"/>
      <c r="BD756" s="185"/>
      <c r="BE756" s="185"/>
      <c r="BF756" s="185"/>
      <c r="BG756" s="185"/>
      <c r="BH756" s="185"/>
      <c r="BI756" s="185"/>
      <c r="BJ756" s="185"/>
    </row>
    <row r="757" spans="1:62" x14ac:dyDescent="0.3">
      <c r="A757" s="24">
        <f t="shared" si="122"/>
        <v>61</v>
      </c>
      <c r="B757" s="86">
        <f t="shared" si="123"/>
        <v>0</v>
      </c>
      <c r="C757" s="23">
        <f t="shared" si="124"/>
        <v>1</v>
      </c>
      <c r="D757" s="23">
        <f t="shared" si="125"/>
        <v>0</v>
      </c>
      <c r="F757" s="86">
        <f t="shared" si="126"/>
        <v>6.1088050995703434E-3</v>
      </c>
      <c r="G757" s="23">
        <f t="shared" si="127"/>
        <v>1</v>
      </c>
      <c r="H757" s="23">
        <f t="shared" si="128"/>
        <v>0</v>
      </c>
      <c r="I757" s="185"/>
      <c r="J757" s="185"/>
      <c r="L757" s="185"/>
      <c r="M757" s="185"/>
      <c r="N757" s="185"/>
      <c r="O757" s="185"/>
      <c r="P757" s="185"/>
      <c r="Q757" s="185"/>
      <c r="R757" s="185"/>
      <c r="S757" s="185"/>
      <c r="U757" s="185"/>
      <c r="V757" s="185"/>
      <c r="X757" s="185"/>
      <c r="Y757" s="185"/>
      <c r="Z757" s="185"/>
      <c r="AA757" s="26"/>
      <c r="AB757" s="185"/>
      <c r="AC757" s="185"/>
      <c r="AD757" s="185"/>
      <c r="AE757" s="185"/>
      <c r="AF757" s="185"/>
      <c r="AH757" s="185"/>
      <c r="AI757" s="185"/>
      <c r="AK757" s="185"/>
      <c r="AL757" s="185"/>
      <c r="AM757" s="185"/>
      <c r="AN757" s="185"/>
      <c r="AO757" s="185"/>
      <c r="AP757" s="185"/>
      <c r="AQ757" s="185"/>
      <c r="AR757" s="185"/>
      <c r="AS757" s="185"/>
      <c r="AT757" s="185"/>
      <c r="AU757" s="185"/>
      <c r="AV757" s="185"/>
      <c r="AW757" s="185"/>
      <c r="AX757" s="185"/>
      <c r="AY757" s="185"/>
      <c r="AZ757" s="185"/>
      <c r="BA757" s="185"/>
      <c r="BB757" s="185"/>
      <c r="BC757" s="185"/>
      <c r="BD757" s="185"/>
      <c r="BE757" s="185"/>
      <c r="BF757" s="185"/>
      <c r="BG757" s="185"/>
      <c r="BH757" s="185"/>
      <c r="BI757" s="185"/>
      <c r="BJ757" s="185"/>
    </row>
    <row r="758" spans="1:62" x14ac:dyDescent="0.3">
      <c r="A758" s="24">
        <f t="shared" si="122"/>
        <v>62</v>
      </c>
      <c r="B758" s="86">
        <f t="shared" si="123"/>
        <v>0</v>
      </c>
      <c r="C758" s="23">
        <f t="shared" si="124"/>
        <v>1</v>
      </c>
      <c r="D758" s="23">
        <f t="shared" si="125"/>
        <v>0</v>
      </c>
      <c r="F758" s="86">
        <f t="shared" si="126"/>
        <v>5.7818670975490916E-3</v>
      </c>
      <c r="G758" s="23">
        <f t="shared" si="127"/>
        <v>1</v>
      </c>
      <c r="H758" s="23">
        <f t="shared" si="128"/>
        <v>0</v>
      </c>
      <c r="I758" s="185"/>
      <c r="J758" s="185"/>
      <c r="L758" s="185"/>
      <c r="M758" s="185"/>
      <c r="N758" s="185"/>
      <c r="O758" s="185"/>
      <c r="P758" s="185"/>
      <c r="Q758" s="185"/>
      <c r="R758" s="185"/>
      <c r="S758" s="185"/>
      <c r="U758" s="185"/>
      <c r="V758" s="185"/>
      <c r="X758" s="185"/>
      <c r="Y758" s="185"/>
      <c r="Z758" s="185"/>
      <c r="AA758" s="26"/>
      <c r="AB758" s="185"/>
      <c r="AC758" s="185"/>
      <c r="AD758" s="185"/>
      <c r="AE758" s="185"/>
      <c r="AF758" s="185"/>
      <c r="AH758" s="185"/>
      <c r="AI758" s="185"/>
      <c r="AK758" s="185"/>
      <c r="AL758" s="185"/>
      <c r="AM758" s="185"/>
      <c r="AN758" s="185"/>
      <c r="AO758" s="185"/>
      <c r="AP758" s="185"/>
      <c r="AQ758" s="185"/>
      <c r="AR758" s="185"/>
      <c r="AS758" s="185"/>
      <c r="AT758" s="185"/>
      <c r="AU758" s="185"/>
      <c r="AV758" s="185"/>
      <c r="AW758" s="185"/>
      <c r="AX758" s="185"/>
      <c r="AY758" s="185"/>
      <c r="AZ758" s="185"/>
      <c r="BA758" s="185"/>
      <c r="BB758" s="185"/>
      <c r="BC758" s="185"/>
      <c r="BD758" s="185"/>
      <c r="BE758" s="185"/>
      <c r="BF758" s="185"/>
      <c r="BG758" s="185"/>
      <c r="BH758" s="185"/>
      <c r="BI758" s="185"/>
      <c r="BJ758" s="185"/>
    </row>
    <row r="759" spans="1:62" x14ac:dyDescent="0.3">
      <c r="A759" s="24">
        <f>A662</f>
        <v>63</v>
      </c>
      <c r="B759" s="86">
        <f t="shared" si="123"/>
        <v>0</v>
      </c>
      <c r="C759" s="23">
        <f t="shared" si="124"/>
        <v>1</v>
      </c>
      <c r="D759" s="23">
        <f t="shared" si="125"/>
        <v>0</v>
      </c>
      <c r="F759" s="86">
        <f t="shared" si="126"/>
        <v>5.0176867827942499E-3</v>
      </c>
      <c r="G759" s="23">
        <f t="shared" si="127"/>
        <v>1.0000000000000004</v>
      </c>
      <c r="H759" s="23">
        <f t="shared" si="128"/>
        <v>4.5660106747219312E-16</v>
      </c>
      <c r="I759" s="185"/>
      <c r="J759" s="185"/>
      <c r="L759" s="185"/>
      <c r="M759" s="185"/>
      <c r="N759" s="185"/>
      <c r="O759" s="185"/>
      <c r="P759" s="185"/>
      <c r="Q759" s="185"/>
      <c r="R759" s="185"/>
      <c r="S759" s="185"/>
      <c r="U759" s="185"/>
      <c r="V759" s="185"/>
      <c r="X759" s="185"/>
      <c r="Y759" s="185"/>
      <c r="Z759" s="185"/>
      <c r="AA759" s="26"/>
      <c r="AB759" s="185"/>
      <c r="AC759" s="185"/>
      <c r="AD759" s="185"/>
      <c r="AE759" s="185"/>
      <c r="AF759" s="185"/>
      <c r="AH759" s="185"/>
      <c r="AI759" s="185"/>
      <c r="AK759" s="185"/>
      <c r="AL759" s="185"/>
      <c r="AM759" s="185"/>
      <c r="AN759" s="185"/>
      <c r="AO759" s="185"/>
      <c r="AP759" s="185"/>
      <c r="AQ759" s="185"/>
      <c r="AR759" s="185"/>
      <c r="AS759" s="185"/>
      <c r="AT759" s="185"/>
      <c r="AU759" s="185"/>
      <c r="AV759" s="185"/>
      <c r="AW759" s="185"/>
      <c r="AX759" s="185"/>
      <c r="AY759" s="185"/>
      <c r="AZ759" s="185"/>
      <c r="BA759" s="185"/>
      <c r="BB759" s="185"/>
      <c r="BC759" s="185"/>
      <c r="BD759" s="185"/>
      <c r="BE759" s="185"/>
      <c r="BF759" s="185"/>
      <c r="BG759" s="185"/>
      <c r="BH759" s="185"/>
      <c r="BI759" s="185"/>
      <c r="BJ759" s="185"/>
    </row>
    <row r="760" spans="1:62" x14ac:dyDescent="0.3">
      <c r="A760" s="24">
        <f t="shared" si="122"/>
        <v>64</v>
      </c>
      <c r="B760" s="86">
        <f t="shared" si="123"/>
        <v>0</v>
      </c>
      <c r="C760" s="23">
        <f t="shared" si="124"/>
        <v>1</v>
      </c>
      <c r="D760" s="23">
        <f t="shared" si="125"/>
        <v>0</v>
      </c>
      <c r="F760" s="86">
        <f t="shared" si="126"/>
        <v>4.5804444700606609E-3</v>
      </c>
      <c r="G760" s="23">
        <f t="shared" si="127"/>
        <v>1</v>
      </c>
      <c r="H760" s="23">
        <f t="shared" si="128"/>
        <v>0</v>
      </c>
      <c r="I760" s="185"/>
      <c r="J760" s="185"/>
      <c r="L760" s="185"/>
      <c r="M760" s="185"/>
      <c r="N760" s="185"/>
      <c r="O760" s="185"/>
      <c r="P760" s="185"/>
      <c r="Q760" s="185"/>
      <c r="R760" s="185"/>
      <c r="S760" s="185"/>
      <c r="U760" s="185"/>
      <c r="V760" s="185"/>
      <c r="X760" s="185"/>
      <c r="Y760" s="185"/>
      <c r="Z760" s="185"/>
      <c r="AA760" s="26"/>
      <c r="AB760" s="185"/>
      <c r="AC760" s="185"/>
      <c r="AD760" s="185"/>
      <c r="AE760" s="185"/>
      <c r="AF760" s="185"/>
      <c r="AH760" s="185"/>
      <c r="AI760" s="185"/>
      <c r="AK760" s="185"/>
      <c r="AL760" s="185"/>
      <c r="AM760" s="185"/>
      <c r="AN760" s="185"/>
      <c r="AO760" s="185"/>
      <c r="AP760" s="185"/>
      <c r="AQ760" s="185"/>
      <c r="AR760" s="185"/>
      <c r="AS760" s="185"/>
      <c r="AT760" s="185"/>
      <c r="AU760" s="185"/>
      <c r="AV760" s="185"/>
      <c r="AW760" s="185"/>
      <c r="AX760" s="185"/>
      <c r="AY760" s="185"/>
      <c r="AZ760" s="185"/>
      <c r="BA760" s="185"/>
      <c r="BB760" s="185"/>
      <c r="BC760" s="185"/>
      <c r="BD760" s="185"/>
      <c r="BE760" s="185"/>
      <c r="BF760" s="185"/>
      <c r="BG760" s="185"/>
      <c r="BH760" s="185"/>
      <c r="BI760" s="185"/>
      <c r="BJ760" s="185"/>
    </row>
    <row r="761" spans="1:62" x14ac:dyDescent="0.3">
      <c r="A761" s="24">
        <f t="shared" ref="A761:A772" si="129">A664</f>
        <v>65</v>
      </c>
      <c r="B761" s="86">
        <f t="shared" ref="B761:B780" si="130">SUM(I664,L664,P664,S664)</f>
        <v>0</v>
      </c>
      <c r="C761" s="23">
        <f t="shared" ref="C761:C780" si="131">IFERROR(SUM(K664,N664,R664,U664)/B761,1)</f>
        <v>1</v>
      </c>
      <c r="D761" s="23">
        <f t="shared" ref="D761:D780" si="132">ABS(C761-1)*B761*$I$4</f>
        <v>0</v>
      </c>
      <c r="F761" s="86">
        <f t="shared" ref="F761:F780" si="133">SUM(B664,E664)</f>
        <v>4.1799702608978501E-3</v>
      </c>
      <c r="G761" s="23">
        <f t="shared" ref="G761:G780" si="134">SUM(D664,G664)/F761</f>
        <v>1</v>
      </c>
      <c r="H761" s="23">
        <f t="shared" ref="H761:H780" si="135">ABS(G761-1)*F761*$I$4</f>
        <v>0</v>
      </c>
      <c r="I761" s="185"/>
      <c r="J761" s="185"/>
      <c r="L761" s="185"/>
      <c r="M761" s="185"/>
      <c r="N761" s="185"/>
      <c r="O761" s="185"/>
      <c r="P761" s="185"/>
      <c r="Q761" s="185"/>
      <c r="R761" s="185"/>
      <c r="S761" s="185"/>
      <c r="U761" s="185"/>
      <c r="V761" s="185"/>
      <c r="X761" s="185"/>
      <c r="Y761" s="185"/>
      <c r="Z761" s="185"/>
      <c r="AA761" s="26"/>
      <c r="AB761" s="185"/>
      <c r="AC761" s="185"/>
      <c r="AD761" s="185"/>
      <c r="AE761" s="185"/>
      <c r="AF761" s="185"/>
      <c r="AH761" s="185"/>
      <c r="AI761" s="185"/>
      <c r="AK761" s="185"/>
      <c r="AL761" s="185"/>
      <c r="AM761" s="185"/>
      <c r="AN761" s="185"/>
      <c r="AO761" s="185"/>
      <c r="AP761" s="185"/>
      <c r="AQ761" s="185"/>
      <c r="AR761" s="185"/>
      <c r="AS761" s="185"/>
      <c r="AT761" s="185"/>
      <c r="AU761" s="185"/>
      <c r="AV761" s="185"/>
      <c r="AW761" s="185"/>
      <c r="AX761" s="185"/>
      <c r="AY761" s="185"/>
      <c r="AZ761" s="185"/>
      <c r="BA761" s="185"/>
      <c r="BB761" s="185"/>
      <c r="BC761" s="185"/>
      <c r="BD761" s="185"/>
      <c r="BE761" s="185"/>
      <c r="BF761" s="185"/>
      <c r="BG761" s="185"/>
      <c r="BH761" s="185"/>
      <c r="BI761" s="185"/>
      <c r="BJ761" s="185"/>
    </row>
    <row r="762" spans="1:62" x14ac:dyDescent="0.3">
      <c r="A762" s="24">
        <f t="shared" si="129"/>
        <v>66</v>
      </c>
      <c r="B762" s="86">
        <f t="shared" si="130"/>
        <v>0</v>
      </c>
      <c r="C762" s="23">
        <f t="shared" si="131"/>
        <v>1</v>
      </c>
      <c r="D762" s="23">
        <f t="shared" si="132"/>
        <v>0</v>
      </c>
      <c r="F762" s="86">
        <f t="shared" si="133"/>
        <v>3.7112597514144955E-3</v>
      </c>
      <c r="G762" s="23">
        <f t="shared" si="134"/>
        <v>1</v>
      </c>
      <c r="H762" s="23">
        <f t="shared" si="135"/>
        <v>0</v>
      </c>
      <c r="I762" s="185"/>
      <c r="J762" s="185"/>
      <c r="L762" s="185"/>
      <c r="M762" s="185"/>
      <c r="N762" s="185"/>
      <c r="O762" s="185"/>
      <c r="P762" s="185"/>
      <c r="Q762" s="185"/>
      <c r="R762" s="185"/>
      <c r="S762" s="185"/>
      <c r="U762" s="185"/>
      <c r="V762" s="185"/>
      <c r="X762" s="185"/>
      <c r="Y762" s="185"/>
      <c r="Z762" s="185"/>
      <c r="AA762" s="26"/>
      <c r="AB762" s="185"/>
      <c r="AC762" s="185"/>
      <c r="AD762" s="185"/>
      <c r="AE762" s="185"/>
      <c r="AF762" s="185"/>
      <c r="AH762" s="185"/>
      <c r="AI762" s="185"/>
      <c r="AK762" s="185"/>
      <c r="AL762" s="185"/>
      <c r="AM762" s="185"/>
      <c r="AN762" s="185"/>
      <c r="AO762" s="185"/>
      <c r="AP762" s="185"/>
      <c r="AQ762" s="185"/>
      <c r="AR762" s="185"/>
      <c r="AS762" s="185"/>
      <c r="AT762" s="185"/>
      <c r="AU762" s="185"/>
      <c r="AV762" s="185"/>
      <c r="AW762" s="185"/>
      <c r="AX762" s="185"/>
      <c r="AY762" s="185"/>
      <c r="AZ762" s="185"/>
      <c r="BA762" s="185"/>
      <c r="BB762" s="185"/>
      <c r="BC762" s="185"/>
      <c r="BD762" s="185"/>
      <c r="BE762" s="185"/>
      <c r="BF762" s="185"/>
      <c r="BG762" s="185"/>
      <c r="BH762" s="185"/>
      <c r="BI762" s="185"/>
      <c r="BJ762" s="185"/>
    </row>
    <row r="763" spans="1:62" x14ac:dyDescent="0.3">
      <c r="A763" s="24">
        <f t="shared" si="129"/>
        <v>67</v>
      </c>
      <c r="B763" s="86">
        <f t="shared" si="130"/>
        <v>0</v>
      </c>
      <c r="C763" s="23">
        <f t="shared" si="131"/>
        <v>1</v>
      </c>
      <c r="D763" s="23">
        <f t="shared" si="132"/>
        <v>0</v>
      </c>
      <c r="F763" s="86">
        <f t="shared" si="133"/>
        <v>3.2438742186363936E-3</v>
      </c>
      <c r="G763" s="23">
        <f t="shared" si="134"/>
        <v>1</v>
      </c>
      <c r="H763" s="23">
        <f t="shared" si="135"/>
        <v>0</v>
      </c>
      <c r="I763" s="185"/>
      <c r="J763" s="185"/>
      <c r="L763" s="185"/>
      <c r="M763" s="185"/>
      <c r="N763" s="185"/>
      <c r="O763" s="185"/>
      <c r="P763" s="185"/>
      <c r="Q763" s="185"/>
      <c r="R763" s="185"/>
      <c r="S763" s="185"/>
      <c r="U763" s="185"/>
      <c r="V763" s="185"/>
      <c r="X763" s="185"/>
      <c r="Y763" s="185"/>
      <c r="Z763" s="185"/>
      <c r="AA763" s="26"/>
      <c r="AB763" s="185"/>
      <c r="AC763" s="185"/>
      <c r="AD763" s="185"/>
      <c r="AE763" s="185"/>
      <c r="AF763" s="185"/>
      <c r="AH763" s="185"/>
      <c r="AI763" s="185"/>
      <c r="AK763" s="185"/>
      <c r="AL763" s="185"/>
      <c r="AM763" s="185"/>
      <c r="AN763" s="185"/>
      <c r="AO763" s="185"/>
      <c r="AP763" s="185"/>
      <c r="AQ763" s="185"/>
      <c r="AR763" s="185"/>
      <c r="AS763" s="185"/>
      <c r="AT763" s="185"/>
      <c r="AU763" s="185"/>
      <c r="AV763" s="185"/>
      <c r="AW763" s="185"/>
      <c r="AX763" s="185"/>
      <c r="AY763" s="185"/>
      <c r="AZ763" s="185"/>
      <c r="BA763" s="185"/>
      <c r="BB763" s="185"/>
      <c r="BC763" s="185"/>
      <c r="BD763" s="185"/>
      <c r="BE763" s="185"/>
      <c r="BF763" s="185"/>
      <c r="BG763" s="185"/>
      <c r="BH763" s="185"/>
      <c r="BI763" s="185"/>
      <c r="BJ763" s="185"/>
    </row>
    <row r="764" spans="1:62" x14ac:dyDescent="0.3">
      <c r="A764" s="24">
        <f t="shared" si="129"/>
        <v>68</v>
      </c>
      <c r="B764" s="86">
        <f t="shared" si="130"/>
        <v>0</v>
      </c>
      <c r="C764" s="23">
        <f t="shared" si="131"/>
        <v>1</v>
      </c>
      <c r="D764" s="23">
        <f t="shared" si="132"/>
        <v>0</v>
      </c>
      <c r="F764" s="86">
        <f t="shared" si="133"/>
        <v>2.8400875677104501E-3</v>
      </c>
      <c r="G764" s="23">
        <f t="shared" si="134"/>
        <v>1</v>
      </c>
      <c r="H764" s="23">
        <f t="shared" si="135"/>
        <v>0</v>
      </c>
      <c r="I764" s="185"/>
      <c r="J764" s="185"/>
      <c r="L764" s="185"/>
      <c r="M764" s="185"/>
      <c r="N764" s="185"/>
      <c r="O764" s="185"/>
      <c r="P764" s="185"/>
      <c r="Q764" s="185"/>
      <c r="R764" s="185"/>
      <c r="S764" s="185"/>
      <c r="U764" s="185"/>
      <c r="V764" s="185"/>
      <c r="X764" s="185"/>
      <c r="Y764" s="185"/>
      <c r="Z764" s="185"/>
      <c r="AA764" s="26"/>
      <c r="AB764" s="185"/>
      <c r="AC764" s="185"/>
      <c r="AD764" s="185"/>
      <c r="AE764" s="185"/>
      <c r="AF764" s="185"/>
      <c r="AH764" s="185"/>
      <c r="AI764" s="185"/>
      <c r="AK764" s="185"/>
      <c r="AL764" s="185"/>
      <c r="AM764" s="185"/>
      <c r="AN764" s="185"/>
      <c r="AO764" s="185"/>
      <c r="AP764" s="185"/>
      <c r="AQ764" s="185"/>
      <c r="AR764" s="185"/>
      <c r="AS764" s="185"/>
      <c r="AT764" s="185"/>
      <c r="AU764" s="185"/>
      <c r="AV764" s="185"/>
      <c r="AW764" s="185"/>
      <c r="AX764" s="185"/>
      <c r="AY764" s="185"/>
      <c r="AZ764" s="185"/>
      <c r="BA764" s="185"/>
      <c r="BB764" s="185"/>
      <c r="BC764" s="185"/>
      <c r="BD764" s="185"/>
      <c r="BE764" s="185"/>
      <c r="BF764" s="185"/>
      <c r="BG764" s="185"/>
      <c r="BH764" s="185"/>
      <c r="BI764" s="185"/>
      <c r="BJ764" s="185"/>
    </row>
    <row r="765" spans="1:62" x14ac:dyDescent="0.3">
      <c r="A765" s="24">
        <f t="shared" si="129"/>
        <v>69</v>
      </c>
      <c r="B765" s="86">
        <f t="shared" si="130"/>
        <v>0</v>
      </c>
      <c r="C765" s="23">
        <f t="shared" si="131"/>
        <v>1</v>
      </c>
      <c r="D765" s="23">
        <f t="shared" si="132"/>
        <v>0</v>
      </c>
      <c r="F765" s="86">
        <f t="shared" si="133"/>
        <v>2.6512783872118546E-3</v>
      </c>
      <c r="G765" s="23">
        <f t="shared" si="134"/>
        <v>1</v>
      </c>
      <c r="H765" s="23">
        <f t="shared" si="135"/>
        <v>0</v>
      </c>
      <c r="I765" s="185"/>
      <c r="J765" s="185"/>
      <c r="L765" s="185"/>
      <c r="M765" s="185"/>
      <c r="N765" s="185"/>
      <c r="O765" s="185"/>
      <c r="P765" s="185"/>
      <c r="Q765" s="185"/>
      <c r="R765" s="185"/>
      <c r="S765" s="185"/>
      <c r="U765" s="185"/>
      <c r="V765" s="185"/>
      <c r="X765" s="185"/>
      <c r="Y765" s="185"/>
      <c r="Z765" s="185"/>
      <c r="AA765" s="26"/>
      <c r="AB765" s="185"/>
      <c r="AC765" s="185"/>
      <c r="AD765" s="185"/>
      <c r="AE765" s="185"/>
      <c r="AF765" s="185"/>
      <c r="AH765" s="185"/>
      <c r="AI765" s="185"/>
      <c r="AK765" s="185"/>
      <c r="AL765" s="185"/>
      <c r="AM765" s="185"/>
      <c r="AN765" s="185"/>
      <c r="AO765" s="185"/>
      <c r="AP765" s="185"/>
      <c r="AQ765" s="185"/>
      <c r="AR765" s="185"/>
      <c r="AS765" s="185"/>
      <c r="AT765" s="185"/>
      <c r="AU765" s="185"/>
      <c r="AV765" s="185"/>
      <c r="AW765" s="185"/>
      <c r="AX765" s="185"/>
      <c r="AY765" s="185"/>
      <c r="AZ765" s="185"/>
      <c r="BA765" s="185"/>
      <c r="BB765" s="185"/>
      <c r="BC765" s="185"/>
      <c r="BD765" s="185"/>
      <c r="BE765" s="185"/>
      <c r="BF765" s="185"/>
      <c r="BG765" s="185"/>
      <c r="BH765" s="185"/>
      <c r="BI765" s="185"/>
      <c r="BJ765" s="185"/>
    </row>
    <row r="766" spans="1:62" x14ac:dyDescent="0.3">
      <c r="A766" s="24">
        <f t="shared" si="129"/>
        <v>70</v>
      </c>
      <c r="B766" s="86">
        <f t="shared" si="130"/>
        <v>0</v>
      </c>
      <c r="C766" s="23">
        <f t="shared" si="131"/>
        <v>1</v>
      </c>
      <c r="D766" s="23">
        <f t="shared" si="132"/>
        <v>0</v>
      </c>
      <c r="F766" s="86">
        <f t="shared" si="133"/>
        <v>2.2213234463571586E-3</v>
      </c>
      <c r="G766" s="23">
        <f t="shared" si="134"/>
        <v>1</v>
      </c>
      <c r="H766" s="23">
        <f t="shared" si="135"/>
        <v>0</v>
      </c>
      <c r="I766" s="185"/>
      <c r="J766" s="185"/>
      <c r="L766" s="185"/>
      <c r="M766" s="185"/>
      <c r="N766" s="185"/>
      <c r="O766" s="185"/>
      <c r="P766" s="185"/>
      <c r="Q766" s="185"/>
      <c r="R766" s="185"/>
      <c r="S766" s="185"/>
      <c r="U766" s="185"/>
      <c r="V766" s="185"/>
      <c r="X766" s="185"/>
      <c r="Y766" s="185"/>
      <c r="Z766" s="185"/>
      <c r="AA766" s="26"/>
      <c r="AB766" s="185"/>
      <c r="AC766" s="185"/>
      <c r="AD766" s="185"/>
      <c r="AE766" s="185"/>
      <c r="AF766" s="185"/>
      <c r="AH766" s="185"/>
      <c r="AI766" s="185"/>
      <c r="AK766" s="185"/>
      <c r="AL766" s="185"/>
      <c r="AM766" s="185"/>
      <c r="AN766" s="185"/>
      <c r="AO766" s="185"/>
      <c r="AP766" s="185"/>
      <c r="AQ766" s="185"/>
      <c r="AR766" s="185"/>
      <c r="AS766" s="185"/>
      <c r="AT766" s="185"/>
      <c r="AU766" s="185"/>
      <c r="AV766" s="185"/>
      <c r="AW766" s="185"/>
      <c r="AX766" s="185"/>
      <c r="AY766" s="185"/>
      <c r="AZ766" s="185"/>
      <c r="BA766" s="185"/>
      <c r="BB766" s="185"/>
      <c r="BC766" s="185"/>
      <c r="BD766" s="185"/>
      <c r="BE766" s="185"/>
      <c r="BF766" s="185"/>
      <c r="BG766" s="185"/>
      <c r="BH766" s="185"/>
      <c r="BI766" s="185"/>
      <c r="BJ766" s="185"/>
    </row>
    <row r="767" spans="1:62" x14ac:dyDescent="0.3">
      <c r="A767" s="24">
        <f t="shared" si="129"/>
        <v>71</v>
      </c>
      <c r="B767" s="86">
        <f t="shared" si="130"/>
        <v>0</v>
      </c>
      <c r="C767" s="23">
        <f t="shared" si="131"/>
        <v>1</v>
      </c>
      <c r="D767" s="23">
        <f t="shared" si="132"/>
        <v>0</v>
      </c>
      <c r="F767" s="86">
        <f t="shared" si="133"/>
        <v>1.9063102346831865E-3</v>
      </c>
      <c r="G767" s="23">
        <f t="shared" si="134"/>
        <v>1</v>
      </c>
      <c r="H767" s="23">
        <f t="shared" si="135"/>
        <v>0</v>
      </c>
      <c r="I767" s="185"/>
      <c r="J767" s="185"/>
      <c r="L767" s="185"/>
      <c r="M767" s="185"/>
      <c r="N767" s="185"/>
      <c r="O767" s="185"/>
      <c r="P767" s="185"/>
      <c r="Q767" s="185"/>
      <c r="R767" s="185"/>
      <c r="S767" s="185"/>
      <c r="U767" s="185"/>
      <c r="V767" s="185"/>
      <c r="X767" s="185"/>
      <c r="Y767" s="185"/>
      <c r="Z767" s="185"/>
      <c r="AA767" s="26"/>
      <c r="AB767" s="185"/>
      <c r="AC767" s="185"/>
      <c r="AD767" s="185"/>
      <c r="AE767" s="185"/>
      <c r="AF767" s="185"/>
      <c r="AH767" s="185"/>
      <c r="AI767" s="185"/>
      <c r="AK767" s="185"/>
      <c r="AL767" s="185"/>
      <c r="AM767" s="185"/>
      <c r="AN767" s="185"/>
      <c r="AO767" s="185"/>
      <c r="AP767" s="185"/>
      <c r="AQ767" s="185"/>
      <c r="AR767" s="185"/>
      <c r="AS767" s="185"/>
      <c r="AT767" s="185"/>
      <c r="AU767" s="185"/>
      <c r="AV767" s="185"/>
      <c r="AW767" s="185"/>
      <c r="AX767" s="185"/>
      <c r="AY767" s="185"/>
      <c r="AZ767" s="185"/>
      <c r="BA767" s="185"/>
      <c r="BB767" s="185"/>
      <c r="BC767" s="185"/>
      <c r="BD767" s="185"/>
      <c r="BE767" s="185"/>
      <c r="BF767" s="185"/>
      <c r="BG767" s="185"/>
      <c r="BH767" s="185"/>
      <c r="BI767" s="185"/>
      <c r="BJ767" s="185"/>
    </row>
    <row r="768" spans="1:62" x14ac:dyDescent="0.3">
      <c r="A768" s="24">
        <f t="shared" si="129"/>
        <v>72</v>
      </c>
      <c r="B768" s="86">
        <f t="shared" si="130"/>
        <v>0</v>
      </c>
      <c r="C768" s="23">
        <f t="shared" si="131"/>
        <v>1</v>
      </c>
      <c r="D768" s="23">
        <f t="shared" si="132"/>
        <v>0</v>
      </c>
      <c r="F768" s="86">
        <f t="shared" si="133"/>
        <v>1.5608225587883883E-3</v>
      </c>
      <c r="G768" s="23">
        <f t="shared" si="134"/>
        <v>1</v>
      </c>
      <c r="H768" s="23">
        <f t="shared" si="135"/>
        <v>0</v>
      </c>
      <c r="I768" s="185"/>
      <c r="J768" s="185"/>
      <c r="L768" s="185"/>
      <c r="M768" s="185"/>
      <c r="N768" s="185"/>
      <c r="O768" s="185"/>
      <c r="P768" s="185"/>
      <c r="Q768" s="185"/>
      <c r="R768" s="185"/>
      <c r="S768" s="185"/>
      <c r="U768" s="185"/>
      <c r="V768" s="185"/>
      <c r="X768" s="185"/>
      <c r="Y768" s="185"/>
      <c r="Z768" s="185"/>
      <c r="AA768" s="26"/>
      <c r="AB768" s="185"/>
      <c r="AC768" s="185"/>
      <c r="AD768" s="185"/>
      <c r="AE768" s="185"/>
      <c r="AF768" s="185"/>
      <c r="AH768" s="185"/>
      <c r="AI768" s="185"/>
      <c r="AK768" s="185"/>
      <c r="AL768" s="185"/>
      <c r="AM768" s="185"/>
      <c r="AN768" s="185"/>
      <c r="AO768" s="185"/>
      <c r="AP768" s="185"/>
      <c r="AQ768" s="185"/>
      <c r="AR768" s="185"/>
      <c r="AS768" s="185"/>
      <c r="AT768" s="185"/>
      <c r="AU768" s="185"/>
      <c r="AV768" s="185"/>
      <c r="AW768" s="185"/>
      <c r="AX768" s="185"/>
      <c r="AY768" s="185"/>
      <c r="AZ768" s="185"/>
      <c r="BA768" s="185"/>
      <c r="BB768" s="185"/>
      <c r="BC768" s="185"/>
      <c r="BD768" s="185"/>
      <c r="BE768" s="185"/>
      <c r="BF768" s="185"/>
      <c r="BG768" s="185"/>
      <c r="BH768" s="185"/>
      <c r="BI768" s="185"/>
      <c r="BJ768" s="185"/>
    </row>
    <row r="769" spans="1:62" x14ac:dyDescent="0.3">
      <c r="A769" s="24">
        <f t="shared" si="129"/>
        <v>73</v>
      </c>
      <c r="B769" s="86">
        <f t="shared" si="130"/>
        <v>0</v>
      </c>
      <c r="C769" s="23">
        <f t="shared" si="131"/>
        <v>1</v>
      </c>
      <c r="D769" s="23">
        <f t="shared" si="132"/>
        <v>0</v>
      </c>
      <c r="F769" s="86">
        <f t="shared" si="133"/>
        <v>1.2511092539354294E-3</v>
      </c>
      <c r="G769" s="23">
        <f t="shared" si="134"/>
        <v>1</v>
      </c>
      <c r="H769" s="23">
        <f t="shared" si="135"/>
        <v>0</v>
      </c>
      <c r="I769" s="185"/>
      <c r="J769" s="185"/>
      <c r="L769" s="185"/>
      <c r="M769" s="185"/>
      <c r="N769" s="185"/>
      <c r="O769" s="185"/>
      <c r="P769" s="185"/>
      <c r="Q769" s="185"/>
      <c r="R769" s="185"/>
      <c r="S769" s="185"/>
      <c r="U769" s="185"/>
      <c r="V769" s="185"/>
      <c r="X769" s="185"/>
      <c r="Y769" s="185"/>
      <c r="Z769" s="185"/>
      <c r="AA769" s="26"/>
      <c r="AB769" s="185"/>
      <c r="AC769" s="185"/>
      <c r="AD769" s="185"/>
      <c r="AE769" s="185"/>
      <c r="AF769" s="185"/>
      <c r="AH769" s="185"/>
      <c r="AI769" s="185"/>
      <c r="AK769" s="185"/>
      <c r="AL769" s="185"/>
      <c r="AM769" s="185"/>
      <c r="AN769" s="185"/>
      <c r="AO769" s="185"/>
      <c r="AP769" s="185"/>
      <c r="AQ769" s="185"/>
      <c r="AR769" s="185"/>
      <c r="AS769" s="185"/>
      <c r="AT769" s="185"/>
      <c r="AU769" s="185"/>
      <c r="AV769" s="185"/>
      <c r="AW769" s="185"/>
      <c r="AX769" s="185"/>
      <c r="AY769" s="185"/>
      <c r="AZ769" s="185"/>
      <c r="BA769" s="185"/>
      <c r="BB769" s="185"/>
      <c r="BC769" s="185"/>
      <c r="BD769" s="185"/>
      <c r="BE769" s="185"/>
      <c r="BF769" s="185"/>
      <c r="BG769" s="185"/>
      <c r="BH769" s="185"/>
      <c r="BI769" s="185"/>
      <c r="BJ769" s="185"/>
    </row>
    <row r="770" spans="1:62" x14ac:dyDescent="0.3">
      <c r="A770" s="24">
        <f t="shared" si="129"/>
        <v>74</v>
      </c>
      <c r="B770" s="86">
        <f t="shared" si="130"/>
        <v>0</v>
      </c>
      <c r="C770" s="23">
        <f t="shared" si="131"/>
        <v>1</v>
      </c>
      <c r="D770" s="23">
        <f t="shared" si="132"/>
        <v>0</v>
      </c>
      <c r="F770" s="86">
        <f t="shared" si="133"/>
        <v>9.6259557636652299E-4</v>
      </c>
      <c r="G770" s="23">
        <f t="shared" si="134"/>
        <v>1</v>
      </c>
      <c r="H770" s="23">
        <f t="shared" si="135"/>
        <v>0</v>
      </c>
      <c r="I770" s="185"/>
      <c r="J770" s="185"/>
      <c r="L770" s="185"/>
      <c r="M770" s="185"/>
      <c r="N770" s="185"/>
      <c r="O770" s="185"/>
      <c r="P770" s="185"/>
      <c r="Q770" s="185"/>
      <c r="R770" s="185"/>
      <c r="S770" s="185"/>
      <c r="U770" s="185"/>
      <c r="V770" s="185"/>
      <c r="X770" s="185"/>
      <c r="Y770" s="185"/>
      <c r="Z770" s="185"/>
      <c r="AA770" s="26"/>
      <c r="AB770" s="185"/>
      <c r="AC770" s="185"/>
      <c r="AD770" s="185"/>
      <c r="AE770" s="185"/>
      <c r="AF770" s="185"/>
      <c r="AH770" s="185"/>
      <c r="AI770" s="185"/>
      <c r="AK770" s="185"/>
      <c r="AL770" s="185"/>
      <c r="AM770" s="185"/>
      <c r="AN770" s="185"/>
      <c r="AO770" s="185"/>
      <c r="AP770" s="185"/>
      <c r="AQ770" s="185"/>
      <c r="AR770" s="185"/>
      <c r="AS770" s="185"/>
      <c r="AT770" s="185"/>
      <c r="AU770" s="185"/>
      <c r="AV770" s="185"/>
      <c r="AW770" s="185"/>
      <c r="AX770" s="185"/>
      <c r="AY770" s="185"/>
      <c r="AZ770" s="185"/>
      <c r="BA770" s="185"/>
      <c r="BB770" s="185"/>
      <c r="BC770" s="185"/>
      <c r="BD770" s="185"/>
      <c r="BE770" s="185"/>
      <c r="BF770" s="185"/>
      <c r="BG770" s="185"/>
      <c r="BH770" s="185"/>
      <c r="BI770" s="185"/>
      <c r="BJ770" s="185"/>
    </row>
    <row r="771" spans="1:62" x14ac:dyDescent="0.3">
      <c r="A771" s="24">
        <f t="shared" si="129"/>
        <v>75</v>
      </c>
      <c r="B771" s="86">
        <f t="shared" si="130"/>
        <v>0</v>
      </c>
      <c r="C771" s="23">
        <f t="shared" si="131"/>
        <v>1</v>
      </c>
      <c r="D771" s="23">
        <f t="shared" si="132"/>
        <v>0</v>
      </c>
      <c r="F771" s="86">
        <f t="shared" si="133"/>
        <v>7.5888040793382796E-4</v>
      </c>
      <c r="G771" s="23">
        <f t="shared" si="134"/>
        <v>1</v>
      </c>
      <c r="H771" s="23">
        <f t="shared" si="135"/>
        <v>0</v>
      </c>
      <c r="I771" s="185"/>
      <c r="J771" s="185"/>
      <c r="L771" s="185"/>
      <c r="M771" s="185"/>
      <c r="N771" s="185"/>
      <c r="O771" s="185"/>
      <c r="P771" s="185"/>
      <c r="Q771" s="185"/>
      <c r="R771" s="185"/>
      <c r="S771" s="185"/>
      <c r="U771" s="185"/>
      <c r="V771" s="185"/>
      <c r="X771" s="185"/>
      <c r="Y771" s="185"/>
      <c r="Z771" s="185"/>
      <c r="AA771" s="26"/>
      <c r="AB771" s="185"/>
      <c r="AC771" s="185"/>
      <c r="AD771" s="185"/>
      <c r="AE771" s="185"/>
      <c r="AF771" s="185"/>
      <c r="AH771" s="185"/>
      <c r="AI771" s="185"/>
      <c r="AK771" s="185"/>
      <c r="AL771" s="185"/>
      <c r="AM771" s="185"/>
      <c r="AN771" s="185"/>
      <c r="AO771" s="185"/>
      <c r="AP771" s="185"/>
      <c r="AQ771" s="185"/>
      <c r="AR771" s="185"/>
      <c r="AS771" s="185"/>
      <c r="AT771" s="185"/>
      <c r="AU771" s="185"/>
      <c r="AV771" s="185"/>
      <c r="AW771" s="185"/>
      <c r="AX771" s="185"/>
      <c r="AY771" s="185"/>
      <c r="AZ771" s="185"/>
      <c r="BA771" s="185"/>
      <c r="BB771" s="185"/>
      <c r="BC771" s="185"/>
      <c r="BD771" s="185"/>
      <c r="BE771" s="185"/>
      <c r="BF771" s="185"/>
      <c r="BG771" s="185"/>
      <c r="BH771" s="185"/>
      <c r="BI771" s="185"/>
      <c r="BJ771" s="185"/>
    </row>
    <row r="772" spans="1:62" x14ac:dyDescent="0.3">
      <c r="A772" s="24">
        <f t="shared" si="129"/>
        <v>76</v>
      </c>
      <c r="B772" s="86">
        <f t="shared" si="130"/>
        <v>0</v>
      </c>
      <c r="C772" s="23">
        <f t="shared" si="131"/>
        <v>1</v>
      </c>
      <c r="D772" s="23">
        <f t="shared" si="132"/>
        <v>0</v>
      </c>
      <c r="F772" s="86">
        <f t="shared" si="133"/>
        <v>5.1309722910934078E-4</v>
      </c>
      <c r="G772" s="23">
        <f t="shared" si="134"/>
        <v>1</v>
      </c>
      <c r="H772" s="23">
        <f t="shared" si="135"/>
        <v>0</v>
      </c>
      <c r="I772" s="185"/>
      <c r="J772" s="185"/>
      <c r="L772" s="185"/>
      <c r="M772" s="185"/>
      <c r="N772" s="185"/>
      <c r="O772" s="185"/>
      <c r="P772" s="185"/>
      <c r="Q772" s="185"/>
      <c r="R772" s="185"/>
      <c r="S772" s="185"/>
      <c r="U772" s="185"/>
      <c r="V772" s="185"/>
      <c r="X772" s="185"/>
      <c r="Y772" s="185"/>
      <c r="Z772" s="185"/>
      <c r="AA772" s="26"/>
      <c r="AB772" s="185"/>
      <c r="AC772" s="185"/>
      <c r="AD772" s="185"/>
      <c r="AE772" s="185"/>
      <c r="AF772" s="185"/>
      <c r="AH772" s="185"/>
      <c r="AI772" s="185"/>
      <c r="AK772" s="185"/>
      <c r="AL772" s="185"/>
      <c r="AM772" s="185"/>
      <c r="AN772" s="185"/>
      <c r="AO772" s="185"/>
      <c r="AP772" s="185"/>
      <c r="AQ772" s="185"/>
      <c r="AR772" s="185"/>
      <c r="AS772" s="185"/>
      <c r="AT772" s="185"/>
      <c r="AU772" s="185"/>
      <c r="AV772" s="185"/>
      <c r="AW772" s="185"/>
      <c r="AX772" s="185"/>
      <c r="AY772" s="185"/>
      <c r="AZ772" s="185"/>
      <c r="BA772" s="185"/>
      <c r="BB772" s="185"/>
      <c r="BC772" s="185"/>
      <c r="BD772" s="185"/>
      <c r="BE772" s="185"/>
      <c r="BF772" s="185"/>
      <c r="BG772" s="185"/>
      <c r="BH772" s="185"/>
      <c r="BI772" s="185"/>
      <c r="BJ772" s="185"/>
    </row>
    <row r="773" spans="1:62" x14ac:dyDescent="0.3">
      <c r="A773" s="24">
        <f>A676</f>
        <v>77</v>
      </c>
      <c r="B773" s="86">
        <f t="shared" si="130"/>
        <v>0</v>
      </c>
      <c r="C773" s="23">
        <f t="shared" si="131"/>
        <v>1</v>
      </c>
      <c r="D773" s="23">
        <f t="shared" si="132"/>
        <v>0</v>
      </c>
      <c r="F773" s="86">
        <f t="shared" si="133"/>
        <v>3.6238112888677771E-4</v>
      </c>
      <c r="G773" s="23">
        <f t="shared" si="134"/>
        <v>1</v>
      </c>
      <c r="H773" s="23">
        <f t="shared" si="135"/>
        <v>0</v>
      </c>
      <c r="I773" s="185"/>
      <c r="J773" s="185"/>
      <c r="L773" s="185"/>
      <c r="M773" s="185"/>
      <c r="N773" s="185"/>
      <c r="O773" s="185"/>
      <c r="P773" s="185"/>
      <c r="Q773" s="185"/>
      <c r="R773" s="185"/>
      <c r="S773" s="185"/>
      <c r="U773" s="185"/>
      <c r="V773" s="185"/>
      <c r="X773" s="185"/>
      <c r="Y773" s="185"/>
      <c r="Z773" s="185"/>
      <c r="AA773" s="26"/>
      <c r="AB773" s="185"/>
      <c r="AC773" s="185"/>
      <c r="AD773" s="185"/>
      <c r="AE773" s="185"/>
      <c r="AF773" s="185"/>
      <c r="AH773" s="185"/>
      <c r="AI773" s="185"/>
      <c r="AK773" s="185"/>
      <c r="AL773" s="185"/>
      <c r="AM773" s="185"/>
      <c r="AN773" s="185"/>
      <c r="AO773" s="185"/>
      <c r="AP773" s="185"/>
      <c r="AQ773" s="185"/>
      <c r="AR773" s="185"/>
      <c r="AS773" s="185"/>
      <c r="AT773" s="185"/>
      <c r="AU773" s="185"/>
      <c r="AV773" s="185"/>
      <c r="AW773" s="185"/>
      <c r="AX773" s="185"/>
      <c r="AY773" s="185"/>
      <c r="AZ773" s="185"/>
      <c r="BA773" s="185"/>
      <c r="BB773" s="185"/>
      <c r="BC773" s="185"/>
      <c r="BD773" s="185"/>
      <c r="BE773" s="185"/>
      <c r="BF773" s="185"/>
      <c r="BG773" s="185"/>
      <c r="BH773" s="185"/>
      <c r="BI773" s="185"/>
      <c r="BJ773" s="185"/>
    </row>
    <row r="774" spans="1:62" x14ac:dyDescent="0.3">
      <c r="A774" s="24">
        <f t="shared" ref="A774:A780" si="136">A677</f>
        <v>78</v>
      </c>
      <c r="B774" s="86">
        <f t="shared" si="130"/>
        <v>0</v>
      </c>
      <c r="C774" s="23">
        <f t="shared" si="131"/>
        <v>1</v>
      </c>
      <c r="D774" s="23">
        <f t="shared" si="132"/>
        <v>0</v>
      </c>
      <c r="F774" s="86">
        <f t="shared" si="133"/>
        <v>2.9712602615305269E-4</v>
      </c>
      <c r="G774" s="23">
        <f t="shared" si="134"/>
        <v>1</v>
      </c>
      <c r="H774" s="23">
        <f t="shared" si="135"/>
        <v>0</v>
      </c>
      <c r="I774" s="185"/>
      <c r="J774" s="185"/>
      <c r="L774" s="185"/>
      <c r="M774" s="185"/>
      <c r="N774" s="185"/>
      <c r="O774" s="185"/>
      <c r="P774" s="185"/>
      <c r="Q774" s="185"/>
      <c r="R774" s="185"/>
      <c r="S774" s="185"/>
      <c r="U774" s="185"/>
      <c r="V774" s="185"/>
      <c r="X774" s="185"/>
      <c r="Y774" s="185"/>
      <c r="Z774" s="185"/>
      <c r="AA774" s="26"/>
      <c r="AB774" s="185"/>
      <c r="AC774" s="185"/>
      <c r="AD774" s="185"/>
      <c r="AE774" s="185"/>
      <c r="AF774" s="185"/>
      <c r="AH774" s="185"/>
      <c r="AI774" s="185"/>
      <c r="AK774" s="185"/>
      <c r="AL774" s="185"/>
      <c r="AM774" s="185"/>
      <c r="AN774" s="185"/>
      <c r="AO774" s="185"/>
      <c r="AP774" s="185"/>
      <c r="AQ774" s="185"/>
      <c r="AR774" s="185"/>
      <c r="AS774" s="185"/>
      <c r="AT774" s="185"/>
      <c r="AU774" s="185"/>
      <c r="AV774" s="185"/>
      <c r="AW774" s="185"/>
      <c r="AX774" s="185"/>
      <c r="AY774" s="185"/>
      <c r="AZ774" s="185"/>
      <c r="BA774" s="185"/>
      <c r="BB774" s="185"/>
      <c r="BC774" s="185"/>
      <c r="BD774" s="185"/>
      <c r="BE774" s="185"/>
      <c r="BF774" s="185"/>
      <c r="BG774" s="185"/>
      <c r="BH774" s="185"/>
      <c r="BI774" s="185"/>
      <c r="BJ774" s="185"/>
    </row>
    <row r="775" spans="1:62" x14ac:dyDescent="0.3">
      <c r="A775" s="24">
        <f t="shared" si="136"/>
        <v>79</v>
      </c>
      <c r="B775" s="86">
        <f t="shared" si="130"/>
        <v>0</v>
      </c>
      <c r="C775" s="23">
        <f t="shared" si="131"/>
        <v>1</v>
      </c>
      <c r="D775" s="23">
        <f t="shared" si="132"/>
        <v>0</v>
      </c>
      <c r="F775" s="86">
        <f t="shared" si="133"/>
        <v>2.0272143590375501E-4</v>
      </c>
      <c r="G775" s="23">
        <f t="shared" si="134"/>
        <v>1</v>
      </c>
      <c r="H775" s="23">
        <f t="shared" si="135"/>
        <v>0</v>
      </c>
      <c r="I775" s="185"/>
      <c r="J775" s="185"/>
      <c r="L775" s="185"/>
      <c r="M775" s="185"/>
      <c r="N775" s="185"/>
      <c r="O775" s="185"/>
      <c r="P775" s="185"/>
      <c r="Q775" s="185"/>
      <c r="R775" s="185"/>
      <c r="S775" s="185"/>
      <c r="U775" s="185"/>
      <c r="V775" s="185"/>
      <c r="X775" s="185"/>
      <c r="Y775" s="185"/>
      <c r="Z775" s="185"/>
      <c r="AA775" s="26"/>
      <c r="AB775" s="185"/>
      <c r="AC775" s="185"/>
      <c r="AD775" s="185"/>
      <c r="AE775" s="185"/>
      <c r="AF775" s="185"/>
      <c r="AH775" s="185"/>
      <c r="AI775" s="185"/>
      <c r="AK775" s="185"/>
      <c r="AL775" s="185"/>
      <c r="AM775" s="185"/>
      <c r="AN775" s="185"/>
      <c r="AO775" s="185"/>
      <c r="AP775" s="185"/>
      <c r="AQ775" s="185"/>
      <c r="AR775" s="185"/>
      <c r="AS775" s="185"/>
      <c r="AT775" s="185"/>
      <c r="AU775" s="185"/>
      <c r="AV775" s="185"/>
      <c r="AW775" s="185"/>
      <c r="AX775" s="185"/>
      <c r="AY775" s="185"/>
      <c r="AZ775" s="185"/>
      <c r="BA775" s="185"/>
      <c r="BB775" s="185"/>
      <c r="BC775" s="185"/>
      <c r="BD775" s="185"/>
      <c r="BE775" s="185"/>
      <c r="BF775" s="185"/>
      <c r="BG775" s="185"/>
      <c r="BH775" s="185"/>
      <c r="BI775" s="185"/>
      <c r="BJ775" s="185"/>
    </row>
    <row r="776" spans="1:62" x14ac:dyDescent="0.3">
      <c r="A776" s="24">
        <f t="shared" si="136"/>
        <v>80</v>
      </c>
      <c r="B776" s="86">
        <f t="shared" si="130"/>
        <v>0</v>
      </c>
      <c r="C776" s="23">
        <f t="shared" si="131"/>
        <v>1</v>
      </c>
      <c r="D776" s="23">
        <f t="shared" si="132"/>
        <v>0</v>
      </c>
      <c r="F776" s="86">
        <f t="shared" si="133"/>
        <v>1.4740365845942972E-4</v>
      </c>
      <c r="G776" s="23">
        <f t="shared" si="134"/>
        <v>1</v>
      </c>
      <c r="H776" s="23">
        <f t="shared" si="135"/>
        <v>0</v>
      </c>
      <c r="I776" s="185"/>
      <c r="J776" s="185"/>
      <c r="L776" s="185"/>
      <c r="M776" s="185"/>
      <c r="N776" s="185"/>
      <c r="O776" s="185"/>
      <c r="P776" s="185"/>
      <c r="Q776" s="185"/>
      <c r="R776" s="185"/>
      <c r="S776" s="185"/>
      <c r="U776" s="185"/>
      <c r="V776" s="185"/>
      <c r="X776" s="185"/>
      <c r="Y776" s="185"/>
      <c r="Z776" s="185"/>
      <c r="AA776" s="26"/>
      <c r="AB776" s="185"/>
      <c r="AC776" s="185"/>
      <c r="AD776" s="185"/>
      <c r="AE776" s="185"/>
      <c r="AF776" s="185"/>
      <c r="AH776" s="185"/>
      <c r="AI776" s="185"/>
      <c r="AK776" s="185"/>
      <c r="AL776" s="185"/>
      <c r="AM776" s="185"/>
      <c r="AN776" s="185"/>
      <c r="AO776" s="185"/>
      <c r="AP776" s="185"/>
      <c r="AQ776" s="185"/>
      <c r="AR776" s="185"/>
      <c r="AS776" s="185"/>
      <c r="AT776" s="185"/>
      <c r="AU776" s="185"/>
      <c r="AV776" s="185"/>
      <c r="AW776" s="185"/>
      <c r="AX776" s="185"/>
      <c r="AY776" s="185"/>
      <c r="AZ776" s="185"/>
      <c r="BA776" s="185"/>
      <c r="BB776" s="185"/>
      <c r="BC776" s="185"/>
      <c r="BD776" s="185"/>
      <c r="BE776" s="185"/>
      <c r="BF776" s="185"/>
      <c r="BG776" s="185"/>
      <c r="BH776" s="185"/>
      <c r="BI776" s="185"/>
      <c r="BJ776" s="185"/>
    </row>
    <row r="777" spans="1:62" x14ac:dyDescent="0.3">
      <c r="A777" s="24">
        <f t="shared" si="136"/>
        <v>81</v>
      </c>
      <c r="B777" s="86">
        <f t="shared" si="130"/>
        <v>0</v>
      </c>
      <c r="C777" s="23">
        <f t="shared" si="131"/>
        <v>1</v>
      </c>
      <c r="D777" s="23">
        <f t="shared" si="132"/>
        <v>0</v>
      </c>
      <c r="F777" s="86">
        <f t="shared" si="133"/>
        <v>8.5129753312524574E-5</v>
      </c>
      <c r="G777" s="23">
        <f t="shared" si="134"/>
        <v>1</v>
      </c>
      <c r="H777" s="23">
        <f t="shared" si="135"/>
        <v>0</v>
      </c>
      <c r="I777" s="185"/>
      <c r="J777" s="185"/>
      <c r="L777" s="185"/>
      <c r="M777" s="185"/>
      <c r="N777" s="185"/>
      <c r="O777" s="185"/>
      <c r="P777" s="185"/>
      <c r="Q777" s="185"/>
      <c r="R777" s="185"/>
      <c r="S777" s="185"/>
      <c r="U777" s="185"/>
      <c r="V777" s="185"/>
      <c r="X777" s="185"/>
      <c r="Y777" s="185"/>
      <c r="Z777" s="185"/>
      <c r="AA777" s="26"/>
      <c r="AB777" s="185"/>
      <c r="AC777" s="185"/>
      <c r="AD777" s="185"/>
      <c r="AE777" s="185"/>
      <c r="AF777" s="185"/>
      <c r="AH777" s="185"/>
      <c r="AI777" s="185"/>
      <c r="AK777" s="185"/>
      <c r="AL777" s="185"/>
      <c r="AM777" s="185"/>
      <c r="AN777" s="185"/>
      <c r="AO777" s="185"/>
      <c r="AP777" s="185"/>
      <c r="AQ777" s="185"/>
      <c r="AR777" s="185"/>
      <c r="AS777" s="185"/>
      <c r="AT777" s="185"/>
      <c r="AU777" s="185"/>
      <c r="AV777" s="185"/>
      <c r="AW777" s="185"/>
      <c r="AX777" s="185"/>
      <c r="AY777" s="185"/>
      <c r="AZ777" s="185"/>
      <c r="BA777" s="185"/>
      <c r="BB777" s="185"/>
      <c r="BC777" s="185"/>
      <c r="BD777" s="185"/>
      <c r="BE777" s="185"/>
      <c r="BF777" s="185"/>
      <c r="BG777" s="185"/>
      <c r="BH777" s="185"/>
      <c r="BI777" s="185"/>
      <c r="BJ777" s="185"/>
    </row>
    <row r="778" spans="1:62" x14ac:dyDescent="0.3">
      <c r="A778" s="24">
        <f t="shared" si="136"/>
        <v>82</v>
      </c>
      <c r="B778" s="86">
        <f t="shared" si="130"/>
        <v>0</v>
      </c>
      <c r="C778" s="23">
        <f t="shared" si="131"/>
        <v>1</v>
      </c>
      <c r="D778" s="23">
        <f t="shared" si="132"/>
        <v>0</v>
      </c>
      <c r="F778" s="86">
        <f t="shared" si="133"/>
        <v>4.6374184683865525E-5</v>
      </c>
      <c r="G778" s="23">
        <f t="shared" si="134"/>
        <v>1</v>
      </c>
      <c r="H778" s="23">
        <f t="shared" si="135"/>
        <v>0</v>
      </c>
      <c r="I778" s="185"/>
      <c r="J778" s="185"/>
      <c r="L778" s="185"/>
      <c r="M778" s="185"/>
      <c r="N778" s="185"/>
      <c r="O778" s="185"/>
      <c r="P778" s="185"/>
      <c r="Q778" s="185"/>
      <c r="R778" s="185"/>
      <c r="S778" s="185"/>
      <c r="U778" s="185"/>
      <c r="V778" s="185"/>
      <c r="X778" s="185"/>
      <c r="Y778" s="185"/>
      <c r="Z778" s="185"/>
      <c r="AA778" s="26"/>
      <c r="AB778" s="185"/>
      <c r="AC778" s="185"/>
      <c r="AD778" s="185"/>
      <c r="AE778" s="185"/>
      <c r="AF778" s="185"/>
      <c r="AH778" s="185"/>
      <c r="AI778" s="185"/>
      <c r="AK778" s="185"/>
      <c r="AL778" s="185"/>
      <c r="AM778" s="185"/>
      <c r="AN778" s="185"/>
      <c r="AO778" s="185"/>
      <c r="AP778" s="185"/>
      <c r="AQ778" s="185"/>
      <c r="AR778" s="185"/>
      <c r="AS778" s="185"/>
      <c r="AT778" s="185"/>
      <c r="AU778" s="185"/>
      <c r="AV778" s="185"/>
      <c r="AW778" s="185"/>
      <c r="AX778" s="185"/>
      <c r="AY778" s="185"/>
      <c r="AZ778" s="185"/>
      <c r="BA778" s="185"/>
      <c r="BB778" s="185"/>
      <c r="BC778" s="185"/>
      <c r="BD778" s="185"/>
      <c r="BE778" s="185"/>
      <c r="BF778" s="185"/>
      <c r="BG778" s="185"/>
      <c r="BH778" s="185"/>
      <c r="BI778" s="185"/>
      <c r="BJ778" s="185"/>
    </row>
    <row r="779" spans="1:62" x14ac:dyDescent="0.3">
      <c r="A779" s="24">
        <f t="shared" si="136"/>
        <v>83</v>
      </c>
      <c r="B779" s="86">
        <f t="shared" si="130"/>
        <v>0</v>
      </c>
      <c r="C779" s="23">
        <f t="shared" si="131"/>
        <v>1</v>
      </c>
      <c r="D779" s="23">
        <f t="shared" si="132"/>
        <v>0</v>
      </c>
      <c r="F779" s="86">
        <f t="shared" si="133"/>
        <v>6.3598881852158432E-5</v>
      </c>
      <c r="G779" s="23">
        <f t="shared" si="134"/>
        <v>1</v>
      </c>
      <c r="H779" s="23">
        <f t="shared" si="135"/>
        <v>0</v>
      </c>
      <c r="I779" s="185"/>
      <c r="J779" s="185"/>
      <c r="L779" s="185"/>
      <c r="M779" s="185"/>
      <c r="N779" s="185"/>
      <c r="O779" s="185"/>
      <c r="P779" s="185"/>
      <c r="Q779" s="185"/>
      <c r="R779" s="185"/>
      <c r="S779" s="185"/>
      <c r="U779" s="185"/>
      <c r="V779" s="185"/>
      <c r="X779" s="185"/>
      <c r="Y779" s="185"/>
      <c r="Z779" s="185"/>
      <c r="AA779" s="26"/>
      <c r="AB779" s="185"/>
      <c r="AC779" s="185"/>
      <c r="AD779" s="185"/>
      <c r="AE779" s="185"/>
      <c r="AF779" s="185"/>
      <c r="AH779" s="185"/>
      <c r="AI779" s="185"/>
      <c r="AK779" s="185"/>
      <c r="AL779" s="185"/>
      <c r="AM779" s="185"/>
      <c r="AN779" s="185"/>
      <c r="AO779" s="185"/>
      <c r="AP779" s="185"/>
      <c r="AQ779" s="185"/>
      <c r="AR779" s="185"/>
      <c r="AS779" s="185"/>
      <c r="AT779" s="185"/>
      <c r="AU779" s="185"/>
      <c r="AV779" s="185"/>
      <c r="AW779" s="185"/>
      <c r="AX779" s="185"/>
      <c r="AY779" s="185"/>
      <c r="AZ779" s="185"/>
      <c r="BA779" s="185"/>
      <c r="BB779" s="185"/>
      <c r="BC779" s="185"/>
      <c r="BD779" s="185"/>
      <c r="BE779" s="185"/>
      <c r="BF779" s="185"/>
      <c r="BG779" s="185"/>
      <c r="BH779" s="185"/>
      <c r="BI779" s="185"/>
      <c r="BJ779" s="185"/>
    </row>
    <row r="780" spans="1:62" x14ac:dyDescent="0.3">
      <c r="A780" s="24" t="str">
        <f t="shared" si="136"/>
        <v>NNNN</v>
      </c>
      <c r="B780" s="86">
        <f t="shared" si="130"/>
        <v>0</v>
      </c>
      <c r="C780" s="23">
        <f t="shared" si="131"/>
        <v>1</v>
      </c>
      <c r="D780" s="23">
        <f t="shared" si="132"/>
        <v>0</v>
      </c>
      <c r="F780" s="86">
        <f t="shared" si="133"/>
        <v>0.18173711733430586</v>
      </c>
      <c r="G780" s="23">
        <f t="shared" si="134"/>
        <v>1</v>
      </c>
      <c r="H780" s="23">
        <f t="shared" si="135"/>
        <v>0</v>
      </c>
      <c r="I780" s="185"/>
      <c r="J780" s="185"/>
      <c r="L780" s="185"/>
      <c r="M780" s="185"/>
      <c r="N780" s="185"/>
      <c r="O780" s="185"/>
      <c r="P780" s="185"/>
      <c r="Q780" s="185"/>
      <c r="R780" s="185"/>
      <c r="S780" s="185"/>
      <c r="U780" s="185"/>
      <c r="V780" s="185"/>
      <c r="X780" s="185"/>
      <c r="Y780" s="185"/>
      <c r="Z780" s="185"/>
      <c r="AA780" s="26"/>
      <c r="AB780" s="185"/>
      <c r="AC780" s="185"/>
      <c r="AD780" s="185"/>
      <c r="AE780" s="185"/>
      <c r="AF780" s="185"/>
      <c r="AH780" s="185"/>
      <c r="AI780" s="185"/>
      <c r="AK780" s="185"/>
      <c r="AL780" s="185"/>
      <c r="AM780" s="185"/>
      <c r="AN780" s="185"/>
      <c r="AO780" s="185"/>
      <c r="AP780" s="185"/>
      <c r="AQ780" s="185"/>
      <c r="AR780" s="185"/>
      <c r="AS780" s="185"/>
      <c r="AT780" s="185"/>
      <c r="AU780" s="185"/>
      <c r="AV780" s="185"/>
      <c r="AW780" s="185"/>
      <c r="AX780" s="185"/>
      <c r="AY780" s="185"/>
      <c r="AZ780" s="185"/>
      <c r="BA780" s="185"/>
      <c r="BB780" s="185"/>
      <c r="BC780" s="185"/>
      <c r="BD780" s="185"/>
      <c r="BE780" s="185"/>
      <c r="BF780" s="185"/>
      <c r="BG780" s="185"/>
      <c r="BH780" s="185"/>
      <c r="BI780" s="185"/>
      <c r="BJ780" s="185"/>
    </row>
    <row r="781" spans="1:62" x14ac:dyDescent="0.3">
      <c r="A781" s="24"/>
      <c r="B781" s="185"/>
      <c r="D781" s="184"/>
      <c r="F781" s="26"/>
      <c r="G781" s="26"/>
      <c r="H781" s="184"/>
      <c r="I781" s="185"/>
      <c r="J781" s="185"/>
      <c r="L781" s="185"/>
      <c r="M781" s="185"/>
      <c r="N781" s="185"/>
      <c r="O781" s="185"/>
      <c r="P781" s="185"/>
      <c r="Q781" s="185"/>
      <c r="R781" s="185"/>
      <c r="S781" s="185"/>
      <c r="U781" s="185"/>
      <c r="V781" s="185"/>
      <c r="X781" s="185"/>
      <c r="Y781" s="185"/>
      <c r="Z781" s="185"/>
      <c r="AA781" s="26"/>
      <c r="AB781" s="185"/>
      <c r="AC781" s="185"/>
      <c r="AD781" s="185"/>
      <c r="AE781" s="185"/>
      <c r="AF781" s="185"/>
      <c r="AH781" s="185"/>
      <c r="AI781" s="185"/>
      <c r="AK781" s="185"/>
      <c r="AL781" s="185"/>
      <c r="AM781" s="185"/>
      <c r="AN781" s="185"/>
      <c r="AO781" s="185"/>
      <c r="AP781" s="185"/>
      <c r="AQ781" s="185"/>
      <c r="AR781" s="185"/>
      <c r="AS781" s="185"/>
      <c r="AT781" s="185"/>
      <c r="AU781" s="185"/>
      <c r="AV781" s="185"/>
      <c r="AW781" s="185"/>
      <c r="AX781" s="185"/>
      <c r="AY781" s="185"/>
      <c r="AZ781" s="185"/>
      <c r="BA781" s="185"/>
      <c r="BB781" s="185"/>
      <c r="BC781" s="185"/>
      <c r="BD781" s="185"/>
      <c r="BE781" s="185"/>
      <c r="BF781" s="185"/>
      <c r="BG781" s="185"/>
      <c r="BH781" s="185"/>
      <c r="BI781" s="185"/>
      <c r="BJ781" s="185"/>
    </row>
    <row r="782" spans="1:62" x14ac:dyDescent="0.3">
      <c r="A782" s="184"/>
      <c r="B782" s="86"/>
      <c r="C782" s="184" t="s">
        <v>116</v>
      </c>
      <c r="D782" s="23">
        <f>SUM(D696:D780)</f>
        <v>5.387014974822283E-2</v>
      </c>
      <c r="F782" s="86"/>
      <c r="G782" s="184" t="s">
        <v>117</v>
      </c>
      <c r="H782" s="23">
        <f>SUM(H696:H780)</f>
        <v>5.3870149748229554E-2</v>
      </c>
      <c r="I782" s="185"/>
      <c r="J782" s="185"/>
      <c r="L782" s="185"/>
      <c r="M782" s="185"/>
      <c r="N782" s="185"/>
      <c r="O782" s="185"/>
      <c r="P782" s="185"/>
      <c r="Q782" s="185"/>
      <c r="R782" s="185"/>
      <c r="S782" s="185"/>
      <c r="U782" s="185"/>
      <c r="V782" s="185"/>
      <c r="X782" s="185"/>
      <c r="Y782" s="185"/>
      <c r="Z782" s="185"/>
      <c r="AA782" s="26"/>
      <c r="AB782" s="185"/>
      <c r="AC782" s="185"/>
      <c r="AD782" s="185"/>
      <c r="AE782" s="185"/>
      <c r="AF782" s="185"/>
      <c r="AH782" s="185"/>
      <c r="AI782" s="185"/>
      <c r="AK782" s="185"/>
      <c r="AL782" s="185"/>
      <c r="AM782" s="185"/>
      <c r="AN782" s="185"/>
      <c r="AO782" s="185"/>
      <c r="AP782" s="185"/>
      <c r="AQ782" s="185"/>
      <c r="AR782" s="185"/>
      <c r="AS782" s="185"/>
      <c r="AT782" s="185"/>
      <c r="AU782" s="185"/>
      <c r="AV782" s="185"/>
      <c r="AW782" s="185"/>
      <c r="AX782" s="185"/>
      <c r="AY782" s="185"/>
      <c r="AZ782" s="185"/>
      <c r="BA782" s="185"/>
      <c r="BB782" s="185"/>
      <c r="BC782" s="185"/>
      <c r="BD782" s="185"/>
      <c r="BE782" s="185"/>
      <c r="BF782" s="185"/>
      <c r="BG782" s="185"/>
      <c r="BH782" s="185"/>
      <c r="BI782" s="185"/>
      <c r="BJ782" s="185"/>
    </row>
    <row r="783" spans="1:62" x14ac:dyDescent="0.3">
      <c r="A783" s="184"/>
      <c r="B783" s="185"/>
      <c r="C783" s="185"/>
      <c r="D783" s="185"/>
      <c r="E783" s="185"/>
      <c r="F783" s="185"/>
      <c r="G783" s="26"/>
      <c r="H783" s="26"/>
      <c r="I783" s="185"/>
      <c r="J783" s="185"/>
      <c r="L783" s="185"/>
      <c r="M783" s="185"/>
      <c r="N783" s="185"/>
      <c r="O783" s="185"/>
      <c r="P783" s="185"/>
      <c r="Q783" s="185"/>
      <c r="R783" s="185"/>
      <c r="S783" s="185"/>
      <c r="U783" s="185"/>
      <c r="V783" s="185"/>
      <c r="X783" s="185"/>
      <c r="Y783" s="185"/>
      <c r="Z783" s="185"/>
      <c r="AA783" s="26"/>
      <c r="AB783" s="185"/>
      <c r="AC783" s="185"/>
      <c r="AD783" s="185"/>
      <c r="AE783" s="185"/>
      <c r="AF783" s="185"/>
      <c r="AH783" s="185"/>
      <c r="AI783" s="185"/>
      <c r="AK783" s="185"/>
      <c r="AL783" s="185"/>
      <c r="AM783" s="185"/>
      <c r="AN783" s="185"/>
      <c r="AO783" s="185"/>
      <c r="AP783" s="185"/>
      <c r="AQ783" s="185"/>
      <c r="AR783" s="185"/>
      <c r="AS783" s="185"/>
      <c r="AT783" s="185"/>
      <c r="AU783" s="185"/>
      <c r="AV783" s="185"/>
      <c r="AW783" s="185"/>
      <c r="AX783" s="185"/>
      <c r="AY783" s="185"/>
      <c r="AZ783" s="185"/>
      <c r="BA783" s="185"/>
      <c r="BB783" s="185"/>
      <c r="BC783" s="185"/>
      <c r="BD783" s="185"/>
      <c r="BE783" s="185"/>
      <c r="BF783" s="185"/>
      <c r="BG783" s="185"/>
      <c r="BH783" s="185"/>
      <c r="BI783" s="185"/>
      <c r="BJ783" s="185"/>
    </row>
    <row r="784" spans="1:62" x14ac:dyDescent="0.3">
      <c r="A784" s="184"/>
      <c r="B784" s="185"/>
      <c r="C784" s="185"/>
      <c r="D784" s="185"/>
      <c r="E784" s="185"/>
      <c r="F784" s="185"/>
      <c r="I784" s="185"/>
      <c r="J784" s="185"/>
      <c r="L784" s="185"/>
      <c r="M784" s="185"/>
      <c r="N784" s="185"/>
      <c r="O784" s="185"/>
      <c r="P784" s="185"/>
      <c r="Q784" s="185"/>
      <c r="R784" s="185"/>
      <c r="S784" s="185"/>
      <c r="U784" s="185"/>
      <c r="V784" s="185"/>
      <c r="X784" s="185"/>
      <c r="Y784" s="185"/>
      <c r="Z784" s="185"/>
      <c r="AA784" s="26"/>
      <c r="AB784" s="185"/>
      <c r="AC784" s="185"/>
      <c r="AD784" s="185"/>
      <c r="AE784" s="185"/>
      <c r="AF784" s="185"/>
      <c r="AH784" s="185"/>
      <c r="AI784" s="185"/>
      <c r="AK784" s="185"/>
      <c r="AL784" s="185"/>
      <c r="AM784" s="185"/>
      <c r="AN784" s="185"/>
      <c r="AO784" s="185"/>
      <c r="AP784" s="185"/>
      <c r="AQ784" s="185"/>
      <c r="AR784" s="185"/>
      <c r="AS784" s="185"/>
      <c r="AT784" s="185"/>
      <c r="AU784" s="185"/>
      <c r="AV784" s="185"/>
      <c r="AW784" s="185"/>
      <c r="AX784" s="185"/>
      <c r="AY784" s="185"/>
      <c r="AZ784" s="185"/>
      <c r="BA784" s="185"/>
      <c r="BB784" s="185"/>
      <c r="BC784" s="185"/>
      <c r="BD784" s="185"/>
      <c r="BE784" s="185"/>
      <c r="BF784" s="185"/>
      <c r="BG784" s="185"/>
      <c r="BH784" s="185"/>
      <c r="BI784" s="185"/>
      <c r="BJ784" s="185"/>
    </row>
    <row r="785" spans="1:62" ht="14.5" x14ac:dyDescent="0.35">
      <c r="A785" s="184"/>
      <c r="B785" s="185"/>
      <c r="F785" s="26"/>
      <c r="G785" s="27" t="s">
        <v>49</v>
      </c>
      <c r="H785" s="157">
        <f>H782+D782</f>
        <v>0.10774029949645239</v>
      </c>
      <c r="I785" s="159"/>
      <c r="J785" s="185"/>
      <c r="L785" s="185"/>
      <c r="M785" s="185"/>
      <c r="N785" s="185"/>
      <c r="O785" s="185"/>
      <c r="P785" s="185"/>
      <c r="Q785" s="185"/>
      <c r="R785" s="185"/>
      <c r="S785" s="185"/>
      <c r="U785" s="185"/>
      <c r="V785" s="185"/>
      <c r="X785" s="185"/>
      <c r="Y785" s="185"/>
      <c r="Z785" s="185"/>
      <c r="AA785" s="26"/>
      <c r="AB785" s="185"/>
      <c r="AC785" s="185"/>
      <c r="AD785" s="185"/>
      <c r="AE785" s="185"/>
      <c r="AF785" s="185"/>
      <c r="AH785" s="185"/>
      <c r="AI785" s="185"/>
      <c r="AK785" s="185"/>
      <c r="AL785" s="185"/>
      <c r="AM785" s="185"/>
      <c r="AN785" s="185"/>
      <c r="AO785" s="185"/>
      <c r="AP785" s="185"/>
      <c r="AQ785" s="185"/>
      <c r="AR785" s="185"/>
      <c r="AS785" s="185"/>
      <c r="AT785" s="185"/>
      <c r="AU785" s="185"/>
      <c r="AV785" s="185"/>
      <c r="AW785" s="185"/>
      <c r="AX785" s="185"/>
      <c r="AY785" s="185"/>
      <c r="AZ785" s="185"/>
      <c r="BA785" s="185"/>
      <c r="BB785" s="185"/>
      <c r="BC785" s="185"/>
      <c r="BD785" s="185"/>
      <c r="BE785" s="185"/>
      <c r="BF785" s="185"/>
      <c r="BG785" s="185"/>
      <c r="BH785" s="185"/>
      <c r="BI785" s="185"/>
      <c r="BJ785" s="185"/>
    </row>
    <row r="786" spans="1:62" x14ac:dyDescent="0.3">
      <c r="A786" s="184"/>
      <c r="B786" s="185"/>
      <c r="I786" s="185"/>
      <c r="J786" s="185"/>
      <c r="L786" s="185"/>
      <c r="M786" s="185"/>
      <c r="N786" s="185"/>
      <c r="O786" s="185"/>
      <c r="P786" s="185"/>
      <c r="Q786" s="185"/>
      <c r="R786" s="185"/>
      <c r="S786" s="185"/>
      <c r="U786" s="185"/>
      <c r="V786" s="185"/>
      <c r="X786" s="185"/>
      <c r="Y786" s="185"/>
      <c r="Z786" s="185"/>
      <c r="AB786" s="185"/>
      <c r="AC786" s="185"/>
      <c r="AD786" s="185"/>
      <c r="AE786" s="185"/>
      <c r="AF786" s="185"/>
      <c r="AH786" s="185"/>
      <c r="AI786" s="185"/>
      <c r="AK786" s="185"/>
      <c r="AL786" s="185"/>
      <c r="AM786" s="185"/>
      <c r="AN786" s="185"/>
      <c r="AO786" s="185"/>
      <c r="AP786" s="185"/>
      <c r="AQ786" s="185"/>
      <c r="AR786" s="185"/>
      <c r="AS786" s="185"/>
      <c r="AT786" s="185"/>
      <c r="AU786" s="185"/>
      <c r="AV786" s="185"/>
      <c r="AW786" s="185"/>
      <c r="AX786" s="185"/>
      <c r="AY786" s="185"/>
      <c r="AZ786" s="185"/>
      <c r="BA786" s="185"/>
      <c r="BB786" s="185"/>
      <c r="BC786" s="185"/>
      <c r="BD786" s="185"/>
      <c r="BE786" s="185"/>
      <c r="BF786" s="185"/>
      <c r="BG786" s="185"/>
      <c r="BH786" s="185"/>
      <c r="BI786" s="185"/>
      <c r="BJ786" s="185"/>
    </row>
    <row r="787" spans="1:62" x14ac:dyDescent="0.3">
      <c r="A787" s="184"/>
      <c r="B787" s="185"/>
      <c r="I787" s="185"/>
      <c r="J787" s="185"/>
      <c r="L787" s="185"/>
      <c r="M787" s="185"/>
      <c r="N787" s="185"/>
      <c r="O787" s="185"/>
      <c r="P787" s="185"/>
      <c r="Q787" s="185"/>
      <c r="R787" s="185"/>
      <c r="S787" s="185"/>
      <c r="U787" s="185"/>
      <c r="V787" s="185"/>
      <c r="X787" s="185"/>
      <c r="Y787" s="185"/>
      <c r="Z787" s="185"/>
      <c r="AB787" s="185"/>
      <c r="AC787" s="185"/>
      <c r="AD787" s="185"/>
      <c r="AE787" s="185"/>
      <c r="AF787" s="185"/>
      <c r="AH787" s="185"/>
      <c r="AI787" s="185"/>
      <c r="AK787" s="185"/>
      <c r="AL787" s="185"/>
      <c r="AM787" s="185"/>
      <c r="AN787" s="185"/>
      <c r="AO787" s="185"/>
      <c r="AP787" s="185"/>
      <c r="AQ787" s="185"/>
      <c r="AR787" s="185"/>
      <c r="AS787" s="185"/>
      <c r="AT787" s="185"/>
      <c r="AU787" s="185"/>
      <c r="AV787" s="185"/>
      <c r="AW787" s="185"/>
      <c r="AX787" s="185"/>
      <c r="AY787" s="185"/>
      <c r="AZ787" s="185"/>
      <c r="BA787" s="185"/>
      <c r="BB787" s="185"/>
      <c r="BC787" s="185"/>
      <c r="BD787" s="185"/>
      <c r="BE787" s="185"/>
      <c r="BF787" s="185"/>
      <c r="BG787" s="185"/>
      <c r="BH787" s="185"/>
      <c r="BI787" s="185"/>
      <c r="BJ787" s="185"/>
    </row>
    <row r="788" spans="1:62" x14ac:dyDescent="0.3">
      <c r="A788" s="184"/>
      <c r="B788" s="185"/>
      <c r="I788" s="185"/>
      <c r="J788" s="185"/>
      <c r="L788" s="185"/>
      <c r="M788" s="185"/>
      <c r="N788" s="185"/>
      <c r="O788" s="185"/>
      <c r="P788" s="185"/>
      <c r="Q788" s="185"/>
      <c r="R788" s="185"/>
      <c r="S788" s="185"/>
      <c r="U788" s="185"/>
      <c r="V788" s="185"/>
      <c r="X788" s="185"/>
      <c r="Y788" s="185"/>
      <c r="Z788" s="185"/>
      <c r="AB788" s="185"/>
      <c r="AC788" s="185"/>
      <c r="AD788" s="185"/>
      <c r="AE788" s="185"/>
      <c r="AF788" s="185"/>
      <c r="AH788" s="185"/>
      <c r="AI788" s="185"/>
      <c r="AK788" s="185"/>
      <c r="AL788" s="185"/>
      <c r="AM788" s="185"/>
      <c r="AN788" s="185"/>
      <c r="AO788" s="185"/>
      <c r="AP788" s="185"/>
      <c r="AQ788" s="185"/>
      <c r="AR788" s="185"/>
      <c r="AS788" s="185"/>
      <c r="AT788" s="185"/>
      <c r="AU788" s="185"/>
      <c r="AV788" s="185"/>
      <c r="AW788" s="185"/>
      <c r="AX788" s="185"/>
      <c r="AY788" s="185"/>
      <c r="AZ788" s="185"/>
      <c r="BA788" s="185"/>
      <c r="BB788" s="185"/>
      <c r="BC788" s="185"/>
      <c r="BD788" s="185"/>
      <c r="BE788" s="185"/>
      <c r="BF788" s="185"/>
      <c r="BG788" s="185"/>
      <c r="BH788" s="185"/>
      <c r="BI788" s="185"/>
      <c r="BJ788" s="185"/>
    </row>
    <row r="789" spans="1:62" x14ac:dyDescent="0.3">
      <c r="A789" s="184"/>
      <c r="B789" s="185"/>
      <c r="I789" s="185"/>
      <c r="J789" s="185"/>
      <c r="L789" s="185"/>
      <c r="M789" s="185"/>
      <c r="N789" s="185"/>
      <c r="O789" s="185"/>
      <c r="P789" s="185"/>
      <c r="Q789" s="185"/>
      <c r="R789" s="185"/>
      <c r="S789" s="185"/>
      <c r="U789" s="185"/>
      <c r="V789" s="185"/>
      <c r="X789" s="185"/>
      <c r="Y789" s="185"/>
      <c r="Z789" s="185"/>
      <c r="AB789" s="185"/>
      <c r="AC789" s="185"/>
      <c r="AD789" s="185"/>
      <c r="AE789" s="185"/>
      <c r="AF789" s="185"/>
      <c r="AH789" s="185"/>
      <c r="AI789" s="185"/>
      <c r="AK789" s="185"/>
      <c r="AL789" s="185"/>
      <c r="AM789" s="185"/>
      <c r="AN789" s="185"/>
      <c r="AO789" s="185"/>
      <c r="AP789" s="185"/>
      <c r="AQ789" s="185"/>
      <c r="AR789" s="185"/>
      <c r="AS789" s="185"/>
      <c r="AT789" s="185"/>
      <c r="AU789" s="185"/>
      <c r="AV789" s="185"/>
      <c r="AW789" s="185"/>
      <c r="AX789" s="185"/>
      <c r="AY789" s="185"/>
      <c r="AZ789" s="185"/>
      <c r="BA789" s="185"/>
      <c r="BB789" s="185"/>
      <c r="BC789" s="185"/>
      <c r="BD789" s="185"/>
      <c r="BE789" s="185"/>
      <c r="BF789" s="185"/>
      <c r="BG789" s="185"/>
      <c r="BH789" s="185"/>
      <c r="BI789" s="185"/>
      <c r="BJ789" s="185"/>
    </row>
    <row r="790" spans="1:62" x14ac:dyDescent="0.3">
      <c r="A790" s="184"/>
      <c r="B790" s="185"/>
      <c r="I790" s="185"/>
      <c r="J790" s="185"/>
      <c r="L790" s="185"/>
      <c r="M790" s="185"/>
      <c r="N790" s="185"/>
      <c r="O790" s="185"/>
      <c r="P790" s="185"/>
      <c r="Q790" s="185"/>
      <c r="R790" s="185"/>
      <c r="S790" s="185"/>
      <c r="U790" s="185"/>
      <c r="V790" s="185"/>
      <c r="X790" s="185"/>
      <c r="Y790" s="185"/>
      <c r="Z790" s="185"/>
      <c r="AB790" s="185"/>
      <c r="AC790" s="185"/>
      <c r="AD790" s="185"/>
      <c r="AE790" s="185"/>
      <c r="AF790" s="185"/>
      <c r="AH790" s="185"/>
      <c r="AI790" s="185"/>
      <c r="AK790" s="185"/>
      <c r="AL790" s="185"/>
      <c r="AM790" s="185"/>
      <c r="AN790" s="185"/>
      <c r="AO790" s="185"/>
      <c r="AP790" s="185"/>
      <c r="AQ790" s="185"/>
      <c r="AR790" s="185"/>
      <c r="AS790" s="185"/>
      <c r="AT790" s="185"/>
      <c r="AU790" s="185"/>
      <c r="AV790" s="185"/>
      <c r="AW790" s="185"/>
      <c r="AX790" s="185"/>
      <c r="AY790" s="185"/>
      <c r="AZ790" s="185"/>
      <c r="BA790" s="185"/>
      <c r="BB790" s="185"/>
      <c r="BC790" s="185"/>
      <c r="BD790" s="185"/>
      <c r="BE790" s="185"/>
      <c r="BF790" s="185"/>
      <c r="BG790" s="185"/>
      <c r="BH790" s="185"/>
      <c r="BI790" s="185"/>
      <c r="BJ790" s="185"/>
    </row>
    <row r="791" spans="1:62" x14ac:dyDescent="0.3">
      <c r="A791" s="184"/>
      <c r="B791" s="185"/>
      <c r="I791" s="185"/>
      <c r="J791" s="185"/>
      <c r="L791" s="185"/>
      <c r="M791" s="185"/>
      <c r="N791" s="185"/>
      <c r="O791" s="185"/>
      <c r="P791" s="185"/>
      <c r="Q791" s="185"/>
      <c r="R791" s="185"/>
      <c r="S791" s="185"/>
      <c r="U791" s="185"/>
      <c r="V791" s="185"/>
      <c r="X791" s="185"/>
      <c r="Y791" s="185"/>
      <c r="Z791" s="185"/>
      <c r="AB791" s="185"/>
      <c r="AC791" s="185"/>
      <c r="AD791" s="185"/>
      <c r="AE791" s="185"/>
      <c r="AF791" s="185"/>
      <c r="AH791" s="185"/>
      <c r="AI791" s="185"/>
      <c r="AK791" s="185"/>
      <c r="AL791" s="185"/>
      <c r="AM791" s="185"/>
      <c r="AN791" s="185"/>
      <c r="AO791" s="185"/>
      <c r="AP791" s="185"/>
      <c r="AQ791" s="185"/>
      <c r="AR791" s="185"/>
      <c r="AS791" s="185"/>
      <c r="AT791" s="185"/>
      <c r="AU791" s="185"/>
      <c r="AV791" s="185"/>
      <c r="AW791" s="185"/>
      <c r="AX791" s="185"/>
      <c r="AY791" s="185"/>
      <c r="AZ791" s="185"/>
      <c r="BA791" s="185"/>
      <c r="BB791" s="185"/>
      <c r="BC791" s="185"/>
      <c r="BD791" s="185"/>
      <c r="BE791" s="185"/>
      <c r="BF791" s="185"/>
      <c r="BG791" s="185"/>
      <c r="BH791" s="185"/>
      <c r="BI791" s="185"/>
      <c r="BJ791" s="185"/>
    </row>
    <row r="792" spans="1:62" x14ac:dyDescent="0.3">
      <c r="A792" s="184"/>
      <c r="B792" s="185"/>
      <c r="I792" s="185"/>
      <c r="J792" s="185"/>
      <c r="L792" s="185"/>
      <c r="M792" s="185"/>
      <c r="N792" s="185"/>
      <c r="O792" s="185"/>
      <c r="P792" s="185"/>
      <c r="Q792" s="185"/>
      <c r="R792" s="185"/>
      <c r="S792" s="185"/>
      <c r="U792" s="185"/>
      <c r="V792" s="185"/>
      <c r="X792" s="185"/>
      <c r="Y792" s="185"/>
      <c r="Z792" s="185"/>
      <c r="AB792" s="185"/>
      <c r="AC792" s="185"/>
      <c r="AD792" s="185"/>
      <c r="AE792" s="185"/>
      <c r="AF792" s="185"/>
      <c r="AH792" s="185"/>
      <c r="AI792" s="185"/>
      <c r="AK792" s="185"/>
      <c r="AL792" s="185"/>
      <c r="AM792" s="185"/>
      <c r="AN792" s="185"/>
      <c r="AO792" s="185"/>
      <c r="AP792" s="185"/>
      <c r="AQ792" s="185"/>
      <c r="AR792" s="185"/>
      <c r="AS792" s="185"/>
      <c r="AT792" s="185"/>
      <c r="AU792" s="185"/>
      <c r="AV792" s="185"/>
      <c r="AW792" s="185"/>
      <c r="AX792" s="185"/>
      <c r="AY792" s="185"/>
      <c r="AZ792" s="185"/>
      <c r="BA792" s="185"/>
      <c r="BB792" s="185"/>
      <c r="BC792" s="185"/>
      <c r="BD792" s="185"/>
      <c r="BE792" s="185"/>
      <c r="BF792" s="185"/>
      <c r="BG792" s="185"/>
      <c r="BH792" s="185"/>
      <c r="BI792" s="185"/>
      <c r="BJ792" s="185"/>
    </row>
    <row r="793" spans="1:62" x14ac:dyDescent="0.3">
      <c r="A793" s="184"/>
      <c r="B793" s="185"/>
      <c r="I793" s="185"/>
      <c r="J793" s="185"/>
      <c r="L793" s="185"/>
      <c r="M793" s="185"/>
      <c r="N793" s="185"/>
      <c r="O793" s="185"/>
      <c r="P793" s="185"/>
      <c r="Q793" s="185"/>
      <c r="R793" s="185"/>
      <c r="S793" s="185"/>
      <c r="U793" s="185"/>
      <c r="V793" s="185"/>
      <c r="X793" s="185"/>
      <c r="Y793" s="185"/>
      <c r="Z793" s="185"/>
      <c r="AB793" s="185"/>
      <c r="AC793" s="185"/>
      <c r="AD793" s="185"/>
      <c r="AE793" s="185"/>
      <c r="AF793" s="185"/>
      <c r="AH793" s="185"/>
      <c r="AI793" s="185"/>
      <c r="AK793" s="185"/>
      <c r="AL793" s="185"/>
      <c r="AM793" s="185"/>
      <c r="AN793" s="185"/>
      <c r="AO793" s="185"/>
      <c r="AP793" s="185"/>
      <c r="AQ793" s="185"/>
      <c r="AR793" s="185"/>
      <c r="AS793" s="185"/>
      <c r="AT793" s="185"/>
      <c r="AU793" s="185"/>
      <c r="AV793" s="185"/>
      <c r="AW793" s="185"/>
      <c r="AX793" s="185"/>
      <c r="AY793" s="185"/>
      <c r="AZ793" s="185"/>
      <c r="BA793" s="185"/>
      <c r="BB793" s="185"/>
      <c r="BC793" s="185"/>
      <c r="BD793" s="185"/>
      <c r="BE793" s="185"/>
      <c r="BF793" s="185"/>
      <c r="BG793" s="185"/>
      <c r="BH793" s="185"/>
      <c r="BI793" s="185"/>
      <c r="BJ793" s="185"/>
    </row>
    <row r="794" spans="1:62" x14ac:dyDescent="0.3">
      <c r="A794" s="184"/>
      <c r="B794" s="185"/>
      <c r="I794" s="185"/>
      <c r="J794" s="185"/>
      <c r="L794" s="185"/>
      <c r="M794" s="185"/>
      <c r="N794" s="185"/>
      <c r="O794" s="185"/>
      <c r="P794" s="185"/>
      <c r="Q794" s="185"/>
      <c r="R794" s="185"/>
      <c r="S794" s="185"/>
      <c r="U794" s="185"/>
      <c r="V794" s="185"/>
      <c r="X794" s="185"/>
      <c r="Y794" s="185"/>
      <c r="Z794" s="185"/>
      <c r="AB794" s="185"/>
      <c r="AC794" s="185"/>
      <c r="AD794" s="185"/>
      <c r="AE794" s="185"/>
      <c r="AF794" s="185"/>
      <c r="AH794" s="185"/>
      <c r="AI794" s="185"/>
      <c r="AK794" s="185"/>
      <c r="AL794" s="185"/>
      <c r="AM794" s="185"/>
      <c r="AN794" s="185"/>
      <c r="AO794" s="185"/>
      <c r="AP794" s="185"/>
      <c r="AQ794" s="185"/>
      <c r="AR794" s="185"/>
      <c r="AS794" s="185"/>
      <c r="AT794" s="185"/>
      <c r="AU794" s="185"/>
      <c r="AV794" s="185"/>
      <c r="AW794" s="185"/>
      <c r="AX794" s="185"/>
      <c r="AY794" s="185"/>
      <c r="AZ794" s="185"/>
      <c r="BA794" s="185"/>
      <c r="BB794" s="185"/>
      <c r="BC794" s="185"/>
      <c r="BD794" s="185"/>
      <c r="BE794" s="185"/>
      <c r="BF794" s="185"/>
      <c r="BG794" s="185"/>
      <c r="BH794" s="185"/>
      <c r="BI794" s="185"/>
      <c r="BJ794" s="185"/>
    </row>
    <row r="795" spans="1:62" x14ac:dyDescent="0.3">
      <c r="A795" s="184"/>
      <c r="B795" s="185"/>
      <c r="I795" s="185"/>
      <c r="J795" s="185"/>
      <c r="L795" s="185"/>
      <c r="M795" s="185"/>
      <c r="N795" s="185"/>
      <c r="O795" s="185"/>
      <c r="P795" s="185"/>
      <c r="Q795" s="185"/>
      <c r="R795" s="185"/>
      <c r="S795" s="185"/>
      <c r="U795" s="185"/>
      <c r="V795" s="185"/>
      <c r="X795" s="185"/>
      <c r="Y795" s="185"/>
      <c r="Z795" s="185"/>
      <c r="AB795" s="185"/>
      <c r="AC795" s="185"/>
      <c r="AD795" s="185"/>
      <c r="AE795" s="185"/>
      <c r="AF795" s="185"/>
      <c r="AH795" s="185"/>
      <c r="AI795" s="185"/>
      <c r="AK795" s="185"/>
      <c r="AL795" s="185"/>
      <c r="AM795" s="185"/>
      <c r="AN795" s="185"/>
      <c r="AO795" s="185"/>
      <c r="AP795" s="185"/>
      <c r="AQ795" s="185"/>
      <c r="AR795" s="185"/>
      <c r="AS795" s="185"/>
      <c r="AT795" s="185"/>
      <c r="AU795" s="185"/>
      <c r="AV795" s="185"/>
      <c r="AW795" s="185"/>
      <c r="AX795" s="185"/>
      <c r="AY795" s="185"/>
      <c r="AZ795" s="185"/>
      <c r="BA795" s="185"/>
      <c r="BB795" s="185"/>
      <c r="BC795" s="185"/>
      <c r="BD795" s="185"/>
      <c r="BE795" s="185"/>
      <c r="BF795" s="185"/>
      <c r="BG795" s="185"/>
      <c r="BH795" s="185"/>
      <c r="BI795" s="185"/>
      <c r="BJ795" s="185"/>
    </row>
    <row r="796" spans="1:62" x14ac:dyDescent="0.3">
      <c r="A796" s="184"/>
      <c r="B796" s="185"/>
      <c r="I796" s="185"/>
      <c r="J796" s="185"/>
      <c r="L796" s="185"/>
      <c r="M796" s="185"/>
      <c r="N796" s="185"/>
      <c r="O796" s="185"/>
      <c r="P796" s="185"/>
      <c r="Q796" s="185"/>
      <c r="R796" s="185"/>
      <c r="S796" s="185"/>
      <c r="U796" s="185"/>
      <c r="V796" s="185"/>
      <c r="X796" s="185"/>
      <c r="Y796" s="185"/>
      <c r="Z796" s="185"/>
      <c r="AB796" s="185"/>
      <c r="AC796" s="185"/>
      <c r="AD796" s="185"/>
      <c r="AE796" s="185"/>
      <c r="AF796" s="185"/>
      <c r="AH796" s="185"/>
      <c r="AI796" s="185"/>
      <c r="AK796" s="185"/>
      <c r="AL796" s="185"/>
      <c r="AM796" s="185"/>
      <c r="AN796" s="185"/>
      <c r="AO796" s="185"/>
      <c r="AP796" s="185"/>
      <c r="AQ796" s="185"/>
      <c r="AR796" s="185"/>
      <c r="AS796" s="185"/>
      <c r="AT796" s="185"/>
      <c r="AU796" s="185"/>
      <c r="AV796" s="185"/>
      <c r="AW796" s="185"/>
      <c r="AX796" s="185"/>
      <c r="AY796" s="185"/>
      <c r="AZ796" s="185"/>
      <c r="BA796" s="185"/>
      <c r="BB796" s="185"/>
      <c r="BC796" s="185"/>
      <c r="BD796" s="185"/>
      <c r="BE796" s="185"/>
      <c r="BF796" s="185"/>
      <c r="BG796" s="185"/>
      <c r="BH796" s="185"/>
      <c r="BI796" s="185"/>
      <c r="BJ796" s="185"/>
    </row>
    <row r="797" spans="1:62" x14ac:dyDescent="0.3">
      <c r="A797" s="184"/>
      <c r="B797" s="185"/>
      <c r="I797" s="185"/>
      <c r="J797" s="185"/>
      <c r="L797" s="185"/>
      <c r="M797" s="185"/>
      <c r="N797" s="185"/>
      <c r="O797" s="185"/>
      <c r="P797" s="185"/>
      <c r="Q797" s="185"/>
      <c r="R797" s="185"/>
      <c r="S797" s="185"/>
      <c r="U797" s="185"/>
      <c r="V797" s="185"/>
      <c r="X797" s="185"/>
      <c r="Y797" s="185"/>
      <c r="Z797" s="185"/>
      <c r="AB797" s="185"/>
      <c r="AC797" s="185"/>
      <c r="AD797" s="185"/>
      <c r="AE797" s="185"/>
      <c r="AF797" s="185"/>
      <c r="AH797" s="185"/>
      <c r="AI797" s="185"/>
      <c r="AK797" s="185"/>
      <c r="AL797" s="185"/>
      <c r="AM797" s="185"/>
      <c r="AN797" s="185"/>
      <c r="AO797" s="185"/>
      <c r="AP797" s="185"/>
      <c r="AQ797" s="185"/>
      <c r="AR797" s="185"/>
      <c r="AS797" s="185"/>
      <c r="AT797" s="185"/>
      <c r="AU797" s="185"/>
      <c r="AV797" s="185"/>
      <c r="AW797" s="185"/>
      <c r="AX797" s="185"/>
      <c r="AY797" s="185"/>
      <c r="AZ797" s="185"/>
      <c r="BA797" s="185"/>
      <c r="BB797" s="185"/>
      <c r="BC797" s="185"/>
      <c r="BD797" s="185"/>
      <c r="BE797" s="185"/>
      <c r="BF797" s="185"/>
      <c r="BG797" s="185"/>
      <c r="BH797" s="185"/>
      <c r="BI797" s="185"/>
      <c r="BJ797" s="185"/>
    </row>
    <row r="798" spans="1:62" x14ac:dyDescent="0.3">
      <c r="A798" s="184"/>
      <c r="B798" s="185"/>
      <c r="I798" s="185"/>
      <c r="J798" s="185"/>
      <c r="L798" s="185"/>
      <c r="M798" s="185"/>
      <c r="N798" s="185"/>
      <c r="O798" s="185"/>
      <c r="P798" s="185"/>
      <c r="Q798" s="185"/>
      <c r="R798" s="185"/>
      <c r="S798" s="185"/>
      <c r="U798" s="185"/>
      <c r="V798" s="185"/>
      <c r="X798" s="185"/>
      <c r="Y798" s="185"/>
      <c r="Z798" s="185"/>
      <c r="AB798" s="185"/>
      <c r="AC798" s="185"/>
      <c r="AD798" s="185"/>
      <c r="AE798" s="185"/>
      <c r="AF798" s="185"/>
      <c r="AH798" s="185"/>
      <c r="AI798" s="185"/>
      <c r="AK798" s="185"/>
      <c r="AL798" s="185"/>
      <c r="AM798" s="185"/>
      <c r="AN798" s="185"/>
      <c r="AO798" s="185"/>
      <c r="AP798" s="185"/>
      <c r="AQ798" s="185"/>
      <c r="AR798" s="185"/>
      <c r="AS798" s="185"/>
      <c r="AT798" s="185"/>
      <c r="AU798" s="185"/>
      <c r="AV798" s="185"/>
      <c r="AW798" s="185"/>
      <c r="AX798" s="185"/>
      <c r="AY798" s="185"/>
      <c r="AZ798" s="185"/>
      <c r="BA798" s="185"/>
      <c r="BB798" s="185"/>
      <c r="BC798" s="185"/>
      <c r="BD798" s="185"/>
      <c r="BE798" s="185"/>
      <c r="BF798" s="185"/>
      <c r="BG798" s="185"/>
      <c r="BH798" s="185"/>
      <c r="BI798" s="185"/>
      <c r="BJ798" s="185"/>
    </row>
    <row r="799" spans="1:62" x14ac:dyDescent="0.3">
      <c r="A799" s="184"/>
      <c r="B799" s="185"/>
      <c r="I799" s="185"/>
      <c r="J799" s="185"/>
      <c r="L799" s="185"/>
      <c r="M799" s="185"/>
      <c r="N799" s="185"/>
      <c r="O799" s="185"/>
      <c r="P799" s="185"/>
      <c r="Q799" s="185"/>
      <c r="R799" s="185"/>
      <c r="S799" s="185"/>
      <c r="U799" s="185"/>
      <c r="V799" s="185"/>
      <c r="X799" s="185"/>
      <c r="Y799" s="185"/>
      <c r="Z799" s="185"/>
      <c r="AB799" s="185"/>
      <c r="AC799" s="185"/>
      <c r="AD799" s="185"/>
      <c r="AE799" s="185"/>
      <c r="AF799" s="185"/>
      <c r="AH799" s="185"/>
      <c r="AI799" s="185"/>
      <c r="AK799" s="185"/>
      <c r="AL799" s="185"/>
      <c r="AM799" s="185"/>
      <c r="AN799" s="185"/>
      <c r="AO799" s="185"/>
      <c r="AP799" s="185"/>
      <c r="AQ799" s="185"/>
      <c r="AR799" s="185"/>
      <c r="AS799" s="185"/>
      <c r="AT799" s="185"/>
      <c r="AU799" s="185"/>
      <c r="AV799" s="185"/>
      <c r="AW799" s="185"/>
      <c r="AX799" s="185"/>
      <c r="AY799" s="185"/>
      <c r="AZ799" s="185"/>
      <c r="BA799" s="185"/>
      <c r="BB799" s="185"/>
      <c r="BC799" s="185"/>
      <c r="BD799" s="185"/>
      <c r="BE799" s="185"/>
      <c r="BF799" s="185"/>
      <c r="BG799" s="185"/>
      <c r="BH799" s="185"/>
      <c r="BI799" s="185"/>
      <c r="BJ799" s="185"/>
    </row>
    <row r="800" spans="1:62" x14ac:dyDescent="0.3">
      <c r="A800" s="184"/>
      <c r="B800" s="185"/>
      <c r="I800" s="185"/>
      <c r="J800" s="185"/>
      <c r="L800" s="185"/>
      <c r="M800" s="185"/>
      <c r="N800" s="185"/>
      <c r="O800" s="185"/>
      <c r="P800" s="185"/>
      <c r="Q800" s="185"/>
      <c r="R800" s="185"/>
      <c r="S800" s="185"/>
      <c r="U800" s="185"/>
      <c r="V800" s="185"/>
      <c r="X800" s="185"/>
      <c r="Y800" s="185"/>
      <c r="Z800" s="185"/>
      <c r="AB800" s="185"/>
      <c r="AC800" s="185"/>
      <c r="AD800" s="185"/>
      <c r="AE800" s="185"/>
      <c r="AF800" s="185"/>
      <c r="AH800" s="185"/>
      <c r="AI800" s="185"/>
      <c r="AK800" s="185"/>
      <c r="AL800" s="185"/>
      <c r="AM800" s="185"/>
      <c r="AN800" s="185"/>
      <c r="AO800" s="185"/>
      <c r="AP800" s="185"/>
      <c r="AQ800" s="185"/>
      <c r="AR800" s="185"/>
      <c r="AS800" s="185"/>
      <c r="AT800" s="185"/>
      <c r="AU800" s="185"/>
      <c r="AV800" s="185"/>
      <c r="AW800" s="185"/>
      <c r="AX800" s="185"/>
      <c r="AY800" s="185"/>
      <c r="AZ800" s="185"/>
      <c r="BA800" s="185"/>
      <c r="BB800" s="185"/>
      <c r="BC800" s="185"/>
      <c r="BD800" s="185"/>
      <c r="BE800" s="185"/>
      <c r="BF800" s="185"/>
      <c r="BG800" s="185"/>
      <c r="BH800" s="185"/>
      <c r="BI800" s="185"/>
      <c r="BJ800" s="185"/>
    </row>
    <row r="801" spans="1:62" x14ac:dyDescent="0.3">
      <c r="A801" s="184"/>
      <c r="B801" s="185"/>
      <c r="I801" s="185"/>
      <c r="J801" s="185"/>
      <c r="L801" s="185"/>
      <c r="M801" s="185"/>
      <c r="N801" s="185"/>
      <c r="O801" s="185"/>
      <c r="P801" s="185"/>
      <c r="Q801" s="185"/>
      <c r="R801" s="185"/>
      <c r="S801" s="185"/>
      <c r="U801" s="185"/>
      <c r="V801" s="185"/>
      <c r="X801" s="185"/>
      <c r="Y801" s="185"/>
      <c r="Z801" s="185"/>
      <c r="AB801" s="185"/>
      <c r="AC801" s="185"/>
      <c r="AD801" s="185"/>
      <c r="AE801" s="185"/>
      <c r="AF801" s="185"/>
      <c r="AH801" s="185"/>
      <c r="AI801" s="185"/>
      <c r="AK801" s="185"/>
      <c r="AL801" s="185"/>
      <c r="AM801" s="185"/>
      <c r="AN801" s="185"/>
      <c r="AO801" s="185"/>
      <c r="AP801" s="185"/>
      <c r="AQ801" s="185"/>
      <c r="AR801" s="185"/>
      <c r="AS801" s="185"/>
      <c r="AT801" s="185"/>
      <c r="AU801" s="185"/>
      <c r="AV801" s="185"/>
      <c r="AW801" s="185"/>
      <c r="AX801" s="185"/>
      <c r="AY801" s="185"/>
      <c r="AZ801" s="185"/>
      <c r="BA801" s="185"/>
      <c r="BB801" s="185"/>
      <c r="BC801" s="185"/>
      <c r="BD801" s="185"/>
      <c r="BE801" s="185"/>
      <c r="BF801" s="185"/>
      <c r="BG801" s="185"/>
      <c r="BH801" s="185"/>
      <c r="BI801" s="185"/>
      <c r="BJ801" s="185"/>
    </row>
    <row r="802" spans="1:62" x14ac:dyDescent="0.3">
      <c r="A802" s="184"/>
      <c r="B802" s="185"/>
      <c r="I802" s="185"/>
      <c r="J802" s="185"/>
      <c r="L802" s="185"/>
      <c r="M802" s="185"/>
      <c r="N802" s="185"/>
      <c r="O802" s="185"/>
      <c r="P802" s="185"/>
      <c r="Q802" s="185"/>
      <c r="R802" s="185"/>
      <c r="S802" s="185"/>
      <c r="U802" s="185"/>
      <c r="V802" s="185"/>
      <c r="X802" s="185"/>
      <c r="Y802" s="185"/>
      <c r="Z802" s="185"/>
      <c r="AB802" s="185"/>
      <c r="AC802" s="185"/>
      <c r="AD802" s="185"/>
      <c r="AE802" s="185"/>
      <c r="AF802" s="185"/>
      <c r="AH802" s="185"/>
      <c r="AI802" s="185"/>
      <c r="AK802" s="185"/>
      <c r="AL802" s="185"/>
      <c r="AM802" s="185"/>
      <c r="AN802" s="185"/>
      <c r="AO802" s="185"/>
      <c r="AP802" s="185"/>
      <c r="AQ802" s="185"/>
      <c r="AR802" s="185"/>
      <c r="AS802" s="185"/>
      <c r="AT802" s="185"/>
      <c r="AU802" s="185"/>
      <c r="AV802" s="185"/>
      <c r="AW802" s="185"/>
      <c r="AX802" s="185"/>
      <c r="AY802" s="185"/>
      <c r="AZ802" s="185"/>
      <c r="BA802" s="185"/>
      <c r="BB802" s="185"/>
      <c r="BC802" s="185"/>
      <c r="BD802" s="185"/>
      <c r="BE802" s="185"/>
      <c r="BF802" s="185"/>
      <c r="BG802" s="185"/>
      <c r="BH802" s="185"/>
      <c r="BI802" s="185"/>
      <c r="BJ802" s="185"/>
    </row>
    <row r="803" spans="1:62" x14ac:dyDescent="0.3">
      <c r="A803" s="184"/>
      <c r="B803" s="185"/>
      <c r="I803" s="185"/>
      <c r="J803" s="185"/>
      <c r="L803" s="185"/>
      <c r="M803" s="185"/>
      <c r="N803" s="185"/>
      <c r="O803" s="185"/>
      <c r="P803" s="185"/>
      <c r="Q803" s="185"/>
      <c r="R803" s="185"/>
      <c r="S803" s="185"/>
      <c r="U803" s="185"/>
      <c r="V803" s="185"/>
      <c r="X803" s="185"/>
      <c r="Y803" s="185"/>
      <c r="Z803" s="185"/>
      <c r="AB803" s="185"/>
      <c r="AC803" s="185"/>
      <c r="AD803" s="185"/>
      <c r="AE803" s="185"/>
      <c r="AF803" s="185"/>
      <c r="AH803" s="185"/>
      <c r="AI803" s="185"/>
      <c r="AK803" s="185"/>
      <c r="AL803" s="185"/>
      <c r="AM803" s="185"/>
      <c r="AN803" s="185"/>
      <c r="AO803" s="185"/>
      <c r="AP803" s="185"/>
      <c r="AQ803" s="185"/>
      <c r="AR803" s="185"/>
      <c r="AS803" s="185"/>
      <c r="AT803" s="185"/>
      <c r="AU803" s="185"/>
      <c r="AV803" s="185"/>
      <c r="AW803" s="185"/>
      <c r="AX803" s="185"/>
      <c r="AY803" s="185"/>
      <c r="AZ803" s="185"/>
      <c r="BA803" s="185"/>
      <c r="BB803" s="185"/>
      <c r="BC803" s="185"/>
      <c r="BD803" s="185"/>
      <c r="BE803" s="185"/>
      <c r="BF803" s="185"/>
      <c r="BG803" s="185"/>
      <c r="BH803" s="185"/>
      <c r="BI803" s="185"/>
      <c r="BJ803" s="185"/>
    </row>
    <row r="804" spans="1:62" x14ac:dyDescent="0.3">
      <c r="A804" s="184"/>
      <c r="B804" s="185"/>
      <c r="I804" s="185"/>
      <c r="J804" s="185"/>
      <c r="L804" s="185"/>
      <c r="M804" s="185"/>
      <c r="N804" s="185"/>
      <c r="O804" s="185"/>
      <c r="P804" s="185"/>
      <c r="Q804" s="185"/>
      <c r="R804" s="185"/>
      <c r="S804" s="185"/>
      <c r="U804" s="185"/>
      <c r="V804" s="185"/>
      <c r="X804" s="185"/>
      <c r="Y804" s="185"/>
      <c r="Z804" s="185"/>
      <c r="AB804" s="185"/>
      <c r="AC804" s="185"/>
      <c r="AD804" s="185"/>
      <c r="AE804" s="185"/>
      <c r="AF804" s="185"/>
      <c r="AH804" s="185"/>
      <c r="AI804" s="185"/>
      <c r="AK804" s="185"/>
      <c r="AL804" s="185"/>
      <c r="AM804" s="185"/>
      <c r="AN804" s="185"/>
      <c r="AO804" s="185"/>
      <c r="AP804" s="185"/>
      <c r="AQ804" s="185"/>
      <c r="AR804" s="185"/>
      <c r="AS804" s="185"/>
      <c r="AT804" s="185"/>
      <c r="AU804" s="185"/>
      <c r="AV804" s="185"/>
      <c r="AW804" s="185"/>
      <c r="AX804" s="185"/>
      <c r="AY804" s="185"/>
      <c r="AZ804" s="185"/>
      <c r="BA804" s="185"/>
      <c r="BB804" s="185"/>
      <c r="BC804" s="185"/>
      <c r="BD804" s="185"/>
      <c r="BE804" s="185"/>
      <c r="BF804" s="185"/>
      <c r="BG804" s="185"/>
      <c r="BH804" s="185"/>
      <c r="BI804" s="185"/>
      <c r="BJ804" s="185"/>
    </row>
    <row r="805" spans="1:62" x14ac:dyDescent="0.3">
      <c r="A805" s="184"/>
      <c r="B805" s="185"/>
      <c r="I805" s="185"/>
      <c r="J805" s="185"/>
      <c r="L805" s="185"/>
      <c r="M805" s="185"/>
      <c r="N805" s="185"/>
      <c r="O805" s="185"/>
      <c r="P805" s="185"/>
      <c r="Q805" s="185"/>
      <c r="R805" s="185"/>
      <c r="S805" s="185"/>
      <c r="U805" s="185"/>
      <c r="V805" s="185"/>
      <c r="X805" s="185"/>
      <c r="Y805" s="185"/>
      <c r="Z805" s="185"/>
      <c r="AB805" s="185"/>
      <c r="AC805" s="185"/>
      <c r="AD805" s="185"/>
      <c r="AE805" s="185"/>
      <c r="AF805" s="185"/>
      <c r="AH805" s="185"/>
      <c r="AI805" s="185"/>
      <c r="AK805" s="185"/>
      <c r="AL805" s="185"/>
      <c r="AM805" s="185"/>
      <c r="AN805" s="185"/>
      <c r="AO805" s="185"/>
      <c r="AP805" s="185"/>
      <c r="AQ805" s="185"/>
      <c r="AR805" s="185"/>
      <c r="AS805" s="185"/>
      <c r="AT805" s="185"/>
      <c r="AU805" s="185"/>
      <c r="AV805" s="185"/>
      <c r="AW805" s="185"/>
      <c r="AX805" s="185"/>
      <c r="AY805" s="185"/>
      <c r="AZ805" s="185"/>
      <c r="BA805" s="185"/>
      <c r="BB805" s="185"/>
      <c r="BC805" s="185"/>
      <c r="BD805" s="185"/>
      <c r="BE805" s="185"/>
      <c r="BF805" s="185"/>
      <c r="BG805" s="185"/>
      <c r="BH805" s="185"/>
      <c r="BI805" s="185"/>
      <c r="BJ805" s="185"/>
    </row>
    <row r="806" spans="1:62" x14ac:dyDescent="0.3">
      <c r="A806" s="184"/>
      <c r="B806" s="185"/>
      <c r="I806" s="185"/>
      <c r="J806" s="185"/>
      <c r="L806" s="185"/>
      <c r="M806" s="185"/>
      <c r="N806" s="185"/>
      <c r="O806" s="185"/>
      <c r="P806" s="185"/>
      <c r="Q806" s="185"/>
      <c r="R806" s="185"/>
      <c r="S806" s="185"/>
      <c r="U806" s="185"/>
      <c r="V806" s="185"/>
      <c r="X806" s="185"/>
      <c r="Y806" s="185"/>
      <c r="Z806" s="185"/>
      <c r="AB806" s="185"/>
      <c r="AC806" s="185"/>
      <c r="AD806" s="185"/>
      <c r="AE806" s="185"/>
      <c r="AF806" s="185"/>
      <c r="AH806" s="185"/>
      <c r="AI806" s="185"/>
      <c r="AK806" s="185"/>
      <c r="AL806" s="185"/>
      <c r="AM806" s="185"/>
      <c r="AN806" s="185"/>
      <c r="AO806" s="185"/>
      <c r="AP806" s="185"/>
      <c r="AQ806" s="185"/>
      <c r="AR806" s="185"/>
      <c r="AS806" s="185"/>
      <c r="AT806" s="185"/>
      <c r="AU806" s="185"/>
      <c r="AV806" s="185"/>
      <c r="AW806" s="185"/>
      <c r="AX806" s="185"/>
      <c r="AY806" s="185"/>
      <c r="AZ806" s="185"/>
      <c r="BA806" s="185"/>
      <c r="BB806" s="185"/>
      <c r="BC806" s="185"/>
      <c r="BD806" s="185"/>
      <c r="BE806" s="185"/>
      <c r="BF806" s="185"/>
      <c r="BG806" s="185"/>
      <c r="BH806" s="185"/>
      <c r="BI806" s="185"/>
      <c r="BJ806" s="185"/>
    </row>
    <row r="807" spans="1:62" x14ac:dyDescent="0.3">
      <c r="A807" s="184"/>
      <c r="B807" s="185"/>
      <c r="I807" s="185"/>
      <c r="J807" s="185"/>
      <c r="L807" s="185"/>
      <c r="M807" s="185"/>
      <c r="N807" s="185"/>
      <c r="O807" s="185"/>
      <c r="P807" s="185"/>
      <c r="Q807" s="185"/>
      <c r="R807" s="185"/>
      <c r="S807" s="185"/>
      <c r="U807" s="185"/>
      <c r="V807" s="185"/>
      <c r="X807" s="185"/>
      <c r="Y807" s="185"/>
      <c r="Z807" s="185"/>
      <c r="AB807" s="185"/>
      <c r="AC807" s="185"/>
      <c r="AD807" s="185"/>
      <c r="AE807" s="185"/>
      <c r="AF807" s="185"/>
      <c r="AH807" s="185"/>
      <c r="AI807" s="185"/>
      <c r="AK807" s="185"/>
      <c r="AL807" s="185"/>
      <c r="AM807" s="185"/>
      <c r="AN807" s="185"/>
      <c r="AO807" s="185"/>
      <c r="AP807" s="185"/>
      <c r="AQ807" s="185"/>
      <c r="AR807" s="185"/>
      <c r="AS807" s="185"/>
      <c r="AT807" s="185"/>
      <c r="AU807" s="185"/>
      <c r="AV807" s="185"/>
      <c r="AW807" s="185"/>
      <c r="AX807" s="185"/>
      <c r="AY807" s="185"/>
      <c r="AZ807" s="185"/>
      <c r="BA807" s="185"/>
      <c r="BB807" s="185"/>
      <c r="BC807" s="185"/>
      <c r="BD807" s="185"/>
      <c r="BE807" s="185"/>
      <c r="BF807" s="185"/>
      <c r="BG807" s="185"/>
      <c r="BH807" s="185"/>
      <c r="BI807" s="185"/>
      <c r="BJ807" s="185"/>
    </row>
    <row r="808" spans="1:62" x14ac:dyDescent="0.3">
      <c r="A808" s="184"/>
      <c r="B808" s="185"/>
      <c r="I808" s="185"/>
      <c r="J808" s="185"/>
      <c r="L808" s="185"/>
      <c r="M808" s="185"/>
      <c r="N808" s="185"/>
      <c r="O808" s="185"/>
      <c r="P808" s="185"/>
      <c r="Q808" s="185"/>
      <c r="R808" s="185"/>
      <c r="S808" s="185"/>
      <c r="U808" s="185"/>
      <c r="V808" s="185"/>
      <c r="X808" s="185"/>
      <c r="Y808" s="185"/>
      <c r="Z808" s="185"/>
      <c r="AB808" s="185"/>
      <c r="AC808" s="185"/>
      <c r="AD808" s="185"/>
      <c r="AE808" s="185"/>
      <c r="AF808" s="185"/>
      <c r="AH808" s="185"/>
      <c r="AI808" s="185"/>
      <c r="AK808" s="185"/>
      <c r="AL808" s="185"/>
      <c r="AM808" s="185"/>
      <c r="AN808" s="185"/>
      <c r="AO808" s="185"/>
      <c r="AP808" s="185"/>
      <c r="AQ808" s="185"/>
      <c r="AR808" s="185"/>
      <c r="AS808" s="185"/>
      <c r="AT808" s="185"/>
      <c r="AU808" s="185"/>
      <c r="AV808" s="185"/>
      <c r="AW808" s="185"/>
      <c r="AX808" s="185"/>
      <c r="AY808" s="185"/>
      <c r="AZ808" s="185"/>
      <c r="BA808" s="185"/>
      <c r="BB808" s="185"/>
      <c r="BC808" s="185"/>
      <c r="BD808" s="185"/>
      <c r="BE808" s="185"/>
      <c r="BF808" s="185"/>
      <c r="BG808" s="185"/>
      <c r="BH808" s="185"/>
      <c r="BI808" s="185"/>
      <c r="BJ808" s="185"/>
    </row>
    <row r="809" spans="1:62" x14ac:dyDescent="0.3">
      <c r="A809" s="184"/>
      <c r="B809" s="185"/>
      <c r="I809" s="185"/>
      <c r="J809" s="185"/>
      <c r="L809" s="185"/>
      <c r="M809" s="185"/>
      <c r="N809" s="185"/>
      <c r="O809" s="185"/>
      <c r="P809" s="185"/>
      <c r="Q809" s="185"/>
      <c r="R809" s="185"/>
      <c r="S809" s="185"/>
      <c r="U809" s="185"/>
      <c r="V809" s="185"/>
      <c r="X809" s="185"/>
      <c r="Y809" s="185"/>
      <c r="Z809" s="185"/>
      <c r="AB809" s="185"/>
      <c r="AC809" s="185"/>
      <c r="AD809" s="185"/>
      <c r="AE809" s="185"/>
      <c r="AF809" s="185"/>
      <c r="AH809" s="185"/>
      <c r="AI809" s="185"/>
      <c r="AK809" s="185"/>
      <c r="AL809" s="185"/>
      <c r="AM809" s="185"/>
      <c r="AN809" s="185"/>
      <c r="AO809" s="185"/>
      <c r="AP809" s="185"/>
      <c r="AQ809" s="185"/>
      <c r="AR809" s="185"/>
      <c r="AS809" s="185"/>
      <c r="AT809" s="185"/>
      <c r="AU809" s="185"/>
      <c r="AV809" s="185"/>
      <c r="AW809" s="185"/>
      <c r="AX809" s="185"/>
      <c r="AY809" s="185"/>
      <c r="AZ809" s="185"/>
      <c r="BA809" s="185"/>
      <c r="BB809" s="185"/>
      <c r="BC809" s="185"/>
      <c r="BD809" s="185"/>
      <c r="BE809" s="185"/>
      <c r="BF809" s="185"/>
      <c r="BG809" s="185"/>
      <c r="BH809" s="185"/>
      <c r="BI809" s="185"/>
      <c r="BJ809" s="185"/>
    </row>
    <row r="810" spans="1:62" x14ac:dyDescent="0.3">
      <c r="A810" s="184"/>
      <c r="B810" s="185"/>
      <c r="I810" s="185"/>
      <c r="J810" s="185"/>
      <c r="L810" s="185"/>
      <c r="M810" s="185"/>
      <c r="N810" s="185"/>
      <c r="O810" s="185"/>
      <c r="P810" s="185"/>
      <c r="Q810" s="185"/>
      <c r="R810" s="185"/>
      <c r="S810" s="185"/>
      <c r="U810" s="185"/>
      <c r="V810" s="185"/>
      <c r="X810" s="185"/>
      <c r="Y810" s="185"/>
      <c r="Z810" s="185"/>
      <c r="AB810" s="185"/>
      <c r="AC810" s="185"/>
      <c r="AD810" s="185"/>
      <c r="AE810" s="185"/>
      <c r="AF810" s="185"/>
      <c r="AH810" s="185"/>
      <c r="AI810" s="185"/>
      <c r="AK810" s="185"/>
      <c r="AL810" s="185"/>
      <c r="AM810" s="185"/>
      <c r="AN810" s="185"/>
      <c r="AO810" s="185"/>
      <c r="AP810" s="185"/>
      <c r="AQ810" s="185"/>
      <c r="AR810" s="185"/>
      <c r="AS810" s="185"/>
      <c r="AT810" s="185"/>
      <c r="AU810" s="185"/>
      <c r="AV810" s="185"/>
      <c r="AW810" s="185"/>
      <c r="AX810" s="185"/>
      <c r="AY810" s="185"/>
      <c r="AZ810" s="185"/>
      <c r="BA810" s="185"/>
      <c r="BB810" s="185"/>
      <c r="BC810" s="185"/>
      <c r="BD810" s="185"/>
      <c r="BE810" s="185"/>
      <c r="BF810" s="185"/>
      <c r="BG810" s="185"/>
      <c r="BH810" s="185"/>
      <c r="BI810" s="185"/>
      <c r="BJ810" s="185"/>
    </row>
    <row r="811" spans="1:62" x14ac:dyDescent="0.3">
      <c r="A811" s="184"/>
      <c r="B811" s="185"/>
      <c r="I811" s="185"/>
      <c r="J811" s="185"/>
      <c r="L811" s="185"/>
      <c r="M811" s="185"/>
      <c r="N811" s="185"/>
      <c r="O811" s="185"/>
      <c r="P811" s="185"/>
      <c r="Q811" s="185"/>
      <c r="R811" s="185"/>
      <c r="S811" s="185"/>
      <c r="U811" s="185"/>
      <c r="V811" s="185"/>
      <c r="X811" s="185"/>
      <c r="Y811" s="185"/>
      <c r="Z811" s="185"/>
      <c r="AB811" s="185"/>
      <c r="AC811" s="185"/>
      <c r="AD811" s="185"/>
      <c r="AE811" s="185"/>
      <c r="AF811" s="185"/>
      <c r="AH811" s="185"/>
      <c r="AI811" s="185"/>
      <c r="AK811" s="185"/>
      <c r="AL811" s="185"/>
      <c r="AM811" s="185"/>
      <c r="AN811" s="185"/>
      <c r="AO811" s="185"/>
      <c r="AP811" s="185"/>
      <c r="AQ811" s="185"/>
      <c r="AR811" s="185"/>
      <c r="AS811" s="185"/>
      <c r="AT811" s="185"/>
      <c r="AU811" s="185"/>
      <c r="AV811" s="185"/>
      <c r="AW811" s="185"/>
      <c r="AX811" s="185"/>
      <c r="AY811" s="185"/>
      <c r="AZ811" s="185"/>
      <c r="BA811" s="185"/>
      <c r="BB811" s="185"/>
      <c r="BC811" s="185"/>
      <c r="BD811" s="185"/>
      <c r="BE811" s="185"/>
      <c r="BF811" s="185"/>
      <c r="BG811" s="185"/>
      <c r="BH811" s="185"/>
      <c r="BI811" s="185"/>
      <c r="BJ811" s="185"/>
    </row>
    <row r="812" spans="1:62" x14ac:dyDescent="0.3">
      <c r="A812" s="184"/>
      <c r="B812" s="185"/>
      <c r="I812" s="185"/>
      <c r="J812" s="185"/>
      <c r="L812" s="185"/>
      <c r="M812" s="185"/>
      <c r="N812" s="185"/>
      <c r="O812" s="185"/>
      <c r="P812" s="185"/>
      <c r="Q812" s="185"/>
      <c r="R812" s="185"/>
      <c r="S812" s="185"/>
      <c r="U812" s="185"/>
      <c r="V812" s="185"/>
      <c r="X812" s="185"/>
      <c r="Y812" s="185"/>
      <c r="Z812" s="185"/>
      <c r="AB812" s="185"/>
      <c r="AC812" s="185"/>
      <c r="AD812" s="185"/>
      <c r="AE812" s="185"/>
      <c r="AF812" s="185"/>
      <c r="AH812" s="185"/>
      <c r="AI812" s="185"/>
      <c r="AK812" s="185"/>
      <c r="AL812" s="185"/>
      <c r="AM812" s="185"/>
      <c r="AN812" s="185"/>
      <c r="AO812" s="185"/>
      <c r="AP812" s="185"/>
      <c r="AQ812" s="185"/>
      <c r="AR812" s="185"/>
      <c r="AS812" s="185"/>
      <c r="AT812" s="185"/>
      <c r="AU812" s="185"/>
      <c r="AV812" s="185"/>
      <c r="AW812" s="185"/>
      <c r="AX812" s="185"/>
      <c r="AY812" s="185"/>
      <c r="AZ812" s="185"/>
      <c r="BA812" s="185"/>
      <c r="BB812" s="185"/>
      <c r="BC812" s="185"/>
      <c r="BD812" s="185"/>
      <c r="BE812" s="185"/>
      <c r="BF812" s="185"/>
      <c r="BG812" s="185"/>
      <c r="BH812" s="185"/>
      <c r="BI812" s="185"/>
      <c r="BJ812" s="185"/>
    </row>
    <row r="813" spans="1:62" x14ac:dyDescent="0.3">
      <c r="A813" s="184"/>
      <c r="B813" s="185"/>
      <c r="I813" s="185"/>
      <c r="J813" s="185"/>
      <c r="L813" s="185"/>
      <c r="M813" s="185"/>
      <c r="N813" s="185"/>
      <c r="O813" s="185"/>
      <c r="P813" s="185"/>
      <c r="Q813" s="185"/>
      <c r="R813" s="185"/>
      <c r="S813" s="185"/>
      <c r="U813" s="185"/>
      <c r="V813" s="185"/>
      <c r="X813" s="185"/>
      <c r="Y813" s="185"/>
      <c r="Z813" s="185"/>
      <c r="AB813" s="185"/>
      <c r="AC813" s="185"/>
      <c r="AD813" s="185"/>
      <c r="AE813" s="185"/>
      <c r="AF813" s="185"/>
      <c r="AH813" s="185"/>
      <c r="AI813" s="185"/>
      <c r="AK813" s="185"/>
      <c r="AL813" s="185"/>
      <c r="AM813" s="185"/>
      <c r="AN813" s="185"/>
      <c r="AO813" s="185"/>
      <c r="AP813" s="185"/>
      <c r="AQ813" s="185"/>
      <c r="AR813" s="185"/>
      <c r="AS813" s="185"/>
      <c r="AT813" s="185"/>
      <c r="AU813" s="185"/>
      <c r="AV813" s="185"/>
      <c r="AW813" s="185"/>
      <c r="AX813" s="185"/>
      <c r="AY813" s="185"/>
      <c r="AZ813" s="185"/>
      <c r="BA813" s="185"/>
      <c r="BB813" s="185"/>
      <c r="BC813" s="185"/>
      <c r="BD813" s="185"/>
      <c r="BE813" s="185"/>
      <c r="BF813" s="185"/>
      <c r="BG813" s="185"/>
      <c r="BH813" s="185"/>
      <c r="BI813" s="185"/>
      <c r="BJ813" s="185"/>
    </row>
    <row r="814" spans="1:62" x14ac:dyDescent="0.3">
      <c r="A814" s="184"/>
      <c r="B814" s="185"/>
      <c r="I814" s="185"/>
      <c r="J814" s="185"/>
      <c r="L814" s="185"/>
      <c r="M814" s="185"/>
      <c r="N814" s="185"/>
      <c r="O814" s="185"/>
      <c r="P814" s="185"/>
      <c r="Q814" s="185"/>
      <c r="R814" s="185"/>
      <c r="S814" s="185"/>
      <c r="U814" s="185"/>
      <c r="V814" s="185"/>
      <c r="X814" s="185"/>
      <c r="Y814" s="185"/>
      <c r="Z814" s="185"/>
      <c r="AB814" s="185"/>
      <c r="AC814" s="185"/>
      <c r="AD814" s="185"/>
      <c r="AE814" s="185"/>
      <c r="AF814" s="185"/>
      <c r="AH814" s="185"/>
      <c r="AI814" s="185"/>
      <c r="AK814" s="185"/>
      <c r="AL814" s="185"/>
      <c r="AM814" s="185"/>
      <c r="AN814" s="185"/>
      <c r="AO814" s="185"/>
      <c r="AP814" s="185"/>
      <c r="AQ814" s="185"/>
      <c r="AR814" s="185"/>
      <c r="AS814" s="185"/>
      <c r="AT814" s="185"/>
      <c r="AU814" s="185"/>
      <c r="AV814" s="185"/>
      <c r="AW814" s="185"/>
      <c r="AX814" s="185"/>
      <c r="AY814" s="185"/>
      <c r="AZ814" s="185"/>
      <c r="BA814" s="185"/>
      <c r="BB814" s="185"/>
      <c r="BC814" s="185"/>
      <c r="BD814" s="185"/>
      <c r="BE814" s="185"/>
      <c r="BF814" s="185"/>
      <c r="BG814" s="185"/>
      <c r="BH814" s="185"/>
      <c r="BI814" s="185"/>
      <c r="BJ814" s="185"/>
    </row>
    <row r="815" spans="1:62" x14ac:dyDescent="0.3">
      <c r="A815" s="184"/>
      <c r="B815" s="185"/>
      <c r="I815" s="185"/>
      <c r="J815" s="185"/>
      <c r="L815" s="185"/>
      <c r="M815" s="185"/>
      <c r="N815" s="185"/>
      <c r="O815" s="185"/>
      <c r="P815" s="185"/>
      <c r="Q815" s="185"/>
      <c r="R815" s="185"/>
      <c r="S815" s="185"/>
      <c r="U815" s="185"/>
      <c r="V815" s="185"/>
      <c r="X815" s="185"/>
      <c r="Y815" s="185"/>
      <c r="Z815" s="185"/>
      <c r="AB815" s="185"/>
      <c r="AC815" s="185"/>
      <c r="AD815" s="185"/>
      <c r="AE815" s="185"/>
      <c r="AF815" s="185"/>
      <c r="AH815" s="185"/>
      <c r="AI815" s="185"/>
      <c r="AK815" s="185"/>
      <c r="AL815" s="185"/>
      <c r="AM815" s="185"/>
      <c r="AN815" s="185"/>
      <c r="AO815" s="185"/>
      <c r="AP815" s="185"/>
      <c r="AQ815" s="185"/>
      <c r="AR815" s="185"/>
      <c r="AS815" s="185"/>
      <c r="AT815" s="185"/>
      <c r="AU815" s="185"/>
      <c r="AV815" s="185"/>
      <c r="AW815" s="185"/>
      <c r="AX815" s="185"/>
      <c r="AY815" s="185"/>
      <c r="AZ815" s="185"/>
      <c r="BA815" s="185"/>
      <c r="BB815" s="185"/>
      <c r="BC815" s="185"/>
      <c r="BD815" s="185"/>
      <c r="BE815" s="185"/>
      <c r="BF815" s="185"/>
      <c r="BG815" s="185"/>
      <c r="BH815" s="185"/>
      <c r="BI815" s="185"/>
      <c r="BJ815" s="185"/>
    </row>
    <row r="816" spans="1:62" x14ac:dyDescent="0.3">
      <c r="A816" s="184"/>
      <c r="B816" s="185"/>
      <c r="I816" s="185"/>
      <c r="J816" s="185"/>
      <c r="L816" s="185"/>
      <c r="M816" s="185"/>
      <c r="N816" s="185"/>
      <c r="O816" s="185"/>
      <c r="P816" s="185"/>
      <c r="Q816" s="185"/>
      <c r="R816" s="185"/>
      <c r="S816" s="185"/>
      <c r="U816" s="185"/>
      <c r="V816" s="185"/>
      <c r="X816" s="185"/>
      <c r="Y816" s="185"/>
      <c r="Z816" s="185"/>
      <c r="AB816" s="185"/>
      <c r="AC816" s="185"/>
      <c r="AD816" s="185"/>
      <c r="AE816" s="185"/>
      <c r="AF816" s="185"/>
      <c r="AH816" s="185"/>
      <c r="AI816" s="185"/>
      <c r="AK816" s="185"/>
      <c r="AL816" s="185"/>
      <c r="AM816" s="185"/>
      <c r="AN816" s="185"/>
      <c r="AO816" s="185"/>
      <c r="AP816" s="185"/>
      <c r="AQ816" s="185"/>
      <c r="AR816" s="185"/>
      <c r="AS816" s="185"/>
      <c r="AT816" s="185"/>
      <c r="AU816" s="185"/>
      <c r="AV816" s="185"/>
      <c r="AW816" s="185"/>
      <c r="AX816" s="185"/>
      <c r="AY816" s="185"/>
      <c r="AZ816" s="185"/>
      <c r="BA816" s="185"/>
      <c r="BB816" s="185"/>
      <c r="BC816" s="185"/>
      <c r="BD816" s="185"/>
      <c r="BE816" s="185"/>
      <c r="BF816" s="185"/>
      <c r="BG816" s="185"/>
      <c r="BH816" s="185"/>
      <c r="BI816" s="185"/>
      <c r="BJ816" s="185"/>
    </row>
    <row r="817" spans="1:62" x14ac:dyDescent="0.3">
      <c r="A817" s="184"/>
      <c r="B817" s="185"/>
      <c r="I817" s="185"/>
      <c r="J817" s="185"/>
      <c r="L817" s="185"/>
      <c r="M817" s="185"/>
      <c r="N817" s="185"/>
      <c r="O817" s="185"/>
      <c r="P817" s="185"/>
      <c r="Q817" s="185"/>
      <c r="R817" s="185"/>
      <c r="S817" s="185"/>
      <c r="U817" s="185"/>
      <c r="V817" s="185"/>
      <c r="X817" s="185"/>
      <c r="Y817" s="185"/>
      <c r="Z817" s="185"/>
      <c r="AB817" s="185"/>
      <c r="AC817" s="185"/>
      <c r="AD817" s="185"/>
      <c r="AE817" s="185"/>
      <c r="AF817" s="185"/>
      <c r="AH817" s="185"/>
      <c r="AI817" s="185"/>
      <c r="AK817" s="185"/>
      <c r="AL817" s="185"/>
      <c r="AM817" s="185"/>
      <c r="AN817" s="185"/>
      <c r="AO817" s="185"/>
      <c r="AP817" s="185"/>
      <c r="AQ817" s="185"/>
      <c r="AR817" s="185"/>
      <c r="AS817" s="185"/>
      <c r="AT817" s="185"/>
      <c r="AU817" s="185"/>
      <c r="AV817" s="185"/>
      <c r="AW817" s="185"/>
      <c r="AX817" s="185"/>
      <c r="AY817" s="185"/>
      <c r="AZ817" s="185"/>
      <c r="BA817" s="185"/>
      <c r="BB817" s="185"/>
      <c r="BC817" s="185"/>
      <c r="BD817" s="185"/>
      <c r="BE817" s="185"/>
      <c r="BF817" s="185"/>
      <c r="BG817" s="185"/>
      <c r="BH817" s="185"/>
      <c r="BI817" s="185"/>
      <c r="BJ817" s="185"/>
    </row>
    <row r="818" spans="1:62" x14ac:dyDescent="0.3">
      <c r="A818" s="184"/>
      <c r="B818" s="185"/>
      <c r="I818" s="185"/>
      <c r="J818" s="185"/>
      <c r="L818" s="185"/>
      <c r="M818" s="185"/>
      <c r="N818" s="185"/>
      <c r="O818" s="185"/>
      <c r="P818" s="185"/>
      <c r="Q818" s="185"/>
      <c r="R818" s="185"/>
      <c r="S818" s="185"/>
      <c r="U818" s="185"/>
      <c r="V818" s="185"/>
      <c r="X818" s="185"/>
      <c r="Y818" s="185"/>
      <c r="Z818" s="185"/>
      <c r="AB818" s="185"/>
      <c r="AC818" s="185"/>
      <c r="AD818" s="185"/>
      <c r="AE818" s="185"/>
      <c r="AF818" s="185"/>
      <c r="AH818" s="185"/>
      <c r="AI818" s="185"/>
      <c r="AK818" s="185"/>
      <c r="AL818" s="185"/>
      <c r="AM818" s="185"/>
      <c r="AN818" s="185"/>
      <c r="AO818" s="185"/>
      <c r="AP818" s="185"/>
      <c r="AQ818" s="185"/>
      <c r="AR818" s="185"/>
      <c r="AS818" s="185"/>
      <c r="AT818" s="185"/>
      <c r="AU818" s="185"/>
      <c r="AV818" s="185"/>
      <c r="AW818" s="185"/>
      <c r="AX818" s="185"/>
      <c r="AY818" s="185"/>
      <c r="AZ818" s="185"/>
      <c r="BA818" s="185"/>
      <c r="BB818" s="185"/>
      <c r="BC818" s="185"/>
      <c r="BD818" s="185"/>
      <c r="BE818" s="185"/>
      <c r="BF818" s="185"/>
      <c r="BG818" s="185"/>
      <c r="BH818" s="185"/>
      <c r="BI818" s="185"/>
      <c r="BJ818" s="185"/>
    </row>
    <row r="819" spans="1:62" x14ac:dyDescent="0.3">
      <c r="A819" s="184"/>
      <c r="B819" s="185"/>
      <c r="I819" s="185"/>
      <c r="J819" s="185"/>
      <c r="L819" s="185"/>
      <c r="M819" s="185"/>
      <c r="N819" s="185"/>
      <c r="O819" s="185"/>
      <c r="P819" s="185"/>
      <c r="Q819" s="185"/>
      <c r="R819" s="185"/>
      <c r="S819" s="185"/>
      <c r="U819" s="185"/>
      <c r="V819" s="185"/>
      <c r="X819" s="185"/>
      <c r="Y819" s="185"/>
      <c r="Z819" s="185"/>
      <c r="AB819" s="185"/>
      <c r="AC819" s="185"/>
      <c r="AD819" s="185"/>
      <c r="AE819" s="185"/>
      <c r="AF819" s="185"/>
      <c r="AH819" s="185"/>
      <c r="AI819" s="185"/>
      <c r="AK819" s="185"/>
      <c r="AL819" s="185"/>
      <c r="AM819" s="185"/>
      <c r="AN819" s="185"/>
      <c r="AO819" s="185"/>
      <c r="AP819" s="185"/>
      <c r="AQ819" s="185"/>
      <c r="AR819" s="185"/>
      <c r="AS819" s="185"/>
      <c r="AT819" s="185"/>
      <c r="AU819" s="185"/>
      <c r="AV819" s="185"/>
      <c r="AW819" s="185"/>
      <c r="AX819" s="185"/>
      <c r="AY819" s="185"/>
      <c r="AZ819" s="185"/>
      <c r="BA819" s="185"/>
      <c r="BB819" s="185"/>
      <c r="BC819" s="185"/>
      <c r="BD819" s="185"/>
      <c r="BE819" s="185"/>
      <c r="BF819" s="185"/>
      <c r="BG819" s="185"/>
      <c r="BH819" s="185"/>
      <c r="BI819" s="185"/>
      <c r="BJ819" s="185"/>
    </row>
    <row r="820" spans="1:62" x14ac:dyDescent="0.3">
      <c r="A820" s="184"/>
      <c r="B820" s="185"/>
      <c r="I820" s="185"/>
      <c r="J820" s="185"/>
      <c r="L820" s="185"/>
      <c r="M820" s="185"/>
      <c r="N820" s="185"/>
      <c r="O820" s="185"/>
      <c r="P820" s="185"/>
      <c r="Q820" s="185"/>
      <c r="R820" s="185"/>
      <c r="S820" s="185"/>
      <c r="U820" s="185"/>
      <c r="V820" s="185"/>
      <c r="X820" s="185"/>
      <c r="Y820" s="185"/>
      <c r="Z820" s="185"/>
      <c r="AB820" s="185"/>
      <c r="AC820" s="185"/>
      <c r="AD820" s="185"/>
      <c r="AE820" s="185"/>
      <c r="AF820" s="185"/>
      <c r="AH820" s="185"/>
      <c r="AI820" s="185"/>
      <c r="AK820" s="185"/>
      <c r="AL820" s="185"/>
      <c r="AM820" s="185"/>
      <c r="AN820" s="185"/>
      <c r="AO820" s="185"/>
      <c r="AP820" s="185"/>
      <c r="AQ820" s="185"/>
      <c r="AR820" s="185"/>
      <c r="AS820" s="185"/>
      <c r="AT820" s="185"/>
      <c r="AU820" s="185"/>
      <c r="AV820" s="185"/>
      <c r="AW820" s="185"/>
      <c r="AX820" s="185"/>
      <c r="AY820" s="185"/>
      <c r="AZ820" s="185"/>
      <c r="BA820" s="185"/>
      <c r="BB820" s="185"/>
      <c r="BC820" s="185"/>
      <c r="BD820" s="185"/>
      <c r="BE820" s="185"/>
      <c r="BF820" s="185"/>
      <c r="BG820" s="185"/>
      <c r="BH820" s="185"/>
      <c r="BI820" s="185"/>
      <c r="BJ820" s="185"/>
    </row>
    <row r="821" spans="1:62" x14ac:dyDescent="0.3">
      <c r="A821" s="184"/>
      <c r="B821" s="185"/>
      <c r="I821" s="185"/>
      <c r="J821" s="185"/>
      <c r="L821" s="185"/>
      <c r="M821" s="185"/>
      <c r="N821" s="185"/>
      <c r="O821" s="185"/>
      <c r="P821" s="185"/>
      <c r="Q821" s="185"/>
      <c r="R821" s="185"/>
      <c r="S821" s="185"/>
      <c r="U821" s="185"/>
      <c r="V821" s="185"/>
      <c r="X821" s="185"/>
      <c r="Y821" s="185"/>
      <c r="Z821" s="185"/>
      <c r="AB821" s="185"/>
      <c r="AC821" s="185"/>
      <c r="AD821" s="185"/>
      <c r="AE821" s="185"/>
      <c r="AF821" s="185"/>
      <c r="AH821" s="185"/>
      <c r="AI821" s="185"/>
      <c r="AK821" s="185"/>
      <c r="AL821" s="185"/>
      <c r="AM821" s="185"/>
      <c r="AN821" s="185"/>
      <c r="AO821" s="185"/>
      <c r="AP821" s="185"/>
      <c r="AQ821" s="185"/>
      <c r="AR821" s="185"/>
      <c r="AS821" s="185"/>
      <c r="AT821" s="185"/>
      <c r="AU821" s="185"/>
      <c r="AV821" s="185"/>
      <c r="AW821" s="185"/>
      <c r="AX821" s="185"/>
      <c r="AY821" s="185"/>
      <c r="AZ821" s="185"/>
      <c r="BA821" s="185"/>
      <c r="BB821" s="185"/>
      <c r="BC821" s="185"/>
      <c r="BD821" s="185"/>
      <c r="BE821" s="185"/>
      <c r="BF821" s="185"/>
      <c r="BG821" s="185"/>
      <c r="BH821" s="185"/>
      <c r="BI821" s="185"/>
      <c r="BJ821" s="185"/>
    </row>
    <row r="822" spans="1:62" x14ac:dyDescent="0.3">
      <c r="A822" s="184"/>
      <c r="B822" s="185"/>
      <c r="I822" s="185"/>
      <c r="J822" s="185"/>
      <c r="L822" s="185"/>
      <c r="M822" s="185"/>
      <c r="N822" s="185"/>
      <c r="O822" s="185"/>
      <c r="P822" s="185"/>
      <c r="Q822" s="185"/>
      <c r="R822" s="185"/>
      <c r="S822" s="185"/>
      <c r="U822" s="185"/>
      <c r="V822" s="185"/>
      <c r="X822" s="185"/>
      <c r="Y822" s="185"/>
      <c r="Z822" s="185"/>
      <c r="AB822" s="185"/>
      <c r="AC822" s="185"/>
      <c r="AD822" s="185"/>
      <c r="AE822" s="185"/>
      <c r="AF822" s="185"/>
      <c r="AH822" s="185"/>
      <c r="AI822" s="185"/>
      <c r="AK822" s="185"/>
      <c r="AL822" s="185"/>
      <c r="AM822" s="185"/>
      <c r="AN822" s="185"/>
      <c r="AO822" s="185"/>
      <c r="AP822" s="185"/>
      <c r="AQ822" s="185"/>
      <c r="AR822" s="185"/>
      <c r="AS822" s="185"/>
      <c r="AT822" s="185"/>
      <c r="AU822" s="185"/>
      <c r="AV822" s="185"/>
      <c r="AW822" s="185"/>
      <c r="AX822" s="185"/>
      <c r="AY822" s="185"/>
      <c r="AZ822" s="185"/>
      <c r="BA822" s="185"/>
      <c r="BB822" s="185"/>
      <c r="BC822" s="185"/>
      <c r="BD822" s="185"/>
      <c r="BE822" s="185"/>
      <c r="BF822" s="185"/>
      <c r="BG822" s="185"/>
      <c r="BH822" s="185"/>
      <c r="BI822" s="185"/>
      <c r="BJ822" s="185"/>
    </row>
    <row r="823" spans="1:62" x14ac:dyDescent="0.3">
      <c r="A823" s="184"/>
      <c r="B823" s="185"/>
      <c r="I823" s="185"/>
      <c r="J823" s="185"/>
      <c r="L823" s="185"/>
      <c r="M823" s="185"/>
      <c r="N823" s="185"/>
      <c r="O823" s="185"/>
      <c r="P823" s="185"/>
      <c r="Q823" s="185"/>
      <c r="R823" s="185"/>
      <c r="S823" s="185"/>
      <c r="U823" s="185"/>
      <c r="V823" s="185"/>
      <c r="X823" s="185"/>
      <c r="Y823" s="185"/>
      <c r="Z823" s="185"/>
      <c r="AB823" s="185"/>
      <c r="AC823" s="185"/>
      <c r="AD823" s="185"/>
      <c r="AE823" s="185"/>
      <c r="AF823" s="185"/>
      <c r="AH823" s="185"/>
      <c r="AI823" s="185"/>
      <c r="AK823" s="185"/>
      <c r="AL823" s="185"/>
      <c r="AM823" s="185"/>
      <c r="AN823" s="185"/>
      <c r="AO823" s="185"/>
      <c r="AP823" s="185"/>
      <c r="AQ823" s="185"/>
      <c r="AR823" s="185"/>
      <c r="AS823" s="185"/>
      <c r="AT823" s="185"/>
      <c r="AU823" s="185"/>
      <c r="AV823" s="185"/>
      <c r="AW823" s="185"/>
      <c r="AX823" s="185"/>
      <c r="AY823" s="185"/>
      <c r="AZ823" s="185"/>
      <c r="BA823" s="185"/>
      <c r="BB823" s="185"/>
      <c r="BC823" s="185"/>
      <c r="BD823" s="185"/>
      <c r="BE823" s="185"/>
      <c r="BF823" s="185"/>
      <c r="BG823" s="185"/>
      <c r="BH823" s="185"/>
      <c r="BI823" s="185"/>
      <c r="BJ823" s="185"/>
    </row>
    <row r="824" spans="1:62" x14ac:dyDescent="0.3">
      <c r="A824" s="184"/>
      <c r="B824" s="185"/>
      <c r="I824" s="185"/>
      <c r="J824" s="185"/>
      <c r="L824" s="185"/>
      <c r="M824" s="185"/>
      <c r="N824" s="185"/>
      <c r="O824" s="185"/>
      <c r="P824" s="185"/>
      <c r="Q824" s="185"/>
      <c r="R824" s="185"/>
      <c r="S824" s="185"/>
      <c r="U824" s="185"/>
      <c r="V824" s="185"/>
      <c r="X824" s="185"/>
      <c r="Y824" s="185"/>
      <c r="Z824" s="185"/>
      <c r="AB824" s="185"/>
      <c r="AC824" s="185"/>
      <c r="AD824" s="185"/>
      <c r="AE824" s="185"/>
      <c r="AF824" s="185"/>
      <c r="AH824" s="185"/>
      <c r="AI824" s="185"/>
      <c r="AK824" s="185"/>
      <c r="AL824" s="185"/>
      <c r="AM824" s="185"/>
      <c r="AN824" s="185"/>
      <c r="AO824" s="185"/>
      <c r="AP824" s="185"/>
      <c r="AQ824" s="185"/>
      <c r="AR824" s="185"/>
      <c r="AS824" s="185"/>
      <c r="AT824" s="185"/>
      <c r="AU824" s="185"/>
      <c r="AV824" s="185"/>
      <c r="AW824" s="185"/>
      <c r="AX824" s="185"/>
      <c r="AY824" s="185"/>
      <c r="AZ824" s="185"/>
      <c r="BA824" s="185"/>
      <c r="BB824" s="185"/>
      <c r="BC824" s="185"/>
      <c r="BD824" s="185"/>
      <c r="BE824" s="185"/>
      <c r="BF824" s="185"/>
      <c r="BG824" s="185"/>
      <c r="BH824" s="185"/>
      <c r="BI824" s="185"/>
      <c r="BJ824" s="185"/>
    </row>
    <row r="825" spans="1:62" x14ac:dyDescent="0.3">
      <c r="A825" s="184"/>
      <c r="B825" s="185"/>
      <c r="I825" s="185"/>
      <c r="J825" s="185"/>
      <c r="L825" s="185"/>
      <c r="M825" s="185"/>
      <c r="N825" s="185"/>
      <c r="O825" s="185"/>
      <c r="P825" s="185"/>
      <c r="Q825" s="185"/>
      <c r="R825" s="185"/>
      <c r="S825" s="185"/>
      <c r="U825" s="185"/>
      <c r="V825" s="185"/>
      <c r="X825" s="185"/>
      <c r="Y825" s="185"/>
      <c r="Z825" s="185"/>
      <c r="AB825" s="185"/>
      <c r="AC825" s="185"/>
      <c r="AD825" s="185"/>
      <c r="AE825" s="185"/>
      <c r="AF825" s="185"/>
      <c r="AH825" s="185"/>
      <c r="AI825" s="185"/>
      <c r="AK825" s="185"/>
      <c r="AL825" s="185"/>
      <c r="AM825" s="185"/>
      <c r="AN825" s="185"/>
      <c r="AO825" s="185"/>
      <c r="AP825" s="185"/>
      <c r="AQ825" s="185"/>
      <c r="AR825" s="185"/>
      <c r="AS825" s="185"/>
      <c r="AT825" s="185"/>
      <c r="AU825" s="185"/>
      <c r="AV825" s="185"/>
      <c r="AW825" s="185"/>
      <c r="AX825" s="185"/>
      <c r="AY825" s="185"/>
      <c r="AZ825" s="185"/>
      <c r="BA825" s="185"/>
      <c r="BB825" s="185"/>
      <c r="BC825" s="185"/>
      <c r="BD825" s="185"/>
      <c r="BE825" s="185"/>
      <c r="BF825" s="185"/>
      <c r="BG825" s="185"/>
      <c r="BH825" s="185"/>
      <c r="BI825" s="185"/>
      <c r="BJ825" s="185"/>
    </row>
    <row r="826" spans="1:62" x14ac:dyDescent="0.3">
      <c r="A826" s="184"/>
      <c r="B826" s="185"/>
      <c r="I826" s="185"/>
      <c r="J826" s="185"/>
      <c r="L826" s="185"/>
      <c r="M826" s="185"/>
      <c r="N826" s="185"/>
      <c r="O826" s="185"/>
      <c r="P826" s="185"/>
      <c r="Q826" s="185"/>
      <c r="R826" s="185"/>
      <c r="S826" s="185"/>
      <c r="U826" s="185"/>
      <c r="V826" s="185"/>
      <c r="X826" s="185"/>
      <c r="Y826" s="185"/>
      <c r="Z826" s="185"/>
      <c r="AB826" s="185"/>
      <c r="AC826" s="185"/>
      <c r="AD826" s="185"/>
      <c r="AE826" s="185"/>
      <c r="AF826" s="185"/>
      <c r="AH826" s="185"/>
      <c r="AI826" s="185"/>
      <c r="AK826" s="185"/>
      <c r="AL826" s="185"/>
      <c r="AM826" s="185"/>
      <c r="AN826" s="185"/>
      <c r="AO826" s="185"/>
      <c r="AP826" s="185"/>
      <c r="AQ826" s="185"/>
      <c r="AR826" s="185"/>
      <c r="AS826" s="185"/>
      <c r="AT826" s="185"/>
      <c r="AU826" s="185"/>
      <c r="AV826" s="185"/>
      <c r="AW826" s="185"/>
      <c r="AX826" s="185"/>
      <c r="AY826" s="185"/>
      <c r="AZ826" s="185"/>
      <c r="BA826" s="185"/>
      <c r="BB826" s="185"/>
      <c r="BC826" s="185"/>
      <c r="BD826" s="185"/>
      <c r="BE826" s="185"/>
      <c r="BF826" s="185"/>
      <c r="BG826" s="185"/>
      <c r="BH826" s="185"/>
      <c r="BI826" s="185"/>
      <c r="BJ826" s="185"/>
    </row>
    <row r="827" spans="1:62" x14ac:dyDescent="0.3">
      <c r="A827" s="184"/>
      <c r="B827" s="185"/>
      <c r="I827" s="185"/>
      <c r="J827" s="185"/>
      <c r="L827" s="185"/>
      <c r="M827" s="185"/>
      <c r="N827" s="185"/>
      <c r="O827" s="185"/>
      <c r="P827" s="185"/>
      <c r="Q827" s="185"/>
      <c r="R827" s="185"/>
      <c r="S827" s="185"/>
      <c r="U827" s="185"/>
      <c r="V827" s="185"/>
      <c r="X827" s="185"/>
      <c r="Y827" s="185"/>
      <c r="Z827" s="185"/>
      <c r="AB827" s="185"/>
      <c r="AC827" s="185"/>
      <c r="AD827" s="185"/>
      <c r="AE827" s="185"/>
      <c r="AF827" s="185"/>
      <c r="AH827" s="185"/>
      <c r="AI827" s="185"/>
      <c r="AK827" s="185"/>
      <c r="AL827" s="185"/>
      <c r="AM827" s="185"/>
      <c r="AN827" s="185"/>
      <c r="AO827" s="185"/>
      <c r="AP827" s="185"/>
      <c r="AQ827" s="185"/>
      <c r="AR827" s="185"/>
      <c r="AS827" s="185"/>
      <c r="AT827" s="185"/>
      <c r="AU827" s="185"/>
      <c r="AV827" s="185"/>
      <c r="AW827" s="185"/>
      <c r="AX827" s="185"/>
      <c r="AY827" s="185"/>
      <c r="AZ827" s="185"/>
      <c r="BA827" s="185"/>
      <c r="BB827" s="185"/>
      <c r="BC827" s="185"/>
      <c r="BD827" s="185"/>
      <c r="BE827" s="185"/>
      <c r="BF827" s="185"/>
      <c r="BG827" s="185"/>
      <c r="BH827" s="185"/>
      <c r="BI827" s="185"/>
      <c r="BJ827" s="185"/>
    </row>
    <row r="828" spans="1:62" x14ac:dyDescent="0.3">
      <c r="A828" s="184"/>
      <c r="B828" s="185"/>
      <c r="I828" s="185"/>
      <c r="J828" s="185"/>
      <c r="L828" s="185"/>
      <c r="M828" s="185"/>
      <c r="N828" s="185"/>
      <c r="O828" s="185"/>
      <c r="P828" s="185"/>
      <c r="Q828" s="185"/>
      <c r="R828" s="185"/>
      <c r="S828" s="185"/>
      <c r="U828" s="185"/>
      <c r="V828" s="185"/>
      <c r="X828" s="185"/>
      <c r="Y828" s="185"/>
      <c r="Z828" s="185"/>
      <c r="AB828" s="185"/>
      <c r="AC828" s="185"/>
      <c r="AD828" s="185"/>
      <c r="AE828" s="185"/>
      <c r="AF828" s="185"/>
      <c r="AH828" s="185"/>
      <c r="AI828" s="185"/>
      <c r="AK828" s="185"/>
      <c r="AL828" s="185"/>
      <c r="AM828" s="185"/>
      <c r="AN828" s="185"/>
      <c r="AO828" s="185"/>
      <c r="AP828" s="185"/>
      <c r="AQ828" s="185"/>
      <c r="AR828" s="185"/>
      <c r="AS828" s="185"/>
      <c r="AT828" s="185"/>
      <c r="AU828" s="185"/>
      <c r="AV828" s="185"/>
      <c r="AW828" s="185"/>
      <c r="AX828" s="185"/>
      <c r="AY828" s="185"/>
      <c r="AZ828" s="185"/>
      <c r="BA828" s="185"/>
      <c r="BB828" s="185"/>
      <c r="BC828" s="185"/>
      <c r="BD828" s="185"/>
      <c r="BE828" s="185"/>
      <c r="BF828" s="185"/>
      <c r="BG828" s="185"/>
      <c r="BH828" s="185"/>
      <c r="BI828" s="185"/>
      <c r="BJ828" s="185"/>
    </row>
    <row r="829" spans="1:62" x14ac:dyDescent="0.3">
      <c r="A829" s="184"/>
      <c r="B829" s="185"/>
      <c r="I829" s="185"/>
      <c r="J829" s="185"/>
      <c r="L829" s="185"/>
      <c r="M829" s="185"/>
      <c r="N829" s="185"/>
      <c r="O829" s="185"/>
      <c r="P829" s="185"/>
      <c r="Q829" s="185"/>
      <c r="R829" s="185"/>
      <c r="S829" s="185"/>
      <c r="U829" s="185"/>
      <c r="V829" s="185"/>
      <c r="X829" s="185"/>
      <c r="Y829" s="185"/>
      <c r="Z829" s="185"/>
      <c r="AB829" s="185"/>
      <c r="AC829" s="185"/>
      <c r="AD829" s="185"/>
      <c r="AE829" s="185"/>
      <c r="AF829" s="185"/>
      <c r="AH829" s="185"/>
      <c r="AI829" s="185"/>
      <c r="AK829" s="185"/>
      <c r="AL829" s="185"/>
      <c r="AM829" s="185"/>
      <c r="AN829" s="185"/>
      <c r="AO829" s="185"/>
      <c r="AP829" s="185"/>
      <c r="AQ829" s="185"/>
      <c r="AR829" s="185"/>
      <c r="AS829" s="185"/>
      <c r="AT829" s="185"/>
      <c r="AU829" s="185"/>
      <c r="AV829" s="185"/>
      <c r="AW829" s="185"/>
      <c r="AX829" s="185"/>
      <c r="AY829" s="185"/>
      <c r="AZ829" s="185"/>
      <c r="BA829" s="185"/>
      <c r="BB829" s="185"/>
      <c r="BC829" s="185"/>
      <c r="BD829" s="185"/>
      <c r="BE829" s="185"/>
      <c r="BF829" s="185"/>
      <c r="BG829" s="185"/>
      <c r="BH829" s="185"/>
      <c r="BI829" s="185"/>
      <c r="BJ829" s="185"/>
    </row>
    <row r="830" spans="1:62" x14ac:dyDescent="0.3">
      <c r="A830" s="184"/>
      <c r="B830" s="185"/>
      <c r="I830" s="185"/>
      <c r="J830" s="185"/>
      <c r="L830" s="185"/>
      <c r="M830" s="185"/>
      <c r="N830" s="185"/>
      <c r="O830" s="185"/>
      <c r="P830" s="185"/>
      <c r="Q830" s="185"/>
      <c r="R830" s="185"/>
      <c r="S830" s="185"/>
      <c r="U830" s="185"/>
      <c r="V830" s="185"/>
      <c r="X830" s="185"/>
      <c r="Y830" s="185"/>
      <c r="Z830" s="185"/>
      <c r="AB830" s="185"/>
      <c r="AC830" s="185"/>
      <c r="AD830" s="185"/>
      <c r="AE830" s="185"/>
      <c r="AF830" s="185"/>
      <c r="AH830" s="185"/>
      <c r="AI830" s="185"/>
      <c r="AK830" s="185"/>
      <c r="AL830" s="185"/>
      <c r="AM830" s="185"/>
      <c r="AN830" s="185"/>
      <c r="AO830" s="185"/>
      <c r="AP830" s="185"/>
      <c r="AQ830" s="185"/>
      <c r="AR830" s="185"/>
      <c r="AS830" s="185"/>
      <c r="AT830" s="185"/>
      <c r="AU830" s="185"/>
      <c r="AV830" s="185"/>
      <c r="AW830" s="185"/>
      <c r="AX830" s="185"/>
      <c r="AY830" s="185"/>
      <c r="AZ830" s="185"/>
      <c r="BA830" s="185"/>
      <c r="BB830" s="185"/>
      <c r="BC830" s="185"/>
      <c r="BD830" s="185"/>
      <c r="BE830" s="185"/>
      <c r="BF830" s="185"/>
      <c r="BG830" s="185"/>
      <c r="BH830" s="185"/>
      <c r="BI830" s="185"/>
      <c r="BJ830" s="185"/>
    </row>
    <row r="831" spans="1:62" x14ac:dyDescent="0.3">
      <c r="A831" s="184"/>
      <c r="B831" s="185"/>
      <c r="I831" s="185"/>
      <c r="J831" s="185"/>
      <c r="L831" s="185"/>
      <c r="M831" s="185"/>
      <c r="N831" s="185"/>
      <c r="O831" s="185"/>
      <c r="P831" s="185"/>
      <c r="Q831" s="185"/>
      <c r="R831" s="185"/>
      <c r="S831" s="185"/>
      <c r="U831" s="185"/>
      <c r="V831" s="185"/>
      <c r="X831" s="185"/>
      <c r="Y831" s="185"/>
      <c r="Z831" s="185"/>
      <c r="AB831" s="185"/>
      <c r="AC831" s="185"/>
      <c r="AD831" s="185"/>
      <c r="AE831" s="185"/>
      <c r="AF831" s="185"/>
      <c r="AH831" s="185"/>
      <c r="AI831" s="185"/>
      <c r="AK831" s="185"/>
      <c r="AL831" s="185"/>
      <c r="AM831" s="185"/>
      <c r="AN831" s="185"/>
      <c r="AO831" s="185"/>
      <c r="AP831" s="185"/>
      <c r="AQ831" s="185"/>
      <c r="AR831" s="185"/>
      <c r="AS831" s="185"/>
      <c r="AT831" s="185"/>
      <c r="AU831" s="185"/>
      <c r="AV831" s="185"/>
      <c r="AW831" s="185"/>
      <c r="AX831" s="185"/>
      <c r="AY831" s="185"/>
      <c r="AZ831" s="185"/>
      <c r="BA831" s="185"/>
      <c r="BB831" s="185"/>
      <c r="BC831" s="185"/>
      <c r="BD831" s="185"/>
      <c r="BE831" s="185"/>
      <c r="BF831" s="185"/>
      <c r="BG831" s="185"/>
      <c r="BH831" s="185"/>
      <c r="BI831" s="185"/>
      <c r="BJ831" s="185"/>
    </row>
    <row r="832" spans="1:62" x14ac:dyDescent="0.3">
      <c r="A832" s="184"/>
      <c r="B832" s="185"/>
      <c r="I832" s="185"/>
      <c r="J832" s="185"/>
      <c r="L832" s="185"/>
      <c r="M832" s="185"/>
      <c r="N832" s="185"/>
      <c r="O832" s="185"/>
      <c r="P832" s="185"/>
      <c r="Q832" s="185"/>
      <c r="R832" s="185"/>
      <c r="S832" s="185"/>
      <c r="U832" s="185"/>
      <c r="V832" s="185"/>
      <c r="X832" s="185"/>
      <c r="Y832" s="185"/>
      <c r="Z832" s="185"/>
      <c r="AB832" s="185"/>
      <c r="AC832" s="185"/>
      <c r="AD832" s="185"/>
      <c r="AE832" s="185"/>
      <c r="AF832" s="185"/>
      <c r="AH832" s="185"/>
      <c r="AI832" s="185"/>
      <c r="AK832" s="185"/>
      <c r="AL832" s="185"/>
      <c r="AM832" s="185"/>
      <c r="AN832" s="185"/>
      <c r="AO832" s="185"/>
      <c r="AP832" s="185"/>
      <c r="AQ832" s="185"/>
      <c r="AR832" s="185"/>
      <c r="AS832" s="185"/>
      <c r="AT832" s="185"/>
      <c r="AU832" s="185"/>
      <c r="AV832" s="185"/>
      <c r="AW832" s="185"/>
      <c r="AX832" s="185"/>
      <c r="AY832" s="185"/>
      <c r="AZ832" s="185"/>
      <c r="BA832" s="185"/>
      <c r="BB832" s="185"/>
      <c r="BC832" s="185"/>
      <c r="BD832" s="185"/>
      <c r="BE832" s="185"/>
      <c r="BF832" s="185"/>
      <c r="BG832" s="185"/>
      <c r="BH832" s="185"/>
      <c r="BI832" s="185"/>
      <c r="BJ832" s="185"/>
    </row>
    <row r="833" spans="1:62" x14ac:dyDescent="0.3">
      <c r="A833" s="184"/>
      <c r="B833" s="185"/>
      <c r="I833" s="185"/>
      <c r="J833" s="185"/>
      <c r="L833" s="185"/>
      <c r="M833" s="185"/>
      <c r="N833" s="185"/>
      <c r="O833" s="185"/>
      <c r="P833" s="185"/>
      <c r="Q833" s="185"/>
      <c r="R833" s="185"/>
      <c r="S833" s="185"/>
      <c r="U833" s="185"/>
      <c r="V833" s="185"/>
      <c r="X833" s="185"/>
      <c r="Y833" s="185"/>
      <c r="Z833" s="185"/>
      <c r="AB833" s="185"/>
      <c r="AC833" s="185"/>
      <c r="AD833" s="185"/>
      <c r="AE833" s="185"/>
      <c r="AF833" s="185"/>
      <c r="AH833" s="185"/>
      <c r="AI833" s="185"/>
      <c r="AK833" s="185"/>
      <c r="AL833" s="185"/>
      <c r="AM833" s="185"/>
      <c r="AN833" s="185"/>
      <c r="AO833" s="185"/>
      <c r="AP833" s="185"/>
      <c r="AQ833" s="185"/>
      <c r="AR833" s="185"/>
      <c r="AS833" s="185"/>
      <c r="AT833" s="185"/>
      <c r="AU833" s="185"/>
      <c r="AV833" s="185"/>
      <c r="AW833" s="185"/>
      <c r="AX833" s="185"/>
      <c r="AY833" s="185"/>
      <c r="AZ833" s="185"/>
      <c r="BA833" s="185"/>
      <c r="BB833" s="185"/>
      <c r="BC833" s="185"/>
      <c r="BD833" s="185"/>
      <c r="BE833" s="185"/>
      <c r="BF833" s="185"/>
      <c r="BG833" s="185"/>
      <c r="BH833" s="185"/>
      <c r="BI833" s="185"/>
      <c r="BJ833" s="185"/>
    </row>
  </sheetData>
  <mergeCells count="34">
    <mergeCell ref="S10:T10"/>
    <mergeCell ref="B10:C10"/>
    <mergeCell ref="E10:F10"/>
    <mergeCell ref="I10:J10"/>
    <mergeCell ref="L10:M10"/>
    <mergeCell ref="P10:Q10"/>
    <mergeCell ref="I205:J205"/>
    <mergeCell ref="L205:M205"/>
    <mergeCell ref="P205:Q205"/>
    <mergeCell ref="S205:T205"/>
    <mergeCell ref="B107:C107"/>
    <mergeCell ref="E107:F107"/>
    <mergeCell ref="B205:C205"/>
    <mergeCell ref="E205:F205"/>
    <mergeCell ref="P400:Q400"/>
    <mergeCell ref="S400:T400"/>
    <mergeCell ref="B298:D298"/>
    <mergeCell ref="B396:Q396"/>
    <mergeCell ref="B400:C400"/>
    <mergeCell ref="E400:F400"/>
    <mergeCell ref="B493:H493"/>
    <mergeCell ref="B497:D497"/>
    <mergeCell ref="F497:H497"/>
    <mergeCell ref="I400:J400"/>
    <mergeCell ref="L400:M400"/>
    <mergeCell ref="B690:H690"/>
    <mergeCell ref="B694:D694"/>
    <mergeCell ref="F694:H694"/>
    <mergeCell ref="P597:Q597"/>
    <mergeCell ref="S597:T597"/>
    <mergeCell ref="B597:C597"/>
    <mergeCell ref="E597:F597"/>
    <mergeCell ref="I597:J597"/>
    <mergeCell ref="L597:M597"/>
  </mergeCells>
  <pageMargins left="0.75" right="0.75" top="0.49" bottom="1" header="0.5" footer="0.5"/>
  <pageSetup scale="38" fitToHeight="7" orientation="landscape" r:id="rId1"/>
  <headerFooter alignWithMargins="0"/>
  <rowBreaks count="6" manualBreakCount="6">
    <brk id="99" max="20" man="1"/>
    <brk id="293" max="16383" man="1"/>
    <brk id="391" max="20" man="1"/>
    <brk id="488" max="20" man="1"/>
    <brk id="589" max="20" man="1"/>
    <brk id="685" max="20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J833"/>
  <sheetViews>
    <sheetView view="pageBreakPreview" zoomScale="60" zoomScaleNormal="100" workbookViewId="0"/>
  </sheetViews>
  <sheetFormatPr defaultColWidth="9.7265625" defaultRowHeight="13" x14ac:dyDescent="0.3"/>
  <cols>
    <col min="1" max="1" width="11.81640625" style="103" customWidth="1"/>
    <col min="2" max="2" width="15" style="106" customWidth="1"/>
    <col min="3" max="3" width="15" style="22" customWidth="1"/>
    <col min="4" max="4" width="12" style="22" customWidth="1"/>
    <col min="5" max="5" width="15.81640625" style="22" customWidth="1"/>
    <col min="6" max="7" width="17.54296875" style="22" customWidth="1"/>
    <col min="8" max="8" width="18" style="22" customWidth="1"/>
    <col min="9" max="9" width="18" style="106" customWidth="1"/>
    <col min="10" max="10" width="10.7265625" style="106" customWidth="1"/>
    <col min="11" max="11" width="15.81640625" style="23" customWidth="1"/>
    <col min="12" max="13" width="15.81640625" style="106" customWidth="1"/>
    <col min="14" max="14" width="8.1796875" style="106" customWidth="1"/>
    <col min="15" max="15" width="17.1796875" style="106" customWidth="1"/>
    <col min="16" max="17" width="11.54296875" style="106" bestFit="1" customWidth="1"/>
    <col min="18" max="18" width="18.54296875" style="106" customWidth="1"/>
    <col min="19" max="19" width="11.54296875" style="106" bestFit="1" customWidth="1"/>
    <col min="20" max="20" width="8.7265625" style="22" customWidth="1"/>
    <col min="21" max="21" width="22.1796875" style="106" customWidth="1"/>
    <col min="22" max="22" width="11.7265625" style="106" customWidth="1"/>
    <col min="23" max="23" width="9.1796875" style="22" customWidth="1"/>
    <col min="24" max="24" width="21.7265625" style="106" customWidth="1"/>
    <col min="25" max="26" width="11.7265625" style="106" customWidth="1"/>
    <col min="27" max="27" width="9" style="22" customWidth="1"/>
    <col min="28" max="28" width="17.1796875" style="106" customWidth="1"/>
    <col min="29" max="30" width="11.54296875" style="106" bestFit="1" customWidth="1"/>
    <col min="31" max="31" width="19.81640625" style="106" customWidth="1"/>
    <col min="32" max="32" width="11.7265625" style="106" customWidth="1"/>
    <col min="33" max="33" width="8.7265625" style="22" customWidth="1"/>
    <col min="34" max="34" width="20.26953125" style="106" customWidth="1"/>
    <col min="35" max="35" width="11.7265625" style="106" customWidth="1"/>
    <col min="36" max="36" width="9.1796875" style="22" customWidth="1"/>
    <col min="37" max="37" width="21" style="106" customWidth="1"/>
    <col min="38" max="38" width="11.7265625" style="106" customWidth="1"/>
    <col min="39" max="256" width="9.7265625" style="106"/>
    <col min="257" max="257" width="11.81640625" style="106" customWidth="1"/>
    <col min="258" max="258" width="10.7265625" style="106" customWidth="1"/>
    <col min="259" max="259" width="11.7265625" style="106" customWidth="1"/>
    <col min="260" max="260" width="12" style="106" customWidth="1"/>
    <col min="261" max="261" width="11.1796875" style="106" customWidth="1"/>
    <col min="262" max="265" width="11.7265625" style="106" customWidth="1"/>
    <col min="266" max="266" width="10.7265625" style="106" customWidth="1"/>
    <col min="267" max="268" width="11.7265625" style="106" customWidth="1"/>
    <col min="269" max="269" width="8.1796875" style="106" customWidth="1"/>
    <col min="270" max="270" width="10.7265625" style="106" customWidth="1"/>
    <col min="271" max="272" width="11.7265625" style="106" customWidth="1"/>
    <col min="273" max="273" width="9.26953125" style="106" customWidth="1"/>
    <col min="274" max="274" width="9.7265625" style="106" customWidth="1"/>
    <col min="275" max="276" width="8.7265625" style="106" customWidth="1"/>
    <col min="277" max="277" width="2.453125" style="106" customWidth="1"/>
    <col min="278" max="278" width="9.1796875" style="106" customWidth="1"/>
    <col min="279" max="279" width="10.7265625" style="106" customWidth="1"/>
    <col min="280" max="281" width="9" style="106" customWidth="1"/>
    <col min="282" max="282" width="2.1796875" style="106" customWidth="1"/>
    <col min="283" max="286" width="9.7265625" style="106" customWidth="1"/>
    <col min="287" max="287" width="1.26953125" style="106" customWidth="1"/>
    <col min="288" max="512" width="9.7265625" style="106"/>
    <col min="513" max="513" width="11.81640625" style="106" customWidth="1"/>
    <col min="514" max="514" width="10.7265625" style="106" customWidth="1"/>
    <col min="515" max="515" width="11.7265625" style="106" customWidth="1"/>
    <col min="516" max="516" width="12" style="106" customWidth="1"/>
    <col min="517" max="517" width="11.1796875" style="106" customWidth="1"/>
    <col min="518" max="521" width="11.7265625" style="106" customWidth="1"/>
    <col min="522" max="522" width="10.7265625" style="106" customWidth="1"/>
    <col min="523" max="524" width="11.7265625" style="106" customWidth="1"/>
    <col min="525" max="525" width="8.1796875" style="106" customWidth="1"/>
    <col min="526" max="526" width="10.7265625" style="106" customWidth="1"/>
    <col min="527" max="528" width="11.7265625" style="106" customWidth="1"/>
    <col min="529" max="529" width="9.26953125" style="106" customWidth="1"/>
    <col min="530" max="530" width="9.7265625" style="106" customWidth="1"/>
    <col min="531" max="532" width="8.7265625" style="106" customWidth="1"/>
    <col min="533" max="533" width="2.453125" style="106" customWidth="1"/>
    <col min="534" max="534" width="9.1796875" style="106" customWidth="1"/>
    <col min="535" max="535" width="10.7265625" style="106" customWidth="1"/>
    <col min="536" max="537" width="9" style="106" customWidth="1"/>
    <col min="538" max="538" width="2.1796875" style="106" customWidth="1"/>
    <col min="539" max="542" width="9.7265625" style="106" customWidth="1"/>
    <col min="543" max="543" width="1.26953125" style="106" customWidth="1"/>
    <col min="544" max="768" width="9.7265625" style="106"/>
    <col min="769" max="769" width="11.81640625" style="106" customWidth="1"/>
    <col min="770" max="770" width="10.7265625" style="106" customWidth="1"/>
    <col min="771" max="771" width="11.7265625" style="106" customWidth="1"/>
    <col min="772" max="772" width="12" style="106" customWidth="1"/>
    <col min="773" max="773" width="11.1796875" style="106" customWidth="1"/>
    <col min="774" max="777" width="11.7265625" style="106" customWidth="1"/>
    <col min="778" max="778" width="10.7265625" style="106" customWidth="1"/>
    <col min="779" max="780" width="11.7265625" style="106" customWidth="1"/>
    <col min="781" max="781" width="8.1796875" style="106" customWidth="1"/>
    <col min="782" max="782" width="10.7265625" style="106" customWidth="1"/>
    <col min="783" max="784" width="11.7265625" style="106" customWidth="1"/>
    <col min="785" max="785" width="9.26953125" style="106" customWidth="1"/>
    <col min="786" max="786" width="9.7265625" style="106" customWidth="1"/>
    <col min="787" max="788" width="8.7265625" style="106" customWidth="1"/>
    <col min="789" max="789" width="2.453125" style="106" customWidth="1"/>
    <col min="790" max="790" width="9.1796875" style="106" customWidth="1"/>
    <col min="791" max="791" width="10.7265625" style="106" customWidth="1"/>
    <col min="792" max="793" width="9" style="106" customWidth="1"/>
    <col min="794" max="794" width="2.1796875" style="106" customWidth="1"/>
    <col min="795" max="798" width="9.7265625" style="106" customWidth="1"/>
    <col min="799" max="799" width="1.26953125" style="106" customWidth="1"/>
    <col min="800" max="1024" width="9.7265625" style="106"/>
    <col min="1025" max="1025" width="11.81640625" style="106" customWidth="1"/>
    <col min="1026" max="1026" width="10.7265625" style="106" customWidth="1"/>
    <col min="1027" max="1027" width="11.7265625" style="106" customWidth="1"/>
    <col min="1028" max="1028" width="12" style="106" customWidth="1"/>
    <col min="1029" max="1029" width="11.1796875" style="106" customWidth="1"/>
    <col min="1030" max="1033" width="11.7265625" style="106" customWidth="1"/>
    <col min="1034" max="1034" width="10.7265625" style="106" customWidth="1"/>
    <col min="1035" max="1036" width="11.7265625" style="106" customWidth="1"/>
    <col min="1037" max="1037" width="8.1796875" style="106" customWidth="1"/>
    <col min="1038" max="1038" width="10.7265625" style="106" customWidth="1"/>
    <col min="1039" max="1040" width="11.7265625" style="106" customWidth="1"/>
    <col min="1041" max="1041" width="9.26953125" style="106" customWidth="1"/>
    <col min="1042" max="1042" width="9.7265625" style="106" customWidth="1"/>
    <col min="1043" max="1044" width="8.7265625" style="106" customWidth="1"/>
    <col min="1045" max="1045" width="2.453125" style="106" customWidth="1"/>
    <col min="1046" max="1046" width="9.1796875" style="106" customWidth="1"/>
    <col min="1047" max="1047" width="10.7265625" style="106" customWidth="1"/>
    <col min="1048" max="1049" width="9" style="106" customWidth="1"/>
    <col min="1050" max="1050" width="2.1796875" style="106" customWidth="1"/>
    <col min="1051" max="1054" width="9.7265625" style="106" customWidth="1"/>
    <col min="1055" max="1055" width="1.26953125" style="106" customWidth="1"/>
    <col min="1056" max="1280" width="9.7265625" style="106"/>
    <col min="1281" max="1281" width="11.81640625" style="106" customWidth="1"/>
    <col min="1282" max="1282" width="10.7265625" style="106" customWidth="1"/>
    <col min="1283" max="1283" width="11.7265625" style="106" customWidth="1"/>
    <col min="1284" max="1284" width="12" style="106" customWidth="1"/>
    <col min="1285" max="1285" width="11.1796875" style="106" customWidth="1"/>
    <col min="1286" max="1289" width="11.7265625" style="106" customWidth="1"/>
    <col min="1290" max="1290" width="10.7265625" style="106" customWidth="1"/>
    <col min="1291" max="1292" width="11.7265625" style="106" customWidth="1"/>
    <col min="1293" max="1293" width="8.1796875" style="106" customWidth="1"/>
    <col min="1294" max="1294" width="10.7265625" style="106" customWidth="1"/>
    <col min="1295" max="1296" width="11.7265625" style="106" customWidth="1"/>
    <col min="1297" max="1297" width="9.26953125" style="106" customWidth="1"/>
    <col min="1298" max="1298" width="9.7265625" style="106" customWidth="1"/>
    <col min="1299" max="1300" width="8.7265625" style="106" customWidth="1"/>
    <col min="1301" max="1301" width="2.453125" style="106" customWidth="1"/>
    <col min="1302" max="1302" width="9.1796875" style="106" customWidth="1"/>
    <col min="1303" max="1303" width="10.7265625" style="106" customWidth="1"/>
    <col min="1304" max="1305" width="9" style="106" customWidth="1"/>
    <col min="1306" max="1306" width="2.1796875" style="106" customWidth="1"/>
    <col min="1307" max="1310" width="9.7265625" style="106" customWidth="1"/>
    <col min="1311" max="1311" width="1.26953125" style="106" customWidth="1"/>
    <col min="1312" max="1536" width="9.7265625" style="106"/>
    <col min="1537" max="1537" width="11.81640625" style="106" customWidth="1"/>
    <col min="1538" max="1538" width="10.7265625" style="106" customWidth="1"/>
    <col min="1539" max="1539" width="11.7265625" style="106" customWidth="1"/>
    <col min="1540" max="1540" width="12" style="106" customWidth="1"/>
    <col min="1541" max="1541" width="11.1796875" style="106" customWidth="1"/>
    <col min="1542" max="1545" width="11.7265625" style="106" customWidth="1"/>
    <col min="1546" max="1546" width="10.7265625" style="106" customWidth="1"/>
    <col min="1547" max="1548" width="11.7265625" style="106" customWidth="1"/>
    <col min="1549" max="1549" width="8.1796875" style="106" customWidth="1"/>
    <col min="1550" max="1550" width="10.7265625" style="106" customWidth="1"/>
    <col min="1551" max="1552" width="11.7265625" style="106" customWidth="1"/>
    <col min="1553" max="1553" width="9.26953125" style="106" customWidth="1"/>
    <col min="1554" max="1554" width="9.7265625" style="106" customWidth="1"/>
    <col min="1555" max="1556" width="8.7265625" style="106" customWidth="1"/>
    <col min="1557" max="1557" width="2.453125" style="106" customWidth="1"/>
    <col min="1558" max="1558" width="9.1796875" style="106" customWidth="1"/>
    <col min="1559" max="1559" width="10.7265625" style="106" customWidth="1"/>
    <col min="1560" max="1561" width="9" style="106" customWidth="1"/>
    <col min="1562" max="1562" width="2.1796875" style="106" customWidth="1"/>
    <col min="1563" max="1566" width="9.7265625" style="106" customWidth="1"/>
    <col min="1567" max="1567" width="1.26953125" style="106" customWidth="1"/>
    <col min="1568" max="1792" width="9.7265625" style="106"/>
    <col min="1793" max="1793" width="11.81640625" style="106" customWidth="1"/>
    <col min="1794" max="1794" width="10.7265625" style="106" customWidth="1"/>
    <col min="1795" max="1795" width="11.7265625" style="106" customWidth="1"/>
    <col min="1796" max="1796" width="12" style="106" customWidth="1"/>
    <col min="1797" max="1797" width="11.1796875" style="106" customWidth="1"/>
    <col min="1798" max="1801" width="11.7265625" style="106" customWidth="1"/>
    <col min="1802" max="1802" width="10.7265625" style="106" customWidth="1"/>
    <col min="1803" max="1804" width="11.7265625" style="106" customWidth="1"/>
    <col min="1805" max="1805" width="8.1796875" style="106" customWidth="1"/>
    <col min="1806" max="1806" width="10.7265625" style="106" customWidth="1"/>
    <col min="1807" max="1808" width="11.7265625" style="106" customWidth="1"/>
    <col min="1809" max="1809" width="9.26953125" style="106" customWidth="1"/>
    <col min="1810" max="1810" width="9.7265625" style="106" customWidth="1"/>
    <col min="1811" max="1812" width="8.7265625" style="106" customWidth="1"/>
    <col min="1813" max="1813" width="2.453125" style="106" customWidth="1"/>
    <col min="1814" max="1814" width="9.1796875" style="106" customWidth="1"/>
    <col min="1815" max="1815" width="10.7265625" style="106" customWidth="1"/>
    <col min="1816" max="1817" width="9" style="106" customWidth="1"/>
    <col min="1818" max="1818" width="2.1796875" style="106" customWidth="1"/>
    <col min="1819" max="1822" width="9.7265625" style="106" customWidth="1"/>
    <col min="1823" max="1823" width="1.26953125" style="106" customWidth="1"/>
    <col min="1824" max="2048" width="9.7265625" style="106"/>
    <col min="2049" max="2049" width="11.81640625" style="106" customWidth="1"/>
    <col min="2050" max="2050" width="10.7265625" style="106" customWidth="1"/>
    <col min="2051" max="2051" width="11.7265625" style="106" customWidth="1"/>
    <col min="2052" max="2052" width="12" style="106" customWidth="1"/>
    <col min="2053" max="2053" width="11.1796875" style="106" customWidth="1"/>
    <col min="2054" max="2057" width="11.7265625" style="106" customWidth="1"/>
    <col min="2058" max="2058" width="10.7265625" style="106" customWidth="1"/>
    <col min="2059" max="2060" width="11.7265625" style="106" customWidth="1"/>
    <col min="2061" max="2061" width="8.1796875" style="106" customWidth="1"/>
    <col min="2062" max="2062" width="10.7265625" style="106" customWidth="1"/>
    <col min="2063" max="2064" width="11.7265625" style="106" customWidth="1"/>
    <col min="2065" max="2065" width="9.26953125" style="106" customWidth="1"/>
    <col min="2066" max="2066" width="9.7265625" style="106" customWidth="1"/>
    <col min="2067" max="2068" width="8.7265625" style="106" customWidth="1"/>
    <col min="2069" max="2069" width="2.453125" style="106" customWidth="1"/>
    <col min="2070" max="2070" width="9.1796875" style="106" customWidth="1"/>
    <col min="2071" max="2071" width="10.7265625" style="106" customWidth="1"/>
    <col min="2072" max="2073" width="9" style="106" customWidth="1"/>
    <col min="2074" max="2074" width="2.1796875" style="106" customWidth="1"/>
    <col min="2075" max="2078" width="9.7265625" style="106" customWidth="1"/>
    <col min="2079" max="2079" width="1.26953125" style="106" customWidth="1"/>
    <col min="2080" max="2304" width="9.7265625" style="106"/>
    <col min="2305" max="2305" width="11.81640625" style="106" customWidth="1"/>
    <col min="2306" max="2306" width="10.7265625" style="106" customWidth="1"/>
    <col min="2307" max="2307" width="11.7265625" style="106" customWidth="1"/>
    <col min="2308" max="2308" width="12" style="106" customWidth="1"/>
    <col min="2309" max="2309" width="11.1796875" style="106" customWidth="1"/>
    <col min="2310" max="2313" width="11.7265625" style="106" customWidth="1"/>
    <col min="2314" max="2314" width="10.7265625" style="106" customWidth="1"/>
    <col min="2315" max="2316" width="11.7265625" style="106" customWidth="1"/>
    <col min="2317" max="2317" width="8.1796875" style="106" customWidth="1"/>
    <col min="2318" max="2318" width="10.7265625" style="106" customWidth="1"/>
    <col min="2319" max="2320" width="11.7265625" style="106" customWidth="1"/>
    <col min="2321" max="2321" width="9.26953125" style="106" customWidth="1"/>
    <col min="2322" max="2322" width="9.7265625" style="106" customWidth="1"/>
    <col min="2323" max="2324" width="8.7265625" style="106" customWidth="1"/>
    <col min="2325" max="2325" width="2.453125" style="106" customWidth="1"/>
    <col min="2326" max="2326" width="9.1796875" style="106" customWidth="1"/>
    <col min="2327" max="2327" width="10.7265625" style="106" customWidth="1"/>
    <col min="2328" max="2329" width="9" style="106" customWidth="1"/>
    <col min="2330" max="2330" width="2.1796875" style="106" customWidth="1"/>
    <col min="2331" max="2334" width="9.7265625" style="106" customWidth="1"/>
    <col min="2335" max="2335" width="1.26953125" style="106" customWidth="1"/>
    <col min="2336" max="2560" width="9.7265625" style="106"/>
    <col min="2561" max="2561" width="11.81640625" style="106" customWidth="1"/>
    <col min="2562" max="2562" width="10.7265625" style="106" customWidth="1"/>
    <col min="2563" max="2563" width="11.7265625" style="106" customWidth="1"/>
    <col min="2564" max="2564" width="12" style="106" customWidth="1"/>
    <col min="2565" max="2565" width="11.1796875" style="106" customWidth="1"/>
    <col min="2566" max="2569" width="11.7265625" style="106" customWidth="1"/>
    <col min="2570" max="2570" width="10.7265625" style="106" customWidth="1"/>
    <col min="2571" max="2572" width="11.7265625" style="106" customWidth="1"/>
    <col min="2573" max="2573" width="8.1796875" style="106" customWidth="1"/>
    <col min="2574" max="2574" width="10.7265625" style="106" customWidth="1"/>
    <col min="2575" max="2576" width="11.7265625" style="106" customWidth="1"/>
    <col min="2577" max="2577" width="9.26953125" style="106" customWidth="1"/>
    <col min="2578" max="2578" width="9.7265625" style="106" customWidth="1"/>
    <col min="2579" max="2580" width="8.7265625" style="106" customWidth="1"/>
    <col min="2581" max="2581" width="2.453125" style="106" customWidth="1"/>
    <col min="2582" max="2582" width="9.1796875" style="106" customWidth="1"/>
    <col min="2583" max="2583" width="10.7265625" style="106" customWidth="1"/>
    <col min="2584" max="2585" width="9" style="106" customWidth="1"/>
    <col min="2586" max="2586" width="2.1796875" style="106" customWidth="1"/>
    <col min="2587" max="2590" width="9.7265625" style="106" customWidth="1"/>
    <col min="2591" max="2591" width="1.26953125" style="106" customWidth="1"/>
    <col min="2592" max="2816" width="9.7265625" style="106"/>
    <col min="2817" max="2817" width="11.81640625" style="106" customWidth="1"/>
    <col min="2818" max="2818" width="10.7265625" style="106" customWidth="1"/>
    <col min="2819" max="2819" width="11.7265625" style="106" customWidth="1"/>
    <col min="2820" max="2820" width="12" style="106" customWidth="1"/>
    <col min="2821" max="2821" width="11.1796875" style="106" customWidth="1"/>
    <col min="2822" max="2825" width="11.7265625" style="106" customWidth="1"/>
    <col min="2826" max="2826" width="10.7265625" style="106" customWidth="1"/>
    <col min="2827" max="2828" width="11.7265625" style="106" customWidth="1"/>
    <col min="2829" max="2829" width="8.1796875" style="106" customWidth="1"/>
    <col min="2830" max="2830" width="10.7265625" style="106" customWidth="1"/>
    <col min="2831" max="2832" width="11.7265625" style="106" customWidth="1"/>
    <col min="2833" max="2833" width="9.26953125" style="106" customWidth="1"/>
    <col min="2834" max="2834" width="9.7265625" style="106" customWidth="1"/>
    <col min="2835" max="2836" width="8.7265625" style="106" customWidth="1"/>
    <col min="2837" max="2837" width="2.453125" style="106" customWidth="1"/>
    <col min="2838" max="2838" width="9.1796875" style="106" customWidth="1"/>
    <col min="2839" max="2839" width="10.7265625" style="106" customWidth="1"/>
    <col min="2840" max="2841" width="9" style="106" customWidth="1"/>
    <col min="2842" max="2842" width="2.1796875" style="106" customWidth="1"/>
    <col min="2843" max="2846" width="9.7265625" style="106" customWidth="1"/>
    <col min="2847" max="2847" width="1.26953125" style="106" customWidth="1"/>
    <col min="2848" max="3072" width="9.7265625" style="106"/>
    <col min="3073" max="3073" width="11.81640625" style="106" customWidth="1"/>
    <col min="3074" max="3074" width="10.7265625" style="106" customWidth="1"/>
    <col min="3075" max="3075" width="11.7265625" style="106" customWidth="1"/>
    <col min="3076" max="3076" width="12" style="106" customWidth="1"/>
    <col min="3077" max="3077" width="11.1796875" style="106" customWidth="1"/>
    <col min="3078" max="3081" width="11.7265625" style="106" customWidth="1"/>
    <col min="3082" max="3082" width="10.7265625" style="106" customWidth="1"/>
    <col min="3083" max="3084" width="11.7265625" style="106" customWidth="1"/>
    <col min="3085" max="3085" width="8.1796875" style="106" customWidth="1"/>
    <col min="3086" max="3086" width="10.7265625" style="106" customWidth="1"/>
    <col min="3087" max="3088" width="11.7265625" style="106" customWidth="1"/>
    <col min="3089" max="3089" width="9.26953125" style="106" customWidth="1"/>
    <col min="3090" max="3090" width="9.7265625" style="106" customWidth="1"/>
    <col min="3091" max="3092" width="8.7265625" style="106" customWidth="1"/>
    <col min="3093" max="3093" width="2.453125" style="106" customWidth="1"/>
    <col min="3094" max="3094" width="9.1796875" style="106" customWidth="1"/>
    <col min="3095" max="3095" width="10.7265625" style="106" customWidth="1"/>
    <col min="3096" max="3097" width="9" style="106" customWidth="1"/>
    <col min="3098" max="3098" width="2.1796875" style="106" customWidth="1"/>
    <col min="3099" max="3102" width="9.7265625" style="106" customWidth="1"/>
    <col min="3103" max="3103" width="1.26953125" style="106" customWidth="1"/>
    <col min="3104" max="3328" width="9.7265625" style="106"/>
    <col min="3329" max="3329" width="11.81640625" style="106" customWidth="1"/>
    <col min="3330" max="3330" width="10.7265625" style="106" customWidth="1"/>
    <col min="3331" max="3331" width="11.7265625" style="106" customWidth="1"/>
    <col min="3332" max="3332" width="12" style="106" customWidth="1"/>
    <col min="3333" max="3333" width="11.1796875" style="106" customWidth="1"/>
    <col min="3334" max="3337" width="11.7265625" style="106" customWidth="1"/>
    <col min="3338" max="3338" width="10.7265625" style="106" customWidth="1"/>
    <col min="3339" max="3340" width="11.7265625" style="106" customWidth="1"/>
    <col min="3341" max="3341" width="8.1796875" style="106" customWidth="1"/>
    <col min="3342" max="3342" width="10.7265625" style="106" customWidth="1"/>
    <col min="3343" max="3344" width="11.7265625" style="106" customWidth="1"/>
    <col min="3345" max="3345" width="9.26953125" style="106" customWidth="1"/>
    <col min="3346" max="3346" width="9.7265625" style="106" customWidth="1"/>
    <col min="3347" max="3348" width="8.7265625" style="106" customWidth="1"/>
    <col min="3349" max="3349" width="2.453125" style="106" customWidth="1"/>
    <col min="3350" max="3350" width="9.1796875" style="106" customWidth="1"/>
    <col min="3351" max="3351" width="10.7265625" style="106" customWidth="1"/>
    <col min="3352" max="3353" width="9" style="106" customWidth="1"/>
    <col min="3354" max="3354" width="2.1796875" style="106" customWidth="1"/>
    <col min="3355" max="3358" width="9.7265625" style="106" customWidth="1"/>
    <col min="3359" max="3359" width="1.26953125" style="106" customWidth="1"/>
    <col min="3360" max="3584" width="9.7265625" style="106"/>
    <col min="3585" max="3585" width="11.81640625" style="106" customWidth="1"/>
    <col min="3586" max="3586" width="10.7265625" style="106" customWidth="1"/>
    <col min="3587" max="3587" width="11.7265625" style="106" customWidth="1"/>
    <col min="3588" max="3588" width="12" style="106" customWidth="1"/>
    <col min="3589" max="3589" width="11.1796875" style="106" customWidth="1"/>
    <col min="3590" max="3593" width="11.7265625" style="106" customWidth="1"/>
    <col min="3594" max="3594" width="10.7265625" style="106" customWidth="1"/>
    <col min="3595" max="3596" width="11.7265625" style="106" customWidth="1"/>
    <col min="3597" max="3597" width="8.1796875" style="106" customWidth="1"/>
    <col min="3598" max="3598" width="10.7265625" style="106" customWidth="1"/>
    <col min="3599" max="3600" width="11.7265625" style="106" customWidth="1"/>
    <col min="3601" max="3601" width="9.26953125" style="106" customWidth="1"/>
    <col min="3602" max="3602" width="9.7265625" style="106" customWidth="1"/>
    <col min="3603" max="3604" width="8.7265625" style="106" customWidth="1"/>
    <col min="3605" max="3605" width="2.453125" style="106" customWidth="1"/>
    <col min="3606" max="3606" width="9.1796875" style="106" customWidth="1"/>
    <col min="3607" max="3607" width="10.7265625" style="106" customWidth="1"/>
    <col min="3608" max="3609" width="9" style="106" customWidth="1"/>
    <col min="3610" max="3610" width="2.1796875" style="106" customWidth="1"/>
    <col min="3611" max="3614" width="9.7265625" style="106" customWidth="1"/>
    <col min="3615" max="3615" width="1.26953125" style="106" customWidth="1"/>
    <col min="3616" max="3840" width="9.7265625" style="106"/>
    <col min="3841" max="3841" width="11.81640625" style="106" customWidth="1"/>
    <col min="3842" max="3842" width="10.7265625" style="106" customWidth="1"/>
    <col min="3843" max="3843" width="11.7265625" style="106" customWidth="1"/>
    <col min="3844" max="3844" width="12" style="106" customWidth="1"/>
    <col min="3845" max="3845" width="11.1796875" style="106" customWidth="1"/>
    <col min="3846" max="3849" width="11.7265625" style="106" customWidth="1"/>
    <col min="3850" max="3850" width="10.7265625" style="106" customWidth="1"/>
    <col min="3851" max="3852" width="11.7265625" style="106" customWidth="1"/>
    <col min="3853" max="3853" width="8.1796875" style="106" customWidth="1"/>
    <col min="3854" max="3854" width="10.7265625" style="106" customWidth="1"/>
    <col min="3855" max="3856" width="11.7265625" style="106" customWidth="1"/>
    <col min="3857" max="3857" width="9.26953125" style="106" customWidth="1"/>
    <col min="3858" max="3858" width="9.7265625" style="106" customWidth="1"/>
    <col min="3859" max="3860" width="8.7265625" style="106" customWidth="1"/>
    <col min="3861" max="3861" width="2.453125" style="106" customWidth="1"/>
    <col min="3862" max="3862" width="9.1796875" style="106" customWidth="1"/>
    <col min="3863" max="3863" width="10.7265625" style="106" customWidth="1"/>
    <col min="3864" max="3865" width="9" style="106" customWidth="1"/>
    <col min="3866" max="3866" width="2.1796875" style="106" customWidth="1"/>
    <col min="3867" max="3870" width="9.7265625" style="106" customWidth="1"/>
    <col min="3871" max="3871" width="1.26953125" style="106" customWidth="1"/>
    <col min="3872" max="4096" width="9.7265625" style="106"/>
    <col min="4097" max="4097" width="11.81640625" style="106" customWidth="1"/>
    <col min="4098" max="4098" width="10.7265625" style="106" customWidth="1"/>
    <col min="4099" max="4099" width="11.7265625" style="106" customWidth="1"/>
    <col min="4100" max="4100" width="12" style="106" customWidth="1"/>
    <col min="4101" max="4101" width="11.1796875" style="106" customWidth="1"/>
    <col min="4102" max="4105" width="11.7265625" style="106" customWidth="1"/>
    <col min="4106" max="4106" width="10.7265625" style="106" customWidth="1"/>
    <col min="4107" max="4108" width="11.7265625" style="106" customWidth="1"/>
    <col min="4109" max="4109" width="8.1796875" style="106" customWidth="1"/>
    <col min="4110" max="4110" width="10.7265625" style="106" customWidth="1"/>
    <col min="4111" max="4112" width="11.7265625" style="106" customWidth="1"/>
    <col min="4113" max="4113" width="9.26953125" style="106" customWidth="1"/>
    <col min="4114" max="4114" width="9.7265625" style="106" customWidth="1"/>
    <col min="4115" max="4116" width="8.7265625" style="106" customWidth="1"/>
    <col min="4117" max="4117" width="2.453125" style="106" customWidth="1"/>
    <col min="4118" max="4118" width="9.1796875" style="106" customWidth="1"/>
    <col min="4119" max="4119" width="10.7265625" style="106" customWidth="1"/>
    <col min="4120" max="4121" width="9" style="106" customWidth="1"/>
    <col min="4122" max="4122" width="2.1796875" style="106" customWidth="1"/>
    <col min="4123" max="4126" width="9.7265625" style="106" customWidth="1"/>
    <col min="4127" max="4127" width="1.26953125" style="106" customWidth="1"/>
    <col min="4128" max="4352" width="9.7265625" style="106"/>
    <col min="4353" max="4353" width="11.81640625" style="106" customWidth="1"/>
    <col min="4354" max="4354" width="10.7265625" style="106" customWidth="1"/>
    <col min="4355" max="4355" width="11.7265625" style="106" customWidth="1"/>
    <col min="4356" max="4356" width="12" style="106" customWidth="1"/>
    <col min="4357" max="4357" width="11.1796875" style="106" customWidth="1"/>
    <col min="4358" max="4361" width="11.7265625" style="106" customWidth="1"/>
    <col min="4362" max="4362" width="10.7265625" style="106" customWidth="1"/>
    <col min="4363" max="4364" width="11.7265625" style="106" customWidth="1"/>
    <col min="4365" max="4365" width="8.1796875" style="106" customWidth="1"/>
    <col min="4366" max="4366" width="10.7265625" style="106" customWidth="1"/>
    <col min="4367" max="4368" width="11.7265625" style="106" customWidth="1"/>
    <col min="4369" max="4369" width="9.26953125" style="106" customWidth="1"/>
    <col min="4370" max="4370" width="9.7265625" style="106" customWidth="1"/>
    <col min="4371" max="4372" width="8.7265625" style="106" customWidth="1"/>
    <col min="4373" max="4373" width="2.453125" style="106" customWidth="1"/>
    <col min="4374" max="4374" width="9.1796875" style="106" customWidth="1"/>
    <col min="4375" max="4375" width="10.7265625" style="106" customWidth="1"/>
    <col min="4376" max="4377" width="9" style="106" customWidth="1"/>
    <col min="4378" max="4378" width="2.1796875" style="106" customWidth="1"/>
    <col min="4379" max="4382" width="9.7265625" style="106" customWidth="1"/>
    <col min="4383" max="4383" width="1.26953125" style="106" customWidth="1"/>
    <col min="4384" max="4608" width="9.7265625" style="106"/>
    <col min="4609" max="4609" width="11.81640625" style="106" customWidth="1"/>
    <col min="4610" max="4610" width="10.7265625" style="106" customWidth="1"/>
    <col min="4611" max="4611" width="11.7265625" style="106" customWidth="1"/>
    <col min="4612" max="4612" width="12" style="106" customWidth="1"/>
    <col min="4613" max="4613" width="11.1796875" style="106" customWidth="1"/>
    <col min="4614" max="4617" width="11.7265625" style="106" customWidth="1"/>
    <col min="4618" max="4618" width="10.7265625" style="106" customWidth="1"/>
    <col min="4619" max="4620" width="11.7265625" style="106" customWidth="1"/>
    <col min="4621" max="4621" width="8.1796875" style="106" customWidth="1"/>
    <col min="4622" max="4622" width="10.7265625" style="106" customWidth="1"/>
    <col min="4623" max="4624" width="11.7265625" style="106" customWidth="1"/>
    <col min="4625" max="4625" width="9.26953125" style="106" customWidth="1"/>
    <col min="4626" max="4626" width="9.7265625" style="106" customWidth="1"/>
    <col min="4627" max="4628" width="8.7265625" style="106" customWidth="1"/>
    <col min="4629" max="4629" width="2.453125" style="106" customWidth="1"/>
    <col min="4630" max="4630" width="9.1796875" style="106" customWidth="1"/>
    <col min="4631" max="4631" width="10.7265625" style="106" customWidth="1"/>
    <col min="4632" max="4633" width="9" style="106" customWidth="1"/>
    <col min="4634" max="4634" width="2.1796875" style="106" customWidth="1"/>
    <col min="4635" max="4638" width="9.7265625" style="106" customWidth="1"/>
    <col min="4639" max="4639" width="1.26953125" style="106" customWidth="1"/>
    <col min="4640" max="4864" width="9.7265625" style="106"/>
    <col min="4865" max="4865" width="11.81640625" style="106" customWidth="1"/>
    <col min="4866" max="4866" width="10.7265625" style="106" customWidth="1"/>
    <col min="4867" max="4867" width="11.7265625" style="106" customWidth="1"/>
    <col min="4868" max="4868" width="12" style="106" customWidth="1"/>
    <col min="4869" max="4869" width="11.1796875" style="106" customWidth="1"/>
    <col min="4870" max="4873" width="11.7265625" style="106" customWidth="1"/>
    <col min="4874" max="4874" width="10.7265625" style="106" customWidth="1"/>
    <col min="4875" max="4876" width="11.7265625" style="106" customWidth="1"/>
    <col min="4877" max="4877" width="8.1796875" style="106" customWidth="1"/>
    <col min="4878" max="4878" width="10.7265625" style="106" customWidth="1"/>
    <col min="4879" max="4880" width="11.7265625" style="106" customWidth="1"/>
    <col min="4881" max="4881" width="9.26953125" style="106" customWidth="1"/>
    <col min="4882" max="4882" width="9.7265625" style="106" customWidth="1"/>
    <col min="4883" max="4884" width="8.7265625" style="106" customWidth="1"/>
    <col min="4885" max="4885" width="2.453125" style="106" customWidth="1"/>
    <col min="4886" max="4886" width="9.1796875" style="106" customWidth="1"/>
    <col min="4887" max="4887" width="10.7265625" style="106" customWidth="1"/>
    <col min="4888" max="4889" width="9" style="106" customWidth="1"/>
    <col min="4890" max="4890" width="2.1796875" style="106" customWidth="1"/>
    <col min="4891" max="4894" width="9.7265625" style="106" customWidth="1"/>
    <col min="4895" max="4895" width="1.26953125" style="106" customWidth="1"/>
    <col min="4896" max="5120" width="9.7265625" style="106"/>
    <col min="5121" max="5121" width="11.81640625" style="106" customWidth="1"/>
    <col min="5122" max="5122" width="10.7265625" style="106" customWidth="1"/>
    <col min="5123" max="5123" width="11.7265625" style="106" customWidth="1"/>
    <col min="5124" max="5124" width="12" style="106" customWidth="1"/>
    <col min="5125" max="5125" width="11.1796875" style="106" customWidth="1"/>
    <col min="5126" max="5129" width="11.7265625" style="106" customWidth="1"/>
    <col min="5130" max="5130" width="10.7265625" style="106" customWidth="1"/>
    <col min="5131" max="5132" width="11.7265625" style="106" customWidth="1"/>
    <col min="5133" max="5133" width="8.1796875" style="106" customWidth="1"/>
    <col min="5134" max="5134" width="10.7265625" style="106" customWidth="1"/>
    <col min="5135" max="5136" width="11.7265625" style="106" customWidth="1"/>
    <col min="5137" max="5137" width="9.26953125" style="106" customWidth="1"/>
    <col min="5138" max="5138" width="9.7265625" style="106" customWidth="1"/>
    <col min="5139" max="5140" width="8.7265625" style="106" customWidth="1"/>
    <col min="5141" max="5141" width="2.453125" style="106" customWidth="1"/>
    <col min="5142" max="5142" width="9.1796875" style="106" customWidth="1"/>
    <col min="5143" max="5143" width="10.7265625" style="106" customWidth="1"/>
    <col min="5144" max="5145" width="9" style="106" customWidth="1"/>
    <col min="5146" max="5146" width="2.1796875" style="106" customWidth="1"/>
    <col min="5147" max="5150" width="9.7265625" style="106" customWidth="1"/>
    <col min="5151" max="5151" width="1.26953125" style="106" customWidth="1"/>
    <col min="5152" max="5376" width="9.7265625" style="106"/>
    <col min="5377" max="5377" width="11.81640625" style="106" customWidth="1"/>
    <col min="5378" max="5378" width="10.7265625" style="106" customWidth="1"/>
    <col min="5379" max="5379" width="11.7265625" style="106" customWidth="1"/>
    <col min="5380" max="5380" width="12" style="106" customWidth="1"/>
    <col min="5381" max="5381" width="11.1796875" style="106" customWidth="1"/>
    <col min="5382" max="5385" width="11.7265625" style="106" customWidth="1"/>
    <col min="5386" max="5386" width="10.7265625" style="106" customWidth="1"/>
    <col min="5387" max="5388" width="11.7265625" style="106" customWidth="1"/>
    <col min="5389" max="5389" width="8.1796875" style="106" customWidth="1"/>
    <col min="5390" max="5390" width="10.7265625" style="106" customWidth="1"/>
    <col min="5391" max="5392" width="11.7265625" style="106" customWidth="1"/>
    <col min="5393" max="5393" width="9.26953125" style="106" customWidth="1"/>
    <col min="5394" max="5394" width="9.7265625" style="106" customWidth="1"/>
    <col min="5395" max="5396" width="8.7265625" style="106" customWidth="1"/>
    <col min="5397" max="5397" width="2.453125" style="106" customWidth="1"/>
    <col min="5398" max="5398" width="9.1796875" style="106" customWidth="1"/>
    <col min="5399" max="5399" width="10.7265625" style="106" customWidth="1"/>
    <col min="5400" max="5401" width="9" style="106" customWidth="1"/>
    <col min="5402" max="5402" width="2.1796875" style="106" customWidth="1"/>
    <col min="5403" max="5406" width="9.7265625" style="106" customWidth="1"/>
    <col min="5407" max="5407" width="1.26953125" style="106" customWidth="1"/>
    <col min="5408" max="5632" width="9.7265625" style="106"/>
    <col min="5633" max="5633" width="11.81640625" style="106" customWidth="1"/>
    <col min="5634" max="5634" width="10.7265625" style="106" customWidth="1"/>
    <col min="5635" max="5635" width="11.7265625" style="106" customWidth="1"/>
    <col min="5636" max="5636" width="12" style="106" customWidth="1"/>
    <col min="5637" max="5637" width="11.1796875" style="106" customWidth="1"/>
    <col min="5638" max="5641" width="11.7265625" style="106" customWidth="1"/>
    <col min="5642" max="5642" width="10.7265625" style="106" customWidth="1"/>
    <col min="5643" max="5644" width="11.7265625" style="106" customWidth="1"/>
    <col min="5645" max="5645" width="8.1796875" style="106" customWidth="1"/>
    <col min="5646" max="5646" width="10.7265625" style="106" customWidth="1"/>
    <col min="5647" max="5648" width="11.7265625" style="106" customWidth="1"/>
    <col min="5649" max="5649" width="9.26953125" style="106" customWidth="1"/>
    <col min="5650" max="5650" width="9.7265625" style="106" customWidth="1"/>
    <col min="5651" max="5652" width="8.7265625" style="106" customWidth="1"/>
    <col min="5653" max="5653" width="2.453125" style="106" customWidth="1"/>
    <col min="5654" max="5654" width="9.1796875" style="106" customWidth="1"/>
    <col min="5655" max="5655" width="10.7265625" style="106" customWidth="1"/>
    <col min="5656" max="5657" width="9" style="106" customWidth="1"/>
    <col min="5658" max="5658" width="2.1796875" style="106" customWidth="1"/>
    <col min="5659" max="5662" width="9.7265625" style="106" customWidth="1"/>
    <col min="5663" max="5663" width="1.26953125" style="106" customWidth="1"/>
    <col min="5664" max="5888" width="9.7265625" style="106"/>
    <col min="5889" max="5889" width="11.81640625" style="106" customWidth="1"/>
    <col min="5890" max="5890" width="10.7265625" style="106" customWidth="1"/>
    <col min="5891" max="5891" width="11.7265625" style="106" customWidth="1"/>
    <col min="5892" max="5892" width="12" style="106" customWidth="1"/>
    <col min="5893" max="5893" width="11.1796875" style="106" customWidth="1"/>
    <col min="5894" max="5897" width="11.7265625" style="106" customWidth="1"/>
    <col min="5898" max="5898" width="10.7265625" style="106" customWidth="1"/>
    <col min="5899" max="5900" width="11.7265625" style="106" customWidth="1"/>
    <col min="5901" max="5901" width="8.1796875" style="106" customWidth="1"/>
    <col min="5902" max="5902" width="10.7265625" style="106" customWidth="1"/>
    <col min="5903" max="5904" width="11.7265625" style="106" customWidth="1"/>
    <col min="5905" max="5905" width="9.26953125" style="106" customWidth="1"/>
    <col min="5906" max="5906" width="9.7265625" style="106" customWidth="1"/>
    <col min="5907" max="5908" width="8.7265625" style="106" customWidth="1"/>
    <col min="5909" max="5909" width="2.453125" style="106" customWidth="1"/>
    <col min="5910" max="5910" width="9.1796875" style="106" customWidth="1"/>
    <col min="5911" max="5911" width="10.7265625" style="106" customWidth="1"/>
    <col min="5912" max="5913" width="9" style="106" customWidth="1"/>
    <col min="5914" max="5914" width="2.1796875" style="106" customWidth="1"/>
    <col min="5915" max="5918" width="9.7265625" style="106" customWidth="1"/>
    <col min="5919" max="5919" width="1.26953125" style="106" customWidth="1"/>
    <col min="5920" max="6144" width="9.7265625" style="106"/>
    <col min="6145" max="6145" width="11.81640625" style="106" customWidth="1"/>
    <col min="6146" max="6146" width="10.7265625" style="106" customWidth="1"/>
    <col min="6147" max="6147" width="11.7265625" style="106" customWidth="1"/>
    <col min="6148" max="6148" width="12" style="106" customWidth="1"/>
    <col min="6149" max="6149" width="11.1796875" style="106" customWidth="1"/>
    <col min="6150" max="6153" width="11.7265625" style="106" customWidth="1"/>
    <col min="6154" max="6154" width="10.7265625" style="106" customWidth="1"/>
    <col min="6155" max="6156" width="11.7265625" style="106" customWidth="1"/>
    <col min="6157" max="6157" width="8.1796875" style="106" customWidth="1"/>
    <col min="6158" max="6158" width="10.7265625" style="106" customWidth="1"/>
    <col min="6159" max="6160" width="11.7265625" style="106" customWidth="1"/>
    <col min="6161" max="6161" width="9.26953125" style="106" customWidth="1"/>
    <col min="6162" max="6162" width="9.7265625" style="106" customWidth="1"/>
    <col min="6163" max="6164" width="8.7265625" style="106" customWidth="1"/>
    <col min="6165" max="6165" width="2.453125" style="106" customWidth="1"/>
    <col min="6166" max="6166" width="9.1796875" style="106" customWidth="1"/>
    <col min="6167" max="6167" width="10.7265625" style="106" customWidth="1"/>
    <col min="6168" max="6169" width="9" style="106" customWidth="1"/>
    <col min="6170" max="6170" width="2.1796875" style="106" customWidth="1"/>
    <col min="6171" max="6174" width="9.7265625" style="106" customWidth="1"/>
    <col min="6175" max="6175" width="1.26953125" style="106" customWidth="1"/>
    <col min="6176" max="6400" width="9.7265625" style="106"/>
    <col min="6401" max="6401" width="11.81640625" style="106" customWidth="1"/>
    <col min="6402" max="6402" width="10.7265625" style="106" customWidth="1"/>
    <col min="6403" max="6403" width="11.7265625" style="106" customWidth="1"/>
    <col min="6404" max="6404" width="12" style="106" customWidth="1"/>
    <col min="6405" max="6405" width="11.1796875" style="106" customWidth="1"/>
    <col min="6406" max="6409" width="11.7265625" style="106" customWidth="1"/>
    <col min="6410" max="6410" width="10.7265625" style="106" customWidth="1"/>
    <col min="6411" max="6412" width="11.7265625" style="106" customWidth="1"/>
    <col min="6413" max="6413" width="8.1796875" style="106" customWidth="1"/>
    <col min="6414" max="6414" width="10.7265625" style="106" customWidth="1"/>
    <col min="6415" max="6416" width="11.7265625" style="106" customWidth="1"/>
    <col min="6417" max="6417" width="9.26953125" style="106" customWidth="1"/>
    <col min="6418" max="6418" width="9.7265625" style="106" customWidth="1"/>
    <col min="6419" max="6420" width="8.7265625" style="106" customWidth="1"/>
    <col min="6421" max="6421" width="2.453125" style="106" customWidth="1"/>
    <col min="6422" max="6422" width="9.1796875" style="106" customWidth="1"/>
    <col min="6423" max="6423" width="10.7265625" style="106" customWidth="1"/>
    <col min="6424" max="6425" width="9" style="106" customWidth="1"/>
    <col min="6426" max="6426" width="2.1796875" style="106" customWidth="1"/>
    <col min="6427" max="6430" width="9.7265625" style="106" customWidth="1"/>
    <col min="6431" max="6431" width="1.26953125" style="106" customWidth="1"/>
    <col min="6432" max="6656" width="9.7265625" style="106"/>
    <col min="6657" max="6657" width="11.81640625" style="106" customWidth="1"/>
    <col min="6658" max="6658" width="10.7265625" style="106" customWidth="1"/>
    <col min="6659" max="6659" width="11.7265625" style="106" customWidth="1"/>
    <col min="6660" max="6660" width="12" style="106" customWidth="1"/>
    <col min="6661" max="6661" width="11.1796875" style="106" customWidth="1"/>
    <col min="6662" max="6665" width="11.7265625" style="106" customWidth="1"/>
    <col min="6666" max="6666" width="10.7265625" style="106" customWidth="1"/>
    <col min="6667" max="6668" width="11.7265625" style="106" customWidth="1"/>
    <col min="6669" max="6669" width="8.1796875" style="106" customWidth="1"/>
    <col min="6670" max="6670" width="10.7265625" style="106" customWidth="1"/>
    <col min="6671" max="6672" width="11.7265625" style="106" customWidth="1"/>
    <col min="6673" max="6673" width="9.26953125" style="106" customWidth="1"/>
    <col min="6674" max="6674" width="9.7265625" style="106" customWidth="1"/>
    <col min="6675" max="6676" width="8.7265625" style="106" customWidth="1"/>
    <col min="6677" max="6677" width="2.453125" style="106" customWidth="1"/>
    <col min="6678" max="6678" width="9.1796875" style="106" customWidth="1"/>
    <col min="6679" max="6679" width="10.7265625" style="106" customWidth="1"/>
    <col min="6680" max="6681" width="9" style="106" customWidth="1"/>
    <col min="6682" max="6682" width="2.1796875" style="106" customWidth="1"/>
    <col min="6683" max="6686" width="9.7265625" style="106" customWidth="1"/>
    <col min="6687" max="6687" width="1.26953125" style="106" customWidth="1"/>
    <col min="6688" max="6912" width="9.7265625" style="106"/>
    <col min="6913" max="6913" width="11.81640625" style="106" customWidth="1"/>
    <col min="6914" max="6914" width="10.7265625" style="106" customWidth="1"/>
    <col min="6915" max="6915" width="11.7265625" style="106" customWidth="1"/>
    <col min="6916" max="6916" width="12" style="106" customWidth="1"/>
    <col min="6917" max="6917" width="11.1796875" style="106" customWidth="1"/>
    <col min="6918" max="6921" width="11.7265625" style="106" customWidth="1"/>
    <col min="6922" max="6922" width="10.7265625" style="106" customWidth="1"/>
    <col min="6923" max="6924" width="11.7265625" style="106" customWidth="1"/>
    <col min="6925" max="6925" width="8.1796875" style="106" customWidth="1"/>
    <col min="6926" max="6926" width="10.7265625" style="106" customWidth="1"/>
    <col min="6927" max="6928" width="11.7265625" style="106" customWidth="1"/>
    <col min="6929" max="6929" width="9.26953125" style="106" customWidth="1"/>
    <col min="6930" max="6930" width="9.7265625" style="106" customWidth="1"/>
    <col min="6931" max="6932" width="8.7265625" style="106" customWidth="1"/>
    <col min="6933" max="6933" width="2.453125" style="106" customWidth="1"/>
    <col min="6934" max="6934" width="9.1796875" style="106" customWidth="1"/>
    <col min="6935" max="6935" width="10.7265625" style="106" customWidth="1"/>
    <col min="6936" max="6937" width="9" style="106" customWidth="1"/>
    <col min="6938" max="6938" width="2.1796875" style="106" customWidth="1"/>
    <col min="6939" max="6942" width="9.7265625" style="106" customWidth="1"/>
    <col min="6943" max="6943" width="1.26953125" style="106" customWidth="1"/>
    <col min="6944" max="7168" width="9.7265625" style="106"/>
    <col min="7169" max="7169" width="11.81640625" style="106" customWidth="1"/>
    <col min="7170" max="7170" width="10.7265625" style="106" customWidth="1"/>
    <col min="7171" max="7171" width="11.7265625" style="106" customWidth="1"/>
    <col min="7172" max="7172" width="12" style="106" customWidth="1"/>
    <col min="7173" max="7173" width="11.1796875" style="106" customWidth="1"/>
    <col min="7174" max="7177" width="11.7265625" style="106" customWidth="1"/>
    <col min="7178" max="7178" width="10.7265625" style="106" customWidth="1"/>
    <col min="7179" max="7180" width="11.7265625" style="106" customWidth="1"/>
    <col min="7181" max="7181" width="8.1796875" style="106" customWidth="1"/>
    <col min="7182" max="7182" width="10.7265625" style="106" customWidth="1"/>
    <col min="7183" max="7184" width="11.7265625" style="106" customWidth="1"/>
    <col min="7185" max="7185" width="9.26953125" style="106" customWidth="1"/>
    <col min="7186" max="7186" width="9.7265625" style="106" customWidth="1"/>
    <col min="7187" max="7188" width="8.7265625" style="106" customWidth="1"/>
    <col min="7189" max="7189" width="2.453125" style="106" customWidth="1"/>
    <col min="7190" max="7190" width="9.1796875" style="106" customWidth="1"/>
    <col min="7191" max="7191" width="10.7265625" style="106" customWidth="1"/>
    <col min="7192" max="7193" width="9" style="106" customWidth="1"/>
    <col min="7194" max="7194" width="2.1796875" style="106" customWidth="1"/>
    <col min="7195" max="7198" width="9.7265625" style="106" customWidth="1"/>
    <col min="7199" max="7199" width="1.26953125" style="106" customWidth="1"/>
    <col min="7200" max="7424" width="9.7265625" style="106"/>
    <col min="7425" max="7425" width="11.81640625" style="106" customWidth="1"/>
    <col min="7426" max="7426" width="10.7265625" style="106" customWidth="1"/>
    <col min="7427" max="7427" width="11.7265625" style="106" customWidth="1"/>
    <col min="7428" max="7428" width="12" style="106" customWidth="1"/>
    <col min="7429" max="7429" width="11.1796875" style="106" customWidth="1"/>
    <col min="7430" max="7433" width="11.7265625" style="106" customWidth="1"/>
    <col min="7434" max="7434" width="10.7265625" style="106" customWidth="1"/>
    <col min="7435" max="7436" width="11.7265625" style="106" customWidth="1"/>
    <col min="7437" max="7437" width="8.1796875" style="106" customWidth="1"/>
    <col min="7438" max="7438" width="10.7265625" style="106" customWidth="1"/>
    <col min="7439" max="7440" width="11.7265625" style="106" customWidth="1"/>
    <col min="7441" max="7441" width="9.26953125" style="106" customWidth="1"/>
    <col min="7442" max="7442" width="9.7265625" style="106" customWidth="1"/>
    <col min="7443" max="7444" width="8.7265625" style="106" customWidth="1"/>
    <col min="7445" max="7445" width="2.453125" style="106" customWidth="1"/>
    <col min="7446" max="7446" width="9.1796875" style="106" customWidth="1"/>
    <col min="7447" max="7447" width="10.7265625" style="106" customWidth="1"/>
    <col min="7448" max="7449" width="9" style="106" customWidth="1"/>
    <col min="7450" max="7450" width="2.1796875" style="106" customWidth="1"/>
    <col min="7451" max="7454" width="9.7265625" style="106" customWidth="1"/>
    <col min="7455" max="7455" width="1.26953125" style="106" customWidth="1"/>
    <col min="7456" max="7680" width="9.7265625" style="106"/>
    <col min="7681" max="7681" width="11.81640625" style="106" customWidth="1"/>
    <col min="7682" max="7682" width="10.7265625" style="106" customWidth="1"/>
    <col min="7683" max="7683" width="11.7265625" style="106" customWidth="1"/>
    <col min="7684" max="7684" width="12" style="106" customWidth="1"/>
    <col min="7685" max="7685" width="11.1796875" style="106" customWidth="1"/>
    <col min="7686" max="7689" width="11.7265625" style="106" customWidth="1"/>
    <col min="7690" max="7690" width="10.7265625" style="106" customWidth="1"/>
    <col min="7691" max="7692" width="11.7265625" style="106" customWidth="1"/>
    <col min="7693" max="7693" width="8.1796875" style="106" customWidth="1"/>
    <col min="7694" max="7694" width="10.7265625" style="106" customWidth="1"/>
    <col min="7695" max="7696" width="11.7265625" style="106" customWidth="1"/>
    <col min="7697" max="7697" width="9.26953125" style="106" customWidth="1"/>
    <col min="7698" max="7698" width="9.7265625" style="106" customWidth="1"/>
    <col min="7699" max="7700" width="8.7265625" style="106" customWidth="1"/>
    <col min="7701" max="7701" width="2.453125" style="106" customWidth="1"/>
    <col min="7702" max="7702" width="9.1796875" style="106" customWidth="1"/>
    <col min="7703" max="7703" width="10.7265625" style="106" customWidth="1"/>
    <col min="7704" max="7705" width="9" style="106" customWidth="1"/>
    <col min="7706" max="7706" width="2.1796875" style="106" customWidth="1"/>
    <col min="7707" max="7710" width="9.7265625" style="106" customWidth="1"/>
    <col min="7711" max="7711" width="1.26953125" style="106" customWidth="1"/>
    <col min="7712" max="7936" width="9.7265625" style="106"/>
    <col min="7937" max="7937" width="11.81640625" style="106" customWidth="1"/>
    <col min="7938" max="7938" width="10.7265625" style="106" customWidth="1"/>
    <col min="7939" max="7939" width="11.7265625" style="106" customWidth="1"/>
    <col min="7940" max="7940" width="12" style="106" customWidth="1"/>
    <col min="7941" max="7941" width="11.1796875" style="106" customWidth="1"/>
    <col min="7942" max="7945" width="11.7265625" style="106" customWidth="1"/>
    <col min="7946" max="7946" width="10.7265625" style="106" customWidth="1"/>
    <col min="7947" max="7948" width="11.7265625" style="106" customWidth="1"/>
    <col min="7949" max="7949" width="8.1796875" style="106" customWidth="1"/>
    <col min="7950" max="7950" width="10.7265625" style="106" customWidth="1"/>
    <col min="7951" max="7952" width="11.7265625" style="106" customWidth="1"/>
    <col min="7953" max="7953" width="9.26953125" style="106" customWidth="1"/>
    <col min="7954" max="7954" width="9.7265625" style="106" customWidth="1"/>
    <col min="7955" max="7956" width="8.7265625" style="106" customWidth="1"/>
    <col min="7957" max="7957" width="2.453125" style="106" customWidth="1"/>
    <col min="7958" max="7958" width="9.1796875" style="106" customWidth="1"/>
    <col min="7959" max="7959" width="10.7265625" style="106" customWidth="1"/>
    <col min="7960" max="7961" width="9" style="106" customWidth="1"/>
    <col min="7962" max="7962" width="2.1796875" style="106" customWidth="1"/>
    <col min="7963" max="7966" width="9.7265625" style="106" customWidth="1"/>
    <col min="7967" max="7967" width="1.26953125" style="106" customWidth="1"/>
    <col min="7968" max="8192" width="9.7265625" style="106"/>
    <col min="8193" max="8193" width="11.81640625" style="106" customWidth="1"/>
    <col min="8194" max="8194" width="10.7265625" style="106" customWidth="1"/>
    <col min="8195" max="8195" width="11.7265625" style="106" customWidth="1"/>
    <col min="8196" max="8196" width="12" style="106" customWidth="1"/>
    <col min="8197" max="8197" width="11.1796875" style="106" customWidth="1"/>
    <col min="8198" max="8201" width="11.7265625" style="106" customWidth="1"/>
    <col min="8202" max="8202" width="10.7265625" style="106" customWidth="1"/>
    <col min="8203" max="8204" width="11.7265625" style="106" customWidth="1"/>
    <col min="8205" max="8205" width="8.1796875" style="106" customWidth="1"/>
    <col min="8206" max="8206" width="10.7265625" style="106" customWidth="1"/>
    <col min="8207" max="8208" width="11.7265625" style="106" customWidth="1"/>
    <col min="8209" max="8209" width="9.26953125" style="106" customWidth="1"/>
    <col min="8210" max="8210" width="9.7265625" style="106" customWidth="1"/>
    <col min="8211" max="8212" width="8.7265625" style="106" customWidth="1"/>
    <col min="8213" max="8213" width="2.453125" style="106" customWidth="1"/>
    <col min="8214" max="8214" width="9.1796875" style="106" customWidth="1"/>
    <col min="8215" max="8215" width="10.7265625" style="106" customWidth="1"/>
    <col min="8216" max="8217" width="9" style="106" customWidth="1"/>
    <col min="8218" max="8218" width="2.1796875" style="106" customWidth="1"/>
    <col min="8219" max="8222" width="9.7265625" style="106" customWidth="1"/>
    <col min="8223" max="8223" width="1.26953125" style="106" customWidth="1"/>
    <col min="8224" max="8448" width="9.7265625" style="106"/>
    <col min="8449" max="8449" width="11.81640625" style="106" customWidth="1"/>
    <col min="8450" max="8450" width="10.7265625" style="106" customWidth="1"/>
    <col min="8451" max="8451" width="11.7265625" style="106" customWidth="1"/>
    <col min="8452" max="8452" width="12" style="106" customWidth="1"/>
    <col min="8453" max="8453" width="11.1796875" style="106" customWidth="1"/>
    <col min="8454" max="8457" width="11.7265625" style="106" customWidth="1"/>
    <col min="8458" max="8458" width="10.7265625" style="106" customWidth="1"/>
    <col min="8459" max="8460" width="11.7265625" style="106" customWidth="1"/>
    <col min="8461" max="8461" width="8.1796875" style="106" customWidth="1"/>
    <col min="8462" max="8462" width="10.7265625" style="106" customWidth="1"/>
    <col min="8463" max="8464" width="11.7265625" style="106" customWidth="1"/>
    <col min="8465" max="8465" width="9.26953125" style="106" customWidth="1"/>
    <col min="8466" max="8466" width="9.7265625" style="106" customWidth="1"/>
    <col min="8467" max="8468" width="8.7265625" style="106" customWidth="1"/>
    <col min="8469" max="8469" width="2.453125" style="106" customWidth="1"/>
    <col min="8470" max="8470" width="9.1796875" style="106" customWidth="1"/>
    <col min="8471" max="8471" width="10.7265625" style="106" customWidth="1"/>
    <col min="8472" max="8473" width="9" style="106" customWidth="1"/>
    <col min="8474" max="8474" width="2.1796875" style="106" customWidth="1"/>
    <col min="8475" max="8478" width="9.7265625" style="106" customWidth="1"/>
    <col min="8479" max="8479" width="1.26953125" style="106" customWidth="1"/>
    <col min="8480" max="8704" width="9.7265625" style="106"/>
    <col min="8705" max="8705" width="11.81640625" style="106" customWidth="1"/>
    <col min="8706" max="8706" width="10.7265625" style="106" customWidth="1"/>
    <col min="8707" max="8707" width="11.7265625" style="106" customWidth="1"/>
    <col min="8708" max="8708" width="12" style="106" customWidth="1"/>
    <col min="8709" max="8709" width="11.1796875" style="106" customWidth="1"/>
    <col min="8710" max="8713" width="11.7265625" style="106" customWidth="1"/>
    <col min="8714" max="8714" width="10.7265625" style="106" customWidth="1"/>
    <col min="8715" max="8716" width="11.7265625" style="106" customWidth="1"/>
    <col min="8717" max="8717" width="8.1796875" style="106" customWidth="1"/>
    <col min="8718" max="8718" width="10.7265625" style="106" customWidth="1"/>
    <col min="8719" max="8720" width="11.7265625" style="106" customWidth="1"/>
    <col min="8721" max="8721" width="9.26953125" style="106" customWidth="1"/>
    <col min="8722" max="8722" width="9.7265625" style="106" customWidth="1"/>
    <col min="8723" max="8724" width="8.7265625" style="106" customWidth="1"/>
    <col min="8725" max="8725" width="2.453125" style="106" customWidth="1"/>
    <col min="8726" max="8726" width="9.1796875" style="106" customWidth="1"/>
    <col min="8727" max="8727" width="10.7265625" style="106" customWidth="1"/>
    <col min="8728" max="8729" width="9" style="106" customWidth="1"/>
    <col min="8730" max="8730" width="2.1796875" style="106" customWidth="1"/>
    <col min="8731" max="8734" width="9.7265625" style="106" customWidth="1"/>
    <col min="8735" max="8735" width="1.26953125" style="106" customWidth="1"/>
    <col min="8736" max="8960" width="9.7265625" style="106"/>
    <col min="8961" max="8961" width="11.81640625" style="106" customWidth="1"/>
    <col min="8962" max="8962" width="10.7265625" style="106" customWidth="1"/>
    <col min="8963" max="8963" width="11.7265625" style="106" customWidth="1"/>
    <col min="8964" max="8964" width="12" style="106" customWidth="1"/>
    <col min="8965" max="8965" width="11.1796875" style="106" customWidth="1"/>
    <col min="8966" max="8969" width="11.7265625" style="106" customWidth="1"/>
    <col min="8970" max="8970" width="10.7265625" style="106" customWidth="1"/>
    <col min="8971" max="8972" width="11.7265625" style="106" customWidth="1"/>
    <col min="8973" max="8973" width="8.1796875" style="106" customWidth="1"/>
    <col min="8974" max="8974" width="10.7265625" style="106" customWidth="1"/>
    <col min="8975" max="8976" width="11.7265625" style="106" customWidth="1"/>
    <col min="8977" max="8977" width="9.26953125" style="106" customWidth="1"/>
    <col min="8978" max="8978" width="9.7265625" style="106" customWidth="1"/>
    <col min="8979" max="8980" width="8.7265625" style="106" customWidth="1"/>
    <col min="8981" max="8981" width="2.453125" style="106" customWidth="1"/>
    <col min="8982" max="8982" width="9.1796875" style="106" customWidth="1"/>
    <col min="8983" max="8983" width="10.7265625" style="106" customWidth="1"/>
    <col min="8984" max="8985" width="9" style="106" customWidth="1"/>
    <col min="8986" max="8986" width="2.1796875" style="106" customWidth="1"/>
    <col min="8987" max="8990" width="9.7265625" style="106" customWidth="1"/>
    <col min="8991" max="8991" width="1.26953125" style="106" customWidth="1"/>
    <col min="8992" max="9216" width="9.7265625" style="106"/>
    <col min="9217" max="9217" width="11.81640625" style="106" customWidth="1"/>
    <col min="9218" max="9218" width="10.7265625" style="106" customWidth="1"/>
    <col min="9219" max="9219" width="11.7265625" style="106" customWidth="1"/>
    <col min="9220" max="9220" width="12" style="106" customWidth="1"/>
    <col min="9221" max="9221" width="11.1796875" style="106" customWidth="1"/>
    <col min="9222" max="9225" width="11.7265625" style="106" customWidth="1"/>
    <col min="9226" max="9226" width="10.7265625" style="106" customWidth="1"/>
    <col min="9227" max="9228" width="11.7265625" style="106" customWidth="1"/>
    <col min="9229" max="9229" width="8.1796875" style="106" customWidth="1"/>
    <col min="9230" max="9230" width="10.7265625" style="106" customWidth="1"/>
    <col min="9231" max="9232" width="11.7265625" style="106" customWidth="1"/>
    <col min="9233" max="9233" width="9.26953125" style="106" customWidth="1"/>
    <col min="9234" max="9234" width="9.7265625" style="106" customWidth="1"/>
    <col min="9235" max="9236" width="8.7265625" style="106" customWidth="1"/>
    <col min="9237" max="9237" width="2.453125" style="106" customWidth="1"/>
    <col min="9238" max="9238" width="9.1796875" style="106" customWidth="1"/>
    <col min="9239" max="9239" width="10.7265625" style="106" customWidth="1"/>
    <col min="9240" max="9241" width="9" style="106" customWidth="1"/>
    <col min="9242" max="9242" width="2.1796875" style="106" customWidth="1"/>
    <col min="9243" max="9246" width="9.7265625" style="106" customWidth="1"/>
    <col min="9247" max="9247" width="1.26953125" style="106" customWidth="1"/>
    <col min="9248" max="9472" width="9.7265625" style="106"/>
    <col min="9473" max="9473" width="11.81640625" style="106" customWidth="1"/>
    <col min="9474" max="9474" width="10.7265625" style="106" customWidth="1"/>
    <col min="9475" max="9475" width="11.7265625" style="106" customWidth="1"/>
    <col min="9476" max="9476" width="12" style="106" customWidth="1"/>
    <col min="9477" max="9477" width="11.1796875" style="106" customWidth="1"/>
    <col min="9478" max="9481" width="11.7265625" style="106" customWidth="1"/>
    <col min="9482" max="9482" width="10.7265625" style="106" customWidth="1"/>
    <col min="9483" max="9484" width="11.7265625" style="106" customWidth="1"/>
    <col min="9485" max="9485" width="8.1796875" style="106" customWidth="1"/>
    <col min="9486" max="9486" width="10.7265625" style="106" customWidth="1"/>
    <col min="9487" max="9488" width="11.7265625" style="106" customWidth="1"/>
    <col min="9489" max="9489" width="9.26953125" style="106" customWidth="1"/>
    <col min="9490" max="9490" width="9.7265625" style="106" customWidth="1"/>
    <col min="9491" max="9492" width="8.7265625" style="106" customWidth="1"/>
    <col min="9493" max="9493" width="2.453125" style="106" customWidth="1"/>
    <col min="9494" max="9494" width="9.1796875" style="106" customWidth="1"/>
    <col min="9495" max="9495" width="10.7265625" style="106" customWidth="1"/>
    <col min="9496" max="9497" width="9" style="106" customWidth="1"/>
    <col min="9498" max="9498" width="2.1796875" style="106" customWidth="1"/>
    <col min="9499" max="9502" width="9.7265625" style="106" customWidth="1"/>
    <col min="9503" max="9503" width="1.26953125" style="106" customWidth="1"/>
    <col min="9504" max="9728" width="9.7265625" style="106"/>
    <col min="9729" max="9729" width="11.81640625" style="106" customWidth="1"/>
    <col min="9730" max="9730" width="10.7265625" style="106" customWidth="1"/>
    <col min="9731" max="9731" width="11.7265625" style="106" customWidth="1"/>
    <col min="9732" max="9732" width="12" style="106" customWidth="1"/>
    <col min="9733" max="9733" width="11.1796875" style="106" customWidth="1"/>
    <col min="9734" max="9737" width="11.7265625" style="106" customWidth="1"/>
    <col min="9738" max="9738" width="10.7265625" style="106" customWidth="1"/>
    <col min="9739" max="9740" width="11.7265625" style="106" customWidth="1"/>
    <col min="9741" max="9741" width="8.1796875" style="106" customWidth="1"/>
    <col min="9742" max="9742" width="10.7265625" style="106" customWidth="1"/>
    <col min="9743" max="9744" width="11.7265625" style="106" customWidth="1"/>
    <col min="9745" max="9745" width="9.26953125" style="106" customWidth="1"/>
    <col min="9746" max="9746" width="9.7265625" style="106" customWidth="1"/>
    <col min="9747" max="9748" width="8.7265625" style="106" customWidth="1"/>
    <col min="9749" max="9749" width="2.453125" style="106" customWidth="1"/>
    <col min="9750" max="9750" width="9.1796875" style="106" customWidth="1"/>
    <col min="9751" max="9751" width="10.7265625" style="106" customWidth="1"/>
    <col min="9752" max="9753" width="9" style="106" customWidth="1"/>
    <col min="9754" max="9754" width="2.1796875" style="106" customWidth="1"/>
    <col min="9755" max="9758" width="9.7265625" style="106" customWidth="1"/>
    <col min="9759" max="9759" width="1.26953125" style="106" customWidth="1"/>
    <col min="9760" max="9984" width="9.7265625" style="106"/>
    <col min="9985" max="9985" width="11.81640625" style="106" customWidth="1"/>
    <col min="9986" max="9986" width="10.7265625" style="106" customWidth="1"/>
    <col min="9987" max="9987" width="11.7265625" style="106" customWidth="1"/>
    <col min="9988" max="9988" width="12" style="106" customWidth="1"/>
    <col min="9989" max="9989" width="11.1796875" style="106" customWidth="1"/>
    <col min="9990" max="9993" width="11.7265625" style="106" customWidth="1"/>
    <col min="9994" max="9994" width="10.7265625" style="106" customWidth="1"/>
    <col min="9995" max="9996" width="11.7265625" style="106" customWidth="1"/>
    <col min="9997" max="9997" width="8.1796875" style="106" customWidth="1"/>
    <col min="9998" max="9998" width="10.7265625" style="106" customWidth="1"/>
    <col min="9999" max="10000" width="11.7265625" style="106" customWidth="1"/>
    <col min="10001" max="10001" width="9.26953125" style="106" customWidth="1"/>
    <col min="10002" max="10002" width="9.7265625" style="106" customWidth="1"/>
    <col min="10003" max="10004" width="8.7265625" style="106" customWidth="1"/>
    <col min="10005" max="10005" width="2.453125" style="106" customWidth="1"/>
    <col min="10006" max="10006" width="9.1796875" style="106" customWidth="1"/>
    <col min="10007" max="10007" width="10.7265625" style="106" customWidth="1"/>
    <col min="10008" max="10009" width="9" style="106" customWidth="1"/>
    <col min="10010" max="10010" width="2.1796875" style="106" customWidth="1"/>
    <col min="10011" max="10014" width="9.7265625" style="106" customWidth="1"/>
    <col min="10015" max="10015" width="1.26953125" style="106" customWidth="1"/>
    <col min="10016" max="10240" width="9.7265625" style="106"/>
    <col min="10241" max="10241" width="11.81640625" style="106" customWidth="1"/>
    <col min="10242" max="10242" width="10.7265625" style="106" customWidth="1"/>
    <col min="10243" max="10243" width="11.7265625" style="106" customWidth="1"/>
    <col min="10244" max="10244" width="12" style="106" customWidth="1"/>
    <col min="10245" max="10245" width="11.1796875" style="106" customWidth="1"/>
    <col min="10246" max="10249" width="11.7265625" style="106" customWidth="1"/>
    <col min="10250" max="10250" width="10.7265625" style="106" customWidth="1"/>
    <col min="10251" max="10252" width="11.7265625" style="106" customWidth="1"/>
    <col min="10253" max="10253" width="8.1796875" style="106" customWidth="1"/>
    <col min="10254" max="10254" width="10.7265625" style="106" customWidth="1"/>
    <col min="10255" max="10256" width="11.7265625" style="106" customWidth="1"/>
    <col min="10257" max="10257" width="9.26953125" style="106" customWidth="1"/>
    <col min="10258" max="10258" width="9.7265625" style="106" customWidth="1"/>
    <col min="10259" max="10260" width="8.7265625" style="106" customWidth="1"/>
    <col min="10261" max="10261" width="2.453125" style="106" customWidth="1"/>
    <col min="10262" max="10262" width="9.1796875" style="106" customWidth="1"/>
    <col min="10263" max="10263" width="10.7265625" style="106" customWidth="1"/>
    <col min="10264" max="10265" width="9" style="106" customWidth="1"/>
    <col min="10266" max="10266" width="2.1796875" style="106" customWidth="1"/>
    <col min="10267" max="10270" width="9.7265625" style="106" customWidth="1"/>
    <col min="10271" max="10271" width="1.26953125" style="106" customWidth="1"/>
    <col min="10272" max="10496" width="9.7265625" style="106"/>
    <col min="10497" max="10497" width="11.81640625" style="106" customWidth="1"/>
    <col min="10498" max="10498" width="10.7265625" style="106" customWidth="1"/>
    <col min="10499" max="10499" width="11.7265625" style="106" customWidth="1"/>
    <col min="10500" max="10500" width="12" style="106" customWidth="1"/>
    <col min="10501" max="10501" width="11.1796875" style="106" customWidth="1"/>
    <col min="10502" max="10505" width="11.7265625" style="106" customWidth="1"/>
    <col min="10506" max="10506" width="10.7265625" style="106" customWidth="1"/>
    <col min="10507" max="10508" width="11.7265625" style="106" customWidth="1"/>
    <col min="10509" max="10509" width="8.1796875" style="106" customWidth="1"/>
    <col min="10510" max="10510" width="10.7265625" style="106" customWidth="1"/>
    <col min="10511" max="10512" width="11.7265625" style="106" customWidth="1"/>
    <col min="10513" max="10513" width="9.26953125" style="106" customWidth="1"/>
    <col min="10514" max="10514" width="9.7265625" style="106" customWidth="1"/>
    <col min="10515" max="10516" width="8.7265625" style="106" customWidth="1"/>
    <col min="10517" max="10517" width="2.453125" style="106" customWidth="1"/>
    <col min="10518" max="10518" width="9.1796875" style="106" customWidth="1"/>
    <col min="10519" max="10519" width="10.7265625" style="106" customWidth="1"/>
    <col min="10520" max="10521" width="9" style="106" customWidth="1"/>
    <col min="10522" max="10522" width="2.1796875" style="106" customWidth="1"/>
    <col min="10523" max="10526" width="9.7265625" style="106" customWidth="1"/>
    <col min="10527" max="10527" width="1.26953125" style="106" customWidth="1"/>
    <col min="10528" max="10752" width="9.7265625" style="106"/>
    <col min="10753" max="10753" width="11.81640625" style="106" customWidth="1"/>
    <col min="10754" max="10754" width="10.7265625" style="106" customWidth="1"/>
    <col min="10755" max="10755" width="11.7265625" style="106" customWidth="1"/>
    <col min="10756" max="10756" width="12" style="106" customWidth="1"/>
    <col min="10757" max="10757" width="11.1796875" style="106" customWidth="1"/>
    <col min="10758" max="10761" width="11.7265625" style="106" customWidth="1"/>
    <col min="10762" max="10762" width="10.7265625" style="106" customWidth="1"/>
    <col min="10763" max="10764" width="11.7265625" style="106" customWidth="1"/>
    <col min="10765" max="10765" width="8.1796875" style="106" customWidth="1"/>
    <col min="10766" max="10766" width="10.7265625" style="106" customWidth="1"/>
    <col min="10767" max="10768" width="11.7265625" style="106" customWidth="1"/>
    <col min="10769" max="10769" width="9.26953125" style="106" customWidth="1"/>
    <col min="10770" max="10770" width="9.7265625" style="106" customWidth="1"/>
    <col min="10771" max="10772" width="8.7265625" style="106" customWidth="1"/>
    <col min="10773" max="10773" width="2.453125" style="106" customWidth="1"/>
    <col min="10774" max="10774" width="9.1796875" style="106" customWidth="1"/>
    <col min="10775" max="10775" width="10.7265625" style="106" customWidth="1"/>
    <col min="10776" max="10777" width="9" style="106" customWidth="1"/>
    <col min="10778" max="10778" width="2.1796875" style="106" customWidth="1"/>
    <col min="10779" max="10782" width="9.7265625" style="106" customWidth="1"/>
    <col min="10783" max="10783" width="1.26953125" style="106" customWidth="1"/>
    <col min="10784" max="11008" width="9.7265625" style="106"/>
    <col min="11009" max="11009" width="11.81640625" style="106" customWidth="1"/>
    <col min="11010" max="11010" width="10.7265625" style="106" customWidth="1"/>
    <col min="11011" max="11011" width="11.7265625" style="106" customWidth="1"/>
    <col min="11012" max="11012" width="12" style="106" customWidth="1"/>
    <col min="11013" max="11013" width="11.1796875" style="106" customWidth="1"/>
    <col min="11014" max="11017" width="11.7265625" style="106" customWidth="1"/>
    <col min="11018" max="11018" width="10.7265625" style="106" customWidth="1"/>
    <col min="11019" max="11020" width="11.7265625" style="106" customWidth="1"/>
    <col min="11021" max="11021" width="8.1796875" style="106" customWidth="1"/>
    <col min="11022" max="11022" width="10.7265625" style="106" customWidth="1"/>
    <col min="11023" max="11024" width="11.7265625" style="106" customWidth="1"/>
    <col min="11025" max="11025" width="9.26953125" style="106" customWidth="1"/>
    <col min="11026" max="11026" width="9.7265625" style="106" customWidth="1"/>
    <col min="11027" max="11028" width="8.7265625" style="106" customWidth="1"/>
    <col min="11029" max="11029" width="2.453125" style="106" customWidth="1"/>
    <col min="11030" max="11030" width="9.1796875" style="106" customWidth="1"/>
    <col min="11031" max="11031" width="10.7265625" style="106" customWidth="1"/>
    <col min="11032" max="11033" width="9" style="106" customWidth="1"/>
    <col min="11034" max="11034" width="2.1796875" style="106" customWidth="1"/>
    <col min="11035" max="11038" width="9.7265625" style="106" customWidth="1"/>
    <col min="11039" max="11039" width="1.26953125" style="106" customWidth="1"/>
    <col min="11040" max="11264" width="9.7265625" style="106"/>
    <col min="11265" max="11265" width="11.81640625" style="106" customWidth="1"/>
    <col min="11266" max="11266" width="10.7265625" style="106" customWidth="1"/>
    <col min="11267" max="11267" width="11.7265625" style="106" customWidth="1"/>
    <col min="11268" max="11268" width="12" style="106" customWidth="1"/>
    <col min="11269" max="11269" width="11.1796875" style="106" customWidth="1"/>
    <col min="11270" max="11273" width="11.7265625" style="106" customWidth="1"/>
    <col min="11274" max="11274" width="10.7265625" style="106" customWidth="1"/>
    <col min="11275" max="11276" width="11.7265625" style="106" customWidth="1"/>
    <col min="11277" max="11277" width="8.1796875" style="106" customWidth="1"/>
    <col min="11278" max="11278" width="10.7265625" style="106" customWidth="1"/>
    <col min="11279" max="11280" width="11.7265625" style="106" customWidth="1"/>
    <col min="11281" max="11281" width="9.26953125" style="106" customWidth="1"/>
    <col min="11282" max="11282" width="9.7265625" style="106" customWidth="1"/>
    <col min="11283" max="11284" width="8.7265625" style="106" customWidth="1"/>
    <col min="11285" max="11285" width="2.453125" style="106" customWidth="1"/>
    <col min="11286" max="11286" width="9.1796875" style="106" customWidth="1"/>
    <col min="11287" max="11287" width="10.7265625" style="106" customWidth="1"/>
    <col min="11288" max="11289" width="9" style="106" customWidth="1"/>
    <col min="11290" max="11290" width="2.1796875" style="106" customWidth="1"/>
    <col min="11291" max="11294" width="9.7265625" style="106" customWidth="1"/>
    <col min="11295" max="11295" width="1.26953125" style="106" customWidth="1"/>
    <col min="11296" max="11520" width="9.7265625" style="106"/>
    <col min="11521" max="11521" width="11.81640625" style="106" customWidth="1"/>
    <col min="11522" max="11522" width="10.7265625" style="106" customWidth="1"/>
    <col min="11523" max="11523" width="11.7265625" style="106" customWidth="1"/>
    <col min="11524" max="11524" width="12" style="106" customWidth="1"/>
    <col min="11525" max="11525" width="11.1796875" style="106" customWidth="1"/>
    <col min="11526" max="11529" width="11.7265625" style="106" customWidth="1"/>
    <col min="11530" max="11530" width="10.7265625" style="106" customWidth="1"/>
    <col min="11531" max="11532" width="11.7265625" style="106" customWidth="1"/>
    <col min="11533" max="11533" width="8.1796875" style="106" customWidth="1"/>
    <col min="11534" max="11534" width="10.7265625" style="106" customWidth="1"/>
    <col min="11535" max="11536" width="11.7265625" style="106" customWidth="1"/>
    <col min="11537" max="11537" width="9.26953125" style="106" customWidth="1"/>
    <col min="11538" max="11538" width="9.7265625" style="106" customWidth="1"/>
    <col min="11539" max="11540" width="8.7265625" style="106" customWidth="1"/>
    <col min="11541" max="11541" width="2.453125" style="106" customWidth="1"/>
    <col min="11542" max="11542" width="9.1796875" style="106" customWidth="1"/>
    <col min="11543" max="11543" width="10.7265625" style="106" customWidth="1"/>
    <col min="11544" max="11545" width="9" style="106" customWidth="1"/>
    <col min="11546" max="11546" width="2.1796875" style="106" customWidth="1"/>
    <col min="11547" max="11550" width="9.7265625" style="106" customWidth="1"/>
    <col min="11551" max="11551" width="1.26953125" style="106" customWidth="1"/>
    <col min="11552" max="11776" width="9.7265625" style="106"/>
    <col min="11777" max="11777" width="11.81640625" style="106" customWidth="1"/>
    <col min="11778" max="11778" width="10.7265625" style="106" customWidth="1"/>
    <col min="11779" max="11779" width="11.7265625" style="106" customWidth="1"/>
    <col min="11780" max="11780" width="12" style="106" customWidth="1"/>
    <col min="11781" max="11781" width="11.1796875" style="106" customWidth="1"/>
    <col min="11782" max="11785" width="11.7265625" style="106" customWidth="1"/>
    <col min="11786" max="11786" width="10.7265625" style="106" customWidth="1"/>
    <col min="11787" max="11788" width="11.7265625" style="106" customWidth="1"/>
    <col min="11789" max="11789" width="8.1796875" style="106" customWidth="1"/>
    <col min="11790" max="11790" width="10.7265625" style="106" customWidth="1"/>
    <col min="11791" max="11792" width="11.7265625" style="106" customWidth="1"/>
    <col min="11793" max="11793" width="9.26953125" style="106" customWidth="1"/>
    <col min="11794" max="11794" width="9.7265625" style="106" customWidth="1"/>
    <col min="11795" max="11796" width="8.7265625" style="106" customWidth="1"/>
    <col min="11797" max="11797" width="2.453125" style="106" customWidth="1"/>
    <col min="11798" max="11798" width="9.1796875" style="106" customWidth="1"/>
    <col min="11799" max="11799" width="10.7265625" style="106" customWidth="1"/>
    <col min="11800" max="11801" width="9" style="106" customWidth="1"/>
    <col min="11802" max="11802" width="2.1796875" style="106" customWidth="1"/>
    <col min="11803" max="11806" width="9.7265625" style="106" customWidth="1"/>
    <col min="11807" max="11807" width="1.26953125" style="106" customWidth="1"/>
    <col min="11808" max="12032" width="9.7265625" style="106"/>
    <col min="12033" max="12033" width="11.81640625" style="106" customWidth="1"/>
    <col min="12034" max="12034" width="10.7265625" style="106" customWidth="1"/>
    <col min="12035" max="12035" width="11.7265625" style="106" customWidth="1"/>
    <col min="12036" max="12036" width="12" style="106" customWidth="1"/>
    <col min="12037" max="12037" width="11.1796875" style="106" customWidth="1"/>
    <col min="12038" max="12041" width="11.7265625" style="106" customWidth="1"/>
    <col min="12042" max="12042" width="10.7265625" style="106" customWidth="1"/>
    <col min="12043" max="12044" width="11.7265625" style="106" customWidth="1"/>
    <col min="12045" max="12045" width="8.1796875" style="106" customWidth="1"/>
    <col min="12046" max="12046" width="10.7265625" style="106" customWidth="1"/>
    <col min="12047" max="12048" width="11.7265625" style="106" customWidth="1"/>
    <col min="12049" max="12049" width="9.26953125" style="106" customWidth="1"/>
    <col min="12050" max="12050" width="9.7265625" style="106" customWidth="1"/>
    <col min="12051" max="12052" width="8.7265625" style="106" customWidth="1"/>
    <col min="12053" max="12053" width="2.453125" style="106" customWidth="1"/>
    <col min="12054" max="12054" width="9.1796875" style="106" customWidth="1"/>
    <col min="12055" max="12055" width="10.7265625" style="106" customWidth="1"/>
    <col min="12056" max="12057" width="9" style="106" customWidth="1"/>
    <col min="12058" max="12058" width="2.1796875" style="106" customWidth="1"/>
    <col min="12059" max="12062" width="9.7265625" style="106" customWidth="1"/>
    <col min="12063" max="12063" width="1.26953125" style="106" customWidth="1"/>
    <col min="12064" max="12288" width="9.7265625" style="106"/>
    <col min="12289" max="12289" width="11.81640625" style="106" customWidth="1"/>
    <col min="12290" max="12290" width="10.7265625" style="106" customWidth="1"/>
    <col min="12291" max="12291" width="11.7265625" style="106" customWidth="1"/>
    <col min="12292" max="12292" width="12" style="106" customWidth="1"/>
    <col min="12293" max="12293" width="11.1796875" style="106" customWidth="1"/>
    <col min="12294" max="12297" width="11.7265625" style="106" customWidth="1"/>
    <col min="12298" max="12298" width="10.7265625" style="106" customWidth="1"/>
    <col min="12299" max="12300" width="11.7265625" style="106" customWidth="1"/>
    <col min="12301" max="12301" width="8.1796875" style="106" customWidth="1"/>
    <col min="12302" max="12302" width="10.7265625" style="106" customWidth="1"/>
    <col min="12303" max="12304" width="11.7265625" style="106" customWidth="1"/>
    <col min="12305" max="12305" width="9.26953125" style="106" customWidth="1"/>
    <col min="12306" max="12306" width="9.7265625" style="106" customWidth="1"/>
    <col min="12307" max="12308" width="8.7265625" style="106" customWidth="1"/>
    <col min="12309" max="12309" width="2.453125" style="106" customWidth="1"/>
    <col min="12310" max="12310" width="9.1796875" style="106" customWidth="1"/>
    <col min="12311" max="12311" width="10.7265625" style="106" customWidth="1"/>
    <col min="12312" max="12313" width="9" style="106" customWidth="1"/>
    <col min="12314" max="12314" width="2.1796875" style="106" customWidth="1"/>
    <col min="12315" max="12318" width="9.7265625" style="106" customWidth="1"/>
    <col min="12319" max="12319" width="1.26953125" style="106" customWidth="1"/>
    <col min="12320" max="12544" width="9.7265625" style="106"/>
    <col min="12545" max="12545" width="11.81640625" style="106" customWidth="1"/>
    <col min="12546" max="12546" width="10.7265625" style="106" customWidth="1"/>
    <col min="12547" max="12547" width="11.7265625" style="106" customWidth="1"/>
    <col min="12548" max="12548" width="12" style="106" customWidth="1"/>
    <col min="12549" max="12549" width="11.1796875" style="106" customWidth="1"/>
    <col min="12550" max="12553" width="11.7265625" style="106" customWidth="1"/>
    <col min="12554" max="12554" width="10.7265625" style="106" customWidth="1"/>
    <col min="12555" max="12556" width="11.7265625" style="106" customWidth="1"/>
    <col min="12557" max="12557" width="8.1796875" style="106" customWidth="1"/>
    <col min="12558" max="12558" width="10.7265625" style="106" customWidth="1"/>
    <col min="12559" max="12560" width="11.7265625" style="106" customWidth="1"/>
    <col min="12561" max="12561" width="9.26953125" style="106" customWidth="1"/>
    <col min="12562" max="12562" width="9.7265625" style="106" customWidth="1"/>
    <col min="12563" max="12564" width="8.7265625" style="106" customWidth="1"/>
    <col min="12565" max="12565" width="2.453125" style="106" customWidth="1"/>
    <col min="12566" max="12566" width="9.1796875" style="106" customWidth="1"/>
    <col min="12567" max="12567" width="10.7265625" style="106" customWidth="1"/>
    <col min="12568" max="12569" width="9" style="106" customWidth="1"/>
    <col min="12570" max="12570" width="2.1796875" style="106" customWidth="1"/>
    <col min="12571" max="12574" width="9.7265625" style="106" customWidth="1"/>
    <col min="12575" max="12575" width="1.26953125" style="106" customWidth="1"/>
    <col min="12576" max="12800" width="9.7265625" style="106"/>
    <col min="12801" max="12801" width="11.81640625" style="106" customWidth="1"/>
    <col min="12802" max="12802" width="10.7265625" style="106" customWidth="1"/>
    <col min="12803" max="12803" width="11.7265625" style="106" customWidth="1"/>
    <col min="12804" max="12804" width="12" style="106" customWidth="1"/>
    <col min="12805" max="12805" width="11.1796875" style="106" customWidth="1"/>
    <col min="12806" max="12809" width="11.7265625" style="106" customWidth="1"/>
    <col min="12810" max="12810" width="10.7265625" style="106" customWidth="1"/>
    <col min="12811" max="12812" width="11.7265625" style="106" customWidth="1"/>
    <col min="12813" max="12813" width="8.1796875" style="106" customWidth="1"/>
    <col min="12814" max="12814" width="10.7265625" style="106" customWidth="1"/>
    <col min="12815" max="12816" width="11.7265625" style="106" customWidth="1"/>
    <col min="12817" max="12817" width="9.26953125" style="106" customWidth="1"/>
    <col min="12818" max="12818" width="9.7265625" style="106" customWidth="1"/>
    <col min="12819" max="12820" width="8.7265625" style="106" customWidth="1"/>
    <col min="12821" max="12821" width="2.453125" style="106" customWidth="1"/>
    <col min="12822" max="12822" width="9.1796875" style="106" customWidth="1"/>
    <col min="12823" max="12823" width="10.7265625" style="106" customWidth="1"/>
    <col min="12824" max="12825" width="9" style="106" customWidth="1"/>
    <col min="12826" max="12826" width="2.1796875" style="106" customWidth="1"/>
    <col min="12827" max="12830" width="9.7265625" style="106" customWidth="1"/>
    <col min="12831" max="12831" width="1.26953125" style="106" customWidth="1"/>
    <col min="12832" max="13056" width="9.7265625" style="106"/>
    <col min="13057" max="13057" width="11.81640625" style="106" customWidth="1"/>
    <col min="13058" max="13058" width="10.7265625" style="106" customWidth="1"/>
    <col min="13059" max="13059" width="11.7265625" style="106" customWidth="1"/>
    <col min="13060" max="13060" width="12" style="106" customWidth="1"/>
    <col min="13061" max="13061" width="11.1796875" style="106" customWidth="1"/>
    <col min="13062" max="13065" width="11.7265625" style="106" customWidth="1"/>
    <col min="13066" max="13066" width="10.7265625" style="106" customWidth="1"/>
    <col min="13067" max="13068" width="11.7265625" style="106" customWidth="1"/>
    <col min="13069" max="13069" width="8.1796875" style="106" customWidth="1"/>
    <col min="13070" max="13070" width="10.7265625" style="106" customWidth="1"/>
    <col min="13071" max="13072" width="11.7265625" style="106" customWidth="1"/>
    <col min="13073" max="13073" width="9.26953125" style="106" customWidth="1"/>
    <col min="13074" max="13074" width="9.7265625" style="106" customWidth="1"/>
    <col min="13075" max="13076" width="8.7265625" style="106" customWidth="1"/>
    <col min="13077" max="13077" width="2.453125" style="106" customWidth="1"/>
    <col min="13078" max="13078" width="9.1796875" style="106" customWidth="1"/>
    <col min="13079" max="13079" width="10.7265625" style="106" customWidth="1"/>
    <col min="13080" max="13081" width="9" style="106" customWidth="1"/>
    <col min="13082" max="13082" width="2.1796875" style="106" customWidth="1"/>
    <col min="13083" max="13086" width="9.7265625" style="106" customWidth="1"/>
    <col min="13087" max="13087" width="1.26953125" style="106" customWidth="1"/>
    <col min="13088" max="13312" width="9.7265625" style="106"/>
    <col min="13313" max="13313" width="11.81640625" style="106" customWidth="1"/>
    <col min="13314" max="13314" width="10.7265625" style="106" customWidth="1"/>
    <col min="13315" max="13315" width="11.7265625" style="106" customWidth="1"/>
    <col min="13316" max="13316" width="12" style="106" customWidth="1"/>
    <col min="13317" max="13317" width="11.1796875" style="106" customWidth="1"/>
    <col min="13318" max="13321" width="11.7265625" style="106" customWidth="1"/>
    <col min="13322" max="13322" width="10.7265625" style="106" customWidth="1"/>
    <col min="13323" max="13324" width="11.7265625" style="106" customWidth="1"/>
    <col min="13325" max="13325" width="8.1796875" style="106" customWidth="1"/>
    <col min="13326" max="13326" width="10.7265625" style="106" customWidth="1"/>
    <col min="13327" max="13328" width="11.7265625" style="106" customWidth="1"/>
    <col min="13329" max="13329" width="9.26953125" style="106" customWidth="1"/>
    <col min="13330" max="13330" width="9.7265625" style="106" customWidth="1"/>
    <col min="13331" max="13332" width="8.7265625" style="106" customWidth="1"/>
    <col min="13333" max="13333" width="2.453125" style="106" customWidth="1"/>
    <col min="13334" max="13334" width="9.1796875" style="106" customWidth="1"/>
    <col min="13335" max="13335" width="10.7265625" style="106" customWidth="1"/>
    <col min="13336" max="13337" width="9" style="106" customWidth="1"/>
    <col min="13338" max="13338" width="2.1796875" style="106" customWidth="1"/>
    <col min="13339" max="13342" width="9.7265625" style="106" customWidth="1"/>
    <col min="13343" max="13343" width="1.26953125" style="106" customWidth="1"/>
    <col min="13344" max="13568" width="9.7265625" style="106"/>
    <col min="13569" max="13569" width="11.81640625" style="106" customWidth="1"/>
    <col min="13570" max="13570" width="10.7265625" style="106" customWidth="1"/>
    <col min="13571" max="13571" width="11.7265625" style="106" customWidth="1"/>
    <col min="13572" max="13572" width="12" style="106" customWidth="1"/>
    <col min="13573" max="13573" width="11.1796875" style="106" customWidth="1"/>
    <col min="13574" max="13577" width="11.7265625" style="106" customWidth="1"/>
    <col min="13578" max="13578" width="10.7265625" style="106" customWidth="1"/>
    <col min="13579" max="13580" width="11.7265625" style="106" customWidth="1"/>
    <col min="13581" max="13581" width="8.1796875" style="106" customWidth="1"/>
    <col min="13582" max="13582" width="10.7265625" style="106" customWidth="1"/>
    <col min="13583" max="13584" width="11.7265625" style="106" customWidth="1"/>
    <col min="13585" max="13585" width="9.26953125" style="106" customWidth="1"/>
    <col min="13586" max="13586" width="9.7265625" style="106" customWidth="1"/>
    <col min="13587" max="13588" width="8.7265625" style="106" customWidth="1"/>
    <col min="13589" max="13589" width="2.453125" style="106" customWidth="1"/>
    <col min="13590" max="13590" width="9.1796875" style="106" customWidth="1"/>
    <col min="13591" max="13591" width="10.7265625" style="106" customWidth="1"/>
    <col min="13592" max="13593" width="9" style="106" customWidth="1"/>
    <col min="13594" max="13594" width="2.1796875" style="106" customWidth="1"/>
    <col min="13595" max="13598" width="9.7265625" style="106" customWidth="1"/>
    <col min="13599" max="13599" width="1.26953125" style="106" customWidth="1"/>
    <col min="13600" max="13824" width="9.7265625" style="106"/>
    <col min="13825" max="13825" width="11.81640625" style="106" customWidth="1"/>
    <col min="13826" max="13826" width="10.7265625" style="106" customWidth="1"/>
    <col min="13827" max="13827" width="11.7265625" style="106" customWidth="1"/>
    <col min="13828" max="13828" width="12" style="106" customWidth="1"/>
    <col min="13829" max="13829" width="11.1796875" style="106" customWidth="1"/>
    <col min="13830" max="13833" width="11.7265625" style="106" customWidth="1"/>
    <col min="13834" max="13834" width="10.7265625" style="106" customWidth="1"/>
    <col min="13835" max="13836" width="11.7265625" style="106" customWidth="1"/>
    <col min="13837" max="13837" width="8.1796875" style="106" customWidth="1"/>
    <col min="13838" max="13838" width="10.7265625" style="106" customWidth="1"/>
    <col min="13839" max="13840" width="11.7265625" style="106" customWidth="1"/>
    <col min="13841" max="13841" width="9.26953125" style="106" customWidth="1"/>
    <col min="13842" max="13842" width="9.7265625" style="106" customWidth="1"/>
    <col min="13843" max="13844" width="8.7265625" style="106" customWidth="1"/>
    <col min="13845" max="13845" width="2.453125" style="106" customWidth="1"/>
    <col min="13846" max="13846" width="9.1796875" style="106" customWidth="1"/>
    <col min="13847" max="13847" width="10.7265625" style="106" customWidth="1"/>
    <col min="13848" max="13849" width="9" style="106" customWidth="1"/>
    <col min="13850" max="13850" width="2.1796875" style="106" customWidth="1"/>
    <col min="13851" max="13854" width="9.7265625" style="106" customWidth="1"/>
    <col min="13855" max="13855" width="1.26953125" style="106" customWidth="1"/>
    <col min="13856" max="14080" width="9.7265625" style="106"/>
    <col min="14081" max="14081" width="11.81640625" style="106" customWidth="1"/>
    <col min="14082" max="14082" width="10.7265625" style="106" customWidth="1"/>
    <col min="14083" max="14083" width="11.7265625" style="106" customWidth="1"/>
    <col min="14084" max="14084" width="12" style="106" customWidth="1"/>
    <col min="14085" max="14085" width="11.1796875" style="106" customWidth="1"/>
    <col min="14086" max="14089" width="11.7265625" style="106" customWidth="1"/>
    <col min="14090" max="14090" width="10.7265625" style="106" customWidth="1"/>
    <col min="14091" max="14092" width="11.7265625" style="106" customWidth="1"/>
    <col min="14093" max="14093" width="8.1796875" style="106" customWidth="1"/>
    <col min="14094" max="14094" width="10.7265625" style="106" customWidth="1"/>
    <col min="14095" max="14096" width="11.7265625" style="106" customWidth="1"/>
    <col min="14097" max="14097" width="9.26953125" style="106" customWidth="1"/>
    <col min="14098" max="14098" width="9.7265625" style="106" customWidth="1"/>
    <col min="14099" max="14100" width="8.7265625" style="106" customWidth="1"/>
    <col min="14101" max="14101" width="2.453125" style="106" customWidth="1"/>
    <col min="14102" max="14102" width="9.1796875" style="106" customWidth="1"/>
    <col min="14103" max="14103" width="10.7265625" style="106" customWidth="1"/>
    <col min="14104" max="14105" width="9" style="106" customWidth="1"/>
    <col min="14106" max="14106" width="2.1796875" style="106" customWidth="1"/>
    <col min="14107" max="14110" width="9.7265625" style="106" customWidth="1"/>
    <col min="14111" max="14111" width="1.26953125" style="106" customWidth="1"/>
    <col min="14112" max="14336" width="9.7265625" style="106"/>
    <col min="14337" max="14337" width="11.81640625" style="106" customWidth="1"/>
    <col min="14338" max="14338" width="10.7265625" style="106" customWidth="1"/>
    <col min="14339" max="14339" width="11.7265625" style="106" customWidth="1"/>
    <col min="14340" max="14340" width="12" style="106" customWidth="1"/>
    <col min="14341" max="14341" width="11.1796875" style="106" customWidth="1"/>
    <col min="14342" max="14345" width="11.7265625" style="106" customWidth="1"/>
    <col min="14346" max="14346" width="10.7265625" style="106" customWidth="1"/>
    <col min="14347" max="14348" width="11.7265625" style="106" customWidth="1"/>
    <col min="14349" max="14349" width="8.1796875" style="106" customWidth="1"/>
    <col min="14350" max="14350" width="10.7265625" style="106" customWidth="1"/>
    <col min="14351" max="14352" width="11.7265625" style="106" customWidth="1"/>
    <col min="14353" max="14353" width="9.26953125" style="106" customWidth="1"/>
    <col min="14354" max="14354" width="9.7265625" style="106" customWidth="1"/>
    <col min="14355" max="14356" width="8.7265625" style="106" customWidth="1"/>
    <col min="14357" max="14357" width="2.453125" style="106" customWidth="1"/>
    <col min="14358" max="14358" width="9.1796875" style="106" customWidth="1"/>
    <col min="14359" max="14359" width="10.7265625" style="106" customWidth="1"/>
    <col min="14360" max="14361" width="9" style="106" customWidth="1"/>
    <col min="14362" max="14362" width="2.1796875" style="106" customWidth="1"/>
    <col min="14363" max="14366" width="9.7265625" style="106" customWidth="1"/>
    <col min="14367" max="14367" width="1.26953125" style="106" customWidth="1"/>
    <col min="14368" max="14592" width="9.7265625" style="106"/>
    <col min="14593" max="14593" width="11.81640625" style="106" customWidth="1"/>
    <col min="14594" max="14594" width="10.7265625" style="106" customWidth="1"/>
    <col min="14595" max="14595" width="11.7265625" style="106" customWidth="1"/>
    <col min="14596" max="14596" width="12" style="106" customWidth="1"/>
    <col min="14597" max="14597" width="11.1796875" style="106" customWidth="1"/>
    <col min="14598" max="14601" width="11.7265625" style="106" customWidth="1"/>
    <col min="14602" max="14602" width="10.7265625" style="106" customWidth="1"/>
    <col min="14603" max="14604" width="11.7265625" style="106" customWidth="1"/>
    <col min="14605" max="14605" width="8.1796875" style="106" customWidth="1"/>
    <col min="14606" max="14606" width="10.7265625" style="106" customWidth="1"/>
    <col min="14607" max="14608" width="11.7265625" style="106" customWidth="1"/>
    <col min="14609" max="14609" width="9.26953125" style="106" customWidth="1"/>
    <col min="14610" max="14610" width="9.7265625" style="106" customWidth="1"/>
    <col min="14611" max="14612" width="8.7265625" style="106" customWidth="1"/>
    <col min="14613" max="14613" width="2.453125" style="106" customWidth="1"/>
    <col min="14614" max="14614" width="9.1796875" style="106" customWidth="1"/>
    <col min="14615" max="14615" width="10.7265625" style="106" customWidth="1"/>
    <col min="14616" max="14617" width="9" style="106" customWidth="1"/>
    <col min="14618" max="14618" width="2.1796875" style="106" customWidth="1"/>
    <col min="14619" max="14622" width="9.7265625" style="106" customWidth="1"/>
    <col min="14623" max="14623" width="1.26953125" style="106" customWidth="1"/>
    <col min="14624" max="14848" width="9.7265625" style="106"/>
    <col min="14849" max="14849" width="11.81640625" style="106" customWidth="1"/>
    <col min="14850" max="14850" width="10.7265625" style="106" customWidth="1"/>
    <col min="14851" max="14851" width="11.7265625" style="106" customWidth="1"/>
    <col min="14852" max="14852" width="12" style="106" customWidth="1"/>
    <col min="14853" max="14853" width="11.1796875" style="106" customWidth="1"/>
    <col min="14854" max="14857" width="11.7265625" style="106" customWidth="1"/>
    <col min="14858" max="14858" width="10.7265625" style="106" customWidth="1"/>
    <col min="14859" max="14860" width="11.7265625" style="106" customWidth="1"/>
    <col min="14861" max="14861" width="8.1796875" style="106" customWidth="1"/>
    <col min="14862" max="14862" width="10.7265625" style="106" customWidth="1"/>
    <col min="14863" max="14864" width="11.7265625" style="106" customWidth="1"/>
    <col min="14865" max="14865" width="9.26953125" style="106" customWidth="1"/>
    <col min="14866" max="14866" width="9.7265625" style="106" customWidth="1"/>
    <col min="14867" max="14868" width="8.7265625" style="106" customWidth="1"/>
    <col min="14869" max="14869" width="2.453125" style="106" customWidth="1"/>
    <col min="14870" max="14870" width="9.1796875" style="106" customWidth="1"/>
    <col min="14871" max="14871" width="10.7265625" style="106" customWidth="1"/>
    <col min="14872" max="14873" width="9" style="106" customWidth="1"/>
    <col min="14874" max="14874" width="2.1796875" style="106" customWidth="1"/>
    <col min="14875" max="14878" width="9.7265625" style="106" customWidth="1"/>
    <col min="14879" max="14879" width="1.26953125" style="106" customWidth="1"/>
    <col min="14880" max="15104" width="9.7265625" style="106"/>
    <col min="15105" max="15105" width="11.81640625" style="106" customWidth="1"/>
    <col min="15106" max="15106" width="10.7265625" style="106" customWidth="1"/>
    <col min="15107" max="15107" width="11.7265625" style="106" customWidth="1"/>
    <col min="15108" max="15108" width="12" style="106" customWidth="1"/>
    <col min="15109" max="15109" width="11.1796875" style="106" customWidth="1"/>
    <col min="15110" max="15113" width="11.7265625" style="106" customWidth="1"/>
    <col min="15114" max="15114" width="10.7265625" style="106" customWidth="1"/>
    <col min="15115" max="15116" width="11.7265625" style="106" customWidth="1"/>
    <col min="15117" max="15117" width="8.1796875" style="106" customWidth="1"/>
    <col min="15118" max="15118" width="10.7265625" style="106" customWidth="1"/>
    <col min="15119" max="15120" width="11.7265625" style="106" customWidth="1"/>
    <col min="15121" max="15121" width="9.26953125" style="106" customWidth="1"/>
    <col min="15122" max="15122" width="9.7265625" style="106" customWidth="1"/>
    <col min="15123" max="15124" width="8.7265625" style="106" customWidth="1"/>
    <col min="15125" max="15125" width="2.453125" style="106" customWidth="1"/>
    <col min="15126" max="15126" width="9.1796875" style="106" customWidth="1"/>
    <col min="15127" max="15127" width="10.7265625" style="106" customWidth="1"/>
    <col min="15128" max="15129" width="9" style="106" customWidth="1"/>
    <col min="15130" max="15130" width="2.1796875" style="106" customWidth="1"/>
    <col min="15131" max="15134" width="9.7265625" style="106" customWidth="1"/>
    <col min="15135" max="15135" width="1.26953125" style="106" customWidth="1"/>
    <col min="15136" max="15360" width="9.7265625" style="106"/>
    <col min="15361" max="15361" width="11.81640625" style="106" customWidth="1"/>
    <col min="15362" max="15362" width="10.7265625" style="106" customWidth="1"/>
    <col min="15363" max="15363" width="11.7265625" style="106" customWidth="1"/>
    <col min="15364" max="15364" width="12" style="106" customWidth="1"/>
    <col min="15365" max="15365" width="11.1796875" style="106" customWidth="1"/>
    <col min="15366" max="15369" width="11.7265625" style="106" customWidth="1"/>
    <col min="15370" max="15370" width="10.7265625" style="106" customWidth="1"/>
    <col min="15371" max="15372" width="11.7265625" style="106" customWidth="1"/>
    <col min="15373" max="15373" width="8.1796875" style="106" customWidth="1"/>
    <col min="15374" max="15374" width="10.7265625" style="106" customWidth="1"/>
    <col min="15375" max="15376" width="11.7265625" style="106" customWidth="1"/>
    <col min="15377" max="15377" width="9.26953125" style="106" customWidth="1"/>
    <col min="15378" max="15378" width="9.7265625" style="106" customWidth="1"/>
    <col min="15379" max="15380" width="8.7265625" style="106" customWidth="1"/>
    <col min="15381" max="15381" width="2.453125" style="106" customWidth="1"/>
    <col min="15382" max="15382" width="9.1796875" style="106" customWidth="1"/>
    <col min="15383" max="15383" width="10.7265625" style="106" customWidth="1"/>
    <col min="15384" max="15385" width="9" style="106" customWidth="1"/>
    <col min="15386" max="15386" width="2.1796875" style="106" customWidth="1"/>
    <col min="15387" max="15390" width="9.7265625" style="106" customWidth="1"/>
    <col min="15391" max="15391" width="1.26953125" style="106" customWidth="1"/>
    <col min="15392" max="15616" width="9.7265625" style="106"/>
    <col min="15617" max="15617" width="11.81640625" style="106" customWidth="1"/>
    <col min="15618" max="15618" width="10.7265625" style="106" customWidth="1"/>
    <col min="15619" max="15619" width="11.7265625" style="106" customWidth="1"/>
    <col min="15620" max="15620" width="12" style="106" customWidth="1"/>
    <col min="15621" max="15621" width="11.1796875" style="106" customWidth="1"/>
    <col min="15622" max="15625" width="11.7265625" style="106" customWidth="1"/>
    <col min="15626" max="15626" width="10.7265625" style="106" customWidth="1"/>
    <col min="15627" max="15628" width="11.7265625" style="106" customWidth="1"/>
    <col min="15629" max="15629" width="8.1796875" style="106" customWidth="1"/>
    <col min="15630" max="15630" width="10.7265625" style="106" customWidth="1"/>
    <col min="15631" max="15632" width="11.7265625" style="106" customWidth="1"/>
    <col min="15633" max="15633" width="9.26953125" style="106" customWidth="1"/>
    <col min="15634" max="15634" width="9.7265625" style="106" customWidth="1"/>
    <col min="15635" max="15636" width="8.7265625" style="106" customWidth="1"/>
    <col min="15637" max="15637" width="2.453125" style="106" customWidth="1"/>
    <col min="15638" max="15638" width="9.1796875" style="106" customWidth="1"/>
    <col min="15639" max="15639" width="10.7265625" style="106" customWidth="1"/>
    <col min="15640" max="15641" width="9" style="106" customWidth="1"/>
    <col min="15642" max="15642" width="2.1796875" style="106" customWidth="1"/>
    <col min="15643" max="15646" width="9.7265625" style="106" customWidth="1"/>
    <col min="15647" max="15647" width="1.26953125" style="106" customWidth="1"/>
    <col min="15648" max="15872" width="9.7265625" style="106"/>
    <col min="15873" max="15873" width="11.81640625" style="106" customWidth="1"/>
    <col min="15874" max="15874" width="10.7265625" style="106" customWidth="1"/>
    <col min="15875" max="15875" width="11.7265625" style="106" customWidth="1"/>
    <col min="15876" max="15876" width="12" style="106" customWidth="1"/>
    <col min="15877" max="15877" width="11.1796875" style="106" customWidth="1"/>
    <col min="15878" max="15881" width="11.7265625" style="106" customWidth="1"/>
    <col min="15882" max="15882" width="10.7265625" style="106" customWidth="1"/>
    <col min="15883" max="15884" width="11.7265625" style="106" customWidth="1"/>
    <col min="15885" max="15885" width="8.1796875" style="106" customWidth="1"/>
    <col min="15886" max="15886" width="10.7265625" style="106" customWidth="1"/>
    <col min="15887" max="15888" width="11.7265625" style="106" customWidth="1"/>
    <col min="15889" max="15889" width="9.26953125" style="106" customWidth="1"/>
    <col min="15890" max="15890" width="9.7265625" style="106" customWidth="1"/>
    <col min="15891" max="15892" width="8.7265625" style="106" customWidth="1"/>
    <col min="15893" max="15893" width="2.453125" style="106" customWidth="1"/>
    <col min="15894" max="15894" width="9.1796875" style="106" customWidth="1"/>
    <col min="15895" max="15895" width="10.7265625" style="106" customWidth="1"/>
    <col min="15896" max="15897" width="9" style="106" customWidth="1"/>
    <col min="15898" max="15898" width="2.1796875" style="106" customWidth="1"/>
    <col min="15899" max="15902" width="9.7265625" style="106" customWidth="1"/>
    <col min="15903" max="15903" width="1.26953125" style="106" customWidth="1"/>
    <col min="15904" max="16128" width="9.7265625" style="106"/>
    <col min="16129" max="16129" width="11.81640625" style="106" customWidth="1"/>
    <col min="16130" max="16130" width="10.7265625" style="106" customWidth="1"/>
    <col min="16131" max="16131" width="11.7265625" style="106" customWidth="1"/>
    <col min="16132" max="16132" width="12" style="106" customWidth="1"/>
    <col min="16133" max="16133" width="11.1796875" style="106" customWidth="1"/>
    <col min="16134" max="16137" width="11.7265625" style="106" customWidth="1"/>
    <col min="16138" max="16138" width="10.7265625" style="106" customWidth="1"/>
    <col min="16139" max="16140" width="11.7265625" style="106" customWidth="1"/>
    <col min="16141" max="16141" width="8.1796875" style="106" customWidth="1"/>
    <col min="16142" max="16142" width="10.7265625" style="106" customWidth="1"/>
    <col min="16143" max="16144" width="11.7265625" style="106" customWidth="1"/>
    <col min="16145" max="16145" width="9.26953125" style="106" customWidth="1"/>
    <col min="16146" max="16146" width="9.7265625" style="106" customWidth="1"/>
    <col min="16147" max="16148" width="8.7265625" style="106" customWidth="1"/>
    <col min="16149" max="16149" width="2.453125" style="106" customWidth="1"/>
    <col min="16150" max="16150" width="9.1796875" style="106" customWidth="1"/>
    <col min="16151" max="16151" width="10.7265625" style="106" customWidth="1"/>
    <col min="16152" max="16153" width="9" style="106" customWidth="1"/>
    <col min="16154" max="16154" width="2.1796875" style="106" customWidth="1"/>
    <col min="16155" max="16158" width="9.7265625" style="106" customWidth="1"/>
    <col min="16159" max="16159" width="1.26953125" style="106" customWidth="1"/>
    <col min="16160" max="16384" width="9.7265625" style="106"/>
  </cols>
  <sheetData>
    <row r="1" spans="1:36" s="103" customFormat="1" ht="15.5" x14ac:dyDescent="0.35">
      <c r="A1" s="131" t="s">
        <v>31</v>
      </c>
      <c r="D1" s="105" t="str">
        <f>"This is "&amp;A7&amp;" Only"</f>
        <v>This is UBI- Only</v>
      </c>
      <c r="E1" s="105"/>
      <c r="F1" s="105"/>
      <c r="G1" s="105"/>
      <c r="H1" s="105"/>
      <c r="J1" s="11" t="s">
        <v>143</v>
      </c>
      <c r="K1" s="17"/>
    </row>
    <row r="2" spans="1:36" s="103" customFormat="1" ht="14.5" x14ac:dyDescent="0.35">
      <c r="A2" s="18" t="s">
        <v>32</v>
      </c>
      <c r="C2" s="105"/>
      <c r="D2" s="105"/>
      <c r="E2" s="105"/>
      <c r="F2" s="105"/>
      <c r="G2" s="105"/>
      <c r="H2" s="105"/>
      <c r="J2" s="11" t="s">
        <v>144</v>
      </c>
      <c r="K2" s="17"/>
    </row>
    <row r="3" spans="1:36" s="103" customFormat="1" ht="14.5" x14ac:dyDescent="0.35">
      <c r="A3" s="18" t="s">
        <v>33</v>
      </c>
      <c r="C3" s="105"/>
      <c r="D3" s="105"/>
      <c r="E3" s="105"/>
      <c r="F3" s="105"/>
      <c r="G3" s="105"/>
      <c r="H3" s="105"/>
      <c r="J3" s="11"/>
      <c r="V3" s="40"/>
    </row>
    <row r="4" spans="1:36" s="103" customFormat="1" ht="14.5" x14ac:dyDescent="0.35">
      <c r="A4" s="18" t="s">
        <v>34</v>
      </c>
      <c r="C4" s="105"/>
      <c r="D4" s="105"/>
      <c r="E4" s="105"/>
      <c r="F4" s="105"/>
      <c r="G4" s="105"/>
      <c r="H4" s="8" t="s">
        <v>18</v>
      </c>
      <c r="I4" s="9">
        <v>1</v>
      </c>
      <c r="J4" s="11" t="s">
        <v>377</v>
      </c>
      <c r="V4" s="104"/>
    </row>
    <row r="5" spans="1:36" s="103" customFormat="1" ht="14.5" x14ac:dyDescent="0.35">
      <c r="A5" s="18" t="s">
        <v>35</v>
      </c>
      <c r="C5" s="105"/>
      <c r="D5" s="105"/>
      <c r="E5" s="105"/>
      <c r="F5" s="105"/>
      <c r="G5" s="105"/>
      <c r="H5" s="105"/>
      <c r="J5" s="11" t="s">
        <v>145</v>
      </c>
      <c r="K5" s="17"/>
    </row>
    <row r="6" spans="1:36" s="103" customFormat="1" x14ac:dyDescent="0.3">
      <c r="C6" s="105"/>
      <c r="D6" s="105"/>
      <c r="E6" s="105"/>
      <c r="F6" s="105"/>
      <c r="G6" s="105"/>
      <c r="H6" s="105"/>
      <c r="K6" s="17"/>
    </row>
    <row r="7" spans="1:36" s="103" customFormat="1" ht="13.5" thickBot="1" x14ac:dyDescent="0.35">
      <c r="A7" s="40" t="s">
        <v>124</v>
      </c>
      <c r="C7" s="105"/>
      <c r="D7" s="105"/>
      <c r="E7" s="105"/>
      <c r="F7" s="105"/>
      <c r="G7" s="105"/>
      <c r="H7" s="105"/>
      <c r="K7" s="17"/>
    </row>
    <row r="8" spans="1:36" s="21" customFormat="1" ht="39" x14ac:dyDescent="0.3">
      <c r="A8" s="36" t="s">
        <v>36</v>
      </c>
      <c r="B8" s="37" t="s">
        <v>19</v>
      </c>
      <c r="C8" s="37" t="s">
        <v>142</v>
      </c>
      <c r="D8" s="91"/>
      <c r="E8" s="36" t="s">
        <v>19</v>
      </c>
      <c r="F8" s="37" t="s">
        <v>142</v>
      </c>
      <c r="G8" s="53"/>
      <c r="H8" s="36" t="s">
        <v>36</v>
      </c>
      <c r="I8" s="37" t="s">
        <v>19</v>
      </c>
      <c r="J8" s="37" t="s">
        <v>142</v>
      </c>
      <c r="K8" s="38"/>
      <c r="L8" s="36" t="s">
        <v>19</v>
      </c>
      <c r="M8" s="37" t="s">
        <v>142</v>
      </c>
      <c r="N8" s="53"/>
      <c r="O8" s="36" t="s">
        <v>36</v>
      </c>
      <c r="P8" s="37" t="s">
        <v>19</v>
      </c>
      <c r="Q8" s="37" t="s">
        <v>142</v>
      </c>
      <c r="R8" s="91"/>
      <c r="S8" s="36" t="s">
        <v>19</v>
      </c>
      <c r="T8" s="37" t="s">
        <v>142</v>
      </c>
      <c r="U8" s="53"/>
    </row>
    <row r="9" spans="1:36" x14ac:dyDescent="0.3">
      <c r="A9" s="39"/>
      <c r="B9" s="40" t="s">
        <v>361</v>
      </c>
      <c r="C9" s="40" t="s">
        <v>361</v>
      </c>
      <c r="D9" s="92"/>
      <c r="E9" s="75" t="s">
        <v>362</v>
      </c>
      <c r="F9" s="40" t="s">
        <v>362</v>
      </c>
      <c r="G9" s="93"/>
      <c r="H9" s="39"/>
      <c r="I9" s="40" t="s">
        <v>359</v>
      </c>
      <c r="J9" s="40" t="s">
        <v>359</v>
      </c>
      <c r="K9" s="41"/>
      <c r="L9" s="75" t="s">
        <v>360</v>
      </c>
      <c r="M9" s="40" t="s">
        <v>360</v>
      </c>
      <c r="N9" s="93"/>
      <c r="O9" s="39"/>
      <c r="P9" s="40" t="s">
        <v>363</v>
      </c>
      <c r="Q9" s="40" t="s">
        <v>363</v>
      </c>
      <c r="R9" s="92"/>
      <c r="S9" s="75" t="s">
        <v>364</v>
      </c>
      <c r="T9" s="40" t="s">
        <v>364</v>
      </c>
      <c r="U9" s="93"/>
      <c r="W9" s="106"/>
      <c r="AA9" s="106"/>
      <c r="AG9" s="106"/>
      <c r="AJ9" s="106"/>
    </row>
    <row r="10" spans="1:36" s="103" customFormat="1" ht="13.5" thickBot="1" x14ac:dyDescent="0.35">
      <c r="A10" s="89"/>
      <c r="B10" s="225" t="s">
        <v>146</v>
      </c>
      <c r="C10" s="225"/>
      <c r="D10" s="90"/>
      <c r="E10" s="224" t="s">
        <v>147</v>
      </c>
      <c r="F10" s="225"/>
      <c r="G10" s="125"/>
      <c r="H10" s="89"/>
      <c r="I10" s="225" t="s">
        <v>365</v>
      </c>
      <c r="J10" s="225"/>
      <c r="K10" s="68"/>
      <c r="L10" s="224" t="s">
        <v>148</v>
      </c>
      <c r="M10" s="225"/>
      <c r="N10" s="125"/>
      <c r="O10" s="89"/>
      <c r="P10" s="225" t="s">
        <v>149</v>
      </c>
      <c r="Q10" s="225"/>
      <c r="R10" s="90"/>
      <c r="S10" s="224" t="s">
        <v>150</v>
      </c>
      <c r="T10" s="225"/>
      <c r="U10" s="125"/>
    </row>
    <row r="11" spans="1:36" s="103" customFormat="1" ht="13.5" thickBot="1" x14ac:dyDescent="0.35">
      <c r="A11" s="89"/>
      <c r="B11" s="69" t="s">
        <v>108</v>
      </c>
      <c r="C11" s="69" t="s">
        <v>6</v>
      </c>
      <c r="D11" s="90"/>
      <c r="E11" s="94" t="s">
        <v>108</v>
      </c>
      <c r="F11" s="69" t="s">
        <v>6</v>
      </c>
      <c r="G11" s="90"/>
      <c r="H11" s="89"/>
      <c r="I11" s="69" t="s">
        <v>108</v>
      </c>
      <c r="J11" s="69" t="s">
        <v>6</v>
      </c>
      <c r="K11" s="68"/>
      <c r="L11" s="94" t="s">
        <v>108</v>
      </c>
      <c r="M11" s="69" t="s">
        <v>6</v>
      </c>
      <c r="N11" s="90"/>
      <c r="O11" s="89"/>
      <c r="P11" s="69" t="s">
        <v>108</v>
      </c>
      <c r="Q11" s="69" t="s">
        <v>6</v>
      </c>
      <c r="R11" s="90"/>
      <c r="S11" s="94" t="s">
        <v>108</v>
      </c>
      <c r="T11" s="69" t="s">
        <v>6</v>
      </c>
      <c r="U11" s="90"/>
    </row>
    <row r="12" spans="1:36" x14ac:dyDescent="0.3">
      <c r="A12" s="45">
        <v>0</v>
      </c>
      <c r="B12" s="132">
        <f>VLOOKUP(CONCATENATE($A12,B$9),lookups,MATCH(CONCATENATE($A$7,B$11),'Query Result 1'!$CK$7:$CU$7,FALSE),FALSE)</f>
        <v>2.21273246802878E-3</v>
      </c>
      <c r="C12" s="41">
        <f>VLOOKUP(CONCATENATE($A12,C$9),lookups,MATCH(CONCATENATE($A$7,C$11),'Query Result 1'!$CK$7:$CU$7,FALSE),FALSE)</f>
        <v>1.6622304224546716</v>
      </c>
      <c r="D12" s="92"/>
      <c r="E12" s="133">
        <f>VLOOKUP(CONCATENATE($A12,E$9),lookups,MATCH(CONCATENATE($A$7,E$11),'Query Result 1'!$CK$7:$CU$7,FALSE),FALSE)</f>
        <v>8.4880474173967553E-4</v>
      </c>
      <c r="F12" s="41">
        <f>VLOOKUP(CONCATENATE($A12,F$9),lookups,MATCH(CONCATENATE($A$7,F$11),'Query Result 1'!$CK$7:$CU$7,FALSE),FALSE)</f>
        <v>1.2815092284892615</v>
      </c>
      <c r="G12" s="93"/>
      <c r="H12" s="95">
        <v>0</v>
      </c>
      <c r="I12" s="134">
        <f>IFERROR(VLOOKUP(CONCATENATE($A12,I$9),lookups,MATCH(CONCATENATE($A$7,I$11),'Query Result 1'!$CK$7:$CU$7,FALSE),FALSE),0)</f>
        <v>3.6979990151143377E-3</v>
      </c>
      <c r="J12" s="60">
        <f>IFERROR(VLOOKUP(CONCATENATE($A12,J$9),lookups,MATCH(CONCATENATE($A$7,J$11),'Query Result 1'!$CK$7:$CU$7,FALSE),FALSE),0)</f>
        <v>1.5124221284590782</v>
      </c>
      <c r="K12" s="59"/>
      <c r="L12" s="133">
        <f>IFERROR(VLOOKUP(CONCATENATE($A12,L$9),lookups,MATCH(CONCATENATE($A$7,L$11),'Query Result 1'!$CK$7:$CU$7,FALSE),FALSE),0)</f>
        <v>1.102822460042531E-4</v>
      </c>
      <c r="M12" s="41">
        <f>IFERROR(VLOOKUP(CONCATENATE($A12,M$9),lookups,MATCH(CONCATENATE($A$7,M$11),'Query Result 1'!$CK$7:$CU$7,FALSE),FALSE),0)</f>
        <v>1.2613934521466201</v>
      </c>
      <c r="N12" s="93"/>
      <c r="O12" s="45">
        <v>0</v>
      </c>
      <c r="P12" s="132">
        <f>IFERROR(VLOOKUP(CONCATENATE($A12,P$9),lookups,MATCH(CONCATENATE($A$7,P$11),'Query Result 1'!$CK$7:$CU$7,FALSE),FALSE),0)</f>
        <v>1.091482383332582E-4</v>
      </c>
      <c r="Q12" s="41">
        <f>IFERROR(VLOOKUP(CONCATENATE($A12,Q$9),lookups,MATCH(CONCATENATE($A$7,Q$11),'Query Result 1'!$CK$7:$CU$7,FALSE),FALSE),0)</f>
        <v>1.4984599815933974</v>
      </c>
      <c r="R12" s="93"/>
      <c r="S12" s="133">
        <f>IFERROR(VLOOKUP(CONCATENATE($A12,S$9),lookups,MATCH(CONCATENATE($A$7,S$11),'Query Result 1'!$CK$7:$CU$7,FALSE),FALSE),0)</f>
        <v>4.2525287662308392E-6</v>
      </c>
      <c r="T12" s="41">
        <f>IFERROR(VLOOKUP(CONCATENATE($A12,T$9),lookups,MATCH(CONCATENATE($A$7,T$11),'Query Result 1'!$CK$7:$CU$7,FALSE),FALSE),0)</f>
        <v>1.2613934521466201</v>
      </c>
      <c r="U12" s="93"/>
      <c r="W12" s="106"/>
      <c r="AA12" s="106"/>
      <c r="AG12" s="106"/>
      <c r="AJ12" s="106"/>
    </row>
    <row r="13" spans="1:36" x14ac:dyDescent="0.3">
      <c r="A13" s="45">
        <v>1</v>
      </c>
      <c r="B13" s="132">
        <f>VLOOKUP(CONCATENATE($A13,B$9),lookups,MATCH(CONCATENATE($A$7,B$11),'Query Result 1'!$CK$7:$CU$7,FALSE),FALSE)</f>
        <v>3.7994927016683803E-3</v>
      </c>
      <c r="C13" s="41">
        <f>VLOOKUP(CONCATENATE($A13,C$9),lookups,MATCH(CONCATENATE($A$7,C$11),'Query Result 1'!$CK$7:$CU$7,FALSE),FALSE)</f>
        <v>1.6069476189473655</v>
      </c>
      <c r="D13" s="92"/>
      <c r="E13" s="133">
        <f>VLOOKUP(CONCATENATE($A13,E$9),lookups,MATCH(CONCATENATE($A$7,E$11),'Query Result 1'!$CK$7:$CU$7,FALSE),FALSE)</f>
        <v>1.9938689875267663E-3</v>
      </c>
      <c r="F13" s="41">
        <f>VLOOKUP(CONCATENATE($A13,F$9),lookups,MATCH(CONCATENATE($A$7,F$11),'Query Result 1'!$CK$7:$CU$7,FALSE),FALSE)</f>
        <v>1.2752507979035288</v>
      </c>
      <c r="G13" s="93"/>
      <c r="H13" s="45">
        <v>1</v>
      </c>
      <c r="I13" s="132">
        <f>IFERROR(VLOOKUP(CONCATENATE($A13,I$9),lookups,MATCH(CONCATENATE($A$7,I$11),'Query Result 1'!$CK$7:$CU$7,FALSE),FALSE),0)</f>
        <v>3.632226570196634E-3</v>
      </c>
      <c r="J13" s="41">
        <f>IFERROR(VLOOKUP(CONCATENATE($A13,J$9),lookups,MATCH(CONCATENATE($A$7,J$11),'Query Result 1'!$CK$7:$CU$7,FALSE),FALSE),0)</f>
        <v>1.4621216802070038</v>
      </c>
      <c r="K13" s="42"/>
      <c r="L13" s="133">
        <f>IFERROR(VLOOKUP(CONCATENATE($A13,L$9),lookups,MATCH(CONCATENATE($A$7,L$11),'Query Result 1'!$CK$7:$CU$7,FALSE),FALSE),0)</f>
        <v>1.8881227722064925E-4</v>
      </c>
      <c r="M13" s="41">
        <f>IFERROR(VLOOKUP(CONCATENATE($A13,M$9),lookups,MATCH(CONCATENATE($A$7,M$11),'Query Result 1'!$CK$7:$CU$7,FALSE),FALSE),0)</f>
        <v>1.2552332597843192</v>
      </c>
      <c r="N13" s="93"/>
      <c r="O13" s="45">
        <v>1</v>
      </c>
      <c r="P13" s="132">
        <f>IFERROR(VLOOKUP(CONCATENATE($A13,P$9),lookups,MATCH(CONCATENATE($A$7,P$11),'Query Result 1'!$CK$7:$CU$7,FALSE),FALSE),0)</f>
        <v>3.1780564979631804E-4</v>
      </c>
      <c r="Q13" s="41">
        <f>IFERROR(VLOOKUP(CONCATENATE($A13,Q$9),lookups,MATCH(CONCATENATE($A$7,Q$11),'Query Result 1'!$CK$7:$CU$7,FALSE),FALSE),0)</f>
        <v>1.4486238893122454</v>
      </c>
      <c r="R13" s="93"/>
      <c r="S13" s="133">
        <f>IFERROR(VLOOKUP(CONCATENATE($A13,S$9),lookups,MATCH(CONCATENATE($A$7,S$11),'Query Result 1'!$CK$7:$CU$7,FALSE),FALSE),0)</f>
        <v>1.3608092051938686E-5</v>
      </c>
      <c r="T13" s="41">
        <f>IFERROR(VLOOKUP(CONCATENATE($A13,T$9),lookups,MATCH(CONCATENATE($A$7,T$11),'Query Result 1'!$CK$7:$CU$7,FALSE),FALSE),0)</f>
        <v>1.2552332597843192</v>
      </c>
      <c r="U13" s="93"/>
      <c r="W13" s="106"/>
      <c r="AA13" s="106"/>
      <c r="AG13" s="106"/>
      <c r="AJ13" s="106"/>
    </row>
    <row r="14" spans="1:36" x14ac:dyDescent="0.3">
      <c r="A14" s="46">
        <v>2</v>
      </c>
      <c r="B14" s="132">
        <f>VLOOKUP(CONCATENATE($A14,B$9),lookups,MATCH(CONCATENATE($A$7,B$11),'Query Result 1'!$CK$7:$CU$7,FALSE),FALSE)</f>
        <v>4.6814671677846567E-3</v>
      </c>
      <c r="C14" s="41">
        <f>VLOOKUP(CONCATENATE($A14,C$9),lookups,MATCH(CONCATENATE($A$7,C$11),'Query Result 1'!$CK$7:$CU$7,FALSE),FALSE)</f>
        <v>1.5683539636686801</v>
      </c>
      <c r="D14" s="92"/>
      <c r="E14" s="133">
        <f>VLOOKUP(CONCATENATE($A14,E$9),lookups,MATCH(CONCATENATE($A$7,E$11),'Query Result 1'!$CK$7:$CU$7,FALSE),FALSE)</f>
        <v>3.2701946212315152E-3</v>
      </c>
      <c r="F14" s="41">
        <f>VLOOKUP(CONCATENATE($A14,F$9),lookups,MATCH(CONCATENATE($A$7,F$11),'Query Result 1'!$CK$7:$CU$7,FALSE),FALSE)</f>
        <v>1.2543893626177527</v>
      </c>
      <c r="G14" s="93"/>
      <c r="H14" s="46">
        <v>2</v>
      </c>
      <c r="I14" s="132">
        <f>IFERROR(VLOOKUP(CONCATENATE($A14,I$9),lookups,MATCH(CONCATENATE($A$7,I$11),'Query Result 1'!$CK$7:$CU$7,FALSE),FALSE),0)</f>
        <v>2.3196126910200484E-3</v>
      </c>
      <c r="J14" s="41">
        <f>IFERROR(VLOOKUP(CONCATENATE($A14,J$9),lookups,MATCH(CONCATENATE($A$7,J$11),'Query Result 1'!$CK$7:$CU$7,FALSE),FALSE),0)</f>
        <v>1.4270062729366879</v>
      </c>
      <c r="K14" s="42"/>
      <c r="L14" s="133">
        <f>IFERROR(VLOOKUP(CONCATENATE($A14,L$9),lookups,MATCH(CONCATENATE($A$7,L$11),'Query Result 1'!$CK$7:$CU$7,FALSE),FALSE),0)</f>
        <v>1.666991276362489E-4</v>
      </c>
      <c r="M14" s="41">
        <f>IFERROR(VLOOKUP(CONCATENATE($A14,M$9),lookups,MATCH(CONCATENATE($A$7,M$11),'Query Result 1'!$CK$7:$CU$7,FALSE),FALSE),0)</f>
        <v>1.2346992852433167</v>
      </c>
      <c r="N14" s="93"/>
      <c r="O14" s="46">
        <v>2</v>
      </c>
      <c r="P14" s="132">
        <f>IFERROR(VLOOKUP(CONCATENATE($A14,P$9),lookups,MATCH(CONCATENATE($A$7,P$11),'Query Result 1'!$CK$7:$CU$7,FALSE),FALSE),0)</f>
        <v>5.8429745248011729E-4</v>
      </c>
      <c r="Q14" s="41">
        <f>IFERROR(VLOOKUP(CONCATENATE($A14,Q$9),lookups,MATCH(CONCATENATE($A$7,Q$11),'Query Result 1'!$CK$7:$CU$7,FALSE),FALSE),0)</f>
        <v>1.4138326550782336</v>
      </c>
      <c r="R14" s="93"/>
      <c r="S14" s="133">
        <f>IFERROR(VLOOKUP(CONCATENATE($A14,S$9),lookups,MATCH(CONCATENATE($A$7,S$11),'Query Result 1'!$CK$7:$CU$7,FALSE),FALSE),0)</f>
        <v>1.4175095887436131E-5</v>
      </c>
      <c r="T14" s="41">
        <f>IFERROR(VLOOKUP(CONCATENATE($A14,T$9),lookups,MATCH(CONCATENATE($A$7,T$11),'Query Result 1'!$CK$7:$CU$7,FALSE),FALSE),0)</f>
        <v>1.2346992852433167</v>
      </c>
      <c r="U14" s="93"/>
      <c r="W14" s="106"/>
      <c r="AA14" s="106"/>
      <c r="AG14" s="106"/>
      <c r="AJ14" s="106"/>
    </row>
    <row r="15" spans="1:36" x14ac:dyDescent="0.3">
      <c r="A15" s="46">
        <v>3</v>
      </c>
      <c r="B15" s="132">
        <f>VLOOKUP(CONCATENATE($A15,B$9),lookups,MATCH(CONCATENATE($A$7,B$11),'Query Result 1'!$CK$7:$CU$7,FALSE),FALSE)</f>
        <v>5.3709438317495499E-3</v>
      </c>
      <c r="C15" s="41">
        <f>VLOOKUP(CONCATENATE($A15,C$9),lookups,MATCH(CONCATENATE($A$7,C$11),'Query Result 1'!$CK$7:$CU$7,FALSE),FALSE)</f>
        <v>1.5381048825043053</v>
      </c>
      <c r="D15" s="92"/>
      <c r="E15" s="133">
        <f>VLOOKUP(CONCATENATE($A15,E$9),lookups,MATCH(CONCATENATE($A$7,E$11),'Query Result 1'!$CK$7:$CU$7,FALSE),FALSE)</f>
        <v>2.4712862170156152E-3</v>
      </c>
      <c r="F15" s="41">
        <f>VLOOKUP(CONCATENATE($A15,F$9),lookups,MATCH(CONCATENATE($A$7,F$11),'Query Result 1'!$CK$7:$CU$7,FALSE),FALSE)</f>
        <v>1.2387432861534207</v>
      </c>
      <c r="G15" s="93"/>
      <c r="H15" s="46">
        <v>3</v>
      </c>
      <c r="I15" s="132">
        <f>IFERROR(VLOOKUP(CONCATENATE($A15,I$9),lookups,MATCH(CONCATENATE($A$7,I$11),'Query Result 1'!$CK$7:$CU$7,FALSE),FALSE),0)</f>
        <v>1.694490962384115E-3</v>
      </c>
      <c r="J15" s="41">
        <f>IFERROR(VLOOKUP(CONCATENATE($A15,J$9),lookups,MATCH(CONCATENATE($A$7,J$11),'Query Result 1'!$CK$7:$CU$7,FALSE),FALSE),0)</f>
        <v>1.3994833861572511</v>
      </c>
      <c r="K15" s="42"/>
      <c r="L15" s="133">
        <f>IFERROR(VLOOKUP(CONCATENATE($A15,L$9),lookups,MATCH(CONCATENATE($A$7,L$11),'Query Result 1'!$CK$7:$CU$7,FALSE),FALSE),0)</f>
        <v>1.4798800106483319E-4</v>
      </c>
      <c r="M15" s="41">
        <f>IFERROR(VLOOKUP(CONCATENATE($A15,M$9),lookups,MATCH(CONCATENATE($A$7,M$11),'Query Result 1'!$CK$7:$CU$7,FALSE),FALSE),0)</f>
        <v>1.2192988043375648</v>
      </c>
      <c r="N15" s="93"/>
      <c r="O15" s="46">
        <v>3</v>
      </c>
      <c r="P15" s="132">
        <f>IFERROR(VLOOKUP(CONCATENATE($A15,P$9),lookups,MATCH(CONCATENATE($A$7,P$11),'Query Result 1'!$CK$7:$CU$7,FALSE),FALSE),0)</f>
        <v>5.4744220317278337E-4</v>
      </c>
      <c r="Q15" s="41">
        <f>IFERROR(VLOOKUP(CONCATENATE($A15,Q$9),lookups,MATCH(CONCATENATE($A$7,Q$11),'Query Result 1'!$CK$7:$CU$7,FALSE),FALSE),0)</f>
        <v>1.3865638498677921</v>
      </c>
      <c r="R15" s="93"/>
      <c r="S15" s="133">
        <f>IFERROR(VLOOKUP(CONCATENATE($A15,S$9),lookups,MATCH(CONCATENATE($A$7,S$11),'Query Result 1'!$CK$7:$CU$7,FALSE),FALSE),0)</f>
        <v>1.3324590134189964E-5</v>
      </c>
      <c r="T15" s="41">
        <f>IFERROR(VLOOKUP(CONCATENATE($A15,T$9),lookups,MATCH(CONCATENATE($A$7,T$11),'Query Result 1'!$CK$7:$CU$7,FALSE),FALSE),0)</f>
        <v>1.2192988043375648</v>
      </c>
      <c r="U15" s="93"/>
      <c r="W15" s="106"/>
      <c r="AA15" s="106"/>
      <c r="AG15" s="106"/>
      <c r="AJ15" s="106"/>
    </row>
    <row r="16" spans="1:36" x14ac:dyDescent="0.3">
      <c r="A16" s="45">
        <v>4</v>
      </c>
      <c r="B16" s="132">
        <f>VLOOKUP(CONCATENATE($A16,B$9),lookups,MATCH(CONCATENATE($A$7,B$11),'Query Result 1'!$CK$7:$CU$7,FALSE),FALSE)</f>
        <v>4.9023151617109111E-3</v>
      </c>
      <c r="C16" s="41">
        <f>VLOOKUP(CONCATENATE($A16,C$9),lookups,MATCH(CONCATENATE($A$7,C$11),'Query Result 1'!$CK$7:$CU$7,FALSE),FALSE)</f>
        <v>1.4942958684041756</v>
      </c>
      <c r="D16" s="92"/>
      <c r="E16" s="133">
        <f>VLOOKUP(CONCATENATE($A16,E$9),lookups,MATCH(CONCATENATE($A$7,E$11),'Query Result 1'!$CK$7:$CU$7,FALSE),FALSE)</f>
        <v>2.6762581035479414E-3</v>
      </c>
      <c r="F16" s="41">
        <f>VLOOKUP(CONCATENATE($A16,F$9),lookups,MATCH(CONCATENATE($A$7,F$11),'Query Result 1'!$CK$7:$CU$7,FALSE),FALSE)</f>
        <v>1.2356140708605545</v>
      </c>
      <c r="G16" s="93"/>
      <c r="H16" s="45">
        <v>4</v>
      </c>
      <c r="I16" s="132">
        <f>IFERROR(VLOOKUP(CONCATENATE($A16,I$9),lookups,MATCH(CONCATENATE($A$7,I$11),'Query Result 1'!$CK$7:$CU$7,FALSE),FALSE),0)</f>
        <v>1.2133882079645327E-3</v>
      </c>
      <c r="J16" s="41">
        <f>IFERROR(VLOOKUP(CONCATENATE($A16,J$9),lookups,MATCH(CONCATENATE($A$7,J$11),'Query Result 1'!$CK$7:$CU$7,FALSE),FALSE),0)</f>
        <v>1.3596226535801357</v>
      </c>
      <c r="K16" s="42"/>
      <c r="L16" s="133">
        <f>IFERROR(VLOOKUP(CONCATENATE($A16,L$9),lookups,MATCH(CONCATENATE($A$7,L$11),'Query Result 1'!$CK$7:$CU$7,FALSE),FALSE),0)</f>
        <v>1.3211189367090474E-4</v>
      </c>
      <c r="M16" s="41">
        <f>IFERROR(VLOOKUP(CONCATENATE($A16,M$9),lookups,MATCH(CONCATENATE($A$7,M$11),'Query Result 1'!$CK$7:$CU$7,FALSE),FALSE),0)</f>
        <v>1.2162187081564146</v>
      </c>
      <c r="N16" s="93"/>
      <c r="O16" s="45">
        <v>4</v>
      </c>
      <c r="P16" s="132">
        <f>IFERROR(VLOOKUP(CONCATENATE($A16,P$9),lookups,MATCH(CONCATENATE($A$7,P$11),'Query Result 1'!$CK$7:$CU$7,FALSE),FALSE),0)</f>
        <v>4.0313972703868355E-4</v>
      </c>
      <c r="Q16" s="41">
        <f>IFERROR(VLOOKUP(CONCATENATE($A16,Q$9),lookups,MATCH(CONCATENATE($A$7,Q$11),'Query Result 1'!$CK$7:$CU$7,FALSE),FALSE),0)</f>
        <v>1.347071097494049</v>
      </c>
      <c r="R16" s="93"/>
      <c r="S16" s="133">
        <f>IFERROR(VLOOKUP(CONCATENATE($A16,S$9),lookups,MATCH(CONCATENATE($A$7,S$11),'Query Result 1'!$CK$7:$CU$7,FALSE),FALSE),0)</f>
        <v>8.5050575324616785E-6</v>
      </c>
      <c r="T16" s="41">
        <f>IFERROR(VLOOKUP(CONCATENATE($A16,T$9),lookups,MATCH(CONCATENATE($A$7,T$11),'Query Result 1'!$CK$7:$CU$7,FALSE),FALSE),0)</f>
        <v>1.2162187081564146</v>
      </c>
      <c r="U16" s="93"/>
      <c r="W16" s="106"/>
      <c r="AA16" s="106"/>
      <c r="AG16" s="106"/>
      <c r="AJ16" s="106"/>
    </row>
    <row r="17" spans="1:36" x14ac:dyDescent="0.3">
      <c r="A17" s="46">
        <v>5</v>
      </c>
      <c r="B17" s="132">
        <f>VLOOKUP(CONCATENATE($A17,B$9),lookups,MATCH(CONCATENATE($A$7,B$11),'Query Result 1'!$CK$7:$CU$7,FALSE),FALSE)</f>
        <v>5.8917368546539534E-3</v>
      </c>
      <c r="C17" s="41">
        <f>VLOOKUP(CONCATENATE($A17,C$9),lookups,MATCH(CONCATENATE($A$7,C$11),'Query Result 1'!$CK$7:$CU$7,FALSE),FALSE)</f>
        <v>1.3180167402393694</v>
      </c>
      <c r="D17" s="92"/>
      <c r="E17" s="133">
        <f>VLOOKUP(CONCATENATE($A17,E$9),lookups,MATCH(CONCATENATE($A$7,E$11),'Query Result 1'!$CK$7:$CU$7,FALSE),FALSE)</f>
        <v>2.8568488251538779E-3</v>
      </c>
      <c r="F17" s="41">
        <f>VLOOKUP(CONCATENATE($A17,F$9),lookups,MATCH(CONCATENATE($A$7,F$11),'Query Result 1'!$CK$7:$CU$7,FALSE),FALSE)</f>
        <v>1.2251833532176666</v>
      </c>
      <c r="G17" s="93"/>
      <c r="H17" s="46">
        <v>5</v>
      </c>
      <c r="I17" s="132">
        <f>IFERROR(VLOOKUP(CONCATENATE($A17,I$9),lookups,MATCH(CONCATENATE($A$7,I$11),'Query Result 1'!$CK$7:$CU$7,FALSE),FALSE),0)</f>
        <v>1.2666865685012926E-3</v>
      </c>
      <c r="J17" s="41">
        <f>IFERROR(VLOOKUP(CONCATENATE($A17,J$9),lookups,MATCH(CONCATENATE($A$7,J$11),'Query Result 1'!$CK$7:$CU$7,FALSE),FALSE),0)</f>
        <v>1.1992306582103134</v>
      </c>
      <c r="K17" s="42"/>
      <c r="L17" s="133">
        <f>IFERROR(VLOOKUP(CONCATENATE($A17,L$9),lookups,MATCH(CONCATENATE($A$7,L$11),'Query Result 1'!$CK$7:$CU$7,FALSE),FALSE),0)</f>
        <v>1.190708054544635E-4</v>
      </c>
      <c r="M17" s="41">
        <f>IFERROR(VLOOKUP(CONCATENATE($A17,M$9),lookups,MATCH(CONCATENATE($A$7,M$11),'Query Result 1'!$CK$7:$CU$7,FALSE),FALSE),0)</f>
        <v>1.2059517208859132</v>
      </c>
      <c r="N17" s="93"/>
      <c r="O17" s="46">
        <v>5</v>
      </c>
      <c r="P17" s="132">
        <f>IFERROR(VLOOKUP(CONCATENATE($A17,P$9),lookups,MATCH(CONCATENATE($A$7,P$11),'Query Result 1'!$CK$7:$CU$7,FALSE),FALSE),0)</f>
        <v>3.8045957361878576E-4</v>
      </c>
      <c r="Q17" s="41">
        <f>IFERROR(VLOOKUP(CONCATENATE($A17,Q$9),lookups,MATCH(CONCATENATE($A$7,Q$11),'Query Result 1'!$CK$7:$CU$7,FALSE),FALSE),0)</f>
        <v>1.1881597843711302</v>
      </c>
      <c r="R17" s="93"/>
      <c r="S17" s="133">
        <f>IFERROR(VLOOKUP(CONCATENATE($A17,S$9),lookups,MATCH(CONCATENATE($A$7,S$11),'Query Result 1'!$CK$7:$CU$7,FALSE),FALSE),0)</f>
        <v>1.077307287445146E-5</v>
      </c>
      <c r="T17" s="41">
        <f>IFERROR(VLOOKUP(CONCATENATE($A17,T$9),lookups,MATCH(CONCATENATE($A$7,T$11),'Query Result 1'!$CK$7:$CU$7,FALSE),FALSE),0)</f>
        <v>1.2059517208859132</v>
      </c>
      <c r="U17" s="93"/>
      <c r="W17" s="106"/>
      <c r="AA17" s="106"/>
      <c r="AG17" s="106"/>
      <c r="AJ17" s="106"/>
    </row>
    <row r="18" spans="1:36" x14ac:dyDescent="0.3">
      <c r="A18" s="46">
        <v>6</v>
      </c>
      <c r="B18" s="132">
        <f>VLOOKUP(CONCATENATE($A18,B$9),lookups,MATCH(CONCATENATE($A$7,B$11),'Query Result 1'!$CK$7:$CU$7,FALSE),FALSE)</f>
        <v>7.032548571674813E-3</v>
      </c>
      <c r="C18" s="41">
        <f>VLOOKUP(CONCATENATE($A18,C$9),lookups,MATCH(CONCATENATE($A$7,C$11),'Query Result 1'!$CK$7:$CU$7,FALSE),FALSE)</f>
        <v>1.2908968743678604</v>
      </c>
      <c r="D18" s="92"/>
      <c r="E18" s="133">
        <f>VLOOKUP(CONCATENATE($A18,E$9),lookups,MATCH(CONCATENATE($A$7,E$11),'Query Result 1'!$CK$7:$CU$7,FALSE),FALSE)</f>
        <v>3.3263280009457625E-3</v>
      </c>
      <c r="F18" s="41">
        <f>VLOOKUP(CONCATENATE($A18,F$9),lookups,MATCH(CONCATENATE($A$7,F$11),'Query Result 1'!$CK$7:$CU$7,FALSE),FALSE)</f>
        <v>1.1970204155818689</v>
      </c>
      <c r="G18" s="93"/>
      <c r="H18" s="46">
        <v>6</v>
      </c>
      <c r="I18" s="132">
        <f>IFERROR(VLOOKUP(CONCATENATE($A18,I$9),lookups,MATCH(CONCATENATE($A$7,I$11),'Query Result 1'!$CK$7:$CU$7,FALSE),FALSE),0)</f>
        <v>1.12521911154468E-3</v>
      </c>
      <c r="J18" s="41">
        <f>IFERROR(VLOOKUP(CONCATENATE($A18,J$9),lookups,MATCH(CONCATENATE($A$7,J$11),'Query Result 1'!$CK$7:$CU$7,FALSE),FALSE),0)</f>
        <v>1.1745549666149557</v>
      </c>
      <c r="K18" s="42"/>
      <c r="L18" s="133">
        <f>IFERROR(VLOOKUP(CONCATENATE($A18,L$9),lookups,MATCH(CONCATENATE($A$7,L$11),'Query Result 1'!$CK$7:$CU$7,FALSE),FALSE),0)</f>
        <v>1.2332333422069433E-4</v>
      </c>
      <c r="M18" s="41">
        <f>IFERROR(VLOOKUP(CONCATENATE($A18,M$9),lookups,MATCH(CONCATENATE($A$7,M$11),'Query Result 1'!$CK$7:$CU$7,FALSE),FALSE),0)</f>
        <v>1.1782308552555598</v>
      </c>
      <c r="N18" s="93"/>
      <c r="O18" s="46">
        <v>6</v>
      </c>
      <c r="P18" s="132">
        <f>IFERROR(VLOOKUP(CONCATENATE($A18,P$9),lookups,MATCH(CONCATENATE($A$7,P$11),'Query Result 1'!$CK$7:$CU$7,FALSE),FALSE),0)</f>
        <v>3.0079553473139471E-4</v>
      </c>
      <c r="Q18" s="41">
        <f>IFERROR(VLOOKUP(CONCATENATE($A18,Q$9),lookups,MATCH(CONCATENATE($A$7,Q$11),'Query Result 1'!$CK$7:$CU$7,FALSE),FALSE),0)</f>
        <v>1.1637118900445271</v>
      </c>
      <c r="R18" s="93"/>
      <c r="S18" s="133">
        <f>IFERROR(VLOOKUP(CONCATENATE($A18,S$9),lookups,MATCH(CONCATENATE($A$7,S$11),'Query Result 1'!$CK$7:$CU$7,FALSE),FALSE),0)</f>
        <v>8.2215556147129564E-6</v>
      </c>
      <c r="T18" s="41">
        <f>IFERROR(VLOOKUP(CONCATENATE($A18,T$9),lookups,MATCH(CONCATENATE($A$7,T$11),'Query Result 1'!$CK$7:$CU$7,FALSE),FALSE),0)</f>
        <v>1.1782308552555598</v>
      </c>
      <c r="U18" s="93"/>
      <c r="W18" s="106"/>
      <c r="AA18" s="106"/>
      <c r="AG18" s="106"/>
      <c r="AJ18" s="106"/>
    </row>
    <row r="19" spans="1:36" x14ac:dyDescent="0.3">
      <c r="A19" s="45">
        <v>7</v>
      </c>
      <c r="B19" s="132">
        <f>VLOOKUP(CONCATENATE($A19,B$9),lookups,MATCH(CONCATENATE($A$7,B$11),'Query Result 1'!$CK$7:$CU$7,FALSE),FALSE)</f>
        <v>7.7994212591851074E-3</v>
      </c>
      <c r="C19" s="41">
        <f>VLOOKUP(CONCATENATE($A19,C$9),lookups,MATCH(CONCATENATE($A$7,C$11),'Query Result 1'!$CK$7:$CU$7,FALSE),FALSE)</f>
        <v>1.2512601473248863</v>
      </c>
      <c r="D19" s="92"/>
      <c r="E19" s="133">
        <f>VLOOKUP(CONCATENATE($A19,E$9),lookups,MATCH(CONCATENATE($A$7,E$11),'Query Result 1'!$CK$7:$CU$7,FALSE),FALSE)</f>
        <v>3.8641311389150893E-3</v>
      </c>
      <c r="F19" s="41">
        <f>VLOOKUP(CONCATENATE($A19,F$9),lookups,MATCH(CONCATENATE($A$7,F$11),'Query Result 1'!$CK$7:$CU$7,FALSE),FALSE)</f>
        <v>1.1678144061817826</v>
      </c>
      <c r="G19" s="93"/>
      <c r="H19" s="45">
        <v>7</v>
      </c>
      <c r="I19" s="132">
        <f>IFERROR(VLOOKUP(CONCATENATE($A19,I$9),lookups,MATCH(CONCATENATE($A$7,I$11),'Query Result 1'!$CK$7:$CU$7,FALSE),FALSE),0)</f>
        <v>8.1279999818558769E-4</v>
      </c>
      <c r="J19" s="41">
        <f>IFERROR(VLOOKUP(CONCATENATE($A19,J$9),lookups,MATCH(CONCATENATE($A$7,J$11),'Query Result 1'!$CK$7:$CU$7,FALSE),FALSE),0)</f>
        <v>1.1384904942832801</v>
      </c>
      <c r="K19" s="42"/>
      <c r="L19" s="133">
        <f>IFERROR(VLOOKUP(CONCATENATE($A19,L$9),lookups,MATCH(CONCATENATE($A$7,L$11),'Query Result 1'!$CK$7:$CU$7,FALSE),FALSE),0)</f>
        <v>9.4406138610324624E-5</v>
      </c>
      <c r="M19" s="41">
        <f>IFERROR(VLOOKUP(CONCATENATE($A19,M$9),lookups,MATCH(CONCATENATE($A$7,M$11),'Query Result 1'!$CK$7:$CU$7,FALSE),FALSE),0)</f>
        <v>1.1494832908981563</v>
      </c>
      <c r="N19" s="93"/>
      <c r="O19" s="45">
        <v>7</v>
      </c>
      <c r="P19" s="132">
        <f>IFERROR(VLOOKUP(CONCATENATE($A19,P$9),lookups,MATCH(CONCATENATE($A$7,P$11),'Query Result 1'!$CK$7:$CU$7,FALSE),FALSE),0)</f>
        <v>1.380654339436279E-4</v>
      </c>
      <c r="Q19" s="41">
        <f>IFERROR(VLOOKUP(CONCATENATE($A19,Q$9),lookups,MATCH(CONCATENATE($A$7,Q$11),'Query Result 1'!$CK$7:$CU$7,FALSE),FALSE),0)</f>
        <v>1.1279803521825691</v>
      </c>
      <c r="R19" s="93"/>
      <c r="S19" s="133">
        <f>IFERROR(VLOOKUP(CONCATENATE($A19,S$9),lookups,MATCH(CONCATENATE($A$7,S$11),'Query Result 1'!$CK$7:$CU$7,FALSE),FALSE),0)</f>
        <v>8.5050575324616785E-6</v>
      </c>
      <c r="T19" s="41">
        <f>IFERROR(VLOOKUP(CONCATENATE($A19,T$9),lookups,MATCH(CONCATENATE($A$7,T$11),'Query Result 1'!$CK$7:$CU$7,FALSE),FALSE),0)</f>
        <v>1.1494832908981563</v>
      </c>
      <c r="U19" s="93"/>
      <c r="W19" s="106"/>
      <c r="AA19" s="106"/>
      <c r="AG19" s="106"/>
      <c r="AJ19" s="106"/>
    </row>
    <row r="20" spans="1:36" x14ac:dyDescent="0.3">
      <c r="A20" s="46">
        <v>8</v>
      </c>
      <c r="B20" s="132">
        <f>VLOOKUP(CONCATENATE($A20,B$9),lookups,MATCH(CONCATENATE($A$7,B$11),'Query Result 1'!$CK$7:$CU$7,FALSE),FALSE)</f>
        <v>8.4758568349335602E-3</v>
      </c>
      <c r="C20" s="41">
        <f>VLOOKUP(CONCATENATE($A20,C$9),lookups,MATCH(CONCATENATE($A$7,C$11),'Query Result 1'!$CK$7:$CU$7,FALSE),FALSE)</f>
        <v>1.2366571426248432</v>
      </c>
      <c r="D20" s="92"/>
      <c r="E20" s="133">
        <f>VLOOKUP(CONCATENATE($A20,E$9),lookups,MATCH(CONCATENATE($A$7,E$11),'Query Result 1'!$CK$7:$CU$7,FALSE),FALSE)</f>
        <v>4.0883811558543289E-3</v>
      </c>
      <c r="F20" s="41">
        <f>VLOOKUP(CONCATENATE($A20,F$9),lookups,MATCH(CONCATENATE($A$7,F$11),'Query Result 1'!$CK$7:$CU$7,FALSE),FALSE)</f>
        <v>1.1646851908889164</v>
      </c>
      <c r="G20" s="93"/>
      <c r="H20" s="46">
        <v>8</v>
      </c>
      <c r="I20" s="132">
        <f>IFERROR(VLOOKUP(CONCATENATE($A20,I$9),lookups,MATCH(CONCATENATE($A$7,I$11),'Query Result 1'!$CK$7:$CU$7,FALSE),FALSE),0)</f>
        <v>5.329836053675985E-4</v>
      </c>
      <c r="J20" s="41">
        <f>IFERROR(VLOOKUP(CONCATENATE($A20,J$9),lookups,MATCH(CONCATENATE($A$7,J$11),'Query Result 1'!$CK$7:$CU$7,FALSE),FALSE),0)</f>
        <v>1.1252035834242415</v>
      </c>
      <c r="K20" s="42"/>
      <c r="L20" s="133">
        <f>IFERROR(VLOOKUP(CONCATENATE($A20,L$9),lookups,MATCH(CONCATENATE($A$7,L$11),'Query Result 1'!$CK$7:$CU$7,FALSE),FALSE),0)</f>
        <v>8.420006957137061E-5</v>
      </c>
      <c r="M20" s="41">
        <f>IFERROR(VLOOKUP(CONCATENATE($A20,M$9),lookups,MATCH(CONCATENATE($A$7,M$11),'Query Result 1'!$CK$7:$CU$7,FALSE),FALSE),0)</f>
        <v>1.1464031947170061</v>
      </c>
      <c r="N20" s="93"/>
      <c r="O20" s="46">
        <v>8</v>
      </c>
      <c r="P20" s="132">
        <f>IFERROR(VLOOKUP(CONCATENATE($A20,P$9),lookups,MATCH(CONCATENATE($A$7,P$11),'Query Result 1'!$CK$7:$CU$7,FALSE),FALSE),0)</f>
        <v>7.1442483272678099E-5</v>
      </c>
      <c r="Q20" s="41">
        <f>IFERROR(VLOOKUP(CONCATENATE($A20,Q$9),lookups,MATCH(CONCATENATE($A$7,Q$11),'Query Result 1'!$CK$7:$CU$7,FALSE),FALSE),0)</f>
        <v>1.1148161013913214</v>
      </c>
      <c r="R20" s="93"/>
      <c r="S20" s="133">
        <f>IFERROR(VLOOKUP(CONCATENATE($A20,S$9),lookups,MATCH(CONCATENATE($A$7,S$11),'Query Result 1'!$CK$7:$CU$7,FALSE),FALSE),0)</f>
        <v>3.4020230129846714E-6</v>
      </c>
      <c r="T20" s="41">
        <f>IFERROR(VLOOKUP(CONCATENATE($A20,T$9),lookups,MATCH(CONCATENATE($A$7,T$11),'Query Result 1'!$CK$7:$CU$7,FALSE),FALSE),0)</f>
        <v>1.1464031947170061</v>
      </c>
      <c r="U20" s="93"/>
      <c r="W20" s="106"/>
      <c r="AA20" s="106"/>
      <c r="AG20" s="106"/>
      <c r="AJ20" s="106"/>
    </row>
    <row r="21" spans="1:36" x14ac:dyDescent="0.3">
      <c r="A21" s="46">
        <v>9</v>
      </c>
      <c r="B21" s="132">
        <f>VLOOKUP(CONCATENATE($A21,B$9),lookups,MATCH(CONCATENATE($A$7,B$11),'Query Result 1'!$CK$7:$CU$7,FALSE),FALSE)</f>
        <v>9.9730304625645638E-3</v>
      </c>
      <c r="C21" s="41">
        <f>VLOOKUP(CONCATENATE($A21,C$9),lookups,MATCH(CONCATENATE($A$7,C$11),'Query Result 1'!$CK$7:$CU$7,FALSE),FALSE)</f>
        <v>1.1824174108818257</v>
      </c>
      <c r="D21" s="92"/>
      <c r="E21" s="133">
        <f>VLOOKUP(CONCATENATE($A21,E$9),lookups,MATCH(CONCATENATE($A$7,E$11),'Query Result 1'!$CK$7:$CU$7,FALSE),FALSE)</f>
        <v>5.7726660491994901E-3</v>
      </c>
      <c r="F21" s="41">
        <f>VLOOKUP(CONCATENATE($A21,F$9),lookups,MATCH(CONCATENATE($A$7,F$11),'Query Result 1'!$CK$7:$CU$7,FALSE),FALSE)</f>
        <v>1.1605129038317612</v>
      </c>
      <c r="G21" s="93"/>
      <c r="H21" s="46"/>
      <c r="I21" s="132"/>
      <c r="J21" s="41"/>
      <c r="K21" s="42"/>
      <c r="L21" s="133"/>
      <c r="M21" s="41"/>
      <c r="N21" s="93"/>
      <c r="O21" s="46"/>
      <c r="P21" s="132"/>
      <c r="Q21" s="41"/>
      <c r="R21" s="93"/>
      <c r="S21" s="133"/>
      <c r="T21" s="41"/>
      <c r="U21" s="93"/>
      <c r="W21" s="106"/>
      <c r="AA21" s="106"/>
      <c r="AG21" s="106"/>
      <c r="AJ21" s="106"/>
    </row>
    <row r="22" spans="1:36" x14ac:dyDescent="0.3">
      <c r="A22" s="45">
        <v>10</v>
      </c>
      <c r="B22" s="132">
        <f>VLOOKUP(CONCATENATE($A22,B$9),lookups,MATCH(CONCATENATE($A$7,B$11),'Query Result 1'!$CK$7:$CU$7,FALSE),FALSE)</f>
        <v>8.0798046558385947E-3</v>
      </c>
      <c r="C22" s="41">
        <f>VLOOKUP(CONCATENATE($A22,C$9),lookups,MATCH(CONCATENATE($A$7,C$11),'Query Result 1'!$CK$7:$CU$7,FALSE),FALSE)</f>
        <v>1.176158980296093</v>
      </c>
      <c r="D22" s="92"/>
      <c r="E22" s="133">
        <f>VLOOKUP(CONCATENATE($A22,E$9),lookups,MATCH(CONCATENATE($A$7,E$11),'Query Result 1'!$CK$7:$CU$7,FALSE),FALSE)</f>
        <v>5.0809213698926065E-3</v>
      </c>
      <c r="F22" s="41">
        <f>VLOOKUP(CONCATENATE($A22,F$9),lookups,MATCH(CONCATENATE($A$7,F$11),'Query Result 1'!$CK$7:$CU$7,FALSE),FALSE)</f>
        <v>1.1584267603031837</v>
      </c>
      <c r="G22" s="93"/>
      <c r="H22" s="45"/>
      <c r="I22" s="132"/>
      <c r="J22" s="41"/>
      <c r="K22" s="42"/>
      <c r="L22" s="133"/>
      <c r="M22" s="41"/>
      <c r="N22" s="93"/>
      <c r="O22" s="45"/>
      <c r="P22" s="132"/>
      <c r="Q22" s="41"/>
      <c r="R22" s="93"/>
      <c r="S22" s="133"/>
      <c r="T22" s="41"/>
      <c r="U22" s="93"/>
      <c r="W22" s="106"/>
      <c r="AA22" s="106"/>
      <c r="AG22" s="106"/>
      <c r="AJ22" s="106"/>
    </row>
    <row r="23" spans="1:36" x14ac:dyDescent="0.3">
      <c r="A23" s="46">
        <v>11</v>
      </c>
      <c r="B23" s="132">
        <f>VLOOKUP(CONCATENATE($A23,B$9),lookups,MATCH(CONCATENATE($A$7,B$11),'Query Result 1'!$CK$7:$CU$7,FALSE),FALSE)</f>
        <v>7.7980037495963645E-3</v>
      </c>
      <c r="C23" s="41">
        <f>VLOOKUP(CONCATENATE($A23,C$9),lookups,MATCH(CONCATENATE($A$7,C$11),'Query Result 1'!$CK$7:$CU$7,FALSE),FALSE)</f>
        <v>1.1699005497103605</v>
      </c>
      <c r="D23" s="92"/>
      <c r="E23" s="133">
        <f>VLOOKUP(CONCATENATE($A23,E$9),lookups,MATCH(CONCATENATE($A$7,E$11),'Query Result 1'!$CK$7:$CU$7,FALSE),FALSE)</f>
        <v>5.6638013127839806E-3</v>
      </c>
      <c r="F23" s="41">
        <f>VLOOKUP(CONCATENATE($A23,F$9),lookups,MATCH(CONCATENATE($A$7,F$11),'Query Result 1'!$CK$7:$CU$7,FALSE),FALSE)</f>
        <v>1.1563406167746062</v>
      </c>
      <c r="G23" s="93"/>
      <c r="H23" s="46"/>
      <c r="I23" s="132"/>
      <c r="J23" s="41"/>
      <c r="K23" s="42"/>
      <c r="L23" s="133"/>
      <c r="M23" s="41"/>
      <c r="N23" s="93"/>
      <c r="O23" s="46"/>
      <c r="P23" s="132"/>
      <c r="Q23" s="41"/>
      <c r="R23" s="93"/>
      <c r="S23" s="133"/>
      <c r="T23" s="41"/>
      <c r="U23" s="93"/>
      <c r="W23" s="106"/>
      <c r="AA23" s="106"/>
      <c r="AG23" s="106"/>
      <c r="AJ23" s="106"/>
    </row>
    <row r="24" spans="1:36" x14ac:dyDescent="0.3">
      <c r="A24" s="46">
        <v>12</v>
      </c>
      <c r="B24" s="132">
        <f>VLOOKUP(CONCATENATE($A24,B$9),lookups,MATCH(CONCATENATE($A$7,B$11),'Query Result 1'!$CK$7:$CU$7,FALSE),FALSE)</f>
        <v>7.1998147031465598E-3</v>
      </c>
      <c r="C24" s="41">
        <f>VLOOKUP(CONCATENATE($A24,C$9),lookups,MATCH(CONCATENATE($A$7,C$11),'Query Result 1'!$CK$7:$CU$7,FALSE),FALSE)</f>
        <v>1.1625990473603389</v>
      </c>
      <c r="D24" s="92"/>
      <c r="E24" s="133">
        <f>VLOOKUP(CONCATENATE($A24,E$9),lookups,MATCH(CONCATENATE($A$7,E$11),'Query Result 1'!$CK$7:$CU$7,FALSE),FALSE)</f>
        <v>5.8347529691864597E-3</v>
      </c>
      <c r="F24" s="41">
        <f>VLOOKUP(CONCATENATE($A24,F$9),lookups,MATCH(CONCATENATE($A$7,F$11),'Query Result 1'!$CK$7:$CU$7,FALSE),FALSE)</f>
        <v>1.1542544732460285</v>
      </c>
      <c r="G24" s="93"/>
      <c r="H24" s="46"/>
      <c r="I24" s="132"/>
      <c r="J24" s="41"/>
      <c r="K24" s="42"/>
      <c r="L24" s="133"/>
      <c r="M24" s="41"/>
      <c r="N24" s="93"/>
      <c r="O24" s="46"/>
      <c r="P24" s="132"/>
      <c r="Q24" s="41"/>
      <c r="R24" s="93"/>
      <c r="S24" s="133"/>
      <c r="T24" s="41"/>
      <c r="U24" s="93"/>
      <c r="W24" s="106"/>
      <c r="AA24" s="106"/>
      <c r="AG24" s="106"/>
      <c r="AJ24" s="106"/>
    </row>
    <row r="25" spans="1:36" x14ac:dyDescent="0.3">
      <c r="A25" s="45">
        <v>13</v>
      </c>
      <c r="B25" s="132">
        <f>VLOOKUP(CONCATENATE($A25,B$9),lookups,MATCH(CONCATENATE($A$7,B$11),'Query Result 1'!$CK$7:$CU$7,FALSE),FALSE)</f>
        <v>6.8567773826706049E-3</v>
      </c>
      <c r="C25" s="41">
        <f>VLOOKUP(CONCATENATE($A25,C$9),lookups,MATCH(CONCATENATE($A$7,C$11),'Query Result 1'!$CK$7:$CU$7,FALSE),FALSE)</f>
        <v>1.1542544732460285</v>
      </c>
      <c r="D25" s="92"/>
      <c r="E25" s="133">
        <f>VLOOKUP(CONCATENATE($A25,E$9),lookups,MATCH(CONCATENATE($A$7,E$11),'Query Result 1'!$CK$7:$CU$7,FALSE),FALSE)</f>
        <v>6.6824237032551406E-3</v>
      </c>
      <c r="F25" s="41">
        <f>VLOOKUP(CONCATENATE($A25,F$9),lookups,MATCH(CONCATENATE($A$7,F$11),'Query Result 1'!$CK$7:$CU$7,FALSE),FALSE)</f>
        <v>1.1490391144245846</v>
      </c>
      <c r="G25" s="93"/>
      <c r="H25" s="45"/>
      <c r="I25" s="132"/>
      <c r="J25" s="41"/>
      <c r="K25" s="42"/>
      <c r="L25" s="133"/>
      <c r="M25" s="41"/>
      <c r="N25" s="93"/>
      <c r="O25" s="45"/>
      <c r="P25" s="132"/>
      <c r="Q25" s="41"/>
      <c r="R25" s="93"/>
      <c r="S25" s="133"/>
      <c r="T25" s="41"/>
      <c r="U25" s="93"/>
      <c r="W25" s="106"/>
      <c r="AA25" s="106"/>
      <c r="AG25" s="106"/>
      <c r="AJ25" s="106"/>
    </row>
    <row r="26" spans="1:36" x14ac:dyDescent="0.3">
      <c r="A26" s="46">
        <v>14</v>
      </c>
      <c r="B26" s="132">
        <f>VLOOKUP(CONCATENATE($A26,B$9),lookups,MATCH(CONCATENATE($A$7,B$11),'Query Result 1'!$CK$7:$CU$7,FALSE),FALSE)</f>
        <v>6.4890753953505123E-3</v>
      </c>
      <c r="C26" s="41">
        <f>VLOOKUP(CONCATENATE($A26,C$9),lookups,MATCH(CONCATENATE($A$7,C$11),'Query Result 1'!$CK$7:$CU$7,FALSE),FALSE)</f>
        <v>1.1386083967816967</v>
      </c>
      <c r="D26" s="92"/>
      <c r="E26" s="133">
        <f>VLOOKUP(CONCATENATE($A26,E$9),lookups,MATCH(CONCATENATE($A$7,E$11),'Query Result 1'!$CK$7:$CU$7,FALSE),FALSE)</f>
        <v>7.0535277135882184E-3</v>
      </c>
      <c r="F26" s="41">
        <f>VLOOKUP(CONCATENATE($A26,F$9),lookups,MATCH(CONCATENATE($A$7,F$11),'Query Result 1'!$CK$7:$CU$7,FALSE),FALSE)</f>
        <v>1.1386083967816967</v>
      </c>
      <c r="G26" s="93"/>
      <c r="H26" s="46"/>
      <c r="I26" s="132"/>
      <c r="J26" s="41"/>
      <c r="K26" s="42"/>
      <c r="L26" s="133"/>
      <c r="M26" s="41"/>
      <c r="N26" s="93"/>
      <c r="O26" s="46"/>
      <c r="P26" s="132"/>
      <c r="Q26" s="41"/>
      <c r="R26" s="93"/>
      <c r="S26" s="133"/>
      <c r="T26" s="41"/>
      <c r="U26" s="93"/>
      <c r="W26" s="106"/>
      <c r="AA26" s="106"/>
      <c r="AG26" s="106"/>
      <c r="AJ26" s="106"/>
    </row>
    <row r="27" spans="1:36" x14ac:dyDescent="0.3">
      <c r="A27" s="46">
        <v>15</v>
      </c>
      <c r="B27" s="132">
        <f>VLOOKUP(CONCATENATE($A27,B$9),lookups,MATCH(CONCATENATE($A$7,B$11),'Query Result 1'!$CK$7:$CU$7,FALSE),FALSE)</f>
        <v>6.1519916151472811E-3</v>
      </c>
      <c r="C27" s="41">
        <f>VLOOKUP(CONCATENATE($A27,C$9),lookups,MATCH(CONCATENATE($A$7,C$11),'Query Result 1'!$CK$7:$CU$7,FALSE),FALSE)</f>
        <v>1.0812394497458127</v>
      </c>
      <c r="D27" s="92"/>
      <c r="E27" s="133">
        <f>VLOOKUP(CONCATENATE($A27,E$9),lookups,MATCH(CONCATENATE($A$7,E$11),'Query Result 1'!$CK$7:$CU$7,FALSE),FALSE)</f>
        <v>7.8583896580768416E-3</v>
      </c>
      <c r="F27" s="41">
        <f>VLOOKUP(CONCATENATE($A27,F$9),lookups,MATCH(CONCATENATE($A$7,F$11),'Query Result 1'!$CK$7:$CU$7,FALSE),FALSE)</f>
        <v>1.0812394497458127</v>
      </c>
      <c r="G27" s="93"/>
      <c r="H27" s="46"/>
      <c r="I27" s="132"/>
      <c r="J27" s="41"/>
      <c r="K27" s="42"/>
      <c r="L27" s="133"/>
      <c r="M27" s="41"/>
      <c r="N27" s="93"/>
      <c r="O27" s="46"/>
      <c r="P27" s="132"/>
      <c r="Q27" s="41"/>
      <c r="R27" s="93"/>
      <c r="S27" s="133"/>
      <c r="T27" s="41"/>
      <c r="U27" s="93"/>
      <c r="W27" s="106"/>
      <c r="AA27" s="106"/>
      <c r="AG27" s="106"/>
      <c r="AJ27" s="106"/>
    </row>
    <row r="28" spans="1:36" x14ac:dyDescent="0.3">
      <c r="A28" s="45">
        <v>16</v>
      </c>
      <c r="B28" s="132">
        <f>VLOOKUP(CONCATENATE($A28,B$9),lookups,MATCH(CONCATENATE($A$7,B$11),'Query Result 1'!$CK$7:$CU$7,FALSE),FALSE)</f>
        <v>5.7168161714029912E-3</v>
      </c>
      <c r="C28" s="41">
        <f>VLOOKUP(CONCATENATE($A28,C$9),lookups,MATCH(CONCATENATE($A$7,C$11),'Query Result 1'!$CK$7:$CU$7,FALSE),FALSE)</f>
        <v>1.0489042250528602</v>
      </c>
      <c r="D28" s="92"/>
      <c r="E28" s="133">
        <f>VLOOKUP(CONCATENATE($A28,E$9),lookups,MATCH(CONCATENATE($A$7,E$11),'Query Result 1'!$CK$7:$CU$7,FALSE),FALSE)</f>
        <v>8.2212721127952072E-3</v>
      </c>
      <c r="F28" s="41">
        <f>VLOOKUP(CONCATENATE($A28,F$9),lookups,MATCH(CONCATENATE($A$7,F$11),'Query Result 1'!$CK$7:$CU$7,FALSE),FALSE)</f>
        <v>1.0489042250528602</v>
      </c>
      <c r="G28" s="93"/>
      <c r="H28" s="45"/>
      <c r="I28" s="132"/>
      <c r="J28" s="41"/>
      <c r="K28" s="42"/>
      <c r="L28" s="133"/>
      <c r="M28" s="41"/>
      <c r="N28" s="93"/>
      <c r="O28" s="45"/>
      <c r="P28" s="132"/>
      <c r="Q28" s="41"/>
      <c r="R28" s="93"/>
      <c r="S28" s="133"/>
      <c r="T28" s="41"/>
      <c r="U28" s="93"/>
      <c r="W28" s="106"/>
      <c r="AA28" s="106"/>
      <c r="AG28" s="106"/>
      <c r="AJ28" s="106"/>
    </row>
    <row r="29" spans="1:36" x14ac:dyDescent="0.3">
      <c r="A29" s="46">
        <v>17</v>
      </c>
      <c r="B29" s="132">
        <f>VLOOKUP(CONCATENATE($A29,B$9),lookups,MATCH(CONCATENATE($A$7,B$11),'Query Result 1'!$CK$7:$CU$7,FALSE),FALSE)</f>
        <v>5.2569760608145635E-3</v>
      </c>
      <c r="C29" s="41">
        <f>VLOOKUP(CONCATENATE($A29,C$9),lookups,MATCH(CONCATENATE($A$7,C$11),'Query Result 1'!$CK$7:$CU$7,FALSE),FALSE)</f>
        <v>1.0457750097599936</v>
      </c>
      <c r="D29" s="92"/>
      <c r="E29" s="133">
        <f>VLOOKUP(CONCATENATE($A29,E$9),lookups,MATCH(CONCATENATE($A$7,E$11),'Query Result 1'!$CK$7:$CU$7,FALSE),FALSE)</f>
        <v>8.4857794020547651E-3</v>
      </c>
      <c r="F29" s="41">
        <f>VLOOKUP(CONCATENATE($A29,F$9),lookups,MATCH(CONCATENATE($A$7,F$11),'Query Result 1'!$CK$7:$CU$7,FALSE),FALSE)</f>
        <v>1.0457750097599936</v>
      </c>
      <c r="G29" s="93"/>
      <c r="H29" s="46"/>
      <c r="I29" s="132"/>
      <c r="J29" s="41"/>
      <c r="K29" s="42"/>
      <c r="L29" s="133"/>
      <c r="M29" s="41"/>
      <c r="N29" s="93"/>
      <c r="O29" s="46"/>
      <c r="P29" s="132"/>
      <c r="Q29" s="41"/>
      <c r="R29" s="93"/>
      <c r="S29" s="133"/>
      <c r="T29" s="41"/>
      <c r="U29" s="93"/>
      <c r="W29" s="106"/>
      <c r="AA29" s="106"/>
      <c r="AG29" s="106"/>
      <c r="AJ29" s="106"/>
    </row>
    <row r="30" spans="1:36" x14ac:dyDescent="0.3">
      <c r="A30" s="46">
        <v>18</v>
      </c>
      <c r="B30" s="132">
        <f>VLOOKUP(CONCATENATE($A30,B$9),lookups,MATCH(CONCATENATE($A$7,B$11),'Query Result 1'!$CK$7:$CU$7,FALSE),FALSE)</f>
        <v>4.8410787474771873E-3</v>
      </c>
      <c r="C30" s="41">
        <f>VLOOKUP(CONCATENATE($A30,C$9),lookups,MATCH(CONCATENATE($A$7,C$11),'Query Result 1'!$CK$7:$CU$7,FALSE),FALSE)</f>
        <v>1.0436888662314161</v>
      </c>
      <c r="D30" s="92"/>
      <c r="E30" s="133">
        <f>VLOOKUP(CONCATENATE($A30,E$9),lookups,MATCH(CONCATENATE($A$7,E$11),'Query Result 1'!$CK$7:$CU$7,FALSE),FALSE)</f>
        <v>8.4815268732885349E-3</v>
      </c>
      <c r="F30" s="41">
        <f>VLOOKUP(CONCATENATE($A30,F$9),lookups,MATCH(CONCATENATE($A$7,F$11),'Query Result 1'!$CK$7:$CU$7,FALSE),FALSE)</f>
        <v>1.0436888662314161</v>
      </c>
      <c r="G30" s="93"/>
      <c r="H30" s="46"/>
      <c r="I30" s="132"/>
      <c r="J30" s="41"/>
      <c r="K30" s="42"/>
      <c r="L30" s="133"/>
      <c r="M30" s="41"/>
      <c r="N30" s="93"/>
      <c r="O30" s="46"/>
      <c r="P30" s="132"/>
      <c r="Q30" s="41"/>
      <c r="R30" s="93"/>
      <c r="S30" s="133"/>
      <c r="T30" s="41"/>
      <c r="U30" s="93"/>
      <c r="W30" s="106"/>
      <c r="AA30" s="106"/>
      <c r="AG30" s="106"/>
      <c r="AJ30" s="106"/>
    </row>
    <row r="31" spans="1:36" x14ac:dyDescent="0.3">
      <c r="A31" s="45">
        <v>19</v>
      </c>
      <c r="B31" s="132">
        <f>VLOOKUP(CONCATENATE($A31,B$9),lookups,MATCH(CONCATENATE($A$7,B$11),'Query Result 1'!$CK$7:$CU$7,FALSE),FALSE)</f>
        <v>4.8081925250183354E-3</v>
      </c>
      <c r="C31" s="41">
        <f>VLOOKUP(CONCATENATE($A31,C$9),lookups,MATCH(CONCATENATE($A$7,C$11),'Query Result 1'!$CK$7:$CU$7,FALSE),FALSE)</f>
        <v>1.0436888662314161</v>
      </c>
      <c r="D31" s="92"/>
      <c r="E31" s="133">
        <f>VLOOKUP(CONCATENATE($A31,E$9),lookups,MATCH(CONCATENATE($A$7,E$11),'Query Result 1'!$CK$7:$CU$7,FALSE),FALSE)</f>
        <v>8.7721163389809752E-3</v>
      </c>
      <c r="F31" s="41">
        <f>VLOOKUP(CONCATENATE($A31,F$9),lookups,MATCH(CONCATENATE($A$7,F$11),'Query Result 1'!$CK$7:$CU$7,FALSE),FALSE)</f>
        <v>1.0436888662314161</v>
      </c>
      <c r="G31" s="93"/>
      <c r="H31" s="45"/>
      <c r="I31" s="132"/>
      <c r="J31" s="41"/>
      <c r="K31" s="42"/>
      <c r="L31" s="133"/>
      <c r="M31" s="41"/>
      <c r="N31" s="93"/>
      <c r="O31" s="45"/>
      <c r="P31" s="132"/>
      <c r="Q31" s="41"/>
      <c r="R31" s="93"/>
      <c r="S31" s="133"/>
      <c r="T31" s="41"/>
      <c r="U31" s="93"/>
      <c r="W31" s="106"/>
      <c r="AA31" s="106"/>
      <c r="AG31" s="106"/>
      <c r="AJ31" s="106"/>
    </row>
    <row r="32" spans="1:36" x14ac:dyDescent="0.3">
      <c r="A32" s="46">
        <v>20</v>
      </c>
      <c r="B32" s="132">
        <f>VLOOKUP(CONCATENATE($A32,B$9),lookups,MATCH(CONCATENATE($A$7,B$11),'Query Result 1'!$CK$7:$CU$7,FALSE),FALSE)</f>
        <v>4.3815221388065076E-3</v>
      </c>
      <c r="C32" s="41">
        <f>VLOOKUP(CONCATENATE($A32,C$9),lookups,MATCH(CONCATENATE($A$7,C$11),'Query Result 1'!$CK$7:$CU$7,FALSE),FALSE)</f>
        <v>1.0436888662314161</v>
      </c>
      <c r="D32" s="92"/>
      <c r="E32" s="133">
        <f>VLOOKUP(CONCATENATE($A32,E$9),lookups,MATCH(CONCATENATE($A$7,E$11),'Query Result 1'!$CK$7:$CU$7,FALSE),FALSE)</f>
        <v>8.9450525088076958E-3</v>
      </c>
      <c r="F32" s="41">
        <f>VLOOKUP(CONCATENATE($A32,F$9),lookups,MATCH(CONCATENATE($A$7,F$11),'Query Result 1'!$CK$7:$CU$7,FALSE),FALSE)</f>
        <v>1.0436888662314161</v>
      </c>
      <c r="G32" s="93"/>
      <c r="H32" s="46"/>
      <c r="I32" s="132"/>
      <c r="J32" s="41"/>
      <c r="K32" s="42"/>
      <c r="L32" s="133"/>
      <c r="M32" s="41"/>
      <c r="N32" s="93"/>
      <c r="O32" s="46"/>
      <c r="P32" s="132"/>
      <c r="Q32" s="41"/>
      <c r="R32" s="93"/>
      <c r="S32" s="133"/>
      <c r="T32" s="41"/>
      <c r="U32" s="93"/>
      <c r="W32" s="106"/>
      <c r="AA32" s="106"/>
      <c r="AG32" s="106"/>
      <c r="AJ32" s="106"/>
    </row>
    <row r="33" spans="1:36" x14ac:dyDescent="0.3">
      <c r="A33" s="46">
        <v>21</v>
      </c>
      <c r="B33" s="132">
        <f>VLOOKUP(CONCATENATE($A33,B$9),lookups,MATCH(CONCATENATE($A$7,B$11),'Query Result 1'!$CK$7:$CU$7,FALSE),FALSE)</f>
        <v>4.1799522752871661E-3</v>
      </c>
      <c r="C33" s="41">
        <f>VLOOKUP(CONCATENATE($A33,C$9),lookups,MATCH(CONCATENATE($A$7,C$11),'Query Result 1'!$CK$7:$CU$7,FALSE),FALSE)</f>
        <v>1.0416027227028384</v>
      </c>
      <c r="D33" s="92"/>
      <c r="E33" s="133">
        <f>VLOOKUP(CONCATENATE($A33,E$9),lookups,MATCH(CONCATENATE($A$7,E$11),'Query Result 1'!$CK$7:$CU$7,FALSE),FALSE)</f>
        <v>8.6014481844962441E-3</v>
      </c>
      <c r="F33" s="41">
        <f>VLOOKUP(CONCATENATE($A33,F$9),lookups,MATCH(CONCATENATE($A$7,F$11),'Query Result 1'!$CK$7:$CU$7,FALSE),FALSE)</f>
        <v>1.0416027227028384</v>
      </c>
      <c r="G33" s="93"/>
      <c r="H33" s="46"/>
      <c r="I33" s="132"/>
      <c r="J33" s="41"/>
      <c r="K33" s="42"/>
      <c r="L33" s="133"/>
      <c r="M33" s="41"/>
      <c r="N33" s="93"/>
      <c r="O33" s="46"/>
      <c r="P33" s="132"/>
      <c r="Q33" s="41"/>
      <c r="R33" s="93"/>
      <c r="S33" s="133"/>
      <c r="T33" s="41"/>
      <c r="U33" s="93"/>
      <c r="W33" s="106"/>
      <c r="AA33" s="106"/>
      <c r="AG33" s="106"/>
      <c r="AJ33" s="106"/>
    </row>
    <row r="34" spans="1:36" x14ac:dyDescent="0.3">
      <c r="A34" s="45">
        <v>22</v>
      </c>
      <c r="B34" s="132">
        <f>VLOOKUP(CONCATENATE($A34,B$9),lookups,MATCH(CONCATENATE($A$7,B$11),'Query Result 1'!$CK$7:$CU$7,FALSE),FALSE)</f>
        <v>3.870368181105561E-3</v>
      </c>
      <c r="C34" s="41">
        <f>VLOOKUP(CONCATENATE($A34,C$9),lookups,MATCH(CONCATENATE($A$7,C$11),'Query Result 1'!$CK$7:$CU$7,FALSE),FALSE)</f>
        <v>1.0416027227028384</v>
      </c>
      <c r="D34" s="92"/>
      <c r="E34" s="133">
        <f>VLOOKUP(CONCATENATE($A34,E$9),lookups,MATCH(CONCATENATE($A$7,E$11),'Query Result 1'!$CK$7:$CU$7,FALSE),FALSE)</f>
        <v>8.4806763675352882E-3</v>
      </c>
      <c r="F34" s="41">
        <f>VLOOKUP(CONCATENATE($A34,F$9),lookups,MATCH(CONCATENATE($A$7,F$11),'Query Result 1'!$CK$7:$CU$7,FALSE),FALSE)</f>
        <v>1.0416027227028384</v>
      </c>
      <c r="G34" s="93"/>
      <c r="H34" s="45"/>
      <c r="I34" s="132"/>
      <c r="J34" s="41"/>
      <c r="K34" s="42"/>
      <c r="L34" s="133"/>
      <c r="M34" s="41"/>
      <c r="N34" s="93"/>
      <c r="O34" s="45"/>
      <c r="P34" s="132"/>
      <c r="Q34" s="41"/>
      <c r="R34" s="93"/>
      <c r="S34" s="133"/>
      <c r="T34" s="41"/>
      <c r="U34" s="93"/>
      <c r="W34" s="106"/>
      <c r="AA34" s="106"/>
      <c r="AG34" s="106"/>
      <c r="AJ34" s="106"/>
    </row>
    <row r="35" spans="1:36" x14ac:dyDescent="0.3">
      <c r="A35" s="46">
        <v>23</v>
      </c>
      <c r="B35" s="132">
        <f>VLOOKUP(CONCATENATE($A35,B$9),lookups,MATCH(CONCATENATE($A$7,B$11),'Query Result 1'!$CK$7:$CU$7,FALSE),FALSE)</f>
        <v>3.8686671695990688E-3</v>
      </c>
      <c r="C35" s="41">
        <f>VLOOKUP(CONCATENATE($A35,C$9),lookups,MATCH(CONCATENATE($A$7,C$11),'Query Result 1'!$CK$7:$CU$7,FALSE),FALSE)</f>
        <v>1.0384735074099722</v>
      </c>
      <c r="D35" s="92"/>
      <c r="E35" s="133">
        <f>VLOOKUP(CONCATENATE($A35,E$9),lookups,MATCH(CONCATENATE($A$7,E$11),'Query Result 1'!$CK$7:$CU$7,FALSE),FALSE)</f>
        <v>8.986443788799009E-3</v>
      </c>
      <c r="F35" s="41">
        <f>VLOOKUP(CONCATENATE($A35,F$9),lookups,MATCH(CONCATENATE($A$7,F$11),'Query Result 1'!$CK$7:$CU$7,FALSE),FALSE)</f>
        <v>1.0384735074099722</v>
      </c>
      <c r="G35" s="93"/>
      <c r="H35" s="46"/>
      <c r="I35" s="132"/>
      <c r="J35" s="41"/>
      <c r="K35" s="42"/>
      <c r="L35" s="133"/>
      <c r="M35" s="41"/>
      <c r="N35" s="93"/>
      <c r="O35" s="46"/>
      <c r="P35" s="132"/>
      <c r="Q35" s="41"/>
      <c r="R35" s="93"/>
      <c r="S35" s="133"/>
      <c r="T35" s="41"/>
      <c r="U35" s="93"/>
      <c r="W35" s="106"/>
      <c r="AA35" s="106"/>
      <c r="AG35" s="106"/>
      <c r="AJ35" s="106"/>
    </row>
    <row r="36" spans="1:36" x14ac:dyDescent="0.3">
      <c r="A36" s="46">
        <v>24</v>
      </c>
      <c r="B36" s="132">
        <f>VLOOKUP(CONCATENATE($A36,B$9),lookups,MATCH(CONCATENATE($A$7,B$11),'Query Result 1'!$CK$7:$CU$7,FALSE),FALSE)</f>
        <v>3.6551902255342805E-3</v>
      </c>
      <c r="C36" s="41">
        <f>VLOOKUP(CONCATENATE($A36,C$9),lookups,MATCH(CONCATENATE($A$7,C$11),'Query Result 1'!$CK$7:$CU$7,FALSE),FALSE)</f>
        <v>1.0384735074099722</v>
      </c>
      <c r="D36" s="92"/>
      <c r="E36" s="133">
        <f>VLOOKUP(CONCATENATE($A36,E$9),lookups,MATCH(CONCATENATE($A$7,E$11),'Query Result 1'!$CK$7:$CU$7,FALSE),FALSE)</f>
        <v>8.3417604278384141E-3</v>
      </c>
      <c r="F36" s="41">
        <f>VLOOKUP(CONCATENATE($A36,F$9),lookups,MATCH(CONCATENATE($A$7,F$11),'Query Result 1'!$CK$7:$CU$7,FALSE),FALSE)</f>
        <v>1.0384735074099722</v>
      </c>
      <c r="G36" s="93"/>
      <c r="H36" s="46"/>
      <c r="I36" s="132"/>
      <c r="J36" s="41"/>
      <c r="K36" s="42"/>
      <c r="L36" s="133"/>
      <c r="M36" s="41"/>
      <c r="N36" s="93"/>
      <c r="O36" s="46"/>
      <c r="P36" s="132"/>
      <c r="Q36" s="41"/>
      <c r="R36" s="93"/>
      <c r="S36" s="133"/>
      <c r="T36" s="41"/>
      <c r="U36" s="93"/>
      <c r="W36" s="106"/>
      <c r="AA36" s="106"/>
      <c r="AG36" s="106"/>
      <c r="AJ36" s="106"/>
    </row>
    <row r="37" spans="1:36" x14ac:dyDescent="0.3">
      <c r="A37" s="45">
        <v>25</v>
      </c>
      <c r="B37" s="132">
        <f>VLOOKUP(CONCATENATE($A37,B$9),lookups,MATCH(CONCATENATE($A$7,B$11),'Query Result 1'!$CK$7:$CU$7,FALSE),FALSE)</f>
        <v>3.6940299882658556E-3</v>
      </c>
      <c r="C37" s="41">
        <f>VLOOKUP(CONCATENATE($A37,C$9),lookups,MATCH(CONCATENATE($A$7,C$11),'Query Result 1'!$CK$7:$CU$7,FALSE),FALSE)</f>
        <v>1.0384735074099722</v>
      </c>
      <c r="D37" s="92"/>
      <c r="E37" s="133">
        <f>VLOOKUP(CONCATENATE($A37,E$9),lookups,MATCH(CONCATENATE($A$7,E$11),'Query Result 1'!$CK$7:$CU$7,FALSE),FALSE)</f>
        <v>8.9192538342925624E-3</v>
      </c>
      <c r="F37" s="41">
        <f>VLOOKUP(CONCATENATE($A37,F$9),lookups,MATCH(CONCATENATE($A$7,F$11),'Query Result 1'!$CK$7:$CU$7,FALSE),FALSE)</f>
        <v>1.0384735074099722</v>
      </c>
      <c r="G37" s="93"/>
      <c r="H37" s="45"/>
      <c r="I37" s="132"/>
      <c r="J37" s="41"/>
      <c r="K37" s="42"/>
      <c r="L37" s="133"/>
      <c r="M37" s="41"/>
      <c r="N37" s="93"/>
      <c r="O37" s="45"/>
      <c r="P37" s="132"/>
      <c r="Q37" s="41"/>
      <c r="R37" s="93"/>
      <c r="S37" s="133"/>
      <c r="T37" s="41"/>
      <c r="U37" s="93"/>
      <c r="W37" s="106"/>
      <c r="AA37" s="106"/>
      <c r="AG37" s="106"/>
      <c r="AJ37" s="106"/>
    </row>
    <row r="38" spans="1:36" x14ac:dyDescent="0.3">
      <c r="A38" s="46">
        <v>26</v>
      </c>
      <c r="B38" s="132">
        <f>VLOOKUP(CONCATENATE($A38,B$9),lookups,MATCH(CONCATENATE($A$7,B$11),'Query Result 1'!$CK$7:$CU$7,FALSE),FALSE)</f>
        <v>3.6509376967680499E-3</v>
      </c>
      <c r="C38" s="41">
        <f>VLOOKUP(CONCATENATE($A38,C$9),lookups,MATCH(CONCATENATE($A$7,C$11),'Query Result 1'!$CK$7:$CU$7,FALSE),FALSE)</f>
        <v>1.0363873638813945</v>
      </c>
      <c r="D38" s="92"/>
      <c r="E38" s="133">
        <f>VLOOKUP(CONCATENATE($A38,E$9),lookups,MATCH(CONCATENATE($A$7,E$11),'Query Result 1'!$CK$7:$CU$7,FALSE),FALSE)</f>
        <v>9.0238660419418408E-3</v>
      </c>
      <c r="F38" s="41">
        <f>VLOOKUP(CONCATENATE($A38,F$9),lookups,MATCH(CONCATENATE($A$7,F$11),'Query Result 1'!$CK$7:$CU$7,FALSE),FALSE)</f>
        <v>1.0363873638813945</v>
      </c>
      <c r="G38" s="93"/>
      <c r="H38" s="46"/>
      <c r="I38" s="132"/>
      <c r="J38" s="41"/>
      <c r="K38" s="42"/>
      <c r="L38" s="133"/>
      <c r="M38" s="41"/>
      <c r="N38" s="93"/>
      <c r="O38" s="46"/>
      <c r="P38" s="132"/>
      <c r="Q38" s="41"/>
      <c r="R38" s="93"/>
      <c r="S38" s="133"/>
      <c r="T38" s="41"/>
      <c r="U38" s="93"/>
      <c r="W38" s="106"/>
      <c r="AA38" s="106"/>
      <c r="AG38" s="106"/>
      <c r="AJ38" s="106"/>
    </row>
    <row r="39" spans="1:36" x14ac:dyDescent="0.3">
      <c r="A39" s="46">
        <v>27</v>
      </c>
      <c r="B39" s="132">
        <f>VLOOKUP(CONCATENATE($A39,B$9),lookups,MATCH(CONCATENATE($A$7,B$11),'Query Result 1'!$CK$7:$CU$7,FALSE),FALSE)</f>
        <v>3.7564004101705746E-3</v>
      </c>
      <c r="C39" s="41">
        <f>VLOOKUP(CONCATENATE($A39,C$9),lookups,MATCH(CONCATENATE($A$7,C$11),'Query Result 1'!$CK$7:$CU$7,FALSE),FALSE)</f>
        <v>1.0363873638813945</v>
      </c>
      <c r="D39" s="92"/>
      <c r="E39" s="133">
        <f>VLOOKUP(CONCATENATE($A39,E$9),lookups,MATCH(CONCATENATE($A$7,E$11),'Query Result 1'!$CK$7:$CU$7,FALSE),FALSE)</f>
        <v>9.2495335684698241E-3</v>
      </c>
      <c r="F39" s="41">
        <f>VLOOKUP(CONCATENATE($A39,F$9),lookups,MATCH(CONCATENATE($A$7,F$11),'Query Result 1'!$CK$7:$CU$7,FALSE),FALSE)</f>
        <v>1.0363873638813945</v>
      </c>
      <c r="G39" s="93"/>
      <c r="H39" s="46"/>
      <c r="I39" s="132"/>
      <c r="J39" s="41"/>
      <c r="K39" s="42"/>
      <c r="L39" s="133"/>
      <c r="M39" s="41"/>
      <c r="N39" s="93"/>
      <c r="O39" s="46"/>
      <c r="P39" s="132"/>
      <c r="Q39" s="41"/>
      <c r="R39" s="93"/>
      <c r="S39" s="133"/>
      <c r="T39" s="41"/>
      <c r="U39" s="93"/>
      <c r="W39" s="106"/>
      <c r="AA39" s="106"/>
      <c r="AG39" s="106"/>
      <c r="AJ39" s="106"/>
    </row>
    <row r="40" spans="1:36" x14ac:dyDescent="0.3">
      <c r="A40" s="45">
        <v>28</v>
      </c>
      <c r="B40" s="132">
        <f>VLOOKUP(CONCATENATE($A40,B$9),lookups,MATCH(CONCATENATE($A$7,B$11),'Query Result 1'!$CK$7:$CU$7,FALSE),FALSE)</f>
        <v>3.8275593915255038E-3</v>
      </c>
      <c r="C40" s="41">
        <f>VLOOKUP(CONCATENATE($A40,C$9),lookups,MATCH(CONCATENATE($A$7,C$11),'Query Result 1'!$CK$7:$CU$7,FALSE),FALSE)</f>
        <v>1.034301220352817</v>
      </c>
      <c r="D40" s="92"/>
      <c r="E40" s="133">
        <f>VLOOKUP(CONCATENATE($A40,E$9),lookups,MATCH(CONCATENATE($A$7,E$11),'Query Result 1'!$CK$7:$CU$7,FALSE),FALSE)</f>
        <v>9.263425162439512E-3</v>
      </c>
      <c r="F40" s="41">
        <f>VLOOKUP(CONCATENATE($A40,F$9),lookups,MATCH(CONCATENATE($A$7,F$11),'Query Result 1'!$CK$7:$CU$7,FALSE),FALSE)</f>
        <v>1.034301220352817</v>
      </c>
      <c r="G40" s="93"/>
      <c r="H40" s="45"/>
      <c r="I40" s="132"/>
      <c r="J40" s="41"/>
      <c r="K40" s="42"/>
      <c r="L40" s="133"/>
      <c r="M40" s="41"/>
      <c r="N40" s="93"/>
      <c r="O40" s="45"/>
      <c r="P40" s="132"/>
      <c r="Q40" s="41"/>
      <c r="R40" s="93"/>
      <c r="S40" s="133"/>
      <c r="T40" s="41"/>
      <c r="U40" s="93"/>
      <c r="W40" s="106"/>
      <c r="AA40" s="106"/>
      <c r="AG40" s="106"/>
      <c r="AJ40" s="106"/>
    </row>
    <row r="41" spans="1:36" x14ac:dyDescent="0.3">
      <c r="A41" s="46">
        <v>29</v>
      </c>
      <c r="B41" s="132">
        <f>VLOOKUP(CONCATENATE($A41,B$9),lookups,MATCH(CONCATENATE($A$7,B$11),'Query Result 1'!$CK$7:$CU$7,FALSE),FALSE)</f>
        <v>4.0546444276422311E-3</v>
      </c>
      <c r="C41" s="41">
        <f>VLOOKUP(CONCATENATE($A41,C$9),lookups,MATCH(CONCATENATE($A$7,C$11),'Query Result 1'!$CK$7:$CU$7,FALSE),FALSE)</f>
        <v>1.034301220352817</v>
      </c>
      <c r="D41" s="92"/>
      <c r="E41" s="133">
        <f>VLOOKUP(CONCATENATE($A41,E$9),lookups,MATCH(CONCATENATE($A$7,E$11),'Query Result 1'!$CK$7:$CU$7,FALSE),FALSE)</f>
        <v>9.6878275333093494E-3</v>
      </c>
      <c r="F41" s="41">
        <f>VLOOKUP(CONCATENATE($A41,F$9),lookups,MATCH(CONCATENATE($A$7,F$11),'Query Result 1'!$CK$7:$CU$7,FALSE),FALSE)</f>
        <v>1.034301220352817</v>
      </c>
      <c r="G41" s="93"/>
      <c r="H41" s="46"/>
      <c r="I41" s="132"/>
      <c r="J41" s="41"/>
      <c r="K41" s="42"/>
      <c r="L41" s="133"/>
      <c r="M41" s="41"/>
      <c r="N41" s="93"/>
      <c r="O41" s="46"/>
      <c r="P41" s="132"/>
      <c r="Q41" s="41"/>
      <c r="R41" s="93"/>
      <c r="S41" s="133"/>
      <c r="T41" s="41"/>
      <c r="U41" s="93"/>
      <c r="W41" s="106"/>
      <c r="AA41" s="106"/>
      <c r="AG41" s="106"/>
      <c r="AJ41" s="106"/>
    </row>
    <row r="42" spans="1:36" x14ac:dyDescent="0.3">
      <c r="A42" s="46">
        <v>30</v>
      </c>
      <c r="B42" s="132">
        <f>VLOOKUP(CONCATENATE($A42,B$9),lookups,MATCH(CONCATENATE($A$7,B$11),'Query Result 1'!$CK$7:$CU$7,FALSE),FALSE)</f>
        <v>4.4450265683822219E-3</v>
      </c>
      <c r="C42" s="41">
        <f>VLOOKUP(CONCATENATE($A42,C$9),lookups,MATCH(CONCATENATE($A$7,C$11),'Query Result 1'!$CK$7:$CU$7,FALSE),FALSE)</f>
        <v>1.0322150768242395</v>
      </c>
      <c r="D42" s="92"/>
      <c r="E42" s="133">
        <f>VLOOKUP(CONCATENATE($A42,E$9),lookups,MATCH(CONCATENATE($A$7,E$11),'Query Result 1'!$CK$7:$CU$7,FALSE),FALSE)</f>
        <v>1.0716372490901715E-2</v>
      </c>
      <c r="F42" s="41">
        <f>VLOOKUP(CONCATENATE($A42,F$9),lookups,MATCH(CONCATENATE($A$7,F$11),'Query Result 1'!$CK$7:$CU$7,FALSE),FALSE)</f>
        <v>1.0322150768242395</v>
      </c>
      <c r="G42" s="93"/>
      <c r="H42" s="46"/>
      <c r="I42" s="132"/>
      <c r="J42" s="41"/>
      <c r="K42" s="42"/>
      <c r="L42" s="133"/>
      <c r="M42" s="41"/>
      <c r="N42" s="93"/>
      <c r="O42" s="46"/>
      <c r="P42" s="132"/>
      <c r="Q42" s="41"/>
      <c r="R42" s="93"/>
      <c r="S42" s="133"/>
      <c r="T42" s="41"/>
      <c r="U42" s="93"/>
      <c r="W42" s="106"/>
      <c r="AA42" s="106"/>
      <c r="AG42" s="106"/>
      <c r="AJ42" s="106"/>
    </row>
    <row r="43" spans="1:36" x14ac:dyDescent="0.3">
      <c r="A43" s="45">
        <v>31</v>
      </c>
      <c r="B43" s="132">
        <f>VLOOKUP(CONCATENATE($A43,B$9),lookups,MATCH(CONCATENATE($A$7,B$11),'Query Result 1'!$CK$7:$CU$7,FALSE),FALSE)</f>
        <v>4.5110825152176745E-3</v>
      </c>
      <c r="C43" s="41">
        <f>VLOOKUP(CONCATENATE($A43,C$9),lookups,MATCH(CONCATENATE($A$7,C$11),'Query Result 1'!$CK$7:$CU$7,FALSE),FALSE)</f>
        <v>1.0322150768242395</v>
      </c>
      <c r="D43" s="92"/>
      <c r="E43" s="133">
        <f>VLOOKUP(CONCATENATE($A43,E$9),lookups,MATCH(CONCATENATE($A$7,E$11),'Query Result 1'!$CK$7:$CU$7,FALSE),FALSE)</f>
        <v>1.0702764398849776E-2</v>
      </c>
      <c r="F43" s="41">
        <f>VLOOKUP(CONCATENATE($A43,F$9),lookups,MATCH(CONCATENATE($A$7,F$11),'Query Result 1'!$CK$7:$CU$7,FALSE),FALSE)</f>
        <v>1.0322150768242395</v>
      </c>
      <c r="G43" s="93"/>
      <c r="H43" s="45"/>
      <c r="I43" s="132"/>
      <c r="J43" s="41"/>
      <c r="K43" s="42"/>
      <c r="L43" s="133"/>
      <c r="M43" s="41"/>
      <c r="N43" s="93"/>
      <c r="O43" s="45"/>
      <c r="P43" s="132"/>
      <c r="Q43" s="41"/>
      <c r="R43" s="93"/>
      <c r="S43" s="133"/>
      <c r="T43" s="41"/>
      <c r="U43" s="93"/>
      <c r="W43" s="106"/>
      <c r="AA43" s="106"/>
      <c r="AG43" s="106"/>
      <c r="AJ43" s="106"/>
    </row>
    <row r="44" spans="1:36" x14ac:dyDescent="0.3">
      <c r="A44" s="46">
        <v>32</v>
      </c>
      <c r="B44" s="132">
        <f>VLOOKUP(CONCATENATE($A44,B$9),lookups,MATCH(CONCATENATE($A$7,B$11),'Query Result 1'!$CK$7:$CU$7,FALSE),FALSE)</f>
        <v>4.2202095476074845E-3</v>
      </c>
      <c r="C44" s="41">
        <f>VLOOKUP(CONCATENATE($A44,C$9),lookups,MATCH(CONCATENATE($A$7,C$11),'Query Result 1'!$CK$7:$CU$7,FALSE),FALSE)</f>
        <v>1.030128933295662</v>
      </c>
      <c r="D44" s="92"/>
      <c r="E44" s="133">
        <f>VLOOKUP(CONCATENATE($A44,E$9),lookups,MATCH(CONCATENATE($A$7,E$11),'Query Result 1'!$CK$7:$CU$7,FALSE),FALSE)</f>
        <v>9.759553518499775E-3</v>
      </c>
      <c r="F44" s="41">
        <f>VLOOKUP(CONCATENATE($A44,F$9),lookups,MATCH(CONCATENATE($A$7,F$11),'Query Result 1'!$CK$7:$CU$7,FALSE),FALSE)</f>
        <v>1.030128933295662</v>
      </c>
      <c r="G44" s="93"/>
      <c r="H44" s="46"/>
      <c r="I44" s="132"/>
      <c r="J44" s="41"/>
      <c r="K44" s="42"/>
      <c r="L44" s="133"/>
      <c r="M44" s="41"/>
      <c r="N44" s="93"/>
      <c r="O44" s="46"/>
      <c r="P44" s="132"/>
      <c r="Q44" s="41"/>
      <c r="R44" s="93"/>
      <c r="S44" s="133"/>
      <c r="T44" s="41"/>
      <c r="U44" s="93"/>
      <c r="W44" s="106"/>
      <c r="AA44" s="106"/>
      <c r="AG44" s="106"/>
      <c r="AJ44" s="106"/>
    </row>
    <row r="45" spans="1:36" x14ac:dyDescent="0.3">
      <c r="A45" s="46">
        <v>33</v>
      </c>
      <c r="B45" s="132">
        <f>VLOOKUP(CONCATENATE($A45,B$9),lookups,MATCH(CONCATENATE($A$7,B$11),'Query Result 1'!$CK$7:$CU$7,FALSE),FALSE)</f>
        <v>4.1538700988542837E-3</v>
      </c>
      <c r="C45" s="41">
        <f>VLOOKUP(CONCATENATE($A45,C$9),lookups,MATCH(CONCATENATE($A$7,C$11),'Query Result 1'!$CK$7:$CU$7,FALSE),FALSE)</f>
        <v>1.030128933295662</v>
      </c>
      <c r="D45" s="92"/>
      <c r="E45" s="133">
        <f>VLOOKUP(CONCATENATE($A45,E$9),lookups,MATCH(CONCATENATE($A$7,E$11),'Query Result 1'!$CK$7:$CU$7,FALSE),FALSE)</f>
        <v>9.5429580533397517E-3</v>
      </c>
      <c r="F45" s="41">
        <f>VLOOKUP(CONCATENATE($A45,F$9),lookups,MATCH(CONCATENATE($A$7,F$11),'Query Result 1'!$CK$7:$CU$7,FALSE),FALSE)</f>
        <v>1.030128933295662</v>
      </c>
      <c r="G45" s="93"/>
      <c r="H45" s="46"/>
      <c r="I45" s="132"/>
      <c r="J45" s="41"/>
      <c r="K45" s="42"/>
      <c r="L45" s="133"/>
      <c r="M45" s="41"/>
      <c r="N45" s="93"/>
      <c r="O45" s="46"/>
      <c r="P45" s="132"/>
      <c r="Q45" s="41"/>
      <c r="R45" s="93"/>
      <c r="S45" s="133"/>
      <c r="T45" s="41"/>
      <c r="U45" s="93"/>
      <c r="W45" s="106"/>
      <c r="AA45" s="106"/>
      <c r="AG45" s="106"/>
      <c r="AJ45" s="106"/>
    </row>
    <row r="46" spans="1:36" x14ac:dyDescent="0.3">
      <c r="A46" s="45">
        <v>34</v>
      </c>
      <c r="B46" s="132">
        <f>VLOOKUP(CONCATENATE($A46,B$9),lookups,MATCH(CONCATENATE($A$7,B$11),'Query Result 1'!$CK$7:$CU$7,FALSE),FALSE)</f>
        <v>4.0912161750318162E-3</v>
      </c>
      <c r="C46" s="41">
        <f>VLOOKUP(CONCATENATE($A46,C$9),lookups,MATCH(CONCATENATE($A$7,C$11),'Query Result 1'!$CK$7:$CU$7,FALSE),FALSE)</f>
        <v>1.0280427897670843</v>
      </c>
      <c r="D46" s="92"/>
      <c r="E46" s="133">
        <f>VLOOKUP(CONCATENATE($A46,E$9),lookups,MATCH(CONCATENATE($A$7,E$11),'Query Result 1'!$CK$7:$CU$7,FALSE),FALSE)</f>
        <v>9.3450737147511426E-3</v>
      </c>
      <c r="F46" s="41">
        <f>VLOOKUP(CONCATENATE($A46,F$9),lookups,MATCH(CONCATENATE($A$7,F$11),'Query Result 1'!$CK$7:$CU$7,FALSE),FALSE)</f>
        <v>1.0280427897670843</v>
      </c>
      <c r="G46" s="93"/>
      <c r="H46" s="45"/>
      <c r="I46" s="132"/>
      <c r="J46" s="41"/>
      <c r="K46" s="42"/>
      <c r="L46" s="133"/>
      <c r="M46" s="41"/>
      <c r="N46" s="93"/>
      <c r="O46" s="45"/>
      <c r="P46" s="132"/>
      <c r="Q46" s="41"/>
      <c r="R46" s="93"/>
      <c r="S46" s="133"/>
      <c r="T46" s="41"/>
      <c r="U46" s="93"/>
      <c r="W46" s="106"/>
      <c r="AA46" s="106"/>
      <c r="AG46" s="106"/>
      <c r="AJ46" s="106"/>
    </row>
    <row r="47" spans="1:36" x14ac:dyDescent="0.3">
      <c r="A47" s="46">
        <v>35</v>
      </c>
      <c r="B47" s="132">
        <f>VLOOKUP(CONCATENATE($A47,B$9),lookups,MATCH(CONCATENATE($A$7,B$11),'Query Result 1'!$CK$7:$CU$7,FALSE),FALSE)</f>
        <v>4.2831469733477009E-3</v>
      </c>
      <c r="C47" s="41">
        <f>VLOOKUP(CONCATENATE($A47,C$9),lookups,MATCH(CONCATENATE($A$7,C$11),'Query Result 1'!$CK$7:$CU$7,FALSE),FALSE)</f>
        <v>1.0280427897670843</v>
      </c>
      <c r="D47" s="92"/>
      <c r="E47" s="133">
        <f>VLOOKUP(CONCATENATE($A47,E$9),lookups,MATCH(CONCATENATE($A$7,E$11),'Query Result 1'!$CK$7:$CU$7,FALSE),FALSE)</f>
        <v>9.6319776555128505E-3</v>
      </c>
      <c r="F47" s="41">
        <f>VLOOKUP(CONCATENATE($A47,F$9),lookups,MATCH(CONCATENATE($A$7,F$11),'Query Result 1'!$CK$7:$CU$7,FALSE),FALSE)</f>
        <v>1.0280427897670843</v>
      </c>
      <c r="G47" s="93"/>
      <c r="H47" s="46"/>
      <c r="I47" s="132"/>
      <c r="J47" s="41"/>
      <c r="K47" s="42"/>
      <c r="L47" s="133"/>
      <c r="M47" s="41"/>
      <c r="N47" s="93"/>
      <c r="O47" s="46"/>
      <c r="P47" s="132"/>
      <c r="Q47" s="41"/>
      <c r="R47" s="93"/>
      <c r="S47" s="133"/>
      <c r="T47" s="41"/>
      <c r="U47" s="93"/>
      <c r="W47" s="106"/>
      <c r="AA47" s="106"/>
      <c r="AG47" s="106"/>
      <c r="AJ47" s="106"/>
    </row>
    <row r="48" spans="1:36" x14ac:dyDescent="0.3">
      <c r="A48" s="46">
        <v>36</v>
      </c>
      <c r="B48" s="132">
        <f>VLOOKUP(CONCATENATE($A48,B$9),lookups,MATCH(CONCATENATE($A$7,B$11),'Query Result 1'!$CK$7:$CU$7,FALSE),FALSE)</f>
        <v>4.555875818221972E-3</v>
      </c>
      <c r="C48" s="41">
        <f>VLOOKUP(CONCATENATE($A48,C$9),lookups,MATCH(CONCATENATE($A$7,C$11),'Query Result 1'!$CK$7:$CU$7,FALSE),FALSE)</f>
        <v>1.0259566462385066</v>
      </c>
      <c r="D48" s="92"/>
      <c r="E48" s="133">
        <f>VLOOKUP(CONCATENATE($A48,E$9),lookups,MATCH(CONCATENATE($A$7,E$11),'Query Result 1'!$CK$7:$CU$7,FALSE),FALSE)</f>
        <v>1.0079627183638083E-2</v>
      </c>
      <c r="F48" s="41">
        <f>VLOOKUP(CONCATENATE($A48,F$9),lookups,MATCH(CONCATENATE($A$7,F$11),'Query Result 1'!$CK$7:$CU$7,FALSE),FALSE)</f>
        <v>1.0259566462385066</v>
      </c>
      <c r="G48" s="93"/>
      <c r="H48" s="46"/>
      <c r="I48" s="132"/>
      <c r="J48" s="41"/>
      <c r="K48" s="42"/>
      <c r="L48" s="133"/>
      <c r="M48" s="41"/>
      <c r="N48" s="93"/>
      <c r="O48" s="46"/>
      <c r="P48" s="132"/>
      <c r="Q48" s="41"/>
      <c r="R48" s="93"/>
      <c r="S48" s="133"/>
      <c r="T48" s="41"/>
      <c r="U48" s="93"/>
      <c r="W48" s="106"/>
      <c r="AA48" s="106"/>
      <c r="AG48" s="106"/>
      <c r="AJ48" s="106"/>
    </row>
    <row r="49" spans="1:36" x14ac:dyDescent="0.3">
      <c r="A49" s="45">
        <v>37</v>
      </c>
      <c r="B49" s="132">
        <f>VLOOKUP(CONCATENATE($A49,B$9),lookups,MATCH(CONCATENATE($A$7,B$11),'Query Result 1'!$CK$7:$CU$7,FALSE),FALSE)</f>
        <v>4.7512086395508427E-3</v>
      </c>
      <c r="C49" s="41">
        <f>VLOOKUP(CONCATENATE($A49,C$9),lookups,MATCH(CONCATENATE($A$7,C$11),'Query Result 1'!$CK$7:$CU$7,FALSE),FALSE)</f>
        <v>1.0259566462385066</v>
      </c>
      <c r="D49" s="92"/>
      <c r="E49" s="133">
        <f>VLOOKUP(CONCATENATE($A49,E$9),lookups,MATCH(CONCATENATE($A$7,E$11),'Query Result 1'!$CK$7:$CU$7,FALSE),FALSE)</f>
        <v>1.0501194535330435E-2</v>
      </c>
      <c r="F49" s="41">
        <f>VLOOKUP(CONCATENATE($A49,F$9),lookups,MATCH(CONCATENATE($A$7,F$11),'Query Result 1'!$CK$7:$CU$7,FALSE),FALSE)</f>
        <v>1.0259566462385066</v>
      </c>
      <c r="G49" s="93"/>
      <c r="H49" s="45"/>
      <c r="I49" s="132"/>
      <c r="J49" s="41"/>
      <c r="K49" s="42"/>
      <c r="L49" s="133"/>
      <c r="M49" s="41"/>
      <c r="N49" s="93"/>
      <c r="O49" s="45"/>
      <c r="P49" s="132"/>
      <c r="Q49" s="41"/>
      <c r="R49" s="93"/>
      <c r="S49" s="133"/>
      <c r="T49" s="41"/>
      <c r="U49" s="93"/>
      <c r="W49" s="106"/>
      <c r="AA49" s="106"/>
      <c r="AG49" s="106"/>
      <c r="AJ49" s="106"/>
    </row>
    <row r="50" spans="1:36" x14ac:dyDescent="0.3">
      <c r="A50" s="46">
        <v>38</v>
      </c>
      <c r="B50" s="132">
        <f>VLOOKUP(CONCATENATE($A50,B$9),lookups,MATCH(CONCATENATE($A$7,B$11),'Query Result 1'!$CK$7:$CU$7,FALSE),FALSE)</f>
        <v>4.6142772132782093E-3</v>
      </c>
      <c r="C50" s="41">
        <f>VLOOKUP(CONCATENATE($A50,C$9),lookups,MATCH(CONCATENATE($A$7,C$11),'Query Result 1'!$CK$7:$CU$7,FALSE),FALSE)</f>
        <v>0.99153527801697638</v>
      </c>
      <c r="D50" s="92"/>
      <c r="E50" s="133">
        <f>VLOOKUP(CONCATENATE($A50,E$9),lookups,MATCH(CONCATENATE($A$7,E$11),'Query Result 1'!$CK$7:$CU$7,FALSE),FALSE)</f>
        <v>1.0107410371577459E-2</v>
      </c>
      <c r="F50" s="41">
        <f>VLOOKUP(CONCATENATE($A50,F$9),lookups,MATCH(CONCATENATE($A$7,F$11),'Query Result 1'!$CK$7:$CU$7,FALSE),FALSE)</f>
        <v>0.99153527801697638</v>
      </c>
      <c r="G50" s="93"/>
      <c r="H50" s="46"/>
      <c r="I50" s="132"/>
      <c r="J50" s="41"/>
      <c r="K50" s="42"/>
      <c r="L50" s="133"/>
      <c r="M50" s="41"/>
      <c r="N50" s="93"/>
      <c r="O50" s="46"/>
      <c r="P50" s="132"/>
      <c r="Q50" s="41"/>
      <c r="R50" s="93"/>
      <c r="S50" s="133"/>
      <c r="T50" s="41"/>
      <c r="U50" s="93"/>
      <c r="W50" s="106"/>
      <c r="AA50" s="106"/>
      <c r="AG50" s="106"/>
      <c r="AJ50" s="106"/>
    </row>
    <row r="51" spans="1:36" x14ac:dyDescent="0.3">
      <c r="A51" s="46">
        <v>39</v>
      </c>
      <c r="B51" s="132">
        <f>VLOOKUP(CONCATENATE($A51,B$9),lookups,MATCH(CONCATENATE($A$7,B$11),'Query Result 1'!$CK$7:$CU$7,FALSE),FALSE)</f>
        <v>4.6009526231440192E-3</v>
      </c>
      <c r="C51" s="41">
        <f>VLOOKUP(CONCATENATE($A51,C$9),lookups,MATCH(CONCATENATE($A$7,C$11),'Query Result 1'!$CK$7:$CU$7,FALSE),FALSE)</f>
        <v>0.99153527801697638</v>
      </c>
      <c r="D51" s="92"/>
      <c r="E51" s="133">
        <f>VLOOKUP(CONCATENATE($A51,E$9),lookups,MATCH(CONCATENATE($A$7,E$11),'Query Result 1'!$CK$7:$CU$7,FALSE),FALSE)</f>
        <v>1.0111095896508191E-2</v>
      </c>
      <c r="F51" s="41">
        <f>VLOOKUP(CONCATENATE($A51,F$9),lookups,MATCH(CONCATENATE($A$7,F$11),'Query Result 1'!$CK$7:$CU$7,FALSE),FALSE)</f>
        <v>0.99153527801697638</v>
      </c>
      <c r="G51" s="93"/>
      <c r="H51" s="46"/>
      <c r="I51" s="132"/>
      <c r="J51" s="41"/>
      <c r="K51" s="42"/>
      <c r="L51" s="133"/>
      <c r="M51" s="41"/>
      <c r="N51" s="93"/>
      <c r="O51" s="46"/>
      <c r="P51" s="132"/>
      <c r="Q51" s="41"/>
      <c r="R51" s="93"/>
      <c r="S51" s="133"/>
      <c r="T51" s="41"/>
      <c r="U51" s="93"/>
      <c r="W51" s="106"/>
      <c r="AA51" s="106"/>
      <c r="AG51" s="106"/>
      <c r="AJ51" s="106"/>
    </row>
    <row r="52" spans="1:36" x14ac:dyDescent="0.3">
      <c r="A52" s="45">
        <v>40</v>
      </c>
      <c r="B52" s="132">
        <f>VLOOKUP(CONCATENATE($A52,B$9),lookups,MATCH(CONCATENATE($A$7,B$11),'Query Result 1'!$CK$7:$CU$7,FALSE),FALSE)</f>
        <v>4.6001021173907733E-3</v>
      </c>
      <c r="C52" s="41">
        <f>VLOOKUP(CONCATENATE($A52,C$9),lookups,MATCH(CONCATENATE($A$7,C$11),'Query Result 1'!$CK$7:$CU$7,FALSE),FALSE)</f>
        <v>0.99153527801697638</v>
      </c>
      <c r="D52" s="92"/>
      <c r="E52" s="133">
        <f>VLOOKUP(CONCATENATE($A52,E$9),lookups,MATCH(CONCATENATE($A$7,E$11),'Query Result 1'!$CK$7:$CU$7,FALSE),FALSE)</f>
        <v>1.0105709360070967E-2</v>
      </c>
      <c r="F52" s="41">
        <f>VLOOKUP(CONCATENATE($A52,F$9),lookups,MATCH(CONCATENATE($A$7,F$11),'Query Result 1'!$CK$7:$CU$7,FALSE),FALSE)</f>
        <v>0.99153527801697638</v>
      </c>
      <c r="G52" s="93"/>
      <c r="H52" s="45"/>
      <c r="I52" s="132"/>
      <c r="J52" s="41"/>
      <c r="K52" s="42"/>
      <c r="L52" s="133"/>
      <c r="M52" s="41"/>
      <c r="N52" s="93"/>
      <c r="O52" s="45"/>
      <c r="P52" s="132"/>
      <c r="Q52" s="41"/>
      <c r="R52" s="93"/>
      <c r="S52" s="133"/>
      <c r="T52" s="41"/>
      <c r="U52" s="93"/>
      <c r="W52" s="106"/>
      <c r="AA52" s="106"/>
      <c r="AG52" s="106"/>
      <c r="AJ52" s="106"/>
    </row>
    <row r="53" spans="1:36" x14ac:dyDescent="0.3">
      <c r="A53" s="46">
        <v>41</v>
      </c>
      <c r="B53" s="132">
        <f>VLOOKUP(CONCATENATE($A53,B$9),lookups,MATCH(CONCATENATE($A$7,B$11),'Query Result 1'!$CK$7:$CU$7,FALSE),FALSE)</f>
        <v>4.5246906072696127E-3</v>
      </c>
      <c r="C53" s="41">
        <f>VLOOKUP(CONCATENATE($A53,C$9),lookups,MATCH(CONCATENATE($A$7,C$11),'Query Result 1'!$CK$7:$CU$7,FALSE),FALSE)</f>
        <v>0.91956332628104964</v>
      </c>
      <c r="D53" s="92"/>
      <c r="E53" s="133">
        <f>VLOOKUP(CONCATENATE($A53,E$9),lookups,MATCH(CONCATENATE($A$7,E$11),'Query Result 1'!$CK$7:$CU$7,FALSE),FALSE)</f>
        <v>1.0131224532668352E-2</v>
      </c>
      <c r="F53" s="41">
        <f>VLOOKUP(CONCATENATE($A53,F$9),lookups,MATCH(CONCATENATE($A$7,F$11),'Query Result 1'!$CK$7:$CU$7,FALSE),FALSE)</f>
        <v>0.91956332628104964</v>
      </c>
      <c r="G53" s="93"/>
      <c r="H53" s="46"/>
      <c r="I53" s="132"/>
      <c r="J53" s="41"/>
      <c r="K53" s="42"/>
      <c r="L53" s="133"/>
      <c r="M53" s="41"/>
      <c r="N53" s="93"/>
      <c r="O53" s="46"/>
      <c r="P53" s="132"/>
      <c r="Q53" s="41"/>
      <c r="R53" s="93"/>
      <c r="S53" s="133"/>
      <c r="T53" s="41"/>
      <c r="U53" s="93"/>
      <c r="W53" s="106"/>
      <c r="AA53" s="106"/>
      <c r="AG53" s="106"/>
      <c r="AJ53" s="106"/>
    </row>
    <row r="54" spans="1:36" x14ac:dyDescent="0.3">
      <c r="A54" s="46">
        <v>42</v>
      </c>
      <c r="B54" s="132">
        <f>VLOOKUP(CONCATENATE($A54,B$9),lookups,MATCH(CONCATENATE($A$7,B$11),'Query Result 1'!$CK$7:$CU$7,FALSE),FALSE)</f>
        <v>4.3818056407242565E-3</v>
      </c>
      <c r="C54" s="41">
        <f>VLOOKUP(CONCATENATE($A54,C$9),lookups,MATCH(CONCATENATE($A$7,C$11),'Query Result 1'!$CK$7:$CU$7,FALSE),FALSE)</f>
        <v>0.91852025451676089</v>
      </c>
      <c r="D54" s="92"/>
      <c r="E54" s="133">
        <f>VLOOKUP(CONCATENATE($A54,E$9),lookups,MATCH(CONCATENATE($A$7,E$11),'Query Result 1'!$CK$7:$CU$7,FALSE),FALSE)</f>
        <v>9.8162539020495206E-3</v>
      </c>
      <c r="F54" s="41">
        <f>VLOOKUP(CONCATENATE($A54,F$9),lookups,MATCH(CONCATENATE($A$7,F$11),'Query Result 1'!$CK$7:$CU$7,FALSE),FALSE)</f>
        <v>0.91852025451676089</v>
      </c>
      <c r="G54" s="93"/>
      <c r="H54" s="46"/>
      <c r="I54" s="132"/>
      <c r="J54" s="41"/>
      <c r="K54" s="42"/>
      <c r="L54" s="133"/>
      <c r="M54" s="41"/>
      <c r="N54" s="93"/>
      <c r="O54" s="46"/>
      <c r="P54" s="132"/>
      <c r="Q54" s="41"/>
      <c r="R54" s="93"/>
      <c r="S54" s="133"/>
      <c r="T54" s="41"/>
      <c r="U54" s="93"/>
      <c r="W54" s="106"/>
      <c r="AA54" s="106"/>
      <c r="AG54" s="106"/>
      <c r="AJ54" s="106"/>
    </row>
    <row r="55" spans="1:36" x14ac:dyDescent="0.3">
      <c r="A55" s="45">
        <v>43</v>
      </c>
      <c r="B55" s="132">
        <f>VLOOKUP(CONCATENATE($A55,B$9),lookups,MATCH(CONCATENATE($A$7,B$11),'Query Result 1'!$CK$7:$CU$7,FALSE),FALSE)</f>
        <v>4.2581988045858133E-3</v>
      </c>
      <c r="C55" s="41">
        <f>VLOOKUP(CONCATENATE($A55,C$9),lookups,MATCH(CONCATENATE($A$7,C$11),'Query Result 1'!$CK$7:$CU$7,FALSE),FALSE)</f>
        <v>0.91330489569531681</v>
      </c>
      <c r="D55" s="92"/>
      <c r="E55" s="133">
        <f>VLOOKUP(CONCATENATE($A55,E$9),lookups,MATCH(CONCATENATE($A$7,E$11),'Query Result 1'!$CK$7:$CU$7,FALSE),FALSE)</f>
        <v>9.6886780390625961E-3</v>
      </c>
      <c r="F55" s="41">
        <f>VLOOKUP(CONCATENATE($A55,F$9),lookups,MATCH(CONCATENATE($A$7,F$11),'Query Result 1'!$CK$7:$CU$7,FALSE),FALSE)</f>
        <v>0.91330489569531681</v>
      </c>
      <c r="G55" s="93"/>
      <c r="H55" s="45"/>
      <c r="I55" s="132"/>
      <c r="J55" s="41"/>
      <c r="K55" s="42"/>
      <c r="L55" s="133"/>
      <c r="M55" s="41"/>
      <c r="N55" s="93"/>
      <c r="O55" s="45"/>
      <c r="P55" s="132"/>
      <c r="Q55" s="41"/>
      <c r="R55" s="93"/>
      <c r="S55" s="133"/>
      <c r="T55" s="41"/>
      <c r="U55" s="93"/>
      <c r="W55" s="106"/>
      <c r="AA55" s="106"/>
      <c r="AG55" s="106"/>
      <c r="AJ55" s="106"/>
    </row>
    <row r="56" spans="1:36" x14ac:dyDescent="0.3">
      <c r="A56" s="46">
        <v>44</v>
      </c>
      <c r="B56" s="132">
        <f>VLOOKUP(CONCATENATE($A56,B$9),lookups,MATCH(CONCATENATE($A$7,B$11),'Query Result 1'!$CK$7:$CU$7,FALSE),FALSE)</f>
        <v>4.1558546122785244E-3</v>
      </c>
      <c r="C56" s="41">
        <f>VLOOKUP(CONCATENATE($A56,C$9),lookups,MATCH(CONCATENATE($A$7,C$11),'Query Result 1'!$CK$7:$CU$7,FALSE),FALSE)</f>
        <v>0.89035731688096331</v>
      </c>
      <c r="D56" s="92"/>
      <c r="E56" s="133">
        <f>VLOOKUP(CONCATENATE($A56,E$9),lookups,MATCH(CONCATENATE($A$7,E$11),'Query Result 1'!$CK$7:$CU$7,FALSE),FALSE)</f>
        <v>9.6370806900323274E-3</v>
      </c>
      <c r="F56" s="41">
        <f>VLOOKUP(CONCATENATE($A56,F$9),lookups,MATCH(CONCATENATE($A$7,F$11),'Query Result 1'!$CK$7:$CU$7,FALSE),FALSE)</f>
        <v>0.89035731688096331</v>
      </c>
      <c r="G56" s="93"/>
      <c r="H56" s="46"/>
      <c r="I56" s="132"/>
      <c r="J56" s="41"/>
      <c r="K56" s="42"/>
      <c r="L56" s="133"/>
      <c r="M56" s="41"/>
      <c r="N56" s="93"/>
      <c r="O56" s="46"/>
      <c r="P56" s="132"/>
      <c r="Q56" s="41"/>
      <c r="R56" s="93"/>
      <c r="S56" s="133"/>
      <c r="T56" s="41"/>
      <c r="U56" s="93"/>
      <c r="W56" s="106"/>
      <c r="AA56" s="106"/>
      <c r="AG56" s="106"/>
      <c r="AJ56" s="106"/>
    </row>
    <row r="57" spans="1:36" x14ac:dyDescent="0.3">
      <c r="A57" s="46">
        <v>45</v>
      </c>
      <c r="B57" s="132">
        <f>VLOOKUP(CONCATENATE($A57,B$9),lookups,MATCH(CONCATENATE($A$7,B$11),'Query Result 1'!$CK$7:$CU$7,FALSE),FALSE)</f>
        <v>4.0393353240837995E-3</v>
      </c>
      <c r="C57" s="41">
        <f>VLOOKUP(CONCATENATE($A57,C$9),lookups,MATCH(CONCATENATE($A$7,C$11),'Query Result 1'!$CK$7:$CU$7,FALSE),FALSE)</f>
        <v>0.86740973806660981</v>
      </c>
      <c r="D57" s="92"/>
      <c r="E57" s="133">
        <f>VLOOKUP(CONCATENATE($A57,E$9),lookups,MATCH(CONCATENATE($A$7,E$11),'Query Result 1'!$CK$7:$CU$7,FALSE),FALSE)</f>
        <v>9.3541457761191025E-3</v>
      </c>
      <c r="F57" s="41">
        <f>VLOOKUP(CONCATENATE($A57,F$9),lookups,MATCH(CONCATENATE($A$7,F$11),'Query Result 1'!$CK$7:$CU$7,FALSE),FALSE)</f>
        <v>0.86740973806660981</v>
      </c>
      <c r="G57" s="93"/>
      <c r="H57" s="46"/>
      <c r="I57" s="132"/>
      <c r="J57" s="41"/>
      <c r="K57" s="42"/>
      <c r="L57" s="133"/>
      <c r="M57" s="41"/>
      <c r="N57" s="93"/>
      <c r="O57" s="46"/>
      <c r="P57" s="132"/>
      <c r="Q57" s="41"/>
      <c r="R57" s="93"/>
      <c r="S57" s="133"/>
      <c r="T57" s="41"/>
      <c r="U57" s="93"/>
      <c r="W57" s="106"/>
      <c r="AA57" s="106"/>
      <c r="AG57" s="106"/>
      <c r="AJ57" s="106"/>
    </row>
    <row r="58" spans="1:36" x14ac:dyDescent="0.3">
      <c r="A58" s="45">
        <v>46</v>
      </c>
      <c r="B58" s="132">
        <f>VLOOKUP(CONCATENATE($A58,B$9),lookups,MATCH(CONCATENATE($A$7,B$11),'Query Result 1'!$CK$7:$CU$7,FALSE),FALSE)</f>
        <v>3.9395426490362491E-3</v>
      </c>
      <c r="C58" s="41">
        <f>VLOOKUP(CONCATENATE($A58,C$9),lookups,MATCH(CONCATENATE($A$7,C$11),'Query Result 1'!$CK$7:$CU$7,FALSE),FALSE)</f>
        <v>0.89870189099527364</v>
      </c>
      <c r="D58" s="92"/>
      <c r="E58" s="133">
        <f>VLOOKUP(CONCATENATE($A58,E$9),lookups,MATCH(CONCATENATE($A$7,E$11),'Query Result 1'!$CK$7:$CU$7,FALSE),FALSE)</f>
        <v>9.2673941892879932E-3</v>
      </c>
      <c r="F58" s="41">
        <f>VLOOKUP(CONCATENATE($A58,F$9),lookups,MATCH(CONCATENATE($A$7,F$11),'Query Result 1'!$CK$7:$CU$7,FALSE),FALSE)</f>
        <v>0.89870189099527364</v>
      </c>
      <c r="G58" s="93"/>
      <c r="H58" s="45"/>
      <c r="I58" s="132"/>
      <c r="J58" s="41"/>
      <c r="K58" s="42"/>
      <c r="L58" s="133"/>
      <c r="M58" s="41"/>
      <c r="N58" s="93"/>
      <c r="O58" s="45"/>
      <c r="P58" s="132"/>
      <c r="Q58" s="41"/>
      <c r="R58" s="93"/>
      <c r="S58" s="133"/>
      <c r="T58" s="41"/>
      <c r="U58" s="93"/>
      <c r="W58" s="106"/>
      <c r="AA58" s="106"/>
      <c r="AG58" s="106"/>
      <c r="AJ58" s="106"/>
    </row>
    <row r="59" spans="1:36" x14ac:dyDescent="0.3">
      <c r="A59" s="46">
        <v>47</v>
      </c>
      <c r="B59" s="132">
        <f>VLOOKUP(CONCATENATE($A59,B$9),lookups,MATCH(CONCATENATE($A$7,B$11),'Query Result 1'!$CK$7:$CU$7,FALSE),FALSE)</f>
        <v>3.8250078742657653E-3</v>
      </c>
      <c r="C59" s="41">
        <f>VLOOKUP(CONCATENATE($A59,C$9),lookups,MATCH(CONCATENATE($A$7,C$11),'Query Result 1'!$CK$7:$CU$7,FALSE),FALSE)</f>
        <v>0.92790790039535997</v>
      </c>
      <c r="D59" s="92"/>
      <c r="E59" s="133">
        <f>VLOOKUP(CONCATENATE($A59,E$9),lookups,MATCH(CONCATENATE($A$7,E$11),'Query Result 1'!$CK$7:$CU$7,FALSE),FALSE)</f>
        <v>9.407160634738114E-3</v>
      </c>
      <c r="F59" s="41">
        <f>VLOOKUP(CONCATENATE($A59,F$9),lookups,MATCH(CONCATENATE($A$7,F$11),'Query Result 1'!$CK$7:$CU$7,FALSE),FALSE)</f>
        <v>0.92790790039535997</v>
      </c>
      <c r="G59" s="93"/>
      <c r="H59" s="46"/>
      <c r="I59" s="132"/>
      <c r="J59" s="41"/>
      <c r="K59" s="42"/>
      <c r="L59" s="133"/>
      <c r="M59" s="41"/>
      <c r="N59" s="93"/>
      <c r="O59" s="46"/>
      <c r="P59" s="132"/>
      <c r="Q59" s="41"/>
      <c r="R59" s="93"/>
      <c r="S59" s="133"/>
      <c r="T59" s="41"/>
      <c r="U59" s="93"/>
      <c r="W59" s="106"/>
      <c r="AA59" s="106"/>
      <c r="AG59" s="106"/>
      <c r="AJ59" s="106"/>
    </row>
    <row r="60" spans="1:36" x14ac:dyDescent="0.3">
      <c r="A60" s="46">
        <v>48</v>
      </c>
      <c r="B60" s="132">
        <f>VLOOKUP(CONCATENATE($A60,B$9),lookups,MATCH(CONCATENATE($A$7,B$11),'Query Result 1'!$CK$7:$CU$7,FALSE),FALSE)</f>
        <v>3.6625612753957474E-3</v>
      </c>
      <c r="C60" s="41">
        <f>VLOOKUP(CONCATENATE($A60,C$9),lookups,MATCH(CONCATENATE($A$7,C$11),'Query Result 1'!$CK$7:$CU$7,FALSE),FALSE)</f>
        <v>0.93520940274538156</v>
      </c>
      <c r="D60" s="92"/>
      <c r="E60" s="133">
        <f>VLOOKUP(CONCATENATE($A60,E$9),lookups,MATCH(CONCATENATE($A$7,E$11),'Query Result 1'!$CK$7:$CU$7,FALSE),FALSE)</f>
        <v>9.1602304643789764E-3</v>
      </c>
      <c r="F60" s="41">
        <f>VLOOKUP(CONCATENATE($A60,F$9),lookups,MATCH(CONCATENATE($A$7,F$11),'Query Result 1'!$CK$7:$CU$7,FALSE),FALSE)</f>
        <v>0.93520940274538156</v>
      </c>
      <c r="G60" s="93"/>
      <c r="H60" s="46"/>
      <c r="I60" s="132"/>
      <c r="J60" s="41"/>
      <c r="K60" s="42"/>
      <c r="L60" s="133"/>
      <c r="M60" s="41"/>
      <c r="N60" s="93"/>
      <c r="O60" s="46"/>
      <c r="P60" s="132"/>
      <c r="Q60" s="41"/>
      <c r="R60" s="93"/>
      <c r="S60" s="133"/>
      <c r="T60" s="41"/>
      <c r="U60" s="93"/>
      <c r="W60" s="106"/>
      <c r="AA60" s="106"/>
      <c r="AG60" s="106"/>
      <c r="AJ60" s="106"/>
    </row>
    <row r="61" spans="1:36" x14ac:dyDescent="0.3">
      <c r="A61" s="45">
        <v>49</v>
      </c>
      <c r="B61" s="132">
        <f>VLOOKUP(CONCATENATE($A61,B$9),lookups,MATCH(CONCATENATE($A$7,B$11),'Query Result 1'!$CK$7:$CU$7,FALSE),FALSE)</f>
        <v>3.4485173274954616E-3</v>
      </c>
      <c r="C61" s="41">
        <f>VLOOKUP(CONCATENATE($A61,C$9),lookups,MATCH(CONCATENATE($A$7,C$11),'Query Result 1'!$CK$7:$CU$7,FALSE),FALSE)</f>
        <v>0.7369450093633606</v>
      </c>
      <c r="D61" s="92"/>
      <c r="E61" s="133">
        <f>VLOOKUP(CONCATENATE($A61,E$9),lookups,MATCH(CONCATENATE($A$7,E$11),'Query Result 1'!$CK$7:$CU$7,FALSE),FALSE)</f>
        <v>8.2689004349769928E-3</v>
      </c>
      <c r="F61" s="41">
        <f>VLOOKUP(CONCATENATE($A61,F$9),lookups,MATCH(CONCATENATE($A$7,F$11),'Query Result 1'!$CK$7:$CU$7,FALSE),FALSE)</f>
        <v>0.7369450093633606</v>
      </c>
      <c r="G61" s="93"/>
      <c r="H61" s="45"/>
      <c r="I61" s="132"/>
      <c r="J61" s="41"/>
      <c r="K61" s="42"/>
      <c r="L61" s="133"/>
      <c r="M61" s="41"/>
      <c r="N61" s="93"/>
      <c r="O61" s="45"/>
      <c r="P61" s="132"/>
      <c r="Q61" s="41"/>
      <c r="R61" s="93"/>
      <c r="S61" s="133"/>
      <c r="T61" s="41"/>
      <c r="U61" s="93"/>
      <c r="W61" s="106"/>
      <c r="AA61" s="106"/>
      <c r="AG61" s="106"/>
      <c r="AJ61" s="106"/>
    </row>
    <row r="62" spans="1:36" x14ac:dyDescent="0.3">
      <c r="A62" s="46">
        <v>50</v>
      </c>
      <c r="B62" s="132">
        <f>VLOOKUP(CONCATENATE($A62,B$9),lookups,MATCH(CONCATENATE($A$7,B$11),'Query Result 1'!$CK$7:$CU$7,FALSE),FALSE)</f>
        <v>3.3274620086167573E-3</v>
      </c>
      <c r="C62" s="41">
        <f>VLOOKUP(CONCATENATE($A62,C$9),lookups,MATCH(CONCATENATE($A$7,C$11),'Query Result 1'!$CK$7:$CU$7,FALSE),FALSE)</f>
        <v>0.74598635541621594</v>
      </c>
      <c r="D62" s="92"/>
      <c r="E62" s="133">
        <f>VLOOKUP(CONCATENATE($A62,E$9),lookups,MATCH(CONCATENATE($A$7,E$11),'Query Result 1'!$CK$7:$CU$7,FALSE),FALSE)</f>
        <v>8.1226134454186524E-3</v>
      </c>
      <c r="F62" s="41">
        <f>VLOOKUP(CONCATENATE($A62,F$9),lookups,MATCH(CONCATENATE($A$7,F$11),'Query Result 1'!$CK$7:$CU$7,FALSE),FALSE)</f>
        <v>0.74598635541621594</v>
      </c>
      <c r="G62" s="93"/>
      <c r="H62" s="46"/>
      <c r="I62" s="132"/>
      <c r="J62" s="41"/>
      <c r="K62" s="42"/>
      <c r="L62" s="133"/>
      <c r="M62" s="41"/>
      <c r="N62" s="93"/>
      <c r="O62" s="46"/>
      <c r="P62" s="132"/>
      <c r="Q62" s="41"/>
      <c r="R62" s="93"/>
      <c r="S62" s="133"/>
      <c r="T62" s="41"/>
      <c r="U62" s="93"/>
      <c r="W62" s="106"/>
      <c r="AA62" s="106"/>
      <c r="AG62" s="106"/>
      <c r="AJ62" s="106"/>
    </row>
    <row r="63" spans="1:36" x14ac:dyDescent="0.3">
      <c r="A63" s="46">
        <v>51</v>
      </c>
      <c r="B63" s="132">
        <f>VLOOKUP(CONCATENATE($A63,B$9),lookups,MATCH(CONCATENATE($A$7,B$11),'Query Result 1'!$CK$7:$CU$7,FALSE),FALSE)</f>
        <v>3.1979016322055912E-3</v>
      </c>
      <c r="C63" s="41">
        <f>VLOOKUP(CONCATENATE($A63,C$9),lookups,MATCH(CONCATENATE($A$7,C$11),'Query Result 1'!$CK$7:$CU$7,FALSE),FALSE)</f>
        <v>0.74598635541621594</v>
      </c>
      <c r="D63" s="92"/>
      <c r="E63" s="133">
        <f>VLOOKUP(CONCATENATE($A63,E$9),lookups,MATCH(CONCATENATE($A$7,E$11),'Query Result 1'!$CK$7:$CU$7,FALSE),FALSE)</f>
        <v>8.125448464596138E-3</v>
      </c>
      <c r="F63" s="41">
        <f>VLOOKUP(CONCATENATE($A63,F$9),lookups,MATCH(CONCATENATE($A$7,F$11),'Query Result 1'!$CK$7:$CU$7,FALSE),FALSE)</f>
        <v>0.74598635541621594</v>
      </c>
      <c r="G63" s="93"/>
      <c r="H63" s="46"/>
      <c r="I63" s="132"/>
      <c r="J63" s="41"/>
      <c r="K63" s="42"/>
      <c r="L63" s="133"/>
      <c r="M63" s="41"/>
      <c r="N63" s="93"/>
      <c r="O63" s="46"/>
      <c r="P63" s="132"/>
      <c r="Q63" s="41"/>
      <c r="R63" s="93"/>
      <c r="S63" s="133"/>
      <c r="T63" s="41"/>
      <c r="U63" s="93"/>
      <c r="W63" s="106"/>
      <c r="AA63" s="106"/>
      <c r="AG63" s="106"/>
      <c r="AJ63" s="106"/>
    </row>
    <row r="64" spans="1:36" x14ac:dyDescent="0.3">
      <c r="A64" s="45">
        <v>52</v>
      </c>
      <c r="B64" s="132">
        <f>VLOOKUP(CONCATENATE($A64,B$9),lookups,MATCH(CONCATENATE($A$7,B$11),'Query Result 1'!$CK$7:$CU$7,FALSE),FALSE)</f>
        <v>3.0964079456515482E-3</v>
      </c>
      <c r="C64" s="41">
        <f>VLOOKUP(CONCATENATE($A64,C$9),lookups,MATCH(CONCATENATE($A$7,C$11),'Query Result 1'!$CK$7:$CU$7,FALSE),FALSE)</f>
        <v>0.75502770146907117</v>
      </c>
      <c r="D64" s="92"/>
      <c r="E64" s="133">
        <f>VLOOKUP(CONCATENATE($A64,E$9),lookups,MATCH(CONCATENATE($A$7,E$11),'Query Result 1'!$CK$7:$CU$7,FALSE),FALSE)</f>
        <v>8.1484121199337858E-3</v>
      </c>
      <c r="F64" s="41">
        <f>VLOOKUP(CONCATENATE($A64,F$9),lookups,MATCH(CONCATENATE($A$7,F$11),'Query Result 1'!$CK$7:$CU$7,FALSE),FALSE)</f>
        <v>0.75502770146907117</v>
      </c>
      <c r="G64" s="93"/>
      <c r="H64" s="45"/>
      <c r="I64" s="132"/>
      <c r="J64" s="41"/>
      <c r="K64" s="42"/>
      <c r="L64" s="133"/>
      <c r="M64" s="41"/>
      <c r="N64" s="93"/>
      <c r="O64" s="45"/>
      <c r="P64" s="132"/>
      <c r="Q64" s="41"/>
      <c r="R64" s="93"/>
      <c r="S64" s="133"/>
      <c r="T64" s="41"/>
      <c r="U64" s="93"/>
      <c r="W64" s="106"/>
      <c r="AA64" s="106"/>
      <c r="AG64" s="106"/>
      <c r="AJ64" s="106"/>
    </row>
    <row r="65" spans="1:36" x14ac:dyDescent="0.3">
      <c r="A65" s="46">
        <v>53</v>
      </c>
      <c r="B65" s="132">
        <f>VLOOKUP(CONCATENATE($A65,B$9),lookups,MATCH(CONCATENATE($A$7,B$11),'Query Result 1'!$CK$7:$CU$7,FALSE),FALSE)</f>
        <v>3.018161416352901E-3</v>
      </c>
      <c r="C65" s="41">
        <f>VLOOKUP(CONCATENATE($A65,C$9),lookups,MATCH(CONCATENATE($A$7,C$11),'Query Result 1'!$CK$7:$CU$7,FALSE),FALSE)</f>
        <v>0.75502770146907117</v>
      </c>
      <c r="D65" s="92"/>
      <c r="E65" s="133">
        <f>VLOOKUP(CONCATENATE($A65,E$9),lookups,MATCH(CONCATENATE($A$7,E$11),'Query Result 1'!$CK$7:$CU$7,FALSE),FALSE)</f>
        <v>8.1112733687087029E-3</v>
      </c>
      <c r="F65" s="41">
        <f>VLOOKUP(CONCATENATE($A65,F$9),lookups,MATCH(CONCATENATE($A$7,F$11),'Query Result 1'!$CK$7:$CU$7,FALSE),FALSE)</f>
        <v>0.75502770146907117</v>
      </c>
      <c r="G65" s="93"/>
      <c r="H65" s="46"/>
      <c r="I65" s="132"/>
      <c r="J65" s="41"/>
      <c r="K65" s="42"/>
      <c r="L65" s="133"/>
      <c r="M65" s="41"/>
      <c r="N65" s="93"/>
      <c r="O65" s="46"/>
      <c r="P65" s="132"/>
      <c r="Q65" s="41"/>
      <c r="R65" s="93"/>
      <c r="S65" s="133"/>
      <c r="T65" s="41"/>
      <c r="U65" s="93"/>
      <c r="W65" s="106"/>
      <c r="AA65" s="106"/>
      <c r="AG65" s="106"/>
      <c r="AJ65" s="106"/>
    </row>
    <row r="66" spans="1:36" x14ac:dyDescent="0.3">
      <c r="A66" s="46">
        <v>54</v>
      </c>
      <c r="B66" s="132">
        <f>VLOOKUP(CONCATENATE($A66,B$9),lookups,MATCH(CONCATENATE($A$7,B$11),'Query Result 1'!$CK$7:$CU$7,FALSE),FALSE)</f>
        <v>3.0932894245563123E-3</v>
      </c>
      <c r="C66" s="41">
        <f>VLOOKUP(CONCATENATE($A66,C$9),lookups,MATCH(CONCATENATE($A$7,C$11),'Query Result 1'!$CK$7:$CU$7,FALSE),FALSE)</f>
        <v>0.7640690475219265</v>
      </c>
      <c r="D66" s="92"/>
      <c r="E66" s="133">
        <f>VLOOKUP(CONCATENATE($A66,E$9),lookups,MATCH(CONCATENATE($A$7,E$11),'Query Result 1'!$CK$7:$CU$7,FALSE),FALSE)</f>
        <v>8.4494911565829289E-3</v>
      </c>
      <c r="F66" s="41">
        <f>VLOOKUP(CONCATENATE($A66,F$9),lookups,MATCH(CONCATENATE($A$7,F$11),'Query Result 1'!$CK$7:$CU$7,FALSE),FALSE)</f>
        <v>0.7640690475219265</v>
      </c>
      <c r="G66" s="93"/>
      <c r="H66" s="46"/>
      <c r="I66" s="132"/>
      <c r="J66" s="41"/>
      <c r="K66" s="42"/>
      <c r="L66" s="133"/>
      <c r="M66" s="41"/>
      <c r="N66" s="93"/>
      <c r="O66" s="46"/>
      <c r="P66" s="132"/>
      <c r="Q66" s="41"/>
      <c r="R66" s="93"/>
      <c r="S66" s="133"/>
      <c r="T66" s="41"/>
      <c r="U66" s="93"/>
      <c r="W66" s="106"/>
      <c r="AA66" s="106"/>
      <c r="AG66" s="106"/>
      <c r="AJ66" s="106"/>
    </row>
    <row r="67" spans="1:36" x14ac:dyDescent="0.3">
      <c r="A67" s="45">
        <v>55</v>
      </c>
      <c r="B67" s="132">
        <f>VLOOKUP(CONCATENATE($A67,B$9),lookups,MATCH(CONCATENATE($A$7,B$11),'Query Result 1'!$CK$7:$CU$7,FALSE),FALSE)</f>
        <v>2.3139426526650742E-3</v>
      </c>
      <c r="C67" s="41">
        <f>VLOOKUP(CONCATENATE($A67,C$9),lookups,MATCH(CONCATENATE($A$7,C$11),'Query Result 1'!$CK$7:$CU$7,FALSE),FALSE)</f>
        <v>0.7640690475219265</v>
      </c>
      <c r="D67" s="92"/>
      <c r="E67" s="133">
        <f>VLOOKUP(CONCATENATE($A67,E$9),lookups,MATCH(CONCATENATE($A$7,E$11),'Query Result 1'!$CK$7:$CU$7,FALSE),FALSE)</f>
        <v>6.6061616873807341E-3</v>
      </c>
      <c r="F67" s="41">
        <f>VLOOKUP(CONCATENATE($A67,F$9),lookups,MATCH(CONCATENATE($A$7,F$11),'Query Result 1'!$CK$7:$CU$7,FALSE),FALSE)</f>
        <v>0.7640690475219265</v>
      </c>
      <c r="G67" s="93"/>
      <c r="H67" s="45"/>
      <c r="I67" s="132"/>
      <c r="J67" s="41"/>
      <c r="K67" s="42"/>
      <c r="L67" s="133"/>
      <c r="M67" s="41"/>
      <c r="N67" s="93"/>
      <c r="O67" s="45"/>
      <c r="P67" s="132"/>
      <c r="Q67" s="41"/>
      <c r="R67" s="93"/>
      <c r="S67" s="133"/>
      <c r="T67" s="41"/>
      <c r="U67" s="93"/>
      <c r="W67" s="106"/>
      <c r="AA67" s="106"/>
      <c r="AG67" s="106"/>
      <c r="AJ67" s="106"/>
    </row>
    <row r="68" spans="1:36" x14ac:dyDescent="0.3">
      <c r="A68" s="46">
        <v>56</v>
      </c>
      <c r="B68" s="132">
        <f>VLOOKUP(CONCATENATE($A68,B$9),lookups,MATCH(CONCATENATE($A$7,B$11),'Query Result 1'!$CK$7:$CU$7,FALSE),FALSE)</f>
        <v>2.1894853107733846E-3</v>
      </c>
      <c r="C68" s="41">
        <f>VLOOKUP(CONCATENATE($A68,C$9),lookups,MATCH(CONCATENATE($A$7,C$11),'Query Result 1'!$CK$7:$CU$7,FALSE),FALSE)</f>
        <v>0.77228845302452209</v>
      </c>
      <c r="D68" s="92"/>
      <c r="E68" s="133">
        <f>VLOOKUP(CONCATENATE($A68,E$9),lookups,MATCH(CONCATENATE($A$7,E$11),'Query Result 1'!$CK$7:$CU$7,FALSE),FALSE)</f>
        <v>6.3447729192164124E-3</v>
      </c>
      <c r="F68" s="41">
        <f>VLOOKUP(CONCATENATE($A68,F$9),lookups,MATCH(CONCATENATE($A$7,F$11),'Query Result 1'!$CK$7:$CU$7,FALSE),FALSE)</f>
        <v>0.77228845302452209</v>
      </c>
      <c r="G68" s="93"/>
      <c r="H68" s="46"/>
      <c r="I68" s="132"/>
      <c r="J68" s="41"/>
      <c r="K68" s="42"/>
      <c r="L68" s="133"/>
      <c r="M68" s="41"/>
      <c r="N68" s="93"/>
      <c r="O68" s="46"/>
      <c r="P68" s="132"/>
      <c r="Q68" s="41"/>
      <c r="R68" s="93"/>
      <c r="S68" s="133"/>
      <c r="T68" s="41"/>
      <c r="U68" s="93"/>
      <c r="W68" s="106"/>
      <c r="AA68" s="106"/>
      <c r="AG68" s="106"/>
      <c r="AJ68" s="106"/>
    </row>
    <row r="69" spans="1:36" x14ac:dyDescent="0.3">
      <c r="A69" s="46">
        <v>57</v>
      </c>
      <c r="B69" s="132">
        <f>VLOOKUP(CONCATENATE($A69,B$9),lookups,MATCH(CONCATENATE($A$7,B$11),'Query Result 1'!$CK$7:$CU$7,FALSE),FALSE)</f>
        <v>2.0698475014834239E-3</v>
      </c>
      <c r="C69" s="41">
        <f>VLOOKUP(CONCATENATE($A69,C$9),lookups,MATCH(CONCATENATE($A$7,C$11),'Query Result 1'!$CK$7:$CU$7,FALSE),FALSE)</f>
        <v>0.78132979907737732</v>
      </c>
      <c r="D69" s="92"/>
      <c r="E69" s="133">
        <f>VLOOKUP(CONCATENATE($A69,E$9),lookups,MATCH(CONCATENATE($A$7,E$11),'Query Result 1'!$CK$7:$CU$7,FALSE),FALSE)</f>
        <v>6.3700045898960481E-3</v>
      </c>
      <c r="F69" s="41">
        <f>VLOOKUP(CONCATENATE($A69,F$9),lookups,MATCH(CONCATENATE($A$7,F$11),'Query Result 1'!$CK$7:$CU$7,FALSE),FALSE)</f>
        <v>0.78132979907737732</v>
      </c>
      <c r="G69" s="93"/>
      <c r="H69" s="46"/>
      <c r="I69" s="132"/>
      <c r="J69" s="41"/>
      <c r="K69" s="42"/>
      <c r="L69" s="133"/>
      <c r="M69" s="41"/>
      <c r="N69" s="93"/>
      <c r="O69" s="46"/>
      <c r="P69" s="132"/>
      <c r="Q69" s="41"/>
      <c r="R69" s="93"/>
      <c r="S69" s="133"/>
      <c r="T69" s="41"/>
      <c r="U69" s="93"/>
      <c r="W69" s="106"/>
      <c r="AA69" s="106"/>
      <c r="AG69" s="106"/>
      <c r="AJ69" s="106"/>
    </row>
    <row r="70" spans="1:36" x14ac:dyDescent="0.3">
      <c r="A70" s="45">
        <v>58</v>
      </c>
      <c r="B70" s="132">
        <f>VLOOKUP(CONCATENATE($A70,B$9),lookups,MATCH(CONCATENATE($A$7,B$11),'Query Result 1'!$CK$7:$CU$7,FALSE),FALSE)</f>
        <v>1.9958535009510074E-3</v>
      </c>
      <c r="C70" s="41">
        <f>VLOOKUP(CONCATENATE($A70,C$9),lookups,MATCH(CONCATENATE($A$7,C$11),'Query Result 1'!$CK$7:$CU$7,FALSE),FALSE)</f>
        <v>0.78132979907737732</v>
      </c>
      <c r="D70" s="92"/>
      <c r="E70" s="133">
        <f>VLOOKUP(CONCATENATE($A70,E$9),lookups,MATCH(CONCATENATE($A$7,E$11),'Query Result 1'!$CK$7:$CU$7,FALSE),FALSE)</f>
        <v>6.2670933937532623E-3</v>
      </c>
      <c r="F70" s="41">
        <f>VLOOKUP(CONCATENATE($A70,F$9),lookups,MATCH(CONCATENATE($A$7,F$11),'Query Result 1'!$CK$7:$CU$7,FALSE),FALSE)</f>
        <v>0.78132979907737732</v>
      </c>
      <c r="G70" s="93"/>
      <c r="H70" s="45"/>
      <c r="I70" s="132"/>
      <c r="J70" s="41"/>
      <c r="K70" s="42"/>
      <c r="L70" s="133"/>
      <c r="M70" s="41"/>
      <c r="N70" s="93"/>
      <c r="O70" s="45"/>
      <c r="P70" s="132"/>
      <c r="Q70" s="41"/>
      <c r="R70" s="93"/>
      <c r="S70" s="133"/>
      <c r="T70" s="41"/>
      <c r="U70" s="93"/>
      <c r="W70" s="106"/>
      <c r="AA70" s="106"/>
      <c r="AG70" s="106"/>
      <c r="AJ70" s="106"/>
    </row>
    <row r="71" spans="1:36" x14ac:dyDescent="0.3">
      <c r="A71" s="46">
        <v>59</v>
      </c>
      <c r="B71" s="132">
        <f>VLOOKUP(CONCATENATE($A71,B$9),lookups,MATCH(CONCATENATE($A$7,B$11),'Query Result 1'!$CK$7:$CU$7,FALSE),FALSE)</f>
        <v>1.6857024029339046E-3</v>
      </c>
      <c r="C71" s="41">
        <f>VLOOKUP(CONCATENATE($A71,C$9),lookups,MATCH(CONCATENATE($A$7,C$11),'Query Result 1'!$CK$7:$CU$7,FALSE),FALSE)</f>
        <v>0.79037114513023266</v>
      </c>
      <c r="D71" s="92"/>
      <c r="E71" s="133">
        <f>VLOOKUP(CONCATENATE($A71,E$9),lookups,MATCH(CONCATENATE($A$7,E$11),'Query Result 1'!$CK$7:$CU$7,FALSE),FALSE)</f>
        <v>5.6334666075848671E-3</v>
      </c>
      <c r="F71" s="41">
        <f>VLOOKUP(CONCATENATE($A71,F$9),lookups,MATCH(CONCATENATE($A$7,F$11),'Query Result 1'!$CK$7:$CU$7,FALSE),FALSE)</f>
        <v>0.79037114513023266</v>
      </c>
      <c r="G71" s="93"/>
      <c r="H71" s="46"/>
      <c r="I71" s="132"/>
      <c r="J71" s="41"/>
      <c r="K71" s="42"/>
      <c r="L71" s="133"/>
      <c r="M71" s="41"/>
      <c r="N71" s="93"/>
      <c r="O71" s="46"/>
      <c r="P71" s="132"/>
      <c r="Q71" s="41"/>
      <c r="R71" s="93"/>
      <c r="S71" s="133"/>
      <c r="T71" s="41"/>
      <c r="U71" s="93"/>
      <c r="W71" s="106"/>
      <c r="AA71" s="106"/>
      <c r="AG71" s="106"/>
      <c r="AJ71" s="106"/>
    </row>
    <row r="72" spans="1:36" x14ac:dyDescent="0.3">
      <c r="A72" s="46">
        <v>60</v>
      </c>
      <c r="B72" s="132">
        <f>VLOOKUP(CONCATENATE($A72,B$9),lookups,MATCH(CONCATENATE($A$7,B$11),'Query Result 1'!$CK$7:$CU$7,FALSE),FALSE)</f>
        <v>1.4152415734016233E-3</v>
      </c>
      <c r="C72" s="41">
        <f>VLOOKUP(CONCATENATE($A72,C$9),lookups,MATCH(CONCATENATE($A$7,C$11),'Query Result 1'!$CK$7:$CU$7,FALSE),FALSE)</f>
        <v>0.79037114513023266</v>
      </c>
      <c r="D72" s="92"/>
      <c r="E72" s="133">
        <f>VLOOKUP(CONCATENATE($A72,E$9),lookups,MATCH(CONCATENATE($A$7,E$11),'Query Result 1'!$CK$7:$CU$7,FALSE),FALSE)</f>
        <v>4.689972225317118E-3</v>
      </c>
      <c r="F72" s="41">
        <f>VLOOKUP(CONCATENATE($A72,F$9),lookups,MATCH(CONCATENATE($A$7,F$11),'Query Result 1'!$CK$7:$CU$7,FALSE),FALSE)</f>
        <v>0.79037114513023266</v>
      </c>
      <c r="G72" s="93"/>
      <c r="H72" s="46"/>
      <c r="I72" s="132"/>
      <c r="J72" s="41"/>
      <c r="K72" s="42"/>
      <c r="L72" s="133"/>
      <c r="M72" s="41"/>
      <c r="N72" s="93"/>
      <c r="O72" s="46"/>
      <c r="P72" s="132"/>
      <c r="Q72" s="41"/>
      <c r="R72" s="93"/>
      <c r="S72" s="133"/>
      <c r="T72" s="41"/>
      <c r="U72" s="93"/>
      <c r="W72" s="106"/>
      <c r="AA72" s="106"/>
      <c r="AG72" s="106"/>
      <c r="AJ72" s="106"/>
    </row>
    <row r="73" spans="1:36" x14ac:dyDescent="0.3">
      <c r="A73" s="45">
        <v>61</v>
      </c>
      <c r="B73" s="132">
        <f>VLOOKUP(CONCATENATE($A73,B$9),lookups,MATCH(CONCATENATE($A$7,B$11),'Query Result 1'!$CK$7:$CU$7,FALSE),FALSE)</f>
        <v>1.292768744934175E-3</v>
      </c>
      <c r="C73" s="41">
        <f>VLOOKUP(CONCATENATE($A73,C$9),lookups,MATCH(CONCATENATE($A$7,C$11),'Query Result 1'!$CK$7:$CU$7,FALSE),FALSE)</f>
        <v>0.79941249118308799</v>
      </c>
      <c r="D73" s="92"/>
      <c r="E73" s="133">
        <f>VLOOKUP(CONCATENATE($A73,E$9),lookups,MATCH(CONCATENATE($A$7,E$11),'Query Result 1'!$CK$7:$CU$7,FALSE),FALSE)</f>
        <v>4.5306441475423363E-3</v>
      </c>
      <c r="F73" s="41">
        <f>VLOOKUP(CONCATENATE($A73,F$9),lookups,MATCH(CONCATENATE($A$7,F$11),'Query Result 1'!$CK$7:$CU$7,FALSE),FALSE)</f>
        <v>0.79941249118308799</v>
      </c>
      <c r="G73" s="93"/>
      <c r="H73" s="45"/>
      <c r="I73" s="132"/>
      <c r="J73" s="41"/>
      <c r="K73" s="42"/>
      <c r="L73" s="133"/>
      <c r="M73" s="41"/>
      <c r="N73" s="93"/>
      <c r="O73" s="45"/>
      <c r="P73" s="132"/>
      <c r="Q73" s="41"/>
      <c r="R73" s="93"/>
      <c r="S73" s="133"/>
      <c r="T73" s="41"/>
      <c r="U73" s="93"/>
      <c r="W73" s="106"/>
      <c r="AA73" s="106"/>
      <c r="AG73" s="106"/>
      <c r="AJ73" s="106"/>
    </row>
    <row r="74" spans="1:36" x14ac:dyDescent="0.3">
      <c r="A74" s="46">
        <v>62</v>
      </c>
      <c r="B74" s="132">
        <f>VLOOKUP(CONCATENATE($A74,B$9),lookups,MATCH(CONCATENATE($A$7,B$11),'Query Result 1'!$CK$7:$CU$7,FALSE),FALSE)</f>
        <v>1.154986812908296E-3</v>
      </c>
      <c r="C74" s="41">
        <f>VLOOKUP(CONCATENATE($A74,C$9),lookups,MATCH(CONCATENATE($A$7,C$11),'Query Result 1'!$CK$7:$CU$7,FALSE),FALSE)</f>
        <v>0.79941249118308799</v>
      </c>
      <c r="D74" s="92"/>
      <c r="E74" s="133">
        <f>VLOOKUP(CONCATENATE($A74,E$9),lookups,MATCH(CONCATENATE($A$7,E$11),'Query Result 1'!$CK$7:$CU$7,FALSE),FALSE)</f>
        <v>4.3477854105944099E-3</v>
      </c>
      <c r="F74" s="41">
        <f>VLOOKUP(CONCATENATE($A74,F$9),lookups,MATCH(CONCATENATE($A$7,F$11),'Query Result 1'!$CK$7:$CU$7,FALSE),FALSE)</f>
        <v>0.79941249118308799</v>
      </c>
      <c r="G74" s="93"/>
      <c r="H74" s="46"/>
      <c r="I74" s="132"/>
      <c r="J74" s="41"/>
      <c r="K74" s="42"/>
      <c r="L74" s="133"/>
      <c r="M74" s="41"/>
      <c r="N74" s="93"/>
      <c r="O74" s="46"/>
      <c r="P74" s="132"/>
      <c r="Q74" s="41"/>
      <c r="R74" s="93"/>
      <c r="S74" s="133"/>
      <c r="T74" s="41"/>
      <c r="U74" s="93"/>
      <c r="W74" s="106"/>
      <c r="AA74" s="106"/>
      <c r="AG74" s="106"/>
      <c r="AJ74" s="106"/>
    </row>
    <row r="75" spans="1:36" x14ac:dyDescent="0.3">
      <c r="A75" s="46">
        <v>63</v>
      </c>
      <c r="B75" s="132">
        <f>VLOOKUP(CONCATENATE($A75,B$9),lookups,MATCH(CONCATENATE($A$7,B$11),'Query Result 1'!$CK$7:$CU$7,FALSE),FALSE)</f>
        <v>1.0155038693759244E-3</v>
      </c>
      <c r="C75" s="41">
        <f>VLOOKUP(CONCATENATE($A75,C$9),lookups,MATCH(CONCATENATE($A$7,C$11),'Query Result 1'!$CK$7:$CU$7,FALSE),FALSE)</f>
        <v>0.80845383723594322</v>
      </c>
      <c r="D75" s="92"/>
      <c r="E75" s="133">
        <f>VLOOKUP(CONCATENATE($A75,E$9),lookups,MATCH(CONCATENATE($A$7,E$11),'Query Result 1'!$CK$7:$CU$7,FALSE),FALSE)</f>
        <v>3.777663054001729E-3</v>
      </c>
      <c r="F75" s="41">
        <f>VLOOKUP(CONCATENATE($A75,F$9),lookups,MATCH(CONCATENATE($A$7,F$11),'Query Result 1'!$CK$7:$CU$7,FALSE),FALSE)</f>
        <v>0.80845383723594322</v>
      </c>
      <c r="G75" s="93"/>
      <c r="H75" s="46"/>
      <c r="I75" s="132"/>
      <c r="J75" s="41"/>
      <c r="K75" s="42"/>
      <c r="L75" s="133"/>
      <c r="M75" s="41"/>
      <c r="N75" s="93"/>
      <c r="O75" s="46"/>
      <c r="P75" s="132"/>
      <c r="Q75" s="41"/>
      <c r="R75" s="93"/>
      <c r="S75" s="133"/>
      <c r="T75" s="41"/>
      <c r="U75" s="93"/>
      <c r="W75" s="106"/>
      <c r="AA75" s="106"/>
      <c r="AG75" s="106"/>
      <c r="AJ75" s="106"/>
    </row>
    <row r="76" spans="1:36" x14ac:dyDescent="0.3">
      <c r="A76" s="45">
        <v>64</v>
      </c>
      <c r="B76" s="132">
        <f>VLOOKUP(CONCATENATE($A76,B$9),lookups,MATCH(CONCATENATE($A$7,B$11),'Query Result 1'!$CK$7:$CU$7,FALSE),FALSE)</f>
        <v>8.3037711708600851E-4</v>
      </c>
      <c r="C76" s="41">
        <f>VLOOKUP(CONCATENATE($A76,C$9),lookups,MATCH(CONCATENATE($A$7,C$11),'Query Result 1'!$CK$7:$CU$7,FALSE),FALSE)</f>
        <v>0.80845383723594322</v>
      </c>
      <c r="D76" s="92"/>
      <c r="E76" s="133">
        <f>VLOOKUP(CONCATENATE($A76,E$9),lookups,MATCH(CONCATENATE($A$7,E$11),'Query Result 1'!$CK$7:$CU$7,FALSE),FALSE)</f>
        <v>3.5551140485689816E-3</v>
      </c>
      <c r="F76" s="41">
        <f>VLOOKUP(CONCATENATE($A76,F$9),lookups,MATCH(CONCATENATE($A$7,F$11),'Query Result 1'!$CK$7:$CU$7,FALSE),FALSE)</f>
        <v>0.80845383723594322</v>
      </c>
      <c r="G76" s="93"/>
      <c r="H76" s="45"/>
      <c r="I76" s="132"/>
      <c r="J76" s="41"/>
      <c r="K76" s="42"/>
      <c r="L76" s="133"/>
      <c r="M76" s="41"/>
      <c r="N76" s="93"/>
      <c r="O76" s="45"/>
      <c r="P76" s="132"/>
      <c r="Q76" s="41"/>
      <c r="R76" s="93"/>
      <c r="S76" s="133"/>
      <c r="T76" s="41"/>
      <c r="U76" s="93"/>
      <c r="W76" s="106"/>
      <c r="AA76" s="106"/>
      <c r="AG76" s="106"/>
      <c r="AJ76" s="106"/>
    </row>
    <row r="77" spans="1:36" x14ac:dyDescent="0.3">
      <c r="A77" s="46">
        <v>65</v>
      </c>
      <c r="B77" s="132">
        <f>VLOOKUP(CONCATENATE($A77,B$9),lookups,MATCH(CONCATENATE($A$7,B$11),'Query Result 1'!$CK$7:$CU$7,FALSE),FALSE)</f>
        <v>7.2945043436746331E-4</v>
      </c>
      <c r="C77" s="41">
        <f>VLOOKUP(CONCATENATE($A77,C$9),lookups,MATCH(CONCATENATE($A$7,C$11),'Query Result 1'!$CK$7:$CU$7,FALSE),FALSE)</f>
        <v>0.82571458879139426</v>
      </c>
      <c r="D77" s="92"/>
      <c r="E77" s="133">
        <f>VLOOKUP(CONCATENATE($A77,E$9),lookups,MATCH(CONCATENATE($A$7,E$11),'Query Result 1'!$CK$7:$CU$7,FALSE),FALSE)</f>
        <v>3.2880552420496848E-3</v>
      </c>
      <c r="F77" s="41">
        <f>VLOOKUP(CONCATENATE($A77,F$9),lookups,MATCH(CONCATENATE($A$7,F$11),'Query Result 1'!$CK$7:$CU$7,FALSE),FALSE)</f>
        <v>0.82571458879139426</v>
      </c>
      <c r="G77" s="93"/>
      <c r="H77" s="46"/>
      <c r="I77" s="132"/>
      <c r="J77" s="41"/>
      <c r="K77" s="42"/>
      <c r="L77" s="133"/>
      <c r="M77" s="41"/>
      <c r="N77" s="93"/>
      <c r="O77" s="46"/>
      <c r="P77" s="132"/>
      <c r="Q77" s="41"/>
      <c r="R77" s="93"/>
      <c r="S77" s="133"/>
      <c r="T77" s="41"/>
      <c r="U77" s="93"/>
      <c r="W77" s="106"/>
      <c r="AA77" s="106"/>
      <c r="AG77" s="106"/>
      <c r="AJ77" s="106"/>
    </row>
    <row r="78" spans="1:36" x14ac:dyDescent="0.3">
      <c r="A78" s="46">
        <v>66</v>
      </c>
      <c r="B78" s="132">
        <f>VLOOKUP(CONCATENATE($A78,B$9),lookups,MATCH(CONCATENATE($A$7,B$11),'Query Result 1'!$CK$7:$CU$7,FALSE),FALSE)</f>
        <v>6.3362678616839501E-4</v>
      </c>
      <c r="C78" s="41">
        <f>VLOOKUP(CONCATENATE($A78,C$9),lookups,MATCH(CONCATENATE($A$7,C$11),'Query Result 1'!$CK$7:$CU$7,FALSE),FALSE)</f>
        <v>0.82571458879139426</v>
      </c>
      <c r="D78" s="92"/>
      <c r="E78" s="133">
        <f>VLOOKUP(CONCATENATE($A78,E$9),lookups,MATCH(CONCATENATE($A$7,E$11),'Query Result 1'!$CK$7:$CU$7,FALSE),FALSE)</f>
        <v>2.9274408026733097E-3</v>
      </c>
      <c r="F78" s="41">
        <f>VLOOKUP(CONCATENATE($A78,F$9),lookups,MATCH(CONCATENATE($A$7,F$11),'Query Result 1'!$CK$7:$CU$7,FALSE),FALSE)</f>
        <v>0.82571458879139426</v>
      </c>
      <c r="G78" s="93"/>
      <c r="H78" s="46"/>
      <c r="I78" s="132"/>
      <c r="J78" s="41"/>
      <c r="K78" s="42"/>
      <c r="L78" s="133"/>
      <c r="M78" s="41"/>
      <c r="N78" s="93"/>
      <c r="O78" s="46"/>
      <c r="P78" s="132"/>
      <c r="Q78" s="41"/>
      <c r="R78" s="93"/>
      <c r="S78" s="133"/>
      <c r="T78" s="41"/>
      <c r="U78" s="93"/>
      <c r="W78" s="106"/>
      <c r="AA78" s="106"/>
      <c r="AG78" s="106"/>
      <c r="AJ78" s="106"/>
    </row>
    <row r="79" spans="1:36" x14ac:dyDescent="0.3">
      <c r="A79" s="45">
        <v>67</v>
      </c>
      <c r="B79" s="132">
        <f>VLOOKUP(CONCATENATE($A79,B$9),lookups,MATCH(CONCATENATE($A$7,B$11),'Query Result 1'!$CK$7:$CU$7,FALSE),FALSE)</f>
        <v>5.5396274728100397E-4</v>
      </c>
      <c r="C79" s="41">
        <f>VLOOKUP(CONCATENATE($A79,C$9),lookups,MATCH(CONCATENATE($A$7,C$11),'Query Result 1'!$CK$7:$CU$7,FALSE),FALSE)</f>
        <v>0.83475593484424959</v>
      </c>
      <c r="D79" s="92"/>
      <c r="E79" s="133">
        <f>VLOOKUP(CONCATENATE($A79,E$9),lookups,MATCH(CONCATENATE($A$7,E$11),'Query Result 1'!$CK$7:$CU$7,FALSE),FALSE)</f>
        <v>2.5770324323358884E-3</v>
      </c>
      <c r="F79" s="41">
        <f>VLOOKUP(CONCATENATE($A79,F$9),lookups,MATCH(CONCATENATE($A$7,F$11),'Query Result 1'!$CK$7:$CU$7,FALSE),FALSE)</f>
        <v>0.83475593484424959</v>
      </c>
      <c r="G79" s="93"/>
      <c r="H79" s="45"/>
      <c r="I79" s="132"/>
      <c r="J79" s="41"/>
      <c r="K79" s="42"/>
      <c r="L79" s="133"/>
      <c r="M79" s="41"/>
      <c r="N79" s="93"/>
      <c r="O79" s="45"/>
      <c r="P79" s="132"/>
      <c r="Q79" s="41"/>
      <c r="R79" s="93"/>
      <c r="S79" s="133"/>
      <c r="T79" s="41"/>
      <c r="U79" s="93"/>
      <c r="W79" s="106"/>
      <c r="AA79" s="106"/>
      <c r="AG79" s="106"/>
      <c r="AJ79" s="106"/>
    </row>
    <row r="80" spans="1:36" x14ac:dyDescent="0.3">
      <c r="A80" s="46">
        <v>68</v>
      </c>
      <c r="B80" s="132">
        <f>VLOOKUP(CONCATENATE($A80,B$9),lookups,MATCH(CONCATENATE($A$7,B$11),'Query Result 1'!$CK$7:$CU$7,FALSE),FALSE)</f>
        <v>4.3602594949753538E-4</v>
      </c>
      <c r="C80" s="41">
        <f>VLOOKUP(CONCATENATE($A80,C$9),lookups,MATCH(CONCATENATE($A$7,C$11),'Query Result 1'!$CK$7:$CU$7,FALSE),FALSE)</f>
        <v>0.84379728089710482</v>
      </c>
      <c r="D80" s="92"/>
      <c r="E80" s="133">
        <f>VLOOKUP(CONCATENATE($A80,E$9),lookups,MATCH(CONCATENATE($A$7,E$11),'Query Result 1'!$CK$7:$CU$7,FALSE),FALSE)</f>
        <v>2.3153601622538174E-3</v>
      </c>
      <c r="F80" s="41">
        <f>VLOOKUP(CONCATENATE($A80,F$9),lookups,MATCH(CONCATENATE($A$7,F$11),'Query Result 1'!$CK$7:$CU$7,FALSE),FALSE)</f>
        <v>0.84379728089710482</v>
      </c>
      <c r="G80" s="93"/>
      <c r="H80" s="46"/>
      <c r="I80" s="132"/>
      <c r="J80" s="41"/>
      <c r="K80" s="42"/>
      <c r="L80" s="133"/>
      <c r="M80" s="41"/>
      <c r="N80" s="93"/>
      <c r="O80" s="46"/>
      <c r="P80" s="132"/>
      <c r="Q80" s="41"/>
      <c r="R80" s="93"/>
      <c r="S80" s="133"/>
      <c r="T80" s="41"/>
      <c r="U80" s="93"/>
      <c r="W80" s="106"/>
      <c r="AA80" s="106"/>
      <c r="AG80" s="106"/>
      <c r="AJ80" s="106"/>
    </row>
    <row r="81" spans="1:36" x14ac:dyDescent="0.3">
      <c r="A81" s="46">
        <v>69</v>
      </c>
      <c r="B81" s="132">
        <f>VLOOKUP(CONCATENATE($A81,B$9),lookups,MATCH(CONCATENATE($A$7,B$11),'Query Result 1'!$CK$7:$CU$7,FALSE),FALSE)</f>
        <v>4.0257272320318611E-4</v>
      </c>
      <c r="C81" s="41">
        <f>VLOOKUP(CONCATENATE($A81,C$9),lookups,MATCH(CONCATENATE($A$7,C$11),'Query Result 1'!$CK$7:$CU$7,FALSE),FALSE)</f>
        <v>0.85283862694996015</v>
      </c>
      <c r="D81" s="92"/>
      <c r="E81" s="133">
        <f>VLOOKUP(CONCATENATE($A81,E$9),lookups,MATCH(CONCATENATE($A$7,E$11),'Query Result 1'!$CK$7:$CU$7,FALSE),FALSE)</f>
        <v>2.1690731726954765E-3</v>
      </c>
      <c r="F81" s="41">
        <f>VLOOKUP(CONCATENATE($A81,F$9),lookups,MATCH(CONCATENATE($A$7,F$11),'Query Result 1'!$CK$7:$CU$7,FALSE),FALSE)</f>
        <v>0.85283862694996015</v>
      </c>
      <c r="G81" s="93"/>
      <c r="H81" s="46"/>
      <c r="I81" s="132"/>
      <c r="J81" s="41"/>
      <c r="K81" s="42"/>
      <c r="L81" s="133"/>
      <c r="M81" s="41"/>
      <c r="N81" s="93"/>
      <c r="O81" s="46"/>
      <c r="P81" s="132"/>
      <c r="Q81" s="41"/>
      <c r="R81" s="93"/>
      <c r="S81" s="133"/>
      <c r="T81" s="41"/>
      <c r="U81" s="93"/>
      <c r="W81" s="106"/>
      <c r="AA81" s="106"/>
      <c r="AG81" s="106"/>
      <c r="AJ81" s="106"/>
    </row>
    <row r="82" spans="1:36" x14ac:dyDescent="0.3">
      <c r="A82" s="45">
        <v>70</v>
      </c>
      <c r="B82" s="132">
        <f>VLOOKUP(CONCATENATE($A82,B$9),lookups,MATCH(CONCATENATE($A$7,B$11),'Query Result 1'!$CK$7:$CU$7,FALSE),FALSE)</f>
        <v>3.3935179554522095E-4</v>
      </c>
      <c r="C82" s="41">
        <f>VLOOKUP(CONCATENATE($A82,C$9),lookups,MATCH(CONCATENATE($A$7,C$11),'Query Result 1'!$CK$7:$CU$7,FALSE),FALSE)</f>
        <v>0.86105803245255597</v>
      </c>
      <c r="D82" s="92"/>
      <c r="E82" s="133">
        <f>VLOOKUP(CONCATENATE($A82,E$9),lookups,MATCH(CONCATENATE($A$7,E$11),'Query Result 1'!$CK$7:$CU$7,FALSE),FALSE)</f>
        <v>1.8317058905744968E-3</v>
      </c>
      <c r="F82" s="41">
        <f>VLOOKUP(CONCATENATE($A82,F$9),lookups,MATCH(CONCATENATE($A$7,F$11),'Query Result 1'!$CK$7:$CU$7,FALSE),FALSE)</f>
        <v>0.86105803245255597</v>
      </c>
      <c r="G82" s="93"/>
      <c r="H82" s="45"/>
      <c r="I82" s="132"/>
      <c r="J82" s="41"/>
      <c r="K82" s="42"/>
      <c r="L82" s="133"/>
      <c r="M82" s="41"/>
      <c r="N82" s="93"/>
      <c r="O82" s="45"/>
      <c r="P82" s="132"/>
      <c r="Q82" s="41"/>
      <c r="R82" s="93"/>
      <c r="S82" s="133"/>
      <c r="T82" s="41"/>
      <c r="U82" s="93"/>
      <c r="W82" s="106"/>
      <c r="AA82" s="106"/>
      <c r="AG82" s="106"/>
      <c r="AJ82" s="106"/>
    </row>
    <row r="83" spans="1:36" x14ac:dyDescent="0.3">
      <c r="A83" s="46">
        <v>71</v>
      </c>
      <c r="B83" s="132">
        <f>VLOOKUP(CONCATENATE($A83,B$9),lookups,MATCH(CONCATENATE($A$7,B$11),'Query Result 1'!$CK$7:$CU$7,FALSE),FALSE)</f>
        <v>2.7783187939374817E-4</v>
      </c>
      <c r="C83" s="41">
        <f>VLOOKUP(CONCATENATE($A83,C$9),lookups,MATCH(CONCATENATE($A$7,C$11),'Query Result 1'!$CK$7:$CU$7,FALSE),FALSE)</f>
        <v>0.87009937850541086</v>
      </c>
      <c r="D83" s="92"/>
      <c r="E83" s="133">
        <f>VLOOKUP(CONCATENATE($A83,E$9),lookups,MATCH(CONCATENATE($A$7,E$11),'Query Result 1'!$CK$7:$CU$7,FALSE),FALSE)</f>
        <v>1.5898787547348363E-3</v>
      </c>
      <c r="F83" s="41">
        <f>VLOOKUP(CONCATENATE($A83,F$9),lookups,MATCH(CONCATENATE($A$7,F$11),'Query Result 1'!$CK$7:$CU$7,FALSE),FALSE)</f>
        <v>0.87009937850541086</v>
      </c>
      <c r="G83" s="93"/>
      <c r="H83" s="46"/>
      <c r="I83" s="132"/>
      <c r="J83" s="41"/>
      <c r="K83" s="42"/>
      <c r="L83" s="133"/>
      <c r="M83" s="41"/>
      <c r="N83" s="93"/>
      <c r="O83" s="46"/>
      <c r="P83" s="132"/>
      <c r="Q83" s="41"/>
      <c r="R83" s="93"/>
      <c r="S83" s="133"/>
      <c r="T83" s="41"/>
      <c r="U83" s="93"/>
      <c r="W83" s="106"/>
      <c r="AA83" s="106"/>
      <c r="AG83" s="106"/>
      <c r="AJ83" s="106"/>
    </row>
    <row r="84" spans="1:36" x14ac:dyDescent="0.3">
      <c r="A84" s="46">
        <v>72</v>
      </c>
      <c r="B84" s="132">
        <f>VLOOKUP(CONCATENATE($A84,B$9),lookups,MATCH(CONCATENATE($A$7,B$11),'Query Result 1'!$CK$7:$CU$7,FALSE),FALSE)</f>
        <v>2.2453351885698831E-4</v>
      </c>
      <c r="C84" s="41">
        <f>VLOOKUP(CONCATENATE($A84,C$9),lookups,MATCH(CONCATENATE($A$7,C$11),'Query Result 1'!$CK$7:$CU$7,FALSE),FALSE)</f>
        <v>0.87914072455826642</v>
      </c>
      <c r="D84" s="92"/>
      <c r="E84" s="133">
        <f>VLOOKUP(CONCATENATE($A84,E$9),lookups,MATCH(CONCATENATE($A$7,E$11),'Query Result 1'!$CK$7:$CU$7,FALSE),FALSE)</f>
        <v>1.2978717794536522E-3</v>
      </c>
      <c r="F84" s="41">
        <f>VLOOKUP(CONCATENATE($A84,F$9),lookups,MATCH(CONCATENATE($A$7,F$11),'Query Result 1'!$CK$7:$CU$7,FALSE),FALSE)</f>
        <v>0.87914072455826642</v>
      </c>
      <c r="G84" s="93"/>
      <c r="H84" s="46"/>
      <c r="I84" s="132"/>
      <c r="J84" s="41"/>
      <c r="K84" s="42"/>
      <c r="L84" s="133"/>
      <c r="M84" s="41"/>
      <c r="N84" s="93"/>
      <c r="O84" s="46"/>
      <c r="P84" s="132"/>
      <c r="Q84" s="41"/>
      <c r="R84" s="93"/>
      <c r="S84" s="133"/>
      <c r="T84" s="41"/>
      <c r="U84" s="93"/>
      <c r="W84" s="106"/>
      <c r="AA84" s="106"/>
      <c r="AG84" s="106"/>
      <c r="AJ84" s="106"/>
    </row>
    <row r="85" spans="1:36" x14ac:dyDescent="0.3">
      <c r="A85" s="45">
        <v>73</v>
      </c>
      <c r="B85" s="132">
        <f>VLOOKUP(CONCATENATE($A85,B$9),lookups,MATCH(CONCATENATE($A$7,B$11),'Query Result 1'!$CK$7:$CU$7,FALSE),FALSE)</f>
        <v>1.805907216059363E-4</v>
      </c>
      <c r="C85" s="41">
        <f>VLOOKUP(CONCATENATE($A85,C$9),lookups,MATCH(CONCATENATE($A$7,C$11),'Query Result 1'!$CK$7:$CU$7,FALSE),FALSE)</f>
        <v>0.88818207061112164</v>
      </c>
      <c r="D85" s="92"/>
      <c r="E85" s="133">
        <f>VLOOKUP(CONCATENATE($A85,E$9),lookups,MATCH(CONCATENATE($A$7,E$11),'Query Result 1'!$CK$7:$CU$7,FALSE),FALSE)</f>
        <v>1.0435705592330478E-3</v>
      </c>
      <c r="F85" s="41">
        <f>VLOOKUP(CONCATENATE($A85,F$9),lookups,MATCH(CONCATENATE($A$7,F$11),'Query Result 1'!$CK$7:$CU$7,FALSE),FALSE)</f>
        <v>0.88818207061112164</v>
      </c>
      <c r="G85" s="93"/>
      <c r="H85" s="45"/>
      <c r="I85" s="132"/>
      <c r="J85" s="41"/>
      <c r="K85" s="42"/>
      <c r="L85" s="133"/>
      <c r="M85" s="41"/>
      <c r="N85" s="93"/>
      <c r="O85" s="45"/>
      <c r="P85" s="132"/>
      <c r="Q85" s="41"/>
      <c r="R85" s="93"/>
      <c r="S85" s="133"/>
      <c r="T85" s="41"/>
      <c r="U85" s="93"/>
      <c r="W85" s="106"/>
      <c r="AA85" s="106"/>
      <c r="AG85" s="106"/>
      <c r="AJ85" s="106"/>
    </row>
    <row r="86" spans="1:36" x14ac:dyDescent="0.3">
      <c r="A86" s="46">
        <v>74</v>
      </c>
      <c r="B86" s="132">
        <f>VLOOKUP(CONCATENATE($A86,B$9),lookups,MATCH(CONCATENATE($A$7,B$11),'Query Result 1'!$CK$7:$CU$7,FALSE),FALSE)</f>
        <v>1.2587485148043284E-4</v>
      </c>
      <c r="C86" s="41">
        <f>VLOOKUP(CONCATENATE($A86,C$9),lookups,MATCH(CONCATENATE($A$7,C$11),'Query Result 1'!$CK$7:$CU$7,FALSE),FALSE)</f>
        <v>0.89722341666397698</v>
      </c>
      <c r="D86" s="92"/>
      <c r="E86" s="133">
        <f>VLOOKUP(CONCATENATE($A86,E$9),lookups,MATCH(CONCATENATE($A$7,E$11),'Query Result 1'!$CK$7:$CU$7,FALSE),FALSE)</f>
        <v>8.2300606722454173E-4</v>
      </c>
      <c r="F86" s="41">
        <f>VLOOKUP(CONCATENATE($A86,F$9),lookups,MATCH(CONCATENATE($A$7,F$11),'Query Result 1'!$CK$7:$CU$7,FALSE),FALSE)</f>
        <v>0.89722341666397698</v>
      </c>
      <c r="G86" s="93"/>
      <c r="H86" s="46"/>
      <c r="I86" s="132"/>
      <c r="J86" s="41"/>
      <c r="K86" s="42"/>
      <c r="L86" s="133"/>
      <c r="M86" s="41"/>
      <c r="N86" s="93"/>
      <c r="O86" s="46"/>
      <c r="P86" s="132"/>
      <c r="Q86" s="41"/>
      <c r="R86" s="93"/>
      <c r="S86" s="133"/>
      <c r="T86" s="41"/>
      <c r="U86" s="93"/>
      <c r="W86" s="106"/>
      <c r="AA86" s="106"/>
      <c r="AG86" s="106"/>
      <c r="AJ86" s="106"/>
    </row>
    <row r="87" spans="1:36" x14ac:dyDescent="0.3">
      <c r="A87" s="46">
        <v>75</v>
      </c>
      <c r="B87" s="132">
        <f>VLOOKUP(CONCATENATE($A87,B$9),lookups,MATCH(CONCATENATE($A$7,B$11),'Query Result 1'!$CK$7:$CU$7,FALSE),FALSE)</f>
        <v>9.6957655870063135E-5</v>
      </c>
      <c r="C87" s="41">
        <f>VLOOKUP(CONCATENATE($A87,C$9),lookups,MATCH(CONCATENATE($A$7,C$11),'Query Result 1'!$CK$7:$CU$7,FALSE),FALSE)</f>
        <v>0.89722341666397698</v>
      </c>
      <c r="D87" s="92"/>
      <c r="E87" s="133">
        <f>VLOOKUP(CONCATENATE($A87,E$9),lookups,MATCH(CONCATENATE($A$7,E$11),'Query Result 1'!$CK$7:$CU$7,FALSE),FALSE)</f>
        <v>6.6963152972248285E-4</v>
      </c>
      <c r="F87" s="41">
        <f>VLOOKUP(CONCATENATE($A87,F$9),lookups,MATCH(CONCATENATE($A$7,F$11),'Query Result 1'!$CK$7:$CU$7,FALSE),FALSE)</f>
        <v>0.89722341666397698</v>
      </c>
      <c r="G87" s="93"/>
      <c r="H87" s="46"/>
      <c r="I87" s="132"/>
      <c r="J87" s="41"/>
      <c r="K87" s="42"/>
      <c r="L87" s="133"/>
      <c r="M87" s="41"/>
      <c r="N87" s="93"/>
      <c r="O87" s="46"/>
      <c r="P87" s="132"/>
      <c r="Q87" s="41"/>
      <c r="R87" s="93"/>
      <c r="S87" s="133"/>
      <c r="T87" s="41"/>
      <c r="U87" s="93"/>
      <c r="W87" s="106"/>
      <c r="AA87" s="106"/>
      <c r="AG87" s="106"/>
      <c r="AJ87" s="106"/>
    </row>
    <row r="88" spans="1:36" x14ac:dyDescent="0.3">
      <c r="A88" s="45">
        <v>76</v>
      </c>
      <c r="B88" s="132">
        <f>VLOOKUP(CONCATENATE($A88,B$9),lookups,MATCH(CONCATENATE($A$7,B$11),'Query Result 1'!$CK$7:$CU$7,FALSE),FALSE)</f>
        <v>7.6262015874406386E-5</v>
      </c>
      <c r="C88" s="41">
        <f>VLOOKUP(CONCATENATE($A88,C$9),lookups,MATCH(CONCATENATE($A$7,C$11),'Query Result 1'!$CK$7:$CU$7,FALSE),FALSE)</f>
        <v>0.90544282216657268</v>
      </c>
      <c r="D88" s="92"/>
      <c r="E88" s="133">
        <f>VLOOKUP(CONCATENATE($A88,E$9),lookups,MATCH(CONCATENATE($A$7,E$11),'Query Result 1'!$CK$7:$CU$7,FALSE),FALSE)</f>
        <v>4.377269610040277E-4</v>
      </c>
      <c r="F88" s="41">
        <f>VLOOKUP(CONCATENATE($A88,F$9),lookups,MATCH(CONCATENATE($A$7,F$11),'Query Result 1'!$CK$7:$CU$7,FALSE),FALSE)</f>
        <v>0.90544282216657268</v>
      </c>
      <c r="G88" s="93"/>
      <c r="H88" s="45"/>
      <c r="I88" s="132"/>
      <c r="J88" s="41"/>
      <c r="K88" s="42"/>
      <c r="L88" s="133"/>
      <c r="M88" s="41"/>
      <c r="N88" s="93"/>
      <c r="O88" s="45"/>
      <c r="P88" s="132"/>
      <c r="Q88" s="41"/>
      <c r="R88" s="93"/>
      <c r="S88" s="133"/>
      <c r="T88" s="41"/>
      <c r="U88" s="93"/>
      <c r="W88" s="106"/>
      <c r="AA88" s="106"/>
      <c r="AG88" s="106"/>
      <c r="AJ88" s="106"/>
    </row>
    <row r="89" spans="1:36" x14ac:dyDescent="0.3">
      <c r="A89" s="46">
        <v>77</v>
      </c>
      <c r="B89" s="132">
        <f>VLOOKUP(CONCATENATE($A89,B$9),lookups,MATCH(CONCATENATE($A$7,B$11),'Query Result 1'!$CK$7:$CU$7,FALSE),FALSE)</f>
        <v>4.2241785744559672E-5</v>
      </c>
      <c r="C89" s="41">
        <f>VLOOKUP(CONCATENATE($A89,C$9),lookups,MATCH(CONCATENATE($A$7,C$11),'Query Result 1'!$CK$7:$CU$7,FALSE),FALSE)</f>
        <v>0.90544282216657268</v>
      </c>
      <c r="D89" s="92"/>
      <c r="E89" s="133">
        <f>VLOOKUP(CONCATENATE($A89,E$9),lookups,MATCH(CONCATENATE($A$7,E$11),'Query Result 1'!$CK$7:$CU$7,FALSE),FALSE)</f>
        <v>3.1638814020757441E-4</v>
      </c>
      <c r="F89" s="41">
        <f>VLOOKUP(CONCATENATE($A89,F$9),lookups,MATCH(CONCATENATE($A$7,F$11),'Query Result 1'!$CK$7:$CU$7,FALSE),FALSE)</f>
        <v>0.90544282216657268</v>
      </c>
      <c r="G89" s="93"/>
      <c r="H89" s="46"/>
      <c r="I89" s="132"/>
      <c r="J89" s="41"/>
      <c r="K89" s="42"/>
      <c r="L89" s="133"/>
      <c r="M89" s="41"/>
      <c r="N89" s="93"/>
      <c r="O89" s="46"/>
      <c r="P89" s="132"/>
      <c r="Q89" s="41"/>
      <c r="R89" s="93"/>
      <c r="S89" s="133"/>
      <c r="T89" s="41"/>
      <c r="U89" s="93"/>
      <c r="W89" s="106"/>
      <c r="AA89" s="106"/>
      <c r="AG89" s="106"/>
      <c r="AJ89" s="106"/>
    </row>
    <row r="90" spans="1:36" x14ac:dyDescent="0.3">
      <c r="A90" s="46">
        <v>78</v>
      </c>
      <c r="B90" s="132">
        <f>VLOOKUP(CONCATENATE($A90,B$9),lookups,MATCH(CONCATENATE($A$7,B$11),'Query Result 1'!$CK$7:$CU$7,FALSE),FALSE)</f>
        <v>3.5437739718590329E-5</v>
      </c>
      <c r="C90" s="41">
        <f>VLOOKUP(CONCATENATE($A90,C$9),lookups,MATCH(CONCATENATE($A$7,C$11),'Query Result 1'!$CK$7:$CU$7,FALSE),FALSE)</f>
        <v>0.9144841682194278</v>
      </c>
      <c r="D90" s="92"/>
      <c r="E90" s="133">
        <f>VLOOKUP(CONCATENATE($A90,E$9),lookups,MATCH(CONCATENATE($A$7,E$11),'Query Result 1'!$CK$7:$CU$7,FALSE),FALSE)</f>
        <v>2.6479079117730693E-4</v>
      </c>
      <c r="F90" s="41">
        <f>VLOOKUP(CONCATENATE($A90,F$9),lookups,MATCH(CONCATENATE($A$7,F$11),'Query Result 1'!$CK$7:$CU$7,FALSE),FALSE)</f>
        <v>0.9144841682194278</v>
      </c>
      <c r="G90" s="93"/>
      <c r="H90" s="46"/>
      <c r="I90" s="132"/>
      <c r="J90" s="41"/>
      <c r="K90" s="42"/>
      <c r="L90" s="133"/>
      <c r="M90" s="41"/>
      <c r="N90" s="93"/>
      <c r="O90" s="46"/>
      <c r="P90" s="132"/>
      <c r="Q90" s="41"/>
      <c r="R90" s="93"/>
      <c r="S90" s="133"/>
      <c r="T90" s="41"/>
      <c r="U90" s="93"/>
      <c r="W90" s="106"/>
      <c r="AA90" s="106"/>
      <c r="AG90" s="106"/>
      <c r="AJ90" s="106"/>
    </row>
    <row r="91" spans="1:36" x14ac:dyDescent="0.3">
      <c r="A91" s="45">
        <v>79</v>
      </c>
      <c r="B91" s="132">
        <f>VLOOKUP(CONCATENATE($A91,B$9),lookups,MATCH(CONCATENATE($A$7,B$11),'Query Result 1'!$CK$7:$CU$7,FALSE),FALSE)</f>
        <v>2.2963655337646532E-5</v>
      </c>
      <c r="C91" s="41">
        <f>VLOOKUP(CONCATENATE($A91,C$9),lookups,MATCH(CONCATENATE($A$7,C$11),'Query Result 1'!$CK$7:$CU$7,FALSE),FALSE)</f>
        <v>0.92352551427228313</v>
      </c>
      <c r="D91" s="92"/>
      <c r="E91" s="133">
        <f>VLOOKUP(CONCATENATE($A91,E$9),lookups,MATCH(CONCATENATE($A$7,E$11),'Query Result 1'!$CK$7:$CU$7,FALSE),FALSE)</f>
        <v>1.8342574078342353E-4</v>
      </c>
      <c r="F91" s="41">
        <f>VLOOKUP(CONCATENATE($A91,F$9),lookups,MATCH(CONCATENATE($A$7,F$11),'Query Result 1'!$CK$7:$CU$7,FALSE),FALSE)</f>
        <v>0.92352551427228313</v>
      </c>
      <c r="G91" s="93"/>
      <c r="H91" s="45"/>
      <c r="I91" s="132"/>
      <c r="J91" s="41"/>
      <c r="K91" s="42"/>
      <c r="L91" s="133"/>
      <c r="M91" s="41"/>
      <c r="N91" s="93"/>
      <c r="O91" s="45"/>
      <c r="P91" s="132"/>
      <c r="Q91" s="41"/>
      <c r="R91" s="93"/>
      <c r="S91" s="133"/>
      <c r="T91" s="41"/>
      <c r="U91" s="93"/>
      <c r="W91" s="106"/>
      <c r="AA91" s="106"/>
      <c r="AG91" s="106"/>
      <c r="AJ91" s="106"/>
    </row>
    <row r="92" spans="1:36" x14ac:dyDescent="0.3">
      <c r="A92" s="46">
        <v>80</v>
      </c>
      <c r="B92" s="132">
        <f>VLOOKUP(CONCATENATE($A92,B$9),lookups,MATCH(CONCATENATE($A$7,B$11),'Query Result 1'!$CK$7:$CU$7,FALSE),FALSE)</f>
        <v>1.7293616982672081E-5</v>
      </c>
      <c r="C92" s="41">
        <f>VLOOKUP(CONCATENATE($A92,C$9),lookups,MATCH(CONCATENATE($A$7,C$11),'Query Result 1'!$CK$7:$CU$7,FALSE),FALSE)</f>
        <v>0.92352551427228313</v>
      </c>
      <c r="D92" s="92"/>
      <c r="E92" s="133">
        <f>VLOOKUP(CONCATENATE($A92,E$9),lookups,MATCH(CONCATENATE($A$7,E$11),'Query Result 1'!$CK$7:$CU$7,FALSE),FALSE)</f>
        <v>1.3041088216441239E-4</v>
      </c>
      <c r="F92" s="41">
        <f>VLOOKUP(CONCATENATE($A92,F$9),lookups,MATCH(CONCATENATE($A$7,F$11),'Query Result 1'!$CK$7:$CU$7,FALSE),FALSE)</f>
        <v>0.92352551427228313</v>
      </c>
      <c r="G92" s="93"/>
      <c r="H92" s="46"/>
      <c r="I92" s="132"/>
      <c r="J92" s="41"/>
      <c r="K92" s="42"/>
      <c r="L92" s="133"/>
      <c r="M92" s="41"/>
      <c r="N92" s="93"/>
      <c r="O92" s="46"/>
      <c r="P92" s="132"/>
      <c r="Q92" s="41"/>
      <c r="R92" s="93"/>
      <c r="S92" s="133"/>
      <c r="T92" s="41"/>
      <c r="U92" s="93"/>
      <c r="W92" s="106"/>
      <c r="AA92" s="106"/>
      <c r="AG92" s="106"/>
      <c r="AJ92" s="106"/>
    </row>
    <row r="93" spans="1:36" x14ac:dyDescent="0.3">
      <c r="A93" s="46">
        <v>81</v>
      </c>
      <c r="B93" s="132">
        <f>VLOOKUP(CONCATENATE($A93,B$9),lookups,MATCH(CONCATENATE($A$7,B$11),'Query Result 1'!$CK$7:$CU$7,FALSE),FALSE)</f>
        <v>8.2215556147129564E-6</v>
      </c>
      <c r="C93" s="41">
        <f>VLOOKUP(CONCATENATE($A93,C$9),lookups,MATCH(CONCATENATE($A$7,C$11),'Query Result 1'!$CK$7:$CU$7,FALSE),FALSE)</f>
        <v>0.93256686032513836</v>
      </c>
      <c r="D93" s="92"/>
      <c r="E93" s="133">
        <f>VLOOKUP(CONCATENATE($A93,E$9),lookups,MATCH(CONCATENATE($A$7,E$11),'Query Result 1'!$CK$7:$CU$7,FALSE),FALSE)</f>
        <v>8.0231042722888498E-5</v>
      </c>
      <c r="F93" s="41">
        <f>VLOOKUP(CONCATENATE($A93,F$9),lookups,MATCH(CONCATENATE($A$7,F$11),'Query Result 1'!$CK$7:$CU$7,FALSE),FALSE)</f>
        <v>0.93256686032513836</v>
      </c>
      <c r="G93" s="93"/>
      <c r="H93" s="46"/>
      <c r="I93" s="132"/>
      <c r="J93" s="41"/>
      <c r="K93" s="42"/>
      <c r="L93" s="133"/>
      <c r="M93" s="41"/>
      <c r="N93" s="93"/>
      <c r="O93" s="46"/>
      <c r="P93" s="132"/>
      <c r="Q93" s="41"/>
      <c r="R93" s="93"/>
      <c r="S93" s="133"/>
      <c r="T93" s="41"/>
      <c r="U93" s="93"/>
      <c r="W93" s="106"/>
      <c r="AA93" s="106"/>
      <c r="AG93" s="106"/>
      <c r="AJ93" s="106"/>
    </row>
    <row r="94" spans="1:36" x14ac:dyDescent="0.3">
      <c r="A94" s="45">
        <v>82</v>
      </c>
      <c r="B94" s="132">
        <f>VLOOKUP(CONCATENATE($A94,B$9),lookups,MATCH(CONCATENATE($A$7,B$11),'Query Result 1'!$CK$7:$CU$7,FALSE),FALSE)</f>
        <v>6.5205441082206199E-6</v>
      </c>
      <c r="C94" s="41">
        <f>VLOOKUP(CONCATENATE($A94,C$9),lookups,MATCH(CONCATENATE($A$7,C$11),'Query Result 1'!$CK$7:$CU$7,FALSE),FALSE)</f>
        <v>0.93256686032513836</v>
      </c>
      <c r="D94" s="92"/>
      <c r="E94" s="133">
        <f>VLOOKUP(CONCATENATE($A94,E$9),lookups,MATCH(CONCATENATE($A$7,E$11),'Query Result 1'!$CK$7:$CU$7,FALSE),FALSE)</f>
        <v>4.0257272320318609E-5</v>
      </c>
      <c r="F94" s="41">
        <f>VLOOKUP(CONCATENATE($A94,F$9),lookups,MATCH(CONCATENATE($A$7,F$11),'Query Result 1'!$CK$7:$CU$7,FALSE),FALSE)</f>
        <v>0.93256686032513836</v>
      </c>
      <c r="G94" s="93"/>
      <c r="H94" s="45"/>
      <c r="I94" s="132"/>
      <c r="J94" s="41"/>
      <c r="K94" s="42"/>
      <c r="L94" s="133"/>
      <c r="M94" s="41"/>
      <c r="N94" s="93"/>
      <c r="O94" s="45"/>
      <c r="P94" s="132"/>
      <c r="Q94" s="41"/>
      <c r="R94" s="93"/>
      <c r="S94" s="133"/>
      <c r="T94" s="41"/>
      <c r="U94" s="93"/>
      <c r="W94" s="106"/>
      <c r="AA94" s="106"/>
      <c r="AG94" s="106"/>
      <c r="AJ94" s="106"/>
    </row>
    <row r="95" spans="1:36" x14ac:dyDescent="0.3">
      <c r="A95" s="46">
        <v>83</v>
      </c>
      <c r="B95" s="132">
        <f>VLOOKUP(CONCATENATE($A95,B$9),lookups,MATCH(CONCATENATE($A$7,B$11),'Query Result 1'!$CK$7:$CU$7,FALSE),FALSE)</f>
        <v>6.5205441082206199E-6</v>
      </c>
      <c r="C95" s="41">
        <f>VLOOKUP(CONCATENATE($A95,C$9),lookups,MATCH(CONCATENATE($A$7,C$11),'Query Result 1'!$CK$7:$CU$7,FALSE),FALSE)</f>
        <v>0.93256686032513836</v>
      </c>
      <c r="D95" s="92"/>
      <c r="E95" s="133">
        <f>VLOOKUP(CONCATENATE($A95,E$9),lookups,MATCH(CONCATENATE($A$7,E$11),'Query Result 1'!$CK$7:$CU$7,FALSE),FALSE)</f>
        <v>6.0102406562729197E-5</v>
      </c>
      <c r="F95" s="41">
        <f>VLOOKUP(CONCATENATE($A95,F$9),lookups,MATCH(CONCATENATE($A$7,F$11),'Query Result 1'!$CK$7:$CU$7,FALSE),FALSE)</f>
        <v>0.93256686032513836</v>
      </c>
      <c r="G95" s="93"/>
      <c r="H95" s="46"/>
      <c r="I95" s="132"/>
      <c r="J95" s="41"/>
      <c r="K95" s="42"/>
      <c r="L95" s="133"/>
      <c r="M95" s="41"/>
      <c r="N95" s="93"/>
      <c r="O95" s="46"/>
      <c r="P95" s="132"/>
      <c r="Q95" s="41"/>
      <c r="R95" s="93"/>
      <c r="S95" s="133"/>
      <c r="T95" s="41"/>
      <c r="U95" s="93"/>
      <c r="W95" s="106"/>
      <c r="AA95" s="106"/>
      <c r="AG95" s="106"/>
      <c r="AJ95" s="106"/>
    </row>
    <row r="96" spans="1:36" ht="13.5" thickBot="1" x14ac:dyDescent="0.35">
      <c r="A96" s="47" t="s">
        <v>110</v>
      </c>
      <c r="B96" s="135">
        <f>IFERROR(VLOOKUP(CONCATENATE($A96,B$9),lookups,MATCH(CONCATENATE($A$7,B$11),'Query Result 1'!$CK$7:$CU$7,FALSE),FALSE),VLOOKUP("NNNN",lookups,MATCH(CONCATENATE($A$7,B$11),'Query Result 1'!$CK$7:$CU$7,FALSE),FALSE))</f>
        <v>0.193084084117287</v>
      </c>
      <c r="C96" s="80">
        <f>IFERROR(VLOOKUP(CONCATENATE($A96,C$9),lookups,MATCH(CONCATENATE($A$7,C$11),'Query Result 1'!$CK$7:$CU$7,FALSE),FALSE),VLOOKUP("NNNN",lookups,MATCH(CONCATENATE($A$7,C$11),'Query Result 1'!$CK$7:$CU$7,FALSE),FALSE))</f>
        <v>0.93832044417695537</v>
      </c>
      <c r="D96" s="136"/>
      <c r="E96" s="137"/>
      <c r="F96" s="80"/>
      <c r="G96" s="81"/>
      <c r="H96" s="137"/>
      <c r="I96" s="77"/>
      <c r="J96" s="77"/>
      <c r="K96" s="71"/>
      <c r="L96" s="79"/>
      <c r="M96" s="77"/>
      <c r="N96" s="81"/>
      <c r="O96" s="137"/>
      <c r="P96" s="77"/>
      <c r="Q96" s="77"/>
      <c r="R96" s="81"/>
      <c r="S96" s="79"/>
      <c r="T96" s="77"/>
      <c r="U96" s="81"/>
      <c r="W96" s="106"/>
      <c r="AA96" s="106"/>
      <c r="AG96" s="106"/>
      <c r="AJ96" s="106"/>
    </row>
    <row r="97" spans="1:36" x14ac:dyDescent="0.3">
      <c r="B97" s="25"/>
      <c r="C97" s="26"/>
      <c r="D97" s="26"/>
      <c r="E97" s="26"/>
      <c r="F97" s="26"/>
      <c r="G97" s="26"/>
      <c r="H97" s="26"/>
      <c r="I97" s="26"/>
      <c r="K97" s="106"/>
      <c r="L97" s="26"/>
      <c r="N97" s="22"/>
      <c r="O97" s="22"/>
      <c r="P97" s="26"/>
      <c r="S97" s="26"/>
      <c r="T97" s="106"/>
      <c r="U97" s="22"/>
      <c r="W97" s="106"/>
      <c r="AA97" s="106"/>
      <c r="AG97" s="106"/>
      <c r="AJ97" s="106"/>
    </row>
    <row r="98" spans="1:36" x14ac:dyDescent="0.3">
      <c r="A98" s="27" t="s">
        <v>39</v>
      </c>
      <c r="B98" s="23" t="e">
        <f>(SUMPRODUCT(B12:B96,C12:C96)+SUMPRODUCT(E12:E96,F12:F96)+SUMPRODUCT(#REF!,#REF!)+SUMPRODUCT(#REF!,#REF!)+SUMPRODUCT(I12:I96,J12:J96)+SUMPRODUCT(L12:L96,M12:M96)+SUMPRODUCT(#REF!,#REF!)+SUMPRODUCT(#REF!,#REF!)+SUMPRODUCT(P12:P96,Q12:Q96)+SUMPRODUCT(S12:S96,T12:T96)+SUMPRODUCT(#REF!,#REF!)+SUMPRODUCT(#REF!,#REF!))</f>
        <v>#REF!</v>
      </c>
      <c r="F98" s="26"/>
      <c r="G98" s="26"/>
      <c r="H98" s="26"/>
      <c r="I98" s="22"/>
      <c r="K98" s="106"/>
      <c r="L98" s="26"/>
      <c r="N98" s="22"/>
      <c r="O98" s="22"/>
      <c r="P98" s="22"/>
      <c r="S98" s="26"/>
      <c r="T98" s="106"/>
      <c r="U98" s="22"/>
      <c r="W98" s="106"/>
      <c r="AA98" s="106"/>
      <c r="AG98" s="106"/>
      <c r="AJ98" s="106"/>
    </row>
    <row r="99" spans="1:36" ht="13.5" thickBot="1" x14ac:dyDescent="0.35">
      <c r="A99" s="27"/>
      <c r="B99" s="22"/>
      <c r="C99" s="26"/>
      <c r="F99" s="26"/>
      <c r="G99" s="26"/>
      <c r="H99" s="26"/>
      <c r="I99" s="26"/>
      <c r="K99" s="106"/>
      <c r="L99" s="26"/>
      <c r="N99" s="22"/>
      <c r="O99" s="22"/>
      <c r="P99" s="26"/>
      <c r="S99" s="26"/>
      <c r="T99" s="106"/>
      <c r="U99" s="22"/>
      <c r="W99" s="106"/>
      <c r="AA99" s="106"/>
      <c r="AG99" s="106"/>
      <c r="AJ99" s="106"/>
    </row>
    <row r="100" spans="1:36" x14ac:dyDescent="0.3">
      <c r="A100" s="56"/>
      <c r="B100" s="57"/>
      <c r="C100" s="58"/>
      <c r="D100" s="57"/>
      <c r="E100" s="57"/>
      <c r="F100" s="58"/>
      <c r="G100" s="58"/>
      <c r="H100" s="58"/>
      <c r="I100" s="58"/>
      <c r="J100" s="59"/>
      <c r="K100" s="59"/>
      <c r="L100" s="58"/>
      <c r="M100" s="59"/>
      <c r="N100" s="58"/>
      <c r="O100" s="58"/>
      <c r="P100" s="58"/>
      <c r="Q100" s="59"/>
      <c r="R100" s="59"/>
      <c r="S100" s="58"/>
      <c r="T100" s="59"/>
      <c r="U100" s="58"/>
      <c r="W100" s="106"/>
      <c r="AA100" s="106"/>
      <c r="AG100" s="106"/>
      <c r="AJ100" s="106"/>
    </row>
    <row r="101" spans="1:36" s="28" customFormat="1" ht="15.5" x14ac:dyDescent="0.35">
      <c r="A101" s="61" t="s">
        <v>111</v>
      </c>
      <c r="B101" s="62"/>
      <c r="C101" s="63"/>
      <c r="D101" s="63"/>
      <c r="E101" s="63"/>
      <c r="F101" s="63"/>
      <c r="G101" s="63"/>
      <c r="H101" s="64"/>
      <c r="I101" s="64"/>
      <c r="J101" s="62"/>
      <c r="K101" s="62"/>
      <c r="L101" s="64"/>
      <c r="M101" s="62"/>
      <c r="N101" s="62"/>
      <c r="O101" s="65"/>
      <c r="P101" s="64"/>
      <c r="Q101" s="62"/>
      <c r="R101" s="62"/>
      <c r="S101" s="64"/>
      <c r="T101" s="62"/>
      <c r="U101" s="62"/>
    </row>
    <row r="102" spans="1:36" x14ac:dyDescent="0.3">
      <c r="A102" s="66" t="s">
        <v>40</v>
      </c>
      <c r="B102" s="44"/>
      <c r="C102" s="104"/>
      <c r="D102" s="104"/>
      <c r="E102" s="104"/>
      <c r="F102" s="104"/>
      <c r="G102" s="104"/>
      <c r="H102" s="138"/>
      <c r="I102" s="138"/>
      <c r="J102" s="44"/>
      <c r="K102" s="44"/>
      <c r="L102" s="138"/>
      <c r="M102" s="44"/>
      <c r="N102" s="44"/>
      <c r="O102" s="42"/>
      <c r="P102" s="138"/>
      <c r="Q102" s="44"/>
      <c r="R102" s="44"/>
      <c r="S102" s="138"/>
      <c r="T102" s="44"/>
      <c r="U102" s="44"/>
      <c r="W102" s="106"/>
      <c r="AA102" s="106"/>
      <c r="AG102" s="106"/>
      <c r="AJ102" s="106"/>
    </row>
    <row r="103" spans="1:36" ht="13.5" thickBot="1" x14ac:dyDescent="0.35">
      <c r="A103" s="89"/>
      <c r="B103" s="68"/>
      <c r="C103" s="69"/>
      <c r="D103" s="69"/>
      <c r="E103" s="69"/>
      <c r="F103" s="69"/>
      <c r="G103" s="69"/>
      <c r="H103" s="70"/>
      <c r="I103" s="70"/>
      <c r="J103" s="68"/>
      <c r="K103" s="68"/>
      <c r="L103" s="70"/>
      <c r="M103" s="68"/>
      <c r="N103" s="68"/>
      <c r="O103" s="71"/>
      <c r="P103" s="70"/>
      <c r="Q103" s="68"/>
      <c r="R103" s="68"/>
      <c r="S103" s="70"/>
      <c r="T103" s="68"/>
      <c r="U103" s="68"/>
      <c r="W103" s="106"/>
      <c r="AA103" s="106"/>
      <c r="AG103" s="106"/>
      <c r="AJ103" s="106"/>
    </row>
    <row r="104" spans="1:36" s="103" customFormat="1" x14ac:dyDescent="0.3">
      <c r="C104" s="105"/>
      <c r="D104" s="105"/>
      <c r="E104" s="105"/>
      <c r="F104" s="105"/>
      <c r="G104" s="105"/>
      <c r="H104" s="17"/>
      <c r="I104" s="17"/>
      <c r="L104" s="17"/>
      <c r="P104" s="17"/>
      <c r="S104" s="17"/>
    </row>
    <row r="105" spans="1:36" s="21" customFormat="1" ht="39" hidden="1" x14ac:dyDescent="0.3">
      <c r="A105" s="19" t="s">
        <v>36</v>
      </c>
      <c r="B105" s="19" t="s">
        <v>19</v>
      </c>
      <c r="C105" s="19" t="s">
        <v>62</v>
      </c>
      <c r="D105" s="20"/>
      <c r="E105" s="19" t="s">
        <v>19</v>
      </c>
      <c r="F105" s="19" t="s">
        <v>62</v>
      </c>
      <c r="H105" s="19"/>
      <c r="K105" s="19"/>
      <c r="N105" s="19"/>
      <c r="R105" s="19"/>
      <c r="U105" s="19"/>
    </row>
    <row r="106" spans="1:36" hidden="1" x14ac:dyDescent="0.3">
      <c r="H106" s="106"/>
      <c r="K106" s="106"/>
      <c r="N106" s="22"/>
      <c r="O106" s="22"/>
      <c r="T106" s="106"/>
      <c r="U106" s="22"/>
      <c r="W106" s="106"/>
      <c r="AA106" s="106"/>
      <c r="AG106" s="106"/>
      <c r="AJ106" s="106"/>
    </row>
    <row r="107" spans="1:36" ht="12.75" hidden="1" customHeight="1" x14ac:dyDescent="0.3">
      <c r="B107" s="226" t="s">
        <v>37</v>
      </c>
      <c r="C107" s="226"/>
      <c r="D107" s="105"/>
      <c r="E107" s="226" t="s">
        <v>38</v>
      </c>
      <c r="F107" s="226"/>
      <c r="G107" s="105"/>
      <c r="H107" s="105"/>
      <c r="I107" s="103"/>
      <c r="K107" s="106"/>
      <c r="L107" s="103"/>
      <c r="P107" s="103"/>
      <c r="S107" s="103"/>
      <c r="T107" s="106"/>
      <c r="W107" s="106"/>
      <c r="AA107" s="106"/>
      <c r="AG107" s="106"/>
      <c r="AJ107" s="106"/>
    </row>
    <row r="108" spans="1:36" hidden="1" x14ac:dyDescent="0.3">
      <c r="E108" s="106"/>
      <c r="F108" s="106"/>
      <c r="G108" s="106"/>
      <c r="H108" s="106"/>
      <c r="K108" s="106"/>
      <c r="T108" s="106"/>
      <c r="W108" s="106"/>
      <c r="AA108" s="106"/>
      <c r="AG108" s="106"/>
      <c r="AJ108" s="106"/>
    </row>
    <row r="109" spans="1:36" hidden="1" x14ac:dyDescent="0.3">
      <c r="A109" s="24">
        <f>A12</f>
        <v>0</v>
      </c>
      <c r="B109" s="139">
        <f>B12</f>
        <v>2.21273246802878E-3</v>
      </c>
      <c r="C109" s="23" t="e">
        <f>C12/$B$98</f>
        <v>#REF!</v>
      </c>
      <c r="E109" s="139">
        <f>E12</f>
        <v>8.4880474173967553E-4</v>
      </c>
      <c r="F109" s="23" t="e">
        <f>F12/$B$98</f>
        <v>#REF!</v>
      </c>
      <c r="K109" s="106"/>
      <c r="T109" s="106"/>
      <c r="W109" s="106"/>
      <c r="AA109" s="106"/>
      <c r="AG109" s="106"/>
      <c r="AJ109" s="106"/>
    </row>
    <row r="110" spans="1:36" hidden="1" x14ac:dyDescent="0.3">
      <c r="A110" s="24">
        <f t="shared" ref="A110:B125" si="0">A13</f>
        <v>1</v>
      </c>
      <c r="B110" s="139">
        <f t="shared" si="0"/>
        <v>3.7994927016683803E-3</v>
      </c>
      <c r="C110" s="23" t="e">
        <f t="shared" ref="C110:C173" si="1">C13/$B$98</f>
        <v>#REF!</v>
      </c>
      <c r="E110" s="139">
        <f t="shared" ref="E110:E173" si="2">E13</f>
        <v>1.9938689875267663E-3</v>
      </c>
      <c r="F110" s="23" t="e">
        <f t="shared" ref="F110:F173" si="3">F13/$B$98</f>
        <v>#REF!</v>
      </c>
      <c r="K110" s="106"/>
      <c r="T110" s="106"/>
      <c r="W110" s="106"/>
      <c r="AA110" s="106"/>
      <c r="AG110" s="106"/>
      <c r="AJ110" s="106"/>
    </row>
    <row r="111" spans="1:36" hidden="1" x14ac:dyDescent="0.3">
      <c r="A111" s="24">
        <f t="shared" si="0"/>
        <v>2</v>
      </c>
      <c r="B111" s="139">
        <f t="shared" si="0"/>
        <v>4.6814671677846567E-3</v>
      </c>
      <c r="C111" s="23" t="e">
        <f t="shared" si="1"/>
        <v>#REF!</v>
      </c>
      <c r="E111" s="139">
        <f t="shared" si="2"/>
        <v>3.2701946212315152E-3</v>
      </c>
      <c r="F111" s="23" t="e">
        <f t="shared" si="3"/>
        <v>#REF!</v>
      </c>
      <c r="K111" s="106"/>
      <c r="T111" s="106"/>
      <c r="W111" s="106"/>
      <c r="AA111" s="106"/>
      <c r="AG111" s="106"/>
      <c r="AJ111" s="106"/>
    </row>
    <row r="112" spans="1:36" hidden="1" x14ac:dyDescent="0.3">
      <c r="A112" s="24">
        <f t="shared" si="0"/>
        <v>3</v>
      </c>
      <c r="B112" s="139">
        <f t="shared" si="0"/>
        <v>5.3709438317495499E-3</v>
      </c>
      <c r="C112" s="23" t="e">
        <f t="shared" si="1"/>
        <v>#REF!</v>
      </c>
      <c r="E112" s="139">
        <f t="shared" si="2"/>
        <v>2.4712862170156152E-3</v>
      </c>
      <c r="F112" s="23" t="e">
        <f t="shared" si="3"/>
        <v>#REF!</v>
      </c>
      <c r="K112" s="106"/>
      <c r="T112" s="106"/>
      <c r="W112" s="106"/>
      <c r="AA112" s="106"/>
      <c r="AG112" s="106"/>
      <c r="AJ112" s="106"/>
    </row>
    <row r="113" spans="1:36" hidden="1" x14ac:dyDescent="0.3">
      <c r="A113" s="24">
        <f t="shared" si="0"/>
        <v>4</v>
      </c>
      <c r="B113" s="139">
        <f t="shared" si="0"/>
        <v>4.9023151617109111E-3</v>
      </c>
      <c r="C113" s="23" t="e">
        <f t="shared" si="1"/>
        <v>#REF!</v>
      </c>
      <c r="E113" s="139">
        <f t="shared" si="2"/>
        <v>2.6762581035479414E-3</v>
      </c>
      <c r="F113" s="23" t="e">
        <f t="shared" si="3"/>
        <v>#REF!</v>
      </c>
      <c r="G113" s="26"/>
      <c r="H113" s="26"/>
      <c r="J113" s="139"/>
      <c r="K113" s="26"/>
      <c r="M113" s="139"/>
      <c r="N113" s="26"/>
      <c r="O113" s="26"/>
      <c r="Q113" s="139"/>
      <c r="R113" s="26"/>
      <c r="T113" s="139"/>
      <c r="U113" s="26"/>
      <c r="W113" s="106"/>
      <c r="AA113" s="106"/>
      <c r="AG113" s="106"/>
      <c r="AJ113" s="106"/>
    </row>
    <row r="114" spans="1:36" hidden="1" x14ac:dyDescent="0.3">
      <c r="A114" s="24">
        <f t="shared" si="0"/>
        <v>5</v>
      </c>
      <c r="B114" s="139">
        <f t="shared" si="0"/>
        <v>5.8917368546539534E-3</v>
      </c>
      <c r="C114" s="23" t="e">
        <f t="shared" si="1"/>
        <v>#REF!</v>
      </c>
      <c r="E114" s="139">
        <f t="shared" si="2"/>
        <v>2.8568488251538779E-3</v>
      </c>
      <c r="F114" s="23" t="e">
        <f t="shared" si="3"/>
        <v>#REF!</v>
      </c>
      <c r="G114" s="26"/>
      <c r="H114" s="26"/>
      <c r="J114" s="139"/>
      <c r="K114" s="26"/>
      <c r="M114" s="139"/>
      <c r="N114" s="26"/>
      <c r="O114" s="26"/>
      <c r="Q114" s="139"/>
      <c r="R114" s="26"/>
      <c r="T114" s="139"/>
      <c r="U114" s="26"/>
      <c r="W114" s="106"/>
      <c r="AA114" s="106"/>
      <c r="AG114" s="106"/>
      <c r="AJ114" s="106"/>
    </row>
    <row r="115" spans="1:36" hidden="1" x14ac:dyDescent="0.3">
      <c r="A115" s="24">
        <f t="shared" si="0"/>
        <v>6</v>
      </c>
      <c r="B115" s="139">
        <f t="shared" si="0"/>
        <v>7.032548571674813E-3</v>
      </c>
      <c r="C115" s="23" t="e">
        <f t="shared" si="1"/>
        <v>#REF!</v>
      </c>
      <c r="E115" s="139">
        <f t="shared" si="2"/>
        <v>3.3263280009457625E-3</v>
      </c>
      <c r="F115" s="23" t="e">
        <f t="shared" si="3"/>
        <v>#REF!</v>
      </c>
      <c r="G115" s="26"/>
      <c r="H115" s="26"/>
      <c r="J115" s="139"/>
      <c r="K115" s="26"/>
      <c r="M115" s="139"/>
      <c r="N115" s="26"/>
      <c r="O115" s="26"/>
      <c r="Q115" s="139"/>
      <c r="R115" s="26"/>
      <c r="T115" s="139"/>
      <c r="U115" s="26"/>
      <c r="W115" s="106"/>
      <c r="AA115" s="106"/>
      <c r="AG115" s="106"/>
      <c r="AJ115" s="106"/>
    </row>
    <row r="116" spans="1:36" hidden="1" x14ac:dyDescent="0.3">
      <c r="A116" s="24">
        <f t="shared" si="0"/>
        <v>7</v>
      </c>
      <c r="B116" s="139">
        <f t="shared" si="0"/>
        <v>7.7994212591851074E-3</v>
      </c>
      <c r="C116" s="23" t="e">
        <f t="shared" si="1"/>
        <v>#REF!</v>
      </c>
      <c r="E116" s="139">
        <f t="shared" si="2"/>
        <v>3.8641311389150893E-3</v>
      </c>
      <c r="F116" s="23" t="e">
        <f t="shared" si="3"/>
        <v>#REF!</v>
      </c>
      <c r="G116" s="26"/>
      <c r="H116" s="26"/>
      <c r="J116" s="139"/>
      <c r="K116" s="26"/>
      <c r="M116" s="139"/>
      <c r="N116" s="26"/>
      <c r="O116" s="26"/>
      <c r="Q116" s="139"/>
      <c r="R116" s="26"/>
      <c r="T116" s="139"/>
      <c r="U116" s="26"/>
      <c r="W116" s="106"/>
      <c r="AA116" s="106"/>
      <c r="AG116" s="106"/>
      <c r="AJ116" s="106"/>
    </row>
    <row r="117" spans="1:36" hidden="1" x14ac:dyDescent="0.3">
      <c r="A117" s="24">
        <f t="shared" si="0"/>
        <v>8</v>
      </c>
      <c r="B117" s="139">
        <f t="shared" si="0"/>
        <v>8.4758568349335602E-3</v>
      </c>
      <c r="C117" s="23" t="e">
        <f t="shared" si="1"/>
        <v>#REF!</v>
      </c>
      <c r="E117" s="139">
        <f t="shared" si="2"/>
        <v>4.0883811558543289E-3</v>
      </c>
      <c r="F117" s="23" t="e">
        <f t="shared" si="3"/>
        <v>#REF!</v>
      </c>
      <c r="G117" s="26"/>
      <c r="H117" s="26"/>
      <c r="J117" s="139"/>
      <c r="K117" s="26"/>
      <c r="M117" s="139"/>
      <c r="N117" s="26"/>
      <c r="O117" s="26"/>
      <c r="Q117" s="139"/>
      <c r="R117" s="26"/>
      <c r="T117" s="139"/>
      <c r="U117" s="26"/>
      <c r="W117" s="106"/>
      <c r="AA117" s="106"/>
      <c r="AG117" s="106"/>
      <c r="AJ117" s="106"/>
    </row>
    <row r="118" spans="1:36" hidden="1" x14ac:dyDescent="0.3">
      <c r="A118" s="24">
        <f t="shared" si="0"/>
        <v>9</v>
      </c>
      <c r="B118" s="139">
        <f t="shared" si="0"/>
        <v>9.9730304625645638E-3</v>
      </c>
      <c r="C118" s="23" t="e">
        <f t="shared" si="1"/>
        <v>#REF!</v>
      </c>
      <c r="E118" s="139">
        <f t="shared" si="2"/>
        <v>5.7726660491994901E-3</v>
      </c>
      <c r="F118" s="23" t="e">
        <f t="shared" si="3"/>
        <v>#REF!</v>
      </c>
      <c r="G118" s="26"/>
      <c r="H118" s="26"/>
      <c r="J118" s="139"/>
      <c r="K118" s="26"/>
      <c r="M118" s="139"/>
      <c r="N118" s="26"/>
      <c r="O118" s="26"/>
      <c r="Q118" s="139"/>
      <c r="R118" s="26"/>
      <c r="T118" s="139"/>
      <c r="U118" s="26"/>
      <c r="W118" s="106"/>
      <c r="AA118" s="106"/>
      <c r="AG118" s="106"/>
      <c r="AJ118" s="106"/>
    </row>
    <row r="119" spans="1:36" hidden="1" x14ac:dyDescent="0.3">
      <c r="A119" s="24">
        <f t="shared" si="0"/>
        <v>10</v>
      </c>
      <c r="B119" s="139">
        <f t="shared" si="0"/>
        <v>8.0798046558385947E-3</v>
      </c>
      <c r="C119" s="23" t="e">
        <f t="shared" si="1"/>
        <v>#REF!</v>
      </c>
      <c r="E119" s="139">
        <f t="shared" si="2"/>
        <v>5.0809213698926065E-3</v>
      </c>
      <c r="F119" s="23" t="e">
        <f t="shared" si="3"/>
        <v>#REF!</v>
      </c>
      <c r="G119" s="26"/>
      <c r="H119" s="26"/>
      <c r="J119" s="139"/>
      <c r="K119" s="26"/>
      <c r="M119" s="139"/>
      <c r="N119" s="26"/>
      <c r="O119" s="26"/>
      <c r="Q119" s="139"/>
      <c r="R119" s="26"/>
      <c r="T119" s="139"/>
      <c r="U119" s="26"/>
      <c r="W119" s="106"/>
      <c r="AA119" s="106"/>
      <c r="AG119" s="106"/>
      <c r="AJ119" s="106"/>
    </row>
    <row r="120" spans="1:36" hidden="1" x14ac:dyDescent="0.3">
      <c r="A120" s="24">
        <f t="shared" si="0"/>
        <v>11</v>
      </c>
      <c r="B120" s="139">
        <f t="shared" si="0"/>
        <v>7.7980037495963645E-3</v>
      </c>
      <c r="C120" s="23" t="e">
        <f t="shared" si="1"/>
        <v>#REF!</v>
      </c>
      <c r="E120" s="139">
        <f t="shared" si="2"/>
        <v>5.6638013127839806E-3</v>
      </c>
      <c r="F120" s="23" t="e">
        <f t="shared" si="3"/>
        <v>#REF!</v>
      </c>
      <c r="G120" s="26"/>
      <c r="H120" s="26"/>
      <c r="J120" s="139"/>
      <c r="K120" s="26"/>
      <c r="M120" s="139"/>
      <c r="N120" s="26"/>
      <c r="O120" s="26"/>
      <c r="Q120" s="139"/>
      <c r="R120" s="26"/>
      <c r="T120" s="139"/>
      <c r="U120" s="26"/>
      <c r="W120" s="106"/>
      <c r="AA120" s="106"/>
      <c r="AG120" s="106"/>
      <c r="AJ120" s="106"/>
    </row>
    <row r="121" spans="1:36" hidden="1" x14ac:dyDescent="0.3">
      <c r="A121" s="24">
        <f t="shared" si="0"/>
        <v>12</v>
      </c>
      <c r="B121" s="139">
        <f t="shared" si="0"/>
        <v>7.1998147031465598E-3</v>
      </c>
      <c r="C121" s="23" t="e">
        <f t="shared" si="1"/>
        <v>#REF!</v>
      </c>
      <c r="E121" s="139">
        <f t="shared" si="2"/>
        <v>5.8347529691864597E-3</v>
      </c>
      <c r="F121" s="23" t="e">
        <f t="shared" si="3"/>
        <v>#REF!</v>
      </c>
      <c r="G121" s="26"/>
      <c r="H121" s="26"/>
      <c r="J121" s="139"/>
      <c r="K121" s="26"/>
      <c r="M121" s="139"/>
      <c r="N121" s="26"/>
      <c r="O121" s="26"/>
      <c r="Q121" s="139"/>
      <c r="R121" s="26"/>
      <c r="T121" s="139"/>
      <c r="U121" s="26"/>
      <c r="W121" s="106"/>
      <c r="AA121" s="106"/>
      <c r="AG121" s="106"/>
      <c r="AJ121" s="106"/>
    </row>
    <row r="122" spans="1:36" hidden="1" x14ac:dyDescent="0.3">
      <c r="A122" s="24">
        <f t="shared" si="0"/>
        <v>13</v>
      </c>
      <c r="B122" s="139">
        <f t="shared" si="0"/>
        <v>6.8567773826706049E-3</v>
      </c>
      <c r="C122" s="23" t="e">
        <f t="shared" si="1"/>
        <v>#REF!</v>
      </c>
      <c r="E122" s="139">
        <f t="shared" si="2"/>
        <v>6.6824237032551406E-3</v>
      </c>
      <c r="F122" s="23" t="e">
        <f t="shared" si="3"/>
        <v>#REF!</v>
      </c>
      <c r="G122" s="26"/>
      <c r="H122" s="26"/>
      <c r="J122" s="139"/>
      <c r="K122" s="26"/>
      <c r="M122" s="139"/>
      <c r="N122" s="26"/>
      <c r="O122" s="26"/>
      <c r="Q122" s="139"/>
      <c r="R122" s="26"/>
      <c r="T122" s="139"/>
      <c r="U122" s="26"/>
      <c r="W122" s="106"/>
      <c r="AA122" s="106"/>
      <c r="AG122" s="106"/>
      <c r="AJ122" s="106"/>
    </row>
    <row r="123" spans="1:36" hidden="1" x14ac:dyDescent="0.3">
      <c r="A123" s="24">
        <f t="shared" si="0"/>
        <v>14</v>
      </c>
      <c r="B123" s="139">
        <f t="shared" si="0"/>
        <v>6.4890753953505123E-3</v>
      </c>
      <c r="C123" s="23" t="e">
        <f t="shared" si="1"/>
        <v>#REF!</v>
      </c>
      <c r="E123" s="139">
        <f t="shared" si="2"/>
        <v>7.0535277135882184E-3</v>
      </c>
      <c r="F123" s="23" t="e">
        <f t="shared" si="3"/>
        <v>#REF!</v>
      </c>
      <c r="G123" s="26"/>
      <c r="H123" s="26"/>
      <c r="J123" s="139"/>
      <c r="K123" s="26"/>
      <c r="M123" s="139"/>
      <c r="N123" s="26"/>
      <c r="O123" s="26"/>
      <c r="Q123" s="139"/>
      <c r="R123" s="26"/>
      <c r="T123" s="139"/>
      <c r="U123" s="26"/>
      <c r="W123" s="106"/>
      <c r="AA123" s="106"/>
      <c r="AG123" s="106"/>
      <c r="AJ123" s="106"/>
    </row>
    <row r="124" spans="1:36" hidden="1" x14ac:dyDescent="0.3">
      <c r="A124" s="24">
        <f t="shared" si="0"/>
        <v>15</v>
      </c>
      <c r="B124" s="139">
        <f t="shared" si="0"/>
        <v>6.1519916151472811E-3</v>
      </c>
      <c r="C124" s="23" t="e">
        <f t="shared" si="1"/>
        <v>#REF!</v>
      </c>
      <c r="E124" s="139">
        <f t="shared" si="2"/>
        <v>7.8583896580768416E-3</v>
      </c>
      <c r="F124" s="23" t="e">
        <f t="shared" si="3"/>
        <v>#REF!</v>
      </c>
      <c r="G124" s="26"/>
      <c r="H124" s="26"/>
      <c r="J124" s="139"/>
      <c r="K124" s="26"/>
      <c r="M124" s="139"/>
      <c r="N124" s="26"/>
      <c r="O124" s="26"/>
      <c r="Q124" s="139"/>
      <c r="R124" s="26"/>
      <c r="T124" s="139"/>
      <c r="U124" s="26"/>
      <c r="W124" s="106"/>
      <c r="AA124" s="106"/>
      <c r="AG124" s="106"/>
      <c r="AJ124" s="106"/>
    </row>
    <row r="125" spans="1:36" hidden="1" x14ac:dyDescent="0.3">
      <c r="A125" s="24">
        <f t="shared" si="0"/>
        <v>16</v>
      </c>
      <c r="B125" s="139">
        <f t="shared" si="0"/>
        <v>5.7168161714029912E-3</v>
      </c>
      <c r="C125" s="23" t="e">
        <f t="shared" si="1"/>
        <v>#REF!</v>
      </c>
      <c r="E125" s="139">
        <f t="shared" si="2"/>
        <v>8.2212721127952072E-3</v>
      </c>
      <c r="F125" s="23" t="e">
        <f t="shared" si="3"/>
        <v>#REF!</v>
      </c>
      <c r="G125" s="26"/>
      <c r="H125" s="26"/>
      <c r="J125" s="139"/>
      <c r="K125" s="26"/>
      <c r="M125" s="139"/>
      <c r="N125" s="26"/>
      <c r="O125" s="26"/>
      <c r="Q125" s="139"/>
      <c r="R125" s="26"/>
      <c r="T125" s="139"/>
      <c r="U125" s="26"/>
      <c r="W125" s="106"/>
      <c r="AA125" s="106"/>
      <c r="AG125" s="106"/>
      <c r="AJ125" s="106"/>
    </row>
    <row r="126" spans="1:36" hidden="1" x14ac:dyDescent="0.3">
      <c r="A126" s="24">
        <f t="shared" ref="A126:B141" si="4">A29</f>
        <v>17</v>
      </c>
      <c r="B126" s="139">
        <f t="shared" si="4"/>
        <v>5.2569760608145635E-3</v>
      </c>
      <c r="C126" s="23" t="e">
        <f t="shared" si="1"/>
        <v>#REF!</v>
      </c>
      <c r="E126" s="139">
        <f t="shared" si="2"/>
        <v>8.4857794020547651E-3</v>
      </c>
      <c r="F126" s="23" t="e">
        <f t="shared" si="3"/>
        <v>#REF!</v>
      </c>
      <c r="G126" s="26"/>
      <c r="H126" s="26"/>
      <c r="J126" s="139"/>
      <c r="K126" s="26"/>
      <c r="M126" s="139"/>
      <c r="N126" s="26"/>
      <c r="O126" s="26"/>
      <c r="Q126" s="139"/>
      <c r="R126" s="26"/>
      <c r="T126" s="139"/>
      <c r="U126" s="26"/>
      <c r="W126" s="106"/>
      <c r="AA126" s="106"/>
      <c r="AG126" s="106"/>
      <c r="AJ126" s="106"/>
    </row>
    <row r="127" spans="1:36" hidden="1" x14ac:dyDescent="0.3">
      <c r="A127" s="24">
        <f t="shared" si="4"/>
        <v>18</v>
      </c>
      <c r="B127" s="139">
        <f t="shared" si="4"/>
        <v>4.8410787474771873E-3</v>
      </c>
      <c r="C127" s="23" t="e">
        <f t="shared" si="1"/>
        <v>#REF!</v>
      </c>
      <c r="E127" s="139">
        <f t="shared" si="2"/>
        <v>8.4815268732885349E-3</v>
      </c>
      <c r="F127" s="23" t="e">
        <f t="shared" si="3"/>
        <v>#REF!</v>
      </c>
      <c r="G127" s="26"/>
      <c r="H127" s="26"/>
      <c r="J127" s="139"/>
      <c r="K127" s="26"/>
      <c r="M127" s="139"/>
      <c r="N127" s="26"/>
      <c r="O127" s="26"/>
      <c r="Q127" s="139"/>
      <c r="R127" s="26"/>
      <c r="T127" s="139"/>
      <c r="U127" s="26"/>
      <c r="W127" s="106"/>
      <c r="AA127" s="106"/>
      <c r="AG127" s="106"/>
      <c r="AJ127" s="106"/>
    </row>
    <row r="128" spans="1:36" hidden="1" x14ac:dyDescent="0.3">
      <c r="A128" s="24">
        <f t="shared" si="4"/>
        <v>19</v>
      </c>
      <c r="B128" s="139">
        <f t="shared" si="4"/>
        <v>4.8081925250183354E-3</v>
      </c>
      <c r="C128" s="23" t="e">
        <f t="shared" si="1"/>
        <v>#REF!</v>
      </c>
      <c r="E128" s="139">
        <f t="shared" si="2"/>
        <v>8.7721163389809752E-3</v>
      </c>
      <c r="F128" s="23" t="e">
        <f t="shared" si="3"/>
        <v>#REF!</v>
      </c>
      <c r="G128" s="26"/>
      <c r="H128" s="26"/>
      <c r="J128" s="139"/>
      <c r="K128" s="26"/>
      <c r="M128" s="139"/>
      <c r="N128" s="26"/>
      <c r="O128" s="26"/>
      <c r="Q128" s="139"/>
      <c r="R128" s="26"/>
      <c r="T128" s="139"/>
      <c r="U128" s="26"/>
      <c r="W128" s="106"/>
      <c r="AA128" s="106"/>
      <c r="AG128" s="106"/>
      <c r="AJ128" s="106"/>
    </row>
    <row r="129" spans="1:36" hidden="1" x14ac:dyDescent="0.3">
      <c r="A129" s="24">
        <f t="shared" si="4"/>
        <v>20</v>
      </c>
      <c r="B129" s="139">
        <f t="shared" si="4"/>
        <v>4.3815221388065076E-3</v>
      </c>
      <c r="C129" s="23" t="e">
        <f t="shared" si="1"/>
        <v>#REF!</v>
      </c>
      <c r="E129" s="139">
        <f t="shared" si="2"/>
        <v>8.9450525088076958E-3</v>
      </c>
      <c r="F129" s="23" t="e">
        <f t="shared" si="3"/>
        <v>#REF!</v>
      </c>
      <c r="G129" s="26"/>
      <c r="H129" s="26"/>
      <c r="J129" s="139"/>
      <c r="K129" s="26"/>
      <c r="M129" s="139"/>
      <c r="N129" s="26"/>
      <c r="O129" s="26"/>
      <c r="Q129" s="139"/>
      <c r="R129" s="26"/>
      <c r="T129" s="139"/>
      <c r="U129" s="26"/>
      <c r="W129" s="106"/>
      <c r="AA129" s="106"/>
      <c r="AG129" s="106"/>
      <c r="AJ129" s="106"/>
    </row>
    <row r="130" spans="1:36" hidden="1" x14ac:dyDescent="0.3">
      <c r="A130" s="24">
        <f t="shared" si="4"/>
        <v>21</v>
      </c>
      <c r="B130" s="139">
        <f t="shared" si="4"/>
        <v>4.1799522752871661E-3</v>
      </c>
      <c r="C130" s="23" t="e">
        <f t="shared" si="1"/>
        <v>#REF!</v>
      </c>
      <c r="E130" s="139">
        <f t="shared" si="2"/>
        <v>8.6014481844962441E-3</v>
      </c>
      <c r="F130" s="23" t="e">
        <f t="shared" si="3"/>
        <v>#REF!</v>
      </c>
      <c r="G130" s="26"/>
      <c r="H130" s="26"/>
      <c r="J130" s="139"/>
      <c r="K130" s="26"/>
      <c r="M130" s="139"/>
      <c r="N130" s="26"/>
      <c r="O130" s="26"/>
      <c r="Q130" s="139"/>
      <c r="R130" s="26"/>
      <c r="T130" s="139"/>
      <c r="U130" s="26"/>
      <c r="W130" s="106"/>
      <c r="AA130" s="106"/>
      <c r="AG130" s="106"/>
      <c r="AJ130" s="106"/>
    </row>
    <row r="131" spans="1:36" hidden="1" x14ac:dyDescent="0.3">
      <c r="A131" s="24">
        <f t="shared" si="4"/>
        <v>22</v>
      </c>
      <c r="B131" s="139">
        <f t="shared" si="4"/>
        <v>3.870368181105561E-3</v>
      </c>
      <c r="C131" s="23" t="e">
        <f t="shared" si="1"/>
        <v>#REF!</v>
      </c>
      <c r="E131" s="139">
        <f t="shared" si="2"/>
        <v>8.4806763675352882E-3</v>
      </c>
      <c r="F131" s="23" t="e">
        <f t="shared" si="3"/>
        <v>#REF!</v>
      </c>
      <c r="G131" s="26"/>
      <c r="H131" s="26"/>
      <c r="J131" s="139"/>
      <c r="K131" s="26"/>
      <c r="M131" s="139"/>
      <c r="N131" s="26"/>
      <c r="O131" s="26"/>
      <c r="Q131" s="139"/>
      <c r="R131" s="26"/>
      <c r="T131" s="139"/>
      <c r="U131" s="26"/>
      <c r="W131" s="106"/>
      <c r="AA131" s="106"/>
      <c r="AG131" s="106"/>
      <c r="AJ131" s="106"/>
    </row>
    <row r="132" spans="1:36" hidden="1" x14ac:dyDescent="0.3">
      <c r="A132" s="24">
        <f t="shared" si="4"/>
        <v>23</v>
      </c>
      <c r="B132" s="139">
        <f t="shared" si="4"/>
        <v>3.8686671695990688E-3</v>
      </c>
      <c r="C132" s="23" t="e">
        <f t="shared" si="1"/>
        <v>#REF!</v>
      </c>
      <c r="E132" s="139">
        <f t="shared" si="2"/>
        <v>8.986443788799009E-3</v>
      </c>
      <c r="F132" s="23" t="e">
        <f t="shared" si="3"/>
        <v>#REF!</v>
      </c>
      <c r="G132" s="26"/>
      <c r="H132" s="26"/>
      <c r="J132" s="139"/>
      <c r="K132" s="26"/>
      <c r="M132" s="139"/>
      <c r="N132" s="26"/>
      <c r="O132" s="26"/>
      <c r="Q132" s="139"/>
      <c r="R132" s="26"/>
      <c r="T132" s="139"/>
      <c r="U132" s="26"/>
      <c r="W132" s="106"/>
      <c r="AA132" s="106"/>
      <c r="AG132" s="106"/>
      <c r="AJ132" s="106"/>
    </row>
    <row r="133" spans="1:36" hidden="1" x14ac:dyDescent="0.3">
      <c r="A133" s="24">
        <f t="shared" si="4"/>
        <v>24</v>
      </c>
      <c r="B133" s="139">
        <f t="shared" si="4"/>
        <v>3.6551902255342805E-3</v>
      </c>
      <c r="C133" s="23" t="e">
        <f t="shared" si="1"/>
        <v>#REF!</v>
      </c>
      <c r="E133" s="139">
        <f t="shared" si="2"/>
        <v>8.3417604278384141E-3</v>
      </c>
      <c r="F133" s="23" t="e">
        <f t="shared" si="3"/>
        <v>#REF!</v>
      </c>
      <c r="G133" s="26"/>
      <c r="H133" s="26"/>
      <c r="J133" s="139"/>
      <c r="K133" s="26"/>
      <c r="M133" s="139"/>
      <c r="N133" s="26"/>
      <c r="O133" s="26"/>
      <c r="Q133" s="139"/>
      <c r="R133" s="26"/>
      <c r="T133" s="139"/>
      <c r="U133" s="26"/>
      <c r="W133" s="106"/>
      <c r="AA133" s="106"/>
      <c r="AG133" s="106"/>
      <c r="AJ133" s="106"/>
    </row>
    <row r="134" spans="1:36" hidden="1" x14ac:dyDescent="0.3">
      <c r="A134" s="24">
        <f t="shared" si="4"/>
        <v>25</v>
      </c>
      <c r="B134" s="139">
        <f t="shared" si="4"/>
        <v>3.6940299882658556E-3</v>
      </c>
      <c r="C134" s="23" t="e">
        <f t="shared" si="1"/>
        <v>#REF!</v>
      </c>
      <c r="E134" s="139">
        <f t="shared" si="2"/>
        <v>8.9192538342925624E-3</v>
      </c>
      <c r="F134" s="23" t="e">
        <f t="shared" si="3"/>
        <v>#REF!</v>
      </c>
      <c r="G134" s="26"/>
      <c r="H134" s="26"/>
      <c r="J134" s="139"/>
      <c r="K134" s="26"/>
      <c r="M134" s="139"/>
      <c r="N134" s="26"/>
      <c r="O134" s="26"/>
      <c r="Q134" s="139"/>
      <c r="R134" s="26"/>
      <c r="T134" s="139"/>
      <c r="U134" s="26"/>
      <c r="W134" s="106"/>
      <c r="AA134" s="106"/>
      <c r="AG134" s="106"/>
      <c r="AJ134" s="106"/>
    </row>
    <row r="135" spans="1:36" hidden="1" x14ac:dyDescent="0.3">
      <c r="A135" s="24">
        <f t="shared" si="4"/>
        <v>26</v>
      </c>
      <c r="B135" s="139">
        <f t="shared" si="4"/>
        <v>3.6509376967680499E-3</v>
      </c>
      <c r="C135" s="23" t="e">
        <f t="shared" si="1"/>
        <v>#REF!</v>
      </c>
      <c r="E135" s="139">
        <f t="shared" si="2"/>
        <v>9.0238660419418408E-3</v>
      </c>
      <c r="F135" s="23" t="e">
        <f t="shared" si="3"/>
        <v>#REF!</v>
      </c>
      <c r="G135" s="26"/>
      <c r="H135" s="26"/>
      <c r="J135" s="139"/>
      <c r="K135" s="26"/>
      <c r="M135" s="139"/>
      <c r="N135" s="26"/>
      <c r="O135" s="26"/>
      <c r="Q135" s="139"/>
      <c r="R135" s="26"/>
      <c r="T135" s="139"/>
      <c r="U135" s="26"/>
      <c r="W135" s="106"/>
      <c r="AA135" s="106"/>
      <c r="AG135" s="106"/>
      <c r="AJ135" s="106"/>
    </row>
    <row r="136" spans="1:36" hidden="1" x14ac:dyDescent="0.3">
      <c r="A136" s="24">
        <f t="shared" si="4"/>
        <v>27</v>
      </c>
      <c r="B136" s="139">
        <f t="shared" si="4"/>
        <v>3.7564004101705746E-3</v>
      </c>
      <c r="C136" s="23" t="e">
        <f t="shared" si="1"/>
        <v>#REF!</v>
      </c>
      <c r="E136" s="139">
        <f t="shared" si="2"/>
        <v>9.2495335684698241E-3</v>
      </c>
      <c r="F136" s="23" t="e">
        <f t="shared" si="3"/>
        <v>#REF!</v>
      </c>
      <c r="G136" s="26"/>
      <c r="H136" s="26"/>
      <c r="J136" s="139"/>
      <c r="K136" s="26"/>
      <c r="M136" s="139"/>
      <c r="N136" s="26"/>
      <c r="O136" s="26"/>
      <c r="Q136" s="139"/>
      <c r="R136" s="26"/>
      <c r="T136" s="139"/>
      <c r="U136" s="26"/>
      <c r="W136" s="106"/>
      <c r="AA136" s="106"/>
      <c r="AG136" s="106"/>
      <c r="AJ136" s="106"/>
    </row>
    <row r="137" spans="1:36" hidden="1" x14ac:dyDescent="0.3">
      <c r="A137" s="24">
        <f t="shared" si="4"/>
        <v>28</v>
      </c>
      <c r="B137" s="139">
        <f t="shared" si="4"/>
        <v>3.8275593915255038E-3</v>
      </c>
      <c r="C137" s="23" t="e">
        <f t="shared" si="1"/>
        <v>#REF!</v>
      </c>
      <c r="E137" s="139">
        <f t="shared" si="2"/>
        <v>9.263425162439512E-3</v>
      </c>
      <c r="F137" s="23" t="e">
        <f t="shared" si="3"/>
        <v>#REF!</v>
      </c>
      <c r="G137" s="26"/>
      <c r="H137" s="26"/>
      <c r="J137" s="139"/>
      <c r="K137" s="26"/>
      <c r="M137" s="139"/>
      <c r="N137" s="26"/>
      <c r="O137" s="26"/>
      <c r="Q137" s="139"/>
      <c r="R137" s="26"/>
      <c r="T137" s="139"/>
      <c r="U137" s="26"/>
      <c r="W137" s="106"/>
      <c r="AA137" s="106"/>
      <c r="AG137" s="106"/>
      <c r="AJ137" s="106"/>
    </row>
    <row r="138" spans="1:36" hidden="1" x14ac:dyDescent="0.3">
      <c r="A138" s="24">
        <f t="shared" si="4"/>
        <v>29</v>
      </c>
      <c r="B138" s="139">
        <f t="shared" si="4"/>
        <v>4.0546444276422311E-3</v>
      </c>
      <c r="C138" s="23" t="e">
        <f t="shared" si="1"/>
        <v>#REF!</v>
      </c>
      <c r="E138" s="139">
        <f t="shared" si="2"/>
        <v>9.6878275333093494E-3</v>
      </c>
      <c r="F138" s="23" t="e">
        <f t="shared" si="3"/>
        <v>#REF!</v>
      </c>
      <c r="G138" s="26"/>
      <c r="H138" s="26"/>
      <c r="J138" s="139"/>
      <c r="K138" s="26"/>
      <c r="M138" s="139"/>
      <c r="N138" s="26"/>
      <c r="O138" s="26"/>
      <c r="Q138" s="139"/>
      <c r="R138" s="26"/>
      <c r="T138" s="139"/>
      <c r="U138" s="26"/>
      <c r="W138" s="106"/>
      <c r="AA138" s="106"/>
      <c r="AG138" s="106"/>
      <c r="AJ138" s="106"/>
    </row>
    <row r="139" spans="1:36" hidden="1" x14ac:dyDescent="0.3">
      <c r="A139" s="24">
        <f t="shared" si="4"/>
        <v>30</v>
      </c>
      <c r="B139" s="139">
        <f t="shared" si="4"/>
        <v>4.4450265683822219E-3</v>
      </c>
      <c r="C139" s="23" t="e">
        <f t="shared" si="1"/>
        <v>#REF!</v>
      </c>
      <c r="E139" s="139">
        <f t="shared" si="2"/>
        <v>1.0716372490901715E-2</v>
      </c>
      <c r="F139" s="23" t="e">
        <f t="shared" si="3"/>
        <v>#REF!</v>
      </c>
      <c r="G139" s="26"/>
      <c r="H139" s="26"/>
      <c r="J139" s="139"/>
      <c r="K139" s="26"/>
      <c r="M139" s="139"/>
      <c r="N139" s="26"/>
      <c r="O139" s="26"/>
      <c r="Q139" s="139"/>
      <c r="R139" s="26"/>
      <c r="T139" s="139"/>
      <c r="U139" s="26"/>
      <c r="W139" s="106"/>
      <c r="AA139" s="106"/>
      <c r="AG139" s="106"/>
      <c r="AJ139" s="106"/>
    </row>
    <row r="140" spans="1:36" hidden="1" x14ac:dyDescent="0.3">
      <c r="A140" s="24">
        <f t="shared" si="4"/>
        <v>31</v>
      </c>
      <c r="B140" s="139">
        <f t="shared" si="4"/>
        <v>4.5110825152176745E-3</v>
      </c>
      <c r="C140" s="23" t="e">
        <f t="shared" si="1"/>
        <v>#REF!</v>
      </c>
      <c r="E140" s="139">
        <f t="shared" si="2"/>
        <v>1.0702764398849776E-2</v>
      </c>
      <c r="F140" s="23" t="e">
        <f t="shared" si="3"/>
        <v>#REF!</v>
      </c>
      <c r="G140" s="26"/>
      <c r="H140" s="26"/>
      <c r="J140" s="139"/>
      <c r="K140" s="26"/>
      <c r="M140" s="139"/>
      <c r="N140" s="26"/>
      <c r="O140" s="26"/>
      <c r="Q140" s="139"/>
      <c r="R140" s="26"/>
      <c r="T140" s="139"/>
      <c r="U140" s="26"/>
      <c r="W140" s="106"/>
      <c r="AA140" s="106"/>
      <c r="AG140" s="106"/>
      <c r="AJ140" s="106"/>
    </row>
    <row r="141" spans="1:36" hidden="1" x14ac:dyDescent="0.3">
      <c r="A141" s="24">
        <f t="shared" si="4"/>
        <v>32</v>
      </c>
      <c r="B141" s="139">
        <f t="shared" si="4"/>
        <v>4.2202095476074845E-3</v>
      </c>
      <c r="C141" s="23" t="e">
        <f t="shared" si="1"/>
        <v>#REF!</v>
      </c>
      <c r="E141" s="139">
        <f t="shared" si="2"/>
        <v>9.759553518499775E-3</v>
      </c>
      <c r="F141" s="23" t="e">
        <f t="shared" si="3"/>
        <v>#REF!</v>
      </c>
      <c r="G141" s="26"/>
      <c r="H141" s="26"/>
      <c r="J141" s="139"/>
      <c r="K141" s="26"/>
      <c r="M141" s="139"/>
      <c r="N141" s="26"/>
      <c r="O141" s="26"/>
      <c r="Q141" s="139"/>
      <c r="R141" s="26"/>
      <c r="T141" s="139"/>
      <c r="U141" s="26"/>
      <c r="W141" s="106"/>
      <c r="AA141" s="106"/>
      <c r="AG141" s="106"/>
      <c r="AJ141" s="106"/>
    </row>
    <row r="142" spans="1:36" hidden="1" x14ac:dyDescent="0.3">
      <c r="A142" s="24">
        <f t="shared" ref="A142:B157" si="5">A45</f>
        <v>33</v>
      </c>
      <c r="B142" s="139">
        <f t="shared" si="5"/>
        <v>4.1538700988542837E-3</v>
      </c>
      <c r="C142" s="23" t="e">
        <f t="shared" si="1"/>
        <v>#REF!</v>
      </c>
      <c r="E142" s="139">
        <f t="shared" si="2"/>
        <v>9.5429580533397517E-3</v>
      </c>
      <c r="F142" s="23" t="e">
        <f t="shared" si="3"/>
        <v>#REF!</v>
      </c>
      <c r="G142" s="26"/>
      <c r="H142" s="26"/>
      <c r="J142" s="139"/>
      <c r="K142" s="26"/>
      <c r="M142" s="139"/>
      <c r="N142" s="26"/>
      <c r="O142" s="26"/>
      <c r="Q142" s="139"/>
      <c r="R142" s="26"/>
      <c r="T142" s="139"/>
      <c r="U142" s="26"/>
      <c r="W142" s="106"/>
      <c r="AA142" s="106"/>
      <c r="AG142" s="106"/>
      <c r="AJ142" s="106"/>
    </row>
    <row r="143" spans="1:36" hidden="1" x14ac:dyDescent="0.3">
      <c r="A143" s="24">
        <f t="shared" si="5"/>
        <v>34</v>
      </c>
      <c r="B143" s="139">
        <f t="shared" si="5"/>
        <v>4.0912161750318162E-3</v>
      </c>
      <c r="C143" s="23" t="e">
        <f t="shared" si="1"/>
        <v>#REF!</v>
      </c>
      <c r="E143" s="139">
        <f t="shared" si="2"/>
        <v>9.3450737147511426E-3</v>
      </c>
      <c r="F143" s="23" t="e">
        <f t="shared" si="3"/>
        <v>#REF!</v>
      </c>
      <c r="G143" s="26"/>
      <c r="H143" s="26"/>
      <c r="J143" s="139"/>
      <c r="K143" s="26"/>
      <c r="M143" s="139"/>
      <c r="N143" s="26"/>
      <c r="O143" s="26"/>
      <c r="Q143" s="139"/>
      <c r="R143" s="26"/>
      <c r="T143" s="139"/>
      <c r="U143" s="26"/>
      <c r="W143" s="106"/>
      <c r="AA143" s="106"/>
      <c r="AG143" s="106"/>
      <c r="AJ143" s="106"/>
    </row>
    <row r="144" spans="1:36" hidden="1" x14ac:dyDescent="0.3">
      <c r="A144" s="24">
        <f t="shared" si="5"/>
        <v>35</v>
      </c>
      <c r="B144" s="139">
        <f t="shared" si="5"/>
        <v>4.2831469733477009E-3</v>
      </c>
      <c r="C144" s="23" t="e">
        <f t="shared" si="1"/>
        <v>#REF!</v>
      </c>
      <c r="E144" s="139">
        <f t="shared" si="2"/>
        <v>9.6319776555128505E-3</v>
      </c>
      <c r="F144" s="23" t="e">
        <f t="shared" si="3"/>
        <v>#REF!</v>
      </c>
      <c r="G144" s="26"/>
      <c r="H144" s="26"/>
      <c r="J144" s="139"/>
      <c r="K144" s="26"/>
      <c r="M144" s="139"/>
      <c r="N144" s="26"/>
      <c r="O144" s="26"/>
      <c r="Q144" s="139"/>
      <c r="R144" s="26"/>
      <c r="T144" s="139"/>
      <c r="U144" s="26"/>
      <c r="W144" s="106"/>
      <c r="AA144" s="106"/>
      <c r="AG144" s="106"/>
      <c r="AJ144" s="106"/>
    </row>
    <row r="145" spans="1:36" hidden="1" x14ac:dyDescent="0.3">
      <c r="A145" s="24">
        <f t="shared" si="5"/>
        <v>36</v>
      </c>
      <c r="B145" s="139">
        <f t="shared" si="5"/>
        <v>4.555875818221972E-3</v>
      </c>
      <c r="C145" s="23" t="e">
        <f t="shared" si="1"/>
        <v>#REF!</v>
      </c>
      <c r="E145" s="139">
        <f t="shared" si="2"/>
        <v>1.0079627183638083E-2</v>
      </c>
      <c r="F145" s="23" t="e">
        <f t="shared" si="3"/>
        <v>#REF!</v>
      </c>
      <c r="G145" s="26"/>
      <c r="H145" s="26"/>
      <c r="J145" s="139"/>
      <c r="K145" s="26"/>
      <c r="M145" s="139"/>
      <c r="N145" s="26"/>
      <c r="O145" s="26"/>
      <c r="Q145" s="139"/>
      <c r="R145" s="26"/>
      <c r="T145" s="139"/>
      <c r="U145" s="26"/>
      <c r="W145" s="106"/>
      <c r="AA145" s="106"/>
      <c r="AG145" s="106"/>
      <c r="AJ145" s="106"/>
    </row>
    <row r="146" spans="1:36" hidden="1" x14ac:dyDescent="0.3">
      <c r="A146" s="24">
        <f t="shared" si="5"/>
        <v>37</v>
      </c>
      <c r="B146" s="139">
        <f t="shared" si="5"/>
        <v>4.7512086395508427E-3</v>
      </c>
      <c r="C146" s="23" t="e">
        <f t="shared" si="1"/>
        <v>#REF!</v>
      </c>
      <c r="E146" s="139">
        <f t="shared" si="2"/>
        <v>1.0501194535330435E-2</v>
      </c>
      <c r="F146" s="23" t="e">
        <f t="shared" si="3"/>
        <v>#REF!</v>
      </c>
      <c r="G146" s="26"/>
      <c r="H146" s="26"/>
      <c r="J146" s="139"/>
      <c r="K146" s="26"/>
      <c r="M146" s="139"/>
      <c r="N146" s="26"/>
      <c r="O146" s="26"/>
      <c r="Q146" s="139"/>
      <c r="R146" s="26"/>
      <c r="T146" s="139"/>
      <c r="U146" s="26"/>
      <c r="W146" s="106"/>
      <c r="AA146" s="106"/>
      <c r="AG146" s="106"/>
      <c r="AJ146" s="106"/>
    </row>
    <row r="147" spans="1:36" hidden="1" x14ac:dyDescent="0.3">
      <c r="A147" s="24">
        <f t="shared" si="5"/>
        <v>38</v>
      </c>
      <c r="B147" s="139">
        <f t="shared" si="5"/>
        <v>4.6142772132782093E-3</v>
      </c>
      <c r="C147" s="23" t="e">
        <f t="shared" si="1"/>
        <v>#REF!</v>
      </c>
      <c r="E147" s="139">
        <f t="shared" si="2"/>
        <v>1.0107410371577459E-2</v>
      </c>
      <c r="F147" s="23" t="e">
        <f t="shared" si="3"/>
        <v>#REF!</v>
      </c>
      <c r="G147" s="26"/>
      <c r="H147" s="26"/>
      <c r="J147" s="139"/>
      <c r="K147" s="26"/>
      <c r="M147" s="139"/>
      <c r="N147" s="26"/>
      <c r="O147" s="26"/>
      <c r="Q147" s="139"/>
      <c r="R147" s="26"/>
      <c r="T147" s="139"/>
      <c r="U147" s="26"/>
      <c r="W147" s="106"/>
      <c r="AA147" s="106"/>
      <c r="AG147" s="106"/>
      <c r="AJ147" s="106"/>
    </row>
    <row r="148" spans="1:36" hidden="1" x14ac:dyDescent="0.3">
      <c r="A148" s="24">
        <f t="shared" si="5"/>
        <v>39</v>
      </c>
      <c r="B148" s="139">
        <f t="shared" si="5"/>
        <v>4.6009526231440192E-3</v>
      </c>
      <c r="C148" s="23" t="e">
        <f t="shared" si="1"/>
        <v>#REF!</v>
      </c>
      <c r="E148" s="139">
        <f t="shared" si="2"/>
        <v>1.0111095896508191E-2</v>
      </c>
      <c r="F148" s="23" t="e">
        <f t="shared" si="3"/>
        <v>#REF!</v>
      </c>
      <c r="G148" s="26"/>
      <c r="H148" s="26"/>
      <c r="J148" s="139"/>
      <c r="K148" s="26"/>
      <c r="M148" s="139"/>
      <c r="N148" s="26"/>
      <c r="O148" s="26"/>
      <c r="Q148" s="139"/>
      <c r="R148" s="26"/>
      <c r="T148" s="139"/>
      <c r="U148" s="26"/>
      <c r="W148" s="106"/>
      <c r="AA148" s="106"/>
      <c r="AG148" s="106"/>
      <c r="AJ148" s="106"/>
    </row>
    <row r="149" spans="1:36" hidden="1" x14ac:dyDescent="0.3">
      <c r="A149" s="24">
        <f t="shared" si="5"/>
        <v>40</v>
      </c>
      <c r="B149" s="139">
        <f t="shared" si="5"/>
        <v>4.6001021173907733E-3</v>
      </c>
      <c r="C149" s="23" t="e">
        <f t="shared" si="1"/>
        <v>#REF!</v>
      </c>
      <c r="E149" s="139">
        <f t="shared" si="2"/>
        <v>1.0105709360070967E-2</v>
      </c>
      <c r="F149" s="23" t="e">
        <f t="shared" si="3"/>
        <v>#REF!</v>
      </c>
      <c r="G149" s="26"/>
      <c r="H149" s="26"/>
      <c r="J149" s="139"/>
      <c r="K149" s="26"/>
      <c r="M149" s="139"/>
      <c r="N149" s="26"/>
      <c r="O149" s="26"/>
      <c r="Q149" s="139"/>
      <c r="R149" s="26"/>
      <c r="T149" s="139"/>
      <c r="U149" s="26"/>
      <c r="W149" s="106"/>
      <c r="AA149" s="106"/>
      <c r="AG149" s="106"/>
      <c r="AJ149" s="106"/>
    </row>
    <row r="150" spans="1:36" hidden="1" x14ac:dyDescent="0.3">
      <c r="A150" s="24">
        <f t="shared" si="5"/>
        <v>41</v>
      </c>
      <c r="B150" s="139">
        <f t="shared" si="5"/>
        <v>4.5246906072696127E-3</v>
      </c>
      <c r="C150" s="23" t="e">
        <f t="shared" si="1"/>
        <v>#REF!</v>
      </c>
      <c r="E150" s="139">
        <f t="shared" si="2"/>
        <v>1.0131224532668352E-2</v>
      </c>
      <c r="F150" s="23" t="e">
        <f t="shared" si="3"/>
        <v>#REF!</v>
      </c>
      <c r="G150" s="26"/>
      <c r="H150" s="26"/>
      <c r="J150" s="139"/>
      <c r="K150" s="26"/>
      <c r="M150" s="139"/>
      <c r="N150" s="26"/>
      <c r="O150" s="26"/>
      <c r="Q150" s="139"/>
      <c r="R150" s="26"/>
      <c r="T150" s="139"/>
      <c r="U150" s="26"/>
      <c r="W150" s="106"/>
      <c r="AA150" s="106"/>
      <c r="AG150" s="106"/>
      <c r="AJ150" s="106"/>
    </row>
    <row r="151" spans="1:36" hidden="1" x14ac:dyDescent="0.3">
      <c r="A151" s="24">
        <f t="shared" si="5"/>
        <v>42</v>
      </c>
      <c r="B151" s="139">
        <f t="shared" si="5"/>
        <v>4.3818056407242565E-3</v>
      </c>
      <c r="C151" s="23" t="e">
        <f t="shared" si="1"/>
        <v>#REF!</v>
      </c>
      <c r="E151" s="139">
        <f t="shared" si="2"/>
        <v>9.8162539020495206E-3</v>
      </c>
      <c r="F151" s="23" t="e">
        <f t="shared" si="3"/>
        <v>#REF!</v>
      </c>
      <c r="G151" s="26"/>
      <c r="H151" s="26"/>
      <c r="J151" s="139"/>
      <c r="K151" s="26"/>
      <c r="M151" s="139"/>
      <c r="N151" s="26"/>
      <c r="O151" s="26"/>
      <c r="Q151" s="139"/>
      <c r="R151" s="26"/>
      <c r="T151" s="139"/>
      <c r="U151" s="26"/>
      <c r="W151" s="106"/>
      <c r="AA151" s="106"/>
      <c r="AG151" s="106"/>
      <c r="AJ151" s="106"/>
    </row>
    <row r="152" spans="1:36" hidden="1" x14ac:dyDescent="0.3">
      <c r="A152" s="24">
        <f t="shared" si="5"/>
        <v>43</v>
      </c>
      <c r="B152" s="139">
        <f t="shared" si="5"/>
        <v>4.2581988045858133E-3</v>
      </c>
      <c r="C152" s="23" t="e">
        <f t="shared" si="1"/>
        <v>#REF!</v>
      </c>
      <c r="E152" s="139">
        <f t="shared" si="2"/>
        <v>9.6886780390625961E-3</v>
      </c>
      <c r="F152" s="23" t="e">
        <f t="shared" si="3"/>
        <v>#REF!</v>
      </c>
      <c r="G152" s="26"/>
      <c r="H152" s="26"/>
      <c r="J152" s="139"/>
      <c r="K152" s="26"/>
      <c r="M152" s="139"/>
      <c r="N152" s="26"/>
      <c r="O152" s="26"/>
      <c r="Q152" s="139"/>
      <c r="R152" s="26"/>
      <c r="T152" s="139"/>
      <c r="U152" s="26"/>
      <c r="W152" s="106"/>
      <c r="AA152" s="106"/>
      <c r="AG152" s="106"/>
      <c r="AJ152" s="106"/>
    </row>
    <row r="153" spans="1:36" hidden="1" x14ac:dyDescent="0.3">
      <c r="A153" s="24">
        <f t="shared" si="5"/>
        <v>44</v>
      </c>
      <c r="B153" s="139">
        <f t="shared" si="5"/>
        <v>4.1558546122785244E-3</v>
      </c>
      <c r="C153" s="23" t="e">
        <f t="shared" si="1"/>
        <v>#REF!</v>
      </c>
      <c r="E153" s="139">
        <f t="shared" si="2"/>
        <v>9.6370806900323274E-3</v>
      </c>
      <c r="F153" s="23" t="e">
        <f t="shared" si="3"/>
        <v>#REF!</v>
      </c>
      <c r="G153" s="26"/>
      <c r="H153" s="26"/>
      <c r="J153" s="139"/>
      <c r="K153" s="26"/>
      <c r="M153" s="139"/>
      <c r="N153" s="26"/>
      <c r="O153" s="26"/>
      <c r="Q153" s="139"/>
      <c r="R153" s="26"/>
      <c r="T153" s="139"/>
      <c r="U153" s="26"/>
      <c r="W153" s="106"/>
      <c r="AA153" s="106"/>
      <c r="AG153" s="106"/>
      <c r="AJ153" s="106"/>
    </row>
    <row r="154" spans="1:36" hidden="1" x14ac:dyDescent="0.3">
      <c r="A154" s="24">
        <f t="shared" si="5"/>
        <v>45</v>
      </c>
      <c r="B154" s="139">
        <f t="shared" si="5"/>
        <v>4.0393353240837995E-3</v>
      </c>
      <c r="C154" s="23" t="e">
        <f t="shared" si="1"/>
        <v>#REF!</v>
      </c>
      <c r="E154" s="139">
        <f t="shared" si="2"/>
        <v>9.3541457761191025E-3</v>
      </c>
      <c r="F154" s="23" t="e">
        <f t="shared" si="3"/>
        <v>#REF!</v>
      </c>
      <c r="G154" s="26"/>
      <c r="H154" s="26"/>
      <c r="J154" s="139"/>
      <c r="K154" s="26"/>
      <c r="M154" s="139"/>
      <c r="N154" s="26"/>
      <c r="O154" s="26"/>
      <c r="Q154" s="139"/>
      <c r="R154" s="26"/>
      <c r="T154" s="139"/>
      <c r="U154" s="26"/>
      <c r="W154" s="106"/>
      <c r="AA154" s="106"/>
      <c r="AG154" s="106"/>
      <c r="AJ154" s="106"/>
    </row>
    <row r="155" spans="1:36" hidden="1" x14ac:dyDescent="0.3">
      <c r="A155" s="24">
        <f t="shared" si="5"/>
        <v>46</v>
      </c>
      <c r="B155" s="139">
        <f t="shared" si="5"/>
        <v>3.9395426490362491E-3</v>
      </c>
      <c r="C155" s="23" t="e">
        <f t="shared" si="1"/>
        <v>#REF!</v>
      </c>
      <c r="E155" s="139">
        <f t="shared" si="2"/>
        <v>9.2673941892879932E-3</v>
      </c>
      <c r="F155" s="23" t="e">
        <f t="shared" si="3"/>
        <v>#REF!</v>
      </c>
      <c r="G155" s="26"/>
      <c r="H155" s="26"/>
      <c r="J155" s="139"/>
      <c r="K155" s="26"/>
      <c r="M155" s="139"/>
      <c r="N155" s="26"/>
      <c r="O155" s="26"/>
      <c r="Q155" s="139"/>
      <c r="R155" s="26"/>
      <c r="T155" s="139"/>
      <c r="U155" s="26"/>
      <c r="W155" s="106"/>
      <c r="AA155" s="106"/>
      <c r="AG155" s="106"/>
      <c r="AJ155" s="106"/>
    </row>
    <row r="156" spans="1:36" hidden="1" x14ac:dyDescent="0.3">
      <c r="A156" s="24">
        <f t="shared" si="5"/>
        <v>47</v>
      </c>
      <c r="B156" s="139">
        <f t="shared" si="5"/>
        <v>3.8250078742657653E-3</v>
      </c>
      <c r="C156" s="23" t="e">
        <f t="shared" si="1"/>
        <v>#REF!</v>
      </c>
      <c r="E156" s="139">
        <f t="shared" si="2"/>
        <v>9.407160634738114E-3</v>
      </c>
      <c r="F156" s="23" t="e">
        <f t="shared" si="3"/>
        <v>#REF!</v>
      </c>
      <c r="G156" s="26"/>
      <c r="H156" s="26"/>
      <c r="J156" s="139"/>
      <c r="K156" s="26"/>
      <c r="M156" s="139"/>
      <c r="N156" s="26"/>
      <c r="O156" s="26"/>
      <c r="Q156" s="139"/>
      <c r="R156" s="26"/>
      <c r="T156" s="139"/>
      <c r="U156" s="26"/>
      <c r="W156" s="106"/>
      <c r="AA156" s="106"/>
      <c r="AG156" s="106"/>
      <c r="AJ156" s="106"/>
    </row>
    <row r="157" spans="1:36" hidden="1" x14ac:dyDescent="0.3">
      <c r="A157" s="24">
        <f t="shared" si="5"/>
        <v>48</v>
      </c>
      <c r="B157" s="139">
        <f t="shared" si="5"/>
        <v>3.6625612753957474E-3</v>
      </c>
      <c r="C157" s="23" t="e">
        <f t="shared" si="1"/>
        <v>#REF!</v>
      </c>
      <c r="E157" s="139">
        <f t="shared" si="2"/>
        <v>9.1602304643789764E-3</v>
      </c>
      <c r="F157" s="23" t="e">
        <f t="shared" si="3"/>
        <v>#REF!</v>
      </c>
      <c r="G157" s="26"/>
      <c r="H157" s="26"/>
      <c r="J157" s="139"/>
      <c r="K157" s="26"/>
      <c r="M157" s="139"/>
      <c r="N157" s="26"/>
      <c r="O157" s="26"/>
      <c r="Q157" s="139"/>
      <c r="R157" s="26"/>
      <c r="T157" s="139"/>
      <c r="U157" s="26"/>
      <c r="W157" s="106"/>
      <c r="AA157" s="106"/>
      <c r="AG157" s="106"/>
      <c r="AJ157" s="106"/>
    </row>
    <row r="158" spans="1:36" hidden="1" x14ac:dyDescent="0.3">
      <c r="A158" s="24">
        <f t="shared" ref="A158:B173" si="6">A61</f>
        <v>49</v>
      </c>
      <c r="B158" s="139">
        <f t="shared" si="6"/>
        <v>3.4485173274954616E-3</v>
      </c>
      <c r="C158" s="23" t="e">
        <f t="shared" si="1"/>
        <v>#REF!</v>
      </c>
      <c r="E158" s="139">
        <f t="shared" si="2"/>
        <v>8.2689004349769928E-3</v>
      </c>
      <c r="F158" s="23" t="e">
        <f t="shared" si="3"/>
        <v>#REF!</v>
      </c>
      <c r="G158" s="26"/>
      <c r="H158" s="26"/>
      <c r="J158" s="139"/>
      <c r="K158" s="26"/>
      <c r="M158" s="139"/>
      <c r="N158" s="26"/>
      <c r="O158" s="26"/>
      <c r="Q158" s="139"/>
      <c r="R158" s="26"/>
      <c r="T158" s="139"/>
      <c r="U158" s="26"/>
      <c r="W158" s="106"/>
      <c r="AA158" s="106"/>
      <c r="AG158" s="106"/>
      <c r="AJ158" s="106"/>
    </row>
    <row r="159" spans="1:36" hidden="1" x14ac:dyDescent="0.3">
      <c r="A159" s="24">
        <f t="shared" si="6"/>
        <v>50</v>
      </c>
      <c r="B159" s="139">
        <f t="shared" si="6"/>
        <v>3.3274620086167573E-3</v>
      </c>
      <c r="C159" s="23" t="e">
        <f t="shared" si="1"/>
        <v>#REF!</v>
      </c>
      <c r="E159" s="139">
        <f t="shared" si="2"/>
        <v>8.1226134454186524E-3</v>
      </c>
      <c r="F159" s="23" t="e">
        <f t="shared" si="3"/>
        <v>#REF!</v>
      </c>
      <c r="G159" s="26"/>
      <c r="H159" s="26"/>
      <c r="J159" s="139"/>
      <c r="K159" s="26"/>
      <c r="M159" s="139"/>
      <c r="N159" s="26"/>
      <c r="O159" s="26"/>
      <c r="Q159" s="139"/>
      <c r="R159" s="26"/>
      <c r="T159" s="139"/>
      <c r="U159" s="26"/>
      <c r="W159" s="106"/>
      <c r="AA159" s="106"/>
      <c r="AG159" s="106"/>
      <c r="AJ159" s="106"/>
    </row>
    <row r="160" spans="1:36" hidden="1" x14ac:dyDescent="0.3">
      <c r="A160" s="24">
        <f t="shared" si="6"/>
        <v>51</v>
      </c>
      <c r="B160" s="139">
        <f t="shared" si="6"/>
        <v>3.1979016322055912E-3</v>
      </c>
      <c r="C160" s="23" t="e">
        <f t="shared" si="1"/>
        <v>#REF!</v>
      </c>
      <c r="E160" s="139">
        <f t="shared" si="2"/>
        <v>8.125448464596138E-3</v>
      </c>
      <c r="F160" s="23" t="e">
        <f t="shared" si="3"/>
        <v>#REF!</v>
      </c>
      <c r="G160" s="26"/>
      <c r="H160" s="26"/>
      <c r="J160" s="139"/>
      <c r="K160" s="26"/>
      <c r="M160" s="139"/>
      <c r="N160" s="26"/>
      <c r="O160" s="26"/>
      <c r="Q160" s="139"/>
      <c r="R160" s="26"/>
      <c r="T160" s="139"/>
      <c r="U160" s="26"/>
      <c r="W160" s="106"/>
      <c r="AA160" s="106"/>
      <c r="AG160" s="106"/>
      <c r="AJ160" s="106"/>
    </row>
    <row r="161" spans="1:36" hidden="1" x14ac:dyDescent="0.3">
      <c r="A161" s="24">
        <f t="shared" si="6"/>
        <v>52</v>
      </c>
      <c r="B161" s="139">
        <f t="shared" si="6"/>
        <v>3.0964079456515482E-3</v>
      </c>
      <c r="C161" s="23" t="e">
        <f t="shared" si="1"/>
        <v>#REF!</v>
      </c>
      <c r="E161" s="139">
        <f t="shared" si="2"/>
        <v>8.1484121199337858E-3</v>
      </c>
      <c r="F161" s="23" t="e">
        <f t="shared" si="3"/>
        <v>#REF!</v>
      </c>
      <c r="G161" s="26"/>
      <c r="H161" s="26"/>
      <c r="J161" s="139"/>
      <c r="K161" s="26"/>
      <c r="M161" s="139"/>
      <c r="N161" s="26"/>
      <c r="O161" s="26"/>
      <c r="Q161" s="139"/>
      <c r="R161" s="26"/>
      <c r="T161" s="139"/>
      <c r="U161" s="26"/>
      <c r="W161" s="106"/>
      <c r="AA161" s="106"/>
      <c r="AG161" s="106"/>
      <c r="AJ161" s="106"/>
    </row>
    <row r="162" spans="1:36" hidden="1" x14ac:dyDescent="0.3">
      <c r="A162" s="24">
        <f t="shared" si="6"/>
        <v>53</v>
      </c>
      <c r="B162" s="139">
        <f t="shared" si="6"/>
        <v>3.018161416352901E-3</v>
      </c>
      <c r="C162" s="23" t="e">
        <f t="shared" si="1"/>
        <v>#REF!</v>
      </c>
      <c r="E162" s="139">
        <f t="shared" si="2"/>
        <v>8.1112733687087029E-3</v>
      </c>
      <c r="F162" s="23" t="e">
        <f t="shared" si="3"/>
        <v>#REF!</v>
      </c>
      <c r="G162" s="26"/>
      <c r="H162" s="26"/>
      <c r="J162" s="139"/>
      <c r="K162" s="26"/>
      <c r="M162" s="139"/>
      <c r="N162" s="26"/>
      <c r="O162" s="26"/>
      <c r="Q162" s="139"/>
      <c r="R162" s="26"/>
      <c r="T162" s="139"/>
      <c r="U162" s="26"/>
      <c r="W162" s="106"/>
      <c r="AA162" s="106"/>
      <c r="AG162" s="106"/>
      <c r="AJ162" s="106"/>
    </row>
    <row r="163" spans="1:36" hidden="1" x14ac:dyDescent="0.3">
      <c r="A163" s="24">
        <f t="shared" si="6"/>
        <v>54</v>
      </c>
      <c r="B163" s="139">
        <f t="shared" si="6"/>
        <v>3.0932894245563123E-3</v>
      </c>
      <c r="C163" s="23" t="e">
        <f t="shared" si="1"/>
        <v>#REF!</v>
      </c>
      <c r="E163" s="139">
        <f t="shared" si="2"/>
        <v>8.4494911565829289E-3</v>
      </c>
      <c r="F163" s="23" t="e">
        <f t="shared" si="3"/>
        <v>#REF!</v>
      </c>
      <c r="G163" s="26"/>
      <c r="H163" s="26"/>
      <c r="J163" s="139"/>
      <c r="K163" s="26"/>
      <c r="M163" s="139"/>
      <c r="N163" s="26"/>
      <c r="O163" s="26"/>
      <c r="Q163" s="139"/>
      <c r="R163" s="26"/>
      <c r="T163" s="139"/>
      <c r="U163" s="26"/>
      <c r="W163" s="106"/>
      <c r="AA163" s="106"/>
      <c r="AG163" s="106"/>
      <c r="AJ163" s="106"/>
    </row>
    <row r="164" spans="1:36" hidden="1" x14ac:dyDescent="0.3">
      <c r="A164" s="24">
        <f t="shared" si="6"/>
        <v>55</v>
      </c>
      <c r="B164" s="139">
        <f t="shared" si="6"/>
        <v>2.3139426526650742E-3</v>
      </c>
      <c r="C164" s="23" t="e">
        <f t="shared" si="1"/>
        <v>#REF!</v>
      </c>
      <c r="E164" s="139">
        <f t="shared" si="2"/>
        <v>6.6061616873807341E-3</v>
      </c>
      <c r="F164" s="23" t="e">
        <f t="shared" si="3"/>
        <v>#REF!</v>
      </c>
      <c r="G164" s="26"/>
      <c r="H164" s="26"/>
      <c r="J164" s="139"/>
      <c r="K164" s="26"/>
      <c r="M164" s="139"/>
      <c r="N164" s="26"/>
      <c r="O164" s="26"/>
      <c r="Q164" s="139"/>
      <c r="R164" s="26"/>
      <c r="T164" s="139"/>
      <c r="U164" s="26"/>
      <c r="W164" s="106"/>
      <c r="AA164" s="106"/>
      <c r="AG164" s="106"/>
      <c r="AJ164" s="106"/>
    </row>
    <row r="165" spans="1:36" hidden="1" x14ac:dyDescent="0.3">
      <c r="A165" s="24">
        <f t="shared" si="6"/>
        <v>56</v>
      </c>
      <c r="B165" s="139">
        <f t="shared" si="6"/>
        <v>2.1894853107733846E-3</v>
      </c>
      <c r="C165" s="23" t="e">
        <f t="shared" si="1"/>
        <v>#REF!</v>
      </c>
      <c r="E165" s="139">
        <f t="shared" si="2"/>
        <v>6.3447729192164124E-3</v>
      </c>
      <c r="F165" s="23" t="e">
        <f t="shared" si="3"/>
        <v>#REF!</v>
      </c>
      <c r="G165" s="26"/>
      <c r="H165" s="26"/>
      <c r="J165" s="139"/>
      <c r="K165" s="26"/>
      <c r="M165" s="139"/>
      <c r="N165" s="26"/>
      <c r="O165" s="26"/>
      <c r="Q165" s="139"/>
      <c r="R165" s="26"/>
      <c r="T165" s="139"/>
      <c r="U165" s="26"/>
      <c r="W165" s="106"/>
      <c r="AA165" s="106"/>
      <c r="AG165" s="106"/>
      <c r="AJ165" s="106"/>
    </row>
    <row r="166" spans="1:36" hidden="1" x14ac:dyDescent="0.3">
      <c r="A166" s="24">
        <f t="shared" si="6"/>
        <v>57</v>
      </c>
      <c r="B166" s="139">
        <f t="shared" si="6"/>
        <v>2.0698475014834239E-3</v>
      </c>
      <c r="C166" s="23" t="e">
        <f t="shared" si="1"/>
        <v>#REF!</v>
      </c>
      <c r="E166" s="139">
        <f t="shared" si="2"/>
        <v>6.3700045898960481E-3</v>
      </c>
      <c r="F166" s="23" t="e">
        <f t="shared" si="3"/>
        <v>#REF!</v>
      </c>
      <c r="G166" s="26"/>
      <c r="H166" s="26"/>
      <c r="J166" s="139"/>
      <c r="K166" s="26"/>
      <c r="M166" s="139"/>
      <c r="N166" s="26"/>
      <c r="O166" s="26"/>
      <c r="Q166" s="139"/>
      <c r="R166" s="26"/>
      <c r="T166" s="139"/>
      <c r="U166" s="26"/>
      <c r="W166" s="106"/>
      <c r="AA166" s="106"/>
      <c r="AG166" s="106"/>
      <c r="AJ166" s="106"/>
    </row>
    <row r="167" spans="1:36" hidden="1" x14ac:dyDescent="0.3">
      <c r="A167" s="24">
        <f t="shared" si="6"/>
        <v>58</v>
      </c>
      <c r="B167" s="139">
        <f t="shared" si="6"/>
        <v>1.9958535009510074E-3</v>
      </c>
      <c r="C167" s="23" t="e">
        <f t="shared" si="1"/>
        <v>#REF!</v>
      </c>
      <c r="E167" s="139">
        <f t="shared" si="2"/>
        <v>6.2670933937532623E-3</v>
      </c>
      <c r="F167" s="23" t="e">
        <f t="shared" si="3"/>
        <v>#REF!</v>
      </c>
      <c r="G167" s="26"/>
      <c r="H167" s="26"/>
      <c r="J167" s="139"/>
      <c r="K167" s="26"/>
      <c r="M167" s="139"/>
      <c r="N167" s="26"/>
      <c r="O167" s="26"/>
      <c r="Q167" s="139"/>
      <c r="R167" s="26"/>
      <c r="T167" s="139"/>
      <c r="U167" s="26"/>
      <c r="W167" s="106"/>
      <c r="AA167" s="106"/>
      <c r="AG167" s="106"/>
      <c r="AJ167" s="106"/>
    </row>
    <row r="168" spans="1:36" hidden="1" x14ac:dyDescent="0.3">
      <c r="A168" s="24">
        <f t="shared" si="6"/>
        <v>59</v>
      </c>
      <c r="B168" s="139">
        <f t="shared" si="6"/>
        <v>1.6857024029339046E-3</v>
      </c>
      <c r="C168" s="23" t="e">
        <f t="shared" si="1"/>
        <v>#REF!</v>
      </c>
      <c r="E168" s="139">
        <f t="shared" si="2"/>
        <v>5.6334666075848671E-3</v>
      </c>
      <c r="F168" s="23" t="e">
        <f t="shared" si="3"/>
        <v>#REF!</v>
      </c>
      <c r="G168" s="26"/>
      <c r="H168" s="26"/>
      <c r="J168" s="139"/>
      <c r="K168" s="26"/>
      <c r="M168" s="139"/>
      <c r="N168" s="26"/>
      <c r="O168" s="26"/>
      <c r="Q168" s="139"/>
      <c r="R168" s="26"/>
      <c r="T168" s="139"/>
      <c r="U168" s="26"/>
      <c r="W168" s="106"/>
      <c r="AA168" s="106"/>
      <c r="AG168" s="106"/>
      <c r="AJ168" s="106"/>
    </row>
    <row r="169" spans="1:36" hidden="1" x14ac:dyDescent="0.3">
      <c r="A169" s="24">
        <f t="shared" si="6"/>
        <v>60</v>
      </c>
      <c r="B169" s="139">
        <f t="shared" si="6"/>
        <v>1.4152415734016233E-3</v>
      </c>
      <c r="C169" s="23" t="e">
        <f t="shared" si="1"/>
        <v>#REF!</v>
      </c>
      <c r="E169" s="139">
        <f t="shared" si="2"/>
        <v>4.689972225317118E-3</v>
      </c>
      <c r="F169" s="23" t="e">
        <f t="shared" si="3"/>
        <v>#REF!</v>
      </c>
      <c r="G169" s="26"/>
      <c r="H169" s="26"/>
      <c r="J169" s="139"/>
      <c r="K169" s="26"/>
      <c r="M169" s="139"/>
      <c r="N169" s="26"/>
      <c r="O169" s="26"/>
      <c r="Q169" s="139"/>
      <c r="R169" s="26"/>
      <c r="T169" s="139"/>
      <c r="U169" s="26"/>
      <c r="W169" s="106"/>
      <c r="AA169" s="106"/>
      <c r="AG169" s="106"/>
      <c r="AJ169" s="106"/>
    </row>
    <row r="170" spans="1:36" hidden="1" x14ac:dyDescent="0.3">
      <c r="A170" s="24">
        <f t="shared" si="6"/>
        <v>61</v>
      </c>
      <c r="B170" s="139">
        <f t="shared" si="6"/>
        <v>1.292768744934175E-3</v>
      </c>
      <c r="C170" s="23" t="e">
        <f t="shared" si="1"/>
        <v>#REF!</v>
      </c>
      <c r="E170" s="139">
        <f t="shared" si="2"/>
        <v>4.5306441475423363E-3</v>
      </c>
      <c r="F170" s="23" t="e">
        <f t="shared" si="3"/>
        <v>#REF!</v>
      </c>
      <c r="G170" s="26"/>
      <c r="H170" s="26"/>
      <c r="J170" s="139"/>
      <c r="K170" s="26"/>
      <c r="M170" s="139"/>
      <c r="N170" s="26"/>
      <c r="O170" s="26"/>
      <c r="Q170" s="139"/>
      <c r="R170" s="26"/>
      <c r="T170" s="139"/>
      <c r="U170" s="26"/>
      <c r="W170" s="106"/>
      <c r="AA170" s="106"/>
      <c r="AG170" s="106"/>
      <c r="AJ170" s="106"/>
    </row>
    <row r="171" spans="1:36" hidden="1" x14ac:dyDescent="0.3">
      <c r="A171" s="24">
        <f t="shared" si="6"/>
        <v>62</v>
      </c>
      <c r="B171" s="139">
        <f t="shared" si="6"/>
        <v>1.154986812908296E-3</v>
      </c>
      <c r="C171" s="23" t="e">
        <f t="shared" si="1"/>
        <v>#REF!</v>
      </c>
      <c r="E171" s="139">
        <f t="shared" si="2"/>
        <v>4.3477854105944099E-3</v>
      </c>
      <c r="F171" s="23" t="e">
        <f t="shared" si="3"/>
        <v>#REF!</v>
      </c>
      <c r="G171" s="26"/>
      <c r="H171" s="26"/>
      <c r="J171" s="139"/>
      <c r="K171" s="26"/>
      <c r="M171" s="139"/>
      <c r="N171" s="26"/>
      <c r="O171" s="26"/>
      <c r="Q171" s="139"/>
      <c r="R171" s="26"/>
      <c r="T171" s="139"/>
      <c r="U171" s="26"/>
      <c r="W171" s="106"/>
      <c r="AA171" s="106"/>
      <c r="AG171" s="106"/>
      <c r="AJ171" s="106"/>
    </row>
    <row r="172" spans="1:36" hidden="1" x14ac:dyDescent="0.3">
      <c r="A172" s="24">
        <f t="shared" si="6"/>
        <v>63</v>
      </c>
      <c r="B172" s="139">
        <f t="shared" si="6"/>
        <v>1.0155038693759244E-3</v>
      </c>
      <c r="C172" s="23" t="e">
        <f t="shared" si="1"/>
        <v>#REF!</v>
      </c>
      <c r="E172" s="139">
        <f t="shared" si="2"/>
        <v>3.777663054001729E-3</v>
      </c>
      <c r="F172" s="23" t="e">
        <f t="shared" si="3"/>
        <v>#REF!</v>
      </c>
      <c r="G172" s="26"/>
      <c r="H172" s="26"/>
      <c r="J172" s="139"/>
      <c r="K172" s="26"/>
      <c r="M172" s="139"/>
      <c r="N172" s="26"/>
      <c r="O172" s="26"/>
      <c r="Q172" s="139"/>
      <c r="R172" s="26"/>
      <c r="T172" s="139"/>
      <c r="U172" s="26"/>
      <c r="W172" s="106"/>
      <c r="AA172" s="106"/>
      <c r="AG172" s="106"/>
      <c r="AJ172" s="106"/>
    </row>
    <row r="173" spans="1:36" hidden="1" x14ac:dyDescent="0.3">
      <c r="A173" s="24">
        <f t="shared" si="6"/>
        <v>64</v>
      </c>
      <c r="B173" s="139">
        <f t="shared" si="6"/>
        <v>8.3037711708600851E-4</v>
      </c>
      <c r="C173" s="23" t="e">
        <f t="shared" si="1"/>
        <v>#REF!</v>
      </c>
      <c r="E173" s="139">
        <f t="shared" si="2"/>
        <v>3.5551140485689816E-3</v>
      </c>
      <c r="F173" s="23" t="e">
        <f t="shared" si="3"/>
        <v>#REF!</v>
      </c>
      <c r="G173" s="26"/>
      <c r="H173" s="26"/>
      <c r="J173" s="139"/>
      <c r="K173" s="26"/>
      <c r="M173" s="139"/>
      <c r="N173" s="26"/>
      <c r="O173" s="26"/>
      <c r="Q173" s="139"/>
      <c r="R173" s="26"/>
      <c r="T173" s="139"/>
      <c r="U173" s="26"/>
      <c r="W173" s="106"/>
      <c r="AA173" s="106"/>
      <c r="AG173" s="106"/>
      <c r="AJ173" s="106"/>
    </row>
    <row r="174" spans="1:36" hidden="1" x14ac:dyDescent="0.3">
      <c r="A174" s="24">
        <f t="shared" ref="A174:B189" si="7">A77</f>
        <v>65</v>
      </c>
      <c r="B174" s="139">
        <f t="shared" si="7"/>
        <v>7.2945043436746331E-4</v>
      </c>
      <c r="C174" s="23" t="e">
        <f t="shared" ref="C174:C193" si="8">C77/$B$98</f>
        <v>#REF!</v>
      </c>
      <c r="E174" s="139">
        <f t="shared" ref="E174:E192" si="9">E77</f>
        <v>3.2880552420496848E-3</v>
      </c>
      <c r="F174" s="23" t="e">
        <f t="shared" ref="F174:F192" si="10">F77/$B$98</f>
        <v>#REF!</v>
      </c>
      <c r="G174" s="26"/>
      <c r="H174" s="26"/>
      <c r="J174" s="139"/>
      <c r="K174" s="26"/>
      <c r="M174" s="139"/>
      <c r="N174" s="26"/>
      <c r="O174" s="26"/>
      <c r="Q174" s="139"/>
      <c r="R174" s="26"/>
      <c r="T174" s="139"/>
      <c r="U174" s="26"/>
      <c r="W174" s="106"/>
      <c r="AA174" s="106"/>
      <c r="AG174" s="106"/>
      <c r="AJ174" s="106"/>
    </row>
    <row r="175" spans="1:36" hidden="1" x14ac:dyDescent="0.3">
      <c r="A175" s="24">
        <f t="shared" si="7"/>
        <v>66</v>
      </c>
      <c r="B175" s="139">
        <f t="shared" si="7"/>
        <v>6.3362678616839501E-4</v>
      </c>
      <c r="C175" s="23" t="e">
        <f t="shared" si="8"/>
        <v>#REF!</v>
      </c>
      <c r="E175" s="139">
        <f t="shared" si="9"/>
        <v>2.9274408026733097E-3</v>
      </c>
      <c r="F175" s="23" t="e">
        <f t="shared" si="10"/>
        <v>#REF!</v>
      </c>
      <c r="G175" s="26"/>
      <c r="H175" s="26"/>
      <c r="J175" s="139"/>
      <c r="K175" s="26"/>
      <c r="M175" s="139"/>
      <c r="N175" s="26"/>
      <c r="O175" s="26"/>
      <c r="Q175" s="139"/>
      <c r="R175" s="26"/>
      <c r="T175" s="139"/>
      <c r="U175" s="26"/>
      <c r="W175" s="106"/>
      <c r="AA175" s="106"/>
      <c r="AG175" s="106"/>
      <c r="AJ175" s="106"/>
    </row>
    <row r="176" spans="1:36" hidden="1" x14ac:dyDescent="0.3">
      <c r="A176" s="24">
        <f t="shared" si="7"/>
        <v>67</v>
      </c>
      <c r="B176" s="139">
        <f t="shared" si="7"/>
        <v>5.5396274728100397E-4</v>
      </c>
      <c r="C176" s="23" t="e">
        <f t="shared" si="8"/>
        <v>#REF!</v>
      </c>
      <c r="E176" s="139">
        <f t="shared" si="9"/>
        <v>2.5770324323358884E-3</v>
      </c>
      <c r="F176" s="23" t="e">
        <f t="shared" si="10"/>
        <v>#REF!</v>
      </c>
      <c r="G176" s="26"/>
      <c r="H176" s="26"/>
      <c r="J176" s="139"/>
      <c r="K176" s="26"/>
      <c r="M176" s="139"/>
      <c r="N176" s="26"/>
      <c r="O176" s="26"/>
      <c r="Q176" s="139"/>
      <c r="R176" s="26"/>
      <c r="T176" s="139"/>
      <c r="U176" s="26"/>
      <c r="W176" s="106"/>
      <c r="AA176" s="106"/>
      <c r="AG176" s="106"/>
      <c r="AJ176" s="106"/>
    </row>
    <row r="177" spans="1:36" hidden="1" x14ac:dyDescent="0.3">
      <c r="A177" s="24">
        <f t="shared" si="7"/>
        <v>68</v>
      </c>
      <c r="B177" s="139">
        <f t="shared" si="7"/>
        <v>4.3602594949753538E-4</v>
      </c>
      <c r="C177" s="23" t="e">
        <f t="shared" si="8"/>
        <v>#REF!</v>
      </c>
      <c r="E177" s="139">
        <f t="shared" si="9"/>
        <v>2.3153601622538174E-3</v>
      </c>
      <c r="F177" s="23" t="e">
        <f t="shared" si="10"/>
        <v>#REF!</v>
      </c>
      <c r="G177" s="26"/>
      <c r="H177" s="26"/>
      <c r="J177" s="139"/>
      <c r="K177" s="26"/>
      <c r="M177" s="139"/>
      <c r="N177" s="26"/>
      <c r="O177" s="26"/>
      <c r="Q177" s="139"/>
      <c r="R177" s="26"/>
      <c r="T177" s="139"/>
      <c r="U177" s="26"/>
      <c r="W177" s="106"/>
      <c r="AA177" s="106"/>
      <c r="AG177" s="106"/>
      <c r="AJ177" s="106"/>
    </row>
    <row r="178" spans="1:36" hidden="1" x14ac:dyDescent="0.3">
      <c r="A178" s="24">
        <f t="shared" si="7"/>
        <v>69</v>
      </c>
      <c r="B178" s="139">
        <f t="shared" si="7"/>
        <v>4.0257272320318611E-4</v>
      </c>
      <c r="C178" s="23" t="e">
        <f t="shared" si="8"/>
        <v>#REF!</v>
      </c>
      <c r="E178" s="139">
        <f t="shared" si="9"/>
        <v>2.1690731726954765E-3</v>
      </c>
      <c r="F178" s="23" t="e">
        <f t="shared" si="10"/>
        <v>#REF!</v>
      </c>
      <c r="G178" s="26"/>
      <c r="H178" s="26"/>
      <c r="J178" s="139"/>
      <c r="K178" s="26"/>
      <c r="M178" s="139"/>
      <c r="N178" s="26"/>
      <c r="O178" s="26"/>
      <c r="Q178" s="139"/>
      <c r="R178" s="26"/>
      <c r="T178" s="139"/>
      <c r="U178" s="26"/>
      <c r="W178" s="106"/>
      <c r="AA178" s="106"/>
      <c r="AG178" s="106"/>
      <c r="AJ178" s="106"/>
    </row>
    <row r="179" spans="1:36" hidden="1" x14ac:dyDescent="0.3">
      <c r="A179" s="24">
        <f t="shared" si="7"/>
        <v>70</v>
      </c>
      <c r="B179" s="139">
        <f t="shared" si="7"/>
        <v>3.3935179554522095E-4</v>
      </c>
      <c r="C179" s="23" t="e">
        <f t="shared" si="8"/>
        <v>#REF!</v>
      </c>
      <c r="E179" s="139">
        <f t="shared" si="9"/>
        <v>1.8317058905744968E-3</v>
      </c>
      <c r="F179" s="23" t="e">
        <f t="shared" si="10"/>
        <v>#REF!</v>
      </c>
      <c r="G179" s="26"/>
      <c r="H179" s="26"/>
      <c r="J179" s="139"/>
      <c r="K179" s="26"/>
      <c r="M179" s="139"/>
      <c r="N179" s="26"/>
      <c r="O179" s="26"/>
      <c r="Q179" s="139"/>
      <c r="R179" s="26"/>
      <c r="T179" s="139"/>
      <c r="U179" s="26"/>
      <c r="W179" s="106"/>
      <c r="AA179" s="106"/>
      <c r="AG179" s="106"/>
      <c r="AJ179" s="106"/>
    </row>
    <row r="180" spans="1:36" hidden="1" x14ac:dyDescent="0.3">
      <c r="A180" s="24">
        <f t="shared" si="7"/>
        <v>71</v>
      </c>
      <c r="B180" s="139">
        <f t="shared" si="7"/>
        <v>2.7783187939374817E-4</v>
      </c>
      <c r="C180" s="23" t="e">
        <f t="shared" si="8"/>
        <v>#REF!</v>
      </c>
      <c r="E180" s="139">
        <f t="shared" si="9"/>
        <v>1.5898787547348363E-3</v>
      </c>
      <c r="F180" s="23" t="e">
        <f t="shared" si="10"/>
        <v>#REF!</v>
      </c>
      <c r="G180" s="26"/>
      <c r="H180" s="26"/>
      <c r="J180" s="139"/>
      <c r="K180" s="26"/>
      <c r="M180" s="139"/>
      <c r="N180" s="26"/>
      <c r="O180" s="26"/>
      <c r="Q180" s="139"/>
      <c r="R180" s="26"/>
      <c r="T180" s="139"/>
      <c r="U180" s="26"/>
      <c r="W180" s="106"/>
      <c r="AA180" s="106"/>
      <c r="AG180" s="106"/>
      <c r="AJ180" s="106"/>
    </row>
    <row r="181" spans="1:36" hidden="1" x14ac:dyDescent="0.3">
      <c r="A181" s="24">
        <f t="shared" si="7"/>
        <v>72</v>
      </c>
      <c r="B181" s="139">
        <f t="shared" si="7"/>
        <v>2.2453351885698831E-4</v>
      </c>
      <c r="C181" s="23" t="e">
        <f t="shared" si="8"/>
        <v>#REF!</v>
      </c>
      <c r="E181" s="139">
        <f t="shared" si="9"/>
        <v>1.2978717794536522E-3</v>
      </c>
      <c r="F181" s="23" t="e">
        <f t="shared" si="10"/>
        <v>#REF!</v>
      </c>
      <c r="G181" s="26"/>
      <c r="H181" s="26"/>
      <c r="J181" s="139"/>
      <c r="K181" s="26"/>
      <c r="M181" s="139"/>
      <c r="N181" s="26"/>
      <c r="O181" s="26"/>
      <c r="Q181" s="139"/>
      <c r="R181" s="26"/>
      <c r="T181" s="139"/>
      <c r="U181" s="26"/>
      <c r="W181" s="106"/>
      <c r="AA181" s="106"/>
      <c r="AG181" s="106"/>
      <c r="AJ181" s="106"/>
    </row>
    <row r="182" spans="1:36" hidden="1" x14ac:dyDescent="0.3">
      <c r="A182" s="24">
        <f t="shared" si="7"/>
        <v>73</v>
      </c>
      <c r="B182" s="139">
        <f t="shared" si="7"/>
        <v>1.805907216059363E-4</v>
      </c>
      <c r="C182" s="23" t="e">
        <f t="shared" si="8"/>
        <v>#REF!</v>
      </c>
      <c r="E182" s="139">
        <f t="shared" si="9"/>
        <v>1.0435705592330478E-3</v>
      </c>
      <c r="F182" s="23" t="e">
        <f t="shared" si="10"/>
        <v>#REF!</v>
      </c>
      <c r="G182" s="26"/>
      <c r="H182" s="26"/>
      <c r="J182" s="139"/>
      <c r="K182" s="26"/>
      <c r="M182" s="139"/>
      <c r="N182" s="26"/>
      <c r="O182" s="26"/>
      <c r="Q182" s="139"/>
      <c r="R182" s="26"/>
      <c r="T182" s="139"/>
      <c r="U182" s="26"/>
      <c r="W182" s="106"/>
      <c r="AA182" s="106"/>
      <c r="AG182" s="106"/>
      <c r="AJ182" s="106"/>
    </row>
    <row r="183" spans="1:36" hidden="1" x14ac:dyDescent="0.3">
      <c r="A183" s="24">
        <f t="shared" si="7"/>
        <v>74</v>
      </c>
      <c r="B183" s="139">
        <f t="shared" si="7"/>
        <v>1.2587485148043284E-4</v>
      </c>
      <c r="C183" s="23" t="e">
        <f t="shared" si="8"/>
        <v>#REF!</v>
      </c>
      <c r="E183" s="139">
        <f t="shared" si="9"/>
        <v>8.2300606722454173E-4</v>
      </c>
      <c r="F183" s="23" t="e">
        <f t="shared" si="10"/>
        <v>#REF!</v>
      </c>
      <c r="G183" s="26"/>
      <c r="H183" s="26"/>
      <c r="J183" s="139"/>
      <c r="K183" s="26"/>
      <c r="M183" s="139"/>
      <c r="N183" s="26"/>
      <c r="O183" s="26"/>
      <c r="Q183" s="139"/>
      <c r="R183" s="26"/>
      <c r="T183" s="139"/>
      <c r="U183" s="26"/>
      <c r="W183" s="106"/>
      <c r="AA183" s="106"/>
      <c r="AG183" s="106"/>
      <c r="AJ183" s="106"/>
    </row>
    <row r="184" spans="1:36" hidden="1" x14ac:dyDescent="0.3">
      <c r="A184" s="24">
        <f t="shared" si="7"/>
        <v>75</v>
      </c>
      <c r="B184" s="139">
        <f t="shared" si="7"/>
        <v>9.6957655870063135E-5</v>
      </c>
      <c r="C184" s="23" t="e">
        <f t="shared" si="8"/>
        <v>#REF!</v>
      </c>
      <c r="E184" s="139">
        <f t="shared" si="9"/>
        <v>6.6963152972248285E-4</v>
      </c>
      <c r="F184" s="23" t="e">
        <f t="shared" si="10"/>
        <v>#REF!</v>
      </c>
      <c r="G184" s="26"/>
      <c r="H184" s="26"/>
      <c r="J184" s="139"/>
      <c r="K184" s="26"/>
      <c r="M184" s="139"/>
      <c r="N184" s="26"/>
      <c r="O184" s="26"/>
      <c r="Q184" s="139"/>
      <c r="R184" s="26"/>
      <c r="T184" s="139"/>
      <c r="U184" s="26"/>
      <c r="W184" s="106"/>
      <c r="AA184" s="106"/>
      <c r="AG184" s="106"/>
      <c r="AJ184" s="106"/>
    </row>
    <row r="185" spans="1:36" hidden="1" x14ac:dyDescent="0.3">
      <c r="A185" s="24">
        <f t="shared" si="7"/>
        <v>76</v>
      </c>
      <c r="B185" s="139">
        <f t="shared" si="7"/>
        <v>7.6262015874406386E-5</v>
      </c>
      <c r="C185" s="23" t="e">
        <f t="shared" si="8"/>
        <v>#REF!</v>
      </c>
      <c r="E185" s="139">
        <f t="shared" si="9"/>
        <v>4.377269610040277E-4</v>
      </c>
      <c r="F185" s="23" t="e">
        <f t="shared" si="10"/>
        <v>#REF!</v>
      </c>
      <c r="G185" s="26"/>
      <c r="H185" s="26"/>
      <c r="J185" s="139"/>
      <c r="K185" s="26"/>
      <c r="M185" s="139"/>
      <c r="N185" s="26"/>
      <c r="O185" s="26"/>
      <c r="Q185" s="139"/>
      <c r="R185" s="26"/>
      <c r="T185" s="139"/>
      <c r="U185" s="26"/>
      <c r="W185" s="106"/>
      <c r="AA185" s="106"/>
      <c r="AG185" s="106"/>
      <c r="AJ185" s="106"/>
    </row>
    <row r="186" spans="1:36" hidden="1" x14ac:dyDescent="0.3">
      <c r="A186" s="24">
        <f t="shared" si="7"/>
        <v>77</v>
      </c>
      <c r="B186" s="139">
        <f t="shared" si="7"/>
        <v>4.2241785744559672E-5</v>
      </c>
      <c r="C186" s="23" t="e">
        <f t="shared" si="8"/>
        <v>#REF!</v>
      </c>
      <c r="E186" s="139">
        <f t="shared" si="9"/>
        <v>3.1638814020757441E-4</v>
      </c>
      <c r="F186" s="23" t="e">
        <f t="shared" si="10"/>
        <v>#REF!</v>
      </c>
      <c r="G186" s="26"/>
      <c r="H186" s="26"/>
      <c r="J186" s="139"/>
      <c r="K186" s="26"/>
      <c r="M186" s="139"/>
      <c r="N186" s="26"/>
      <c r="O186" s="26"/>
      <c r="Q186" s="139"/>
      <c r="R186" s="26"/>
      <c r="T186" s="139"/>
      <c r="U186" s="26"/>
      <c r="W186" s="106"/>
      <c r="AA186" s="106"/>
      <c r="AG186" s="106"/>
      <c r="AJ186" s="106"/>
    </row>
    <row r="187" spans="1:36" hidden="1" x14ac:dyDescent="0.3">
      <c r="A187" s="24">
        <f t="shared" si="7"/>
        <v>78</v>
      </c>
      <c r="B187" s="139">
        <f t="shared" si="7"/>
        <v>3.5437739718590329E-5</v>
      </c>
      <c r="C187" s="23" t="e">
        <f t="shared" si="8"/>
        <v>#REF!</v>
      </c>
      <c r="E187" s="139">
        <f t="shared" si="9"/>
        <v>2.6479079117730693E-4</v>
      </c>
      <c r="F187" s="23" t="e">
        <f t="shared" si="10"/>
        <v>#REF!</v>
      </c>
      <c r="G187" s="26"/>
      <c r="H187" s="26"/>
      <c r="J187" s="139"/>
      <c r="K187" s="26"/>
      <c r="M187" s="139"/>
      <c r="N187" s="26"/>
      <c r="O187" s="26"/>
      <c r="Q187" s="139"/>
      <c r="R187" s="26"/>
      <c r="T187" s="139"/>
      <c r="U187" s="26"/>
      <c r="W187" s="106"/>
      <c r="AA187" s="106"/>
      <c r="AG187" s="106"/>
      <c r="AJ187" s="106"/>
    </row>
    <row r="188" spans="1:36" hidden="1" x14ac:dyDescent="0.3">
      <c r="A188" s="24">
        <f t="shared" si="7"/>
        <v>79</v>
      </c>
      <c r="B188" s="139">
        <f t="shared" si="7"/>
        <v>2.2963655337646532E-5</v>
      </c>
      <c r="C188" s="23" t="e">
        <f t="shared" si="8"/>
        <v>#REF!</v>
      </c>
      <c r="E188" s="139">
        <f t="shared" si="9"/>
        <v>1.8342574078342353E-4</v>
      </c>
      <c r="F188" s="23" t="e">
        <f t="shared" si="10"/>
        <v>#REF!</v>
      </c>
      <c r="G188" s="26"/>
      <c r="H188" s="26"/>
      <c r="J188" s="139"/>
      <c r="K188" s="26"/>
      <c r="M188" s="139"/>
      <c r="N188" s="26"/>
      <c r="O188" s="26"/>
      <c r="Q188" s="139"/>
      <c r="R188" s="26"/>
      <c r="T188" s="139"/>
      <c r="U188" s="26"/>
      <c r="W188" s="106"/>
      <c r="AA188" s="106"/>
      <c r="AG188" s="106"/>
      <c r="AJ188" s="106"/>
    </row>
    <row r="189" spans="1:36" hidden="1" x14ac:dyDescent="0.3">
      <c r="A189" s="24">
        <f t="shared" si="7"/>
        <v>80</v>
      </c>
      <c r="B189" s="139">
        <f t="shared" si="7"/>
        <v>1.7293616982672081E-5</v>
      </c>
      <c r="C189" s="23" t="e">
        <f t="shared" si="8"/>
        <v>#REF!</v>
      </c>
      <c r="E189" s="139">
        <f t="shared" si="9"/>
        <v>1.3041088216441239E-4</v>
      </c>
      <c r="F189" s="23" t="e">
        <f t="shared" si="10"/>
        <v>#REF!</v>
      </c>
      <c r="G189" s="26"/>
      <c r="H189" s="26"/>
      <c r="J189" s="139"/>
      <c r="K189" s="26"/>
      <c r="M189" s="139"/>
      <c r="N189" s="26"/>
      <c r="O189" s="26"/>
      <c r="Q189" s="139"/>
      <c r="R189" s="26"/>
      <c r="T189" s="139"/>
      <c r="U189" s="26"/>
      <c r="W189" s="106"/>
      <c r="AA189" s="106"/>
      <c r="AG189" s="106"/>
      <c r="AJ189" s="106"/>
    </row>
    <row r="190" spans="1:36" hidden="1" x14ac:dyDescent="0.3">
      <c r="A190" s="24">
        <f t="shared" ref="A190:B193" si="11">A93</f>
        <v>81</v>
      </c>
      <c r="B190" s="139">
        <f t="shared" si="11"/>
        <v>8.2215556147129564E-6</v>
      </c>
      <c r="C190" s="23" t="e">
        <f t="shared" si="8"/>
        <v>#REF!</v>
      </c>
      <c r="E190" s="139">
        <f t="shared" si="9"/>
        <v>8.0231042722888498E-5</v>
      </c>
      <c r="F190" s="23" t="e">
        <f t="shared" si="10"/>
        <v>#REF!</v>
      </c>
      <c r="G190" s="26"/>
      <c r="H190" s="26"/>
      <c r="J190" s="139"/>
      <c r="K190" s="26"/>
      <c r="M190" s="139"/>
      <c r="N190" s="26"/>
      <c r="O190" s="26"/>
      <c r="Q190" s="139"/>
      <c r="R190" s="26"/>
      <c r="T190" s="139"/>
      <c r="U190" s="26"/>
      <c r="W190" s="106"/>
      <c r="AA190" s="106"/>
      <c r="AG190" s="106"/>
      <c r="AJ190" s="106"/>
    </row>
    <row r="191" spans="1:36" hidden="1" x14ac:dyDescent="0.3">
      <c r="A191" s="24">
        <f t="shared" si="11"/>
        <v>82</v>
      </c>
      <c r="B191" s="139">
        <f t="shared" si="11"/>
        <v>6.5205441082206199E-6</v>
      </c>
      <c r="C191" s="23" t="e">
        <f t="shared" si="8"/>
        <v>#REF!</v>
      </c>
      <c r="E191" s="139">
        <f t="shared" si="9"/>
        <v>4.0257272320318609E-5</v>
      </c>
      <c r="F191" s="23" t="e">
        <f t="shared" si="10"/>
        <v>#REF!</v>
      </c>
      <c r="G191" s="26"/>
      <c r="H191" s="26"/>
      <c r="J191" s="139"/>
      <c r="K191" s="26"/>
      <c r="M191" s="139"/>
      <c r="N191" s="26"/>
      <c r="O191" s="26"/>
      <c r="Q191" s="139"/>
      <c r="R191" s="26"/>
      <c r="T191" s="139"/>
      <c r="U191" s="26"/>
      <c r="W191" s="106"/>
      <c r="AA191" s="106"/>
      <c r="AG191" s="106"/>
      <c r="AJ191" s="106"/>
    </row>
    <row r="192" spans="1:36" hidden="1" x14ac:dyDescent="0.3">
      <c r="A192" s="24">
        <f t="shared" si="11"/>
        <v>83</v>
      </c>
      <c r="B192" s="139">
        <f t="shared" si="11"/>
        <v>6.5205441082206199E-6</v>
      </c>
      <c r="C192" s="23" t="e">
        <f t="shared" si="8"/>
        <v>#REF!</v>
      </c>
      <c r="E192" s="139">
        <f t="shared" si="9"/>
        <v>6.0102406562729197E-5</v>
      </c>
      <c r="F192" s="23" t="e">
        <f t="shared" si="10"/>
        <v>#REF!</v>
      </c>
      <c r="G192" s="26"/>
      <c r="H192" s="26"/>
      <c r="J192" s="139"/>
      <c r="K192" s="26"/>
      <c r="M192" s="139"/>
      <c r="N192" s="26"/>
      <c r="O192" s="26"/>
      <c r="Q192" s="139"/>
      <c r="R192" s="26"/>
      <c r="T192" s="139"/>
      <c r="U192" s="26"/>
      <c r="W192" s="106"/>
      <c r="AA192" s="106"/>
      <c r="AG192" s="106"/>
      <c r="AJ192" s="106"/>
    </row>
    <row r="193" spans="1:62" hidden="1" x14ac:dyDescent="0.3">
      <c r="A193" s="24" t="str">
        <f t="shared" si="11"/>
        <v>NNNN</v>
      </c>
      <c r="B193" s="139">
        <f t="shared" si="11"/>
        <v>0.193084084117287</v>
      </c>
      <c r="C193" s="23" t="e">
        <f t="shared" si="8"/>
        <v>#REF!</v>
      </c>
      <c r="E193" s="139"/>
      <c r="F193" s="23"/>
      <c r="G193" s="26"/>
      <c r="H193" s="26"/>
      <c r="J193" s="139"/>
      <c r="K193" s="26"/>
      <c r="M193" s="139"/>
      <c r="N193" s="26"/>
      <c r="O193" s="26"/>
      <c r="Q193" s="139"/>
      <c r="R193" s="26"/>
      <c r="T193" s="139"/>
      <c r="U193" s="26"/>
      <c r="W193" s="106"/>
      <c r="AA193" s="106"/>
      <c r="AG193" s="106"/>
      <c r="AJ193" s="106"/>
    </row>
    <row r="194" spans="1:62" hidden="1" x14ac:dyDescent="0.3">
      <c r="A194" s="24"/>
      <c r="B194" s="139"/>
      <c r="C194" s="23"/>
      <c r="E194" s="139"/>
      <c r="F194" s="23"/>
      <c r="G194" s="26"/>
      <c r="H194" s="26"/>
      <c r="J194" s="139"/>
      <c r="K194" s="26"/>
      <c r="M194" s="139"/>
      <c r="N194" s="26"/>
      <c r="O194" s="26"/>
      <c r="Q194" s="139"/>
      <c r="R194" s="26"/>
      <c r="T194" s="139"/>
      <c r="U194" s="26"/>
      <c r="W194" s="106"/>
      <c r="AA194" s="106"/>
      <c r="AG194" s="106"/>
      <c r="AJ194" s="106"/>
    </row>
    <row r="195" spans="1:62" hidden="1" x14ac:dyDescent="0.3">
      <c r="B195" s="25"/>
      <c r="C195" s="26"/>
      <c r="D195" s="26"/>
      <c r="E195" s="26"/>
      <c r="F195" s="26"/>
      <c r="G195" s="26"/>
      <c r="H195" s="23"/>
      <c r="I195" s="23"/>
      <c r="J195" s="26"/>
      <c r="K195" s="26"/>
      <c r="L195" s="23"/>
      <c r="M195" s="26"/>
      <c r="O195" s="26"/>
      <c r="P195" s="23"/>
      <c r="Q195" s="26"/>
      <c r="R195" s="26"/>
      <c r="S195" s="23"/>
      <c r="T195" s="26"/>
      <c r="W195" s="106"/>
      <c r="AA195" s="106"/>
      <c r="AG195" s="106"/>
      <c r="AJ195" s="106"/>
    </row>
    <row r="196" spans="1:62" hidden="1" x14ac:dyDescent="0.3">
      <c r="A196" s="27" t="s">
        <v>39</v>
      </c>
      <c r="B196" s="22" t="e">
        <f>(SUMPRODUCT(B109:B193,C109:C193)+SUMPRODUCT(E109:E193,F109:F193)+SUMPRODUCT(#REF!,#REF!)+SUMPRODUCT(#REF!,#REF!))</f>
        <v>#REF!</v>
      </c>
      <c r="C196" s="26"/>
      <c r="D196" s="26"/>
      <c r="G196" s="26"/>
      <c r="H196" s="23"/>
      <c r="I196" s="23"/>
      <c r="J196" s="26"/>
      <c r="K196" s="26"/>
      <c r="L196" s="23"/>
      <c r="M196" s="26"/>
      <c r="O196" s="26"/>
      <c r="P196" s="23"/>
      <c r="Q196" s="26"/>
      <c r="R196" s="26"/>
      <c r="S196" s="23"/>
      <c r="T196" s="26"/>
      <c r="W196" s="106"/>
      <c r="AA196" s="106"/>
      <c r="AG196" s="106"/>
      <c r="AJ196" s="106"/>
    </row>
    <row r="197" spans="1:62" hidden="1" x14ac:dyDescent="0.3">
      <c r="A197" s="27"/>
      <c r="B197" s="22"/>
      <c r="C197" s="26"/>
      <c r="D197" s="26"/>
      <c r="G197" s="26"/>
      <c r="H197" s="23"/>
      <c r="I197" s="23"/>
      <c r="J197" s="26"/>
      <c r="K197" s="26"/>
      <c r="L197" s="23"/>
      <c r="M197" s="26"/>
      <c r="O197" s="26"/>
      <c r="P197" s="23"/>
      <c r="Q197" s="26"/>
      <c r="R197" s="26"/>
      <c r="S197" s="23"/>
      <c r="T197" s="26"/>
      <c r="W197" s="106"/>
      <c r="AA197" s="106"/>
      <c r="AG197" s="106"/>
      <c r="AJ197" s="106"/>
    </row>
    <row r="198" spans="1:62" x14ac:dyDescent="0.3">
      <c r="A198" s="27"/>
      <c r="B198" s="22"/>
      <c r="C198" s="26"/>
      <c r="D198" s="26"/>
      <c r="G198" s="26"/>
      <c r="H198" s="23"/>
      <c r="I198" s="23"/>
      <c r="J198" s="26"/>
      <c r="K198" s="26"/>
      <c r="L198" s="23"/>
      <c r="M198" s="26"/>
      <c r="O198" s="26"/>
      <c r="P198" s="23"/>
      <c r="Q198" s="26"/>
      <c r="R198" s="26"/>
      <c r="S198" s="23"/>
      <c r="T198" s="26"/>
      <c r="W198" s="106"/>
      <c r="AA198" s="106"/>
      <c r="AG198" s="106"/>
      <c r="AJ198" s="106"/>
    </row>
    <row r="199" spans="1:62" ht="15" x14ac:dyDescent="0.3">
      <c r="A199" s="131" t="s">
        <v>41</v>
      </c>
      <c r="B199" s="22"/>
      <c r="C199" s="26"/>
      <c r="D199" s="26"/>
      <c r="G199" s="26"/>
      <c r="H199" s="23"/>
      <c r="I199" s="23"/>
      <c r="J199" s="26"/>
      <c r="K199" s="26"/>
      <c r="L199" s="23"/>
      <c r="M199" s="26"/>
      <c r="N199" s="185"/>
      <c r="O199" s="26"/>
      <c r="P199" s="23"/>
      <c r="Q199" s="26"/>
      <c r="R199" s="26"/>
      <c r="S199" s="23"/>
      <c r="T199" s="26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5"/>
      <c r="AJ199" s="185"/>
      <c r="AK199" s="185"/>
      <c r="AL199" s="185"/>
      <c r="AM199" s="185"/>
      <c r="AN199" s="185"/>
      <c r="AO199" s="185"/>
      <c r="AP199" s="185"/>
      <c r="AQ199" s="185"/>
      <c r="AR199" s="185"/>
      <c r="AS199" s="185"/>
      <c r="AT199" s="185"/>
      <c r="AU199" s="185"/>
      <c r="AV199" s="185"/>
      <c r="AW199" s="185"/>
      <c r="AX199" s="185"/>
      <c r="AY199" s="185"/>
      <c r="AZ199" s="185"/>
      <c r="BA199" s="185"/>
      <c r="BB199" s="185"/>
      <c r="BC199" s="185"/>
      <c r="BD199" s="185"/>
      <c r="BE199" s="185"/>
      <c r="BF199" s="185"/>
      <c r="BG199" s="185"/>
      <c r="BH199" s="185"/>
      <c r="BI199" s="185"/>
      <c r="BJ199" s="185"/>
    </row>
    <row r="200" spans="1:62" x14ac:dyDescent="0.3">
      <c r="A200" s="18" t="s">
        <v>42</v>
      </c>
      <c r="B200" s="25"/>
      <c r="C200" s="26"/>
      <c r="D200" s="26"/>
      <c r="E200" s="26"/>
      <c r="F200" s="26"/>
      <c r="G200" s="26"/>
      <c r="H200" s="26"/>
      <c r="I200" s="26"/>
      <c r="J200" s="185"/>
      <c r="K200" s="185"/>
      <c r="L200" s="26"/>
      <c r="M200" s="185"/>
      <c r="N200" s="26"/>
      <c r="O200" s="26"/>
      <c r="P200" s="26"/>
      <c r="Q200" s="185"/>
      <c r="R200" s="185"/>
      <c r="S200" s="26"/>
      <c r="T200" s="185"/>
      <c r="U200" s="26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5"/>
      <c r="AJ200" s="185"/>
      <c r="AK200" s="185"/>
      <c r="AL200" s="185"/>
      <c r="AM200" s="185"/>
      <c r="AN200" s="185"/>
      <c r="AO200" s="185"/>
      <c r="AP200" s="185"/>
      <c r="AQ200" s="185"/>
      <c r="AR200" s="185"/>
      <c r="AS200" s="185"/>
      <c r="AT200" s="185"/>
      <c r="AU200" s="185"/>
      <c r="AV200" s="185"/>
      <c r="AW200" s="185"/>
      <c r="AX200" s="185"/>
      <c r="AY200" s="185"/>
      <c r="AZ200" s="185"/>
      <c r="BA200" s="185"/>
      <c r="BB200" s="185"/>
      <c r="BC200" s="185"/>
      <c r="BD200" s="185"/>
      <c r="BE200" s="185"/>
      <c r="BF200" s="185"/>
      <c r="BG200" s="185"/>
      <c r="BH200" s="185"/>
      <c r="BI200" s="185"/>
      <c r="BJ200" s="185"/>
    </row>
    <row r="201" spans="1:62" x14ac:dyDescent="0.3">
      <c r="A201" s="184"/>
      <c r="B201" s="25"/>
      <c r="C201" s="26"/>
      <c r="D201" s="26"/>
      <c r="E201" s="26"/>
      <c r="F201" s="26"/>
      <c r="G201" s="26"/>
      <c r="H201" s="26"/>
      <c r="I201" s="26"/>
      <c r="J201" s="185"/>
      <c r="K201" s="185"/>
      <c r="L201" s="26"/>
      <c r="M201" s="185"/>
      <c r="N201" s="26"/>
      <c r="O201" s="26"/>
      <c r="P201" s="26"/>
      <c r="Q201" s="185"/>
      <c r="R201" s="185"/>
      <c r="S201" s="26"/>
      <c r="T201" s="185"/>
      <c r="U201" s="26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5"/>
      <c r="AM201" s="185"/>
      <c r="AN201" s="185"/>
      <c r="AO201" s="185"/>
      <c r="AP201" s="185"/>
      <c r="AQ201" s="185"/>
      <c r="AR201" s="185"/>
      <c r="AS201" s="185"/>
      <c r="AT201" s="185"/>
      <c r="AU201" s="185"/>
      <c r="AV201" s="185"/>
      <c r="AW201" s="185"/>
      <c r="AX201" s="185"/>
      <c r="AY201" s="185"/>
      <c r="AZ201" s="185"/>
      <c r="BA201" s="185"/>
      <c r="BB201" s="185"/>
      <c r="BC201" s="185"/>
      <c r="BD201" s="185"/>
      <c r="BE201" s="185"/>
      <c r="BF201" s="185"/>
      <c r="BG201" s="185"/>
      <c r="BH201" s="185"/>
      <c r="BI201" s="185"/>
      <c r="BJ201" s="185"/>
    </row>
    <row r="202" spans="1:62" s="140" customFormat="1" thickBot="1" x14ac:dyDescent="0.3"/>
    <row r="203" spans="1:62" ht="41.5" customHeight="1" x14ac:dyDescent="0.3">
      <c r="A203" s="82" t="s">
        <v>36</v>
      </c>
      <c r="B203" s="36" t="s">
        <v>19</v>
      </c>
      <c r="C203" s="37" t="s">
        <v>142</v>
      </c>
      <c r="D203" s="74" t="s">
        <v>43</v>
      </c>
      <c r="E203" s="36" t="s">
        <v>19</v>
      </c>
      <c r="F203" s="37" t="s">
        <v>142</v>
      </c>
      <c r="G203" s="74" t="s">
        <v>43</v>
      </c>
      <c r="H203" s="82" t="s">
        <v>36</v>
      </c>
      <c r="I203" s="36" t="s">
        <v>19</v>
      </c>
      <c r="J203" s="37" t="s">
        <v>142</v>
      </c>
      <c r="K203" s="74" t="s">
        <v>43</v>
      </c>
      <c r="L203" s="36" t="s">
        <v>19</v>
      </c>
      <c r="M203" s="37" t="s">
        <v>142</v>
      </c>
      <c r="N203" s="74" t="s">
        <v>43</v>
      </c>
      <c r="O203" s="82" t="s">
        <v>36</v>
      </c>
      <c r="P203" s="36" t="s">
        <v>19</v>
      </c>
      <c r="Q203" s="37" t="s">
        <v>142</v>
      </c>
      <c r="R203" s="74" t="s">
        <v>43</v>
      </c>
      <c r="S203" s="36" t="s">
        <v>19</v>
      </c>
      <c r="T203" s="37" t="s">
        <v>142</v>
      </c>
      <c r="U203" s="74" t="s">
        <v>43</v>
      </c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5"/>
      <c r="AJ203" s="185"/>
      <c r="AK203" s="185"/>
      <c r="AL203" s="185"/>
      <c r="AM203" s="185"/>
      <c r="AN203" s="185"/>
      <c r="AO203" s="185"/>
      <c r="AP203" s="185"/>
      <c r="AQ203" s="185"/>
      <c r="AR203" s="185"/>
      <c r="AS203" s="185"/>
      <c r="AT203" s="185"/>
      <c r="AU203" s="185"/>
      <c r="AV203" s="185"/>
      <c r="AW203" s="185"/>
      <c r="AX203" s="185"/>
      <c r="AY203" s="185"/>
      <c r="AZ203" s="185"/>
      <c r="BA203" s="185"/>
      <c r="BB203" s="185"/>
      <c r="BC203" s="185"/>
      <c r="BD203" s="185"/>
      <c r="BE203" s="185"/>
      <c r="BF203" s="185"/>
      <c r="BG203" s="185"/>
      <c r="BH203" s="185"/>
      <c r="BI203" s="185"/>
      <c r="BJ203" s="185"/>
    </row>
    <row r="204" spans="1:62" ht="12.75" hidden="1" customHeight="1" x14ac:dyDescent="0.3">
      <c r="A204" s="83"/>
      <c r="B204" s="75" t="s">
        <v>78</v>
      </c>
      <c r="C204" s="40" t="s">
        <v>78</v>
      </c>
      <c r="D204" s="43"/>
      <c r="E204" s="75" t="s">
        <v>79</v>
      </c>
      <c r="F204" s="40" t="s">
        <v>79</v>
      </c>
      <c r="G204" s="43"/>
      <c r="H204" s="83"/>
      <c r="I204" s="75" t="s">
        <v>73</v>
      </c>
      <c r="J204" s="40" t="s">
        <v>73</v>
      </c>
      <c r="K204" s="43"/>
      <c r="L204" s="75" t="s">
        <v>74</v>
      </c>
      <c r="M204" s="40" t="s">
        <v>74</v>
      </c>
      <c r="N204" s="43"/>
      <c r="O204" s="83"/>
      <c r="P204" s="75" t="s">
        <v>72</v>
      </c>
      <c r="Q204" s="40" t="s">
        <v>72</v>
      </c>
      <c r="R204" s="43"/>
      <c r="S204" s="75" t="s">
        <v>80</v>
      </c>
      <c r="T204" s="40" t="s">
        <v>80</v>
      </c>
      <c r="U204" s="43"/>
      <c r="V204" s="185"/>
      <c r="W204" s="185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185"/>
      <c r="AJ204" s="185"/>
      <c r="AK204" s="185"/>
      <c r="AL204" s="185"/>
      <c r="AM204" s="185"/>
      <c r="AN204" s="185"/>
      <c r="AO204" s="185"/>
      <c r="AP204" s="185"/>
      <c r="AQ204" s="185"/>
      <c r="AR204" s="185"/>
      <c r="AS204" s="185"/>
      <c r="AT204" s="185"/>
      <c r="AU204" s="185"/>
      <c r="AV204" s="185"/>
      <c r="AW204" s="185"/>
      <c r="AX204" s="185"/>
      <c r="AY204" s="185"/>
      <c r="AZ204" s="185"/>
      <c r="BA204" s="185"/>
      <c r="BB204" s="185"/>
      <c r="BC204" s="185"/>
      <c r="BD204" s="185"/>
      <c r="BE204" s="185"/>
      <c r="BF204" s="185"/>
      <c r="BG204" s="185"/>
      <c r="BH204" s="185"/>
      <c r="BI204" s="185"/>
      <c r="BJ204" s="185"/>
    </row>
    <row r="205" spans="1:62" ht="13.5" thickBot="1" x14ac:dyDescent="0.35">
      <c r="A205" s="146"/>
      <c r="B205" s="224" t="s">
        <v>146</v>
      </c>
      <c r="C205" s="225"/>
      <c r="D205" s="125"/>
      <c r="E205" s="224" t="s">
        <v>147</v>
      </c>
      <c r="F205" s="225"/>
      <c r="G205" s="125"/>
      <c r="H205" s="146"/>
      <c r="I205" s="224" t="s">
        <v>365</v>
      </c>
      <c r="J205" s="225"/>
      <c r="K205" s="125"/>
      <c r="L205" s="224" t="s">
        <v>148</v>
      </c>
      <c r="M205" s="225"/>
      <c r="N205" s="125"/>
      <c r="O205" s="146"/>
      <c r="P205" s="224" t="s">
        <v>149</v>
      </c>
      <c r="Q205" s="225"/>
      <c r="R205" s="125"/>
      <c r="S205" s="224" t="s">
        <v>150</v>
      </c>
      <c r="T205" s="225"/>
      <c r="U205" s="125"/>
      <c r="V205" s="185"/>
      <c r="W205" s="185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185"/>
      <c r="AJ205" s="185"/>
      <c r="AK205" s="185"/>
      <c r="AL205" s="185"/>
      <c r="AM205" s="185"/>
      <c r="AN205" s="185"/>
      <c r="AO205" s="185"/>
      <c r="AP205" s="185"/>
      <c r="AQ205" s="185"/>
      <c r="AR205" s="185"/>
      <c r="AS205" s="185"/>
      <c r="AT205" s="185"/>
      <c r="AU205" s="185"/>
      <c r="AV205" s="185"/>
      <c r="AW205" s="185"/>
      <c r="AX205" s="185"/>
      <c r="AY205" s="185"/>
      <c r="AZ205" s="185"/>
      <c r="BA205" s="185"/>
      <c r="BB205" s="185"/>
      <c r="BC205" s="185"/>
      <c r="BD205" s="185"/>
      <c r="BE205" s="185"/>
      <c r="BF205" s="185"/>
      <c r="BG205" s="185"/>
      <c r="BH205" s="185"/>
      <c r="BI205" s="185"/>
      <c r="BJ205" s="185"/>
    </row>
    <row r="206" spans="1:62" ht="13.5" hidden="1" customHeight="1" thickBot="1" x14ac:dyDescent="0.35">
      <c r="A206" s="87"/>
      <c r="B206" s="88"/>
      <c r="C206" s="77"/>
      <c r="D206" s="72"/>
      <c r="E206" s="79"/>
      <c r="F206" s="77"/>
      <c r="G206" s="72"/>
      <c r="H206" s="87"/>
      <c r="I206" s="88"/>
      <c r="J206" s="77"/>
      <c r="K206" s="72"/>
      <c r="L206" s="79"/>
      <c r="M206" s="77"/>
      <c r="N206" s="72"/>
      <c r="O206" s="87"/>
      <c r="P206" s="88"/>
      <c r="Q206" s="77"/>
      <c r="R206" s="72"/>
      <c r="S206" s="79"/>
      <c r="T206" s="77"/>
      <c r="U206" s="72"/>
      <c r="V206" s="185"/>
      <c r="W206" s="185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185"/>
      <c r="AJ206" s="185"/>
      <c r="AK206" s="185"/>
      <c r="AL206" s="185"/>
      <c r="AM206" s="185"/>
      <c r="AN206" s="185"/>
      <c r="AO206" s="185"/>
      <c r="AP206" s="185"/>
      <c r="AQ206" s="185"/>
      <c r="AR206" s="185"/>
      <c r="AS206" s="185"/>
      <c r="AT206" s="185"/>
      <c r="AU206" s="185"/>
      <c r="AV206" s="185"/>
      <c r="AW206" s="185"/>
      <c r="AX206" s="185"/>
      <c r="AY206" s="185"/>
      <c r="AZ206" s="185"/>
      <c r="BA206" s="185"/>
      <c r="BB206" s="185"/>
      <c r="BC206" s="185"/>
      <c r="BD206" s="185"/>
      <c r="BE206" s="185"/>
      <c r="BF206" s="185"/>
      <c r="BG206" s="185"/>
      <c r="BH206" s="185"/>
      <c r="BI206" s="185"/>
      <c r="BJ206" s="185"/>
    </row>
    <row r="207" spans="1:62" x14ac:dyDescent="0.3">
      <c r="A207" s="84">
        <f>A12</f>
        <v>0</v>
      </c>
      <c r="B207" s="133">
        <f>B12</f>
        <v>2.21273246802878E-3</v>
      </c>
      <c r="C207" s="73">
        <f>C12</f>
        <v>1.6622304224546716</v>
      </c>
      <c r="D207" s="43">
        <f>B207*C207</f>
        <v>3.6780712251106469E-3</v>
      </c>
      <c r="E207" s="133">
        <f t="shared" ref="E207:F222" si="12">E12</f>
        <v>8.4880474173967553E-4</v>
      </c>
      <c r="F207" s="73">
        <f t="shared" si="12"/>
        <v>1.2815092284892615</v>
      </c>
      <c r="G207" s="43">
        <f>E207*F207</f>
        <v>1.0877511097248385E-3</v>
      </c>
      <c r="H207" s="84">
        <f>H12</f>
        <v>0</v>
      </c>
      <c r="I207" s="133">
        <f>I12</f>
        <v>3.6979990151143377E-3</v>
      </c>
      <c r="J207" s="73">
        <f>J12</f>
        <v>1.5124221284590782</v>
      </c>
      <c r="K207" s="43">
        <f t="shared" ref="K207:K215" si="13">I207*J207</f>
        <v>5.5929355414788013E-3</v>
      </c>
      <c r="L207" s="133">
        <f t="shared" ref="L207:M215" si="14">L12</f>
        <v>1.102822460042531E-4</v>
      </c>
      <c r="M207" s="73">
        <f t="shared" si="14"/>
        <v>1.2613934521466201</v>
      </c>
      <c r="N207" s="43">
        <f t="shared" ref="N207:N215" si="15">L207*M207</f>
        <v>1.3910930299778761E-4</v>
      </c>
      <c r="O207" s="84">
        <f>O12</f>
        <v>0</v>
      </c>
      <c r="P207" s="133">
        <f>P12</f>
        <v>1.091482383332582E-4</v>
      </c>
      <c r="Q207" s="73">
        <f>Q12</f>
        <v>1.4984599815933974</v>
      </c>
      <c r="R207" s="43">
        <f t="shared" ref="R207:R215" si="16">P207*Q207</f>
        <v>1.6355426720380585E-4</v>
      </c>
      <c r="S207" s="133">
        <f t="shared" ref="S207:T215" si="17">S12</f>
        <v>4.2525287662308392E-6</v>
      </c>
      <c r="T207" s="73">
        <f t="shared" si="17"/>
        <v>1.2613934521466201</v>
      </c>
      <c r="U207" s="43">
        <f t="shared" ref="U207:U215" si="18">S207*T207</f>
        <v>5.3641119407887255E-6</v>
      </c>
      <c r="V207" s="185"/>
      <c r="W207" s="185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185"/>
      <c r="AJ207" s="185"/>
      <c r="AK207" s="185"/>
      <c r="AL207" s="185"/>
      <c r="AM207" s="185"/>
      <c r="AN207" s="185"/>
      <c r="AO207" s="185"/>
      <c r="AP207" s="185"/>
      <c r="AQ207" s="185"/>
      <c r="AR207" s="185"/>
      <c r="AS207" s="185"/>
      <c r="AT207" s="185"/>
      <c r="AU207" s="185"/>
      <c r="AV207" s="185"/>
      <c r="AW207" s="185"/>
      <c r="AX207" s="185"/>
      <c r="AY207" s="185"/>
      <c r="AZ207" s="185"/>
      <c r="BA207" s="185"/>
      <c r="BB207" s="185"/>
      <c r="BC207" s="185"/>
      <c r="BD207" s="185"/>
      <c r="BE207" s="185"/>
      <c r="BF207" s="185"/>
      <c r="BG207" s="185"/>
      <c r="BH207" s="185"/>
      <c r="BI207" s="185"/>
      <c r="BJ207" s="185"/>
    </row>
    <row r="208" spans="1:62" x14ac:dyDescent="0.3">
      <c r="A208" s="84">
        <f t="shared" ref="A208:C223" si="19">A13</f>
        <v>1</v>
      </c>
      <c r="B208" s="133">
        <f t="shared" si="19"/>
        <v>3.7994927016683803E-3</v>
      </c>
      <c r="C208" s="73">
        <f t="shared" si="19"/>
        <v>1.6069476189473655</v>
      </c>
      <c r="D208" s="43">
        <f>B208*C208</f>
        <v>6.1055857501538966E-3</v>
      </c>
      <c r="E208" s="133">
        <f t="shared" si="12"/>
        <v>1.9938689875267663E-3</v>
      </c>
      <c r="F208" s="73">
        <f t="shared" si="12"/>
        <v>1.2752507979035288</v>
      </c>
      <c r="G208" s="43">
        <f>E208*F208</f>
        <v>2.5426830172586099E-3</v>
      </c>
      <c r="H208" s="84">
        <f t="shared" ref="H208:J215" si="20">H13</f>
        <v>1</v>
      </c>
      <c r="I208" s="133">
        <f t="shared" si="20"/>
        <v>3.632226570196634E-3</v>
      </c>
      <c r="J208" s="73">
        <f t="shared" si="20"/>
        <v>1.4621216802070038</v>
      </c>
      <c r="K208" s="43">
        <f t="shared" si="13"/>
        <v>5.3107572157084252E-3</v>
      </c>
      <c r="L208" s="133">
        <f t="shared" si="14"/>
        <v>1.8881227722064925E-4</v>
      </c>
      <c r="M208" s="73">
        <f t="shared" si="14"/>
        <v>1.2552332597843192</v>
      </c>
      <c r="N208" s="43">
        <f t="shared" si="15"/>
        <v>2.3700345022297612E-4</v>
      </c>
      <c r="O208" s="84">
        <f t="shared" ref="O208:Q215" si="21">O13</f>
        <v>1</v>
      </c>
      <c r="P208" s="133">
        <f t="shared" si="21"/>
        <v>3.1780564979631804E-4</v>
      </c>
      <c r="Q208" s="73">
        <f t="shared" si="21"/>
        <v>1.4486238893122454</v>
      </c>
      <c r="R208" s="43">
        <f t="shared" si="16"/>
        <v>4.6038085645334767E-4</v>
      </c>
      <c r="S208" s="133">
        <f t="shared" si="17"/>
        <v>1.3608092051938686E-5</v>
      </c>
      <c r="T208" s="73">
        <f t="shared" si="17"/>
        <v>1.2552332597843192</v>
      </c>
      <c r="U208" s="43">
        <f t="shared" si="18"/>
        <v>1.708132974580008E-5</v>
      </c>
      <c r="V208" s="185"/>
      <c r="W208" s="185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185"/>
      <c r="AJ208" s="185"/>
      <c r="AK208" s="185"/>
      <c r="AL208" s="185"/>
      <c r="AM208" s="185"/>
      <c r="AN208" s="185"/>
      <c r="AO208" s="185"/>
      <c r="AP208" s="185"/>
      <c r="AQ208" s="185"/>
      <c r="AR208" s="185"/>
      <c r="AS208" s="185"/>
      <c r="AT208" s="185"/>
      <c r="AU208" s="185"/>
      <c r="AV208" s="185"/>
      <c r="AW208" s="185"/>
      <c r="AX208" s="185"/>
      <c r="AY208" s="185"/>
      <c r="AZ208" s="185"/>
      <c r="BA208" s="185"/>
      <c r="BB208" s="185"/>
      <c r="BC208" s="185"/>
      <c r="BD208" s="185"/>
      <c r="BE208" s="185"/>
      <c r="BF208" s="185"/>
      <c r="BG208" s="185"/>
      <c r="BH208" s="185"/>
      <c r="BI208" s="185"/>
      <c r="BJ208" s="185"/>
    </row>
    <row r="209" spans="1:62" x14ac:dyDescent="0.3">
      <c r="A209" s="84">
        <f t="shared" si="19"/>
        <v>2</v>
      </c>
      <c r="B209" s="133">
        <f t="shared" si="19"/>
        <v>4.6814671677846567E-3</v>
      </c>
      <c r="C209" s="73">
        <f t="shared" si="19"/>
        <v>1.5683539636686801</v>
      </c>
      <c r="D209" s="43">
        <f>B209*C209</f>
        <v>7.3421975883798561E-3</v>
      </c>
      <c r="E209" s="133">
        <f t="shared" si="12"/>
        <v>3.2701946212315152E-3</v>
      </c>
      <c r="F209" s="73">
        <f t="shared" si="12"/>
        <v>1.2543893626177527</v>
      </c>
      <c r="G209" s="43">
        <f>E209*F209</f>
        <v>4.1020973465626031E-3</v>
      </c>
      <c r="H209" s="84">
        <f t="shared" si="20"/>
        <v>2</v>
      </c>
      <c r="I209" s="133">
        <f t="shared" si="20"/>
        <v>2.3196126910200484E-3</v>
      </c>
      <c r="J209" s="73">
        <f t="shared" si="20"/>
        <v>1.4270062729366879</v>
      </c>
      <c r="K209" s="43">
        <f t="shared" si="13"/>
        <v>3.3101018608691604E-3</v>
      </c>
      <c r="L209" s="133">
        <f t="shared" si="14"/>
        <v>1.666991276362489E-4</v>
      </c>
      <c r="M209" s="73">
        <f t="shared" si="14"/>
        <v>1.2346992852433167</v>
      </c>
      <c r="N209" s="43">
        <f t="shared" si="15"/>
        <v>2.0582329374316095E-4</v>
      </c>
      <c r="O209" s="84">
        <f t="shared" si="21"/>
        <v>2</v>
      </c>
      <c r="P209" s="133">
        <f t="shared" si="21"/>
        <v>5.8429745248011729E-4</v>
      </c>
      <c r="Q209" s="73">
        <f t="shared" si="21"/>
        <v>1.4138326550782336</v>
      </c>
      <c r="R209" s="43">
        <f t="shared" si="16"/>
        <v>8.2609881859541231E-4</v>
      </c>
      <c r="S209" s="133">
        <f t="shared" si="17"/>
        <v>1.4175095887436131E-5</v>
      </c>
      <c r="T209" s="73">
        <f t="shared" si="17"/>
        <v>1.2346992852433167</v>
      </c>
      <c r="U209" s="43">
        <f t="shared" si="18"/>
        <v>1.750198076047287E-5</v>
      </c>
      <c r="V209" s="185"/>
      <c r="W209" s="185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185"/>
      <c r="AJ209" s="185"/>
      <c r="AK209" s="185"/>
      <c r="AL209" s="185"/>
      <c r="AM209" s="185"/>
      <c r="AN209" s="185"/>
      <c r="AO209" s="185"/>
      <c r="AP209" s="185"/>
      <c r="AQ209" s="185"/>
      <c r="AR209" s="185"/>
      <c r="AS209" s="185"/>
      <c r="AT209" s="185"/>
      <c r="AU209" s="185"/>
      <c r="AV209" s="185"/>
      <c r="AW209" s="185"/>
      <c r="AX209" s="185"/>
      <c r="AY209" s="185"/>
      <c r="AZ209" s="185"/>
      <c r="BA209" s="185"/>
      <c r="BB209" s="185"/>
      <c r="BC209" s="185"/>
      <c r="BD209" s="185"/>
      <c r="BE209" s="185"/>
      <c r="BF209" s="185"/>
      <c r="BG209" s="185"/>
      <c r="BH209" s="185"/>
      <c r="BI209" s="185"/>
      <c r="BJ209" s="185"/>
    </row>
    <row r="210" spans="1:62" x14ac:dyDescent="0.3">
      <c r="A210" s="84">
        <f t="shared" si="19"/>
        <v>3</v>
      </c>
      <c r="B210" s="133">
        <f t="shared" si="19"/>
        <v>5.3709438317495499E-3</v>
      </c>
      <c r="C210" s="73">
        <f t="shared" si="19"/>
        <v>1.5381048825043053</v>
      </c>
      <c r="D210" s="43">
        <f>B210*C210</f>
        <v>8.2610749312703648E-3</v>
      </c>
      <c r="E210" s="133">
        <f t="shared" si="12"/>
        <v>2.4712862170156152E-3</v>
      </c>
      <c r="F210" s="73">
        <f t="shared" si="12"/>
        <v>1.2387432861534207</v>
      </c>
      <c r="G210" s="43">
        <f>E210*F210</f>
        <v>3.0612892094915786E-3</v>
      </c>
      <c r="H210" s="84">
        <f t="shared" si="20"/>
        <v>3</v>
      </c>
      <c r="I210" s="133">
        <f t="shared" si="20"/>
        <v>1.694490962384115E-3</v>
      </c>
      <c r="J210" s="73">
        <f t="shared" si="20"/>
        <v>1.3994833861572511</v>
      </c>
      <c r="K210" s="43">
        <f t="shared" si="13"/>
        <v>2.3714119498501806E-3</v>
      </c>
      <c r="L210" s="133">
        <f t="shared" si="14"/>
        <v>1.4798800106483319E-4</v>
      </c>
      <c r="M210" s="73">
        <f t="shared" si="14"/>
        <v>1.2192988043375648</v>
      </c>
      <c r="N210" s="43">
        <f t="shared" si="15"/>
        <v>1.8044159275465739E-4</v>
      </c>
      <c r="O210" s="84">
        <f t="shared" si="21"/>
        <v>3</v>
      </c>
      <c r="P210" s="133">
        <f t="shared" si="21"/>
        <v>5.4744220317278337E-4</v>
      </c>
      <c r="Q210" s="73">
        <f t="shared" si="21"/>
        <v>1.3865638498677921</v>
      </c>
      <c r="R210" s="43">
        <f t="shared" si="16"/>
        <v>7.5906356881136057E-4</v>
      </c>
      <c r="S210" s="133">
        <f t="shared" si="17"/>
        <v>1.3324590134189964E-5</v>
      </c>
      <c r="T210" s="73">
        <f t="shared" si="17"/>
        <v>1.2192988043375648</v>
      </c>
      <c r="U210" s="43">
        <f t="shared" si="18"/>
        <v>1.6246656818905935E-5</v>
      </c>
      <c r="V210" s="185"/>
      <c r="W210" s="185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185"/>
      <c r="AJ210" s="185"/>
      <c r="AK210" s="185"/>
      <c r="AL210" s="185"/>
      <c r="AM210" s="185"/>
      <c r="AN210" s="185"/>
      <c r="AO210" s="185"/>
      <c r="AP210" s="185"/>
      <c r="AQ210" s="185"/>
      <c r="AR210" s="185"/>
      <c r="AS210" s="185"/>
      <c r="AT210" s="185"/>
      <c r="AU210" s="185"/>
      <c r="AV210" s="185"/>
      <c r="AW210" s="185"/>
      <c r="AX210" s="185"/>
      <c r="AY210" s="185"/>
      <c r="AZ210" s="185"/>
      <c r="BA210" s="185"/>
      <c r="BB210" s="185"/>
      <c r="BC210" s="185"/>
      <c r="BD210" s="185"/>
      <c r="BE210" s="185"/>
      <c r="BF210" s="185"/>
      <c r="BG210" s="185"/>
      <c r="BH210" s="185"/>
      <c r="BI210" s="185"/>
      <c r="BJ210" s="185"/>
    </row>
    <row r="211" spans="1:62" x14ac:dyDescent="0.3">
      <c r="A211" s="84">
        <f t="shared" si="19"/>
        <v>4</v>
      </c>
      <c r="B211" s="133">
        <f t="shared" si="19"/>
        <v>4.9023151617109111E-3</v>
      </c>
      <c r="C211" s="73">
        <f t="shared" si="19"/>
        <v>1.4942958684041756</v>
      </c>
      <c r="D211" s="43">
        <f>B211*C211</f>
        <v>7.3255092917597622E-3</v>
      </c>
      <c r="E211" s="133">
        <f t="shared" si="12"/>
        <v>2.6762581035479414E-3</v>
      </c>
      <c r="F211" s="73">
        <f t="shared" si="12"/>
        <v>1.2356140708605545</v>
      </c>
      <c r="G211" s="43">
        <f>E211*F211</f>
        <v>3.3068221699984195E-3</v>
      </c>
      <c r="H211" s="84">
        <f t="shared" si="20"/>
        <v>4</v>
      </c>
      <c r="I211" s="133">
        <f t="shared" si="20"/>
        <v>1.2133882079645327E-3</v>
      </c>
      <c r="J211" s="73">
        <f t="shared" si="20"/>
        <v>1.3596226535801357</v>
      </c>
      <c r="K211" s="43">
        <f t="shared" si="13"/>
        <v>1.6497500951355834E-3</v>
      </c>
      <c r="L211" s="133">
        <f t="shared" si="14"/>
        <v>1.3211189367090474E-4</v>
      </c>
      <c r="M211" s="73">
        <f t="shared" si="14"/>
        <v>1.2162187081564146</v>
      </c>
      <c r="N211" s="43">
        <f t="shared" si="15"/>
        <v>1.6067695665252538E-4</v>
      </c>
      <c r="O211" s="84">
        <f t="shared" si="21"/>
        <v>4</v>
      </c>
      <c r="P211" s="133">
        <f t="shared" si="21"/>
        <v>4.0313972703868355E-4</v>
      </c>
      <c r="Q211" s="73">
        <f t="shared" si="21"/>
        <v>1.347071097494049</v>
      </c>
      <c r="R211" s="43">
        <f t="shared" si="16"/>
        <v>5.4305787454545082E-4</v>
      </c>
      <c r="S211" s="133">
        <f t="shared" si="17"/>
        <v>8.5050575324616785E-6</v>
      </c>
      <c r="T211" s="73">
        <f t="shared" si="17"/>
        <v>1.2162187081564146</v>
      </c>
      <c r="U211" s="43">
        <f t="shared" si="18"/>
        <v>1.0344010084926525E-5</v>
      </c>
      <c r="V211" s="185"/>
      <c r="W211" s="185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185"/>
      <c r="AJ211" s="185"/>
      <c r="AK211" s="185"/>
      <c r="AL211" s="185"/>
      <c r="AM211" s="185"/>
      <c r="AN211" s="185"/>
      <c r="AO211" s="185"/>
      <c r="AP211" s="185"/>
      <c r="AQ211" s="185"/>
      <c r="AR211" s="185"/>
      <c r="AS211" s="185"/>
      <c r="AT211" s="185"/>
      <c r="AU211" s="185"/>
      <c r="AV211" s="185"/>
      <c r="AW211" s="185"/>
      <c r="AX211" s="185"/>
      <c r="AY211" s="185"/>
      <c r="AZ211" s="185"/>
      <c r="BA211" s="185"/>
      <c r="BB211" s="185"/>
      <c r="BC211" s="185"/>
      <c r="BD211" s="185"/>
      <c r="BE211" s="185"/>
      <c r="BF211" s="185"/>
      <c r="BG211" s="185"/>
      <c r="BH211" s="185"/>
      <c r="BI211" s="185"/>
      <c r="BJ211" s="185"/>
    </row>
    <row r="212" spans="1:62" x14ac:dyDescent="0.3">
      <c r="A212" s="84">
        <f t="shared" si="19"/>
        <v>5</v>
      </c>
      <c r="B212" s="133">
        <f t="shared" si="19"/>
        <v>5.8917368546539534E-3</v>
      </c>
      <c r="C212" s="73">
        <f t="shared" si="19"/>
        <v>1.3180167402393694</v>
      </c>
      <c r="D212" s="43">
        <f t="shared" ref="D212:D275" si="22">B212*C212</f>
        <v>7.7654078035191594E-3</v>
      </c>
      <c r="E212" s="133">
        <f t="shared" si="12"/>
        <v>2.8568488251538779E-3</v>
      </c>
      <c r="F212" s="73">
        <f t="shared" si="12"/>
        <v>1.2251833532176666</v>
      </c>
      <c r="G212" s="43">
        <f t="shared" ref="G212:G275" si="23">E212*F212</f>
        <v>3.5001636232379792E-3</v>
      </c>
      <c r="H212" s="84">
        <f t="shared" si="20"/>
        <v>5</v>
      </c>
      <c r="I212" s="133">
        <f t="shared" si="20"/>
        <v>1.2666865685012926E-3</v>
      </c>
      <c r="J212" s="73">
        <f t="shared" si="20"/>
        <v>1.1992306582103134</v>
      </c>
      <c r="K212" s="43">
        <f t="shared" si="13"/>
        <v>1.5190493672899684E-3</v>
      </c>
      <c r="L212" s="133">
        <f t="shared" si="14"/>
        <v>1.190708054544635E-4</v>
      </c>
      <c r="M212" s="73">
        <f t="shared" si="14"/>
        <v>1.2059517208859132</v>
      </c>
      <c r="N212" s="43">
        <f t="shared" si="15"/>
        <v>1.4359364274508203E-4</v>
      </c>
      <c r="O212" s="84">
        <f t="shared" si="21"/>
        <v>5</v>
      </c>
      <c r="P212" s="133">
        <f t="shared" si="21"/>
        <v>3.8045957361878576E-4</v>
      </c>
      <c r="Q212" s="73">
        <f t="shared" si="21"/>
        <v>1.1881597843711302</v>
      </c>
      <c r="R212" s="43">
        <f t="shared" si="16"/>
        <v>4.5204676495282862E-4</v>
      </c>
      <c r="S212" s="133">
        <f t="shared" si="17"/>
        <v>1.077307287445146E-5</v>
      </c>
      <c r="T212" s="73">
        <f t="shared" si="17"/>
        <v>1.2059517208859132</v>
      </c>
      <c r="U212" s="43">
        <f t="shared" si="18"/>
        <v>1.299180577217409E-5</v>
      </c>
      <c r="V212" s="185"/>
      <c r="W212" s="185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185"/>
      <c r="AJ212" s="185"/>
      <c r="AK212" s="185"/>
      <c r="AL212" s="185"/>
      <c r="AM212" s="185"/>
      <c r="AN212" s="185"/>
      <c r="AO212" s="185"/>
      <c r="AP212" s="185"/>
      <c r="AQ212" s="185"/>
      <c r="AR212" s="185"/>
      <c r="AS212" s="185"/>
      <c r="AT212" s="185"/>
      <c r="AU212" s="185"/>
      <c r="AV212" s="185"/>
      <c r="AW212" s="185"/>
      <c r="AX212" s="185"/>
      <c r="AY212" s="185"/>
      <c r="AZ212" s="185"/>
      <c r="BA212" s="185"/>
      <c r="BB212" s="185"/>
      <c r="BC212" s="185"/>
      <c r="BD212" s="185"/>
      <c r="BE212" s="185"/>
      <c r="BF212" s="185"/>
      <c r="BG212" s="185"/>
      <c r="BH212" s="185"/>
      <c r="BI212" s="185"/>
      <c r="BJ212" s="185"/>
    </row>
    <row r="213" spans="1:62" x14ac:dyDescent="0.3">
      <c r="A213" s="84">
        <f t="shared" si="19"/>
        <v>6</v>
      </c>
      <c r="B213" s="133">
        <f t="shared" si="19"/>
        <v>7.032548571674813E-3</v>
      </c>
      <c r="C213" s="73">
        <f t="shared" si="19"/>
        <v>1.2908968743678604</v>
      </c>
      <c r="D213" s="43">
        <f t="shared" si="22"/>
        <v>9.0782949700151765E-3</v>
      </c>
      <c r="E213" s="133">
        <f t="shared" si="12"/>
        <v>3.3263280009457625E-3</v>
      </c>
      <c r="F213" s="73">
        <f t="shared" si="12"/>
        <v>1.1970204155818689</v>
      </c>
      <c r="G213" s="43">
        <f t="shared" si="23"/>
        <v>3.9816825260537035E-3</v>
      </c>
      <c r="H213" s="84">
        <f t="shared" si="20"/>
        <v>6</v>
      </c>
      <c r="I213" s="133">
        <f t="shared" si="20"/>
        <v>1.12521911154468E-3</v>
      </c>
      <c r="J213" s="73">
        <f t="shared" si="20"/>
        <v>1.1745549666149557</v>
      </c>
      <c r="K213" s="43">
        <f t="shared" si="13"/>
        <v>1.3216316959948717E-3</v>
      </c>
      <c r="L213" s="133">
        <f t="shared" si="14"/>
        <v>1.2332333422069433E-4</v>
      </c>
      <c r="M213" s="73">
        <f t="shared" si="14"/>
        <v>1.1782308552555598</v>
      </c>
      <c r="N213" s="43">
        <f t="shared" si="15"/>
        <v>1.4530335755181593E-4</v>
      </c>
      <c r="O213" s="84">
        <f t="shared" si="21"/>
        <v>6</v>
      </c>
      <c r="P213" s="133">
        <f t="shared" si="21"/>
        <v>3.0079553473139471E-4</v>
      </c>
      <c r="Q213" s="73">
        <f t="shared" si="21"/>
        <v>1.1637118900445271</v>
      </c>
      <c r="R213" s="43">
        <f t="shared" si="16"/>
        <v>3.5003934023922553E-4</v>
      </c>
      <c r="S213" s="133">
        <f t="shared" si="17"/>
        <v>8.2215556147129564E-6</v>
      </c>
      <c r="T213" s="73">
        <f t="shared" si="17"/>
        <v>1.1782308552555598</v>
      </c>
      <c r="U213" s="43">
        <f t="shared" si="18"/>
        <v>9.6868905034543962E-6</v>
      </c>
      <c r="V213" s="185"/>
      <c r="W213" s="185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185"/>
      <c r="AJ213" s="185"/>
      <c r="AK213" s="185"/>
      <c r="AL213" s="185"/>
      <c r="AM213" s="185"/>
      <c r="AN213" s="185"/>
      <c r="AO213" s="185"/>
      <c r="AP213" s="185"/>
      <c r="AQ213" s="185"/>
      <c r="AR213" s="185"/>
      <c r="AS213" s="185"/>
      <c r="AT213" s="185"/>
      <c r="AU213" s="185"/>
      <c r="AV213" s="185"/>
      <c r="AW213" s="185"/>
      <c r="AX213" s="185"/>
      <c r="AY213" s="185"/>
      <c r="AZ213" s="185"/>
      <c r="BA213" s="185"/>
      <c r="BB213" s="185"/>
      <c r="BC213" s="185"/>
      <c r="BD213" s="185"/>
      <c r="BE213" s="185"/>
      <c r="BF213" s="185"/>
      <c r="BG213" s="185"/>
      <c r="BH213" s="185"/>
      <c r="BI213" s="185"/>
      <c r="BJ213" s="185"/>
    </row>
    <row r="214" spans="1:62" x14ac:dyDescent="0.3">
      <c r="A214" s="84">
        <f t="shared" si="19"/>
        <v>7</v>
      </c>
      <c r="B214" s="133">
        <f t="shared" si="19"/>
        <v>7.7994212591851074E-3</v>
      </c>
      <c r="C214" s="73">
        <f t="shared" si="19"/>
        <v>1.2512601473248863</v>
      </c>
      <c r="D214" s="43">
        <f t="shared" si="22"/>
        <v>9.7591049938168077E-3</v>
      </c>
      <c r="E214" s="133">
        <f t="shared" si="12"/>
        <v>3.8641311389150893E-3</v>
      </c>
      <c r="F214" s="73">
        <f t="shared" si="12"/>
        <v>1.1678144061817826</v>
      </c>
      <c r="G214" s="43">
        <f t="shared" si="23"/>
        <v>4.5125880114006605E-3</v>
      </c>
      <c r="H214" s="84">
        <f t="shared" si="20"/>
        <v>7</v>
      </c>
      <c r="I214" s="133">
        <f t="shared" si="20"/>
        <v>8.1279999818558769E-4</v>
      </c>
      <c r="J214" s="73">
        <f t="shared" si="20"/>
        <v>1.1384904942832801</v>
      </c>
      <c r="K214" s="43">
        <f t="shared" si="13"/>
        <v>9.2536507168775885E-4</v>
      </c>
      <c r="L214" s="133">
        <f t="shared" si="14"/>
        <v>9.4406138610324624E-5</v>
      </c>
      <c r="M214" s="73">
        <f t="shared" si="14"/>
        <v>1.1494832908981563</v>
      </c>
      <c r="N214" s="43">
        <f t="shared" si="15"/>
        <v>1.0851827889078344E-4</v>
      </c>
      <c r="O214" s="84">
        <f t="shared" si="21"/>
        <v>7</v>
      </c>
      <c r="P214" s="133">
        <f t="shared" si="21"/>
        <v>1.380654339436279E-4</v>
      </c>
      <c r="Q214" s="73">
        <f t="shared" si="21"/>
        <v>1.1279803521825691</v>
      </c>
      <c r="R214" s="43">
        <f t="shared" si="16"/>
        <v>1.5573509680397263E-4</v>
      </c>
      <c r="S214" s="133">
        <f t="shared" si="17"/>
        <v>8.5050575324616785E-6</v>
      </c>
      <c r="T214" s="73">
        <f t="shared" si="17"/>
        <v>1.1494832908981563</v>
      </c>
      <c r="U214" s="43">
        <f t="shared" si="18"/>
        <v>9.7764215216922027E-6</v>
      </c>
      <c r="V214" s="185"/>
      <c r="W214" s="185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185"/>
      <c r="AJ214" s="185"/>
      <c r="AK214" s="185"/>
      <c r="AL214" s="185"/>
      <c r="AM214" s="185"/>
      <c r="AN214" s="185"/>
      <c r="AO214" s="185"/>
      <c r="AP214" s="185"/>
      <c r="AQ214" s="185"/>
      <c r="AR214" s="185"/>
      <c r="AS214" s="185"/>
      <c r="AT214" s="185"/>
      <c r="AU214" s="185"/>
      <c r="AV214" s="185"/>
      <c r="AW214" s="185"/>
      <c r="AX214" s="185"/>
      <c r="AY214" s="185"/>
      <c r="AZ214" s="185"/>
      <c r="BA214" s="185"/>
      <c r="BB214" s="185"/>
      <c r="BC214" s="185"/>
      <c r="BD214" s="185"/>
      <c r="BE214" s="185"/>
      <c r="BF214" s="185"/>
      <c r="BG214" s="185"/>
      <c r="BH214" s="185"/>
      <c r="BI214" s="185"/>
      <c r="BJ214" s="185"/>
    </row>
    <row r="215" spans="1:62" x14ac:dyDescent="0.3">
      <c r="A215" s="84">
        <f t="shared" si="19"/>
        <v>8</v>
      </c>
      <c r="B215" s="133">
        <f t="shared" si="19"/>
        <v>8.4758568349335602E-3</v>
      </c>
      <c r="C215" s="73">
        <f t="shared" si="19"/>
        <v>1.2366571426248432</v>
      </c>
      <c r="D215" s="43">
        <f t="shared" si="22"/>
        <v>1.0481728894786184E-2</v>
      </c>
      <c r="E215" s="133">
        <f t="shared" si="12"/>
        <v>4.0883811558543289E-3</v>
      </c>
      <c r="F215" s="73">
        <f t="shared" si="12"/>
        <v>1.1646851908889164</v>
      </c>
      <c r="G215" s="43">
        <f t="shared" si="23"/>
        <v>4.7616769869328482E-3</v>
      </c>
      <c r="H215" s="84">
        <f t="shared" si="20"/>
        <v>8</v>
      </c>
      <c r="I215" s="133">
        <f t="shared" si="20"/>
        <v>5.329836053675985E-4</v>
      </c>
      <c r="J215" s="73">
        <f t="shared" si="20"/>
        <v>1.1252035834242415</v>
      </c>
      <c r="K215" s="43">
        <f t="shared" si="13"/>
        <v>5.9971506266599361E-4</v>
      </c>
      <c r="L215" s="133">
        <f t="shared" si="14"/>
        <v>8.420006957137061E-5</v>
      </c>
      <c r="M215" s="73">
        <f t="shared" si="14"/>
        <v>1.1464031947170061</v>
      </c>
      <c r="N215" s="43">
        <f t="shared" si="15"/>
        <v>9.6527228752013445E-5</v>
      </c>
      <c r="O215" s="84">
        <f t="shared" si="21"/>
        <v>8</v>
      </c>
      <c r="P215" s="133">
        <f t="shared" si="21"/>
        <v>7.1442483272678099E-5</v>
      </c>
      <c r="Q215" s="73">
        <f t="shared" si="21"/>
        <v>1.1148161013913214</v>
      </c>
      <c r="R215" s="43">
        <f t="shared" si="16"/>
        <v>7.9645230675761682E-5</v>
      </c>
      <c r="S215" s="133">
        <f t="shared" si="17"/>
        <v>3.4020230129846714E-6</v>
      </c>
      <c r="T215" s="73">
        <f t="shared" si="17"/>
        <v>1.1464031947170061</v>
      </c>
      <c r="U215" s="43">
        <f t="shared" si="18"/>
        <v>3.900090050586402E-6</v>
      </c>
      <c r="V215" s="185"/>
      <c r="W215" s="185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185"/>
      <c r="AJ215" s="185"/>
      <c r="AK215" s="185"/>
      <c r="AL215" s="185"/>
      <c r="AM215" s="185"/>
      <c r="AN215" s="185"/>
      <c r="AO215" s="185"/>
      <c r="AP215" s="185"/>
      <c r="AQ215" s="185"/>
      <c r="AR215" s="185"/>
      <c r="AS215" s="185"/>
      <c r="AT215" s="185"/>
      <c r="AU215" s="185"/>
      <c r="AV215" s="185"/>
      <c r="AW215" s="185"/>
      <c r="AX215" s="185"/>
      <c r="AY215" s="185"/>
      <c r="AZ215" s="185"/>
      <c r="BA215" s="185"/>
      <c r="BB215" s="185"/>
      <c r="BC215" s="185"/>
      <c r="BD215" s="185"/>
      <c r="BE215" s="185"/>
      <c r="BF215" s="185"/>
      <c r="BG215" s="185"/>
      <c r="BH215" s="185"/>
      <c r="BI215" s="185"/>
      <c r="BJ215" s="185"/>
    </row>
    <row r="216" spans="1:62" x14ac:dyDescent="0.3">
      <c r="A216" s="84">
        <f t="shared" si="19"/>
        <v>9</v>
      </c>
      <c r="B216" s="133">
        <f t="shared" si="19"/>
        <v>9.9730304625645638E-3</v>
      </c>
      <c r="C216" s="73">
        <f t="shared" si="19"/>
        <v>1.1824174108818257</v>
      </c>
      <c r="D216" s="43">
        <f t="shared" si="22"/>
        <v>1.1792284858191168E-2</v>
      </c>
      <c r="E216" s="133">
        <f t="shared" si="12"/>
        <v>5.7726660491994901E-3</v>
      </c>
      <c r="F216" s="73">
        <f t="shared" si="12"/>
        <v>1.1605129038317612</v>
      </c>
      <c r="G216" s="43">
        <f t="shared" si="23"/>
        <v>6.699253439607521E-3</v>
      </c>
      <c r="H216" s="84"/>
      <c r="I216" s="133"/>
      <c r="J216" s="73"/>
      <c r="K216" s="43"/>
      <c r="L216" s="133"/>
      <c r="M216" s="73"/>
      <c r="N216" s="43"/>
      <c r="O216" s="84"/>
      <c r="P216" s="133"/>
      <c r="Q216" s="73"/>
      <c r="R216" s="43"/>
      <c r="S216" s="133"/>
      <c r="T216" s="73"/>
      <c r="U216" s="43"/>
      <c r="V216" s="185"/>
      <c r="W216" s="185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185"/>
      <c r="AJ216" s="185"/>
      <c r="AK216" s="185"/>
      <c r="AL216" s="185"/>
      <c r="AM216" s="185"/>
      <c r="AN216" s="185"/>
      <c r="AO216" s="185"/>
      <c r="AP216" s="185"/>
      <c r="AQ216" s="185"/>
      <c r="AR216" s="185"/>
      <c r="AS216" s="185"/>
      <c r="AT216" s="185"/>
      <c r="AU216" s="185"/>
      <c r="AV216" s="185"/>
      <c r="AW216" s="185"/>
      <c r="AX216" s="185"/>
      <c r="AY216" s="185"/>
      <c r="AZ216" s="185"/>
      <c r="BA216" s="185"/>
      <c r="BB216" s="185"/>
      <c r="BC216" s="185"/>
      <c r="BD216" s="185"/>
      <c r="BE216" s="185"/>
      <c r="BF216" s="185"/>
      <c r="BG216" s="185"/>
      <c r="BH216" s="185"/>
      <c r="BI216" s="185"/>
      <c r="BJ216" s="185"/>
    </row>
    <row r="217" spans="1:62" x14ac:dyDescent="0.3">
      <c r="A217" s="84">
        <f t="shared" si="19"/>
        <v>10</v>
      </c>
      <c r="B217" s="133">
        <f t="shared" si="19"/>
        <v>8.0798046558385947E-3</v>
      </c>
      <c r="C217" s="73">
        <f t="shared" si="19"/>
        <v>1.176158980296093</v>
      </c>
      <c r="D217" s="43">
        <f t="shared" si="22"/>
        <v>9.5031348050027466E-3</v>
      </c>
      <c r="E217" s="133">
        <f t="shared" si="12"/>
        <v>5.0809213698926065E-3</v>
      </c>
      <c r="F217" s="73">
        <f t="shared" si="12"/>
        <v>1.1584267603031837</v>
      </c>
      <c r="G217" s="43">
        <f t="shared" si="23"/>
        <v>5.8858752818799062E-3</v>
      </c>
      <c r="H217" s="84"/>
      <c r="I217" s="133"/>
      <c r="J217" s="73"/>
      <c r="K217" s="43"/>
      <c r="L217" s="133"/>
      <c r="M217" s="73"/>
      <c r="N217" s="43"/>
      <c r="O217" s="84"/>
      <c r="P217" s="133"/>
      <c r="Q217" s="73"/>
      <c r="R217" s="43"/>
      <c r="S217" s="133"/>
      <c r="T217" s="73"/>
      <c r="U217" s="43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5"/>
      <c r="AJ217" s="185"/>
      <c r="AK217" s="185"/>
      <c r="AL217" s="185"/>
      <c r="AM217" s="185"/>
      <c r="AN217" s="185"/>
      <c r="AO217" s="185"/>
      <c r="AP217" s="185"/>
      <c r="AQ217" s="185"/>
      <c r="AR217" s="185"/>
      <c r="AS217" s="185"/>
      <c r="AT217" s="185"/>
      <c r="AU217" s="185"/>
      <c r="AV217" s="185"/>
      <c r="AW217" s="185"/>
      <c r="AX217" s="185"/>
      <c r="AY217" s="185"/>
      <c r="AZ217" s="185"/>
      <c r="BA217" s="185"/>
      <c r="BB217" s="185"/>
      <c r="BC217" s="185"/>
      <c r="BD217" s="185"/>
      <c r="BE217" s="185"/>
      <c r="BF217" s="185"/>
      <c r="BG217" s="185"/>
      <c r="BH217" s="185"/>
      <c r="BI217" s="185"/>
      <c r="BJ217" s="185"/>
    </row>
    <row r="218" spans="1:62" x14ac:dyDescent="0.3">
      <c r="A218" s="84">
        <f t="shared" si="19"/>
        <v>11</v>
      </c>
      <c r="B218" s="133">
        <f t="shared" si="19"/>
        <v>7.7980037495963645E-3</v>
      </c>
      <c r="C218" s="73">
        <f t="shared" si="19"/>
        <v>1.1699005497103605</v>
      </c>
      <c r="D218" s="43">
        <f t="shared" si="22"/>
        <v>9.12288887329624E-3</v>
      </c>
      <c r="E218" s="133">
        <f t="shared" si="12"/>
        <v>5.6638013127839806E-3</v>
      </c>
      <c r="F218" s="73">
        <f t="shared" si="12"/>
        <v>1.1563406167746062</v>
      </c>
      <c r="G218" s="43">
        <f t="shared" si="23"/>
        <v>6.549283503313452E-3</v>
      </c>
      <c r="H218" s="84"/>
      <c r="I218" s="133"/>
      <c r="J218" s="73"/>
      <c r="K218" s="43"/>
      <c r="L218" s="133"/>
      <c r="M218" s="73"/>
      <c r="N218" s="43"/>
      <c r="O218" s="84"/>
      <c r="P218" s="133"/>
      <c r="Q218" s="73"/>
      <c r="R218" s="43"/>
      <c r="S218" s="133"/>
      <c r="T218" s="73"/>
      <c r="U218" s="43"/>
      <c r="V218" s="185"/>
      <c r="W218" s="185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  <c r="AI218" s="185"/>
      <c r="AJ218" s="185"/>
      <c r="AK218" s="185"/>
      <c r="AL218" s="185"/>
      <c r="AM218" s="185"/>
      <c r="AN218" s="185"/>
      <c r="AO218" s="185"/>
      <c r="AP218" s="185"/>
      <c r="AQ218" s="185"/>
      <c r="AR218" s="185"/>
      <c r="AS218" s="185"/>
      <c r="AT218" s="185"/>
      <c r="AU218" s="185"/>
      <c r="AV218" s="185"/>
      <c r="AW218" s="185"/>
      <c r="AX218" s="185"/>
      <c r="AY218" s="185"/>
      <c r="AZ218" s="185"/>
      <c r="BA218" s="185"/>
      <c r="BB218" s="185"/>
      <c r="BC218" s="185"/>
      <c r="BD218" s="185"/>
      <c r="BE218" s="185"/>
      <c r="BF218" s="185"/>
      <c r="BG218" s="185"/>
      <c r="BH218" s="185"/>
      <c r="BI218" s="185"/>
      <c r="BJ218" s="185"/>
    </row>
    <row r="219" spans="1:62" x14ac:dyDescent="0.3">
      <c r="A219" s="84">
        <f t="shared" si="19"/>
        <v>12</v>
      </c>
      <c r="B219" s="133">
        <f t="shared" si="19"/>
        <v>7.1998147031465598E-3</v>
      </c>
      <c r="C219" s="73">
        <f t="shared" si="19"/>
        <v>1.1625990473603389</v>
      </c>
      <c r="D219" s="43">
        <f t="shared" si="22"/>
        <v>8.3704977150491511E-3</v>
      </c>
      <c r="E219" s="133">
        <f t="shared" si="12"/>
        <v>5.8347529691864597E-3</v>
      </c>
      <c r="F219" s="73">
        <f t="shared" si="12"/>
        <v>1.1542544732460285</v>
      </c>
      <c r="G219" s="43">
        <f t="shared" si="23"/>
        <v>6.7347897149690177E-3</v>
      </c>
      <c r="H219" s="84"/>
      <c r="I219" s="133"/>
      <c r="J219" s="73"/>
      <c r="K219" s="43"/>
      <c r="L219" s="133"/>
      <c r="M219" s="73"/>
      <c r="N219" s="43"/>
      <c r="O219" s="84"/>
      <c r="P219" s="133"/>
      <c r="Q219" s="73"/>
      <c r="R219" s="43"/>
      <c r="S219" s="133"/>
      <c r="T219" s="73"/>
      <c r="U219" s="43"/>
      <c r="V219" s="185"/>
      <c r="W219" s="185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  <c r="AI219" s="185"/>
      <c r="AJ219" s="185"/>
      <c r="AK219" s="185"/>
      <c r="AL219" s="185"/>
      <c r="AM219" s="185"/>
      <c r="AN219" s="185"/>
      <c r="AO219" s="185"/>
      <c r="AP219" s="185"/>
      <c r="AQ219" s="185"/>
      <c r="AR219" s="185"/>
      <c r="AS219" s="185"/>
      <c r="AT219" s="185"/>
      <c r="AU219" s="185"/>
      <c r="AV219" s="185"/>
      <c r="AW219" s="185"/>
      <c r="AX219" s="185"/>
      <c r="AY219" s="185"/>
      <c r="AZ219" s="185"/>
      <c r="BA219" s="185"/>
      <c r="BB219" s="185"/>
      <c r="BC219" s="185"/>
      <c r="BD219" s="185"/>
      <c r="BE219" s="185"/>
      <c r="BF219" s="185"/>
      <c r="BG219" s="185"/>
      <c r="BH219" s="185"/>
      <c r="BI219" s="185"/>
      <c r="BJ219" s="185"/>
    </row>
    <row r="220" spans="1:62" x14ac:dyDescent="0.3">
      <c r="A220" s="84">
        <f t="shared" si="19"/>
        <v>13</v>
      </c>
      <c r="B220" s="133">
        <f t="shared" si="19"/>
        <v>6.8567773826706049E-3</v>
      </c>
      <c r="C220" s="73">
        <f t="shared" si="19"/>
        <v>1.1542544732460285</v>
      </c>
      <c r="D220" s="43">
        <f t="shared" si="22"/>
        <v>7.914465965999741E-3</v>
      </c>
      <c r="E220" s="133">
        <f t="shared" si="12"/>
        <v>6.6824237032551406E-3</v>
      </c>
      <c r="F220" s="73">
        <f t="shared" si="12"/>
        <v>1.1490391144245846</v>
      </c>
      <c r="G220" s="43">
        <f t="shared" si="23"/>
        <v>7.67836621419814E-3</v>
      </c>
      <c r="H220" s="84"/>
      <c r="I220" s="133"/>
      <c r="J220" s="73"/>
      <c r="K220" s="43"/>
      <c r="L220" s="133"/>
      <c r="M220" s="73"/>
      <c r="N220" s="43"/>
      <c r="O220" s="84"/>
      <c r="P220" s="133"/>
      <c r="Q220" s="73"/>
      <c r="R220" s="43"/>
      <c r="S220" s="133"/>
      <c r="T220" s="73"/>
      <c r="U220" s="43"/>
      <c r="V220" s="185"/>
      <c r="W220" s="185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  <c r="AI220" s="185"/>
      <c r="AJ220" s="185"/>
      <c r="AK220" s="185"/>
      <c r="AL220" s="185"/>
      <c r="AM220" s="185"/>
      <c r="AN220" s="185"/>
      <c r="AO220" s="185"/>
      <c r="AP220" s="185"/>
      <c r="AQ220" s="185"/>
      <c r="AR220" s="185"/>
      <c r="AS220" s="185"/>
      <c r="AT220" s="185"/>
      <c r="AU220" s="185"/>
      <c r="AV220" s="185"/>
      <c r="AW220" s="185"/>
      <c r="AX220" s="185"/>
      <c r="AY220" s="185"/>
      <c r="AZ220" s="185"/>
      <c r="BA220" s="185"/>
      <c r="BB220" s="185"/>
      <c r="BC220" s="185"/>
      <c r="BD220" s="185"/>
      <c r="BE220" s="185"/>
      <c r="BF220" s="185"/>
      <c r="BG220" s="185"/>
      <c r="BH220" s="185"/>
      <c r="BI220" s="185"/>
      <c r="BJ220" s="185"/>
    </row>
    <row r="221" spans="1:62" x14ac:dyDescent="0.3">
      <c r="A221" s="84">
        <f t="shared" si="19"/>
        <v>14</v>
      </c>
      <c r="B221" s="133">
        <f t="shared" si="19"/>
        <v>6.4890753953505123E-3</v>
      </c>
      <c r="C221" s="73">
        <f t="shared" si="19"/>
        <v>1.1386083967816967</v>
      </c>
      <c r="D221" s="43">
        <f t="shared" si="22"/>
        <v>7.3885157324956015E-3</v>
      </c>
      <c r="E221" s="133">
        <f t="shared" si="12"/>
        <v>7.0535277135882184E-3</v>
      </c>
      <c r="F221" s="73">
        <f t="shared" si="12"/>
        <v>1.1386083967816967</v>
      </c>
      <c r="G221" s="43">
        <f t="shared" si="23"/>
        <v>8.0312058816239488E-3</v>
      </c>
      <c r="H221" s="84"/>
      <c r="I221" s="133"/>
      <c r="J221" s="73"/>
      <c r="K221" s="43"/>
      <c r="L221" s="133"/>
      <c r="M221" s="73"/>
      <c r="N221" s="43"/>
      <c r="O221" s="84"/>
      <c r="P221" s="133"/>
      <c r="Q221" s="73"/>
      <c r="R221" s="43"/>
      <c r="S221" s="133"/>
      <c r="T221" s="73"/>
      <c r="U221" s="43"/>
      <c r="V221" s="185"/>
      <c r="W221" s="185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  <c r="AI221" s="185"/>
      <c r="AJ221" s="185"/>
      <c r="AK221" s="185"/>
      <c r="AL221" s="185"/>
      <c r="AM221" s="185"/>
      <c r="AN221" s="185"/>
      <c r="AO221" s="185"/>
      <c r="AP221" s="185"/>
      <c r="AQ221" s="185"/>
      <c r="AR221" s="185"/>
      <c r="AS221" s="185"/>
      <c r="AT221" s="185"/>
      <c r="AU221" s="185"/>
      <c r="AV221" s="185"/>
      <c r="AW221" s="185"/>
      <c r="AX221" s="185"/>
      <c r="AY221" s="185"/>
      <c r="AZ221" s="185"/>
      <c r="BA221" s="185"/>
      <c r="BB221" s="185"/>
      <c r="BC221" s="185"/>
      <c r="BD221" s="185"/>
      <c r="BE221" s="185"/>
      <c r="BF221" s="185"/>
      <c r="BG221" s="185"/>
      <c r="BH221" s="185"/>
      <c r="BI221" s="185"/>
      <c r="BJ221" s="185"/>
    </row>
    <row r="222" spans="1:62" x14ac:dyDescent="0.3">
      <c r="A222" s="84">
        <f t="shared" si="19"/>
        <v>15</v>
      </c>
      <c r="B222" s="133">
        <f t="shared" si="19"/>
        <v>6.1519916151472811E-3</v>
      </c>
      <c r="C222" s="73">
        <f t="shared" si="19"/>
        <v>1.0812394497458127</v>
      </c>
      <c r="D222" s="43">
        <f t="shared" si="22"/>
        <v>6.6517760288026997E-3</v>
      </c>
      <c r="E222" s="133">
        <f t="shared" si="12"/>
        <v>7.8583896580768416E-3</v>
      </c>
      <c r="F222" s="73">
        <f t="shared" si="12"/>
        <v>1.0812394497458127</v>
      </c>
      <c r="G222" s="43">
        <f t="shared" si="23"/>
        <v>8.4968009097871888E-3</v>
      </c>
      <c r="H222" s="84"/>
      <c r="I222" s="133"/>
      <c r="J222" s="73"/>
      <c r="K222" s="43"/>
      <c r="L222" s="133"/>
      <c r="M222" s="73"/>
      <c r="N222" s="43"/>
      <c r="O222" s="84"/>
      <c r="P222" s="133"/>
      <c r="Q222" s="73"/>
      <c r="R222" s="43"/>
      <c r="S222" s="133"/>
      <c r="T222" s="73"/>
      <c r="U222" s="43"/>
      <c r="V222" s="185"/>
      <c r="W222" s="185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185"/>
      <c r="AJ222" s="185"/>
      <c r="AK222" s="185"/>
      <c r="AL222" s="185"/>
      <c r="AM222" s="185"/>
      <c r="AN222" s="185"/>
      <c r="AO222" s="185"/>
      <c r="AP222" s="185"/>
      <c r="AQ222" s="185"/>
      <c r="AR222" s="185"/>
      <c r="AS222" s="185"/>
      <c r="AT222" s="185"/>
      <c r="AU222" s="185"/>
      <c r="AV222" s="185"/>
      <c r="AW222" s="185"/>
      <c r="AX222" s="185"/>
      <c r="AY222" s="185"/>
      <c r="AZ222" s="185"/>
      <c r="BA222" s="185"/>
      <c r="BB222" s="185"/>
      <c r="BC222" s="185"/>
      <c r="BD222" s="185"/>
      <c r="BE222" s="185"/>
      <c r="BF222" s="185"/>
      <c r="BG222" s="185"/>
      <c r="BH222" s="185"/>
      <c r="BI222" s="185"/>
      <c r="BJ222" s="185"/>
    </row>
    <row r="223" spans="1:62" x14ac:dyDescent="0.3">
      <c r="A223" s="84">
        <f t="shared" si="19"/>
        <v>16</v>
      </c>
      <c r="B223" s="133">
        <f t="shared" si="19"/>
        <v>5.7168161714029912E-3</v>
      </c>
      <c r="C223" s="73">
        <f t="shared" si="19"/>
        <v>1.0489042250528602</v>
      </c>
      <c r="D223" s="43">
        <f t="shared" si="22"/>
        <v>5.9963926360351132E-3</v>
      </c>
      <c r="E223" s="133">
        <f t="shared" ref="E223:F238" si="24">E28</f>
        <v>8.2212721127952072E-3</v>
      </c>
      <c r="F223" s="73">
        <f t="shared" si="24"/>
        <v>1.0489042250528602</v>
      </c>
      <c r="G223" s="43">
        <f t="shared" si="23"/>
        <v>8.6233270544201473E-3</v>
      </c>
      <c r="H223" s="84"/>
      <c r="I223" s="133"/>
      <c r="J223" s="73"/>
      <c r="K223" s="43"/>
      <c r="L223" s="133"/>
      <c r="M223" s="73"/>
      <c r="N223" s="43"/>
      <c r="O223" s="84"/>
      <c r="P223" s="133"/>
      <c r="Q223" s="73"/>
      <c r="R223" s="43"/>
      <c r="S223" s="133"/>
      <c r="T223" s="73"/>
      <c r="U223" s="43"/>
      <c r="V223" s="185"/>
      <c r="W223" s="185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  <c r="AI223" s="185"/>
      <c r="AJ223" s="185"/>
      <c r="AK223" s="185"/>
      <c r="AL223" s="185"/>
      <c r="AM223" s="185"/>
      <c r="AN223" s="185"/>
      <c r="AO223" s="185"/>
      <c r="AP223" s="185"/>
      <c r="AQ223" s="185"/>
      <c r="AR223" s="185"/>
      <c r="AS223" s="185"/>
      <c r="AT223" s="185"/>
      <c r="AU223" s="185"/>
      <c r="AV223" s="185"/>
      <c r="AW223" s="185"/>
      <c r="AX223" s="185"/>
      <c r="AY223" s="185"/>
      <c r="AZ223" s="185"/>
      <c r="BA223" s="185"/>
      <c r="BB223" s="185"/>
      <c r="BC223" s="185"/>
      <c r="BD223" s="185"/>
      <c r="BE223" s="185"/>
      <c r="BF223" s="185"/>
      <c r="BG223" s="185"/>
      <c r="BH223" s="185"/>
      <c r="BI223" s="185"/>
      <c r="BJ223" s="185"/>
    </row>
    <row r="224" spans="1:62" x14ac:dyDescent="0.3">
      <c r="A224" s="84">
        <f t="shared" ref="A224:C239" si="25">A29</f>
        <v>17</v>
      </c>
      <c r="B224" s="133">
        <f t="shared" si="25"/>
        <v>5.2569760608145635E-3</v>
      </c>
      <c r="C224" s="73">
        <f t="shared" si="25"/>
        <v>1.0457750097599936</v>
      </c>
      <c r="D224" s="43">
        <f t="shared" si="22"/>
        <v>5.4976141913064026E-3</v>
      </c>
      <c r="E224" s="133">
        <f t="shared" si="24"/>
        <v>8.4857794020547651E-3</v>
      </c>
      <c r="F224" s="73">
        <f t="shared" si="24"/>
        <v>1.0457750097599936</v>
      </c>
      <c r="G224" s="43">
        <f t="shared" si="23"/>
        <v>8.8742160370049745E-3</v>
      </c>
      <c r="H224" s="84"/>
      <c r="I224" s="133"/>
      <c r="J224" s="73"/>
      <c r="K224" s="43"/>
      <c r="L224" s="133"/>
      <c r="M224" s="73"/>
      <c r="N224" s="43"/>
      <c r="O224" s="84"/>
      <c r="P224" s="133"/>
      <c r="Q224" s="73"/>
      <c r="R224" s="43"/>
      <c r="S224" s="133"/>
      <c r="T224" s="73"/>
      <c r="U224" s="43"/>
      <c r="V224" s="185"/>
      <c r="W224" s="185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  <c r="AI224" s="185"/>
      <c r="AJ224" s="185"/>
      <c r="AK224" s="185"/>
      <c r="AL224" s="185"/>
      <c r="AM224" s="185"/>
      <c r="AN224" s="185"/>
      <c r="AO224" s="185"/>
      <c r="AP224" s="185"/>
      <c r="AQ224" s="185"/>
      <c r="AR224" s="185"/>
      <c r="AS224" s="185"/>
      <c r="AT224" s="185"/>
      <c r="AU224" s="185"/>
      <c r="AV224" s="185"/>
      <c r="AW224" s="185"/>
      <c r="AX224" s="185"/>
      <c r="AY224" s="185"/>
      <c r="AZ224" s="185"/>
      <c r="BA224" s="185"/>
      <c r="BB224" s="185"/>
      <c r="BC224" s="185"/>
      <c r="BD224" s="185"/>
      <c r="BE224" s="185"/>
      <c r="BF224" s="185"/>
      <c r="BG224" s="185"/>
      <c r="BH224" s="185"/>
      <c r="BI224" s="185"/>
      <c r="BJ224" s="185"/>
    </row>
    <row r="225" spans="1:62" x14ac:dyDescent="0.3">
      <c r="A225" s="84">
        <f t="shared" si="25"/>
        <v>18</v>
      </c>
      <c r="B225" s="133">
        <f t="shared" si="25"/>
        <v>4.8410787474771873E-3</v>
      </c>
      <c r="C225" s="73">
        <f t="shared" si="25"/>
        <v>1.0436888662314161</v>
      </c>
      <c r="D225" s="43">
        <f t="shared" si="22"/>
        <v>5.0525799892914697E-3</v>
      </c>
      <c r="E225" s="133">
        <f t="shared" si="24"/>
        <v>8.4815268732885349E-3</v>
      </c>
      <c r="F225" s="73">
        <f t="shared" si="24"/>
        <v>1.0436888662314161</v>
      </c>
      <c r="G225" s="43">
        <f t="shared" si="23"/>
        <v>8.8520751662937991E-3</v>
      </c>
      <c r="H225" s="84"/>
      <c r="I225" s="133"/>
      <c r="J225" s="73"/>
      <c r="K225" s="43"/>
      <c r="L225" s="133"/>
      <c r="M225" s="73"/>
      <c r="N225" s="43"/>
      <c r="O225" s="84"/>
      <c r="P225" s="133"/>
      <c r="Q225" s="73"/>
      <c r="R225" s="43"/>
      <c r="S225" s="133"/>
      <c r="T225" s="73"/>
      <c r="U225" s="43"/>
      <c r="V225" s="185"/>
      <c r="W225" s="185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  <c r="AI225" s="185"/>
      <c r="AJ225" s="185"/>
      <c r="AK225" s="185"/>
      <c r="AL225" s="185"/>
      <c r="AM225" s="185"/>
      <c r="AN225" s="185"/>
      <c r="AO225" s="185"/>
      <c r="AP225" s="185"/>
      <c r="AQ225" s="185"/>
      <c r="AR225" s="185"/>
      <c r="AS225" s="185"/>
      <c r="AT225" s="185"/>
      <c r="AU225" s="185"/>
      <c r="AV225" s="185"/>
      <c r="AW225" s="185"/>
      <c r="AX225" s="185"/>
      <c r="AY225" s="185"/>
      <c r="AZ225" s="185"/>
      <c r="BA225" s="185"/>
      <c r="BB225" s="185"/>
      <c r="BC225" s="185"/>
      <c r="BD225" s="185"/>
      <c r="BE225" s="185"/>
      <c r="BF225" s="185"/>
      <c r="BG225" s="185"/>
      <c r="BH225" s="185"/>
      <c r="BI225" s="185"/>
      <c r="BJ225" s="185"/>
    </row>
    <row r="226" spans="1:62" x14ac:dyDescent="0.3">
      <c r="A226" s="84">
        <f t="shared" si="25"/>
        <v>19</v>
      </c>
      <c r="B226" s="133">
        <f t="shared" si="25"/>
        <v>4.8081925250183354E-3</v>
      </c>
      <c r="C226" s="73">
        <f t="shared" si="25"/>
        <v>1.0436888662314161</v>
      </c>
      <c r="D226" s="43">
        <f t="shared" si="22"/>
        <v>5.0182570050587563E-3</v>
      </c>
      <c r="E226" s="133">
        <f t="shared" si="24"/>
        <v>8.7721163389809752E-3</v>
      </c>
      <c r="F226" s="73">
        <f t="shared" si="24"/>
        <v>1.0436888662314161</v>
      </c>
      <c r="G226" s="43">
        <f t="shared" si="23"/>
        <v>9.1553601562811351E-3</v>
      </c>
      <c r="H226" s="84"/>
      <c r="I226" s="133"/>
      <c r="J226" s="73"/>
      <c r="K226" s="43"/>
      <c r="L226" s="133"/>
      <c r="M226" s="73"/>
      <c r="N226" s="43"/>
      <c r="O226" s="84"/>
      <c r="P226" s="133"/>
      <c r="Q226" s="73"/>
      <c r="R226" s="43"/>
      <c r="S226" s="133"/>
      <c r="T226" s="73"/>
      <c r="U226" s="43"/>
      <c r="V226" s="185"/>
      <c r="W226" s="185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  <c r="AI226" s="185"/>
      <c r="AJ226" s="185"/>
      <c r="AK226" s="185"/>
      <c r="AL226" s="185"/>
      <c r="AM226" s="185"/>
      <c r="AN226" s="185"/>
      <c r="AO226" s="185"/>
      <c r="AP226" s="185"/>
      <c r="AQ226" s="185"/>
      <c r="AR226" s="185"/>
      <c r="AS226" s="185"/>
      <c r="AT226" s="185"/>
      <c r="AU226" s="185"/>
      <c r="AV226" s="185"/>
      <c r="AW226" s="185"/>
      <c r="AX226" s="185"/>
      <c r="AY226" s="185"/>
      <c r="AZ226" s="185"/>
      <c r="BA226" s="185"/>
      <c r="BB226" s="185"/>
      <c r="BC226" s="185"/>
      <c r="BD226" s="185"/>
      <c r="BE226" s="185"/>
      <c r="BF226" s="185"/>
      <c r="BG226" s="185"/>
      <c r="BH226" s="185"/>
      <c r="BI226" s="185"/>
      <c r="BJ226" s="185"/>
    </row>
    <row r="227" spans="1:62" x14ac:dyDescent="0.3">
      <c r="A227" s="84">
        <f t="shared" si="25"/>
        <v>20</v>
      </c>
      <c r="B227" s="133">
        <f t="shared" si="25"/>
        <v>4.3815221388065076E-3</v>
      </c>
      <c r="C227" s="73">
        <f t="shared" si="25"/>
        <v>1.0436888662314161</v>
      </c>
      <c r="D227" s="43">
        <f t="shared" si="22"/>
        <v>4.5729458734188131E-3</v>
      </c>
      <c r="E227" s="133">
        <f t="shared" si="24"/>
        <v>8.9450525088076958E-3</v>
      </c>
      <c r="F227" s="73">
        <f t="shared" si="24"/>
        <v>1.0436888662314161</v>
      </c>
      <c r="G227" s="43">
        <f t="shared" si="23"/>
        <v>9.3358517112979884E-3</v>
      </c>
      <c r="H227" s="84"/>
      <c r="I227" s="133"/>
      <c r="J227" s="73"/>
      <c r="K227" s="43"/>
      <c r="L227" s="133"/>
      <c r="M227" s="73"/>
      <c r="N227" s="43"/>
      <c r="O227" s="84"/>
      <c r="P227" s="133"/>
      <c r="Q227" s="73"/>
      <c r="R227" s="43"/>
      <c r="S227" s="133"/>
      <c r="T227" s="73"/>
      <c r="U227" s="43"/>
      <c r="V227" s="185"/>
      <c r="W227" s="185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  <c r="AI227" s="185"/>
      <c r="AJ227" s="185"/>
      <c r="AK227" s="185"/>
      <c r="AL227" s="185"/>
      <c r="AM227" s="185"/>
      <c r="AN227" s="185"/>
      <c r="AO227" s="185"/>
      <c r="AP227" s="185"/>
      <c r="AQ227" s="185"/>
      <c r="AR227" s="185"/>
      <c r="AS227" s="185"/>
      <c r="AT227" s="185"/>
      <c r="AU227" s="185"/>
      <c r="AV227" s="185"/>
      <c r="AW227" s="185"/>
      <c r="AX227" s="185"/>
      <c r="AY227" s="185"/>
      <c r="AZ227" s="185"/>
      <c r="BA227" s="185"/>
      <c r="BB227" s="185"/>
      <c r="BC227" s="185"/>
      <c r="BD227" s="185"/>
      <c r="BE227" s="185"/>
      <c r="BF227" s="185"/>
      <c r="BG227" s="185"/>
      <c r="BH227" s="185"/>
      <c r="BI227" s="185"/>
      <c r="BJ227" s="185"/>
    </row>
    <row r="228" spans="1:62" x14ac:dyDescent="0.3">
      <c r="A228" s="84">
        <f t="shared" si="25"/>
        <v>21</v>
      </c>
      <c r="B228" s="133">
        <f t="shared" si="25"/>
        <v>4.1799522752871661E-3</v>
      </c>
      <c r="C228" s="73">
        <f t="shared" si="25"/>
        <v>1.0416027227028384</v>
      </c>
      <c r="D228" s="43">
        <f t="shared" si="22"/>
        <v>4.3538496707070367E-3</v>
      </c>
      <c r="E228" s="133">
        <f t="shared" si="24"/>
        <v>8.6014481844962441E-3</v>
      </c>
      <c r="F228" s="73">
        <f t="shared" si="24"/>
        <v>1.0416027227028384</v>
      </c>
      <c r="G228" s="43">
        <f t="shared" si="23"/>
        <v>8.9592918481586747E-3</v>
      </c>
      <c r="H228" s="84"/>
      <c r="I228" s="133"/>
      <c r="J228" s="73"/>
      <c r="K228" s="43"/>
      <c r="L228" s="133"/>
      <c r="M228" s="73"/>
      <c r="N228" s="43"/>
      <c r="O228" s="84"/>
      <c r="P228" s="133"/>
      <c r="Q228" s="73"/>
      <c r="R228" s="43"/>
      <c r="S228" s="133"/>
      <c r="T228" s="73"/>
      <c r="U228" s="43"/>
      <c r="V228" s="185"/>
      <c r="W228" s="185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  <c r="AI228" s="185"/>
      <c r="AJ228" s="185"/>
      <c r="AK228" s="185"/>
      <c r="AL228" s="185"/>
      <c r="AM228" s="185"/>
      <c r="AN228" s="185"/>
      <c r="AO228" s="185"/>
      <c r="AP228" s="185"/>
      <c r="AQ228" s="185"/>
      <c r="AR228" s="185"/>
      <c r="AS228" s="185"/>
      <c r="AT228" s="185"/>
      <c r="AU228" s="185"/>
      <c r="AV228" s="185"/>
      <c r="AW228" s="185"/>
      <c r="AX228" s="185"/>
      <c r="AY228" s="185"/>
      <c r="AZ228" s="185"/>
      <c r="BA228" s="185"/>
      <c r="BB228" s="185"/>
      <c r="BC228" s="185"/>
      <c r="BD228" s="185"/>
      <c r="BE228" s="185"/>
      <c r="BF228" s="185"/>
      <c r="BG228" s="185"/>
      <c r="BH228" s="185"/>
      <c r="BI228" s="185"/>
      <c r="BJ228" s="185"/>
    </row>
    <row r="229" spans="1:62" x14ac:dyDescent="0.3">
      <c r="A229" s="84">
        <f t="shared" si="25"/>
        <v>22</v>
      </c>
      <c r="B229" s="133">
        <f t="shared" si="25"/>
        <v>3.870368181105561E-3</v>
      </c>
      <c r="C229" s="73">
        <f t="shared" si="25"/>
        <v>1.0416027227028384</v>
      </c>
      <c r="D229" s="43">
        <f t="shared" si="22"/>
        <v>4.0313860353019849E-3</v>
      </c>
      <c r="E229" s="133">
        <f t="shared" si="24"/>
        <v>8.4806763675352882E-3</v>
      </c>
      <c r="F229" s="73">
        <f t="shared" si="24"/>
        <v>1.0416027227028384</v>
      </c>
      <c r="G229" s="43">
        <f t="shared" si="23"/>
        <v>8.8334955947863732E-3</v>
      </c>
      <c r="H229" s="84"/>
      <c r="I229" s="133"/>
      <c r="J229" s="73"/>
      <c r="K229" s="43"/>
      <c r="L229" s="133"/>
      <c r="M229" s="73"/>
      <c r="N229" s="43"/>
      <c r="O229" s="84"/>
      <c r="P229" s="133"/>
      <c r="Q229" s="73"/>
      <c r="R229" s="43"/>
      <c r="S229" s="133"/>
      <c r="T229" s="73"/>
      <c r="U229" s="43"/>
      <c r="V229" s="185"/>
      <c r="W229" s="185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  <c r="AI229" s="185"/>
      <c r="AJ229" s="185"/>
      <c r="AK229" s="185"/>
      <c r="AL229" s="185"/>
      <c r="AM229" s="185"/>
      <c r="AN229" s="185"/>
      <c r="AO229" s="185"/>
      <c r="AP229" s="185"/>
      <c r="AQ229" s="185"/>
      <c r="AR229" s="185"/>
      <c r="AS229" s="185"/>
      <c r="AT229" s="185"/>
      <c r="AU229" s="185"/>
      <c r="AV229" s="185"/>
      <c r="AW229" s="185"/>
      <c r="AX229" s="185"/>
      <c r="AY229" s="185"/>
      <c r="AZ229" s="185"/>
      <c r="BA229" s="185"/>
      <c r="BB229" s="185"/>
      <c r="BC229" s="185"/>
      <c r="BD229" s="185"/>
      <c r="BE229" s="185"/>
      <c r="BF229" s="185"/>
      <c r="BG229" s="185"/>
      <c r="BH229" s="185"/>
      <c r="BI229" s="185"/>
      <c r="BJ229" s="185"/>
    </row>
    <row r="230" spans="1:62" x14ac:dyDescent="0.3">
      <c r="A230" s="84">
        <f t="shared" si="25"/>
        <v>23</v>
      </c>
      <c r="B230" s="133">
        <f t="shared" si="25"/>
        <v>3.8686671695990688E-3</v>
      </c>
      <c r="C230" s="73">
        <f t="shared" si="25"/>
        <v>1.0384735074099722</v>
      </c>
      <c r="D230" s="43">
        <f t="shared" si="22"/>
        <v>4.0175083646153548E-3</v>
      </c>
      <c r="E230" s="133">
        <f t="shared" si="24"/>
        <v>8.986443788799009E-3</v>
      </c>
      <c r="F230" s="73">
        <f t="shared" si="24"/>
        <v>1.0384735074099722</v>
      </c>
      <c r="G230" s="43">
        <f t="shared" si="23"/>
        <v>9.3321838004966663E-3</v>
      </c>
      <c r="H230" s="84"/>
      <c r="I230" s="133"/>
      <c r="J230" s="73"/>
      <c r="K230" s="43"/>
      <c r="L230" s="133"/>
      <c r="M230" s="73"/>
      <c r="N230" s="43"/>
      <c r="O230" s="84"/>
      <c r="P230" s="133"/>
      <c r="Q230" s="73"/>
      <c r="R230" s="43"/>
      <c r="S230" s="133"/>
      <c r="T230" s="73"/>
      <c r="U230" s="43"/>
      <c r="V230" s="185"/>
      <c r="W230" s="185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  <c r="AI230" s="185"/>
      <c r="AJ230" s="185"/>
      <c r="AK230" s="185"/>
      <c r="AL230" s="185"/>
      <c r="AM230" s="185"/>
      <c r="AN230" s="185"/>
      <c r="AO230" s="185"/>
      <c r="AP230" s="185"/>
      <c r="AQ230" s="185"/>
      <c r="AR230" s="185"/>
      <c r="AS230" s="185"/>
      <c r="AT230" s="185"/>
      <c r="AU230" s="185"/>
      <c r="AV230" s="185"/>
      <c r="AW230" s="185"/>
      <c r="AX230" s="185"/>
      <c r="AY230" s="185"/>
      <c r="AZ230" s="185"/>
      <c r="BA230" s="185"/>
      <c r="BB230" s="185"/>
      <c r="BC230" s="185"/>
      <c r="BD230" s="185"/>
      <c r="BE230" s="185"/>
      <c r="BF230" s="185"/>
      <c r="BG230" s="185"/>
      <c r="BH230" s="185"/>
      <c r="BI230" s="185"/>
      <c r="BJ230" s="185"/>
    </row>
    <row r="231" spans="1:62" x14ac:dyDescent="0.3">
      <c r="A231" s="84">
        <f t="shared" si="25"/>
        <v>24</v>
      </c>
      <c r="B231" s="133">
        <f t="shared" si="25"/>
        <v>3.6551902255342805E-3</v>
      </c>
      <c r="C231" s="73">
        <f t="shared" si="25"/>
        <v>1.0384735074099722</v>
      </c>
      <c r="D231" s="43">
        <f t="shared" si="22"/>
        <v>3.7958182137612317E-3</v>
      </c>
      <c r="E231" s="133">
        <f t="shared" si="24"/>
        <v>8.3417604278384141E-3</v>
      </c>
      <c r="F231" s="73">
        <f t="shared" si="24"/>
        <v>1.0384735074099722</v>
      </c>
      <c r="G231" s="43">
        <f t="shared" si="23"/>
        <v>8.6626972094710694E-3</v>
      </c>
      <c r="H231" s="84"/>
      <c r="I231" s="133"/>
      <c r="J231" s="73"/>
      <c r="K231" s="43"/>
      <c r="L231" s="133"/>
      <c r="M231" s="73"/>
      <c r="N231" s="43"/>
      <c r="O231" s="84"/>
      <c r="P231" s="133"/>
      <c r="Q231" s="73"/>
      <c r="R231" s="43"/>
      <c r="S231" s="133"/>
      <c r="T231" s="73"/>
      <c r="U231" s="43"/>
      <c r="V231" s="185"/>
      <c r="W231" s="185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  <c r="AI231" s="185"/>
      <c r="AJ231" s="185"/>
      <c r="AK231" s="185"/>
      <c r="AL231" s="185"/>
      <c r="AM231" s="185"/>
      <c r="AN231" s="185"/>
      <c r="AO231" s="185"/>
      <c r="AP231" s="185"/>
      <c r="AQ231" s="185"/>
      <c r="AR231" s="185"/>
      <c r="AS231" s="185"/>
      <c r="AT231" s="185"/>
      <c r="AU231" s="185"/>
      <c r="AV231" s="185"/>
      <c r="AW231" s="185"/>
      <c r="AX231" s="185"/>
      <c r="AY231" s="185"/>
      <c r="AZ231" s="185"/>
      <c r="BA231" s="185"/>
      <c r="BB231" s="185"/>
      <c r="BC231" s="185"/>
      <c r="BD231" s="185"/>
      <c r="BE231" s="185"/>
      <c r="BF231" s="185"/>
      <c r="BG231" s="185"/>
      <c r="BH231" s="185"/>
      <c r="BI231" s="185"/>
      <c r="BJ231" s="185"/>
    </row>
    <row r="232" spans="1:62" x14ac:dyDescent="0.3">
      <c r="A232" s="84">
        <f t="shared" si="25"/>
        <v>25</v>
      </c>
      <c r="B232" s="133">
        <f t="shared" si="25"/>
        <v>3.6940299882658556E-3</v>
      </c>
      <c r="C232" s="73">
        <f t="shared" si="25"/>
        <v>1.0384735074099722</v>
      </c>
      <c r="D232" s="43">
        <f t="shared" si="22"/>
        <v>3.8361522783920618E-3</v>
      </c>
      <c r="E232" s="133">
        <f t="shared" si="24"/>
        <v>8.9192538342925624E-3</v>
      </c>
      <c r="F232" s="73">
        <f t="shared" si="24"/>
        <v>1.0384735074099722</v>
      </c>
      <c r="G232" s="43">
        <f t="shared" si="23"/>
        <v>9.2624088127776401E-3</v>
      </c>
      <c r="H232" s="84"/>
      <c r="I232" s="133"/>
      <c r="J232" s="73"/>
      <c r="K232" s="43"/>
      <c r="L232" s="133"/>
      <c r="M232" s="73"/>
      <c r="N232" s="43"/>
      <c r="O232" s="84"/>
      <c r="P232" s="133"/>
      <c r="Q232" s="73"/>
      <c r="R232" s="43"/>
      <c r="S232" s="133"/>
      <c r="T232" s="73"/>
      <c r="U232" s="43"/>
      <c r="V232" s="185"/>
      <c r="W232" s="185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  <c r="AI232" s="185"/>
      <c r="AJ232" s="185"/>
      <c r="AK232" s="185"/>
      <c r="AL232" s="185"/>
      <c r="AM232" s="185"/>
      <c r="AN232" s="185"/>
      <c r="AO232" s="185"/>
      <c r="AP232" s="185"/>
      <c r="AQ232" s="185"/>
      <c r="AR232" s="185"/>
      <c r="AS232" s="185"/>
      <c r="AT232" s="185"/>
      <c r="AU232" s="185"/>
      <c r="AV232" s="185"/>
      <c r="AW232" s="185"/>
      <c r="AX232" s="185"/>
      <c r="AY232" s="185"/>
      <c r="AZ232" s="185"/>
      <c r="BA232" s="185"/>
      <c r="BB232" s="185"/>
      <c r="BC232" s="185"/>
      <c r="BD232" s="185"/>
      <c r="BE232" s="185"/>
      <c r="BF232" s="185"/>
      <c r="BG232" s="185"/>
      <c r="BH232" s="185"/>
      <c r="BI232" s="185"/>
      <c r="BJ232" s="185"/>
    </row>
    <row r="233" spans="1:62" x14ac:dyDescent="0.3">
      <c r="A233" s="84">
        <f t="shared" si="25"/>
        <v>26</v>
      </c>
      <c r="B233" s="133">
        <f t="shared" si="25"/>
        <v>3.6509376967680499E-3</v>
      </c>
      <c r="C233" s="73">
        <f t="shared" si="25"/>
        <v>1.0363873638813945</v>
      </c>
      <c r="D233" s="43">
        <f t="shared" si="22"/>
        <v>3.7837856952486495E-3</v>
      </c>
      <c r="E233" s="133">
        <f t="shared" si="24"/>
        <v>9.0238660419418408E-3</v>
      </c>
      <c r="F233" s="73">
        <f t="shared" si="24"/>
        <v>1.0363873638813945</v>
      </c>
      <c r="G233" s="43">
        <f t="shared" si="23"/>
        <v>9.352220739226938E-3</v>
      </c>
      <c r="H233" s="84"/>
      <c r="I233" s="133"/>
      <c r="J233" s="73"/>
      <c r="K233" s="43"/>
      <c r="L233" s="133"/>
      <c r="M233" s="73"/>
      <c r="N233" s="43"/>
      <c r="O233" s="84"/>
      <c r="P233" s="133"/>
      <c r="Q233" s="73"/>
      <c r="R233" s="43"/>
      <c r="S233" s="133"/>
      <c r="T233" s="73"/>
      <c r="U233" s="43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85"/>
      <c r="AJ233" s="185"/>
      <c r="AK233" s="185"/>
      <c r="AL233" s="185"/>
      <c r="AM233" s="185"/>
      <c r="AN233" s="185"/>
      <c r="AO233" s="185"/>
      <c r="AP233" s="185"/>
      <c r="AQ233" s="185"/>
      <c r="AR233" s="185"/>
      <c r="AS233" s="185"/>
      <c r="AT233" s="185"/>
      <c r="AU233" s="185"/>
      <c r="AV233" s="185"/>
      <c r="AW233" s="185"/>
      <c r="AX233" s="185"/>
      <c r="AY233" s="185"/>
      <c r="AZ233" s="185"/>
      <c r="BA233" s="185"/>
      <c r="BB233" s="185"/>
      <c r="BC233" s="185"/>
      <c r="BD233" s="185"/>
      <c r="BE233" s="185"/>
      <c r="BF233" s="185"/>
      <c r="BG233" s="185"/>
      <c r="BH233" s="185"/>
      <c r="BI233" s="185"/>
      <c r="BJ233" s="185"/>
    </row>
    <row r="234" spans="1:62" x14ac:dyDescent="0.3">
      <c r="A234" s="84">
        <f t="shared" si="25"/>
        <v>27</v>
      </c>
      <c r="B234" s="133">
        <f t="shared" si="25"/>
        <v>3.7564004101705746E-3</v>
      </c>
      <c r="C234" s="73">
        <f t="shared" si="25"/>
        <v>1.0363873638813945</v>
      </c>
      <c r="D234" s="43">
        <f t="shared" si="22"/>
        <v>3.893085918779671E-3</v>
      </c>
      <c r="E234" s="133">
        <f t="shared" si="24"/>
        <v>9.2495335684698241E-3</v>
      </c>
      <c r="F234" s="73">
        <f t="shared" si="24"/>
        <v>1.0363873638813945</v>
      </c>
      <c r="G234" s="43">
        <f t="shared" si="23"/>
        <v>9.5860997121589089E-3</v>
      </c>
      <c r="H234" s="84"/>
      <c r="I234" s="133"/>
      <c r="J234" s="73"/>
      <c r="K234" s="43"/>
      <c r="L234" s="133"/>
      <c r="M234" s="73"/>
      <c r="N234" s="43"/>
      <c r="O234" s="84"/>
      <c r="P234" s="133"/>
      <c r="Q234" s="73"/>
      <c r="R234" s="43"/>
      <c r="S234" s="133"/>
      <c r="T234" s="73"/>
      <c r="U234" s="43"/>
      <c r="V234" s="185"/>
      <c r="W234" s="185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  <c r="AI234" s="185"/>
      <c r="AJ234" s="185"/>
      <c r="AK234" s="185"/>
      <c r="AL234" s="185"/>
      <c r="AM234" s="185"/>
      <c r="AN234" s="185"/>
      <c r="AO234" s="185"/>
      <c r="AP234" s="185"/>
      <c r="AQ234" s="185"/>
      <c r="AR234" s="185"/>
      <c r="AS234" s="185"/>
      <c r="AT234" s="185"/>
      <c r="AU234" s="185"/>
      <c r="AV234" s="185"/>
      <c r="AW234" s="185"/>
      <c r="AX234" s="185"/>
      <c r="AY234" s="185"/>
      <c r="AZ234" s="185"/>
      <c r="BA234" s="185"/>
      <c r="BB234" s="185"/>
      <c r="BC234" s="185"/>
      <c r="BD234" s="185"/>
      <c r="BE234" s="185"/>
      <c r="BF234" s="185"/>
      <c r="BG234" s="185"/>
      <c r="BH234" s="185"/>
      <c r="BI234" s="185"/>
      <c r="BJ234" s="185"/>
    </row>
    <row r="235" spans="1:62" x14ac:dyDescent="0.3">
      <c r="A235" s="84">
        <f t="shared" si="25"/>
        <v>28</v>
      </c>
      <c r="B235" s="133">
        <f t="shared" si="25"/>
        <v>3.8275593915255038E-3</v>
      </c>
      <c r="C235" s="73">
        <f t="shared" si="25"/>
        <v>1.034301220352817</v>
      </c>
      <c r="D235" s="43">
        <f t="shared" si="22"/>
        <v>3.9588493496277143E-3</v>
      </c>
      <c r="E235" s="133">
        <f t="shared" si="24"/>
        <v>9.263425162439512E-3</v>
      </c>
      <c r="F235" s="73">
        <f t="shared" si="24"/>
        <v>1.034301220352817</v>
      </c>
      <c r="G235" s="43">
        <f t="shared" si="23"/>
        <v>9.581171950158179E-3</v>
      </c>
      <c r="H235" s="84"/>
      <c r="I235" s="133"/>
      <c r="J235" s="73"/>
      <c r="K235" s="43"/>
      <c r="L235" s="133"/>
      <c r="M235" s="73"/>
      <c r="N235" s="43"/>
      <c r="O235" s="84"/>
      <c r="P235" s="133"/>
      <c r="Q235" s="73"/>
      <c r="R235" s="43"/>
      <c r="S235" s="133"/>
      <c r="T235" s="73"/>
      <c r="U235" s="43"/>
      <c r="V235" s="185"/>
      <c r="W235" s="185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  <c r="AI235" s="185"/>
      <c r="AJ235" s="185"/>
      <c r="AK235" s="185"/>
      <c r="AL235" s="185"/>
      <c r="AM235" s="185"/>
      <c r="AN235" s="185"/>
      <c r="AO235" s="185"/>
      <c r="AP235" s="185"/>
      <c r="AQ235" s="185"/>
      <c r="AR235" s="185"/>
      <c r="AS235" s="185"/>
      <c r="AT235" s="185"/>
      <c r="AU235" s="185"/>
      <c r="AV235" s="185"/>
      <c r="AW235" s="185"/>
      <c r="AX235" s="185"/>
      <c r="AY235" s="185"/>
      <c r="AZ235" s="185"/>
      <c r="BA235" s="185"/>
      <c r="BB235" s="185"/>
      <c r="BC235" s="185"/>
      <c r="BD235" s="185"/>
      <c r="BE235" s="185"/>
      <c r="BF235" s="185"/>
      <c r="BG235" s="185"/>
      <c r="BH235" s="185"/>
      <c r="BI235" s="185"/>
      <c r="BJ235" s="185"/>
    </row>
    <row r="236" spans="1:62" x14ac:dyDescent="0.3">
      <c r="A236" s="84">
        <f t="shared" si="25"/>
        <v>29</v>
      </c>
      <c r="B236" s="133">
        <f t="shared" si="25"/>
        <v>4.0546444276422311E-3</v>
      </c>
      <c r="C236" s="73">
        <f t="shared" si="25"/>
        <v>1.034301220352817</v>
      </c>
      <c r="D236" s="43">
        <f t="shared" si="22"/>
        <v>4.1937236796071092E-3</v>
      </c>
      <c r="E236" s="133">
        <f t="shared" si="24"/>
        <v>9.6878275333093494E-3</v>
      </c>
      <c r="F236" s="73">
        <f t="shared" si="24"/>
        <v>1.034301220352817</v>
      </c>
      <c r="G236" s="43">
        <f t="shared" si="23"/>
        <v>1.0020131840269481E-2</v>
      </c>
      <c r="H236" s="84"/>
      <c r="I236" s="133"/>
      <c r="J236" s="73"/>
      <c r="K236" s="43"/>
      <c r="L236" s="133"/>
      <c r="M236" s="73"/>
      <c r="N236" s="43"/>
      <c r="O236" s="84"/>
      <c r="P236" s="133"/>
      <c r="Q236" s="73"/>
      <c r="R236" s="43"/>
      <c r="S236" s="133"/>
      <c r="T236" s="73"/>
      <c r="U236" s="43"/>
      <c r="V236" s="185"/>
      <c r="W236" s="185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  <c r="AI236" s="185"/>
      <c r="AJ236" s="185"/>
      <c r="AK236" s="185"/>
      <c r="AL236" s="185"/>
      <c r="AM236" s="185"/>
      <c r="AN236" s="185"/>
      <c r="AO236" s="185"/>
      <c r="AP236" s="185"/>
      <c r="AQ236" s="185"/>
      <c r="AR236" s="185"/>
      <c r="AS236" s="185"/>
      <c r="AT236" s="185"/>
      <c r="AU236" s="185"/>
      <c r="AV236" s="185"/>
      <c r="AW236" s="185"/>
      <c r="AX236" s="185"/>
      <c r="AY236" s="185"/>
      <c r="AZ236" s="185"/>
      <c r="BA236" s="185"/>
      <c r="BB236" s="185"/>
      <c r="BC236" s="185"/>
      <c r="BD236" s="185"/>
      <c r="BE236" s="185"/>
      <c r="BF236" s="185"/>
      <c r="BG236" s="185"/>
      <c r="BH236" s="185"/>
      <c r="BI236" s="185"/>
      <c r="BJ236" s="185"/>
    </row>
    <row r="237" spans="1:62" x14ac:dyDescent="0.3">
      <c r="A237" s="84">
        <f t="shared" si="25"/>
        <v>30</v>
      </c>
      <c r="B237" s="133">
        <f t="shared" si="25"/>
        <v>4.4450265683822219E-3</v>
      </c>
      <c r="C237" s="73">
        <f t="shared" si="25"/>
        <v>1.0322150768242395</v>
      </c>
      <c r="D237" s="43">
        <f t="shared" si="22"/>
        <v>4.5882234407684406E-3</v>
      </c>
      <c r="E237" s="133">
        <f t="shared" si="24"/>
        <v>1.0716372490901715E-2</v>
      </c>
      <c r="F237" s="73">
        <f t="shared" si="24"/>
        <v>1.0322150768242395</v>
      </c>
      <c r="G237" s="43">
        <f t="shared" si="23"/>
        <v>1.1061601253973281E-2</v>
      </c>
      <c r="H237" s="84"/>
      <c r="I237" s="133"/>
      <c r="J237" s="73"/>
      <c r="K237" s="43"/>
      <c r="L237" s="133"/>
      <c r="M237" s="73"/>
      <c r="N237" s="43"/>
      <c r="O237" s="84"/>
      <c r="P237" s="133"/>
      <c r="Q237" s="73"/>
      <c r="R237" s="43"/>
      <c r="S237" s="133"/>
      <c r="T237" s="73"/>
      <c r="U237" s="43"/>
      <c r="V237" s="185"/>
      <c r="W237" s="185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  <c r="AI237" s="185"/>
      <c r="AJ237" s="185"/>
      <c r="AK237" s="185"/>
      <c r="AL237" s="185"/>
      <c r="AM237" s="185"/>
      <c r="AN237" s="185"/>
      <c r="AO237" s="185"/>
      <c r="AP237" s="185"/>
      <c r="AQ237" s="185"/>
      <c r="AR237" s="185"/>
      <c r="AS237" s="185"/>
      <c r="AT237" s="185"/>
      <c r="AU237" s="185"/>
      <c r="AV237" s="185"/>
      <c r="AW237" s="185"/>
      <c r="AX237" s="185"/>
      <c r="AY237" s="185"/>
      <c r="AZ237" s="185"/>
      <c r="BA237" s="185"/>
      <c r="BB237" s="185"/>
      <c r="BC237" s="185"/>
      <c r="BD237" s="185"/>
      <c r="BE237" s="185"/>
      <c r="BF237" s="185"/>
      <c r="BG237" s="185"/>
      <c r="BH237" s="185"/>
      <c r="BI237" s="185"/>
      <c r="BJ237" s="185"/>
    </row>
    <row r="238" spans="1:62" x14ac:dyDescent="0.3">
      <c r="A238" s="84">
        <f t="shared" si="25"/>
        <v>31</v>
      </c>
      <c r="B238" s="133">
        <f t="shared" si="25"/>
        <v>4.5110825152176745E-3</v>
      </c>
      <c r="C238" s="73">
        <f t="shared" si="25"/>
        <v>1.0322150768242395</v>
      </c>
      <c r="D238" s="43">
        <f t="shared" si="22"/>
        <v>4.6564073850058956E-3</v>
      </c>
      <c r="E238" s="133">
        <f t="shared" si="24"/>
        <v>1.0702764398849776E-2</v>
      </c>
      <c r="F238" s="73">
        <f t="shared" si="24"/>
        <v>1.0322150768242395</v>
      </c>
      <c r="G238" s="43">
        <f t="shared" si="23"/>
        <v>1.1047554776190457E-2</v>
      </c>
      <c r="H238" s="84"/>
      <c r="I238" s="133"/>
      <c r="J238" s="73"/>
      <c r="K238" s="43"/>
      <c r="L238" s="133"/>
      <c r="M238" s="73"/>
      <c r="N238" s="43"/>
      <c r="O238" s="84"/>
      <c r="P238" s="133"/>
      <c r="Q238" s="73"/>
      <c r="R238" s="43"/>
      <c r="S238" s="133"/>
      <c r="T238" s="73"/>
      <c r="U238" s="43"/>
      <c r="V238" s="185"/>
      <c r="W238" s="185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  <c r="AI238" s="185"/>
      <c r="AJ238" s="185"/>
      <c r="AK238" s="185"/>
      <c r="AL238" s="185"/>
      <c r="AM238" s="185"/>
      <c r="AN238" s="185"/>
      <c r="AO238" s="185"/>
      <c r="AP238" s="185"/>
      <c r="AQ238" s="185"/>
      <c r="AR238" s="185"/>
      <c r="AS238" s="185"/>
      <c r="AT238" s="185"/>
      <c r="AU238" s="185"/>
      <c r="AV238" s="185"/>
      <c r="AW238" s="185"/>
      <c r="AX238" s="185"/>
      <c r="AY238" s="185"/>
      <c r="AZ238" s="185"/>
      <c r="BA238" s="185"/>
      <c r="BB238" s="185"/>
      <c r="BC238" s="185"/>
      <c r="BD238" s="185"/>
      <c r="BE238" s="185"/>
      <c r="BF238" s="185"/>
      <c r="BG238" s="185"/>
      <c r="BH238" s="185"/>
      <c r="BI238" s="185"/>
      <c r="BJ238" s="185"/>
    </row>
    <row r="239" spans="1:62" x14ac:dyDescent="0.3">
      <c r="A239" s="84">
        <f t="shared" si="25"/>
        <v>32</v>
      </c>
      <c r="B239" s="133">
        <f t="shared" si="25"/>
        <v>4.2202095476074845E-3</v>
      </c>
      <c r="C239" s="73">
        <f t="shared" si="25"/>
        <v>1.030128933295662</v>
      </c>
      <c r="D239" s="43">
        <f t="shared" si="22"/>
        <v>4.3473599595610663E-3</v>
      </c>
      <c r="E239" s="133">
        <f t="shared" ref="E239:F254" si="26">E44</f>
        <v>9.759553518499775E-3</v>
      </c>
      <c r="F239" s="73">
        <f t="shared" si="26"/>
        <v>1.030128933295662</v>
      </c>
      <c r="G239" s="43">
        <f t="shared" si="23"/>
        <v>1.0053598455454098E-2</v>
      </c>
      <c r="H239" s="84"/>
      <c r="I239" s="133"/>
      <c r="J239" s="73"/>
      <c r="K239" s="43"/>
      <c r="L239" s="133"/>
      <c r="M239" s="73"/>
      <c r="N239" s="43"/>
      <c r="O239" s="84"/>
      <c r="P239" s="133"/>
      <c r="Q239" s="73"/>
      <c r="R239" s="43"/>
      <c r="S239" s="133"/>
      <c r="T239" s="73"/>
      <c r="U239" s="43"/>
      <c r="V239" s="185"/>
      <c r="W239" s="185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  <c r="AI239" s="185"/>
      <c r="AJ239" s="185"/>
      <c r="AK239" s="185"/>
      <c r="AL239" s="185"/>
      <c r="AM239" s="185"/>
      <c r="AN239" s="185"/>
      <c r="AO239" s="185"/>
      <c r="AP239" s="185"/>
      <c r="AQ239" s="185"/>
      <c r="AR239" s="185"/>
      <c r="AS239" s="185"/>
      <c r="AT239" s="185"/>
      <c r="AU239" s="185"/>
      <c r="AV239" s="185"/>
      <c r="AW239" s="185"/>
      <c r="AX239" s="185"/>
      <c r="AY239" s="185"/>
      <c r="AZ239" s="185"/>
      <c r="BA239" s="185"/>
      <c r="BB239" s="185"/>
      <c r="BC239" s="185"/>
      <c r="BD239" s="185"/>
      <c r="BE239" s="185"/>
      <c r="BF239" s="185"/>
      <c r="BG239" s="185"/>
      <c r="BH239" s="185"/>
      <c r="BI239" s="185"/>
      <c r="BJ239" s="185"/>
    </row>
    <row r="240" spans="1:62" x14ac:dyDescent="0.3">
      <c r="A240" s="84">
        <f t="shared" ref="A240:C255" si="27">A45</f>
        <v>33</v>
      </c>
      <c r="B240" s="133">
        <f t="shared" si="27"/>
        <v>4.1538700988542837E-3</v>
      </c>
      <c r="C240" s="73">
        <f t="shared" si="27"/>
        <v>1.030128933295662</v>
      </c>
      <c r="D240" s="43">
        <f t="shared" si="22"/>
        <v>4.2790217739815091E-3</v>
      </c>
      <c r="E240" s="133">
        <f t="shared" si="26"/>
        <v>9.5429580533397517E-3</v>
      </c>
      <c r="F240" s="73">
        <f t="shared" si="26"/>
        <v>1.030128933295662</v>
      </c>
      <c r="G240" s="43">
        <f t="shared" si="23"/>
        <v>9.8304771999721263E-3</v>
      </c>
      <c r="H240" s="84"/>
      <c r="I240" s="133"/>
      <c r="J240" s="73"/>
      <c r="K240" s="43"/>
      <c r="L240" s="133"/>
      <c r="M240" s="73"/>
      <c r="N240" s="43"/>
      <c r="O240" s="84"/>
      <c r="P240" s="133"/>
      <c r="Q240" s="73"/>
      <c r="R240" s="43"/>
      <c r="S240" s="133"/>
      <c r="T240" s="73"/>
      <c r="U240" s="43"/>
      <c r="V240" s="185"/>
      <c r="W240" s="185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  <c r="AI240" s="185"/>
      <c r="AJ240" s="185"/>
      <c r="AK240" s="185"/>
      <c r="AL240" s="185"/>
      <c r="AM240" s="185"/>
      <c r="AN240" s="185"/>
      <c r="AO240" s="185"/>
      <c r="AP240" s="185"/>
      <c r="AQ240" s="185"/>
      <c r="AR240" s="185"/>
      <c r="AS240" s="185"/>
      <c r="AT240" s="185"/>
      <c r="AU240" s="185"/>
      <c r="AV240" s="185"/>
      <c r="AW240" s="185"/>
      <c r="AX240" s="185"/>
      <c r="AY240" s="185"/>
      <c r="AZ240" s="185"/>
      <c r="BA240" s="185"/>
      <c r="BB240" s="185"/>
      <c r="BC240" s="185"/>
      <c r="BD240" s="185"/>
      <c r="BE240" s="185"/>
      <c r="BF240" s="185"/>
      <c r="BG240" s="185"/>
      <c r="BH240" s="185"/>
      <c r="BI240" s="185"/>
      <c r="BJ240" s="185"/>
    </row>
    <row r="241" spans="1:62" x14ac:dyDescent="0.3">
      <c r="A241" s="84">
        <f t="shared" si="27"/>
        <v>34</v>
      </c>
      <c r="B241" s="133">
        <f t="shared" si="27"/>
        <v>4.0912161750318162E-3</v>
      </c>
      <c r="C241" s="73">
        <f t="shared" si="27"/>
        <v>1.0280427897670843</v>
      </c>
      <c r="D241" s="43">
        <f t="shared" si="22"/>
        <v>4.2059452901199281E-3</v>
      </c>
      <c r="E241" s="133">
        <f t="shared" si="26"/>
        <v>9.3450737147511426E-3</v>
      </c>
      <c r="F241" s="73">
        <f t="shared" si="26"/>
        <v>1.0280427897670843</v>
      </c>
      <c r="G241" s="43">
        <f t="shared" si="23"/>
        <v>9.6071356522918136E-3</v>
      </c>
      <c r="H241" s="84"/>
      <c r="I241" s="133"/>
      <c r="J241" s="73"/>
      <c r="K241" s="43"/>
      <c r="L241" s="133"/>
      <c r="M241" s="73"/>
      <c r="N241" s="43"/>
      <c r="O241" s="84"/>
      <c r="P241" s="133"/>
      <c r="Q241" s="73"/>
      <c r="R241" s="43"/>
      <c r="S241" s="133"/>
      <c r="T241" s="73"/>
      <c r="U241" s="43"/>
      <c r="V241" s="185"/>
      <c r="W241" s="185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  <c r="AI241" s="185"/>
      <c r="AJ241" s="185"/>
      <c r="AK241" s="185"/>
      <c r="AL241" s="185"/>
      <c r="AM241" s="185"/>
      <c r="AN241" s="185"/>
      <c r="AO241" s="185"/>
      <c r="AP241" s="185"/>
      <c r="AQ241" s="185"/>
      <c r="AR241" s="185"/>
      <c r="AS241" s="185"/>
      <c r="AT241" s="185"/>
      <c r="AU241" s="185"/>
      <c r="AV241" s="185"/>
      <c r="AW241" s="185"/>
      <c r="AX241" s="185"/>
      <c r="AY241" s="185"/>
      <c r="AZ241" s="185"/>
      <c r="BA241" s="185"/>
      <c r="BB241" s="185"/>
      <c r="BC241" s="185"/>
      <c r="BD241" s="185"/>
      <c r="BE241" s="185"/>
      <c r="BF241" s="185"/>
      <c r="BG241" s="185"/>
      <c r="BH241" s="185"/>
      <c r="BI241" s="185"/>
      <c r="BJ241" s="185"/>
    </row>
    <row r="242" spans="1:62" x14ac:dyDescent="0.3">
      <c r="A242" s="84">
        <f t="shared" si="27"/>
        <v>35</v>
      </c>
      <c r="B242" s="133">
        <f t="shared" si="27"/>
        <v>4.2831469733477009E-3</v>
      </c>
      <c r="C242" s="73">
        <f t="shared" si="27"/>
        <v>1.0280427897670843</v>
      </c>
      <c r="D242" s="43">
        <f t="shared" si="22"/>
        <v>4.4032583634628138E-3</v>
      </c>
      <c r="E242" s="133">
        <f t="shared" si="26"/>
        <v>9.6319776555128505E-3</v>
      </c>
      <c r="F242" s="73">
        <f t="shared" si="26"/>
        <v>1.0280427897670843</v>
      </c>
      <c r="G242" s="43">
        <f t="shared" si="23"/>
        <v>9.9020851799476502E-3</v>
      </c>
      <c r="H242" s="84"/>
      <c r="I242" s="133"/>
      <c r="J242" s="73"/>
      <c r="K242" s="43"/>
      <c r="L242" s="133"/>
      <c r="M242" s="73"/>
      <c r="N242" s="43"/>
      <c r="O242" s="84"/>
      <c r="P242" s="133"/>
      <c r="Q242" s="73"/>
      <c r="R242" s="43"/>
      <c r="S242" s="133"/>
      <c r="T242" s="73"/>
      <c r="U242" s="43"/>
      <c r="V242" s="185"/>
      <c r="W242" s="185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  <c r="AI242" s="185"/>
      <c r="AJ242" s="185"/>
      <c r="AK242" s="185"/>
      <c r="AL242" s="185"/>
      <c r="AM242" s="185"/>
      <c r="AN242" s="185"/>
      <c r="AO242" s="185"/>
      <c r="AP242" s="185"/>
      <c r="AQ242" s="185"/>
      <c r="AR242" s="185"/>
      <c r="AS242" s="185"/>
      <c r="AT242" s="185"/>
      <c r="AU242" s="185"/>
      <c r="AV242" s="185"/>
      <c r="AW242" s="185"/>
      <c r="AX242" s="185"/>
      <c r="AY242" s="185"/>
      <c r="AZ242" s="185"/>
      <c r="BA242" s="185"/>
      <c r="BB242" s="185"/>
      <c r="BC242" s="185"/>
      <c r="BD242" s="185"/>
      <c r="BE242" s="185"/>
      <c r="BF242" s="185"/>
      <c r="BG242" s="185"/>
      <c r="BH242" s="185"/>
      <c r="BI242" s="185"/>
      <c r="BJ242" s="185"/>
    </row>
    <row r="243" spans="1:62" x14ac:dyDescent="0.3">
      <c r="A243" s="84">
        <f t="shared" si="27"/>
        <v>36</v>
      </c>
      <c r="B243" s="133">
        <f t="shared" si="27"/>
        <v>4.555875818221972E-3</v>
      </c>
      <c r="C243" s="73">
        <f t="shared" si="27"/>
        <v>1.0259566462385066</v>
      </c>
      <c r="D243" s="43">
        <f t="shared" si="22"/>
        <v>4.6741310751421267E-3</v>
      </c>
      <c r="E243" s="133">
        <f t="shared" si="26"/>
        <v>1.0079627183638083E-2</v>
      </c>
      <c r="F243" s="73">
        <f t="shared" si="26"/>
        <v>1.0259566462385066</v>
      </c>
      <c r="G243" s="43">
        <f t="shared" si="23"/>
        <v>1.034126050065981E-2</v>
      </c>
      <c r="H243" s="84"/>
      <c r="I243" s="133"/>
      <c r="J243" s="73"/>
      <c r="K243" s="43"/>
      <c r="L243" s="133"/>
      <c r="M243" s="73"/>
      <c r="N243" s="43"/>
      <c r="O243" s="84"/>
      <c r="P243" s="133"/>
      <c r="Q243" s="73"/>
      <c r="R243" s="43"/>
      <c r="S243" s="133"/>
      <c r="T243" s="73"/>
      <c r="U243" s="43"/>
      <c r="V243" s="185"/>
      <c r="W243" s="185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185"/>
      <c r="AJ243" s="185"/>
      <c r="AK243" s="185"/>
      <c r="AL243" s="185"/>
      <c r="AM243" s="185"/>
      <c r="AN243" s="185"/>
      <c r="AO243" s="185"/>
      <c r="AP243" s="185"/>
      <c r="AQ243" s="185"/>
      <c r="AR243" s="185"/>
      <c r="AS243" s="185"/>
      <c r="AT243" s="185"/>
      <c r="AU243" s="185"/>
      <c r="AV243" s="185"/>
      <c r="AW243" s="185"/>
      <c r="AX243" s="185"/>
      <c r="AY243" s="185"/>
      <c r="AZ243" s="185"/>
      <c r="BA243" s="185"/>
      <c r="BB243" s="185"/>
      <c r="BC243" s="185"/>
      <c r="BD243" s="185"/>
      <c r="BE243" s="185"/>
      <c r="BF243" s="185"/>
      <c r="BG243" s="185"/>
      <c r="BH243" s="185"/>
      <c r="BI243" s="185"/>
      <c r="BJ243" s="185"/>
    </row>
    <row r="244" spans="1:62" x14ac:dyDescent="0.3">
      <c r="A244" s="84">
        <f t="shared" si="27"/>
        <v>37</v>
      </c>
      <c r="B244" s="133">
        <f t="shared" si="27"/>
        <v>4.7512086395508427E-3</v>
      </c>
      <c r="C244" s="73">
        <f t="shared" si="27"/>
        <v>1.0259566462385066</v>
      </c>
      <c r="D244" s="43">
        <f t="shared" si="22"/>
        <v>4.8745340814130003E-3</v>
      </c>
      <c r="E244" s="133">
        <f t="shared" si="26"/>
        <v>1.0501194535330435E-2</v>
      </c>
      <c r="F244" s="73">
        <f t="shared" si="26"/>
        <v>1.0259566462385066</v>
      </c>
      <c r="G244" s="43">
        <f t="shared" si="23"/>
        <v>1.0773770326965745E-2</v>
      </c>
      <c r="H244" s="84"/>
      <c r="I244" s="133"/>
      <c r="J244" s="73"/>
      <c r="K244" s="43"/>
      <c r="L244" s="133"/>
      <c r="M244" s="73"/>
      <c r="N244" s="43"/>
      <c r="O244" s="84"/>
      <c r="P244" s="133"/>
      <c r="Q244" s="73"/>
      <c r="R244" s="43"/>
      <c r="S244" s="133"/>
      <c r="T244" s="73"/>
      <c r="U244" s="43"/>
      <c r="V244" s="185"/>
      <c r="W244" s="185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  <c r="AI244" s="185"/>
      <c r="AJ244" s="185"/>
      <c r="AK244" s="185"/>
      <c r="AL244" s="185"/>
      <c r="AM244" s="185"/>
      <c r="AN244" s="185"/>
      <c r="AO244" s="185"/>
      <c r="AP244" s="185"/>
      <c r="AQ244" s="185"/>
      <c r="AR244" s="185"/>
      <c r="AS244" s="185"/>
      <c r="AT244" s="185"/>
      <c r="AU244" s="185"/>
      <c r="AV244" s="185"/>
      <c r="AW244" s="185"/>
      <c r="AX244" s="185"/>
      <c r="AY244" s="185"/>
      <c r="AZ244" s="185"/>
      <c r="BA244" s="185"/>
      <c r="BB244" s="185"/>
      <c r="BC244" s="185"/>
      <c r="BD244" s="185"/>
      <c r="BE244" s="185"/>
      <c r="BF244" s="185"/>
      <c r="BG244" s="185"/>
      <c r="BH244" s="185"/>
      <c r="BI244" s="185"/>
      <c r="BJ244" s="185"/>
    </row>
    <row r="245" spans="1:62" x14ac:dyDescent="0.3">
      <c r="A245" s="84">
        <f t="shared" si="27"/>
        <v>38</v>
      </c>
      <c r="B245" s="133">
        <f t="shared" si="27"/>
        <v>4.6142772132782093E-3</v>
      </c>
      <c r="C245" s="73">
        <f t="shared" si="27"/>
        <v>0.99153527801697638</v>
      </c>
      <c r="D245" s="43">
        <f t="shared" si="22"/>
        <v>4.575218639515208E-3</v>
      </c>
      <c r="E245" s="133">
        <f t="shared" si="26"/>
        <v>1.0107410371577459E-2</v>
      </c>
      <c r="F245" s="73">
        <f t="shared" si="26"/>
        <v>0.99153527801697638</v>
      </c>
      <c r="G245" s="43">
        <f t="shared" si="23"/>
        <v>1.0021853952813726E-2</v>
      </c>
      <c r="H245" s="84"/>
      <c r="I245" s="133"/>
      <c r="J245" s="73"/>
      <c r="K245" s="43"/>
      <c r="L245" s="133"/>
      <c r="M245" s="73"/>
      <c r="N245" s="43"/>
      <c r="O245" s="84"/>
      <c r="P245" s="133"/>
      <c r="Q245" s="73"/>
      <c r="R245" s="43"/>
      <c r="S245" s="133"/>
      <c r="T245" s="73"/>
      <c r="U245" s="43"/>
      <c r="V245" s="185"/>
      <c r="W245" s="185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  <c r="AI245" s="185"/>
      <c r="AJ245" s="185"/>
      <c r="AK245" s="185"/>
      <c r="AL245" s="185"/>
      <c r="AM245" s="185"/>
      <c r="AN245" s="185"/>
      <c r="AO245" s="185"/>
      <c r="AP245" s="185"/>
      <c r="AQ245" s="185"/>
      <c r="AR245" s="185"/>
      <c r="AS245" s="185"/>
      <c r="AT245" s="185"/>
      <c r="AU245" s="185"/>
      <c r="AV245" s="185"/>
      <c r="AW245" s="185"/>
      <c r="AX245" s="185"/>
      <c r="AY245" s="185"/>
      <c r="AZ245" s="185"/>
      <c r="BA245" s="185"/>
      <c r="BB245" s="185"/>
      <c r="BC245" s="185"/>
      <c r="BD245" s="185"/>
      <c r="BE245" s="185"/>
      <c r="BF245" s="185"/>
      <c r="BG245" s="185"/>
      <c r="BH245" s="185"/>
      <c r="BI245" s="185"/>
      <c r="BJ245" s="185"/>
    </row>
    <row r="246" spans="1:62" x14ac:dyDescent="0.3">
      <c r="A246" s="84">
        <f t="shared" si="27"/>
        <v>39</v>
      </c>
      <c r="B246" s="133">
        <f t="shared" si="27"/>
        <v>4.6009526231440192E-3</v>
      </c>
      <c r="C246" s="73">
        <f t="shared" si="27"/>
        <v>0.99153527801697638</v>
      </c>
      <c r="D246" s="43">
        <f t="shared" si="22"/>
        <v>4.5620068383320422E-3</v>
      </c>
      <c r="E246" s="133">
        <f t="shared" si="26"/>
        <v>1.0111095896508191E-2</v>
      </c>
      <c r="F246" s="73">
        <f t="shared" si="26"/>
        <v>0.99153527801697638</v>
      </c>
      <c r="G246" s="43">
        <f t="shared" si="23"/>
        <v>1.0025508280800559E-2</v>
      </c>
      <c r="H246" s="84"/>
      <c r="I246" s="133"/>
      <c r="J246" s="73"/>
      <c r="K246" s="43"/>
      <c r="L246" s="133"/>
      <c r="M246" s="73"/>
      <c r="N246" s="43"/>
      <c r="O246" s="84"/>
      <c r="P246" s="133"/>
      <c r="Q246" s="73"/>
      <c r="R246" s="43"/>
      <c r="S246" s="133"/>
      <c r="T246" s="73"/>
      <c r="U246" s="43"/>
      <c r="V246" s="185"/>
      <c r="W246" s="185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  <c r="AI246" s="185"/>
      <c r="AJ246" s="185"/>
      <c r="AK246" s="185"/>
      <c r="AL246" s="185"/>
      <c r="AM246" s="185"/>
      <c r="AN246" s="185"/>
      <c r="AO246" s="185"/>
      <c r="AP246" s="185"/>
      <c r="AQ246" s="185"/>
      <c r="AR246" s="185"/>
      <c r="AS246" s="185"/>
      <c r="AT246" s="185"/>
      <c r="AU246" s="185"/>
      <c r="AV246" s="185"/>
      <c r="AW246" s="185"/>
      <c r="AX246" s="185"/>
      <c r="AY246" s="185"/>
      <c r="AZ246" s="185"/>
      <c r="BA246" s="185"/>
      <c r="BB246" s="185"/>
      <c r="BC246" s="185"/>
      <c r="BD246" s="185"/>
      <c r="BE246" s="185"/>
      <c r="BF246" s="185"/>
      <c r="BG246" s="185"/>
      <c r="BH246" s="185"/>
      <c r="BI246" s="185"/>
      <c r="BJ246" s="185"/>
    </row>
    <row r="247" spans="1:62" x14ac:dyDescent="0.3">
      <c r="A247" s="84">
        <f t="shared" si="27"/>
        <v>40</v>
      </c>
      <c r="B247" s="133">
        <f t="shared" si="27"/>
        <v>4.6001021173907733E-3</v>
      </c>
      <c r="C247" s="73">
        <f t="shared" si="27"/>
        <v>0.99153527801697638</v>
      </c>
      <c r="D247" s="43">
        <f t="shared" si="22"/>
        <v>4.5611635318735418E-3</v>
      </c>
      <c r="E247" s="133">
        <f t="shared" si="26"/>
        <v>1.0105709360070967E-2</v>
      </c>
      <c r="F247" s="73">
        <f t="shared" si="26"/>
        <v>0.99153527801697638</v>
      </c>
      <c r="G247" s="43">
        <f t="shared" si="23"/>
        <v>1.0020167339896727E-2</v>
      </c>
      <c r="H247" s="84"/>
      <c r="I247" s="133"/>
      <c r="J247" s="73"/>
      <c r="K247" s="43"/>
      <c r="L247" s="133"/>
      <c r="M247" s="73"/>
      <c r="N247" s="43"/>
      <c r="O247" s="84"/>
      <c r="P247" s="133"/>
      <c r="Q247" s="73"/>
      <c r="R247" s="43"/>
      <c r="S247" s="133"/>
      <c r="T247" s="73"/>
      <c r="U247" s="43"/>
      <c r="V247" s="185"/>
      <c r="W247" s="185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  <c r="AI247" s="185"/>
      <c r="AJ247" s="185"/>
      <c r="AK247" s="185"/>
      <c r="AL247" s="185"/>
      <c r="AM247" s="185"/>
      <c r="AN247" s="185"/>
      <c r="AO247" s="185"/>
      <c r="AP247" s="185"/>
      <c r="AQ247" s="185"/>
      <c r="AR247" s="185"/>
      <c r="AS247" s="185"/>
      <c r="AT247" s="185"/>
      <c r="AU247" s="185"/>
      <c r="AV247" s="185"/>
      <c r="AW247" s="185"/>
      <c r="AX247" s="185"/>
      <c r="AY247" s="185"/>
      <c r="AZ247" s="185"/>
      <c r="BA247" s="185"/>
      <c r="BB247" s="185"/>
      <c r="BC247" s="185"/>
      <c r="BD247" s="185"/>
      <c r="BE247" s="185"/>
      <c r="BF247" s="185"/>
      <c r="BG247" s="185"/>
      <c r="BH247" s="185"/>
      <c r="BI247" s="185"/>
      <c r="BJ247" s="185"/>
    </row>
    <row r="248" spans="1:62" x14ac:dyDescent="0.3">
      <c r="A248" s="84">
        <f t="shared" si="27"/>
        <v>41</v>
      </c>
      <c r="B248" s="133">
        <f t="shared" si="27"/>
        <v>4.5246906072696127E-3</v>
      </c>
      <c r="C248" s="73">
        <f t="shared" si="27"/>
        <v>0.91956332628104964</v>
      </c>
      <c r="D248" s="43">
        <f t="shared" si="22"/>
        <v>4.1607395452134674E-3</v>
      </c>
      <c r="E248" s="133">
        <f t="shared" si="26"/>
        <v>1.0131224532668352E-2</v>
      </c>
      <c r="F248" s="73">
        <f t="shared" si="26"/>
        <v>0.91956332628104964</v>
      </c>
      <c r="G248" s="43">
        <f t="shared" si="23"/>
        <v>9.3163025305606825E-3</v>
      </c>
      <c r="H248" s="84"/>
      <c r="I248" s="133"/>
      <c r="J248" s="73"/>
      <c r="K248" s="43"/>
      <c r="L248" s="133"/>
      <c r="M248" s="73"/>
      <c r="N248" s="43"/>
      <c r="O248" s="84"/>
      <c r="P248" s="133"/>
      <c r="Q248" s="73"/>
      <c r="R248" s="43"/>
      <c r="S248" s="133"/>
      <c r="T248" s="73"/>
      <c r="U248" s="43"/>
      <c r="V248" s="185"/>
      <c r="W248" s="185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  <c r="AI248" s="185"/>
      <c r="AJ248" s="185"/>
      <c r="AK248" s="185"/>
      <c r="AL248" s="185"/>
      <c r="AM248" s="185"/>
      <c r="AN248" s="185"/>
      <c r="AO248" s="185"/>
      <c r="AP248" s="185"/>
      <c r="AQ248" s="185"/>
      <c r="AR248" s="185"/>
      <c r="AS248" s="185"/>
      <c r="AT248" s="185"/>
      <c r="AU248" s="185"/>
      <c r="AV248" s="185"/>
      <c r="AW248" s="185"/>
      <c r="AX248" s="185"/>
      <c r="AY248" s="185"/>
      <c r="AZ248" s="185"/>
      <c r="BA248" s="185"/>
      <c r="BB248" s="185"/>
      <c r="BC248" s="185"/>
      <c r="BD248" s="185"/>
      <c r="BE248" s="185"/>
      <c r="BF248" s="185"/>
      <c r="BG248" s="185"/>
      <c r="BH248" s="185"/>
      <c r="BI248" s="185"/>
      <c r="BJ248" s="185"/>
    </row>
    <row r="249" spans="1:62" x14ac:dyDescent="0.3">
      <c r="A249" s="84">
        <f t="shared" si="27"/>
        <v>42</v>
      </c>
      <c r="B249" s="133">
        <f t="shared" si="27"/>
        <v>4.3818056407242565E-3</v>
      </c>
      <c r="C249" s="73">
        <f t="shared" si="27"/>
        <v>0.91852025451676089</v>
      </c>
      <c r="D249" s="43">
        <f t="shared" si="22"/>
        <v>4.024777232361023E-3</v>
      </c>
      <c r="E249" s="133">
        <f t="shared" si="26"/>
        <v>9.8162539020495206E-3</v>
      </c>
      <c r="F249" s="73">
        <f t="shared" si="26"/>
        <v>0.91852025451676089</v>
      </c>
      <c r="G249" s="43">
        <f t="shared" si="23"/>
        <v>9.0164280325116721E-3</v>
      </c>
      <c r="H249" s="84"/>
      <c r="I249" s="133"/>
      <c r="J249" s="73"/>
      <c r="K249" s="43"/>
      <c r="L249" s="133"/>
      <c r="M249" s="73"/>
      <c r="N249" s="43"/>
      <c r="O249" s="84"/>
      <c r="P249" s="133"/>
      <c r="Q249" s="73"/>
      <c r="R249" s="43"/>
      <c r="S249" s="133"/>
      <c r="T249" s="73"/>
      <c r="U249" s="43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85"/>
      <c r="AJ249" s="185"/>
      <c r="AK249" s="185"/>
      <c r="AL249" s="185"/>
      <c r="AM249" s="185"/>
      <c r="AN249" s="185"/>
      <c r="AO249" s="185"/>
      <c r="AP249" s="185"/>
      <c r="AQ249" s="185"/>
      <c r="AR249" s="185"/>
      <c r="AS249" s="185"/>
      <c r="AT249" s="185"/>
      <c r="AU249" s="185"/>
      <c r="AV249" s="185"/>
      <c r="AW249" s="185"/>
      <c r="AX249" s="185"/>
      <c r="AY249" s="185"/>
      <c r="AZ249" s="185"/>
      <c r="BA249" s="185"/>
      <c r="BB249" s="185"/>
      <c r="BC249" s="185"/>
      <c r="BD249" s="185"/>
      <c r="BE249" s="185"/>
      <c r="BF249" s="185"/>
      <c r="BG249" s="185"/>
      <c r="BH249" s="185"/>
      <c r="BI249" s="185"/>
      <c r="BJ249" s="185"/>
    </row>
    <row r="250" spans="1:62" x14ac:dyDescent="0.3">
      <c r="A250" s="84">
        <f t="shared" si="27"/>
        <v>43</v>
      </c>
      <c r="B250" s="133">
        <f t="shared" si="27"/>
        <v>4.2581988045858133E-3</v>
      </c>
      <c r="C250" s="73">
        <f t="shared" si="27"/>
        <v>0.91330489569531681</v>
      </c>
      <c r="D250" s="43">
        <f t="shared" si="22"/>
        <v>3.8890338150721691E-3</v>
      </c>
      <c r="E250" s="133">
        <f t="shared" si="26"/>
        <v>9.6886780390625961E-3</v>
      </c>
      <c r="F250" s="73">
        <f t="shared" si="26"/>
        <v>0.91330489569531681</v>
      </c>
      <c r="G250" s="43">
        <f t="shared" si="23"/>
        <v>8.8487170858915706E-3</v>
      </c>
      <c r="H250" s="84"/>
      <c r="I250" s="133"/>
      <c r="J250" s="73"/>
      <c r="K250" s="43"/>
      <c r="L250" s="133"/>
      <c r="M250" s="73"/>
      <c r="N250" s="43"/>
      <c r="O250" s="84"/>
      <c r="P250" s="133"/>
      <c r="Q250" s="73"/>
      <c r="R250" s="43"/>
      <c r="S250" s="133"/>
      <c r="T250" s="73"/>
      <c r="U250" s="43"/>
      <c r="V250" s="185"/>
      <c r="W250" s="185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  <c r="AI250" s="185"/>
      <c r="AJ250" s="185"/>
      <c r="AK250" s="185"/>
      <c r="AL250" s="185"/>
      <c r="AM250" s="185"/>
      <c r="AN250" s="185"/>
      <c r="AO250" s="185"/>
      <c r="AP250" s="185"/>
      <c r="AQ250" s="185"/>
      <c r="AR250" s="185"/>
      <c r="AS250" s="185"/>
      <c r="AT250" s="185"/>
      <c r="AU250" s="185"/>
      <c r="AV250" s="185"/>
      <c r="AW250" s="185"/>
      <c r="AX250" s="185"/>
      <c r="AY250" s="185"/>
      <c r="AZ250" s="185"/>
      <c r="BA250" s="185"/>
      <c r="BB250" s="185"/>
      <c r="BC250" s="185"/>
      <c r="BD250" s="185"/>
      <c r="BE250" s="185"/>
      <c r="BF250" s="185"/>
      <c r="BG250" s="185"/>
      <c r="BH250" s="185"/>
      <c r="BI250" s="185"/>
      <c r="BJ250" s="185"/>
    </row>
    <row r="251" spans="1:62" x14ac:dyDescent="0.3">
      <c r="A251" s="84">
        <f t="shared" si="27"/>
        <v>44</v>
      </c>
      <c r="B251" s="133">
        <f t="shared" si="27"/>
        <v>4.1558546122785244E-3</v>
      </c>
      <c r="C251" s="73">
        <f t="shared" si="27"/>
        <v>0.89035731688096331</v>
      </c>
      <c r="D251" s="43">
        <f t="shared" si="22"/>
        <v>3.7001955619356832E-3</v>
      </c>
      <c r="E251" s="133">
        <f t="shared" si="26"/>
        <v>9.6370806900323274E-3</v>
      </c>
      <c r="F251" s="73">
        <f t="shared" si="26"/>
        <v>0.89035731688096331</v>
      </c>
      <c r="G251" s="43">
        <f t="shared" si="23"/>
        <v>8.5804453057425258E-3</v>
      </c>
      <c r="H251" s="84"/>
      <c r="I251" s="133"/>
      <c r="J251" s="73"/>
      <c r="K251" s="43"/>
      <c r="L251" s="133"/>
      <c r="M251" s="73"/>
      <c r="N251" s="43"/>
      <c r="O251" s="84"/>
      <c r="P251" s="133"/>
      <c r="Q251" s="73"/>
      <c r="R251" s="43"/>
      <c r="S251" s="133"/>
      <c r="T251" s="73"/>
      <c r="U251" s="43"/>
      <c r="V251" s="185"/>
      <c r="W251" s="185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  <c r="AI251" s="185"/>
      <c r="AJ251" s="185"/>
      <c r="AK251" s="185"/>
      <c r="AL251" s="185"/>
      <c r="AM251" s="185"/>
      <c r="AN251" s="185"/>
      <c r="AO251" s="185"/>
      <c r="AP251" s="185"/>
      <c r="AQ251" s="185"/>
      <c r="AR251" s="185"/>
      <c r="AS251" s="185"/>
      <c r="AT251" s="185"/>
      <c r="AU251" s="185"/>
      <c r="AV251" s="185"/>
      <c r="AW251" s="185"/>
      <c r="AX251" s="185"/>
      <c r="AY251" s="185"/>
      <c r="AZ251" s="185"/>
      <c r="BA251" s="185"/>
      <c r="BB251" s="185"/>
      <c r="BC251" s="185"/>
      <c r="BD251" s="185"/>
      <c r="BE251" s="185"/>
      <c r="BF251" s="185"/>
      <c r="BG251" s="185"/>
      <c r="BH251" s="185"/>
      <c r="BI251" s="185"/>
      <c r="BJ251" s="185"/>
    </row>
    <row r="252" spans="1:62" x14ac:dyDescent="0.3">
      <c r="A252" s="84">
        <f t="shared" si="27"/>
        <v>45</v>
      </c>
      <c r="B252" s="133">
        <f t="shared" si="27"/>
        <v>4.0393353240837995E-3</v>
      </c>
      <c r="C252" s="73">
        <f t="shared" si="27"/>
        <v>0.86740973806660981</v>
      </c>
      <c r="D252" s="43">
        <f t="shared" si="22"/>
        <v>3.5037587954267332E-3</v>
      </c>
      <c r="E252" s="133">
        <f t="shared" si="26"/>
        <v>9.3541457761191025E-3</v>
      </c>
      <c r="F252" s="73">
        <f t="shared" si="26"/>
        <v>0.86740973806660981</v>
      </c>
      <c r="G252" s="43">
        <f t="shared" si="23"/>
        <v>8.1138771375003551E-3</v>
      </c>
      <c r="H252" s="84"/>
      <c r="I252" s="133"/>
      <c r="J252" s="73"/>
      <c r="K252" s="43"/>
      <c r="L252" s="133"/>
      <c r="M252" s="73"/>
      <c r="N252" s="43"/>
      <c r="O252" s="84"/>
      <c r="P252" s="133"/>
      <c r="Q252" s="73"/>
      <c r="R252" s="43"/>
      <c r="S252" s="133"/>
      <c r="T252" s="73"/>
      <c r="U252" s="43"/>
      <c r="V252" s="185"/>
      <c r="W252" s="185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  <c r="AI252" s="185"/>
      <c r="AJ252" s="185"/>
      <c r="AK252" s="185"/>
      <c r="AL252" s="185"/>
      <c r="AM252" s="185"/>
      <c r="AN252" s="185"/>
      <c r="AO252" s="185"/>
      <c r="AP252" s="185"/>
      <c r="AQ252" s="185"/>
      <c r="AR252" s="185"/>
      <c r="AS252" s="185"/>
      <c r="AT252" s="185"/>
      <c r="AU252" s="185"/>
      <c r="AV252" s="185"/>
      <c r="AW252" s="185"/>
      <c r="AX252" s="185"/>
      <c r="AY252" s="185"/>
      <c r="AZ252" s="185"/>
      <c r="BA252" s="185"/>
      <c r="BB252" s="185"/>
      <c r="BC252" s="185"/>
      <c r="BD252" s="185"/>
      <c r="BE252" s="185"/>
      <c r="BF252" s="185"/>
      <c r="BG252" s="185"/>
      <c r="BH252" s="185"/>
      <c r="BI252" s="185"/>
      <c r="BJ252" s="185"/>
    </row>
    <row r="253" spans="1:62" x14ac:dyDescent="0.3">
      <c r="A253" s="84">
        <f t="shared" si="27"/>
        <v>46</v>
      </c>
      <c r="B253" s="133">
        <f t="shared" si="27"/>
        <v>3.9395426490362491E-3</v>
      </c>
      <c r="C253" s="73">
        <f t="shared" si="27"/>
        <v>0.89870189099527364</v>
      </c>
      <c r="D253" s="43">
        <f t="shared" si="22"/>
        <v>3.5404744283454065E-3</v>
      </c>
      <c r="E253" s="133">
        <f t="shared" si="26"/>
        <v>9.2673941892879932E-3</v>
      </c>
      <c r="F253" s="73">
        <f t="shared" si="26"/>
        <v>0.89870189099527364</v>
      </c>
      <c r="G253" s="43">
        <f t="shared" si="23"/>
        <v>8.3286246825117309E-3</v>
      </c>
      <c r="H253" s="84"/>
      <c r="I253" s="133"/>
      <c r="J253" s="73"/>
      <c r="K253" s="43"/>
      <c r="L253" s="133"/>
      <c r="M253" s="73"/>
      <c r="N253" s="43"/>
      <c r="O253" s="84"/>
      <c r="P253" s="133"/>
      <c r="Q253" s="73"/>
      <c r="R253" s="43"/>
      <c r="S253" s="133"/>
      <c r="T253" s="73"/>
      <c r="U253" s="43"/>
      <c r="V253" s="185"/>
      <c r="W253" s="185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  <c r="AH253" s="185"/>
      <c r="AI253" s="185"/>
      <c r="AJ253" s="185"/>
      <c r="AK253" s="185"/>
      <c r="AL253" s="185"/>
      <c r="AM253" s="185"/>
      <c r="AN253" s="185"/>
      <c r="AO253" s="185"/>
      <c r="AP253" s="185"/>
      <c r="AQ253" s="185"/>
      <c r="AR253" s="185"/>
      <c r="AS253" s="185"/>
      <c r="AT253" s="185"/>
      <c r="AU253" s="185"/>
      <c r="AV253" s="185"/>
      <c r="AW253" s="185"/>
      <c r="AX253" s="185"/>
      <c r="AY253" s="185"/>
      <c r="AZ253" s="185"/>
      <c r="BA253" s="185"/>
      <c r="BB253" s="185"/>
      <c r="BC253" s="185"/>
      <c r="BD253" s="185"/>
      <c r="BE253" s="185"/>
      <c r="BF253" s="185"/>
      <c r="BG253" s="185"/>
      <c r="BH253" s="185"/>
      <c r="BI253" s="185"/>
      <c r="BJ253" s="185"/>
    </row>
    <row r="254" spans="1:62" x14ac:dyDescent="0.3">
      <c r="A254" s="84">
        <f t="shared" si="27"/>
        <v>47</v>
      </c>
      <c r="B254" s="133">
        <f t="shared" si="27"/>
        <v>3.8250078742657653E-3</v>
      </c>
      <c r="C254" s="73">
        <f t="shared" si="27"/>
        <v>0.92790790039535997</v>
      </c>
      <c r="D254" s="43">
        <f t="shared" si="22"/>
        <v>3.5492550256056654E-3</v>
      </c>
      <c r="E254" s="133">
        <f t="shared" si="26"/>
        <v>9.407160634738114E-3</v>
      </c>
      <c r="F254" s="73">
        <f t="shared" si="26"/>
        <v>0.92790790039535997</v>
      </c>
      <c r="G254" s="43">
        <f t="shared" si="23"/>
        <v>8.728978673261726E-3</v>
      </c>
      <c r="H254" s="84"/>
      <c r="I254" s="133"/>
      <c r="J254" s="73"/>
      <c r="K254" s="43"/>
      <c r="L254" s="133"/>
      <c r="M254" s="73"/>
      <c r="N254" s="43"/>
      <c r="O254" s="84"/>
      <c r="P254" s="133"/>
      <c r="Q254" s="73"/>
      <c r="R254" s="43"/>
      <c r="S254" s="133"/>
      <c r="T254" s="73"/>
      <c r="U254" s="43"/>
      <c r="V254" s="185"/>
      <c r="W254" s="185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  <c r="AH254" s="185"/>
      <c r="AI254" s="185"/>
      <c r="AJ254" s="185"/>
      <c r="AK254" s="185"/>
      <c r="AL254" s="185"/>
      <c r="AM254" s="185"/>
      <c r="AN254" s="185"/>
      <c r="AO254" s="185"/>
      <c r="AP254" s="185"/>
      <c r="AQ254" s="185"/>
      <c r="AR254" s="185"/>
      <c r="AS254" s="185"/>
      <c r="AT254" s="185"/>
      <c r="AU254" s="185"/>
      <c r="AV254" s="185"/>
      <c r="AW254" s="185"/>
      <c r="AX254" s="185"/>
      <c r="AY254" s="185"/>
      <c r="AZ254" s="185"/>
      <c r="BA254" s="185"/>
      <c r="BB254" s="185"/>
      <c r="BC254" s="185"/>
      <c r="BD254" s="185"/>
      <c r="BE254" s="185"/>
      <c r="BF254" s="185"/>
      <c r="BG254" s="185"/>
      <c r="BH254" s="185"/>
      <c r="BI254" s="185"/>
      <c r="BJ254" s="185"/>
    </row>
    <row r="255" spans="1:62" x14ac:dyDescent="0.3">
      <c r="A255" s="84">
        <f t="shared" si="27"/>
        <v>48</v>
      </c>
      <c r="B255" s="133">
        <f t="shared" si="27"/>
        <v>3.6625612753957474E-3</v>
      </c>
      <c r="C255" s="73">
        <f t="shared" si="27"/>
        <v>0.93520940274538156</v>
      </c>
      <c r="D255" s="43">
        <f t="shared" si="22"/>
        <v>3.4252617428812198E-3</v>
      </c>
      <c r="E255" s="133">
        <f t="shared" ref="E255:F270" si="28">E60</f>
        <v>9.1602304643789764E-3</v>
      </c>
      <c r="F255" s="73">
        <f t="shared" si="28"/>
        <v>0.93520940274538156</v>
      </c>
      <c r="G255" s="43">
        <f t="shared" si="23"/>
        <v>8.5667336616019121E-3</v>
      </c>
      <c r="H255" s="84"/>
      <c r="I255" s="133"/>
      <c r="J255" s="73"/>
      <c r="K255" s="43"/>
      <c r="L255" s="133"/>
      <c r="M255" s="73"/>
      <c r="N255" s="43"/>
      <c r="O255" s="84"/>
      <c r="P255" s="133"/>
      <c r="Q255" s="73"/>
      <c r="R255" s="43"/>
      <c r="S255" s="133"/>
      <c r="T255" s="73"/>
      <c r="U255" s="43"/>
      <c r="V255" s="185"/>
      <c r="W255" s="185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  <c r="AH255" s="185"/>
      <c r="AI255" s="185"/>
      <c r="AJ255" s="185"/>
      <c r="AK255" s="185"/>
      <c r="AL255" s="185"/>
      <c r="AM255" s="185"/>
      <c r="AN255" s="185"/>
      <c r="AO255" s="185"/>
      <c r="AP255" s="185"/>
      <c r="AQ255" s="185"/>
      <c r="AR255" s="185"/>
      <c r="AS255" s="185"/>
      <c r="AT255" s="185"/>
      <c r="AU255" s="185"/>
      <c r="AV255" s="185"/>
      <c r="AW255" s="185"/>
      <c r="AX255" s="185"/>
      <c r="AY255" s="185"/>
      <c r="AZ255" s="185"/>
      <c r="BA255" s="185"/>
      <c r="BB255" s="185"/>
      <c r="BC255" s="185"/>
      <c r="BD255" s="185"/>
      <c r="BE255" s="185"/>
      <c r="BF255" s="185"/>
      <c r="BG255" s="185"/>
      <c r="BH255" s="185"/>
      <c r="BI255" s="185"/>
      <c r="BJ255" s="185"/>
    </row>
    <row r="256" spans="1:62" x14ac:dyDescent="0.3">
      <c r="A256" s="84">
        <f t="shared" ref="A256:C271" si="29">A61</f>
        <v>49</v>
      </c>
      <c r="B256" s="133">
        <f t="shared" si="29"/>
        <v>3.4485173274954616E-3</v>
      </c>
      <c r="C256" s="73">
        <f t="shared" si="29"/>
        <v>0.7369450093633606</v>
      </c>
      <c r="D256" s="43">
        <f t="shared" si="22"/>
        <v>2.5413676342008543E-3</v>
      </c>
      <c r="E256" s="133">
        <f t="shared" si="28"/>
        <v>8.2689004349769928E-3</v>
      </c>
      <c r="F256" s="73">
        <f t="shared" si="28"/>
        <v>0.7369450093633606</v>
      </c>
      <c r="G256" s="43">
        <f t="shared" si="23"/>
        <v>6.0937249084788165E-3</v>
      </c>
      <c r="H256" s="84"/>
      <c r="I256" s="133"/>
      <c r="J256" s="73"/>
      <c r="K256" s="43"/>
      <c r="L256" s="133"/>
      <c r="M256" s="73"/>
      <c r="N256" s="43"/>
      <c r="O256" s="84"/>
      <c r="P256" s="133"/>
      <c r="Q256" s="73"/>
      <c r="R256" s="43"/>
      <c r="S256" s="133"/>
      <c r="T256" s="73"/>
      <c r="U256" s="43"/>
      <c r="V256" s="185"/>
      <c r="W256" s="185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  <c r="AI256" s="185"/>
      <c r="AJ256" s="185"/>
      <c r="AK256" s="185"/>
      <c r="AL256" s="185"/>
      <c r="AM256" s="185"/>
      <c r="AN256" s="185"/>
      <c r="AO256" s="185"/>
      <c r="AP256" s="185"/>
      <c r="AQ256" s="185"/>
      <c r="AR256" s="185"/>
      <c r="AS256" s="185"/>
      <c r="AT256" s="185"/>
      <c r="AU256" s="185"/>
      <c r="AV256" s="185"/>
      <c r="AW256" s="185"/>
      <c r="AX256" s="185"/>
      <c r="AY256" s="185"/>
      <c r="AZ256" s="185"/>
      <c r="BA256" s="185"/>
      <c r="BB256" s="185"/>
      <c r="BC256" s="185"/>
      <c r="BD256" s="185"/>
      <c r="BE256" s="185"/>
      <c r="BF256" s="185"/>
      <c r="BG256" s="185"/>
      <c r="BH256" s="185"/>
      <c r="BI256" s="185"/>
      <c r="BJ256" s="185"/>
    </row>
    <row r="257" spans="1:62" x14ac:dyDescent="0.3">
      <c r="A257" s="84">
        <f t="shared" si="29"/>
        <v>50</v>
      </c>
      <c r="B257" s="133">
        <f t="shared" si="29"/>
        <v>3.3274620086167573E-3</v>
      </c>
      <c r="C257" s="73">
        <f t="shared" si="29"/>
        <v>0.74598635541621594</v>
      </c>
      <c r="D257" s="43">
        <f t="shared" si="22"/>
        <v>2.4822412565939363E-3</v>
      </c>
      <c r="E257" s="133">
        <f t="shared" si="28"/>
        <v>8.1226134454186524E-3</v>
      </c>
      <c r="F257" s="73">
        <f t="shared" si="28"/>
        <v>0.74598635541621594</v>
      </c>
      <c r="G257" s="43">
        <f t="shared" si="23"/>
        <v>6.0593588006026128E-3</v>
      </c>
      <c r="H257" s="84"/>
      <c r="I257" s="133"/>
      <c r="J257" s="73"/>
      <c r="K257" s="43"/>
      <c r="L257" s="133"/>
      <c r="M257" s="73"/>
      <c r="N257" s="43"/>
      <c r="O257" s="84"/>
      <c r="P257" s="133"/>
      <c r="Q257" s="73"/>
      <c r="R257" s="43"/>
      <c r="S257" s="133"/>
      <c r="T257" s="73"/>
      <c r="U257" s="43"/>
      <c r="V257" s="185"/>
      <c r="W257" s="185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  <c r="AI257" s="185"/>
      <c r="AJ257" s="185"/>
      <c r="AK257" s="185"/>
      <c r="AL257" s="185"/>
      <c r="AM257" s="185"/>
      <c r="AN257" s="185"/>
      <c r="AO257" s="185"/>
      <c r="AP257" s="185"/>
      <c r="AQ257" s="185"/>
      <c r="AR257" s="185"/>
      <c r="AS257" s="185"/>
      <c r="AT257" s="185"/>
      <c r="AU257" s="185"/>
      <c r="AV257" s="185"/>
      <c r="AW257" s="185"/>
      <c r="AX257" s="185"/>
      <c r="AY257" s="185"/>
      <c r="AZ257" s="185"/>
      <c r="BA257" s="185"/>
      <c r="BB257" s="185"/>
      <c r="BC257" s="185"/>
      <c r="BD257" s="185"/>
      <c r="BE257" s="185"/>
      <c r="BF257" s="185"/>
      <c r="BG257" s="185"/>
      <c r="BH257" s="185"/>
      <c r="BI257" s="185"/>
      <c r="BJ257" s="185"/>
    </row>
    <row r="258" spans="1:62" x14ac:dyDescent="0.3">
      <c r="A258" s="84">
        <f t="shared" si="29"/>
        <v>51</v>
      </c>
      <c r="B258" s="133">
        <f t="shared" si="29"/>
        <v>3.1979016322055912E-3</v>
      </c>
      <c r="C258" s="73">
        <f t="shared" si="29"/>
        <v>0.74598635541621594</v>
      </c>
      <c r="D258" s="43">
        <f t="shared" si="22"/>
        <v>2.3855909835886172E-3</v>
      </c>
      <c r="E258" s="133">
        <f t="shared" si="28"/>
        <v>8.125448464596138E-3</v>
      </c>
      <c r="F258" s="73">
        <f t="shared" si="28"/>
        <v>0.74598635541621594</v>
      </c>
      <c r="G258" s="43">
        <f t="shared" si="23"/>
        <v>6.0614736862263608E-3</v>
      </c>
      <c r="H258" s="84"/>
      <c r="I258" s="133"/>
      <c r="J258" s="73"/>
      <c r="K258" s="43"/>
      <c r="L258" s="133"/>
      <c r="M258" s="73"/>
      <c r="N258" s="43"/>
      <c r="O258" s="84"/>
      <c r="P258" s="133"/>
      <c r="Q258" s="73"/>
      <c r="R258" s="43"/>
      <c r="S258" s="133"/>
      <c r="T258" s="73"/>
      <c r="U258" s="43"/>
      <c r="V258" s="185"/>
      <c r="W258" s="185"/>
      <c r="X258" s="185"/>
      <c r="Y258" s="185"/>
      <c r="Z258" s="185"/>
      <c r="AA258" s="185"/>
      <c r="AB258" s="185"/>
      <c r="AC258" s="185"/>
      <c r="AD258" s="185"/>
      <c r="AE258" s="185"/>
      <c r="AF258" s="185"/>
      <c r="AG258" s="185"/>
      <c r="AH258" s="185"/>
      <c r="AI258" s="185"/>
      <c r="AJ258" s="185"/>
      <c r="AK258" s="185"/>
      <c r="AL258" s="185"/>
      <c r="AM258" s="185"/>
      <c r="AN258" s="185"/>
      <c r="AO258" s="185"/>
      <c r="AP258" s="185"/>
      <c r="AQ258" s="185"/>
      <c r="AR258" s="185"/>
      <c r="AS258" s="185"/>
      <c r="AT258" s="185"/>
      <c r="AU258" s="185"/>
      <c r="AV258" s="185"/>
      <c r="AW258" s="185"/>
      <c r="AX258" s="185"/>
      <c r="AY258" s="185"/>
      <c r="AZ258" s="185"/>
      <c r="BA258" s="185"/>
      <c r="BB258" s="185"/>
      <c r="BC258" s="185"/>
      <c r="BD258" s="185"/>
      <c r="BE258" s="185"/>
      <c r="BF258" s="185"/>
      <c r="BG258" s="185"/>
      <c r="BH258" s="185"/>
      <c r="BI258" s="185"/>
      <c r="BJ258" s="185"/>
    </row>
    <row r="259" spans="1:62" x14ac:dyDescent="0.3">
      <c r="A259" s="84">
        <f t="shared" si="29"/>
        <v>52</v>
      </c>
      <c r="B259" s="133">
        <f t="shared" si="29"/>
        <v>3.0964079456515482E-3</v>
      </c>
      <c r="C259" s="73">
        <f t="shared" si="29"/>
        <v>0.75502770146907117</v>
      </c>
      <c r="D259" s="43">
        <f t="shared" si="22"/>
        <v>2.3378737740158569E-3</v>
      </c>
      <c r="E259" s="133">
        <f t="shared" si="28"/>
        <v>8.1484121199337858E-3</v>
      </c>
      <c r="F259" s="73">
        <f t="shared" si="28"/>
        <v>0.75502770146907117</v>
      </c>
      <c r="G259" s="43">
        <f t="shared" si="23"/>
        <v>6.1522768735363274E-3</v>
      </c>
      <c r="H259" s="84"/>
      <c r="I259" s="133"/>
      <c r="J259" s="73"/>
      <c r="K259" s="43"/>
      <c r="L259" s="133"/>
      <c r="M259" s="73"/>
      <c r="N259" s="43"/>
      <c r="O259" s="84"/>
      <c r="P259" s="133"/>
      <c r="Q259" s="73"/>
      <c r="R259" s="43"/>
      <c r="S259" s="133"/>
      <c r="T259" s="73"/>
      <c r="U259" s="43"/>
      <c r="V259" s="185"/>
      <c r="W259" s="185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  <c r="AH259" s="185"/>
      <c r="AI259" s="185"/>
      <c r="AJ259" s="185"/>
      <c r="AK259" s="185"/>
      <c r="AL259" s="185"/>
      <c r="AM259" s="185"/>
      <c r="AN259" s="185"/>
      <c r="AO259" s="185"/>
      <c r="AP259" s="185"/>
      <c r="AQ259" s="185"/>
      <c r="AR259" s="185"/>
      <c r="AS259" s="185"/>
      <c r="AT259" s="185"/>
      <c r="AU259" s="185"/>
      <c r="AV259" s="185"/>
      <c r="AW259" s="185"/>
      <c r="AX259" s="185"/>
      <c r="AY259" s="185"/>
      <c r="AZ259" s="185"/>
      <c r="BA259" s="185"/>
      <c r="BB259" s="185"/>
      <c r="BC259" s="185"/>
      <c r="BD259" s="185"/>
      <c r="BE259" s="185"/>
      <c r="BF259" s="185"/>
      <c r="BG259" s="185"/>
      <c r="BH259" s="185"/>
      <c r="BI259" s="185"/>
      <c r="BJ259" s="185"/>
    </row>
    <row r="260" spans="1:62" x14ac:dyDescent="0.3">
      <c r="A260" s="84">
        <f t="shared" si="29"/>
        <v>53</v>
      </c>
      <c r="B260" s="133">
        <f t="shared" si="29"/>
        <v>3.018161416352901E-3</v>
      </c>
      <c r="C260" s="73">
        <f t="shared" si="29"/>
        <v>0.75502770146907117</v>
      </c>
      <c r="D260" s="43">
        <f t="shared" si="22"/>
        <v>2.278795476851567E-3</v>
      </c>
      <c r="E260" s="133">
        <f t="shared" si="28"/>
        <v>8.1112733687087029E-3</v>
      </c>
      <c r="F260" s="73">
        <f t="shared" si="28"/>
        <v>0.75502770146907117</v>
      </c>
      <c r="G260" s="43">
        <f t="shared" si="23"/>
        <v>6.1242360875634217E-3</v>
      </c>
      <c r="H260" s="84"/>
      <c r="I260" s="133"/>
      <c r="J260" s="73"/>
      <c r="K260" s="43"/>
      <c r="L260" s="133"/>
      <c r="M260" s="73"/>
      <c r="N260" s="43"/>
      <c r="O260" s="84"/>
      <c r="P260" s="133"/>
      <c r="Q260" s="73"/>
      <c r="R260" s="43"/>
      <c r="S260" s="133"/>
      <c r="T260" s="73"/>
      <c r="U260" s="43"/>
      <c r="V260" s="185"/>
      <c r="W260" s="185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  <c r="AH260" s="185"/>
      <c r="AI260" s="185"/>
      <c r="AJ260" s="185"/>
      <c r="AK260" s="185"/>
      <c r="AL260" s="185"/>
      <c r="AM260" s="185"/>
      <c r="AN260" s="185"/>
      <c r="AO260" s="185"/>
      <c r="AP260" s="185"/>
      <c r="AQ260" s="185"/>
      <c r="AR260" s="185"/>
      <c r="AS260" s="185"/>
      <c r="AT260" s="185"/>
      <c r="AU260" s="185"/>
      <c r="AV260" s="185"/>
      <c r="AW260" s="185"/>
      <c r="AX260" s="185"/>
      <c r="AY260" s="185"/>
      <c r="AZ260" s="185"/>
      <c r="BA260" s="185"/>
      <c r="BB260" s="185"/>
      <c r="BC260" s="185"/>
      <c r="BD260" s="185"/>
      <c r="BE260" s="185"/>
      <c r="BF260" s="185"/>
      <c r="BG260" s="185"/>
      <c r="BH260" s="185"/>
      <c r="BI260" s="185"/>
      <c r="BJ260" s="185"/>
    </row>
    <row r="261" spans="1:62" x14ac:dyDescent="0.3">
      <c r="A261" s="84">
        <f t="shared" si="29"/>
        <v>54</v>
      </c>
      <c r="B261" s="133">
        <f t="shared" si="29"/>
        <v>3.0932894245563123E-3</v>
      </c>
      <c r="C261" s="73">
        <f t="shared" si="29"/>
        <v>0.7640690475219265</v>
      </c>
      <c r="D261" s="43">
        <f t="shared" si="22"/>
        <v>2.3634867043303897E-3</v>
      </c>
      <c r="E261" s="133">
        <f t="shared" si="28"/>
        <v>8.4494911565829289E-3</v>
      </c>
      <c r="F261" s="73">
        <f t="shared" si="28"/>
        <v>0.7640690475219265</v>
      </c>
      <c r="G261" s="43">
        <f t="shared" si="23"/>
        <v>6.4559946600552592E-3</v>
      </c>
      <c r="H261" s="84"/>
      <c r="I261" s="133"/>
      <c r="J261" s="73"/>
      <c r="K261" s="43"/>
      <c r="L261" s="133"/>
      <c r="M261" s="73"/>
      <c r="N261" s="43"/>
      <c r="O261" s="84"/>
      <c r="P261" s="133"/>
      <c r="Q261" s="73"/>
      <c r="R261" s="43"/>
      <c r="S261" s="133"/>
      <c r="T261" s="73"/>
      <c r="U261" s="43"/>
      <c r="V261" s="185"/>
      <c r="W261" s="185"/>
      <c r="X261" s="185"/>
      <c r="Y261" s="185"/>
      <c r="Z261" s="185"/>
      <c r="AA261" s="185"/>
      <c r="AB261" s="185"/>
      <c r="AC261" s="185"/>
      <c r="AD261" s="185"/>
      <c r="AE261" s="185"/>
      <c r="AF261" s="185"/>
      <c r="AG261" s="185"/>
      <c r="AH261" s="185"/>
      <c r="AI261" s="185"/>
      <c r="AJ261" s="185"/>
      <c r="AK261" s="185"/>
      <c r="AL261" s="185"/>
      <c r="AM261" s="185"/>
      <c r="AN261" s="185"/>
      <c r="AO261" s="185"/>
      <c r="AP261" s="185"/>
      <c r="AQ261" s="185"/>
      <c r="AR261" s="185"/>
      <c r="AS261" s="185"/>
      <c r="AT261" s="185"/>
      <c r="AU261" s="185"/>
      <c r="AV261" s="185"/>
      <c r="AW261" s="185"/>
      <c r="AX261" s="185"/>
      <c r="AY261" s="185"/>
      <c r="AZ261" s="185"/>
      <c r="BA261" s="185"/>
      <c r="BB261" s="185"/>
      <c r="BC261" s="185"/>
      <c r="BD261" s="185"/>
      <c r="BE261" s="185"/>
      <c r="BF261" s="185"/>
      <c r="BG261" s="185"/>
      <c r="BH261" s="185"/>
      <c r="BI261" s="185"/>
      <c r="BJ261" s="185"/>
    </row>
    <row r="262" spans="1:62" x14ac:dyDescent="0.3">
      <c r="A262" s="84">
        <f t="shared" si="29"/>
        <v>55</v>
      </c>
      <c r="B262" s="133">
        <f t="shared" si="29"/>
        <v>2.3139426526650742E-3</v>
      </c>
      <c r="C262" s="73">
        <f t="shared" si="29"/>
        <v>0.7640690475219265</v>
      </c>
      <c r="D262" s="43">
        <f t="shared" si="22"/>
        <v>1.7680119586421632E-3</v>
      </c>
      <c r="E262" s="133">
        <f t="shared" si="28"/>
        <v>6.6061616873807341E-3</v>
      </c>
      <c r="F262" s="73">
        <f t="shared" si="28"/>
        <v>0.7640690475219265</v>
      </c>
      <c r="G262" s="43">
        <f t="shared" si="23"/>
        <v>5.0475636682528399E-3</v>
      </c>
      <c r="H262" s="84"/>
      <c r="I262" s="133"/>
      <c r="J262" s="73"/>
      <c r="K262" s="43"/>
      <c r="L262" s="133"/>
      <c r="M262" s="73"/>
      <c r="N262" s="43"/>
      <c r="O262" s="84"/>
      <c r="P262" s="133"/>
      <c r="Q262" s="73"/>
      <c r="R262" s="43"/>
      <c r="S262" s="133"/>
      <c r="T262" s="73"/>
      <c r="U262" s="43"/>
      <c r="V262" s="185"/>
      <c r="W262" s="185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  <c r="AH262" s="185"/>
      <c r="AI262" s="185"/>
      <c r="AJ262" s="185"/>
      <c r="AK262" s="185"/>
      <c r="AL262" s="185"/>
      <c r="AM262" s="185"/>
      <c r="AN262" s="185"/>
      <c r="AO262" s="185"/>
      <c r="AP262" s="185"/>
      <c r="AQ262" s="185"/>
      <c r="AR262" s="185"/>
      <c r="AS262" s="185"/>
      <c r="AT262" s="185"/>
      <c r="AU262" s="185"/>
      <c r="AV262" s="185"/>
      <c r="AW262" s="185"/>
      <c r="AX262" s="185"/>
      <c r="AY262" s="185"/>
      <c r="AZ262" s="185"/>
      <c r="BA262" s="185"/>
      <c r="BB262" s="185"/>
      <c r="BC262" s="185"/>
      <c r="BD262" s="185"/>
      <c r="BE262" s="185"/>
      <c r="BF262" s="185"/>
      <c r="BG262" s="185"/>
      <c r="BH262" s="185"/>
      <c r="BI262" s="185"/>
      <c r="BJ262" s="185"/>
    </row>
    <row r="263" spans="1:62" x14ac:dyDescent="0.3">
      <c r="A263" s="84">
        <f t="shared" si="29"/>
        <v>56</v>
      </c>
      <c r="B263" s="133">
        <f t="shared" si="29"/>
        <v>2.1894853107733846E-3</v>
      </c>
      <c r="C263" s="73">
        <f t="shared" si="29"/>
        <v>0.77228845302452209</v>
      </c>
      <c r="D263" s="43">
        <f t="shared" si="22"/>
        <v>1.6909142235770921E-3</v>
      </c>
      <c r="E263" s="133">
        <f t="shared" si="28"/>
        <v>6.3447729192164124E-3</v>
      </c>
      <c r="F263" s="73">
        <f t="shared" si="28"/>
        <v>0.77228845302452209</v>
      </c>
      <c r="G263" s="43">
        <f t="shared" si="23"/>
        <v>4.8999948625735243E-3</v>
      </c>
      <c r="H263" s="84"/>
      <c r="I263" s="133"/>
      <c r="J263" s="73"/>
      <c r="K263" s="43"/>
      <c r="L263" s="133"/>
      <c r="M263" s="73"/>
      <c r="N263" s="43"/>
      <c r="O263" s="84"/>
      <c r="P263" s="133"/>
      <c r="Q263" s="73"/>
      <c r="R263" s="43"/>
      <c r="S263" s="133"/>
      <c r="T263" s="73"/>
      <c r="U263" s="43"/>
      <c r="V263" s="185"/>
      <c r="W263" s="185"/>
      <c r="X263" s="185"/>
      <c r="Y263" s="185"/>
      <c r="Z263" s="185"/>
      <c r="AA263" s="185"/>
      <c r="AB263" s="185"/>
      <c r="AC263" s="185"/>
      <c r="AD263" s="185"/>
      <c r="AE263" s="185"/>
      <c r="AF263" s="185"/>
      <c r="AG263" s="185"/>
      <c r="AH263" s="185"/>
      <c r="AI263" s="185"/>
      <c r="AJ263" s="185"/>
      <c r="AK263" s="185"/>
      <c r="AL263" s="185"/>
      <c r="AM263" s="185"/>
      <c r="AN263" s="185"/>
      <c r="AO263" s="185"/>
      <c r="AP263" s="185"/>
      <c r="AQ263" s="185"/>
      <c r="AR263" s="185"/>
      <c r="AS263" s="185"/>
      <c r="AT263" s="185"/>
      <c r="AU263" s="185"/>
      <c r="AV263" s="185"/>
      <c r="AW263" s="185"/>
      <c r="AX263" s="185"/>
      <c r="AY263" s="185"/>
      <c r="AZ263" s="185"/>
      <c r="BA263" s="185"/>
      <c r="BB263" s="185"/>
      <c r="BC263" s="185"/>
      <c r="BD263" s="185"/>
      <c r="BE263" s="185"/>
      <c r="BF263" s="185"/>
      <c r="BG263" s="185"/>
      <c r="BH263" s="185"/>
      <c r="BI263" s="185"/>
      <c r="BJ263" s="185"/>
    </row>
    <row r="264" spans="1:62" x14ac:dyDescent="0.3">
      <c r="A264" s="84">
        <f t="shared" si="29"/>
        <v>57</v>
      </c>
      <c r="B264" s="133">
        <f t="shared" si="29"/>
        <v>2.0698475014834239E-3</v>
      </c>
      <c r="C264" s="73">
        <f t="shared" si="29"/>
        <v>0.78132979907737732</v>
      </c>
      <c r="D264" s="43">
        <f t="shared" si="22"/>
        <v>1.617233532454855E-3</v>
      </c>
      <c r="E264" s="133">
        <f t="shared" si="28"/>
        <v>6.3700045898960481E-3</v>
      </c>
      <c r="F264" s="73">
        <f t="shared" si="28"/>
        <v>0.78132979907737732</v>
      </c>
      <c r="G264" s="43">
        <f t="shared" si="23"/>
        <v>4.9770744063454509E-3</v>
      </c>
      <c r="H264" s="84"/>
      <c r="I264" s="133"/>
      <c r="J264" s="73"/>
      <c r="K264" s="43"/>
      <c r="L264" s="133"/>
      <c r="M264" s="73"/>
      <c r="N264" s="43"/>
      <c r="O264" s="84"/>
      <c r="P264" s="133"/>
      <c r="Q264" s="73"/>
      <c r="R264" s="43"/>
      <c r="S264" s="133"/>
      <c r="T264" s="73"/>
      <c r="U264" s="43"/>
      <c r="V264" s="185"/>
      <c r="W264" s="185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  <c r="AH264" s="185"/>
      <c r="AI264" s="185"/>
      <c r="AJ264" s="185"/>
      <c r="AK264" s="185"/>
      <c r="AL264" s="185"/>
      <c r="AM264" s="185"/>
      <c r="AN264" s="185"/>
      <c r="AO264" s="185"/>
      <c r="AP264" s="185"/>
      <c r="AQ264" s="185"/>
      <c r="AR264" s="185"/>
      <c r="AS264" s="185"/>
      <c r="AT264" s="185"/>
      <c r="AU264" s="185"/>
      <c r="AV264" s="185"/>
      <c r="AW264" s="185"/>
      <c r="AX264" s="185"/>
      <c r="AY264" s="185"/>
      <c r="AZ264" s="185"/>
      <c r="BA264" s="185"/>
      <c r="BB264" s="185"/>
      <c r="BC264" s="185"/>
      <c r="BD264" s="185"/>
      <c r="BE264" s="185"/>
      <c r="BF264" s="185"/>
      <c r="BG264" s="185"/>
      <c r="BH264" s="185"/>
      <c r="BI264" s="185"/>
      <c r="BJ264" s="185"/>
    </row>
    <row r="265" spans="1:62" x14ac:dyDescent="0.3">
      <c r="A265" s="84">
        <f t="shared" si="29"/>
        <v>58</v>
      </c>
      <c r="B265" s="133">
        <f t="shared" si="29"/>
        <v>1.9958535009510074E-3</v>
      </c>
      <c r="C265" s="73">
        <f t="shared" si="29"/>
        <v>0.78132979907737732</v>
      </c>
      <c r="D265" s="43">
        <f t="shared" si="22"/>
        <v>1.5594198148859307E-3</v>
      </c>
      <c r="E265" s="133">
        <f t="shared" si="28"/>
        <v>6.2670933937532623E-3</v>
      </c>
      <c r="F265" s="73">
        <f t="shared" si="28"/>
        <v>0.78132979907737732</v>
      </c>
      <c r="G265" s="43">
        <f t="shared" si="23"/>
        <v>4.8966668221403949E-3</v>
      </c>
      <c r="H265" s="84"/>
      <c r="I265" s="133"/>
      <c r="J265" s="73"/>
      <c r="K265" s="43"/>
      <c r="L265" s="133"/>
      <c r="M265" s="73"/>
      <c r="N265" s="43"/>
      <c r="O265" s="84"/>
      <c r="P265" s="133"/>
      <c r="Q265" s="73"/>
      <c r="R265" s="43"/>
      <c r="S265" s="133"/>
      <c r="T265" s="73"/>
      <c r="U265" s="43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185"/>
      <c r="AJ265" s="185"/>
      <c r="AK265" s="185"/>
      <c r="AL265" s="185"/>
      <c r="AM265" s="185"/>
      <c r="AN265" s="185"/>
      <c r="AO265" s="185"/>
      <c r="AP265" s="185"/>
      <c r="AQ265" s="185"/>
      <c r="AR265" s="185"/>
      <c r="AS265" s="185"/>
      <c r="AT265" s="185"/>
      <c r="AU265" s="185"/>
      <c r="AV265" s="185"/>
      <c r="AW265" s="185"/>
      <c r="AX265" s="185"/>
      <c r="AY265" s="185"/>
      <c r="AZ265" s="185"/>
      <c r="BA265" s="185"/>
      <c r="BB265" s="185"/>
      <c r="BC265" s="185"/>
      <c r="BD265" s="185"/>
      <c r="BE265" s="185"/>
      <c r="BF265" s="185"/>
      <c r="BG265" s="185"/>
      <c r="BH265" s="185"/>
      <c r="BI265" s="185"/>
      <c r="BJ265" s="185"/>
    </row>
    <row r="266" spans="1:62" x14ac:dyDescent="0.3">
      <c r="A266" s="84">
        <f t="shared" si="29"/>
        <v>59</v>
      </c>
      <c r="B266" s="133">
        <f t="shared" si="29"/>
        <v>1.6857024029339046E-3</v>
      </c>
      <c r="C266" s="73">
        <f t="shared" si="29"/>
        <v>0.79037114513023266</v>
      </c>
      <c r="D266" s="43">
        <f t="shared" si="22"/>
        <v>1.332330538555655E-3</v>
      </c>
      <c r="E266" s="133">
        <f t="shared" si="28"/>
        <v>5.6334666075848671E-3</v>
      </c>
      <c r="F266" s="73">
        <f t="shared" si="28"/>
        <v>0.79037114513023266</v>
      </c>
      <c r="G266" s="43">
        <f t="shared" si="23"/>
        <v>4.4525294536897787E-3</v>
      </c>
      <c r="H266" s="84"/>
      <c r="I266" s="133"/>
      <c r="J266" s="73"/>
      <c r="K266" s="43"/>
      <c r="L266" s="133"/>
      <c r="M266" s="73"/>
      <c r="N266" s="43"/>
      <c r="O266" s="84"/>
      <c r="P266" s="133"/>
      <c r="Q266" s="73"/>
      <c r="R266" s="43"/>
      <c r="S266" s="133"/>
      <c r="T266" s="73"/>
      <c r="U266" s="43"/>
      <c r="V266" s="185"/>
      <c r="W266" s="185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  <c r="AH266" s="185"/>
      <c r="AI266" s="185"/>
      <c r="AJ266" s="185"/>
      <c r="AK266" s="185"/>
      <c r="AL266" s="185"/>
      <c r="AM266" s="185"/>
      <c r="AN266" s="185"/>
      <c r="AO266" s="185"/>
      <c r="AP266" s="185"/>
      <c r="AQ266" s="185"/>
      <c r="AR266" s="185"/>
      <c r="AS266" s="185"/>
      <c r="AT266" s="185"/>
      <c r="AU266" s="185"/>
      <c r="AV266" s="185"/>
      <c r="AW266" s="185"/>
      <c r="AX266" s="185"/>
      <c r="AY266" s="185"/>
      <c r="AZ266" s="185"/>
      <c r="BA266" s="185"/>
      <c r="BB266" s="185"/>
      <c r="BC266" s="185"/>
      <c r="BD266" s="185"/>
      <c r="BE266" s="185"/>
      <c r="BF266" s="185"/>
      <c r="BG266" s="185"/>
      <c r="BH266" s="185"/>
      <c r="BI266" s="185"/>
      <c r="BJ266" s="185"/>
    </row>
    <row r="267" spans="1:62" x14ac:dyDescent="0.3">
      <c r="A267" s="84">
        <f t="shared" si="29"/>
        <v>60</v>
      </c>
      <c r="B267" s="133">
        <f t="shared" si="29"/>
        <v>1.4152415734016233E-3</v>
      </c>
      <c r="C267" s="73">
        <f t="shared" si="29"/>
        <v>0.79037114513023266</v>
      </c>
      <c r="D267" s="43">
        <f t="shared" si="22"/>
        <v>1.1185661030053533E-3</v>
      </c>
      <c r="E267" s="133">
        <f t="shared" si="28"/>
        <v>4.689972225317118E-3</v>
      </c>
      <c r="F267" s="73">
        <f t="shared" si="28"/>
        <v>0.79037114513023266</v>
      </c>
      <c r="G267" s="43">
        <f t="shared" si="23"/>
        <v>3.7068187183528761E-3</v>
      </c>
      <c r="H267" s="84"/>
      <c r="I267" s="133"/>
      <c r="J267" s="73"/>
      <c r="K267" s="43"/>
      <c r="L267" s="133"/>
      <c r="M267" s="73"/>
      <c r="N267" s="43"/>
      <c r="O267" s="84"/>
      <c r="P267" s="133"/>
      <c r="Q267" s="73"/>
      <c r="R267" s="43"/>
      <c r="S267" s="133"/>
      <c r="T267" s="73"/>
      <c r="U267" s="43"/>
      <c r="V267" s="185"/>
      <c r="W267" s="185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  <c r="AH267" s="185"/>
      <c r="AI267" s="185"/>
      <c r="AJ267" s="185"/>
      <c r="AK267" s="185"/>
      <c r="AL267" s="185"/>
      <c r="AM267" s="185"/>
      <c r="AN267" s="185"/>
      <c r="AO267" s="185"/>
      <c r="AP267" s="185"/>
      <c r="AQ267" s="185"/>
      <c r="AR267" s="185"/>
      <c r="AS267" s="185"/>
      <c r="AT267" s="185"/>
      <c r="AU267" s="185"/>
      <c r="AV267" s="185"/>
      <c r="AW267" s="185"/>
      <c r="AX267" s="185"/>
      <c r="AY267" s="185"/>
      <c r="AZ267" s="185"/>
      <c r="BA267" s="185"/>
      <c r="BB267" s="185"/>
      <c r="BC267" s="185"/>
      <c r="BD267" s="185"/>
      <c r="BE267" s="185"/>
      <c r="BF267" s="185"/>
      <c r="BG267" s="185"/>
      <c r="BH267" s="185"/>
      <c r="BI267" s="185"/>
      <c r="BJ267" s="185"/>
    </row>
    <row r="268" spans="1:62" x14ac:dyDescent="0.3">
      <c r="A268" s="84">
        <f t="shared" si="29"/>
        <v>61</v>
      </c>
      <c r="B268" s="133">
        <f t="shared" si="29"/>
        <v>1.292768744934175E-3</v>
      </c>
      <c r="C268" s="73">
        <f t="shared" si="29"/>
        <v>0.79941249118308799</v>
      </c>
      <c r="D268" s="43">
        <f t="shared" si="22"/>
        <v>1.033455482911463E-3</v>
      </c>
      <c r="E268" s="133">
        <f t="shared" si="28"/>
        <v>4.5306441475423363E-3</v>
      </c>
      <c r="F268" s="73">
        <f t="shared" si="28"/>
        <v>0.79941249118308799</v>
      </c>
      <c r="G268" s="43">
        <f t="shared" si="23"/>
        <v>3.6218535246508973E-3</v>
      </c>
      <c r="H268" s="84"/>
      <c r="I268" s="133"/>
      <c r="J268" s="73"/>
      <c r="K268" s="43"/>
      <c r="L268" s="133"/>
      <c r="M268" s="73"/>
      <c r="N268" s="43"/>
      <c r="O268" s="84"/>
      <c r="P268" s="133"/>
      <c r="Q268" s="73"/>
      <c r="R268" s="43"/>
      <c r="S268" s="133"/>
      <c r="T268" s="73"/>
      <c r="U268" s="43"/>
      <c r="V268" s="185"/>
      <c r="W268" s="185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  <c r="AH268" s="185"/>
      <c r="AI268" s="185"/>
      <c r="AJ268" s="185"/>
      <c r="AK268" s="185"/>
      <c r="AL268" s="185"/>
      <c r="AM268" s="185"/>
      <c r="AN268" s="185"/>
      <c r="AO268" s="185"/>
      <c r="AP268" s="185"/>
      <c r="AQ268" s="185"/>
      <c r="AR268" s="185"/>
      <c r="AS268" s="185"/>
      <c r="AT268" s="185"/>
      <c r="AU268" s="185"/>
      <c r="AV268" s="185"/>
      <c r="AW268" s="185"/>
      <c r="AX268" s="185"/>
      <c r="AY268" s="185"/>
      <c r="AZ268" s="185"/>
      <c r="BA268" s="185"/>
      <c r="BB268" s="185"/>
      <c r="BC268" s="185"/>
      <c r="BD268" s="185"/>
      <c r="BE268" s="185"/>
      <c r="BF268" s="185"/>
      <c r="BG268" s="185"/>
      <c r="BH268" s="185"/>
      <c r="BI268" s="185"/>
      <c r="BJ268" s="185"/>
    </row>
    <row r="269" spans="1:62" x14ac:dyDescent="0.3">
      <c r="A269" s="84">
        <f t="shared" si="29"/>
        <v>62</v>
      </c>
      <c r="B269" s="133">
        <f t="shared" si="29"/>
        <v>1.154986812908296E-3</v>
      </c>
      <c r="C269" s="73">
        <f t="shared" si="29"/>
        <v>0.79941249118308799</v>
      </c>
      <c r="D269" s="43">
        <f t="shared" si="22"/>
        <v>9.2331088539063613E-4</v>
      </c>
      <c r="E269" s="133">
        <f t="shared" si="28"/>
        <v>4.3477854105944099E-3</v>
      </c>
      <c r="F269" s="73">
        <f t="shared" si="28"/>
        <v>0.79941249118308799</v>
      </c>
      <c r="G269" s="43">
        <f t="shared" si="23"/>
        <v>3.4756739662127624E-3</v>
      </c>
      <c r="H269" s="84"/>
      <c r="I269" s="133"/>
      <c r="J269" s="73"/>
      <c r="K269" s="43"/>
      <c r="L269" s="133"/>
      <c r="M269" s="73"/>
      <c r="N269" s="43"/>
      <c r="O269" s="84"/>
      <c r="P269" s="133"/>
      <c r="Q269" s="73"/>
      <c r="R269" s="43"/>
      <c r="S269" s="133"/>
      <c r="T269" s="73"/>
      <c r="U269" s="43"/>
      <c r="V269" s="185"/>
      <c r="W269" s="185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  <c r="AH269" s="185"/>
      <c r="AI269" s="185"/>
      <c r="AJ269" s="185"/>
      <c r="AK269" s="185"/>
      <c r="AL269" s="185"/>
      <c r="AM269" s="185"/>
      <c r="AN269" s="185"/>
      <c r="AO269" s="185"/>
      <c r="AP269" s="185"/>
      <c r="AQ269" s="185"/>
      <c r="AR269" s="185"/>
      <c r="AS269" s="185"/>
      <c r="AT269" s="185"/>
      <c r="AU269" s="185"/>
      <c r="AV269" s="185"/>
      <c r="AW269" s="185"/>
      <c r="AX269" s="185"/>
      <c r="AY269" s="185"/>
      <c r="AZ269" s="185"/>
      <c r="BA269" s="185"/>
      <c r="BB269" s="185"/>
      <c r="BC269" s="185"/>
      <c r="BD269" s="185"/>
      <c r="BE269" s="185"/>
      <c r="BF269" s="185"/>
      <c r="BG269" s="185"/>
      <c r="BH269" s="185"/>
      <c r="BI269" s="185"/>
      <c r="BJ269" s="185"/>
    </row>
    <row r="270" spans="1:62" x14ac:dyDescent="0.3">
      <c r="A270" s="84">
        <f t="shared" si="29"/>
        <v>63</v>
      </c>
      <c r="B270" s="133">
        <f t="shared" si="29"/>
        <v>1.0155038693759244E-3</v>
      </c>
      <c r="C270" s="73">
        <f t="shared" si="29"/>
        <v>0.80845383723594322</v>
      </c>
      <c r="D270" s="43">
        <f t="shared" si="22"/>
        <v>8.2098799992491416E-4</v>
      </c>
      <c r="E270" s="133">
        <f t="shared" si="28"/>
        <v>3.777663054001729E-3</v>
      </c>
      <c r="F270" s="73">
        <f t="shared" si="28"/>
        <v>0.80845383723594322</v>
      </c>
      <c r="G270" s="43">
        <f t="shared" si="23"/>
        <v>3.0540661917921501E-3</v>
      </c>
      <c r="H270" s="84"/>
      <c r="I270" s="133"/>
      <c r="J270" s="73"/>
      <c r="K270" s="43"/>
      <c r="L270" s="133"/>
      <c r="M270" s="73"/>
      <c r="N270" s="43"/>
      <c r="O270" s="84"/>
      <c r="P270" s="133"/>
      <c r="Q270" s="73"/>
      <c r="R270" s="43"/>
      <c r="S270" s="133"/>
      <c r="T270" s="73"/>
      <c r="U270" s="43"/>
      <c r="V270" s="185"/>
      <c r="W270" s="185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  <c r="AH270" s="185"/>
      <c r="AI270" s="185"/>
      <c r="AJ270" s="185"/>
      <c r="AK270" s="185"/>
      <c r="AL270" s="185"/>
      <c r="AM270" s="185"/>
      <c r="AN270" s="185"/>
      <c r="AO270" s="185"/>
      <c r="AP270" s="185"/>
      <c r="AQ270" s="185"/>
      <c r="AR270" s="185"/>
      <c r="AS270" s="185"/>
      <c r="AT270" s="185"/>
      <c r="AU270" s="185"/>
      <c r="AV270" s="185"/>
      <c r="AW270" s="185"/>
      <c r="AX270" s="185"/>
      <c r="AY270" s="185"/>
      <c r="AZ270" s="185"/>
      <c r="BA270" s="185"/>
      <c r="BB270" s="185"/>
      <c r="BC270" s="185"/>
      <c r="BD270" s="185"/>
      <c r="BE270" s="185"/>
      <c r="BF270" s="185"/>
      <c r="BG270" s="185"/>
      <c r="BH270" s="185"/>
      <c r="BI270" s="185"/>
      <c r="BJ270" s="185"/>
    </row>
    <row r="271" spans="1:62" x14ac:dyDescent="0.3">
      <c r="A271" s="84">
        <f t="shared" si="29"/>
        <v>64</v>
      </c>
      <c r="B271" s="133">
        <f t="shared" si="29"/>
        <v>8.3037711708600851E-4</v>
      </c>
      <c r="C271" s="73">
        <f t="shared" si="29"/>
        <v>0.80845383723594322</v>
      </c>
      <c r="D271" s="43">
        <f t="shared" si="22"/>
        <v>6.7132156666110368E-4</v>
      </c>
      <c r="E271" s="133">
        <f t="shared" ref="E271:F286" si="30">E76</f>
        <v>3.5551140485689816E-3</v>
      </c>
      <c r="F271" s="73">
        <f t="shared" si="30"/>
        <v>0.80845383723594322</v>
      </c>
      <c r="G271" s="43">
        <f t="shared" si="23"/>
        <v>2.8741455943770027E-3</v>
      </c>
      <c r="H271" s="84"/>
      <c r="I271" s="133"/>
      <c r="J271" s="73"/>
      <c r="K271" s="43"/>
      <c r="L271" s="133"/>
      <c r="M271" s="73"/>
      <c r="N271" s="43"/>
      <c r="O271" s="84"/>
      <c r="P271" s="133"/>
      <c r="Q271" s="73"/>
      <c r="R271" s="43"/>
      <c r="S271" s="133"/>
      <c r="T271" s="73"/>
      <c r="U271" s="43"/>
      <c r="V271" s="185"/>
      <c r="W271" s="185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  <c r="AH271" s="185"/>
      <c r="AI271" s="185"/>
      <c r="AJ271" s="185"/>
      <c r="AK271" s="185"/>
      <c r="AL271" s="185"/>
      <c r="AM271" s="185"/>
      <c r="AN271" s="185"/>
      <c r="AO271" s="185"/>
      <c r="AP271" s="185"/>
      <c r="AQ271" s="185"/>
      <c r="AR271" s="185"/>
      <c r="AS271" s="185"/>
      <c r="AT271" s="185"/>
      <c r="AU271" s="185"/>
      <c r="AV271" s="185"/>
      <c r="AW271" s="185"/>
      <c r="AX271" s="185"/>
      <c r="AY271" s="185"/>
      <c r="AZ271" s="185"/>
      <c r="BA271" s="185"/>
      <c r="BB271" s="185"/>
      <c r="BC271" s="185"/>
      <c r="BD271" s="185"/>
      <c r="BE271" s="185"/>
      <c r="BF271" s="185"/>
      <c r="BG271" s="185"/>
      <c r="BH271" s="185"/>
      <c r="BI271" s="185"/>
      <c r="BJ271" s="185"/>
    </row>
    <row r="272" spans="1:62" x14ac:dyDescent="0.3">
      <c r="A272" s="84">
        <f t="shared" ref="A272:C287" si="31">A77</f>
        <v>65</v>
      </c>
      <c r="B272" s="133">
        <f t="shared" si="31"/>
        <v>7.2945043436746331E-4</v>
      </c>
      <c r="C272" s="73">
        <f t="shared" si="31"/>
        <v>0.82571458879139426</v>
      </c>
      <c r="D272" s="43">
        <f t="shared" si="22"/>
        <v>6.0231786545743391E-4</v>
      </c>
      <c r="E272" s="133">
        <f t="shared" si="30"/>
        <v>3.2880552420496848E-3</v>
      </c>
      <c r="F272" s="73">
        <f t="shared" si="30"/>
        <v>0.82571458879139426</v>
      </c>
      <c r="G272" s="43">
        <f t="shared" si="23"/>
        <v>2.7149951821124436E-3</v>
      </c>
      <c r="H272" s="84"/>
      <c r="I272" s="133"/>
      <c r="J272" s="73"/>
      <c r="K272" s="43"/>
      <c r="L272" s="133"/>
      <c r="M272" s="73"/>
      <c r="N272" s="43"/>
      <c r="O272" s="84"/>
      <c r="P272" s="133"/>
      <c r="Q272" s="73"/>
      <c r="R272" s="43"/>
      <c r="S272" s="133"/>
      <c r="T272" s="73"/>
      <c r="U272" s="43"/>
      <c r="V272" s="185"/>
      <c r="W272" s="185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  <c r="AH272" s="185"/>
      <c r="AI272" s="185"/>
      <c r="AJ272" s="185"/>
      <c r="AK272" s="185"/>
      <c r="AL272" s="185"/>
      <c r="AM272" s="185"/>
      <c r="AN272" s="185"/>
      <c r="AO272" s="185"/>
      <c r="AP272" s="185"/>
      <c r="AQ272" s="185"/>
      <c r="AR272" s="185"/>
      <c r="AS272" s="185"/>
      <c r="AT272" s="185"/>
      <c r="AU272" s="185"/>
      <c r="AV272" s="185"/>
      <c r="AW272" s="185"/>
      <c r="AX272" s="185"/>
      <c r="AY272" s="185"/>
      <c r="AZ272" s="185"/>
      <c r="BA272" s="185"/>
      <c r="BB272" s="185"/>
      <c r="BC272" s="185"/>
      <c r="BD272" s="185"/>
      <c r="BE272" s="185"/>
      <c r="BF272" s="185"/>
      <c r="BG272" s="185"/>
      <c r="BH272" s="185"/>
      <c r="BI272" s="185"/>
      <c r="BJ272" s="185"/>
    </row>
    <row r="273" spans="1:62" x14ac:dyDescent="0.3">
      <c r="A273" s="84">
        <f t="shared" si="31"/>
        <v>66</v>
      </c>
      <c r="B273" s="133">
        <f t="shared" si="31"/>
        <v>6.3362678616839501E-4</v>
      </c>
      <c r="C273" s="73">
        <f t="shared" si="31"/>
        <v>0.82571458879139426</v>
      </c>
      <c r="D273" s="43">
        <f t="shared" si="22"/>
        <v>5.2319488118824893E-4</v>
      </c>
      <c r="E273" s="133">
        <f t="shared" si="30"/>
        <v>2.9274408026733097E-3</v>
      </c>
      <c r="F273" s="73">
        <f t="shared" si="30"/>
        <v>0.82571458879139426</v>
      </c>
      <c r="G273" s="43">
        <f t="shared" si="23"/>
        <v>2.4172305785905412E-3</v>
      </c>
      <c r="H273" s="84"/>
      <c r="I273" s="133"/>
      <c r="J273" s="73"/>
      <c r="K273" s="43"/>
      <c r="L273" s="133"/>
      <c r="M273" s="73"/>
      <c r="N273" s="43"/>
      <c r="O273" s="84"/>
      <c r="P273" s="133"/>
      <c r="Q273" s="73"/>
      <c r="R273" s="43"/>
      <c r="S273" s="133"/>
      <c r="T273" s="73"/>
      <c r="U273" s="43"/>
      <c r="V273" s="185"/>
      <c r="W273" s="185"/>
      <c r="X273" s="185"/>
      <c r="Y273" s="185"/>
      <c r="Z273" s="185"/>
      <c r="AA273" s="185"/>
      <c r="AB273" s="185"/>
      <c r="AC273" s="185"/>
      <c r="AD273" s="185"/>
      <c r="AE273" s="185"/>
      <c r="AF273" s="185"/>
      <c r="AG273" s="185"/>
      <c r="AH273" s="185"/>
      <c r="AI273" s="185"/>
      <c r="AJ273" s="185"/>
      <c r="AK273" s="185"/>
      <c r="AL273" s="185"/>
      <c r="AM273" s="185"/>
      <c r="AN273" s="185"/>
      <c r="AO273" s="185"/>
      <c r="AP273" s="185"/>
      <c r="AQ273" s="185"/>
      <c r="AR273" s="185"/>
      <c r="AS273" s="185"/>
      <c r="AT273" s="185"/>
      <c r="AU273" s="185"/>
      <c r="AV273" s="185"/>
      <c r="AW273" s="185"/>
      <c r="AX273" s="185"/>
      <c r="AY273" s="185"/>
      <c r="AZ273" s="185"/>
      <c r="BA273" s="185"/>
      <c r="BB273" s="185"/>
      <c r="BC273" s="185"/>
      <c r="BD273" s="185"/>
      <c r="BE273" s="185"/>
      <c r="BF273" s="185"/>
      <c r="BG273" s="185"/>
      <c r="BH273" s="185"/>
      <c r="BI273" s="185"/>
      <c r="BJ273" s="185"/>
    </row>
    <row r="274" spans="1:62" x14ac:dyDescent="0.3">
      <c r="A274" s="84">
        <f t="shared" si="31"/>
        <v>67</v>
      </c>
      <c r="B274" s="133">
        <f t="shared" si="31"/>
        <v>5.5396274728100397E-4</v>
      </c>
      <c r="C274" s="73">
        <f t="shared" si="31"/>
        <v>0.83475593484424959</v>
      </c>
      <c r="D274" s="43">
        <f t="shared" si="22"/>
        <v>4.6242369097544326E-4</v>
      </c>
      <c r="E274" s="133">
        <f t="shared" si="30"/>
        <v>2.5770324323358884E-3</v>
      </c>
      <c r="F274" s="73">
        <f t="shared" si="30"/>
        <v>0.83475593484424959</v>
      </c>
      <c r="G274" s="43">
        <f t="shared" si="23"/>
        <v>2.1511931171784948E-3</v>
      </c>
      <c r="H274" s="84"/>
      <c r="I274" s="133"/>
      <c r="J274" s="73"/>
      <c r="K274" s="43"/>
      <c r="L274" s="133"/>
      <c r="M274" s="73"/>
      <c r="N274" s="43"/>
      <c r="O274" s="84"/>
      <c r="P274" s="133"/>
      <c r="Q274" s="73"/>
      <c r="R274" s="43"/>
      <c r="S274" s="133"/>
      <c r="T274" s="73"/>
      <c r="U274" s="43"/>
      <c r="V274" s="185"/>
      <c r="W274" s="185"/>
      <c r="X274" s="185"/>
      <c r="Y274" s="185"/>
      <c r="Z274" s="185"/>
      <c r="AA274" s="185"/>
      <c r="AB274" s="185"/>
      <c r="AC274" s="185"/>
      <c r="AD274" s="185"/>
      <c r="AE274" s="185"/>
      <c r="AF274" s="185"/>
      <c r="AG274" s="185"/>
      <c r="AH274" s="185"/>
      <c r="AI274" s="185"/>
      <c r="AJ274" s="185"/>
      <c r="AK274" s="185"/>
      <c r="AL274" s="185"/>
      <c r="AM274" s="185"/>
      <c r="AN274" s="185"/>
      <c r="AO274" s="185"/>
      <c r="AP274" s="185"/>
      <c r="AQ274" s="185"/>
      <c r="AR274" s="185"/>
      <c r="AS274" s="185"/>
      <c r="AT274" s="185"/>
      <c r="AU274" s="185"/>
      <c r="AV274" s="185"/>
      <c r="AW274" s="185"/>
      <c r="AX274" s="185"/>
      <c r="AY274" s="185"/>
      <c r="AZ274" s="185"/>
      <c r="BA274" s="185"/>
      <c r="BB274" s="185"/>
      <c r="BC274" s="185"/>
      <c r="BD274" s="185"/>
      <c r="BE274" s="185"/>
      <c r="BF274" s="185"/>
      <c r="BG274" s="185"/>
      <c r="BH274" s="185"/>
      <c r="BI274" s="185"/>
      <c r="BJ274" s="185"/>
    </row>
    <row r="275" spans="1:62" x14ac:dyDescent="0.3">
      <c r="A275" s="84">
        <f t="shared" si="31"/>
        <v>68</v>
      </c>
      <c r="B275" s="133">
        <f t="shared" si="31"/>
        <v>4.3602594949753538E-4</v>
      </c>
      <c r="C275" s="73">
        <f t="shared" si="31"/>
        <v>0.84379728089710482</v>
      </c>
      <c r="D275" s="43">
        <f t="shared" si="22"/>
        <v>3.6791751058659871E-4</v>
      </c>
      <c r="E275" s="133">
        <f t="shared" si="30"/>
        <v>2.3153601622538174E-3</v>
      </c>
      <c r="F275" s="73">
        <f t="shared" si="30"/>
        <v>0.84379728089710482</v>
      </c>
      <c r="G275" s="43">
        <f t="shared" si="23"/>
        <v>1.9536946092072504E-3</v>
      </c>
      <c r="H275" s="84"/>
      <c r="I275" s="133"/>
      <c r="J275" s="73"/>
      <c r="K275" s="43"/>
      <c r="L275" s="133"/>
      <c r="M275" s="73"/>
      <c r="N275" s="43"/>
      <c r="O275" s="84"/>
      <c r="P275" s="133"/>
      <c r="Q275" s="73"/>
      <c r="R275" s="43"/>
      <c r="S275" s="133"/>
      <c r="T275" s="73"/>
      <c r="U275" s="43"/>
      <c r="V275" s="185"/>
      <c r="W275" s="185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  <c r="AH275" s="185"/>
      <c r="AI275" s="185"/>
      <c r="AJ275" s="185"/>
      <c r="AK275" s="185"/>
      <c r="AL275" s="185"/>
      <c r="AM275" s="185"/>
      <c r="AN275" s="185"/>
      <c r="AO275" s="185"/>
      <c r="AP275" s="185"/>
      <c r="AQ275" s="185"/>
      <c r="AR275" s="185"/>
      <c r="AS275" s="185"/>
      <c r="AT275" s="185"/>
      <c r="AU275" s="185"/>
      <c r="AV275" s="185"/>
      <c r="AW275" s="185"/>
      <c r="AX275" s="185"/>
      <c r="AY275" s="185"/>
      <c r="AZ275" s="185"/>
      <c r="BA275" s="185"/>
      <c r="BB275" s="185"/>
      <c r="BC275" s="185"/>
      <c r="BD275" s="185"/>
      <c r="BE275" s="185"/>
      <c r="BF275" s="185"/>
      <c r="BG275" s="185"/>
      <c r="BH275" s="185"/>
      <c r="BI275" s="185"/>
      <c r="BJ275" s="185"/>
    </row>
    <row r="276" spans="1:62" x14ac:dyDescent="0.3">
      <c r="A276" s="84">
        <f t="shared" si="31"/>
        <v>69</v>
      </c>
      <c r="B276" s="133">
        <f t="shared" si="31"/>
        <v>4.0257272320318611E-4</v>
      </c>
      <c r="C276" s="73">
        <f t="shared" si="31"/>
        <v>0.85283862694996015</v>
      </c>
      <c r="D276" s="43">
        <f t="shared" ref="D276:D291" si="32">B276*C276</f>
        <v>3.4332956850411159E-4</v>
      </c>
      <c r="E276" s="133">
        <f t="shared" si="30"/>
        <v>2.1690731726954765E-3</v>
      </c>
      <c r="F276" s="73">
        <f t="shared" si="30"/>
        <v>0.85283862694996015</v>
      </c>
      <c r="G276" s="43">
        <f t="shared" ref="G276:G290" si="33">E276*F276</f>
        <v>1.8498693863556041E-3</v>
      </c>
      <c r="H276" s="84"/>
      <c r="I276" s="133"/>
      <c r="J276" s="73"/>
      <c r="K276" s="43"/>
      <c r="L276" s="133"/>
      <c r="M276" s="73"/>
      <c r="N276" s="43"/>
      <c r="O276" s="84"/>
      <c r="P276" s="133"/>
      <c r="Q276" s="73"/>
      <c r="R276" s="43"/>
      <c r="S276" s="133"/>
      <c r="T276" s="73"/>
      <c r="U276" s="43"/>
      <c r="V276" s="185"/>
      <c r="W276" s="185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  <c r="AH276" s="185"/>
      <c r="AI276" s="185"/>
      <c r="AJ276" s="185"/>
      <c r="AK276" s="185"/>
      <c r="AL276" s="185"/>
      <c r="AM276" s="185"/>
      <c r="AN276" s="185"/>
      <c r="AO276" s="185"/>
      <c r="AP276" s="185"/>
      <c r="AQ276" s="185"/>
      <c r="AR276" s="185"/>
      <c r="AS276" s="185"/>
      <c r="AT276" s="185"/>
      <c r="AU276" s="185"/>
      <c r="AV276" s="185"/>
      <c r="AW276" s="185"/>
      <c r="AX276" s="185"/>
      <c r="AY276" s="185"/>
      <c r="AZ276" s="185"/>
      <c r="BA276" s="185"/>
      <c r="BB276" s="185"/>
      <c r="BC276" s="185"/>
      <c r="BD276" s="185"/>
      <c r="BE276" s="185"/>
      <c r="BF276" s="185"/>
      <c r="BG276" s="185"/>
      <c r="BH276" s="185"/>
      <c r="BI276" s="185"/>
      <c r="BJ276" s="185"/>
    </row>
    <row r="277" spans="1:62" x14ac:dyDescent="0.3">
      <c r="A277" s="84">
        <f t="shared" si="31"/>
        <v>70</v>
      </c>
      <c r="B277" s="133">
        <f t="shared" si="31"/>
        <v>3.3935179554522095E-4</v>
      </c>
      <c r="C277" s="73">
        <f t="shared" si="31"/>
        <v>0.86105803245255597</v>
      </c>
      <c r="D277" s="43">
        <f t="shared" si="32"/>
        <v>2.9220158938141001E-4</v>
      </c>
      <c r="E277" s="133">
        <f t="shared" si="30"/>
        <v>1.8317058905744968E-3</v>
      </c>
      <c r="F277" s="73">
        <f t="shared" si="30"/>
        <v>0.86105803245255597</v>
      </c>
      <c r="G277" s="43">
        <f t="shared" si="33"/>
        <v>1.577205070169833E-3</v>
      </c>
      <c r="H277" s="84"/>
      <c r="I277" s="133"/>
      <c r="J277" s="73"/>
      <c r="K277" s="43"/>
      <c r="L277" s="133"/>
      <c r="M277" s="73"/>
      <c r="N277" s="43"/>
      <c r="O277" s="84"/>
      <c r="P277" s="133"/>
      <c r="Q277" s="73"/>
      <c r="R277" s="43"/>
      <c r="S277" s="133"/>
      <c r="T277" s="73"/>
      <c r="U277" s="43"/>
      <c r="V277" s="185"/>
      <c r="W277" s="185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  <c r="AH277" s="185"/>
      <c r="AI277" s="185"/>
      <c r="AJ277" s="185"/>
      <c r="AK277" s="185"/>
      <c r="AL277" s="185"/>
      <c r="AM277" s="185"/>
      <c r="AN277" s="185"/>
      <c r="AO277" s="185"/>
      <c r="AP277" s="185"/>
      <c r="AQ277" s="185"/>
      <c r="AR277" s="185"/>
      <c r="AS277" s="185"/>
      <c r="AT277" s="185"/>
      <c r="AU277" s="185"/>
      <c r="AV277" s="185"/>
      <c r="AW277" s="185"/>
      <c r="AX277" s="185"/>
      <c r="AY277" s="185"/>
      <c r="AZ277" s="185"/>
      <c r="BA277" s="185"/>
      <c r="BB277" s="185"/>
      <c r="BC277" s="185"/>
      <c r="BD277" s="185"/>
      <c r="BE277" s="185"/>
      <c r="BF277" s="185"/>
      <c r="BG277" s="185"/>
      <c r="BH277" s="185"/>
      <c r="BI277" s="185"/>
      <c r="BJ277" s="185"/>
    </row>
    <row r="278" spans="1:62" x14ac:dyDescent="0.3">
      <c r="A278" s="84">
        <f t="shared" si="31"/>
        <v>71</v>
      </c>
      <c r="B278" s="133">
        <f t="shared" si="31"/>
        <v>2.7783187939374817E-4</v>
      </c>
      <c r="C278" s="73">
        <f t="shared" si="31"/>
        <v>0.87009937850541086</v>
      </c>
      <c r="D278" s="43">
        <f t="shared" si="32"/>
        <v>2.4174134558949055E-4</v>
      </c>
      <c r="E278" s="133">
        <f t="shared" si="30"/>
        <v>1.5898787547348363E-3</v>
      </c>
      <c r="F278" s="73">
        <f t="shared" si="30"/>
        <v>0.87009937850541086</v>
      </c>
      <c r="G278" s="43">
        <f t="shared" si="33"/>
        <v>1.3833525163937377E-3</v>
      </c>
      <c r="H278" s="84"/>
      <c r="I278" s="133"/>
      <c r="J278" s="73"/>
      <c r="K278" s="43"/>
      <c r="L278" s="133"/>
      <c r="M278" s="73"/>
      <c r="N278" s="43"/>
      <c r="O278" s="84"/>
      <c r="P278" s="133"/>
      <c r="Q278" s="73"/>
      <c r="R278" s="43"/>
      <c r="S278" s="133"/>
      <c r="T278" s="73"/>
      <c r="U278" s="43"/>
      <c r="V278" s="185"/>
      <c r="W278" s="185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  <c r="AH278" s="185"/>
      <c r="AI278" s="185"/>
      <c r="AJ278" s="185"/>
      <c r="AK278" s="185"/>
      <c r="AL278" s="185"/>
      <c r="AM278" s="185"/>
      <c r="AN278" s="185"/>
      <c r="AO278" s="185"/>
      <c r="AP278" s="185"/>
      <c r="AQ278" s="185"/>
      <c r="AR278" s="185"/>
      <c r="AS278" s="185"/>
      <c r="AT278" s="185"/>
      <c r="AU278" s="185"/>
      <c r="AV278" s="185"/>
      <c r="AW278" s="185"/>
      <c r="AX278" s="185"/>
      <c r="AY278" s="185"/>
      <c r="AZ278" s="185"/>
      <c r="BA278" s="185"/>
      <c r="BB278" s="185"/>
      <c r="BC278" s="185"/>
      <c r="BD278" s="185"/>
      <c r="BE278" s="185"/>
      <c r="BF278" s="185"/>
      <c r="BG278" s="185"/>
      <c r="BH278" s="185"/>
      <c r="BI278" s="185"/>
      <c r="BJ278" s="185"/>
    </row>
    <row r="279" spans="1:62" x14ac:dyDescent="0.3">
      <c r="A279" s="84">
        <f t="shared" si="31"/>
        <v>72</v>
      </c>
      <c r="B279" s="133">
        <f t="shared" si="31"/>
        <v>2.2453351885698831E-4</v>
      </c>
      <c r="C279" s="73">
        <f t="shared" si="31"/>
        <v>0.87914072455826642</v>
      </c>
      <c r="D279" s="43">
        <f t="shared" si="32"/>
        <v>1.9739656045554988E-4</v>
      </c>
      <c r="E279" s="133">
        <f t="shared" si="30"/>
        <v>1.2978717794536522E-3</v>
      </c>
      <c r="F279" s="73">
        <f t="shared" si="30"/>
        <v>0.87914072455826642</v>
      </c>
      <c r="G279" s="43">
        <f t="shared" si="33"/>
        <v>1.1410119365726102E-3</v>
      </c>
      <c r="H279" s="84"/>
      <c r="I279" s="133"/>
      <c r="J279" s="73"/>
      <c r="K279" s="43"/>
      <c r="L279" s="133"/>
      <c r="M279" s="73"/>
      <c r="N279" s="43"/>
      <c r="O279" s="84"/>
      <c r="P279" s="133"/>
      <c r="Q279" s="73"/>
      <c r="R279" s="43"/>
      <c r="S279" s="133"/>
      <c r="T279" s="73"/>
      <c r="U279" s="43"/>
      <c r="V279" s="185"/>
      <c r="W279" s="185"/>
      <c r="X279" s="185"/>
      <c r="Y279" s="185"/>
      <c r="Z279" s="185"/>
      <c r="AA279" s="185"/>
      <c r="AB279" s="185"/>
      <c r="AC279" s="185"/>
      <c r="AD279" s="185"/>
      <c r="AE279" s="185"/>
      <c r="AF279" s="185"/>
      <c r="AG279" s="185"/>
      <c r="AH279" s="185"/>
      <c r="AI279" s="185"/>
      <c r="AJ279" s="185"/>
      <c r="AK279" s="185"/>
      <c r="AL279" s="185"/>
      <c r="AM279" s="185"/>
      <c r="AN279" s="185"/>
      <c r="AO279" s="185"/>
      <c r="AP279" s="185"/>
      <c r="AQ279" s="185"/>
      <c r="AR279" s="185"/>
      <c r="AS279" s="185"/>
      <c r="AT279" s="185"/>
      <c r="AU279" s="185"/>
      <c r="AV279" s="185"/>
      <c r="AW279" s="185"/>
      <c r="AX279" s="185"/>
      <c r="AY279" s="185"/>
      <c r="AZ279" s="185"/>
      <c r="BA279" s="185"/>
      <c r="BB279" s="185"/>
      <c r="BC279" s="185"/>
      <c r="BD279" s="185"/>
      <c r="BE279" s="185"/>
      <c r="BF279" s="185"/>
      <c r="BG279" s="185"/>
      <c r="BH279" s="185"/>
      <c r="BI279" s="185"/>
      <c r="BJ279" s="185"/>
    </row>
    <row r="280" spans="1:62" x14ac:dyDescent="0.3">
      <c r="A280" s="84">
        <f t="shared" si="31"/>
        <v>73</v>
      </c>
      <c r="B280" s="133">
        <f t="shared" si="31"/>
        <v>1.805907216059363E-4</v>
      </c>
      <c r="C280" s="73">
        <f t="shared" si="31"/>
        <v>0.88818207061112164</v>
      </c>
      <c r="D280" s="43">
        <f t="shared" si="32"/>
        <v>1.6039744104911713E-4</v>
      </c>
      <c r="E280" s="133">
        <f t="shared" si="30"/>
        <v>1.0435705592330478E-3</v>
      </c>
      <c r="F280" s="73">
        <f t="shared" si="30"/>
        <v>0.88818207061112164</v>
      </c>
      <c r="G280" s="43">
        <f t="shared" si="33"/>
        <v>9.2688066012841465E-4</v>
      </c>
      <c r="H280" s="84"/>
      <c r="I280" s="133"/>
      <c r="J280" s="73"/>
      <c r="K280" s="43"/>
      <c r="L280" s="133"/>
      <c r="M280" s="73"/>
      <c r="N280" s="43"/>
      <c r="O280" s="84"/>
      <c r="P280" s="133"/>
      <c r="Q280" s="73"/>
      <c r="R280" s="43"/>
      <c r="S280" s="133"/>
      <c r="T280" s="73"/>
      <c r="U280" s="43"/>
      <c r="V280" s="185"/>
      <c r="W280" s="185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  <c r="AH280" s="185"/>
      <c r="AI280" s="185"/>
      <c r="AJ280" s="185"/>
      <c r="AK280" s="185"/>
      <c r="AL280" s="185"/>
      <c r="AM280" s="185"/>
      <c r="AN280" s="185"/>
      <c r="AO280" s="185"/>
      <c r="AP280" s="185"/>
      <c r="AQ280" s="185"/>
      <c r="AR280" s="185"/>
      <c r="AS280" s="185"/>
      <c r="AT280" s="185"/>
      <c r="AU280" s="185"/>
      <c r="AV280" s="185"/>
      <c r="AW280" s="185"/>
      <c r="AX280" s="185"/>
      <c r="AY280" s="185"/>
      <c r="AZ280" s="185"/>
      <c r="BA280" s="185"/>
      <c r="BB280" s="185"/>
      <c r="BC280" s="185"/>
      <c r="BD280" s="185"/>
      <c r="BE280" s="185"/>
      <c r="BF280" s="185"/>
      <c r="BG280" s="185"/>
      <c r="BH280" s="185"/>
      <c r="BI280" s="185"/>
      <c r="BJ280" s="185"/>
    </row>
    <row r="281" spans="1:62" x14ac:dyDescent="0.3">
      <c r="A281" s="84">
        <f t="shared" si="31"/>
        <v>74</v>
      </c>
      <c r="B281" s="133">
        <f t="shared" si="31"/>
        <v>1.2587485148043284E-4</v>
      </c>
      <c r="C281" s="73">
        <f t="shared" si="31"/>
        <v>0.89722341666397698</v>
      </c>
      <c r="D281" s="43">
        <f t="shared" si="32"/>
        <v>1.1293786431734462E-4</v>
      </c>
      <c r="E281" s="133">
        <f t="shared" si="30"/>
        <v>8.2300606722454173E-4</v>
      </c>
      <c r="F281" s="73">
        <f t="shared" si="30"/>
        <v>0.89722341666397698</v>
      </c>
      <c r="G281" s="43">
        <f t="shared" si="33"/>
        <v>7.3842031557038606E-4</v>
      </c>
      <c r="H281" s="84"/>
      <c r="I281" s="133"/>
      <c r="J281" s="73"/>
      <c r="K281" s="43"/>
      <c r="L281" s="133"/>
      <c r="M281" s="73"/>
      <c r="N281" s="43"/>
      <c r="O281" s="84"/>
      <c r="P281" s="133"/>
      <c r="Q281" s="73"/>
      <c r="R281" s="43"/>
      <c r="S281" s="133"/>
      <c r="T281" s="73"/>
      <c r="U281" s="43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185"/>
      <c r="AJ281" s="185"/>
      <c r="AK281" s="185"/>
      <c r="AL281" s="185"/>
      <c r="AM281" s="185"/>
      <c r="AN281" s="185"/>
      <c r="AO281" s="185"/>
      <c r="AP281" s="185"/>
      <c r="AQ281" s="185"/>
      <c r="AR281" s="185"/>
      <c r="AS281" s="185"/>
      <c r="AT281" s="185"/>
      <c r="AU281" s="185"/>
      <c r="AV281" s="185"/>
      <c r="AW281" s="185"/>
      <c r="AX281" s="185"/>
      <c r="AY281" s="185"/>
      <c r="AZ281" s="185"/>
      <c r="BA281" s="185"/>
      <c r="BB281" s="185"/>
      <c r="BC281" s="185"/>
      <c r="BD281" s="185"/>
      <c r="BE281" s="185"/>
      <c r="BF281" s="185"/>
      <c r="BG281" s="185"/>
      <c r="BH281" s="185"/>
      <c r="BI281" s="185"/>
      <c r="BJ281" s="185"/>
    </row>
    <row r="282" spans="1:62" x14ac:dyDescent="0.3">
      <c r="A282" s="84">
        <f t="shared" si="31"/>
        <v>75</v>
      </c>
      <c r="B282" s="133">
        <f t="shared" si="31"/>
        <v>9.6957655870063135E-5</v>
      </c>
      <c r="C282" s="73">
        <f t="shared" si="31"/>
        <v>0.89722341666397698</v>
      </c>
      <c r="D282" s="43">
        <f t="shared" si="32"/>
        <v>8.6992679271468145E-5</v>
      </c>
      <c r="E282" s="133">
        <f t="shared" si="30"/>
        <v>6.6963152972248285E-4</v>
      </c>
      <c r="F282" s="73">
        <f t="shared" si="30"/>
        <v>0.89722341666397698</v>
      </c>
      <c r="G282" s="43">
        <f t="shared" si="33"/>
        <v>6.0080908900353154E-4</v>
      </c>
      <c r="H282" s="84"/>
      <c r="I282" s="133"/>
      <c r="J282" s="73"/>
      <c r="K282" s="43"/>
      <c r="L282" s="133"/>
      <c r="M282" s="73"/>
      <c r="N282" s="43"/>
      <c r="O282" s="84"/>
      <c r="P282" s="133"/>
      <c r="Q282" s="73"/>
      <c r="R282" s="43"/>
      <c r="S282" s="133"/>
      <c r="T282" s="73"/>
      <c r="U282" s="43"/>
      <c r="V282" s="185"/>
      <c r="W282" s="185"/>
      <c r="X282" s="185"/>
      <c r="Y282" s="185"/>
      <c r="Z282" s="185"/>
      <c r="AA282" s="185"/>
      <c r="AB282" s="185"/>
      <c r="AC282" s="185"/>
      <c r="AD282" s="185"/>
      <c r="AE282" s="185"/>
      <c r="AF282" s="185"/>
      <c r="AG282" s="185"/>
      <c r="AH282" s="185"/>
      <c r="AI282" s="185"/>
      <c r="AJ282" s="185"/>
      <c r="AK282" s="185"/>
      <c r="AL282" s="185"/>
      <c r="AM282" s="185"/>
      <c r="AN282" s="185"/>
      <c r="AO282" s="185"/>
      <c r="AP282" s="185"/>
      <c r="AQ282" s="185"/>
      <c r="AR282" s="185"/>
      <c r="AS282" s="185"/>
      <c r="AT282" s="185"/>
      <c r="AU282" s="185"/>
      <c r="AV282" s="185"/>
      <c r="AW282" s="185"/>
      <c r="AX282" s="185"/>
      <c r="AY282" s="185"/>
      <c r="AZ282" s="185"/>
      <c r="BA282" s="185"/>
      <c r="BB282" s="185"/>
      <c r="BC282" s="185"/>
      <c r="BD282" s="185"/>
      <c r="BE282" s="185"/>
      <c r="BF282" s="185"/>
      <c r="BG282" s="185"/>
      <c r="BH282" s="185"/>
      <c r="BI282" s="185"/>
      <c r="BJ282" s="185"/>
    </row>
    <row r="283" spans="1:62" x14ac:dyDescent="0.3">
      <c r="A283" s="84">
        <f t="shared" si="31"/>
        <v>76</v>
      </c>
      <c r="B283" s="133">
        <f t="shared" si="31"/>
        <v>7.6262015874406386E-5</v>
      </c>
      <c r="C283" s="73">
        <f t="shared" si="31"/>
        <v>0.90544282216657268</v>
      </c>
      <c r="D283" s="43">
        <f t="shared" si="32"/>
        <v>6.9050894877434481E-5</v>
      </c>
      <c r="E283" s="133">
        <f t="shared" si="30"/>
        <v>4.377269610040277E-4</v>
      </c>
      <c r="F283" s="73">
        <f t="shared" si="30"/>
        <v>0.90544282216657268</v>
      </c>
      <c r="G283" s="43">
        <f t="shared" si="33"/>
        <v>3.9633673490988415E-4</v>
      </c>
      <c r="H283" s="84"/>
      <c r="I283" s="133"/>
      <c r="J283" s="73"/>
      <c r="K283" s="43"/>
      <c r="L283" s="133"/>
      <c r="M283" s="73"/>
      <c r="N283" s="43"/>
      <c r="O283" s="84"/>
      <c r="P283" s="133"/>
      <c r="Q283" s="73"/>
      <c r="R283" s="43"/>
      <c r="S283" s="133"/>
      <c r="T283" s="73"/>
      <c r="U283" s="43"/>
      <c r="V283" s="185"/>
      <c r="W283" s="185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  <c r="AH283" s="185"/>
      <c r="AI283" s="185"/>
      <c r="AJ283" s="185"/>
      <c r="AK283" s="185"/>
      <c r="AL283" s="185"/>
      <c r="AM283" s="185"/>
      <c r="AN283" s="185"/>
      <c r="AO283" s="185"/>
      <c r="AP283" s="185"/>
      <c r="AQ283" s="185"/>
      <c r="AR283" s="185"/>
      <c r="AS283" s="185"/>
      <c r="AT283" s="185"/>
      <c r="AU283" s="185"/>
      <c r="AV283" s="185"/>
      <c r="AW283" s="185"/>
      <c r="AX283" s="185"/>
      <c r="AY283" s="185"/>
      <c r="AZ283" s="185"/>
      <c r="BA283" s="185"/>
      <c r="BB283" s="185"/>
      <c r="BC283" s="185"/>
      <c r="BD283" s="185"/>
      <c r="BE283" s="185"/>
      <c r="BF283" s="185"/>
      <c r="BG283" s="185"/>
      <c r="BH283" s="185"/>
      <c r="BI283" s="185"/>
      <c r="BJ283" s="185"/>
    </row>
    <row r="284" spans="1:62" x14ac:dyDescent="0.3">
      <c r="A284" s="84">
        <f t="shared" si="31"/>
        <v>77</v>
      </c>
      <c r="B284" s="133">
        <f t="shared" si="31"/>
        <v>4.2241785744559672E-5</v>
      </c>
      <c r="C284" s="73">
        <f t="shared" si="31"/>
        <v>0.90544282216657268</v>
      </c>
      <c r="D284" s="43">
        <f t="shared" si="32"/>
        <v>3.8247521697909809E-5</v>
      </c>
      <c r="E284" s="133">
        <f t="shared" si="30"/>
        <v>3.1638814020757441E-4</v>
      </c>
      <c r="F284" s="73">
        <f t="shared" si="30"/>
        <v>0.90544282216657268</v>
      </c>
      <c r="G284" s="43">
        <f t="shared" si="33"/>
        <v>2.8647137056957947E-4</v>
      </c>
      <c r="H284" s="84"/>
      <c r="I284" s="133"/>
      <c r="J284" s="73"/>
      <c r="K284" s="43"/>
      <c r="L284" s="133"/>
      <c r="M284" s="73"/>
      <c r="N284" s="43"/>
      <c r="O284" s="84"/>
      <c r="P284" s="133"/>
      <c r="Q284" s="73"/>
      <c r="R284" s="43"/>
      <c r="S284" s="133"/>
      <c r="T284" s="73"/>
      <c r="U284" s="43"/>
      <c r="V284" s="185"/>
      <c r="W284" s="185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  <c r="AH284" s="185"/>
      <c r="AI284" s="185"/>
      <c r="AJ284" s="185"/>
      <c r="AK284" s="185"/>
      <c r="AL284" s="185"/>
      <c r="AM284" s="185"/>
      <c r="AN284" s="185"/>
      <c r="AO284" s="185"/>
      <c r="AP284" s="185"/>
      <c r="AQ284" s="185"/>
      <c r="AR284" s="185"/>
      <c r="AS284" s="185"/>
      <c r="AT284" s="185"/>
      <c r="AU284" s="185"/>
      <c r="AV284" s="185"/>
      <c r="AW284" s="185"/>
      <c r="AX284" s="185"/>
      <c r="AY284" s="185"/>
      <c r="AZ284" s="185"/>
      <c r="BA284" s="185"/>
      <c r="BB284" s="185"/>
      <c r="BC284" s="185"/>
      <c r="BD284" s="185"/>
      <c r="BE284" s="185"/>
      <c r="BF284" s="185"/>
      <c r="BG284" s="185"/>
      <c r="BH284" s="185"/>
      <c r="BI284" s="185"/>
      <c r="BJ284" s="185"/>
    </row>
    <row r="285" spans="1:62" x14ac:dyDescent="0.3">
      <c r="A285" s="84">
        <f t="shared" si="31"/>
        <v>78</v>
      </c>
      <c r="B285" s="133">
        <f t="shared" si="31"/>
        <v>3.5437739718590329E-5</v>
      </c>
      <c r="C285" s="73">
        <f t="shared" si="31"/>
        <v>0.9144841682194278</v>
      </c>
      <c r="D285" s="43">
        <f t="shared" si="32"/>
        <v>3.240725193013166E-5</v>
      </c>
      <c r="E285" s="133">
        <f t="shared" si="30"/>
        <v>2.6479079117730693E-4</v>
      </c>
      <c r="F285" s="73">
        <f t="shared" si="30"/>
        <v>0.9144841682194278</v>
      </c>
      <c r="G285" s="43">
        <f t="shared" si="33"/>
        <v>2.4214698642194372E-4</v>
      </c>
      <c r="H285" s="84"/>
      <c r="I285" s="133"/>
      <c r="J285" s="73"/>
      <c r="K285" s="43"/>
      <c r="L285" s="133"/>
      <c r="M285" s="73"/>
      <c r="N285" s="43"/>
      <c r="O285" s="84"/>
      <c r="P285" s="133"/>
      <c r="Q285" s="73"/>
      <c r="R285" s="43"/>
      <c r="S285" s="133"/>
      <c r="T285" s="73"/>
      <c r="U285" s="43"/>
      <c r="V285" s="185"/>
      <c r="W285" s="185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  <c r="AH285" s="185"/>
      <c r="AI285" s="185"/>
      <c r="AJ285" s="185"/>
      <c r="AK285" s="185"/>
      <c r="AL285" s="185"/>
      <c r="AM285" s="185"/>
      <c r="AN285" s="185"/>
      <c r="AO285" s="185"/>
      <c r="AP285" s="185"/>
      <c r="AQ285" s="185"/>
      <c r="AR285" s="185"/>
      <c r="AS285" s="185"/>
      <c r="AT285" s="185"/>
      <c r="AU285" s="185"/>
      <c r="AV285" s="185"/>
      <c r="AW285" s="185"/>
      <c r="AX285" s="185"/>
      <c r="AY285" s="185"/>
      <c r="AZ285" s="185"/>
      <c r="BA285" s="185"/>
      <c r="BB285" s="185"/>
      <c r="BC285" s="185"/>
      <c r="BD285" s="185"/>
      <c r="BE285" s="185"/>
      <c r="BF285" s="185"/>
      <c r="BG285" s="185"/>
      <c r="BH285" s="185"/>
      <c r="BI285" s="185"/>
      <c r="BJ285" s="185"/>
    </row>
    <row r="286" spans="1:62" x14ac:dyDescent="0.3">
      <c r="A286" s="84">
        <f t="shared" si="31"/>
        <v>79</v>
      </c>
      <c r="B286" s="133">
        <f t="shared" si="31"/>
        <v>2.2963655337646532E-5</v>
      </c>
      <c r="C286" s="73">
        <f t="shared" si="31"/>
        <v>0.92352551427228313</v>
      </c>
      <c r="D286" s="43">
        <f t="shared" si="32"/>
        <v>2.1207521605271473E-5</v>
      </c>
      <c r="E286" s="133">
        <f t="shared" si="30"/>
        <v>1.8342574078342353E-4</v>
      </c>
      <c r="F286" s="73">
        <f t="shared" si="30"/>
        <v>0.92352551427228313</v>
      </c>
      <c r="G286" s="43">
        <f t="shared" si="33"/>
        <v>1.6939835158778571E-4</v>
      </c>
      <c r="H286" s="84"/>
      <c r="I286" s="133"/>
      <c r="J286" s="73"/>
      <c r="K286" s="43"/>
      <c r="L286" s="133"/>
      <c r="M286" s="73"/>
      <c r="N286" s="43"/>
      <c r="O286" s="84"/>
      <c r="P286" s="133"/>
      <c r="Q286" s="73"/>
      <c r="R286" s="43"/>
      <c r="S286" s="133"/>
      <c r="T286" s="73"/>
      <c r="U286" s="43"/>
      <c r="V286" s="185"/>
      <c r="W286" s="185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  <c r="AH286" s="185"/>
      <c r="AI286" s="185"/>
      <c r="AJ286" s="185"/>
      <c r="AK286" s="185"/>
      <c r="AL286" s="185"/>
      <c r="AM286" s="185"/>
      <c r="AN286" s="185"/>
      <c r="AO286" s="185"/>
      <c r="AP286" s="185"/>
      <c r="AQ286" s="185"/>
      <c r="AR286" s="185"/>
      <c r="AS286" s="185"/>
      <c r="AT286" s="185"/>
      <c r="AU286" s="185"/>
      <c r="AV286" s="185"/>
      <c r="AW286" s="185"/>
      <c r="AX286" s="185"/>
      <c r="AY286" s="185"/>
      <c r="AZ286" s="185"/>
      <c r="BA286" s="185"/>
      <c r="BB286" s="185"/>
      <c r="BC286" s="185"/>
      <c r="BD286" s="185"/>
      <c r="BE286" s="185"/>
      <c r="BF286" s="185"/>
      <c r="BG286" s="185"/>
      <c r="BH286" s="185"/>
      <c r="BI286" s="185"/>
      <c r="BJ286" s="185"/>
    </row>
    <row r="287" spans="1:62" x14ac:dyDescent="0.3">
      <c r="A287" s="84">
        <f t="shared" si="31"/>
        <v>80</v>
      </c>
      <c r="B287" s="133">
        <f t="shared" si="31"/>
        <v>1.7293616982672081E-5</v>
      </c>
      <c r="C287" s="73">
        <f t="shared" si="31"/>
        <v>0.92352551427228313</v>
      </c>
      <c r="D287" s="43">
        <f t="shared" si="32"/>
        <v>1.5971096517550124E-5</v>
      </c>
      <c r="E287" s="133">
        <f t="shared" ref="E287:F290" si="34">E92</f>
        <v>1.3041088216441239E-4</v>
      </c>
      <c r="F287" s="73">
        <f t="shared" si="34"/>
        <v>0.92352551427228313</v>
      </c>
      <c r="G287" s="43">
        <f t="shared" si="33"/>
        <v>1.2043777701759107E-4</v>
      </c>
      <c r="H287" s="84"/>
      <c r="I287" s="133"/>
      <c r="J287" s="73"/>
      <c r="K287" s="43"/>
      <c r="L287" s="133"/>
      <c r="M287" s="73"/>
      <c r="N287" s="43"/>
      <c r="O287" s="84"/>
      <c r="P287" s="133"/>
      <c r="Q287" s="73"/>
      <c r="R287" s="43"/>
      <c r="S287" s="133"/>
      <c r="T287" s="73"/>
      <c r="U287" s="43"/>
      <c r="V287" s="185"/>
      <c r="W287" s="185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  <c r="AH287" s="185"/>
      <c r="AI287" s="185"/>
      <c r="AJ287" s="185"/>
      <c r="AK287" s="185"/>
      <c r="AL287" s="185"/>
      <c r="AM287" s="185"/>
      <c r="AN287" s="185"/>
      <c r="AO287" s="185"/>
      <c r="AP287" s="185"/>
      <c r="AQ287" s="185"/>
      <c r="AR287" s="185"/>
      <c r="AS287" s="185"/>
      <c r="AT287" s="185"/>
      <c r="AU287" s="185"/>
      <c r="AV287" s="185"/>
      <c r="AW287" s="185"/>
      <c r="AX287" s="185"/>
      <c r="AY287" s="185"/>
      <c r="AZ287" s="185"/>
      <c r="BA287" s="185"/>
      <c r="BB287" s="185"/>
      <c r="BC287" s="185"/>
      <c r="BD287" s="185"/>
      <c r="BE287" s="185"/>
      <c r="BF287" s="185"/>
      <c r="BG287" s="185"/>
      <c r="BH287" s="185"/>
      <c r="BI287" s="185"/>
      <c r="BJ287" s="185"/>
    </row>
    <row r="288" spans="1:62" x14ac:dyDescent="0.3">
      <c r="A288" s="84">
        <f t="shared" ref="A288:C291" si="35">A93</f>
        <v>81</v>
      </c>
      <c r="B288" s="133">
        <f t="shared" si="35"/>
        <v>8.2215556147129564E-6</v>
      </c>
      <c r="C288" s="73">
        <f t="shared" si="35"/>
        <v>0.93256686032513836</v>
      </c>
      <c r="D288" s="43">
        <f t="shared" si="32"/>
        <v>7.6671503066013747E-6</v>
      </c>
      <c r="E288" s="133">
        <f t="shared" si="34"/>
        <v>8.0231042722888498E-5</v>
      </c>
      <c r="F288" s="73">
        <f t="shared" si="34"/>
        <v>0.93256686032513836</v>
      </c>
      <c r="G288" s="43">
        <f t="shared" si="33"/>
        <v>7.4820811612696163E-5</v>
      </c>
      <c r="H288" s="84"/>
      <c r="I288" s="133"/>
      <c r="J288" s="73"/>
      <c r="K288" s="43"/>
      <c r="L288" s="133"/>
      <c r="M288" s="73"/>
      <c r="N288" s="43"/>
      <c r="O288" s="84"/>
      <c r="P288" s="133"/>
      <c r="Q288" s="73"/>
      <c r="R288" s="43"/>
      <c r="S288" s="133"/>
      <c r="T288" s="73"/>
      <c r="U288" s="43"/>
      <c r="V288" s="185"/>
      <c r="W288" s="185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  <c r="AH288" s="185"/>
      <c r="AI288" s="185"/>
      <c r="AJ288" s="185"/>
      <c r="AK288" s="185"/>
      <c r="AL288" s="185"/>
      <c r="AM288" s="185"/>
      <c r="AN288" s="185"/>
      <c r="AO288" s="185"/>
      <c r="AP288" s="185"/>
      <c r="AQ288" s="185"/>
      <c r="AR288" s="185"/>
      <c r="AS288" s="185"/>
      <c r="AT288" s="185"/>
      <c r="AU288" s="185"/>
      <c r="AV288" s="185"/>
      <c r="AW288" s="185"/>
      <c r="AX288" s="185"/>
      <c r="AY288" s="185"/>
      <c r="AZ288" s="185"/>
      <c r="BA288" s="185"/>
      <c r="BB288" s="185"/>
      <c r="BC288" s="185"/>
      <c r="BD288" s="185"/>
      <c r="BE288" s="185"/>
      <c r="BF288" s="185"/>
      <c r="BG288" s="185"/>
      <c r="BH288" s="185"/>
      <c r="BI288" s="185"/>
      <c r="BJ288" s="185"/>
    </row>
    <row r="289" spans="1:62" x14ac:dyDescent="0.3">
      <c r="A289" s="84">
        <f t="shared" si="35"/>
        <v>82</v>
      </c>
      <c r="B289" s="133">
        <f t="shared" si="35"/>
        <v>6.5205441082206199E-6</v>
      </c>
      <c r="C289" s="73">
        <f t="shared" si="35"/>
        <v>0.93256686032513836</v>
      </c>
      <c r="D289" s="43">
        <f t="shared" si="32"/>
        <v>6.080843346614883E-6</v>
      </c>
      <c r="E289" s="133">
        <f t="shared" si="34"/>
        <v>4.0257272320318609E-5</v>
      </c>
      <c r="F289" s="73">
        <f t="shared" si="34"/>
        <v>0.93256686032513836</v>
      </c>
      <c r="G289" s="43">
        <f t="shared" si="33"/>
        <v>3.754259805301362E-5</v>
      </c>
      <c r="H289" s="84"/>
      <c r="I289" s="133"/>
      <c r="J289" s="73"/>
      <c r="K289" s="43"/>
      <c r="L289" s="133"/>
      <c r="M289" s="73"/>
      <c r="N289" s="43"/>
      <c r="O289" s="84"/>
      <c r="P289" s="133"/>
      <c r="Q289" s="73"/>
      <c r="R289" s="43"/>
      <c r="S289" s="133"/>
      <c r="T289" s="73"/>
      <c r="U289" s="43"/>
      <c r="V289" s="185"/>
      <c r="W289" s="185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  <c r="AH289" s="185"/>
      <c r="AI289" s="185"/>
      <c r="AJ289" s="185"/>
      <c r="AK289" s="185"/>
      <c r="AL289" s="185"/>
      <c r="AM289" s="185"/>
      <c r="AN289" s="185"/>
      <c r="AO289" s="185"/>
      <c r="AP289" s="185"/>
      <c r="AQ289" s="185"/>
      <c r="AR289" s="185"/>
      <c r="AS289" s="185"/>
      <c r="AT289" s="185"/>
      <c r="AU289" s="185"/>
      <c r="AV289" s="185"/>
      <c r="AW289" s="185"/>
      <c r="AX289" s="185"/>
      <c r="AY289" s="185"/>
      <c r="AZ289" s="185"/>
      <c r="BA289" s="185"/>
      <c r="BB289" s="185"/>
      <c r="BC289" s="185"/>
      <c r="BD289" s="185"/>
      <c r="BE289" s="185"/>
      <c r="BF289" s="185"/>
      <c r="BG289" s="185"/>
      <c r="BH289" s="185"/>
      <c r="BI289" s="185"/>
      <c r="BJ289" s="185"/>
    </row>
    <row r="290" spans="1:62" x14ac:dyDescent="0.3">
      <c r="A290" s="84">
        <f t="shared" si="35"/>
        <v>83</v>
      </c>
      <c r="B290" s="133">
        <f t="shared" si="35"/>
        <v>6.5205441082206199E-6</v>
      </c>
      <c r="C290" s="73">
        <f t="shared" si="35"/>
        <v>0.93256686032513836</v>
      </c>
      <c r="D290" s="43">
        <f t="shared" si="32"/>
        <v>6.080843346614883E-6</v>
      </c>
      <c r="E290" s="133">
        <f t="shared" si="34"/>
        <v>6.0102406562729197E-5</v>
      </c>
      <c r="F290" s="73">
        <f t="shared" si="34"/>
        <v>0.93256686032513836</v>
      </c>
      <c r="G290" s="43">
        <f t="shared" si="33"/>
        <v>5.604951258618936E-5</v>
      </c>
      <c r="H290" s="84"/>
      <c r="I290" s="133"/>
      <c r="J290" s="73"/>
      <c r="K290" s="43"/>
      <c r="L290" s="133"/>
      <c r="M290" s="73"/>
      <c r="N290" s="43"/>
      <c r="O290" s="84"/>
      <c r="P290" s="133"/>
      <c r="Q290" s="73"/>
      <c r="R290" s="43"/>
      <c r="S290" s="133"/>
      <c r="T290" s="73"/>
      <c r="U290" s="43"/>
      <c r="V290" s="185"/>
      <c r="W290" s="185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  <c r="AH290" s="185"/>
      <c r="AI290" s="185"/>
      <c r="AJ290" s="185"/>
      <c r="AK290" s="185"/>
      <c r="AL290" s="185"/>
      <c r="AM290" s="185"/>
      <c r="AN290" s="185"/>
      <c r="AO290" s="185"/>
      <c r="AP290" s="185"/>
      <c r="AQ290" s="185"/>
      <c r="AR290" s="185"/>
      <c r="AS290" s="185"/>
      <c r="AT290" s="185"/>
      <c r="AU290" s="185"/>
      <c r="AV290" s="185"/>
      <c r="AW290" s="185"/>
      <c r="AX290" s="185"/>
      <c r="AY290" s="185"/>
      <c r="AZ290" s="185"/>
      <c r="BA290" s="185"/>
      <c r="BB290" s="185"/>
      <c r="BC290" s="185"/>
      <c r="BD290" s="185"/>
      <c r="BE290" s="185"/>
      <c r="BF290" s="185"/>
      <c r="BG290" s="185"/>
      <c r="BH290" s="185"/>
      <c r="BI290" s="185"/>
      <c r="BJ290" s="185"/>
    </row>
    <row r="291" spans="1:62" ht="13.5" thickBot="1" x14ac:dyDescent="0.35">
      <c r="A291" s="85" t="str">
        <f t="shared" si="35"/>
        <v>NNNN</v>
      </c>
      <c r="B291" s="137">
        <f t="shared" si="35"/>
        <v>0.193084084117287</v>
      </c>
      <c r="C291" s="77">
        <f t="shared" si="35"/>
        <v>0.93832044417695537</v>
      </c>
      <c r="D291" s="141">
        <f t="shared" si="32"/>
        <v>0.18117474357243335</v>
      </c>
      <c r="E291" s="79"/>
      <c r="F291" s="77"/>
      <c r="G291" s="72"/>
      <c r="H291" s="85"/>
      <c r="I291" s="137"/>
      <c r="J291" s="77"/>
      <c r="K291" s="141"/>
      <c r="L291" s="79"/>
      <c r="M291" s="77"/>
      <c r="N291" s="72"/>
      <c r="O291" s="85"/>
      <c r="P291" s="137"/>
      <c r="Q291" s="77"/>
      <c r="R291" s="141"/>
      <c r="S291" s="79"/>
      <c r="T291" s="77"/>
      <c r="U291" s="72"/>
      <c r="V291" s="185"/>
      <c r="W291" s="185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  <c r="AH291" s="185"/>
      <c r="AI291" s="185"/>
      <c r="AJ291" s="185"/>
      <c r="AK291" s="185"/>
      <c r="AL291" s="185"/>
      <c r="AM291" s="185"/>
      <c r="AN291" s="185"/>
      <c r="AO291" s="185"/>
      <c r="AP291" s="185"/>
      <c r="AQ291" s="185"/>
      <c r="AR291" s="185"/>
      <c r="AS291" s="185"/>
      <c r="AT291" s="185"/>
      <c r="AU291" s="185"/>
      <c r="AV291" s="185"/>
      <c r="AW291" s="185"/>
      <c r="AX291" s="185"/>
      <c r="AY291" s="185"/>
      <c r="AZ291" s="185"/>
      <c r="BA291" s="185"/>
      <c r="BB291" s="185"/>
      <c r="BC291" s="185"/>
      <c r="BD291" s="185"/>
      <c r="BE291" s="185"/>
      <c r="BF291" s="185"/>
      <c r="BG291" s="185"/>
      <c r="BH291" s="185"/>
      <c r="BI291" s="185"/>
      <c r="BJ291" s="185"/>
    </row>
    <row r="292" spans="1:62" x14ac:dyDescent="0.3">
      <c r="A292" s="24"/>
      <c r="B292" s="25"/>
      <c r="C292" s="26"/>
      <c r="D292" s="26"/>
      <c r="E292" s="26"/>
      <c r="F292" s="26"/>
      <c r="G292" s="26"/>
      <c r="H292" s="185"/>
      <c r="I292" s="26"/>
      <c r="J292" s="26"/>
      <c r="K292" s="185"/>
      <c r="L292" s="26"/>
      <c r="M292" s="185"/>
      <c r="N292" s="185"/>
      <c r="O292" s="26"/>
      <c r="P292" s="26"/>
      <c r="Q292" s="185"/>
      <c r="R292" s="26"/>
      <c r="S292" s="185"/>
      <c r="T292" s="185"/>
      <c r="U292" s="185"/>
      <c r="V292" s="185"/>
      <c r="W292" s="185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  <c r="AH292" s="185"/>
      <c r="AI292" s="185"/>
      <c r="AJ292" s="185"/>
      <c r="AK292" s="185"/>
      <c r="AL292" s="185"/>
      <c r="AM292" s="185"/>
      <c r="AN292" s="185"/>
      <c r="AO292" s="185"/>
      <c r="AP292" s="185"/>
      <c r="AQ292" s="185"/>
      <c r="AR292" s="185"/>
      <c r="AS292" s="185"/>
      <c r="AT292" s="185"/>
      <c r="AU292" s="185"/>
      <c r="AV292" s="185"/>
      <c r="AW292" s="185"/>
      <c r="AX292" s="185"/>
      <c r="AY292" s="185"/>
      <c r="AZ292" s="185"/>
      <c r="BA292" s="185"/>
      <c r="BB292" s="185"/>
      <c r="BC292" s="185"/>
      <c r="BD292" s="185"/>
      <c r="BE292" s="185"/>
      <c r="BF292" s="185"/>
      <c r="BG292" s="185"/>
      <c r="BH292" s="185"/>
      <c r="BI292" s="185"/>
      <c r="BJ292" s="185"/>
    </row>
    <row r="293" spans="1:62" x14ac:dyDescent="0.3">
      <c r="A293" s="184"/>
      <c r="B293" s="25"/>
      <c r="C293" s="26"/>
      <c r="D293" s="26"/>
      <c r="E293" s="26"/>
      <c r="F293" s="26"/>
      <c r="G293" s="26"/>
      <c r="H293" s="185"/>
      <c r="I293" s="26"/>
      <c r="J293" s="26"/>
      <c r="K293" s="185"/>
      <c r="L293" s="26"/>
      <c r="M293" s="185"/>
      <c r="N293" s="185"/>
      <c r="O293" s="26"/>
      <c r="P293" s="26"/>
      <c r="Q293" s="185"/>
      <c r="R293" s="26"/>
      <c r="S293" s="185"/>
      <c r="T293" s="185"/>
      <c r="U293" s="185"/>
      <c r="V293" s="185"/>
      <c r="W293" s="185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  <c r="AH293" s="185"/>
      <c r="AI293" s="185"/>
      <c r="AJ293" s="185"/>
      <c r="AK293" s="185"/>
      <c r="AL293" s="185"/>
      <c r="AM293" s="185"/>
      <c r="AN293" s="185"/>
      <c r="AO293" s="185"/>
      <c r="AP293" s="185"/>
      <c r="AQ293" s="185"/>
      <c r="AR293" s="185"/>
      <c r="AS293" s="185"/>
      <c r="AT293" s="185"/>
      <c r="AU293" s="185"/>
      <c r="AV293" s="185"/>
      <c r="AW293" s="185"/>
      <c r="AX293" s="185"/>
      <c r="AY293" s="185"/>
      <c r="AZ293" s="185"/>
      <c r="BA293" s="185"/>
      <c r="BB293" s="185"/>
      <c r="BC293" s="185"/>
      <c r="BD293" s="185"/>
      <c r="BE293" s="185"/>
      <c r="BF293" s="185"/>
      <c r="BG293" s="185"/>
      <c r="BH293" s="185"/>
      <c r="BI293" s="185"/>
      <c r="BJ293" s="185"/>
    </row>
    <row r="294" spans="1:62" ht="15" x14ac:dyDescent="0.3">
      <c r="A294" s="131" t="s">
        <v>44</v>
      </c>
      <c r="B294" s="184"/>
      <c r="C294" s="184"/>
      <c r="D294" s="184"/>
      <c r="E294" s="26"/>
      <c r="F294" s="26"/>
      <c r="G294" s="26"/>
      <c r="H294" s="185"/>
      <c r="I294" s="23"/>
      <c r="J294" s="26"/>
      <c r="K294" s="26"/>
      <c r="L294" s="185"/>
      <c r="M294" s="185"/>
      <c r="N294" s="185"/>
      <c r="O294" s="26"/>
      <c r="P294" s="185"/>
      <c r="Q294" s="185"/>
      <c r="R294" s="185"/>
      <c r="S294" s="26"/>
      <c r="T294" s="26"/>
      <c r="U294" s="26"/>
      <c r="V294" s="185"/>
      <c r="W294" s="185"/>
      <c r="X294" s="185"/>
      <c r="Y294" s="185"/>
      <c r="Z294" s="185"/>
      <c r="AA294" s="185"/>
      <c r="AB294" s="185"/>
      <c r="AC294" s="185"/>
      <c r="AD294" s="185"/>
      <c r="AE294" s="185"/>
      <c r="AF294" s="185"/>
      <c r="AG294" s="185"/>
      <c r="AH294" s="185"/>
      <c r="AI294" s="185"/>
      <c r="AJ294" s="185"/>
      <c r="AK294" s="185"/>
      <c r="AL294" s="185"/>
      <c r="AM294" s="185"/>
      <c r="AN294" s="185"/>
      <c r="AO294" s="185"/>
      <c r="AP294" s="185"/>
      <c r="AQ294" s="185"/>
      <c r="AR294" s="185"/>
      <c r="AS294" s="185"/>
      <c r="AT294" s="185"/>
      <c r="AU294" s="185"/>
      <c r="AV294" s="185"/>
      <c r="AW294" s="185"/>
      <c r="AX294" s="185"/>
      <c r="AY294" s="185"/>
      <c r="AZ294" s="185"/>
      <c r="BA294" s="185"/>
      <c r="BB294" s="185"/>
      <c r="BC294" s="185"/>
      <c r="BD294" s="185"/>
      <c r="BE294" s="185"/>
      <c r="BF294" s="185"/>
      <c r="BG294" s="185"/>
      <c r="BH294" s="185"/>
      <c r="BI294" s="185"/>
      <c r="BJ294" s="185"/>
    </row>
    <row r="295" spans="1:62" x14ac:dyDescent="0.3">
      <c r="A295" s="18" t="s">
        <v>45</v>
      </c>
      <c r="B295" s="184"/>
      <c r="C295" s="184"/>
      <c r="D295" s="184"/>
      <c r="E295" s="26"/>
      <c r="F295" s="26"/>
      <c r="G295" s="26"/>
      <c r="H295" s="26"/>
      <c r="I295" s="26"/>
      <c r="J295" s="185"/>
      <c r="L295" s="26"/>
      <c r="M295" s="26"/>
      <c r="N295" s="26"/>
      <c r="O295" s="185"/>
      <c r="P295" s="26"/>
      <c r="Q295" s="26"/>
      <c r="R295" s="185"/>
      <c r="S295" s="26"/>
      <c r="T295" s="26"/>
      <c r="U295" s="185"/>
      <c r="V295" s="185"/>
      <c r="W295" s="26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  <c r="AH295" s="185"/>
      <c r="AI295" s="185"/>
      <c r="AJ295" s="185"/>
      <c r="AK295" s="185"/>
      <c r="AL295" s="185"/>
      <c r="AM295" s="185"/>
      <c r="AN295" s="185"/>
      <c r="AO295" s="185"/>
      <c r="AP295" s="185"/>
      <c r="AQ295" s="185"/>
      <c r="AR295" s="185"/>
      <c r="AS295" s="185"/>
      <c r="AT295" s="185"/>
      <c r="AU295" s="185"/>
      <c r="AV295" s="185"/>
      <c r="AW295" s="185"/>
      <c r="AX295" s="185"/>
      <c r="AY295" s="185"/>
      <c r="AZ295" s="185"/>
      <c r="BA295" s="185"/>
      <c r="BB295" s="185"/>
      <c r="BC295" s="185"/>
      <c r="BD295" s="185"/>
      <c r="BE295" s="185"/>
      <c r="BF295" s="185"/>
      <c r="BG295" s="185"/>
      <c r="BH295" s="185"/>
      <c r="BI295" s="185"/>
      <c r="BJ295" s="185"/>
    </row>
    <row r="296" spans="1:62" x14ac:dyDescent="0.3">
      <c r="A296" s="18" t="s">
        <v>46</v>
      </c>
      <c r="B296" s="184"/>
      <c r="C296" s="185"/>
      <c r="D296" s="184"/>
      <c r="E296" s="26"/>
      <c r="F296" s="26"/>
      <c r="G296" s="26"/>
      <c r="H296" s="26"/>
      <c r="I296" s="26"/>
      <c r="J296" s="185"/>
      <c r="L296" s="26"/>
      <c r="M296" s="26"/>
      <c r="N296" s="26"/>
      <c r="O296" s="185"/>
      <c r="P296" s="26"/>
      <c r="Q296" s="26"/>
      <c r="R296" s="185"/>
      <c r="S296" s="26"/>
      <c r="T296" s="26"/>
      <c r="U296" s="185"/>
      <c r="V296" s="185"/>
      <c r="W296" s="26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  <c r="AH296" s="185"/>
      <c r="AI296" s="185"/>
      <c r="AJ296" s="185"/>
      <c r="AK296" s="185"/>
      <c r="AL296" s="185"/>
      <c r="AM296" s="185"/>
      <c r="AN296" s="185"/>
      <c r="AO296" s="185"/>
      <c r="AP296" s="185"/>
      <c r="AQ296" s="185"/>
      <c r="AR296" s="185"/>
      <c r="AS296" s="185"/>
      <c r="AT296" s="185"/>
      <c r="AU296" s="185"/>
      <c r="AV296" s="185"/>
      <c r="AW296" s="185"/>
      <c r="AX296" s="185"/>
      <c r="AY296" s="185"/>
      <c r="AZ296" s="185"/>
      <c r="BA296" s="185"/>
      <c r="BB296" s="185"/>
      <c r="BC296" s="185"/>
      <c r="BD296" s="185"/>
      <c r="BE296" s="185"/>
      <c r="BF296" s="185"/>
      <c r="BG296" s="185"/>
      <c r="BH296" s="185"/>
      <c r="BI296" s="185"/>
      <c r="BJ296" s="185"/>
    </row>
    <row r="297" spans="1:62" x14ac:dyDescent="0.3">
      <c r="A297" s="184"/>
      <c r="B297" s="184"/>
      <c r="C297" s="184"/>
      <c r="D297" s="184"/>
      <c r="E297" s="26"/>
      <c r="F297" s="26"/>
      <c r="G297" s="26"/>
      <c r="H297" s="26"/>
      <c r="I297" s="26"/>
      <c r="J297" s="185"/>
      <c r="L297" s="26"/>
      <c r="M297" s="26"/>
      <c r="N297" s="26"/>
      <c r="O297" s="185"/>
      <c r="P297" s="26"/>
      <c r="Q297" s="26"/>
      <c r="R297" s="185"/>
      <c r="S297" s="26"/>
      <c r="T297" s="26"/>
      <c r="U297" s="185"/>
      <c r="V297" s="185"/>
      <c r="W297" s="26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185"/>
      <c r="AJ297" s="185"/>
      <c r="AK297" s="185"/>
      <c r="AL297" s="185"/>
      <c r="AM297" s="185"/>
      <c r="AN297" s="185"/>
      <c r="AO297" s="185"/>
      <c r="AP297" s="185"/>
      <c r="AQ297" s="185"/>
      <c r="AR297" s="185"/>
      <c r="AS297" s="185"/>
      <c r="AT297" s="185"/>
      <c r="AU297" s="185"/>
      <c r="AV297" s="185"/>
      <c r="AW297" s="185"/>
      <c r="AX297" s="185"/>
      <c r="AY297" s="185"/>
      <c r="AZ297" s="185"/>
      <c r="BA297" s="185"/>
      <c r="BB297" s="185"/>
      <c r="BC297" s="185"/>
      <c r="BD297" s="185"/>
      <c r="BE297" s="185"/>
      <c r="BF297" s="185"/>
      <c r="BG297" s="185"/>
      <c r="BH297" s="185"/>
      <c r="BI297" s="185"/>
      <c r="BJ297" s="185"/>
    </row>
    <row r="298" spans="1:62" x14ac:dyDescent="0.3">
      <c r="A298" s="184"/>
      <c r="B298" s="223" t="s">
        <v>47</v>
      </c>
      <c r="C298" s="223"/>
      <c r="D298" s="223"/>
      <c r="E298" s="26"/>
      <c r="F298" s="26"/>
      <c r="G298" s="26"/>
      <c r="H298" s="26"/>
      <c r="I298" s="26"/>
      <c r="J298" s="185"/>
      <c r="L298" s="26"/>
      <c r="M298" s="26"/>
      <c r="N298" s="26"/>
      <c r="O298" s="185"/>
      <c r="P298" s="26"/>
      <c r="Q298" s="26"/>
      <c r="R298" s="185"/>
      <c r="S298" s="26"/>
      <c r="T298" s="26"/>
      <c r="U298" s="185"/>
      <c r="V298" s="185"/>
      <c r="W298" s="26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  <c r="AH298" s="185"/>
      <c r="AI298" s="185"/>
      <c r="AJ298" s="185"/>
      <c r="AK298" s="185"/>
      <c r="AL298" s="185"/>
      <c r="AM298" s="185"/>
      <c r="AN298" s="185"/>
      <c r="AO298" s="185"/>
      <c r="AP298" s="185"/>
      <c r="AQ298" s="185"/>
      <c r="AR298" s="185"/>
      <c r="AS298" s="185"/>
      <c r="AT298" s="185"/>
      <c r="AU298" s="185"/>
      <c r="AV298" s="185"/>
      <c r="AW298" s="185"/>
      <c r="AX298" s="185"/>
      <c r="AY298" s="185"/>
      <c r="AZ298" s="185"/>
      <c r="BA298" s="185"/>
      <c r="BB298" s="185"/>
      <c r="BC298" s="185"/>
      <c r="BD298" s="185"/>
      <c r="BE298" s="185"/>
      <c r="BF298" s="185"/>
      <c r="BG298" s="185"/>
      <c r="BH298" s="185"/>
      <c r="BI298" s="185"/>
      <c r="BJ298" s="185"/>
    </row>
    <row r="299" spans="1:62" x14ac:dyDescent="0.3">
      <c r="A299" s="184"/>
      <c r="B299" s="185"/>
      <c r="C299" s="185"/>
      <c r="D299" s="185"/>
      <c r="E299" s="26"/>
      <c r="F299" s="26"/>
      <c r="G299" s="26"/>
      <c r="H299" s="26"/>
      <c r="I299" s="26"/>
      <c r="J299" s="185"/>
      <c r="L299" s="26"/>
      <c r="M299" s="26"/>
      <c r="N299" s="26"/>
      <c r="O299" s="185"/>
      <c r="P299" s="26"/>
      <c r="Q299" s="26"/>
      <c r="R299" s="185"/>
      <c r="S299" s="26"/>
      <c r="T299" s="26"/>
      <c r="U299" s="185"/>
      <c r="V299" s="185"/>
      <c r="W299" s="26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  <c r="AH299" s="185"/>
      <c r="AI299" s="185"/>
      <c r="AJ299" s="185"/>
      <c r="AK299" s="185"/>
      <c r="AL299" s="185"/>
      <c r="AM299" s="185"/>
      <c r="AN299" s="185"/>
      <c r="AO299" s="185"/>
      <c r="AP299" s="185"/>
      <c r="AQ299" s="185"/>
      <c r="AR299" s="185"/>
      <c r="AS299" s="185"/>
      <c r="AT299" s="185"/>
      <c r="AU299" s="185"/>
      <c r="AV299" s="185"/>
      <c r="AW299" s="185"/>
      <c r="AX299" s="185"/>
      <c r="AY299" s="185"/>
      <c r="AZ299" s="185"/>
      <c r="BA299" s="185"/>
      <c r="BB299" s="185"/>
      <c r="BC299" s="185"/>
      <c r="BD299" s="185"/>
      <c r="BE299" s="185"/>
      <c r="BF299" s="185"/>
      <c r="BG299" s="185"/>
      <c r="BH299" s="185"/>
      <c r="BI299" s="185"/>
      <c r="BJ299" s="185"/>
    </row>
    <row r="300" spans="1:62" ht="39" x14ac:dyDescent="0.3">
      <c r="A300" s="19" t="s">
        <v>36</v>
      </c>
      <c r="B300" s="22" t="s">
        <v>19</v>
      </c>
      <c r="C300" s="19" t="s">
        <v>48</v>
      </c>
      <c r="D300" s="185" t="s">
        <v>49</v>
      </c>
      <c r="E300" s="26"/>
      <c r="G300" s="26"/>
      <c r="H300" s="26"/>
      <c r="I300" s="26"/>
      <c r="J300" s="185"/>
      <c r="L300" s="26"/>
      <c r="M300" s="26"/>
      <c r="N300" s="26"/>
      <c r="O300" s="26"/>
      <c r="P300" s="185"/>
      <c r="Q300" s="26"/>
      <c r="R300" s="185"/>
      <c r="S300" s="185"/>
      <c r="T300" s="26"/>
      <c r="U300" s="185"/>
      <c r="V300" s="26"/>
      <c r="W300" s="185"/>
      <c r="X300" s="26"/>
      <c r="Y300" s="185"/>
      <c r="Z300" s="185"/>
      <c r="AA300" s="185"/>
      <c r="AB300" s="185"/>
      <c r="AC300" s="185"/>
      <c r="AD300" s="185"/>
      <c r="AE300" s="185"/>
      <c r="AF300" s="185"/>
      <c r="AG300" s="185"/>
      <c r="AH300" s="185"/>
      <c r="AI300" s="185"/>
      <c r="AJ300" s="185"/>
      <c r="AK300" s="185"/>
      <c r="AL300" s="185"/>
      <c r="AM300" s="185"/>
      <c r="AN300" s="185"/>
      <c r="AO300" s="185"/>
      <c r="AP300" s="185"/>
      <c r="AQ300" s="185"/>
      <c r="AR300" s="185"/>
      <c r="AS300" s="185"/>
      <c r="AT300" s="185"/>
      <c r="AU300" s="185"/>
      <c r="AV300" s="185"/>
      <c r="AW300" s="185"/>
      <c r="AX300" s="185"/>
      <c r="AY300" s="185"/>
      <c r="AZ300" s="185"/>
      <c r="BA300" s="185"/>
      <c r="BB300" s="185"/>
      <c r="BC300" s="185"/>
      <c r="BD300" s="185"/>
      <c r="BE300" s="185"/>
      <c r="BF300" s="185"/>
      <c r="BG300" s="185"/>
      <c r="BH300" s="185"/>
      <c r="BI300" s="185"/>
      <c r="BJ300" s="185"/>
    </row>
    <row r="301" spans="1:62" x14ac:dyDescent="0.3">
      <c r="A301" s="184"/>
      <c r="B301" s="185"/>
      <c r="C301" s="185"/>
      <c r="D301" s="185"/>
      <c r="E301" s="26"/>
      <c r="G301" s="26"/>
      <c r="H301" s="26"/>
      <c r="I301" s="26"/>
      <c r="J301" s="185"/>
      <c r="L301" s="26"/>
      <c r="M301" s="26"/>
      <c r="N301" s="26"/>
      <c r="O301" s="26"/>
      <c r="P301" s="185"/>
      <c r="Q301" s="26"/>
      <c r="R301" s="185"/>
      <c r="S301" s="185"/>
      <c r="T301" s="26"/>
      <c r="U301" s="185"/>
      <c r="V301" s="26"/>
      <c r="W301" s="26"/>
      <c r="X301" s="185"/>
      <c r="Y301" s="26"/>
      <c r="Z301" s="185"/>
      <c r="AA301" s="185"/>
      <c r="AB301" s="185"/>
      <c r="AC301" s="185"/>
      <c r="AD301" s="185"/>
      <c r="AE301" s="185"/>
      <c r="AF301" s="185"/>
      <c r="AG301" s="185"/>
      <c r="AH301" s="185"/>
      <c r="AI301" s="185"/>
      <c r="AJ301" s="185"/>
      <c r="AK301" s="185"/>
      <c r="AL301" s="185"/>
      <c r="AM301" s="185"/>
      <c r="AN301" s="185"/>
      <c r="AO301" s="185"/>
      <c r="AP301" s="185"/>
      <c r="AQ301" s="185"/>
      <c r="AR301" s="185"/>
      <c r="AS301" s="185"/>
      <c r="AT301" s="185"/>
      <c r="AU301" s="185"/>
      <c r="AV301" s="185"/>
      <c r="AW301" s="185"/>
      <c r="AX301" s="185"/>
      <c r="AY301" s="185"/>
      <c r="AZ301" s="185"/>
      <c r="BA301" s="185"/>
      <c r="BB301" s="185"/>
      <c r="BC301" s="185"/>
      <c r="BD301" s="185"/>
      <c r="BE301" s="185"/>
      <c r="BF301" s="185"/>
      <c r="BG301" s="185"/>
      <c r="BH301" s="185"/>
      <c r="BI301" s="185"/>
      <c r="BJ301" s="185"/>
    </row>
    <row r="302" spans="1:62" x14ac:dyDescent="0.3">
      <c r="A302" s="24">
        <f>A207</f>
        <v>0</v>
      </c>
      <c r="B302" s="86">
        <f>SUM(B207,E207,I207,L207,P207,S207)</f>
        <v>6.9832192379865356E-3</v>
      </c>
      <c r="C302" s="23">
        <f>SUM(D207,G207,K207,N207,R207,U207)/B302</f>
        <v>1.527488282257083</v>
      </c>
      <c r="D302" s="23">
        <f>ABS(C302-1)*B302*$I$4</f>
        <v>3.6835663204701336E-3</v>
      </c>
      <c r="E302" s="26"/>
      <c r="G302" s="26"/>
      <c r="H302" s="26"/>
      <c r="I302" s="26"/>
      <c r="J302" s="185"/>
      <c r="L302" s="26"/>
      <c r="M302" s="26"/>
      <c r="N302" s="26"/>
      <c r="O302" s="26"/>
      <c r="P302" s="185"/>
      <c r="Q302" s="26"/>
      <c r="R302" s="185"/>
      <c r="S302" s="185"/>
      <c r="T302" s="26"/>
      <c r="U302" s="185"/>
      <c r="V302" s="26"/>
      <c r="W302" s="26"/>
      <c r="X302" s="185"/>
      <c r="Y302" s="26"/>
      <c r="Z302" s="185"/>
      <c r="AA302" s="185"/>
      <c r="AB302" s="185"/>
      <c r="AC302" s="185"/>
      <c r="AD302" s="185"/>
      <c r="AE302" s="185"/>
      <c r="AF302" s="185"/>
      <c r="AG302" s="185"/>
      <c r="AH302" s="185"/>
      <c r="AI302" s="185"/>
      <c r="AJ302" s="185"/>
      <c r="AK302" s="185"/>
      <c r="AL302" s="185"/>
      <c r="AM302" s="185"/>
      <c r="AN302" s="185"/>
      <c r="AO302" s="185"/>
      <c r="AP302" s="185"/>
      <c r="AQ302" s="185"/>
      <c r="AR302" s="185"/>
      <c r="AS302" s="185"/>
      <c r="AT302" s="185"/>
      <c r="AU302" s="185"/>
      <c r="AV302" s="185"/>
      <c r="AW302" s="185"/>
      <c r="AX302" s="185"/>
      <c r="AY302" s="185"/>
      <c r="AZ302" s="185"/>
      <c r="BA302" s="185"/>
      <c r="BB302" s="185"/>
      <c r="BC302" s="185"/>
      <c r="BD302" s="185"/>
      <c r="BE302" s="185"/>
      <c r="BF302" s="185"/>
      <c r="BG302" s="185"/>
      <c r="BH302" s="185"/>
      <c r="BI302" s="185"/>
      <c r="BJ302" s="185"/>
    </row>
    <row r="303" spans="1:62" x14ac:dyDescent="0.3">
      <c r="A303" s="24">
        <f t="shared" ref="A303:A366" si="36">A208</f>
        <v>1</v>
      </c>
      <c r="B303" s="86">
        <f t="shared" ref="B303:B366" si="37">SUM(B208,E208,I208,L208,P208,S208)</f>
        <v>9.9458142784606875E-3</v>
      </c>
      <c r="C303" s="23">
        <f t="shared" ref="C303:C366" si="38">SUM(D208,G208,K208,N208,R208,U208)/B303</f>
        <v>1.4753434167095738</v>
      </c>
      <c r="D303" s="23">
        <f t="shared" ref="D303:D366" si="39">ABS(C303-1)*B303*$I$4</f>
        <v>4.7276773410823677E-3</v>
      </c>
      <c r="E303" s="26"/>
      <c r="G303" s="26"/>
      <c r="H303" s="26"/>
      <c r="I303" s="26"/>
      <c r="J303" s="185"/>
      <c r="L303" s="26"/>
      <c r="M303" s="26"/>
      <c r="N303" s="26"/>
      <c r="O303" s="26"/>
      <c r="P303" s="185"/>
      <c r="Q303" s="26"/>
      <c r="R303" s="185"/>
      <c r="S303" s="185"/>
      <c r="T303" s="26"/>
      <c r="U303" s="185"/>
      <c r="V303" s="26"/>
      <c r="W303" s="26"/>
      <c r="X303" s="185"/>
      <c r="Y303" s="26"/>
      <c r="Z303" s="185"/>
      <c r="AA303" s="185"/>
      <c r="AB303" s="185"/>
      <c r="AC303" s="185"/>
      <c r="AD303" s="185"/>
      <c r="AE303" s="185"/>
      <c r="AF303" s="185"/>
      <c r="AG303" s="185"/>
      <c r="AH303" s="185"/>
      <c r="AI303" s="185"/>
      <c r="AJ303" s="185"/>
      <c r="AK303" s="185"/>
      <c r="AL303" s="185"/>
      <c r="AM303" s="185"/>
      <c r="AN303" s="185"/>
      <c r="AO303" s="185"/>
      <c r="AP303" s="185"/>
      <c r="AQ303" s="185"/>
      <c r="AR303" s="185"/>
      <c r="AS303" s="185"/>
      <c r="AT303" s="185"/>
      <c r="AU303" s="185"/>
      <c r="AV303" s="185"/>
      <c r="AW303" s="185"/>
      <c r="AX303" s="185"/>
      <c r="AY303" s="185"/>
      <c r="AZ303" s="185"/>
      <c r="BA303" s="185"/>
      <c r="BB303" s="185"/>
      <c r="BC303" s="185"/>
      <c r="BD303" s="185"/>
      <c r="BE303" s="185"/>
      <c r="BF303" s="185"/>
      <c r="BG303" s="185"/>
      <c r="BH303" s="185"/>
      <c r="BI303" s="185"/>
      <c r="BJ303" s="185"/>
    </row>
    <row r="304" spans="1:62" x14ac:dyDescent="0.3">
      <c r="A304" s="24">
        <f t="shared" si="36"/>
        <v>2</v>
      </c>
      <c r="B304" s="86">
        <f t="shared" si="37"/>
        <v>1.1036446156040023E-2</v>
      </c>
      <c r="C304" s="23">
        <f t="shared" si="38"/>
        <v>1.4319664741227911</v>
      </c>
      <c r="D304" s="23">
        <f>ABS(C304-1)*B304*$I$4</f>
        <v>4.7673747328706396E-3</v>
      </c>
      <c r="E304" s="26"/>
      <c r="G304" s="26"/>
      <c r="H304" s="26"/>
      <c r="I304" s="26"/>
      <c r="J304" s="185"/>
      <c r="L304" s="26"/>
      <c r="M304" s="26"/>
      <c r="N304" s="26"/>
      <c r="O304" s="26"/>
      <c r="P304" s="185"/>
      <c r="Q304" s="26"/>
      <c r="R304" s="185"/>
      <c r="S304" s="185"/>
      <c r="T304" s="26"/>
      <c r="U304" s="185"/>
      <c r="V304" s="26"/>
      <c r="W304" s="26"/>
      <c r="X304" s="185"/>
      <c r="Y304" s="26"/>
      <c r="Z304" s="185"/>
      <c r="AA304" s="185"/>
      <c r="AB304" s="185"/>
      <c r="AC304" s="185"/>
      <c r="AD304" s="185"/>
      <c r="AE304" s="185"/>
      <c r="AF304" s="185"/>
      <c r="AG304" s="185"/>
      <c r="AH304" s="185"/>
      <c r="AI304" s="185"/>
      <c r="AJ304" s="185"/>
      <c r="AK304" s="185"/>
      <c r="AL304" s="185"/>
      <c r="AM304" s="185"/>
      <c r="AN304" s="185"/>
      <c r="AO304" s="185"/>
      <c r="AP304" s="185"/>
      <c r="AQ304" s="185"/>
      <c r="AR304" s="185"/>
      <c r="AS304" s="185"/>
      <c r="AT304" s="185"/>
      <c r="AU304" s="185"/>
      <c r="AV304" s="185"/>
      <c r="AW304" s="185"/>
      <c r="AX304" s="185"/>
      <c r="AY304" s="185"/>
      <c r="AZ304" s="185"/>
      <c r="BA304" s="185"/>
      <c r="BB304" s="185"/>
      <c r="BC304" s="185"/>
      <c r="BD304" s="185"/>
      <c r="BE304" s="185"/>
      <c r="BF304" s="185"/>
      <c r="BG304" s="185"/>
      <c r="BH304" s="185"/>
      <c r="BI304" s="185"/>
      <c r="BJ304" s="185"/>
    </row>
    <row r="305" spans="1:62" x14ac:dyDescent="0.3">
      <c r="A305" s="24">
        <f t="shared" si="36"/>
        <v>3</v>
      </c>
      <c r="B305" s="86">
        <f t="shared" si="37"/>
        <v>1.0245475805521086E-2</v>
      </c>
      <c r="C305" s="23">
        <f t="shared" si="38"/>
        <v>1.4298533505981932</v>
      </c>
      <c r="D305" s="23">
        <f t="shared" si="39"/>
        <v>4.4040521034759608E-3</v>
      </c>
      <c r="E305" s="26"/>
      <c r="G305" s="26"/>
      <c r="H305" s="26"/>
      <c r="I305" s="26"/>
      <c r="J305" s="185"/>
      <c r="L305" s="26"/>
      <c r="M305" s="26"/>
      <c r="N305" s="26"/>
      <c r="O305" s="26"/>
      <c r="P305" s="185"/>
      <c r="Q305" s="26"/>
      <c r="R305" s="185"/>
      <c r="S305" s="185"/>
      <c r="T305" s="26"/>
      <c r="U305" s="185"/>
      <c r="V305" s="26"/>
      <c r="W305" s="26"/>
      <c r="X305" s="185"/>
      <c r="Y305" s="26"/>
      <c r="Z305" s="185"/>
      <c r="AA305" s="185"/>
      <c r="AB305" s="185"/>
      <c r="AC305" s="185"/>
      <c r="AD305" s="185"/>
      <c r="AE305" s="185"/>
      <c r="AF305" s="185"/>
      <c r="AG305" s="185"/>
      <c r="AH305" s="185"/>
      <c r="AI305" s="185"/>
      <c r="AJ305" s="185"/>
      <c r="AK305" s="185"/>
      <c r="AL305" s="185"/>
      <c r="AM305" s="185"/>
      <c r="AN305" s="185"/>
      <c r="AO305" s="185"/>
      <c r="AP305" s="185"/>
      <c r="AQ305" s="185"/>
      <c r="AR305" s="185"/>
      <c r="AS305" s="185"/>
      <c r="AT305" s="185"/>
      <c r="AU305" s="185"/>
      <c r="AV305" s="185"/>
      <c r="AW305" s="185"/>
      <c r="AX305" s="185"/>
      <c r="AY305" s="185"/>
      <c r="AZ305" s="185"/>
      <c r="BA305" s="185"/>
      <c r="BB305" s="185"/>
      <c r="BC305" s="185"/>
      <c r="BD305" s="185"/>
      <c r="BE305" s="185"/>
      <c r="BF305" s="185"/>
      <c r="BG305" s="185"/>
      <c r="BH305" s="185"/>
      <c r="BI305" s="185"/>
      <c r="BJ305" s="185"/>
    </row>
    <row r="306" spans="1:62" x14ac:dyDescent="0.3">
      <c r="A306" s="24">
        <f t="shared" si="36"/>
        <v>4</v>
      </c>
      <c r="B306" s="86">
        <f t="shared" si="37"/>
        <v>9.3357181514654355E-3</v>
      </c>
      <c r="C306" s="23">
        <f t="shared" si="38"/>
        <v>1.3920900553469098</v>
      </c>
      <c r="D306" s="23">
        <f t="shared" si="39"/>
        <v>3.6604422467112329E-3</v>
      </c>
      <c r="E306" s="26"/>
      <c r="G306" s="26"/>
      <c r="H306" s="26"/>
      <c r="I306" s="26"/>
      <c r="J306" s="185"/>
      <c r="L306" s="26"/>
      <c r="M306" s="26"/>
      <c r="N306" s="26"/>
      <c r="O306" s="26"/>
      <c r="P306" s="185"/>
      <c r="Q306" s="26"/>
      <c r="R306" s="185"/>
      <c r="S306" s="185"/>
      <c r="T306" s="26"/>
      <c r="U306" s="185"/>
      <c r="V306" s="26"/>
      <c r="W306" s="26"/>
      <c r="X306" s="185"/>
      <c r="Y306" s="26"/>
      <c r="Z306" s="185"/>
      <c r="AA306" s="185"/>
      <c r="AB306" s="185"/>
      <c r="AC306" s="185"/>
      <c r="AD306" s="185"/>
      <c r="AE306" s="185"/>
      <c r="AF306" s="185"/>
      <c r="AG306" s="185"/>
      <c r="AH306" s="185"/>
      <c r="AI306" s="185"/>
      <c r="AJ306" s="185"/>
      <c r="AK306" s="185"/>
      <c r="AL306" s="185"/>
      <c r="AM306" s="185"/>
      <c r="AN306" s="185"/>
      <c r="AO306" s="185"/>
      <c r="AP306" s="185"/>
      <c r="AQ306" s="185"/>
      <c r="AR306" s="185"/>
      <c r="AS306" s="185"/>
      <c r="AT306" s="185"/>
      <c r="AU306" s="185"/>
      <c r="AV306" s="185"/>
      <c r="AW306" s="185"/>
      <c r="AX306" s="185"/>
      <c r="AY306" s="185"/>
      <c r="AZ306" s="185"/>
      <c r="BA306" s="185"/>
      <c r="BB306" s="185"/>
      <c r="BC306" s="185"/>
      <c r="BD306" s="185"/>
      <c r="BE306" s="185"/>
      <c r="BF306" s="185"/>
      <c r="BG306" s="185"/>
      <c r="BH306" s="185"/>
      <c r="BI306" s="185"/>
      <c r="BJ306" s="185"/>
    </row>
    <row r="307" spans="1:62" x14ac:dyDescent="0.3">
      <c r="A307" s="24">
        <f t="shared" si="36"/>
        <v>5</v>
      </c>
      <c r="B307" s="86">
        <f t="shared" si="37"/>
        <v>1.0525575700256825E-2</v>
      </c>
      <c r="C307" s="23">
        <f t="shared" si="38"/>
        <v>1.2724484996284235</v>
      </c>
      <c r="D307" s="23">
        <f t="shared" si="39"/>
        <v>2.8676773072603655E-3</v>
      </c>
      <c r="E307" s="26"/>
      <c r="F307" s="26"/>
      <c r="G307" s="26"/>
      <c r="H307" s="26"/>
      <c r="I307" s="26"/>
      <c r="J307" s="185"/>
      <c r="L307" s="26"/>
      <c r="M307" s="26"/>
      <c r="N307" s="26"/>
      <c r="O307" s="26"/>
      <c r="P307" s="185"/>
      <c r="Q307" s="26"/>
      <c r="R307" s="185"/>
      <c r="S307" s="185"/>
      <c r="T307" s="26"/>
      <c r="U307" s="185"/>
      <c r="V307" s="26"/>
      <c r="W307" s="26"/>
      <c r="X307" s="185"/>
      <c r="Y307" s="26"/>
      <c r="Z307" s="185"/>
      <c r="AA307" s="185"/>
      <c r="AB307" s="185"/>
      <c r="AC307" s="185"/>
      <c r="AD307" s="185"/>
      <c r="AE307" s="185"/>
      <c r="AF307" s="185"/>
      <c r="AG307" s="185"/>
      <c r="AH307" s="185"/>
      <c r="AI307" s="185"/>
      <c r="AJ307" s="185"/>
      <c r="AK307" s="185"/>
      <c r="AL307" s="185"/>
      <c r="AM307" s="185"/>
      <c r="AN307" s="185"/>
      <c r="AO307" s="185"/>
      <c r="AP307" s="185"/>
      <c r="AQ307" s="185"/>
      <c r="AR307" s="185"/>
      <c r="AS307" s="185"/>
      <c r="AT307" s="185"/>
      <c r="AU307" s="185"/>
      <c r="AV307" s="185"/>
      <c r="AW307" s="185"/>
      <c r="AX307" s="185"/>
      <c r="AY307" s="185"/>
      <c r="AZ307" s="185"/>
      <c r="BA307" s="185"/>
      <c r="BB307" s="185"/>
      <c r="BC307" s="185"/>
      <c r="BD307" s="185"/>
      <c r="BE307" s="185"/>
      <c r="BF307" s="185"/>
      <c r="BG307" s="185"/>
      <c r="BH307" s="185"/>
      <c r="BI307" s="185"/>
      <c r="BJ307" s="185"/>
    </row>
    <row r="308" spans="1:62" x14ac:dyDescent="0.3">
      <c r="A308" s="24">
        <f t="shared" si="36"/>
        <v>6</v>
      </c>
      <c r="B308" s="86">
        <f t="shared" si="37"/>
        <v>1.1916436108732057E-2</v>
      </c>
      <c r="C308" s="23">
        <f t="shared" si="38"/>
        <v>1.2492525990593533</v>
      </c>
      <c r="D308" s="23">
        <f t="shared" si="39"/>
        <v>2.9702026716261912E-3</v>
      </c>
      <c r="E308" s="26"/>
      <c r="F308" s="26"/>
      <c r="G308" s="26"/>
      <c r="H308" s="26"/>
      <c r="I308" s="26"/>
      <c r="J308" s="185"/>
      <c r="L308" s="26"/>
      <c r="M308" s="26"/>
      <c r="N308" s="26"/>
      <c r="O308" s="26"/>
      <c r="P308" s="185"/>
      <c r="Q308" s="26"/>
      <c r="R308" s="185"/>
      <c r="S308" s="185"/>
      <c r="T308" s="26"/>
      <c r="U308" s="185"/>
      <c r="V308" s="26"/>
      <c r="W308" s="26"/>
      <c r="X308" s="185"/>
      <c r="Y308" s="26"/>
      <c r="Z308" s="185"/>
      <c r="AA308" s="185"/>
      <c r="AB308" s="185"/>
      <c r="AC308" s="185"/>
      <c r="AD308" s="185"/>
      <c r="AE308" s="185"/>
      <c r="AF308" s="185"/>
      <c r="AG308" s="185"/>
      <c r="AH308" s="185"/>
      <c r="AI308" s="185"/>
      <c r="AJ308" s="185"/>
      <c r="AK308" s="185"/>
      <c r="AL308" s="185"/>
      <c r="AM308" s="185"/>
      <c r="AN308" s="185"/>
      <c r="AO308" s="185"/>
      <c r="AP308" s="185"/>
      <c r="AQ308" s="185"/>
      <c r="AR308" s="185"/>
      <c r="AS308" s="185"/>
      <c r="AT308" s="185"/>
      <c r="AU308" s="185"/>
      <c r="AV308" s="185"/>
      <c r="AW308" s="185"/>
      <c r="AX308" s="185"/>
      <c r="AY308" s="185"/>
      <c r="AZ308" s="185"/>
      <c r="BA308" s="185"/>
      <c r="BB308" s="185"/>
      <c r="BC308" s="185"/>
      <c r="BD308" s="185"/>
      <c r="BE308" s="185"/>
      <c r="BF308" s="185"/>
      <c r="BG308" s="185"/>
      <c r="BH308" s="185"/>
      <c r="BI308" s="185"/>
      <c r="BJ308" s="185"/>
    </row>
    <row r="309" spans="1:62" x14ac:dyDescent="0.3">
      <c r="A309" s="24">
        <f t="shared" si="36"/>
        <v>7</v>
      </c>
      <c r="B309" s="86">
        <f t="shared" si="37"/>
        <v>1.2717329026372197E-2</v>
      </c>
      <c r="C309" s="23">
        <f t="shared" si="38"/>
        <v>1.2165359441466796</v>
      </c>
      <c r="D309" s="23">
        <f t="shared" si="39"/>
        <v>2.7537588477494781E-3</v>
      </c>
      <c r="E309" s="26"/>
      <c r="F309" s="26"/>
      <c r="G309" s="26"/>
      <c r="H309" s="26"/>
      <c r="I309" s="26"/>
      <c r="J309" s="185"/>
      <c r="L309" s="26"/>
      <c r="M309" s="26"/>
      <c r="N309" s="26"/>
      <c r="O309" s="26"/>
      <c r="P309" s="185"/>
      <c r="Q309" s="26"/>
      <c r="R309" s="185"/>
      <c r="S309" s="185"/>
      <c r="T309" s="26"/>
      <c r="U309" s="185"/>
      <c r="V309" s="26"/>
      <c r="W309" s="26"/>
      <c r="X309" s="185"/>
      <c r="Y309" s="26"/>
      <c r="Z309" s="185"/>
      <c r="AA309" s="185"/>
      <c r="AB309" s="185"/>
      <c r="AC309" s="185"/>
      <c r="AD309" s="185"/>
      <c r="AE309" s="185"/>
      <c r="AF309" s="185"/>
      <c r="AG309" s="185"/>
      <c r="AH309" s="185"/>
      <c r="AI309" s="185"/>
      <c r="AJ309" s="185"/>
      <c r="AK309" s="185"/>
      <c r="AL309" s="185"/>
      <c r="AM309" s="185"/>
      <c r="AN309" s="185"/>
      <c r="AO309" s="185"/>
      <c r="AP309" s="185"/>
      <c r="AQ309" s="185"/>
      <c r="AR309" s="185"/>
      <c r="AS309" s="185"/>
      <c r="AT309" s="185"/>
      <c r="AU309" s="185"/>
      <c r="AV309" s="185"/>
      <c r="AW309" s="185"/>
      <c r="AX309" s="185"/>
      <c r="AY309" s="185"/>
      <c r="AZ309" s="185"/>
      <c r="BA309" s="185"/>
      <c r="BB309" s="185"/>
      <c r="BC309" s="185"/>
      <c r="BD309" s="185"/>
      <c r="BE309" s="185"/>
      <c r="BF309" s="185"/>
      <c r="BG309" s="185"/>
      <c r="BH309" s="185"/>
      <c r="BI309" s="185"/>
      <c r="BJ309" s="185"/>
    </row>
    <row r="310" spans="1:62" x14ac:dyDescent="0.3">
      <c r="A310" s="24">
        <f t="shared" si="36"/>
        <v>8</v>
      </c>
      <c r="B310" s="86">
        <f t="shared" si="37"/>
        <v>1.3256266172012521E-2</v>
      </c>
      <c r="C310" s="23">
        <f t="shared" si="38"/>
        <v>1.208725993122602</v>
      </c>
      <c r="D310" s="23">
        <f t="shared" si="39"/>
        <v>2.7669273218508669E-3</v>
      </c>
      <c r="E310" s="26"/>
      <c r="F310" s="26"/>
      <c r="G310" s="26"/>
      <c r="H310" s="26"/>
      <c r="I310" s="26"/>
      <c r="J310" s="185"/>
      <c r="L310" s="26"/>
      <c r="M310" s="26"/>
      <c r="N310" s="26"/>
      <c r="O310" s="26"/>
      <c r="P310" s="185"/>
      <c r="Q310" s="26"/>
      <c r="R310" s="185"/>
      <c r="S310" s="185"/>
      <c r="T310" s="26"/>
      <c r="U310" s="185"/>
      <c r="V310" s="26"/>
      <c r="W310" s="26"/>
      <c r="X310" s="185"/>
      <c r="Y310" s="26"/>
      <c r="Z310" s="185"/>
      <c r="AA310" s="185"/>
      <c r="AB310" s="185"/>
      <c r="AC310" s="185"/>
      <c r="AD310" s="185"/>
      <c r="AE310" s="185"/>
      <c r="AF310" s="185"/>
      <c r="AG310" s="185"/>
      <c r="AH310" s="185"/>
      <c r="AI310" s="185"/>
      <c r="AJ310" s="185"/>
      <c r="AK310" s="185"/>
      <c r="AL310" s="185"/>
      <c r="AM310" s="185"/>
      <c r="AN310" s="185"/>
      <c r="AO310" s="185"/>
      <c r="AP310" s="185"/>
      <c r="AQ310" s="185"/>
      <c r="AR310" s="185"/>
      <c r="AS310" s="185"/>
      <c r="AT310" s="185"/>
      <c r="AU310" s="185"/>
      <c r="AV310" s="185"/>
      <c r="AW310" s="185"/>
      <c r="AX310" s="185"/>
      <c r="AY310" s="185"/>
      <c r="AZ310" s="185"/>
      <c r="BA310" s="185"/>
      <c r="BB310" s="185"/>
      <c r="BC310" s="185"/>
      <c r="BD310" s="185"/>
      <c r="BE310" s="185"/>
      <c r="BF310" s="185"/>
      <c r="BG310" s="185"/>
      <c r="BH310" s="185"/>
      <c r="BI310" s="185"/>
      <c r="BJ310" s="185"/>
    </row>
    <row r="311" spans="1:62" x14ac:dyDescent="0.3">
      <c r="A311" s="24">
        <f t="shared" si="36"/>
        <v>9</v>
      </c>
      <c r="B311" s="86">
        <f t="shared" si="37"/>
        <v>1.5745696511764055E-2</v>
      </c>
      <c r="C311" s="23">
        <f t="shared" si="38"/>
        <v>1.1743868100076196</v>
      </c>
      <c r="D311" s="23">
        <f t="shared" si="39"/>
        <v>2.7458417860346364E-3</v>
      </c>
      <c r="E311" s="26"/>
      <c r="F311" s="26"/>
      <c r="G311" s="26"/>
      <c r="H311" s="26"/>
      <c r="I311" s="26"/>
      <c r="J311" s="185"/>
      <c r="L311" s="26"/>
      <c r="M311" s="26"/>
      <c r="N311" s="26"/>
      <c r="O311" s="26"/>
      <c r="P311" s="185"/>
      <c r="Q311" s="26"/>
      <c r="R311" s="185"/>
      <c r="S311" s="185"/>
      <c r="T311" s="26"/>
      <c r="U311" s="185"/>
      <c r="V311" s="26"/>
      <c r="W311" s="26"/>
      <c r="X311" s="185"/>
      <c r="Y311" s="26"/>
      <c r="Z311" s="185"/>
      <c r="AA311" s="185"/>
      <c r="AB311" s="185"/>
      <c r="AC311" s="185"/>
      <c r="AD311" s="185"/>
      <c r="AE311" s="185"/>
      <c r="AF311" s="185"/>
      <c r="AG311" s="185"/>
      <c r="AH311" s="185"/>
      <c r="AI311" s="185"/>
      <c r="AJ311" s="185"/>
      <c r="AK311" s="185"/>
      <c r="AL311" s="185"/>
      <c r="AM311" s="185"/>
      <c r="AN311" s="185"/>
      <c r="AO311" s="185"/>
      <c r="AP311" s="185"/>
      <c r="AQ311" s="185"/>
      <c r="AR311" s="185"/>
      <c r="AS311" s="185"/>
      <c r="AT311" s="185"/>
      <c r="AU311" s="185"/>
      <c r="AV311" s="185"/>
      <c r="AW311" s="185"/>
      <c r="AX311" s="185"/>
      <c r="AY311" s="185"/>
      <c r="AZ311" s="185"/>
      <c r="BA311" s="185"/>
      <c r="BB311" s="185"/>
      <c r="BC311" s="185"/>
      <c r="BD311" s="185"/>
      <c r="BE311" s="185"/>
      <c r="BF311" s="185"/>
      <c r="BG311" s="185"/>
      <c r="BH311" s="185"/>
      <c r="BI311" s="185"/>
      <c r="BJ311" s="185"/>
    </row>
    <row r="312" spans="1:62" x14ac:dyDescent="0.3">
      <c r="A312" s="24">
        <f t="shared" si="36"/>
        <v>10</v>
      </c>
      <c r="B312" s="86">
        <f t="shared" si="37"/>
        <v>1.3160726025731201E-2</v>
      </c>
      <c r="C312" s="23">
        <f t="shared" si="38"/>
        <v>1.1693131561887102</v>
      </c>
      <c r="D312" s="23">
        <f t="shared" si="39"/>
        <v>2.2282840611514507E-3</v>
      </c>
      <c r="E312" s="26"/>
      <c r="F312" s="26"/>
      <c r="G312" s="26"/>
      <c r="H312" s="26"/>
      <c r="I312" s="26"/>
      <c r="J312" s="185"/>
      <c r="L312" s="26"/>
      <c r="M312" s="26"/>
      <c r="N312" s="26"/>
      <c r="O312" s="26"/>
      <c r="P312" s="185"/>
      <c r="Q312" s="26"/>
      <c r="R312" s="185"/>
      <c r="S312" s="185"/>
      <c r="T312" s="26"/>
      <c r="U312" s="185"/>
      <c r="V312" s="26"/>
      <c r="W312" s="26"/>
      <c r="X312" s="185"/>
      <c r="Y312" s="26"/>
      <c r="Z312" s="185"/>
      <c r="AA312" s="185"/>
      <c r="AB312" s="185"/>
      <c r="AC312" s="185"/>
      <c r="AD312" s="185"/>
      <c r="AE312" s="185"/>
      <c r="AF312" s="185"/>
      <c r="AG312" s="185"/>
      <c r="AH312" s="185"/>
      <c r="AI312" s="185"/>
      <c r="AJ312" s="185"/>
      <c r="AK312" s="185"/>
      <c r="AL312" s="185"/>
      <c r="AM312" s="185"/>
      <c r="AN312" s="185"/>
      <c r="AO312" s="185"/>
      <c r="AP312" s="185"/>
      <c r="AQ312" s="185"/>
      <c r="AR312" s="185"/>
      <c r="AS312" s="185"/>
      <c r="AT312" s="185"/>
      <c r="AU312" s="185"/>
      <c r="AV312" s="185"/>
      <c r="AW312" s="185"/>
      <c r="AX312" s="185"/>
      <c r="AY312" s="185"/>
      <c r="AZ312" s="185"/>
      <c r="BA312" s="185"/>
      <c r="BB312" s="185"/>
      <c r="BC312" s="185"/>
      <c r="BD312" s="185"/>
      <c r="BE312" s="185"/>
      <c r="BF312" s="185"/>
      <c r="BG312" s="185"/>
      <c r="BH312" s="185"/>
      <c r="BI312" s="185"/>
      <c r="BJ312" s="185"/>
    </row>
    <row r="313" spans="1:62" x14ac:dyDescent="0.3">
      <c r="A313" s="24">
        <f t="shared" si="36"/>
        <v>11</v>
      </c>
      <c r="B313" s="86">
        <f t="shared" si="37"/>
        <v>1.3461805062380344E-2</v>
      </c>
      <c r="C313" s="23">
        <f t="shared" si="38"/>
        <v>1.1641954629402802</v>
      </c>
      <c r="D313" s="23">
        <f t="shared" si="39"/>
        <v>2.2103673142293482E-3</v>
      </c>
      <c r="E313" s="26"/>
      <c r="F313" s="26"/>
      <c r="G313" s="26"/>
      <c r="H313" s="26"/>
      <c r="I313" s="26"/>
      <c r="J313" s="185"/>
      <c r="L313" s="26"/>
      <c r="M313" s="26"/>
      <c r="N313" s="26"/>
      <c r="O313" s="26"/>
      <c r="P313" s="185"/>
      <c r="Q313" s="26"/>
      <c r="R313" s="185"/>
      <c r="S313" s="185"/>
      <c r="T313" s="26"/>
      <c r="U313" s="185"/>
      <c r="V313" s="26"/>
      <c r="W313" s="26"/>
      <c r="X313" s="185"/>
      <c r="Y313" s="26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185"/>
      <c r="AJ313" s="185"/>
      <c r="AK313" s="185"/>
      <c r="AL313" s="185"/>
      <c r="AM313" s="185"/>
      <c r="AN313" s="185"/>
      <c r="AO313" s="185"/>
      <c r="AP313" s="185"/>
      <c r="AQ313" s="185"/>
      <c r="AR313" s="185"/>
      <c r="AS313" s="185"/>
      <c r="AT313" s="185"/>
      <c r="AU313" s="185"/>
      <c r="AV313" s="185"/>
      <c r="AW313" s="185"/>
      <c r="AX313" s="185"/>
      <c r="AY313" s="185"/>
      <c r="AZ313" s="185"/>
      <c r="BA313" s="185"/>
      <c r="BB313" s="185"/>
      <c r="BC313" s="185"/>
      <c r="BD313" s="185"/>
      <c r="BE313" s="185"/>
      <c r="BF313" s="185"/>
      <c r="BG313" s="185"/>
      <c r="BH313" s="185"/>
      <c r="BI313" s="185"/>
      <c r="BJ313" s="185"/>
    </row>
    <row r="314" spans="1:62" x14ac:dyDescent="0.3">
      <c r="A314" s="24">
        <f t="shared" si="36"/>
        <v>12</v>
      </c>
      <c r="B314" s="86">
        <f t="shared" si="37"/>
        <v>1.3034567672333019E-2</v>
      </c>
      <c r="C314" s="23">
        <f t="shared" si="38"/>
        <v>1.1588637083898401</v>
      </c>
      <c r="D314" s="23">
        <f t="shared" si="39"/>
        <v>2.0707197576851498E-3</v>
      </c>
      <c r="E314" s="26"/>
      <c r="F314" s="26"/>
      <c r="G314" s="26"/>
      <c r="H314" s="26"/>
      <c r="I314" s="26"/>
      <c r="J314" s="185"/>
      <c r="L314" s="26"/>
      <c r="M314" s="26"/>
      <c r="N314" s="26"/>
      <c r="O314" s="26"/>
      <c r="P314" s="185"/>
      <c r="Q314" s="26"/>
      <c r="R314" s="185"/>
      <c r="S314" s="185"/>
      <c r="T314" s="26"/>
      <c r="U314" s="185"/>
      <c r="V314" s="26"/>
      <c r="W314" s="26"/>
      <c r="X314" s="185"/>
      <c r="Y314" s="26"/>
      <c r="Z314" s="185"/>
      <c r="AA314" s="185"/>
      <c r="AB314" s="185"/>
      <c r="AC314" s="185"/>
      <c r="AD314" s="185"/>
      <c r="AE314" s="185"/>
      <c r="AF314" s="185"/>
      <c r="AG314" s="185"/>
      <c r="AH314" s="185"/>
      <c r="AI314" s="185"/>
      <c r="AJ314" s="185"/>
      <c r="AK314" s="185"/>
      <c r="AL314" s="185"/>
      <c r="AM314" s="185"/>
      <c r="AN314" s="185"/>
      <c r="AO314" s="185"/>
      <c r="AP314" s="185"/>
      <c r="AQ314" s="185"/>
      <c r="AR314" s="185"/>
      <c r="AS314" s="185"/>
      <c r="AT314" s="185"/>
      <c r="AU314" s="185"/>
      <c r="AV314" s="185"/>
      <c r="AW314" s="185"/>
      <c r="AX314" s="185"/>
      <c r="AY314" s="185"/>
      <c r="AZ314" s="185"/>
      <c r="BA314" s="185"/>
      <c r="BB314" s="185"/>
      <c r="BC314" s="185"/>
      <c r="BD314" s="185"/>
      <c r="BE314" s="185"/>
      <c r="BF314" s="185"/>
      <c r="BG314" s="185"/>
      <c r="BH314" s="185"/>
      <c r="BI314" s="185"/>
      <c r="BJ314" s="185"/>
    </row>
    <row r="315" spans="1:62" x14ac:dyDescent="0.3">
      <c r="A315" s="24">
        <f t="shared" si="36"/>
        <v>13</v>
      </c>
      <c r="B315" s="86">
        <f t="shared" si="37"/>
        <v>1.3539201085925746E-2</v>
      </c>
      <c r="C315" s="23">
        <f t="shared" si="38"/>
        <v>1.1516803747310411</v>
      </c>
      <c r="D315" s="23">
        <f t="shared" si="39"/>
        <v>2.0536310942721363E-3</v>
      </c>
      <c r="E315" s="26"/>
      <c r="F315" s="26"/>
      <c r="G315" s="26"/>
      <c r="H315" s="26"/>
      <c r="I315" s="26"/>
      <c r="J315" s="185"/>
      <c r="L315" s="26"/>
      <c r="M315" s="26"/>
      <c r="N315" s="26"/>
      <c r="O315" s="26"/>
      <c r="P315" s="185"/>
      <c r="Q315" s="26"/>
      <c r="R315" s="185"/>
      <c r="S315" s="185"/>
      <c r="T315" s="26"/>
      <c r="U315" s="185"/>
      <c r="V315" s="26"/>
      <c r="W315" s="26"/>
      <c r="X315" s="185"/>
      <c r="Y315" s="26"/>
      <c r="Z315" s="185"/>
      <c r="AA315" s="185"/>
      <c r="AB315" s="185"/>
      <c r="AC315" s="185"/>
      <c r="AD315" s="185"/>
      <c r="AE315" s="185"/>
      <c r="AF315" s="185"/>
      <c r="AG315" s="185"/>
      <c r="AH315" s="185"/>
      <c r="AI315" s="185"/>
      <c r="AJ315" s="185"/>
      <c r="AK315" s="185"/>
      <c r="AL315" s="185"/>
      <c r="AM315" s="185"/>
      <c r="AN315" s="185"/>
      <c r="AO315" s="185"/>
      <c r="AP315" s="185"/>
      <c r="AQ315" s="185"/>
      <c r="AR315" s="185"/>
      <c r="AS315" s="185"/>
      <c r="AT315" s="185"/>
      <c r="AU315" s="185"/>
      <c r="AV315" s="185"/>
      <c r="AW315" s="185"/>
      <c r="AX315" s="185"/>
      <c r="AY315" s="185"/>
      <c r="AZ315" s="185"/>
      <c r="BA315" s="185"/>
      <c r="BB315" s="185"/>
      <c r="BC315" s="185"/>
      <c r="BD315" s="185"/>
      <c r="BE315" s="185"/>
      <c r="BF315" s="185"/>
      <c r="BG315" s="185"/>
      <c r="BH315" s="185"/>
      <c r="BI315" s="185"/>
      <c r="BJ315" s="185"/>
    </row>
    <row r="316" spans="1:62" x14ac:dyDescent="0.3">
      <c r="A316" s="24">
        <f t="shared" si="36"/>
        <v>14</v>
      </c>
      <c r="B316" s="86">
        <f t="shared" si="37"/>
        <v>1.354260310893873E-2</v>
      </c>
      <c r="C316" s="23">
        <f t="shared" si="38"/>
        <v>1.1386083967816969</v>
      </c>
      <c r="D316" s="23">
        <f t="shared" si="39"/>
        <v>1.8771185051808213E-3</v>
      </c>
      <c r="E316" s="26"/>
      <c r="F316" s="26"/>
      <c r="G316" s="26"/>
      <c r="H316" s="26"/>
      <c r="I316" s="26"/>
      <c r="J316" s="185"/>
      <c r="L316" s="26"/>
      <c r="M316" s="26"/>
      <c r="N316" s="26"/>
      <c r="O316" s="26"/>
      <c r="P316" s="185"/>
      <c r="Q316" s="26"/>
      <c r="R316" s="185"/>
      <c r="S316" s="185"/>
      <c r="T316" s="26"/>
      <c r="U316" s="185"/>
      <c r="V316" s="26"/>
      <c r="W316" s="26"/>
      <c r="X316" s="185"/>
      <c r="Y316" s="26"/>
      <c r="Z316" s="185"/>
      <c r="AA316" s="185"/>
      <c r="AB316" s="185"/>
      <c r="AC316" s="185"/>
      <c r="AD316" s="185"/>
      <c r="AE316" s="185"/>
      <c r="AF316" s="185"/>
      <c r="AG316" s="185"/>
      <c r="AH316" s="185"/>
      <c r="AI316" s="185"/>
      <c r="AJ316" s="185"/>
      <c r="AK316" s="185"/>
      <c r="AL316" s="185"/>
      <c r="AM316" s="185"/>
      <c r="AN316" s="185"/>
      <c r="AO316" s="185"/>
      <c r="AP316" s="185"/>
      <c r="AQ316" s="185"/>
      <c r="AR316" s="185"/>
      <c r="AS316" s="185"/>
      <c r="AT316" s="185"/>
      <c r="AU316" s="185"/>
      <c r="AV316" s="185"/>
      <c r="AW316" s="185"/>
      <c r="AX316" s="185"/>
      <c r="AY316" s="185"/>
      <c r="AZ316" s="185"/>
      <c r="BA316" s="185"/>
      <c r="BB316" s="185"/>
      <c r="BC316" s="185"/>
      <c r="BD316" s="185"/>
      <c r="BE316" s="185"/>
      <c r="BF316" s="185"/>
      <c r="BG316" s="185"/>
      <c r="BH316" s="185"/>
      <c r="BI316" s="185"/>
      <c r="BJ316" s="185"/>
    </row>
    <row r="317" spans="1:62" x14ac:dyDescent="0.3">
      <c r="A317" s="24">
        <f t="shared" si="36"/>
        <v>15</v>
      </c>
      <c r="B317" s="86">
        <f t="shared" si="37"/>
        <v>1.4010381273224123E-2</v>
      </c>
      <c r="C317" s="23">
        <f t="shared" si="38"/>
        <v>1.0812394497458127</v>
      </c>
      <c r="D317" s="23">
        <f t="shared" si="39"/>
        <v>1.1381956653657658E-3</v>
      </c>
      <c r="E317" s="26"/>
      <c r="F317" s="26"/>
      <c r="G317" s="26"/>
      <c r="H317" s="26"/>
      <c r="I317" s="26"/>
      <c r="J317" s="185"/>
      <c r="L317" s="26"/>
      <c r="M317" s="26"/>
      <c r="N317" s="26"/>
      <c r="O317" s="26"/>
      <c r="P317" s="185"/>
      <c r="Q317" s="26"/>
      <c r="R317" s="185"/>
      <c r="S317" s="185"/>
      <c r="T317" s="26"/>
      <c r="U317" s="185"/>
      <c r="V317" s="26"/>
      <c r="W317" s="26"/>
      <c r="X317" s="185"/>
      <c r="Y317" s="26"/>
      <c r="Z317" s="185"/>
      <c r="AA317" s="185"/>
      <c r="AB317" s="185"/>
      <c r="AC317" s="185"/>
      <c r="AD317" s="185"/>
      <c r="AE317" s="185"/>
      <c r="AF317" s="185"/>
      <c r="AG317" s="185"/>
      <c r="AH317" s="185"/>
      <c r="AI317" s="185"/>
      <c r="AJ317" s="185"/>
      <c r="AK317" s="185"/>
      <c r="AL317" s="185"/>
      <c r="AM317" s="185"/>
      <c r="AN317" s="185"/>
      <c r="AO317" s="185"/>
      <c r="AP317" s="185"/>
      <c r="AQ317" s="185"/>
      <c r="AR317" s="185"/>
      <c r="AS317" s="185"/>
      <c r="AT317" s="185"/>
      <c r="AU317" s="185"/>
      <c r="AV317" s="185"/>
      <c r="AW317" s="185"/>
      <c r="AX317" s="185"/>
      <c r="AY317" s="185"/>
      <c r="AZ317" s="185"/>
      <c r="BA317" s="185"/>
      <c r="BB317" s="185"/>
      <c r="BC317" s="185"/>
      <c r="BD317" s="185"/>
      <c r="BE317" s="185"/>
      <c r="BF317" s="185"/>
      <c r="BG317" s="185"/>
      <c r="BH317" s="185"/>
      <c r="BI317" s="185"/>
      <c r="BJ317" s="185"/>
    </row>
    <row r="318" spans="1:62" x14ac:dyDescent="0.3">
      <c r="A318" s="24">
        <f t="shared" si="36"/>
        <v>16</v>
      </c>
      <c r="B318" s="86">
        <f t="shared" si="37"/>
        <v>1.3938088284198197E-2</v>
      </c>
      <c r="C318" s="23">
        <f t="shared" si="38"/>
        <v>1.0489042250528602</v>
      </c>
      <c r="D318" s="23">
        <f t="shared" si="39"/>
        <v>6.8163140625706253E-4</v>
      </c>
      <c r="E318" s="26"/>
      <c r="F318" s="26"/>
      <c r="G318" s="26"/>
      <c r="H318" s="26"/>
      <c r="I318" s="26"/>
      <c r="J318" s="185"/>
      <c r="L318" s="26"/>
      <c r="M318" s="26"/>
      <c r="N318" s="26"/>
      <c r="O318" s="26"/>
      <c r="P318" s="185"/>
      <c r="Q318" s="26"/>
      <c r="R318" s="185"/>
      <c r="S318" s="185"/>
      <c r="T318" s="26"/>
      <c r="U318" s="185"/>
      <c r="V318" s="26"/>
      <c r="W318" s="26"/>
      <c r="X318" s="185"/>
      <c r="Y318" s="26"/>
      <c r="Z318" s="185"/>
      <c r="AA318" s="185"/>
      <c r="AB318" s="185"/>
      <c r="AC318" s="185"/>
      <c r="AD318" s="185"/>
      <c r="AE318" s="185"/>
      <c r="AF318" s="185"/>
      <c r="AG318" s="185"/>
      <c r="AH318" s="185"/>
      <c r="AI318" s="185"/>
      <c r="AJ318" s="185"/>
      <c r="AK318" s="185"/>
      <c r="AL318" s="185"/>
      <c r="AM318" s="185"/>
      <c r="AN318" s="185"/>
      <c r="AO318" s="185"/>
      <c r="AP318" s="185"/>
      <c r="AQ318" s="185"/>
      <c r="AR318" s="185"/>
      <c r="AS318" s="185"/>
      <c r="AT318" s="185"/>
      <c r="AU318" s="185"/>
      <c r="AV318" s="185"/>
      <c r="AW318" s="185"/>
      <c r="AX318" s="185"/>
      <c r="AY318" s="185"/>
      <c r="AZ318" s="185"/>
      <c r="BA318" s="185"/>
      <c r="BB318" s="185"/>
      <c r="BC318" s="185"/>
      <c r="BD318" s="185"/>
      <c r="BE318" s="185"/>
      <c r="BF318" s="185"/>
      <c r="BG318" s="185"/>
      <c r="BH318" s="185"/>
      <c r="BI318" s="185"/>
      <c r="BJ318" s="185"/>
    </row>
    <row r="319" spans="1:62" x14ac:dyDescent="0.3">
      <c r="A319" s="24">
        <f t="shared" si="36"/>
        <v>17</v>
      </c>
      <c r="B319" s="86">
        <f t="shared" si="37"/>
        <v>1.3742755462869329E-2</v>
      </c>
      <c r="C319" s="23">
        <f t="shared" si="38"/>
        <v>1.0457750097599936</v>
      </c>
      <c r="D319" s="23">
        <f t="shared" si="39"/>
        <v>6.2907476544204891E-4</v>
      </c>
      <c r="E319" s="26"/>
      <c r="F319" s="26"/>
      <c r="G319" s="26"/>
      <c r="H319" s="26"/>
      <c r="I319" s="26"/>
      <c r="J319" s="185"/>
      <c r="L319" s="26"/>
      <c r="M319" s="26"/>
      <c r="N319" s="26"/>
      <c r="O319" s="26"/>
      <c r="P319" s="185"/>
      <c r="Q319" s="26"/>
      <c r="R319" s="185"/>
      <c r="S319" s="185"/>
      <c r="T319" s="26"/>
      <c r="U319" s="185"/>
      <c r="V319" s="26"/>
      <c r="W319" s="26"/>
      <c r="X319" s="185"/>
      <c r="Y319" s="26"/>
      <c r="Z319" s="185"/>
      <c r="AA319" s="185"/>
      <c r="AB319" s="185"/>
      <c r="AC319" s="185"/>
      <c r="AD319" s="185"/>
      <c r="AE319" s="185"/>
      <c r="AF319" s="185"/>
      <c r="AG319" s="185"/>
      <c r="AH319" s="185"/>
      <c r="AI319" s="185"/>
      <c r="AJ319" s="185"/>
      <c r="AK319" s="185"/>
      <c r="AL319" s="185"/>
      <c r="AM319" s="185"/>
      <c r="AN319" s="185"/>
      <c r="AO319" s="185"/>
      <c r="AP319" s="185"/>
      <c r="AQ319" s="185"/>
      <c r="AR319" s="185"/>
      <c r="AS319" s="185"/>
      <c r="AT319" s="185"/>
      <c r="AU319" s="185"/>
      <c r="AV319" s="185"/>
      <c r="AW319" s="185"/>
      <c r="AX319" s="185"/>
      <c r="AY319" s="185"/>
      <c r="AZ319" s="185"/>
      <c r="BA319" s="185"/>
      <c r="BB319" s="185"/>
      <c r="BC319" s="185"/>
      <c r="BD319" s="185"/>
      <c r="BE319" s="185"/>
      <c r="BF319" s="185"/>
      <c r="BG319" s="185"/>
      <c r="BH319" s="185"/>
      <c r="BI319" s="185"/>
      <c r="BJ319" s="185"/>
    </row>
    <row r="320" spans="1:62" x14ac:dyDescent="0.3">
      <c r="A320" s="24">
        <f t="shared" si="36"/>
        <v>18</v>
      </c>
      <c r="B320" s="86">
        <f t="shared" si="37"/>
        <v>1.3322605620765721E-2</v>
      </c>
      <c r="C320" s="23">
        <f t="shared" si="38"/>
        <v>1.0436888662314163</v>
      </c>
      <c r="D320" s="23">
        <f t="shared" si="39"/>
        <v>5.8204953481954885E-4</v>
      </c>
      <c r="E320" s="26"/>
      <c r="F320" s="26"/>
      <c r="G320" s="26"/>
      <c r="H320" s="26"/>
      <c r="I320" s="26"/>
      <c r="J320" s="185"/>
      <c r="L320" s="26"/>
      <c r="M320" s="26"/>
      <c r="N320" s="26"/>
      <c r="O320" s="26"/>
      <c r="P320" s="185"/>
      <c r="Q320" s="26"/>
      <c r="R320" s="185"/>
      <c r="S320" s="185"/>
      <c r="T320" s="26"/>
      <c r="U320" s="185"/>
      <c r="V320" s="26"/>
      <c r="W320" s="26"/>
      <c r="X320" s="185"/>
      <c r="Y320" s="26"/>
      <c r="Z320" s="185"/>
      <c r="AA320" s="185"/>
      <c r="AB320" s="185"/>
      <c r="AC320" s="185"/>
      <c r="AD320" s="185"/>
      <c r="AE320" s="185"/>
      <c r="AF320" s="185"/>
      <c r="AG320" s="185"/>
      <c r="AH320" s="185"/>
      <c r="AI320" s="185"/>
      <c r="AJ320" s="185"/>
      <c r="AK320" s="185"/>
      <c r="AL320" s="185"/>
      <c r="AM320" s="185"/>
      <c r="AN320" s="185"/>
      <c r="AO320" s="185"/>
      <c r="AP320" s="185"/>
      <c r="AQ320" s="185"/>
      <c r="AR320" s="185"/>
      <c r="AS320" s="185"/>
      <c r="AT320" s="185"/>
      <c r="AU320" s="185"/>
      <c r="AV320" s="185"/>
      <c r="AW320" s="185"/>
      <c r="AX320" s="185"/>
      <c r="AY320" s="185"/>
      <c r="AZ320" s="185"/>
      <c r="BA320" s="185"/>
      <c r="BB320" s="185"/>
      <c r="BC320" s="185"/>
      <c r="BD320" s="185"/>
      <c r="BE320" s="185"/>
      <c r="BF320" s="185"/>
      <c r="BG320" s="185"/>
      <c r="BH320" s="185"/>
      <c r="BI320" s="185"/>
      <c r="BJ320" s="185"/>
    </row>
    <row r="321" spans="1:62" x14ac:dyDescent="0.3">
      <c r="A321" s="24">
        <f t="shared" si="36"/>
        <v>19</v>
      </c>
      <c r="B321" s="86">
        <f t="shared" si="37"/>
        <v>1.3580308863999311E-2</v>
      </c>
      <c r="C321" s="23">
        <f t="shared" si="38"/>
        <v>1.0436888662314161</v>
      </c>
      <c r="D321" s="23">
        <f t="shared" si="39"/>
        <v>5.9330829734058029E-4</v>
      </c>
      <c r="E321" s="26"/>
      <c r="F321" s="26"/>
      <c r="G321" s="26"/>
      <c r="H321" s="26"/>
      <c r="I321" s="26"/>
      <c r="J321" s="185"/>
      <c r="L321" s="26"/>
      <c r="M321" s="26"/>
      <c r="N321" s="26"/>
      <c r="O321" s="26"/>
      <c r="P321" s="185"/>
      <c r="Q321" s="26"/>
      <c r="R321" s="185"/>
      <c r="S321" s="185"/>
      <c r="T321" s="26"/>
      <c r="U321" s="185"/>
      <c r="V321" s="26"/>
      <c r="W321" s="26"/>
      <c r="X321" s="185"/>
      <c r="Y321" s="26"/>
      <c r="Z321" s="185"/>
      <c r="AA321" s="185"/>
      <c r="AB321" s="185"/>
      <c r="AC321" s="185"/>
      <c r="AD321" s="185"/>
      <c r="AE321" s="185"/>
      <c r="AF321" s="185"/>
      <c r="AG321" s="185"/>
      <c r="AH321" s="185"/>
      <c r="AI321" s="185"/>
      <c r="AJ321" s="185"/>
      <c r="AK321" s="185"/>
      <c r="AL321" s="185"/>
      <c r="AM321" s="185"/>
      <c r="AN321" s="185"/>
      <c r="AO321" s="185"/>
      <c r="AP321" s="185"/>
      <c r="AQ321" s="185"/>
      <c r="AR321" s="185"/>
      <c r="AS321" s="185"/>
      <c r="AT321" s="185"/>
      <c r="AU321" s="185"/>
      <c r="AV321" s="185"/>
      <c r="AW321" s="185"/>
      <c r="AX321" s="185"/>
      <c r="AY321" s="185"/>
      <c r="AZ321" s="185"/>
      <c r="BA321" s="185"/>
      <c r="BB321" s="185"/>
      <c r="BC321" s="185"/>
      <c r="BD321" s="185"/>
      <c r="BE321" s="185"/>
      <c r="BF321" s="185"/>
      <c r="BG321" s="185"/>
      <c r="BH321" s="185"/>
      <c r="BI321" s="185"/>
      <c r="BJ321" s="185"/>
    </row>
    <row r="322" spans="1:62" x14ac:dyDescent="0.3">
      <c r="A322" s="24">
        <f t="shared" si="36"/>
        <v>20</v>
      </c>
      <c r="B322" s="86">
        <f t="shared" si="37"/>
        <v>1.3326574647614203E-2</v>
      </c>
      <c r="C322" s="23">
        <f t="shared" si="38"/>
        <v>1.0436888662314161</v>
      </c>
      <c r="D322" s="23">
        <f t="shared" si="39"/>
        <v>5.8222293710259807E-4</v>
      </c>
      <c r="E322" s="26"/>
      <c r="F322" s="26"/>
      <c r="G322" s="26"/>
      <c r="H322" s="26"/>
      <c r="I322" s="26"/>
      <c r="J322" s="185"/>
      <c r="L322" s="26"/>
      <c r="M322" s="26"/>
      <c r="N322" s="26"/>
      <c r="O322" s="26"/>
      <c r="P322" s="185"/>
      <c r="Q322" s="26"/>
      <c r="R322" s="185"/>
      <c r="S322" s="185"/>
      <c r="T322" s="26"/>
      <c r="U322" s="185"/>
      <c r="V322" s="26"/>
      <c r="W322" s="26"/>
      <c r="X322" s="185"/>
      <c r="Y322" s="26"/>
      <c r="Z322" s="185"/>
      <c r="AA322" s="185"/>
      <c r="AB322" s="185"/>
      <c r="AC322" s="185"/>
      <c r="AD322" s="185"/>
      <c r="AE322" s="185"/>
      <c r="AF322" s="185"/>
      <c r="AG322" s="185"/>
      <c r="AH322" s="185"/>
      <c r="AI322" s="185"/>
      <c r="AJ322" s="185"/>
      <c r="AK322" s="185"/>
      <c r="AL322" s="185"/>
      <c r="AM322" s="185"/>
      <c r="AN322" s="185"/>
      <c r="AO322" s="185"/>
      <c r="AP322" s="185"/>
      <c r="AQ322" s="185"/>
      <c r="AR322" s="185"/>
      <c r="AS322" s="185"/>
      <c r="AT322" s="185"/>
      <c r="AU322" s="185"/>
      <c r="AV322" s="185"/>
      <c r="AW322" s="185"/>
      <c r="AX322" s="185"/>
      <c r="AY322" s="185"/>
      <c r="AZ322" s="185"/>
      <c r="BA322" s="185"/>
      <c r="BB322" s="185"/>
      <c r="BC322" s="185"/>
      <c r="BD322" s="185"/>
      <c r="BE322" s="185"/>
      <c r="BF322" s="185"/>
      <c r="BG322" s="185"/>
      <c r="BH322" s="185"/>
      <c r="BI322" s="185"/>
      <c r="BJ322" s="185"/>
    </row>
    <row r="323" spans="1:62" x14ac:dyDescent="0.3">
      <c r="A323" s="24">
        <f t="shared" si="36"/>
        <v>21</v>
      </c>
      <c r="B323" s="86">
        <f t="shared" si="37"/>
        <v>1.2781400459783411E-2</v>
      </c>
      <c r="C323" s="23">
        <f t="shared" si="38"/>
        <v>1.0416027227028384</v>
      </c>
      <c r="D323" s="23">
        <f t="shared" si="39"/>
        <v>5.3174105908230021E-4</v>
      </c>
      <c r="E323" s="26"/>
      <c r="F323" s="26"/>
      <c r="G323" s="26"/>
      <c r="H323" s="26"/>
      <c r="I323" s="26"/>
      <c r="J323" s="185"/>
      <c r="L323" s="26"/>
      <c r="M323" s="26"/>
      <c r="N323" s="26"/>
      <c r="O323" s="26"/>
      <c r="P323" s="185"/>
      <c r="Q323" s="26"/>
      <c r="R323" s="185"/>
      <c r="S323" s="185"/>
      <c r="T323" s="26"/>
      <c r="U323" s="185"/>
      <c r="V323" s="26"/>
      <c r="W323" s="26"/>
      <c r="X323" s="185"/>
      <c r="Y323" s="26"/>
      <c r="Z323" s="185"/>
      <c r="AA323" s="185"/>
      <c r="AB323" s="185"/>
      <c r="AC323" s="185"/>
      <c r="AD323" s="185"/>
      <c r="AE323" s="185"/>
      <c r="AF323" s="185"/>
      <c r="AG323" s="185"/>
      <c r="AH323" s="185"/>
      <c r="AI323" s="185"/>
      <c r="AJ323" s="185"/>
      <c r="AK323" s="185"/>
      <c r="AL323" s="185"/>
      <c r="AM323" s="185"/>
      <c r="AN323" s="185"/>
      <c r="AO323" s="185"/>
      <c r="AP323" s="185"/>
      <c r="AQ323" s="185"/>
      <c r="AR323" s="185"/>
      <c r="AS323" s="185"/>
      <c r="AT323" s="185"/>
      <c r="AU323" s="185"/>
      <c r="AV323" s="185"/>
      <c r="AW323" s="185"/>
      <c r="AX323" s="185"/>
      <c r="AY323" s="185"/>
      <c r="AZ323" s="185"/>
      <c r="BA323" s="185"/>
      <c r="BB323" s="185"/>
      <c r="BC323" s="185"/>
      <c r="BD323" s="185"/>
      <c r="BE323" s="185"/>
      <c r="BF323" s="185"/>
      <c r="BG323" s="185"/>
      <c r="BH323" s="185"/>
      <c r="BI323" s="185"/>
      <c r="BJ323" s="185"/>
    </row>
    <row r="324" spans="1:62" x14ac:dyDescent="0.3">
      <c r="A324" s="24">
        <f t="shared" si="36"/>
        <v>22</v>
      </c>
      <c r="B324" s="86">
        <f t="shared" si="37"/>
        <v>1.235104454864085E-2</v>
      </c>
      <c r="C324" s="23">
        <f t="shared" si="38"/>
        <v>1.0416027227028384</v>
      </c>
      <c r="D324" s="23">
        <f t="shared" si="39"/>
        <v>5.1383708144750885E-4</v>
      </c>
      <c r="E324" s="26"/>
      <c r="F324" s="26"/>
      <c r="G324" s="26"/>
      <c r="H324" s="26"/>
      <c r="I324" s="26"/>
      <c r="J324" s="185"/>
      <c r="L324" s="26"/>
      <c r="M324" s="26"/>
      <c r="N324" s="26"/>
      <c r="O324" s="26"/>
      <c r="P324" s="185"/>
      <c r="Q324" s="26"/>
      <c r="R324" s="185"/>
      <c r="S324" s="185"/>
      <c r="T324" s="26"/>
      <c r="U324" s="185"/>
      <c r="V324" s="26"/>
      <c r="W324" s="26"/>
      <c r="X324" s="185"/>
      <c r="Y324" s="26"/>
      <c r="Z324" s="185"/>
      <c r="AA324" s="185"/>
      <c r="AB324" s="185"/>
      <c r="AC324" s="185"/>
      <c r="AD324" s="185"/>
      <c r="AE324" s="185"/>
      <c r="AF324" s="185"/>
      <c r="AG324" s="185"/>
      <c r="AH324" s="185"/>
      <c r="AI324" s="185"/>
      <c r="AJ324" s="185"/>
      <c r="AK324" s="185"/>
      <c r="AL324" s="185"/>
      <c r="AM324" s="185"/>
      <c r="AN324" s="185"/>
      <c r="AO324" s="185"/>
      <c r="AP324" s="185"/>
      <c r="AQ324" s="185"/>
      <c r="AR324" s="185"/>
      <c r="AS324" s="185"/>
      <c r="AT324" s="185"/>
      <c r="AU324" s="185"/>
      <c r="AV324" s="185"/>
      <c r="AW324" s="185"/>
      <c r="AX324" s="185"/>
      <c r="AY324" s="185"/>
      <c r="AZ324" s="185"/>
      <c r="BA324" s="185"/>
      <c r="BB324" s="185"/>
      <c r="BC324" s="185"/>
      <c r="BD324" s="185"/>
      <c r="BE324" s="185"/>
      <c r="BF324" s="185"/>
      <c r="BG324" s="185"/>
      <c r="BH324" s="185"/>
      <c r="BI324" s="185"/>
      <c r="BJ324" s="185"/>
    </row>
    <row r="325" spans="1:62" x14ac:dyDescent="0.3">
      <c r="A325" s="24">
        <f t="shared" si="36"/>
        <v>23</v>
      </c>
      <c r="B325" s="86">
        <f t="shared" si="37"/>
        <v>1.2855110958398077E-2</v>
      </c>
      <c r="C325" s="23">
        <f t="shared" si="38"/>
        <v>1.0384735074099722</v>
      </c>
      <c r="D325" s="23">
        <f t="shared" si="39"/>
        <v>4.9458120671394383E-4</v>
      </c>
      <c r="E325" s="26"/>
      <c r="F325" s="26"/>
      <c r="G325" s="26"/>
      <c r="H325" s="26"/>
      <c r="I325" s="26"/>
      <c r="J325" s="185"/>
      <c r="L325" s="26"/>
      <c r="M325" s="26"/>
      <c r="N325" s="26"/>
      <c r="O325" s="26"/>
      <c r="P325" s="185"/>
      <c r="Q325" s="26"/>
      <c r="R325" s="185"/>
      <c r="S325" s="185"/>
      <c r="T325" s="26"/>
      <c r="U325" s="185"/>
      <c r="V325" s="26"/>
      <c r="W325" s="26"/>
      <c r="X325" s="185"/>
      <c r="Y325" s="26"/>
      <c r="Z325" s="185"/>
      <c r="AA325" s="185"/>
      <c r="AB325" s="185"/>
      <c r="AC325" s="185"/>
      <c r="AD325" s="185"/>
      <c r="AE325" s="185"/>
      <c r="AF325" s="185"/>
      <c r="AG325" s="185"/>
      <c r="AH325" s="185"/>
      <c r="AI325" s="185"/>
      <c r="AJ325" s="185"/>
      <c r="AK325" s="185"/>
      <c r="AL325" s="185"/>
      <c r="AM325" s="185"/>
      <c r="AN325" s="185"/>
      <c r="AO325" s="185"/>
      <c r="AP325" s="185"/>
      <c r="AQ325" s="185"/>
      <c r="AR325" s="185"/>
      <c r="AS325" s="185"/>
      <c r="AT325" s="185"/>
      <c r="AU325" s="185"/>
      <c r="AV325" s="185"/>
      <c r="AW325" s="185"/>
      <c r="AX325" s="185"/>
      <c r="AY325" s="185"/>
      <c r="AZ325" s="185"/>
      <c r="BA325" s="185"/>
      <c r="BB325" s="185"/>
      <c r="BC325" s="185"/>
      <c r="BD325" s="185"/>
      <c r="BE325" s="185"/>
      <c r="BF325" s="185"/>
      <c r="BG325" s="185"/>
      <c r="BH325" s="185"/>
      <c r="BI325" s="185"/>
      <c r="BJ325" s="185"/>
    </row>
    <row r="326" spans="1:62" x14ac:dyDescent="0.3">
      <c r="A326" s="24">
        <f t="shared" si="36"/>
        <v>24</v>
      </c>
      <c r="B326" s="86">
        <f t="shared" si="37"/>
        <v>1.1996950653372696E-2</v>
      </c>
      <c r="C326" s="23">
        <f t="shared" si="38"/>
        <v>1.0384735074099722</v>
      </c>
      <c r="D326" s="23">
        <f t="shared" si="39"/>
        <v>4.6156476985960573E-4</v>
      </c>
      <c r="E326" s="26"/>
      <c r="F326" s="26"/>
      <c r="G326" s="26"/>
      <c r="H326" s="26"/>
      <c r="I326" s="26"/>
      <c r="J326" s="185"/>
      <c r="L326" s="26"/>
      <c r="M326" s="26"/>
      <c r="N326" s="26"/>
      <c r="O326" s="26"/>
      <c r="P326" s="185"/>
      <c r="Q326" s="26"/>
      <c r="R326" s="185"/>
      <c r="S326" s="185"/>
      <c r="T326" s="26"/>
      <c r="U326" s="185"/>
      <c r="V326" s="26"/>
      <c r="W326" s="26"/>
      <c r="X326" s="185"/>
      <c r="Y326" s="26"/>
      <c r="Z326" s="185"/>
      <c r="AA326" s="185"/>
      <c r="AB326" s="185"/>
      <c r="AC326" s="185"/>
      <c r="AD326" s="185"/>
      <c r="AE326" s="185"/>
      <c r="AF326" s="185"/>
      <c r="AG326" s="185"/>
      <c r="AH326" s="185"/>
      <c r="AI326" s="185"/>
      <c r="AJ326" s="185"/>
      <c r="AK326" s="185"/>
      <c r="AL326" s="185"/>
      <c r="AM326" s="185"/>
      <c r="AN326" s="185"/>
      <c r="AO326" s="185"/>
      <c r="AP326" s="185"/>
      <c r="AQ326" s="185"/>
      <c r="AR326" s="185"/>
      <c r="AS326" s="185"/>
      <c r="AT326" s="185"/>
      <c r="AU326" s="185"/>
      <c r="AV326" s="185"/>
      <c r="AW326" s="185"/>
      <c r="AX326" s="185"/>
      <c r="AY326" s="185"/>
      <c r="AZ326" s="185"/>
      <c r="BA326" s="185"/>
      <c r="BB326" s="185"/>
      <c r="BC326" s="185"/>
      <c r="BD326" s="185"/>
      <c r="BE326" s="185"/>
      <c r="BF326" s="185"/>
      <c r="BG326" s="185"/>
      <c r="BH326" s="185"/>
      <c r="BI326" s="185"/>
      <c r="BJ326" s="185"/>
    </row>
    <row r="327" spans="1:62" x14ac:dyDescent="0.3">
      <c r="A327" s="24">
        <f t="shared" si="36"/>
        <v>25</v>
      </c>
      <c r="B327" s="86">
        <f t="shared" si="37"/>
        <v>1.2613283822558418E-2</v>
      </c>
      <c r="C327" s="23">
        <f t="shared" si="38"/>
        <v>1.0384735074099722</v>
      </c>
      <c r="D327" s="23">
        <f t="shared" si="39"/>
        <v>4.8527726861128431E-4</v>
      </c>
      <c r="E327" s="26"/>
      <c r="F327" s="26"/>
      <c r="G327" s="26"/>
      <c r="H327" s="26"/>
      <c r="I327" s="26"/>
      <c r="J327" s="185"/>
      <c r="L327" s="26"/>
      <c r="M327" s="26"/>
      <c r="N327" s="26"/>
      <c r="O327" s="26"/>
      <c r="P327" s="185"/>
      <c r="Q327" s="26"/>
      <c r="R327" s="185"/>
      <c r="S327" s="185"/>
      <c r="T327" s="26"/>
      <c r="U327" s="185"/>
      <c r="V327" s="26"/>
      <c r="W327" s="26"/>
      <c r="X327" s="185"/>
      <c r="Y327" s="26"/>
      <c r="Z327" s="185"/>
      <c r="AA327" s="185"/>
      <c r="AB327" s="185"/>
      <c r="AC327" s="185"/>
      <c r="AD327" s="185"/>
      <c r="AE327" s="185"/>
      <c r="AF327" s="185"/>
      <c r="AG327" s="185"/>
      <c r="AH327" s="185"/>
      <c r="AI327" s="185"/>
      <c r="AJ327" s="185"/>
      <c r="AK327" s="185"/>
      <c r="AL327" s="185"/>
      <c r="AM327" s="185"/>
      <c r="AN327" s="185"/>
      <c r="AO327" s="185"/>
      <c r="AP327" s="185"/>
      <c r="AQ327" s="185"/>
      <c r="AR327" s="185"/>
      <c r="AS327" s="185"/>
      <c r="AT327" s="185"/>
      <c r="AU327" s="185"/>
      <c r="AV327" s="185"/>
      <c r="AW327" s="185"/>
      <c r="AX327" s="185"/>
      <c r="AY327" s="185"/>
      <c r="AZ327" s="185"/>
      <c r="BA327" s="185"/>
      <c r="BB327" s="185"/>
      <c r="BC327" s="185"/>
      <c r="BD327" s="185"/>
      <c r="BE327" s="185"/>
      <c r="BF327" s="185"/>
      <c r="BG327" s="185"/>
      <c r="BH327" s="185"/>
      <c r="BI327" s="185"/>
      <c r="BJ327" s="185"/>
    </row>
    <row r="328" spans="1:62" x14ac:dyDescent="0.3">
      <c r="A328" s="24">
        <f t="shared" si="36"/>
        <v>26</v>
      </c>
      <c r="B328" s="86">
        <f t="shared" si="37"/>
        <v>1.267480373870989E-2</v>
      </c>
      <c r="C328" s="23">
        <f t="shared" si="38"/>
        <v>1.0363873638813945</v>
      </c>
      <c r="D328" s="23">
        <f t="shared" si="39"/>
        <v>4.6120269576569649E-4</v>
      </c>
      <c r="E328" s="26"/>
      <c r="F328" s="26"/>
      <c r="G328" s="26"/>
      <c r="H328" s="26"/>
      <c r="I328" s="26"/>
      <c r="J328" s="185"/>
      <c r="L328" s="26"/>
      <c r="M328" s="26"/>
      <c r="N328" s="26"/>
      <c r="O328" s="26"/>
      <c r="P328" s="185"/>
      <c r="Q328" s="26"/>
      <c r="R328" s="185"/>
      <c r="S328" s="185"/>
      <c r="T328" s="26"/>
      <c r="U328" s="185"/>
      <c r="V328" s="26"/>
      <c r="W328" s="26"/>
      <c r="X328" s="185"/>
      <c r="Y328" s="26"/>
      <c r="Z328" s="185"/>
      <c r="AA328" s="185"/>
      <c r="AB328" s="185"/>
      <c r="AC328" s="185"/>
      <c r="AD328" s="185"/>
      <c r="AE328" s="185"/>
      <c r="AF328" s="185"/>
      <c r="AG328" s="185"/>
      <c r="AH328" s="185"/>
      <c r="AI328" s="185"/>
      <c r="AJ328" s="185"/>
      <c r="AK328" s="185"/>
      <c r="AL328" s="185"/>
      <c r="AM328" s="185"/>
      <c r="AN328" s="185"/>
      <c r="AO328" s="185"/>
      <c r="AP328" s="185"/>
      <c r="AQ328" s="185"/>
      <c r="AR328" s="185"/>
      <c r="AS328" s="185"/>
      <c r="AT328" s="185"/>
      <c r="AU328" s="185"/>
      <c r="AV328" s="185"/>
      <c r="AW328" s="185"/>
      <c r="AX328" s="185"/>
      <c r="AY328" s="185"/>
      <c r="AZ328" s="185"/>
      <c r="BA328" s="185"/>
      <c r="BB328" s="185"/>
      <c r="BC328" s="185"/>
      <c r="BD328" s="185"/>
      <c r="BE328" s="185"/>
      <c r="BF328" s="185"/>
      <c r="BG328" s="185"/>
      <c r="BH328" s="185"/>
      <c r="BI328" s="185"/>
      <c r="BJ328" s="185"/>
    </row>
    <row r="329" spans="1:62" x14ac:dyDescent="0.3">
      <c r="A329" s="24">
        <f t="shared" si="36"/>
        <v>27</v>
      </c>
      <c r="B329" s="86">
        <f t="shared" si="37"/>
        <v>1.3005933978640399E-2</v>
      </c>
      <c r="C329" s="23">
        <f t="shared" si="38"/>
        <v>1.0363873638813945</v>
      </c>
      <c r="D329" s="23">
        <f t="shared" si="39"/>
        <v>4.7325165229818134E-4</v>
      </c>
      <c r="E329" s="26"/>
      <c r="F329" s="26"/>
      <c r="G329" s="26"/>
      <c r="H329" s="26"/>
      <c r="I329" s="26"/>
      <c r="J329" s="185"/>
      <c r="L329" s="26"/>
      <c r="M329" s="26"/>
      <c r="N329" s="26"/>
      <c r="O329" s="26"/>
      <c r="P329" s="185"/>
      <c r="Q329" s="26"/>
      <c r="R329" s="185"/>
      <c r="S329" s="185"/>
      <c r="T329" s="26"/>
      <c r="U329" s="185"/>
      <c r="V329" s="26"/>
      <c r="W329" s="26"/>
      <c r="X329" s="185"/>
      <c r="Y329" s="26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185"/>
      <c r="AJ329" s="185"/>
      <c r="AK329" s="185"/>
      <c r="AL329" s="185"/>
      <c r="AM329" s="185"/>
      <c r="AN329" s="185"/>
      <c r="AO329" s="185"/>
      <c r="AP329" s="185"/>
      <c r="AQ329" s="185"/>
      <c r="AR329" s="185"/>
      <c r="AS329" s="185"/>
      <c r="AT329" s="185"/>
      <c r="AU329" s="185"/>
      <c r="AV329" s="185"/>
      <c r="AW329" s="185"/>
      <c r="AX329" s="185"/>
      <c r="AY329" s="185"/>
      <c r="AZ329" s="185"/>
      <c r="BA329" s="185"/>
      <c r="BB329" s="185"/>
      <c r="BC329" s="185"/>
      <c r="BD329" s="185"/>
      <c r="BE329" s="185"/>
      <c r="BF329" s="185"/>
      <c r="BG329" s="185"/>
      <c r="BH329" s="185"/>
      <c r="BI329" s="185"/>
      <c r="BJ329" s="185"/>
    </row>
    <row r="330" spans="1:62" x14ac:dyDescent="0.3">
      <c r="A330" s="24">
        <f t="shared" si="36"/>
        <v>28</v>
      </c>
      <c r="B330" s="86">
        <f t="shared" si="37"/>
        <v>1.3090984553965016E-2</v>
      </c>
      <c r="C330" s="23">
        <f t="shared" si="38"/>
        <v>1.034301220352817</v>
      </c>
      <c r="D330" s="23">
        <f t="shared" si="39"/>
        <v>4.4903674582087803E-4</v>
      </c>
      <c r="E330" s="26"/>
      <c r="F330" s="26"/>
      <c r="G330" s="26"/>
      <c r="H330" s="26"/>
      <c r="I330" s="26"/>
      <c r="J330" s="185"/>
      <c r="L330" s="26"/>
      <c r="M330" s="26"/>
      <c r="N330" s="26"/>
      <c r="O330" s="26"/>
      <c r="P330" s="185"/>
      <c r="Q330" s="26"/>
      <c r="R330" s="185"/>
      <c r="S330" s="185"/>
      <c r="T330" s="26"/>
      <c r="U330" s="185"/>
      <c r="V330" s="26"/>
      <c r="W330" s="26"/>
      <c r="X330" s="185"/>
      <c r="Y330" s="26"/>
      <c r="Z330" s="185"/>
      <c r="AA330" s="185"/>
      <c r="AB330" s="185"/>
      <c r="AC330" s="185"/>
      <c r="AD330" s="185"/>
      <c r="AE330" s="185"/>
      <c r="AF330" s="185"/>
      <c r="AG330" s="185"/>
      <c r="AH330" s="185"/>
      <c r="AI330" s="185"/>
      <c r="AJ330" s="185"/>
      <c r="AK330" s="185"/>
      <c r="AL330" s="185"/>
      <c r="AM330" s="185"/>
      <c r="AN330" s="185"/>
      <c r="AO330" s="185"/>
      <c r="AP330" s="185"/>
      <c r="AQ330" s="185"/>
      <c r="AR330" s="185"/>
      <c r="AS330" s="185"/>
      <c r="AT330" s="185"/>
      <c r="AU330" s="185"/>
      <c r="AV330" s="185"/>
      <c r="AW330" s="185"/>
      <c r="AX330" s="185"/>
      <c r="AY330" s="185"/>
      <c r="AZ330" s="185"/>
      <c r="BA330" s="185"/>
      <c r="BB330" s="185"/>
      <c r="BC330" s="185"/>
      <c r="BD330" s="185"/>
      <c r="BE330" s="185"/>
      <c r="BF330" s="185"/>
      <c r="BG330" s="185"/>
      <c r="BH330" s="185"/>
      <c r="BI330" s="185"/>
      <c r="BJ330" s="185"/>
    </row>
    <row r="331" spans="1:62" x14ac:dyDescent="0.3">
      <c r="A331" s="24">
        <f t="shared" si="36"/>
        <v>29</v>
      </c>
      <c r="B331" s="86">
        <f t="shared" si="37"/>
        <v>1.3742471960951581E-2</v>
      </c>
      <c r="C331" s="23">
        <f t="shared" si="38"/>
        <v>1.034301220352817</v>
      </c>
      <c r="D331" s="23">
        <f t="shared" si="39"/>
        <v>4.713835589250096E-4</v>
      </c>
      <c r="E331" s="26"/>
      <c r="F331" s="26"/>
      <c r="G331" s="26"/>
      <c r="H331" s="26"/>
      <c r="I331" s="26"/>
      <c r="J331" s="185"/>
      <c r="L331" s="26"/>
      <c r="M331" s="26"/>
      <c r="N331" s="26"/>
      <c r="O331" s="26"/>
      <c r="P331" s="185"/>
      <c r="Q331" s="26"/>
      <c r="R331" s="185"/>
      <c r="S331" s="185"/>
      <c r="T331" s="26"/>
      <c r="U331" s="185"/>
      <c r="V331" s="26"/>
      <c r="W331" s="26"/>
      <c r="X331" s="185"/>
      <c r="Y331" s="26"/>
      <c r="Z331" s="185"/>
      <c r="AA331" s="185"/>
      <c r="AB331" s="185"/>
      <c r="AC331" s="185"/>
      <c r="AD331" s="185"/>
      <c r="AE331" s="185"/>
      <c r="AF331" s="185"/>
      <c r="AG331" s="185"/>
      <c r="AH331" s="185"/>
      <c r="AI331" s="185"/>
      <c r="AJ331" s="185"/>
      <c r="AK331" s="185"/>
      <c r="AL331" s="185"/>
      <c r="AM331" s="185"/>
      <c r="AN331" s="185"/>
      <c r="AO331" s="185"/>
      <c r="AP331" s="185"/>
      <c r="AQ331" s="185"/>
      <c r="AR331" s="185"/>
      <c r="AS331" s="185"/>
      <c r="AT331" s="185"/>
      <c r="AU331" s="185"/>
      <c r="AV331" s="185"/>
      <c r="AW331" s="185"/>
      <c r="AX331" s="185"/>
      <c r="AY331" s="185"/>
      <c r="AZ331" s="185"/>
      <c r="BA331" s="185"/>
      <c r="BB331" s="185"/>
      <c r="BC331" s="185"/>
      <c r="BD331" s="185"/>
      <c r="BE331" s="185"/>
      <c r="BF331" s="185"/>
      <c r="BG331" s="185"/>
      <c r="BH331" s="185"/>
      <c r="BI331" s="185"/>
      <c r="BJ331" s="185"/>
    </row>
    <row r="332" spans="1:62" x14ac:dyDescent="0.3">
      <c r="A332" s="24">
        <f t="shared" si="36"/>
        <v>30</v>
      </c>
      <c r="B332" s="86">
        <f t="shared" si="37"/>
        <v>1.5161399059283938E-2</v>
      </c>
      <c r="C332" s="23">
        <f t="shared" si="38"/>
        <v>1.0322150768242395</v>
      </c>
      <c r="D332" s="23">
        <f t="shared" si="39"/>
        <v>4.8842563545778482E-4</v>
      </c>
      <c r="E332" s="26"/>
      <c r="F332" s="26"/>
      <c r="G332" s="26"/>
      <c r="H332" s="26"/>
      <c r="I332" s="26"/>
      <c r="J332" s="185"/>
      <c r="L332" s="26"/>
      <c r="M332" s="26"/>
      <c r="N332" s="26"/>
      <c r="O332" s="26"/>
      <c r="P332" s="185"/>
      <c r="Q332" s="26"/>
      <c r="R332" s="185"/>
      <c r="S332" s="185"/>
      <c r="T332" s="26"/>
      <c r="U332" s="185"/>
      <c r="V332" s="26"/>
      <c r="W332" s="26"/>
      <c r="X332" s="185"/>
      <c r="Y332" s="26"/>
      <c r="Z332" s="185"/>
      <c r="AA332" s="185"/>
      <c r="AB332" s="185"/>
      <c r="AC332" s="185"/>
      <c r="AD332" s="185"/>
      <c r="AE332" s="185"/>
      <c r="AF332" s="185"/>
      <c r="AG332" s="185"/>
      <c r="AH332" s="185"/>
      <c r="AI332" s="185"/>
      <c r="AJ332" s="185"/>
      <c r="AK332" s="185"/>
      <c r="AL332" s="185"/>
      <c r="AM332" s="185"/>
      <c r="AN332" s="185"/>
      <c r="AO332" s="185"/>
      <c r="AP332" s="185"/>
      <c r="AQ332" s="185"/>
      <c r="AR332" s="185"/>
      <c r="AS332" s="185"/>
      <c r="AT332" s="185"/>
      <c r="AU332" s="185"/>
      <c r="AV332" s="185"/>
      <c r="AW332" s="185"/>
      <c r="AX332" s="185"/>
      <c r="AY332" s="185"/>
      <c r="AZ332" s="185"/>
      <c r="BA332" s="185"/>
      <c r="BB332" s="185"/>
      <c r="BC332" s="185"/>
      <c r="BD332" s="185"/>
      <c r="BE332" s="185"/>
      <c r="BF332" s="185"/>
      <c r="BG332" s="185"/>
      <c r="BH332" s="185"/>
      <c r="BI332" s="185"/>
      <c r="BJ332" s="185"/>
    </row>
    <row r="333" spans="1:62" x14ac:dyDescent="0.3">
      <c r="A333" s="24">
        <f t="shared" si="36"/>
        <v>31</v>
      </c>
      <c r="B333" s="86">
        <f t="shared" si="37"/>
        <v>1.521384691406745E-2</v>
      </c>
      <c r="C333" s="23">
        <f t="shared" si="38"/>
        <v>1.0322150768242395</v>
      </c>
      <c r="D333" s="23">
        <f t="shared" si="39"/>
        <v>4.9011524712890225E-4</v>
      </c>
      <c r="E333" s="26"/>
      <c r="F333" s="26"/>
      <c r="G333" s="26"/>
      <c r="H333" s="26"/>
      <c r="I333" s="26"/>
      <c r="J333" s="185"/>
      <c r="L333" s="26"/>
      <c r="M333" s="26"/>
      <c r="N333" s="26"/>
      <c r="O333" s="26"/>
      <c r="P333" s="185"/>
      <c r="Q333" s="26"/>
      <c r="R333" s="185"/>
      <c r="S333" s="185"/>
      <c r="T333" s="26"/>
      <c r="U333" s="185"/>
      <c r="V333" s="26"/>
      <c r="W333" s="26"/>
      <c r="X333" s="185"/>
      <c r="Y333" s="26"/>
      <c r="Z333" s="185"/>
      <c r="AA333" s="185"/>
      <c r="AB333" s="185"/>
      <c r="AC333" s="185"/>
      <c r="AD333" s="185"/>
      <c r="AE333" s="185"/>
      <c r="AF333" s="185"/>
      <c r="AG333" s="185"/>
      <c r="AH333" s="185"/>
      <c r="AI333" s="185"/>
      <c r="AJ333" s="185"/>
      <c r="AK333" s="185"/>
      <c r="AL333" s="185"/>
      <c r="AM333" s="185"/>
      <c r="AN333" s="185"/>
      <c r="AO333" s="185"/>
      <c r="AP333" s="185"/>
      <c r="AQ333" s="185"/>
      <c r="AR333" s="185"/>
      <c r="AS333" s="185"/>
      <c r="AT333" s="185"/>
      <c r="AU333" s="185"/>
      <c r="AV333" s="185"/>
      <c r="AW333" s="185"/>
      <c r="AX333" s="185"/>
      <c r="AY333" s="185"/>
      <c r="AZ333" s="185"/>
      <c r="BA333" s="185"/>
      <c r="BB333" s="185"/>
      <c r="BC333" s="185"/>
      <c r="BD333" s="185"/>
      <c r="BE333" s="185"/>
      <c r="BF333" s="185"/>
      <c r="BG333" s="185"/>
      <c r="BH333" s="185"/>
      <c r="BI333" s="185"/>
      <c r="BJ333" s="185"/>
    </row>
    <row r="334" spans="1:62" x14ac:dyDescent="0.3">
      <c r="A334" s="24">
        <f t="shared" si="36"/>
        <v>32</v>
      </c>
      <c r="B334" s="86">
        <f t="shared" si="37"/>
        <v>1.397976306610726E-2</v>
      </c>
      <c r="C334" s="23">
        <f t="shared" si="38"/>
        <v>1.030128933295662</v>
      </c>
      <c r="D334" s="23">
        <f t="shared" si="39"/>
        <v>4.2119534890790519E-4</v>
      </c>
      <c r="E334" s="26"/>
      <c r="F334" s="26"/>
      <c r="G334" s="26"/>
      <c r="H334" s="26"/>
      <c r="I334" s="26"/>
      <c r="J334" s="185"/>
      <c r="L334" s="26"/>
      <c r="M334" s="26"/>
      <c r="N334" s="26"/>
      <c r="O334" s="26"/>
      <c r="P334" s="185"/>
      <c r="Q334" s="26"/>
      <c r="R334" s="185"/>
      <c r="S334" s="185"/>
      <c r="T334" s="26"/>
      <c r="U334" s="185"/>
      <c r="V334" s="26"/>
      <c r="W334" s="26"/>
      <c r="X334" s="185"/>
      <c r="Y334" s="26"/>
      <c r="Z334" s="185"/>
      <c r="AA334" s="185"/>
      <c r="AB334" s="185"/>
      <c r="AC334" s="185"/>
      <c r="AD334" s="185"/>
      <c r="AE334" s="185"/>
      <c r="AF334" s="185"/>
      <c r="AG334" s="185"/>
      <c r="AH334" s="185"/>
      <c r="AI334" s="185"/>
      <c r="AJ334" s="185"/>
      <c r="AK334" s="185"/>
      <c r="AL334" s="185"/>
      <c r="AM334" s="185"/>
      <c r="AN334" s="185"/>
      <c r="AO334" s="185"/>
      <c r="AP334" s="185"/>
      <c r="AQ334" s="185"/>
      <c r="AR334" s="185"/>
      <c r="AS334" s="185"/>
      <c r="AT334" s="185"/>
      <c r="AU334" s="185"/>
      <c r="AV334" s="185"/>
      <c r="AW334" s="185"/>
      <c r="AX334" s="185"/>
      <c r="AY334" s="185"/>
      <c r="AZ334" s="185"/>
      <c r="BA334" s="185"/>
      <c r="BB334" s="185"/>
      <c r="BC334" s="185"/>
      <c r="BD334" s="185"/>
      <c r="BE334" s="185"/>
      <c r="BF334" s="185"/>
      <c r="BG334" s="185"/>
      <c r="BH334" s="185"/>
      <c r="BI334" s="185"/>
      <c r="BJ334" s="185"/>
    </row>
    <row r="335" spans="1:62" x14ac:dyDescent="0.3">
      <c r="A335" s="24">
        <f t="shared" si="36"/>
        <v>33</v>
      </c>
      <c r="B335" s="86">
        <f t="shared" si="37"/>
        <v>1.3696828152194036E-2</v>
      </c>
      <c r="C335" s="23">
        <f t="shared" si="38"/>
        <v>1.0301289332956618</v>
      </c>
      <c r="D335" s="23">
        <f t="shared" si="39"/>
        <v>4.1267082175959675E-4</v>
      </c>
      <c r="E335" s="26"/>
      <c r="F335" s="26"/>
      <c r="G335" s="26"/>
      <c r="H335" s="26"/>
      <c r="I335" s="26"/>
      <c r="J335" s="185"/>
      <c r="L335" s="26"/>
      <c r="M335" s="26"/>
      <c r="N335" s="26"/>
      <c r="O335" s="26"/>
      <c r="P335" s="185"/>
      <c r="Q335" s="26"/>
      <c r="R335" s="185"/>
      <c r="S335" s="185"/>
      <c r="T335" s="26"/>
      <c r="U335" s="185"/>
      <c r="V335" s="26"/>
      <c r="W335" s="26"/>
      <c r="X335" s="185"/>
      <c r="Y335" s="26"/>
      <c r="Z335" s="185"/>
      <c r="AA335" s="185"/>
      <c r="AB335" s="185"/>
      <c r="AC335" s="185"/>
      <c r="AD335" s="185"/>
      <c r="AE335" s="185"/>
      <c r="AF335" s="185"/>
      <c r="AG335" s="185"/>
      <c r="AH335" s="185"/>
      <c r="AI335" s="185"/>
      <c r="AJ335" s="185"/>
      <c r="AK335" s="185"/>
      <c r="AL335" s="185"/>
      <c r="AM335" s="185"/>
      <c r="AN335" s="185"/>
      <c r="AO335" s="185"/>
      <c r="AP335" s="185"/>
      <c r="AQ335" s="185"/>
      <c r="AR335" s="185"/>
      <c r="AS335" s="185"/>
      <c r="AT335" s="185"/>
      <c r="AU335" s="185"/>
      <c r="AV335" s="185"/>
      <c r="AW335" s="185"/>
      <c r="AX335" s="185"/>
      <c r="AY335" s="185"/>
      <c r="AZ335" s="185"/>
      <c r="BA335" s="185"/>
      <c r="BB335" s="185"/>
      <c r="BC335" s="185"/>
      <c r="BD335" s="185"/>
      <c r="BE335" s="185"/>
      <c r="BF335" s="185"/>
      <c r="BG335" s="185"/>
      <c r="BH335" s="185"/>
      <c r="BI335" s="185"/>
      <c r="BJ335" s="185"/>
    </row>
    <row r="336" spans="1:62" x14ac:dyDescent="0.3">
      <c r="A336" s="24">
        <f t="shared" si="36"/>
        <v>34</v>
      </c>
      <c r="B336" s="86">
        <f t="shared" si="37"/>
        <v>1.343628988978296E-2</v>
      </c>
      <c r="C336" s="23">
        <f t="shared" si="38"/>
        <v>1.0280427897670841</v>
      </c>
      <c r="D336" s="23">
        <f t="shared" si="39"/>
        <v>3.767910526287808E-4</v>
      </c>
      <c r="E336" s="26"/>
      <c r="F336" s="26"/>
      <c r="G336" s="26"/>
      <c r="H336" s="26"/>
      <c r="I336" s="26"/>
      <c r="J336" s="185"/>
      <c r="L336" s="26"/>
      <c r="M336" s="26"/>
      <c r="N336" s="26"/>
      <c r="O336" s="26"/>
      <c r="P336" s="185"/>
      <c r="Q336" s="26"/>
      <c r="R336" s="185"/>
      <c r="S336" s="185"/>
      <c r="T336" s="26"/>
      <c r="U336" s="185"/>
      <c r="V336" s="26"/>
      <c r="W336" s="26"/>
      <c r="X336" s="185"/>
      <c r="Y336" s="26"/>
      <c r="Z336" s="185"/>
      <c r="AA336" s="185"/>
      <c r="AB336" s="185"/>
      <c r="AC336" s="185"/>
      <c r="AD336" s="185"/>
      <c r="AE336" s="185"/>
      <c r="AF336" s="185"/>
      <c r="AG336" s="185"/>
      <c r="AH336" s="185"/>
      <c r="AI336" s="185"/>
      <c r="AJ336" s="185"/>
      <c r="AK336" s="185"/>
      <c r="AL336" s="185"/>
      <c r="AM336" s="185"/>
      <c r="AN336" s="185"/>
      <c r="AO336" s="185"/>
      <c r="AP336" s="185"/>
      <c r="AQ336" s="185"/>
      <c r="AR336" s="185"/>
      <c r="AS336" s="185"/>
      <c r="AT336" s="185"/>
      <c r="AU336" s="185"/>
      <c r="AV336" s="185"/>
      <c r="AW336" s="185"/>
      <c r="AX336" s="185"/>
      <c r="AY336" s="185"/>
      <c r="AZ336" s="185"/>
      <c r="BA336" s="185"/>
      <c r="BB336" s="185"/>
      <c r="BC336" s="185"/>
      <c r="BD336" s="185"/>
      <c r="BE336" s="185"/>
      <c r="BF336" s="185"/>
      <c r="BG336" s="185"/>
      <c r="BH336" s="185"/>
      <c r="BI336" s="185"/>
      <c r="BJ336" s="185"/>
    </row>
    <row r="337" spans="1:62" x14ac:dyDescent="0.3">
      <c r="A337" s="24">
        <f t="shared" si="36"/>
        <v>35</v>
      </c>
      <c r="B337" s="86">
        <f t="shared" si="37"/>
        <v>1.3915124628860551E-2</v>
      </c>
      <c r="C337" s="23">
        <f t="shared" si="38"/>
        <v>1.0280427897670843</v>
      </c>
      <c r="D337" s="23">
        <f t="shared" si="39"/>
        <v>3.9021891454991335E-4</v>
      </c>
      <c r="E337" s="26"/>
      <c r="F337" s="26"/>
      <c r="G337" s="26"/>
      <c r="H337" s="26"/>
      <c r="I337" s="26"/>
      <c r="J337" s="185"/>
      <c r="L337" s="26"/>
      <c r="M337" s="26"/>
      <c r="N337" s="26"/>
      <c r="O337" s="26"/>
      <c r="P337" s="185"/>
      <c r="Q337" s="26"/>
      <c r="R337" s="185"/>
      <c r="S337" s="185"/>
      <c r="T337" s="26"/>
      <c r="U337" s="185"/>
      <c r="V337" s="26"/>
      <c r="W337" s="26"/>
      <c r="X337" s="185"/>
      <c r="Y337" s="26"/>
      <c r="Z337" s="185"/>
      <c r="AA337" s="185"/>
      <c r="AB337" s="185"/>
      <c r="AC337" s="185"/>
      <c r="AD337" s="185"/>
      <c r="AE337" s="185"/>
      <c r="AF337" s="185"/>
      <c r="AG337" s="185"/>
      <c r="AH337" s="185"/>
      <c r="AI337" s="185"/>
      <c r="AJ337" s="185"/>
      <c r="AK337" s="185"/>
      <c r="AL337" s="185"/>
      <c r="AM337" s="185"/>
      <c r="AN337" s="185"/>
      <c r="AO337" s="185"/>
      <c r="AP337" s="185"/>
      <c r="AQ337" s="185"/>
      <c r="AR337" s="185"/>
      <c r="AS337" s="185"/>
      <c r="AT337" s="185"/>
      <c r="AU337" s="185"/>
      <c r="AV337" s="185"/>
      <c r="AW337" s="185"/>
      <c r="AX337" s="185"/>
      <c r="AY337" s="185"/>
      <c r="AZ337" s="185"/>
      <c r="BA337" s="185"/>
      <c r="BB337" s="185"/>
      <c r="BC337" s="185"/>
      <c r="BD337" s="185"/>
      <c r="BE337" s="185"/>
      <c r="BF337" s="185"/>
      <c r="BG337" s="185"/>
      <c r="BH337" s="185"/>
      <c r="BI337" s="185"/>
      <c r="BJ337" s="185"/>
    </row>
    <row r="338" spans="1:62" x14ac:dyDescent="0.3">
      <c r="A338" s="24">
        <f t="shared" si="36"/>
        <v>36</v>
      </c>
      <c r="B338" s="86">
        <f t="shared" si="37"/>
        <v>1.4635503001860055E-2</v>
      </c>
      <c r="C338" s="23">
        <f t="shared" si="38"/>
        <v>1.0259566462385066</v>
      </c>
      <c r="D338" s="23">
        <f t="shared" si="39"/>
        <v>3.7988857394188251E-4</v>
      </c>
      <c r="E338" s="26"/>
      <c r="F338" s="26"/>
      <c r="G338" s="26"/>
      <c r="H338" s="26"/>
      <c r="I338" s="26"/>
      <c r="J338" s="185"/>
      <c r="L338" s="26"/>
      <c r="M338" s="26"/>
      <c r="N338" s="26"/>
      <c r="O338" s="26"/>
      <c r="P338" s="185"/>
      <c r="Q338" s="26"/>
      <c r="R338" s="185"/>
      <c r="S338" s="185"/>
      <c r="T338" s="26"/>
      <c r="U338" s="185"/>
      <c r="V338" s="26"/>
      <c r="W338" s="26"/>
      <c r="X338" s="185"/>
      <c r="Y338" s="26"/>
      <c r="Z338" s="185"/>
      <c r="AA338" s="185"/>
      <c r="AB338" s="185"/>
      <c r="AC338" s="185"/>
      <c r="AD338" s="185"/>
      <c r="AE338" s="185"/>
      <c r="AF338" s="185"/>
      <c r="AG338" s="185"/>
      <c r="AH338" s="185"/>
      <c r="AI338" s="185"/>
      <c r="AJ338" s="185"/>
      <c r="AK338" s="185"/>
      <c r="AL338" s="185"/>
      <c r="AM338" s="185"/>
      <c r="AN338" s="185"/>
      <c r="AO338" s="185"/>
      <c r="AP338" s="185"/>
      <c r="AQ338" s="185"/>
      <c r="AR338" s="185"/>
      <c r="AS338" s="185"/>
      <c r="AT338" s="185"/>
      <c r="AU338" s="185"/>
      <c r="AV338" s="185"/>
      <c r="AW338" s="185"/>
      <c r="AX338" s="185"/>
      <c r="AY338" s="185"/>
      <c r="AZ338" s="185"/>
      <c r="BA338" s="185"/>
      <c r="BB338" s="185"/>
      <c r="BC338" s="185"/>
      <c r="BD338" s="185"/>
      <c r="BE338" s="185"/>
      <c r="BF338" s="185"/>
      <c r="BG338" s="185"/>
      <c r="BH338" s="185"/>
      <c r="BI338" s="185"/>
      <c r="BJ338" s="185"/>
    </row>
    <row r="339" spans="1:62" x14ac:dyDescent="0.3">
      <c r="A339" s="24">
        <f t="shared" si="36"/>
        <v>37</v>
      </c>
      <c r="B339" s="86">
        <f t="shared" si="37"/>
        <v>1.5252403174881277E-2</v>
      </c>
      <c r="C339" s="23">
        <f t="shared" si="38"/>
        <v>1.0259566462385066</v>
      </c>
      <c r="D339" s="23">
        <f t="shared" si="39"/>
        <v>3.9590123349746788E-4</v>
      </c>
      <c r="E339" s="26"/>
      <c r="F339" s="26"/>
      <c r="G339" s="26"/>
      <c r="H339" s="26"/>
      <c r="I339" s="26"/>
      <c r="J339" s="185"/>
      <c r="L339" s="26"/>
      <c r="M339" s="26"/>
      <c r="N339" s="26"/>
      <c r="O339" s="26"/>
      <c r="P339" s="185"/>
      <c r="Q339" s="26"/>
      <c r="R339" s="185"/>
      <c r="S339" s="185"/>
      <c r="T339" s="26"/>
      <c r="U339" s="185"/>
      <c r="V339" s="26"/>
      <c r="W339" s="26"/>
      <c r="X339" s="185"/>
      <c r="Y339" s="26"/>
      <c r="Z339" s="185"/>
      <c r="AA339" s="185"/>
      <c r="AB339" s="185"/>
      <c r="AC339" s="185"/>
      <c r="AD339" s="185"/>
      <c r="AE339" s="185"/>
      <c r="AF339" s="185"/>
      <c r="AG339" s="185"/>
      <c r="AH339" s="185"/>
      <c r="AI339" s="185"/>
      <c r="AJ339" s="185"/>
      <c r="AK339" s="185"/>
      <c r="AL339" s="185"/>
      <c r="AM339" s="185"/>
      <c r="AN339" s="185"/>
      <c r="AO339" s="185"/>
      <c r="AP339" s="185"/>
      <c r="AQ339" s="185"/>
      <c r="AR339" s="185"/>
      <c r="AS339" s="185"/>
      <c r="AT339" s="185"/>
      <c r="AU339" s="185"/>
      <c r="AV339" s="185"/>
      <c r="AW339" s="185"/>
      <c r="AX339" s="185"/>
      <c r="AY339" s="185"/>
      <c r="AZ339" s="185"/>
      <c r="BA339" s="185"/>
      <c r="BB339" s="185"/>
      <c r="BC339" s="185"/>
      <c r="BD339" s="185"/>
      <c r="BE339" s="185"/>
      <c r="BF339" s="185"/>
      <c r="BG339" s="185"/>
      <c r="BH339" s="185"/>
      <c r="BI339" s="185"/>
      <c r="BJ339" s="185"/>
    </row>
    <row r="340" spans="1:62" x14ac:dyDescent="0.3">
      <c r="A340" s="24">
        <f t="shared" si="36"/>
        <v>38</v>
      </c>
      <c r="B340" s="86">
        <f t="shared" si="37"/>
        <v>1.4721687584855668E-2</v>
      </c>
      <c r="C340" s="23">
        <f t="shared" si="38"/>
        <v>0.99153527801697638</v>
      </c>
      <c r="D340" s="23">
        <f t="shared" si="39"/>
        <v>1.2461499252673362E-4</v>
      </c>
      <c r="E340" s="26"/>
      <c r="F340" s="26"/>
      <c r="G340" s="26"/>
      <c r="H340" s="26"/>
      <c r="I340" s="26"/>
      <c r="J340" s="185"/>
      <c r="L340" s="26"/>
      <c r="M340" s="26"/>
      <c r="N340" s="26"/>
      <c r="O340" s="26"/>
      <c r="P340" s="185"/>
      <c r="Q340" s="26"/>
      <c r="R340" s="185"/>
      <c r="S340" s="185"/>
      <c r="T340" s="26"/>
      <c r="U340" s="185"/>
      <c r="V340" s="26"/>
      <c r="W340" s="26"/>
      <c r="X340" s="185"/>
      <c r="Y340" s="26"/>
      <c r="Z340" s="185"/>
      <c r="AA340" s="185"/>
      <c r="AB340" s="185"/>
      <c r="AC340" s="185"/>
      <c r="AD340" s="185"/>
      <c r="AE340" s="185"/>
      <c r="AF340" s="185"/>
      <c r="AG340" s="185"/>
      <c r="AH340" s="185"/>
      <c r="AI340" s="185"/>
      <c r="AJ340" s="185"/>
      <c r="AK340" s="185"/>
      <c r="AL340" s="185"/>
      <c r="AM340" s="185"/>
      <c r="AN340" s="185"/>
      <c r="AO340" s="185"/>
      <c r="AP340" s="185"/>
      <c r="AQ340" s="185"/>
      <c r="AR340" s="185"/>
      <c r="AS340" s="185"/>
      <c r="AT340" s="185"/>
      <c r="AU340" s="185"/>
      <c r="AV340" s="185"/>
      <c r="AW340" s="185"/>
      <c r="AX340" s="185"/>
      <c r="AY340" s="185"/>
      <c r="AZ340" s="185"/>
      <c r="BA340" s="185"/>
      <c r="BB340" s="185"/>
      <c r="BC340" s="185"/>
      <c r="BD340" s="185"/>
      <c r="BE340" s="185"/>
      <c r="BF340" s="185"/>
      <c r="BG340" s="185"/>
      <c r="BH340" s="185"/>
      <c r="BI340" s="185"/>
      <c r="BJ340" s="185"/>
    </row>
    <row r="341" spans="1:62" x14ac:dyDescent="0.3">
      <c r="A341" s="24">
        <f t="shared" si="36"/>
        <v>39</v>
      </c>
      <c r="B341" s="86">
        <f t="shared" si="37"/>
        <v>1.471204851965221E-2</v>
      </c>
      <c r="C341" s="23">
        <f t="shared" si="38"/>
        <v>0.9915352780169765</v>
      </c>
      <c r="D341" s="23">
        <f t="shared" si="39"/>
        <v>1.2453340051960847E-4</v>
      </c>
      <c r="E341" s="26"/>
      <c r="F341" s="26"/>
      <c r="G341" s="26"/>
      <c r="H341" s="26"/>
      <c r="I341" s="26"/>
      <c r="J341" s="185"/>
      <c r="L341" s="26"/>
      <c r="M341" s="26"/>
      <c r="N341" s="26"/>
      <c r="O341" s="26"/>
      <c r="P341" s="185"/>
      <c r="Q341" s="26"/>
      <c r="R341" s="185"/>
      <c r="S341" s="185"/>
      <c r="T341" s="26"/>
      <c r="U341" s="185"/>
      <c r="V341" s="26"/>
      <c r="W341" s="26"/>
      <c r="X341" s="185"/>
      <c r="Y341" s="26"/>
      <c r="Z341" s="185"/>
      <c r="AA341" s="185"/>
      <c r="AB341" s="185"/>
      <c r="AC341" s="185"/>
      <c r="AD341" s="185"/>
      <c r="AE341" s="185"/>
      <c r="AF341" s="185"/>
      <c r="AG341" s="185"/>
      <c r="AH341" s="185"/>
      <c r="AI341" s="185"/>
      <c r="AJ341" s="185"/>
      <c r="AK341" s="185"/>
      <c r="AL341" s="185"/>
      <c r="AM341" s="185"/>
      <c r="AN341" s="185"/>
      <c r="AO341" s="185"/>
      <c r="AP341" s="185"/>
      <c r="AQ341" s="185"/>
      <c r="AR341" s="185"/>
      <c r="AS341" s="185"/>
      <c r="AT341" s="185"/>
      <c r="AU341" s="185"/>
      <c r="AV341" s="185"/>
      <c r="AW341" s="185"/>
      <c r="AX341" s="185"/>
      <c r="AY341" s="185"/>
      <c r="AZ341" s="185"/>
      <c r="BA341" s="185"/>
      <c r="BB341" s="185"/>
      <c r="BC341" s="185"/>
      <c r="BD341" s="185"/>
      <c r="BE341" s="185"/>
      <c r="BF341" s="185"/>
      <c r="BG341" s="185"/>
      <c r="BH341" s="185"/>
      <c r="BI341" s="185"/>
      <c r="BJ341" s="185"/>
    </row>
    <row r="342" spans="1:62" x14ac:dyDescent="0.3">
      <c r="A342" s="24">
        <f t="shared" si="36"/>
        <v>40</v>
      </c>
      <c r="B342" s="86">
        <f t="shared" si="37"/>
        <v>1.4705811477461739E-2</v>
      </c>
      <c r="C342" s="23">
        <f t="shared" si="38"/>
        <v>0.99153527801697638</v>
      </c>
      <c r="D342" s="23">
        <f t="shared" si="39"/>
        <v>1.2448060569147137E-4</v>
      </c>
      <c r="E342" s="26"/>
      <c r="F342" s="26"/>
      <c r="G342" s="26"/>
      <c r="H342" s="26"/>
      <c r="I342" s="26"/>
      <c r="J342" s="185"/>
      <c r="L342" s="26"/>
      <c r="M342" s="26"/>
      <c r="N342" s="26"/>
      <c r="O342" s="26"/>
      <c r="P342" s="185"/>
      <c r="Q342" s="26"/>
      <c r="R342" s="26"/>
      <c r="S342" s="185"/>
      <c r="T342" s="185"/>
      <c r="U342" s="26"/>
      <c r="V342" s="185"/>
      <c r="W342" s="26"/>
      <c r="X342" s="26"/>
      <c r="Y342" s="185"/>
      <c r="Z342" s="26"/>
      <c r="AA342" s="185"/>
      <c r="AB342" s="185"/>
      <c r="AC342" s="185"/>
      <c r="AD342" s="185"/>
      <c r="AE342" s="185"/>
      <c r="AF342" s="185"/>
      <c r="AG342" s="185"/>
      <c r="AH342" s="185"/>
      <c r="AI342" s="185"/>
      <c r="AJ342" s="185"/>
      <c r="AK342" s="185"/>
      <c r="AL342" s="185"/>
      <c r="AM342" s="185"/>
      <c r="AN342" s="185"/>
      <c r="AO342" s="185"/>
      <c r="AP342" s="185"/>
      <c r="AQ342" s="185"/>
      <c r="AR342" s="185"/>
      <c r="AS342" s="185"/>
      <c r="AT342" s="185"/>
      <c r="AU342" s="185"/>
      <c r="AV342" s="185"/>
      <c r="AW342" s="185"/>
      <c r="AX342" s="185"/>
      <c r="AY342" s="185"/>
      <c r="AZ342" s="185"/>
      <c r="BA342" s="185"/>
      <c r="BB342" s="185"/>
      <c r="BC342" s="185"/>
      <c r="BD342" s="185"/>
      <c r="BE342" s="185"/>
      <c r="BF342" s="185"/>
      <c r="BG342" s="185"/>
      <c r="BH342" s="185"/>
      <c r="BI342" s="185"/>
      <c r="BJ342" s="185"/>
    </row>
    <row r="343" spans="1:62" x14ac:dyDescent="0.3">
      <c r="A343" s="24">
        <f t="shared" si="36"/>
        <v>41</v>
      </c>
      <c r="B343" s="86">
        <f t="shared" si="37"/>
        <v>1.4655915139937964E-2</v>
      </c>
      <c r="C343" s="23">
        <f t="shared" si="38"/>
        <v>0.91956332628104964</v>
      </c>
      <c r="D343" s="23">
        <f t="shared" si="39"/>
        <v>1.1788730641638147E-3</v>
      </c>
      <c r="E343" s="26"/>
      <c r="F343" s="26"/>
      <c r="G343" s="26"/>
      <c r="H343" s="26"/>
      <c r="I343" s="26"/>
      <c r="J343" s="185"/>
      <c r="L343" s="26"/>
      <c r="M343" s="26"/>
      <c r="N343" s="26"/>
      <c r="O343" s="26"/>
      <c r="P343" s="185"/>
      <c r="Q343" s="26"/>
      <c r="R343" s="26"/>
      <c r="S343" s="185"/>
      <c r="T343" s="185"/>
      <c r="U343" s="26"/>
      <c r="V343" s="185"/>
      <c r="W343" s="26"/>
      <c r="X343" s="26"/>
      <c r="Y343" s="185"/>
      <c r="Z343" s="26"/>
      <c r="AA343" s="185"/>
      <c r="AB343" s="185"/>
      <c r="AC343" s="185"/>
      <c r="AD343" s="185"/>
      <c r="AE343" s="185"/>
      <c r="AF343" s="185"/>
      <c r="AG343" s="185"/>
      <c r="AH343" s="185"/>
      <c r="AI343" s="185"/>
      <c r="AJ343" s="185"/>
      <c r="AK343" s="185"/>
      <c r="AL343" s="185"/>
      <c r="AM343" s="185"/>
      <c r="AN343" s="185"/>
      <c r="AO343" s="185"/>
      <c r="AP343" s="185"/>
      <c r="AQ343" s="185"/>
      <c r="AR343" s="185"/>
      <c r="AS343" s="185"/>
      <c r="AT343" s="185"/>
      <c r="AU343" s="185"/>
      <c r="AV343" s="185"/>
      <c r="AW343" s="185"/>
      <c r="AX343" s="185"/>
      <c r="AY343" s="185"/>
      <c r="AZ343" s="185"/>
      <c r="BA343" s="185"/>
      <c r="BB343" s="185"/>
      <c r="BC343" s="185"/>
      <c r="BD343" s="185"/>
      <c r="BE343" s="185"/>
      <c r="BF343" s="185"/>
      <c r="BG343" s="185"/>
      <c r="BH343" s="185"/>
      <c r="BI343" s="185"/>
      <c r="BJ343" s="185"/>
    </row>
    <row r="344" spans="1:62" x14ac:dyDescent="0.3">
      <c r="A344" s="24">
        <f t="shared" si="36"/>
        <v>42</v>
      </c>
      <c r="B344" s="86">
        <f t="shared" si="37"/>
        <v>1.4198059542773776E-2</v>
      </c>
      <c r="C344" s="23">
        <f t="shared" si="38"/>
        <v>0.91852025451676089</v>
      </c>
      <c r="D344" s="23">
        <f t="shared" si="39"/>
        <v>1.1568542779010816E-3</v>
      </c>
      <c r="E344" s="26"/>
      <c r="F344" s="26"/>
      <c r="G344" s="26"/>
      <c r="H344" s="26"/>
      <c r="I344" s="26"/>
      <c r="J344" s="185"/>
      <c r="L344" s="26"/>
      <c r="M344" s="26"/>
      <c r="N344" s="26"/>
      <c r="O344" s="26"/>
      <c r="P344" s="185"/>
      <c r="Q344" s="26"/>
      <c r="R344" s="26"/>
      <c r="S344" s="185"/>
      <c r="T344" s="185"/>
      <c r="U344" s="26"/>
      <c r="V344" s="185"/>
      <c r="W344" s="26"/>
      <c r="X344" s="26"/>
      <c r="Y344" s="185"/>
      <c r="Z344" s="26"/>
      <c r="AA344" s="185"/>
      <c r="AB344" s="185"/>
      <c r="AC344" s="185"/>
      <c r="AD344" s="185"/>
      <c r="AE344" s="185"/>
      <c r="AF344" s="185"/>
      <c r="AG344" s="185"/>
      <c r="AH344" s="185"/>
      <c r="AI344" s="185"/>
      <c r="AJ344" s="185"/>
      <c r="AK344" s="185"/>
      <c r="AL344" s="185"/>
      <c r="AM344" s="185"/>
      <c r="AN344" s="185"/>
      <c r="AO344" s="185"/>
      <c r="AP344" s="185"/>
      <c r="AQ344" s="185"/>
      <c r="AR344" s="185"/>
      <c r="AS344" s="185"/>
      <c r="AT344" s="185"/>
      <c r="AU344" s="185"/>
      <c r="AV344" s="185"/>
      <c r="AW344" s="185"/>
      <c r="AX344" s="185"/>
      <c r="AY344" s="185"/>
      <c r="AZ344" s="185"/>
      <c r="BA344" s="185"/>
      <c r="BB344" s="185"/>
      <c r="BC344" s="185"/>
      <c r="BD344" s="185"/>
      <c r="BE344" s="185"/>
      <c r="BF344" s="185"/>
      <c r="BG344" s="185"/>
      <c r="BH344" s="185"/>
      <c r="BI344" s="185"/>
      <c r="BJ344" s="185"/>
    </row>
    <row r="345" spans="1:62" x14ac:dyDescent="0.3">
      <c r="A345" s="24">
        <f t="shared" si="36"/>
        <v>43</v>
      </c>
      <c r="B345" s="86">
        <f t="shared" si="37"/>
        <v>1.3946876843648408E-2</v>
      </c>
      <c r="C345" s="23">
        <f t="shared" si="38"/>
        <v>0.91330489569531692</v>
      </c>
      <c r="D345" s="23">
        <f t="shared" si="39"/>
        <v>1.2091259426846679E-3</v>
      </c>
      <c r="E345" s="26"/>
      <c r="F345" s="26"/>
      <c r="G345" s="26"/>
      <c r="H345" s="26"/>
      <c r="I345" s="26"/>
      <c r="J345" s="185"/>
      <c r="L345" s="26"/>
      <c r="M345" s="26"/>
      <c r="N345" s="26"/>
      <c r="O345" s="26"/>
      <c r="P345" s="185"/>
      <c r="Q345" s="26"/>
      <c r="R345" s="26"/>
      <c r="S345" s="185"/>
      <c r="T345" s="185"/>
      <c r="U345" s="26"/>
      <c r="V345" s="185"/>
      <c r="W345" s="26"/>
      <c r="X345" s="26"/>
      <c r="Y345" s="185"/>
      <c r="Z345" s="26"/>
      <c r="AA345" s="185"/>
      <c r="AB345" s="185"/>
      <c r="AC345" s="185"/>
      <c r="AD345" s="185"/>
      <c r="AE345" s="185"/>
      <c r="AF345" s="185"/>
      <c r="AG345" s="185"/>
      <c r="AH345" s="185"/>
      <c r="AI345" s="185"/>
      <c r="AJ345" s="185"/>
      <c r="AK345" s="185"/>
      <c r="AL345" s="185"/>
      <c r="AM345" s="185"/>
      <c r="AN345" s="185"/>
      <c r="AO345" s="185"/>
      <c r="AP345" s="185"/>
      <c r="AQ345" s="185"/>
      <c r="AR345" s="185"/>
      <c r="AS345" s="185"/>
      <c r="AT345" s="185"/>
      <c r="AU345" s="185"/>
      <c r="AV345" s="185"/>
      <c r="AW345" s="185"/>
      <c r="AX345" s="185"/>
      <c r="AY345" s="185"/>
      <c r="AZ345" s="185"/>
      <c r="BA345" s="185"/>
      <c r="BB345" s="185"/>
      <c r="BC345" s="185"/>
      <c r="BD345" s="185"/>
      <c r="BE345" s="185"/>
      <c r="BF345" s="185"/>
      <c r="BG345" s="185"/>
      <c r="BH345" s="185"/>
      <c r="BI345" s="185"/>
      <c r="BJ345" s="185"/>
    </row>
    <row r="346" spans="1:62" x14ac:dyDescent="0.3">
      <c r="A346" s="24">
        <f>A251</f>
        <v>44</v>
      </c>
      <c r="B346" s="86">
        <f t="shared" si="37"/>
        <v>1.3792935302310853E-2</v>
      </c>
      <c r="C346" s="23">
        <f t="shared" si="38"/>
        <v>0.89035731688096331</v>
      </c>
      <c r="D346" s="23">
        <f t="shared" si="39"/>
        <v>1.5122944346326434E-3</v>
      </c>
      <c r="E346" s="26"/>
      <c r="F346" s="26"/>
      <c r="G346" s="26"/>
      <c r="H346" s="26"/>
      <c r="I346" s="26"/>
      <c r="J346" s="185"/>
      <c r="L346" s="26"/>
      <c r="M346" s="26"/>
      <c r="N346" s="26"/>
      <c r="O346" s="26"/>
      <c r="P346" s="185"/>
      <c r="Q346" s="26"/>
      <c r="R346" s="26"/>
      <c r="S346" s="185"/>
      <c r="T346" s="185"/>
      <c r="U346" s="26"/>
      <c r="V346" s="185"/>
      <c r="W346" s="26"/>
      <c r="X346" s="26"/>
      <c r="Y346" s="185"/>
      <c r="Z346" s="26"/>
      <c r="AA346" s="185"/>
      <c r="AB346" s="185"/>
      <c r="AC346" s="185"/>
      <c r="AD346" s="185"/>
      <c r="AE346" s="185"/>
      <c r="AF346" s="185"/>
      <c r="AG346" s="185"/>
      <c r="AH346" s="185"/>
      <c r="AI346" s="185"/>
      <c r="AJ346" s="185"/>
      <c r="AK346" s="185"/>
      <c r="AL346" s="185"/>
      <c r="AM346" s="185"/>
      <c r="AN346" s="185"/>
      <c r="AO346" s="185"/>
      <c r="AP346" s="185"/>
      <c r="AQ346" s="185"/>
      <c r="AR346" s="185"/>
      <c r="AS346" s="185"/>
      <c r="AT346" s="185"/>
      <c r="AU346" s="185"/>
      <c r="AV346" s="185"/>
      <c r="AW346" s="185"/>
      <c r="AX346" s="185"/>
      <c r="AY346" s="185"/>
      <c r="AZ346" s="185"/>
      <c r="BA346" s="185"/>
      <c r="BB346" s="185"/>
      <c r="BC346" s="185"/>
      <c r="BD346" s="185"/>
      <c r="BE346" s="185"/>
      <c r="BF346" s="185"/>
      <c r="BG346" s="185"/>
      <c r="BH346" s="185"/>
      <c r="BI346" s="185"/>
      <c r="BJ346" s="185"/>
    </row>
    <row r="347" spans="1:62" x14ac:dyDescent="0.3">
      <c r="A347" s="24">
        <f t="shared" si="36"/>
        <v>45</v>
      </c>
      <c r="B347" s="86">
        <f t="shared" si="37"/>
        <v>1.3393481100202902E-2</v>
      </c>
      <c r="C347" s="23">
        <f t="shared" si="38"/>
        <v>0.8674097380666097</v>
      </c>
      <c r="D347" s="23">
        <f t="shared" si="39"/>
        <v>1.7758451672758152E-3</v>
      </c>
      <c r="E347" s="26"/>
      <c r="F347" s="26"/>
      <c r="G347" s="26"/>
      <c r="H347" s="26"/>
      <c r="I347" s="26"/>
      <c r="J347" s="185"/>
      <c r="L347" s="26"/>
      <c r="M347" s="26"/>
      <c r="N347" s="26"/>
      <c r="O347" s="26"/>
      <c r="P347" s="185"/>
      <c r="Q347" s="26"/>
      <c r="R347" s="26"/>
      <c r="S347" s="185"/>
      <c r="T347" s="185"/>
      <c r="U347" s="26"/>
      <c r="V347" s="185"/>
      <c r="W347" s="26"/>
      <c r="X347" s="26"/>
      <c r="Y347" s="185"/>
      <c r="Z347" s="26"/>
      <c r="AA347" s="185"/>
      <c r="AB347" s="185"/>
      <c r="AC347" s="185"/>
      <c r="AD347" s="185"/>
      <c r="AE347" s="185"/>
      <c r="AF347" s="185"/>
      <c r="AG347" s="185"/>
      <c r="AH347" s="185"/>
      <c r="AI347" s="185"/>
      <c r="AJ347" s="185"/>
      <c r="AK347" s="185"/>
      <c r="AL347" s="185"/>
      <c r="AM347" s="185"/>
      <c r="AN347" s="185"/>
      <c r="AO347" s="185"/>
      <c r="AP347" s="185"/>
      <c r="AQ347" s="185"/>
      <c r="AR347" s="185"/>
      <c r="AS347" s="185"/>
      <c r="AT347" s="185"/>
      <c r="AU347" s="185"/>
      <c r="AV347" s="185"/>
      <c r="AW347" s="185"/>
      <c r="AX347" s="185"/>
      <c r="AY347" s="185"/>
      <c r="AZ347" s="185"/>
      <c r="BA347" s="185"/>
      <c r="BB347" s="185"/>
      <c r="BC347" s="185"/>
      <c r="BD347" s="185"/>
      <c r="BE347" s="185"/>
      <c r="BF347" s="185"/>
      <c r="BG347" s="185"/>
      <c r="BH347" s="185"/>
      <c r="BI347" s="185"/>
      <c r="BJ347" s="185"/>
    </row>
    <row r="348" spans="1:62" x14ac:dyDescent="0.3">
      <c r="A348" s="24">
        <f t="shared" si="36"/>
        <v>46</v>
      </c>
      <c r="B348" s="86">
        <f t="shared" si="37"/>
        <v>1.3206936838324242E-2</v>
      </c>
      <c r="C348" s="23">
        <f t="shared" si="38"/>
        <v>0.89870189099527364</v>
      </c>
      <c r="D348" s="23">
        <f t="shared" si="39"/>
        <v>1.3378377274671051E-3</v>
      </c>
      <c r="E348" s="26"/>
      <c r="F348" s="26"/>
      <c r="G348" s="26"/>
      <c r="H348" s="26"/>
      <c r="I348" s="26"/>
      <c r="J348" s="185"/>
      <c r="L348" s="26"/>
      <c r="M348" s="26"/>
      <c r="N348" s="26"/>
      <c r="O348" s="26"/>
      <c r="P348" s="185"/>
      <c r="Q348" s="26"/>
      <c r="R348" s="26"/>
      <c r="S348" s="185"/>
      <c r="T348" s="185"/>
      <c r="U348" s="26"/>
      <c r="V348" s="185"/>
      <c r="W348" s="26"/>
      <c r="X348" s="26"/>
      <c r="Y348" s="185"/>
      <c r="Z348" s="26"/>
      <c r="AA348" s="185"/>
      <c r="AB348" s="185"/>
      <c r="AC348" s="185"/>
      <c r="AD348" s="185"/>
      <c r="AE348" s="185"/>
      <c r="AF348" s="185"/>
      <c r="AG348" s="185"/>
      <c r="AH348" s="185"/>
      <c r="AI348" s="185"/>
      <c r="AJ348" s="185"/>
      <c r="AK348" s="185"/>
      <c r="AL348" s="185"/>
      <c r="AM348" s="185"/>
      <c r="AN348" s="185"/>
      <c r="AO348" s="185"/>
      <c r="AP348" s="185"/>
      <c r="AQ348" s="185"/>
      <c r="AR348" s="185"/>
      <c r="AS348" s="185"/>
      <c r="AT348" s="185"/>
      <c r="AU348" s="185"/>
      <c r="AV348" s="185"/>
      <c r="AW348" s="185"/>
      <c r="AX348" s="185"/>
      <c r="AY348" s="185"/>
      <c r="AZ348" s="185"/>
      <c r="BA348" s="185"/>
      <c r="BB348" s="185"/>
      <c r="BC348" s="185"/>
      <c r="BD348" s="185"/>
      <c r="BE348" s="185"/>
      <c r="BF348" s="185"/>
      <c r="BG348" s="185"/>
      <c r="BH348" s="185"/>
      <c r="BI348" s="185"/>
      <c r="BJ348" s="185"/>
    </row>
    <row r="349" spans="1:62" x14ac:dyDescent="0.3">
      <c r="A349" s="24">
        <f t="shared" si="36"/>
        <v>47</v>
      </c>
      <c r="B349" s="86">
        <f t="shared" si="37"/>
        <v>1.323216850900388E-2</v>
      </c>
      <c r="C349" s="23">
        <f t="shared" si="38"/>
        <v>0.92790790039535997</v>
      </c>
      <c r="D349" s="23">
        <f t="shared" si="39"/>
        <v>9.5393481013648874E-4</v>
      </c>
      <c r="E349" s="26"/>
      <c r="F349" s="26"/>
      <c r="G349" s="26"/>
      <c r="H349" s="26"/>
      <c r="I349" s="26"/>
      <c r="J349" s="185"/>
      <c r="L349" s="26"/>
      <c r="M349" s="26"/>
      <c r="N349" s="26"/>
      <c r="O349" s="26"/>
      <c r="P349" s="185"/>
      <c r="Q349" s="26"/>
      <c r="R349" s="26"/>
      <c r="S349" s="185"/>
      <c r="T349" s="185"/>
      <c r="U349" s="26"/>
      <c r="V349" s="185"/>
      <c r="W349" s="26"/>
      <c r="X349" s="26"/>
      <c r="Y349" s="185"/>
      <c r="Z349" s="26"/>
      <c r="AA349" s="185"/>
      <c r="AB349" s="185"/>
      <c r="AC349" s="185"/>
      <c r="AD349" s="185"/>
      <c r="AE349" s="185"/>
      <c r="AF349" s="185"/>
      <c r="AG349" s="185"/>
      <c r="AH349" s="185"/>
      <c r="AI349" s="185"/>
      <c r="AJ349" s="185"/>
      <c r="AK349" s="185"/>
      <c r="AL349" s="185"/>
      <c r="AM349" s="185"/>
      <c r="AN349" s="185"/>
      <c r="AO349" s="185"/>
      <c r="AP349" s="185"/>
      <c r="AQ349" s="185"/>
      <c r="AR349" s="185"/>
      <c r="AS349" s="185"/>
      <c r="AT349" s="185"/>
      <c r="AU349" s="185"/>
      <c r="AV349" s="185"/>
      <c r="AW349" s="185"/>
      <c r="AX349" s="185"/>
      <c r="AY349" s="185"/>
      <c r="AZ349" s="185"/>
      <c r="BA349" s="185"/>
      <c r="BB349" s="185"/>
      <c r="BC349" s="185"/>
      <c r="BD349" s="185"/>
      <c r="BE349" s="185"/>
      <c r="BF349" s="185"/>
      <c r="BG349" s="185"/>
      <c r="BH349" s="185"/>
      <c r="BI349" s="185"/>
      <c r="BJ349" s="185"/>
    </row>
    <row r="350" spans="1:62" x14ac:dyDescent="0.3">
      <c r="A350" s="24">
        <f t="shared" si="36"/>
        <v>48</v>
      </c>
      <c r="B350" s="86">
        <f t="shared" si="37"/>
        <v>1.2822791739774724E-2</v>
      </c>
      <c r="C350" s="23">
        <f t="shared" si="38"/>
        <v>0.93520940274538167</v>
      </c>
      <c r="D350" s="23">
        <f t="shared" si="39"/>
        <v>8.307963352915909E-4</v>
      </c>
      <c r="E350" s="26"/>
      <c r="F350" s="26"/>
      <c r="G350" s="26"/>
      <c r="H350" s="26"/>
      <c r="I350" s="26"/>
      <c r="J350" s="185"/>
      <c r="L350" s="26"/>
      <c r="M350" s="26"/>
      <c r="N350" s="26"/>
      <c r="O350" s="26"/>
      <c r="P350" s="185"/>
      <c r="Q350" s="26"/>
      <c r="R350" s="26"/>
      <c r="S350" s="185"/>
      <c r="T350" s="185"/>
      <c r="U350" s="26"/>
      <c r="V350" s="185"/>
      <c r="W350" s="26"/>
      <c r="X350" s="26"/>
      <c r="Y350" s="185"/>
      <c r="Z350" s="26"/>
      <c r="AA350" s="185"/>
      <c r="AB350" s="185"/>
      <c r="AC350" s="185"/>
      <c r="AD350" s="185"/>
      <c r="AE350" s="185"/>
      <c r="AF350" s="185"/>
      <c r="AG350" s="185"/>
      <c r="AH350" s="185"/>
      <c r="AI350" s="185"/>
      <c r="AJ350" s="185"/>
      <c r="AK350" s="185"/>
      <c r="AL350" s="185"/>
      <c r="AM350" s="185"/>
      <c r="AN350" s="185"/>
      <c r="AO350" s="185"/>
      <c r="AP350" s="185"/>
      <c r="AQ350" s="185"/>
      <c r="AR350" s="185"/>
      <c r="AS350" s="185"/>
      <c r="AT350" s="185"/>
      <c r="AU350" s="185"/>
      <c r="AV350" s="185"/>
      <c r="AW350" s="185"/>
      <c r="AX350" s="185"/>
      <c r="AY350" s="185"/>
      <c r="AZ350" s="185"/>
      <c r="BA350" s="185"/>
      <c r="BB350" s="185"/>
      <c r="BC350" s="185"/>
      <c r="BD350" s="185"/>
      <c r="BE350" s="185"/>
      <c r="BF350" s="185"/>
      <c r="BG350" s="185"/>
      <c r="BH350" s="185"/>
      <c r="BI350" s="185"/>
      <c r="BJ350" s="185"/>
    </row>
    <row r="351" spans="1:62" x14ac:dyDescent="0.3">
      <c r="A351" s="24">
        <f t="shared" si="36"/>
        <v>49</v>
      </c>
      <c r="B351" s="86">
        <f t="shared" si="37"/>
        <v>1.1717417762472454E-2</v>
      </c>
      <c r="C351" s="23">
        <f t="shared" si="38"/>
        <v>0.7369450093633606</v>
      </c>
      <c r="D351" s="23">
        <f t="shared" si="39"/>
        <v>3.0823252197927837E-3</v>
      </c>
      <c r="E351" s="26"/>
      <c r="F351" s="26"/>
      <c r="G351" s="26"/>
      <c r="H351" s="26"/>
      <c r="I351" s="26"/>
      <c r="J351" s="185"/>
      <c r="L351" s="26"/>
      <c r="M351" s="26"/>
      <c r="N351" s="26"/>
      <c r="O351" s="26"/>
      <c r="P351" s="185"/>
      <c r="Q351" s="26"/>
      <c r="R351" s="26"/>
      <c r="S351" s="185"/>
      <c r="T351" s="185"/>
      <c r="U351" s="26"/>
      <c r="V351" s="185"/>
      <c r="W351" s="26"/>
      <c r="X351" s="26"/>
      <c r="Y351" s="185"/>
      <c r="Z351" s="26"/>
      <c r="AA351" s="185"/>
      <c r="AB351" s="185"/>
      <c r="AC351" s="185"/>
      <c r="AD351" s="185"/>
      <c r="AE351" s="185"/>
      <c r="AF351" s="185"/>
      <c r="AG351" s="185"/>
      <c r="AH351" s="185"/>
      <c r="AI351" s="185"/>
      <c r="AJ351" s="185"/>
      <c r="AK351" s="185"/>
      <c r="AL351" s="185"/>
      <c r="AM351" s="185"/>
      <c r="AN351" s="185"/>
      <c r="AO351" s="185"/>
      <c r="AP351" s="185"/>
      <c r="AQ351" s="185"/>
      <c r="AR351" s="185"/>
      <c r="AS351" s="185"/>
      <c r="AT351" s="185"/>
      <c r="AU351" s="185"/>
      <c r="AV351" s="185"/>
      <c r="AW351" s="185"/>
      <c r="AX351" s="185"/>
      <c r="AY351" s="185"/>
      <c r="AZ351" s="185"/>
      <c r="BA351" s="185"/>
      <c r="BB351" s="185"/>
      <c r="BC351" s="185"/>
      <c r="BD351" s="185"/>
      <c r="BE351" s="185"/>
      <c r="BF351" s="185"/>
      <c r="BG351" s="185"/>
      <c r="BH351" s="185"/>
      <c r="BI351" s="185"/>
      <c r="BJ351" s="185"/>
    </row>
    <row r="352" spans="1:62" x14ac:dyDescent="0.3">
      <c r="A352" s="24">
        <f t="shared" si="36"/>
        <v>50</v>
      </c>
      <c r="B352" s="86">
        <f t="shared" si="37"/>
        <v>1.145007545403541E-2</v>
      </c>
      <c r="C352" s="23">
        <f t="shared" si="38"/>
        <v>0.74598635541621594</v>
      </c>
      <c r="D352" s="23">
        <f t="shared" si="39"/>
        <v>2.9084753968388606E-3</v>
      </c>
      <c r="E352" s="26"/>
      <c r="F352" s="26"/>
      <c r="G352" s="26"/>
      <c r="H352" s="26"/>
      <c r="I352" s="26"/>
      <c r="J352" s="185"/>
      <c r="L352" s="26"/>
      <c r="M352" s="26"/>
      <c r="N352" s="26"/>
      <c r="O352" s="26"/>
      <c r="P352" s="185"/>
      <c r="Q352" s="26"/>
      <c r="R352" s="26"/>
      <c r="S352" s="185"/>
      <c r="T352" s="185"/>
      <c r="U352" s="26"/>
      <c r="V352" s="185"/>
      <c r="W352" s="26"/>
      <c r="X352" s="26"/>
      <c r="Y352" s="185"/>
      <c r="Z352" s="26"/>
      <c r="AA352" s="185"/>
      <c r="AB352" s="185"/>
      <c r="AC352" s="185"/>
      <c r="AD352" s="185"/>
      <c r="AE352" s="185"/>
      <c r="AF352" s="185"/>
      <c r="AG352" s="185"/>
      <c r="AH352" s="185"/>
      <c r="AI352" s="185"/>
      <c r="AJ352" s="185"/>
      <c r="AK352" s="185"/>
      <c r="AL352" s="185"/>
      <c r="AM352" s="185"/>
      <c r="AN352" s="185"/>
      <c r="AO352" s="185"/>
      <c r="AP352" s="185"/>
      <c r="AQ352" s="185"/>
      <c r="AR352" s="185"/>
      <c r="AS352" s="185"/>
      <c r="AT352" s="185"/>
      <c r="AU352" s="185"/>
      <c r="AV352" s="185"/>
      <c r="AW352" s="185"/>
      <c r="AX352" s="185"/>
      <c r="AY352" s="185"/>
      <c r="AZ352" s="185"/>
      <c r="BA352" s="185"/>
      <c r="BB352" s="185"/>
      <c r="BC352" s="185"/>
      <c r="BD352" s="185"/>
      <c r="BE352" s="185"/>
      <c r="BF352" s="185"/>
      <c r="BG352" s="185"/>
      <c r="BH352" s="185"/>
      <c r="BI352" s="185"/>
      <c r="BJ352" s="185"/>
    </row>
    <row r="353" spans="1:62" x14ac:dyDescent="0.3">
      <c r="A353" s="24">
        <f t="shared" si="36"/>
        <v>51</v>
      </c>
      <c r="B353" s="86">
        <f t="shared" si="37"/>
        <v>1.1323350096801729E-2</v>
      </c>
      <c r="C353" s="23">
        <f t="shared" si="38"/>
        <v>0.74598635541621594</v>
      </c>
      <c r="D353" s="23">
        <f t="shared" si="39"/>
        <v>2.8762854269867512E-3</v>
      </c>
      <c r="E353" s="26"/>
      <c r="F353" s="26"/>
      <c r="G353" s="26"/>
      <c r="H353" s="26"/>
      <c r="I353" s="26"/>
      <c r="J353" s="185"/>
      <c r="L353" s="26"/>
      <c r="M353" s="26"/>
      <c r="N353" s="26"/>
      <c r="O353" s="26"/>
      <c r="P353" s="185"/>
      <c r="Q353" s="26"/>
      <c r="R353" s="26"/>
      <c r="S353" s="185"/>
      <c r="T353" s="185"/>
      <c r="U353" s="26"/>
      <c r="V353" s="185"/>
      <c r="W353" s="26"/>
      <c r="X353" s="26"/>
      <c r="Y353" s="185"/>
      <c r="Z353" s="26"/>
      <c r="AA353" s="185"/>
      <c r="AB353" s="185"/>
      <c r="AC353" s="185"/>
      <c r="AD353" s="185"/>
      <c r="AE353" s="185"/>
      <c r="AF353" s="185"/>
      <c r="AG353" s="185"/>
      <c r="AH353" s="185"/>
      <c r="AI353" s="185"/>
      <c r="AJ353" s="185"/>
      <c r="AK353" s="185"/>
      <c r="AL353" s="185"/>
      <c r="AM353" s="185"/>
      <c r="AN353" s="185"/>
      <c r="AO353" s="185"/>
      <c r="AP353" s="185"/>
      <c r="AQ353" s="185"/>
      <c r="AR353" s="185"/>
      <c r="AS353" s="185"/>
      <c r="AT353" s="185"/>
      <c r="AU353" s="185"/>
      <c r="AV353" s="185"/>
      <c r="AW353" s="185"/>
      <c r="AX353" s="185"/>
      <c r="AY353" s="185"/>
      <c r="AZ353" s="185"/>
      <c r="BA353" s="185"/>
      <c r="BB353" s="185"/>
      <c r="BC353" s="185"/>
      <c r="BD353" s="185"/>
      <c r="BE353" s="185"/>
      <c r="BF353" s="185"/>
      <c r="BG353" s="185"/>
      <c r="BH353" s="185"/>
      <c r="BI353" s="185"/>
      <c r="BJ353" s="185"/>
    </row>
    <row r="354" spans="1:62" x14ac:dyDescent="0.3">
      <c r="A354" s="24">
        <f t="shared" si="36"/>
        <v>52</v>
      </c>
      <c r="B354" s="86">
        <f t="shared" si="37"/>
        <v>1.1244820065585335E-2</v>
      </c>
      <c r="C354" s="23">
        <f t="shared" si="38"/>
        <v>0.75502770146907106</v>
      </c>
      <c r="D354" s="23">
        <f t="shared" si="39"/>
        <v>2.7546694180331506E-3</v>
      </c>
      <c r="E354" s="26"/>
      <c r="F354" s="26"/>
      <c r="G354" s="26"/>
      <c r="H354" s="26"/>
      <c r="I354" s="26"/>
      <c r="J354" s="185"/>
      <c r="L354" s="26"/>
      <c r="M354" s="26"/>
      <c r="N354" s="26"/>
      <c r="O354" s="26"/>
      <c r="P354" s="185"/>
      <c r="Q354" s="26"/>
      <c r="R354" s="26"/>
      <c r="S354" s="185"/>
      <c r="T354" s="185"/>
      <c r="U354" s="26"/>
      <c r="V354" s="185"/>
      <c r="W354" s="26"/>
      <c r="X354" s="26"/>
      <c r="Y354" s="185"/>
      <c r="Z354" s="26"/>
      <c r="AA354" s="185"/>
      <c r="AB354" s="185"/>
      <c r="AC354" s="185"/>
      <c r="AD354" s="185"/>
      <c r="AE354" s="185"/>
      <c r="AF354" s="185"/>
      <c r="AG354" s="185"/>
      <c r="AH354" s="185"/>
      <c r="AI354" s="185"/>
      <c r="AJ354" s="185"/>
      <c r="AK354" s="185"/>
      <c r="AL354" s="185"/>
      <c r="AM354" s="185"/>
      <c r="AN354" s="185"/>
      <c r="AO354" s="185"/>
      <c r="AP354" s="185"/>
      <c r="AQ354" s="185"/>
      <c r="AR354" s="185"/>
      <c r="AS354" s="185"/>
      <c r="AT354" s="185"/>
      <c r="AU354" s="185"/>
      <c r="AV354" s="185"/>
      <c r="AW354" s="185"/>
      <c r="AX354" s="185"/>
      <c r="AY354" s="185"/>
      <c r="AZ354" s="185"/>
      <c r="BA354" s="185"/>
      <c r="BB354" s="185"/>
      <c r="BC354" s="185"/>
      <c r="BD354" s="185"/>
      <c r="BE354" s="185"/>
      <c r="BF354" s="185"/>
      <c r="BG354" s="185"/>
      <c r="BH354" s="185"/>
      <c r="BI354" s="185"/>
      <c r="BJ354" s="185"/>
    </row>
    <row r="355" spans="1:62" x14ac:dyDescent="0.3">
      <c r="A355" s="24">
        <f t="shared" si="36"/>
        <v>53</v>
      </c>
      <c r="B355" s="86">
        <f t="shared" si="37"/>
        <v>1.1129434785061603E-2</v>
      </c>
      <c r="C355" s="23">
        <f t="shared" si="38"/>
        <v>0.75502770146907117</v>
      </c>
      <c r="D355" s="23">
        <f t="shared" si="39"/>
        <v>2.7264032206466148E-3</v>
      </c>
      <c r="E355" s="26"/>
      <c r="F355" s="26"/>
      <c r="G355" s="26"/>
      <c r="H355" s="26"/>
      <c r="I355" s="26"/>
      <c r="J355" s="185"/>
      <c r="L355" s="26"/>
      <c r="M355" s="26"/>
      <c r="N355" s="26"/>
      <c r="O355" s="26"/>
      <c r="P355" s="185"/>
      <c r="Q355" s="26"/>
      <c r="R355" s="26"/>
      <c r="S355" s="185"/>
      <c r="T355" s="185"/>
      <c r="U355" s="26"/>
      <c r="V355" s="185"/>
      <c r="W355" s="26"/>
      <c r="X355" s="26"/>
      <c r="Y355" s="185"/>
      <c r="Z355" s="26"/>
      <c r="AA355" s="185"/>
      <c r="AB355" s="185"/>
      <c r="AC355" s="185"/>
      <c r="AD355" s="185"/>
      <c r="AE355" s="185"/>
      <c r="AF355" s="185"/>
      <c r="AG355" s="185"/>
      <c r="AH355" s="185"/>
      <c r="AI355" s="185"/>
      <c r="AJ355" s="185"/>
      <c r="AK355" s="185"/>
      <c r="AL355" s="185"/>
      <c r="AM355" s="185"/>
      <c r="AN355" s="185"/>
      <c r="AO355" s="185"/>
      <c r="AP355" s="185"/>
      <c r="AQ355" s="185"/>
      <c r="AR355" s="185"/>
      <c r="AS355" s="185"/>
      <c r="AT355" s="185"/>
      <c r="AU355" s="185"/>
      <c r="AV355" s="185"/>
      <c r="AW355" s="185"/>
      <c r="AX355" s="185"/>
      <c r="AY355" s="185"/>
      <c r="AZ355" s="185"/>
      <c r="BA355" s="185"/>
      <c r="BB355" s="185"/>
      <c r="BC355" s="185"/>
      <c r="BD355" s="185"/>
      <c r="BE355" s="185"/>
      <c r="BF355" s="185"/>
      <c r="BG355" s="185"/>
      <c r="BH355" s="185"/>
      <c r="BI355" s="185"/>
      <c r="BJ355" s="185"/>
    </row>
    <row r="356" spans="1:62" x14ac:dyDescent="0.3">
      <c r="A356" s="24">
        <f t="shared" si="36"/>
        <v>54</v>
      </c>
      <c r="B356" s="86">
        <f t="shared" si="37"/>
        <v>1.1542780581139242E-2</v>
      </c>
      <c r="C356" s="23">
        <f t="shared" si="38"/>
        <v>0.76406904752192639</v>
      </c>
      <c r="D356" s="23">
        <f t="shared" si="39"/>
        <v>2.7232992167535931E-3</v>
      </c>
      <c r="E356" s="26"/>
      <c r="F356" s="26"/>
      <c r="G356" s="26"/>
      <c r="H356" s="26"/>
      <c r="I356" s="26"/>
      <c r="J356" s="185"/>
      <c r="L356" s="26"/>
      <c r="M356" s="26"/>
      <c r="N356" s="26"/>
      <c r="O356" s="26"/>
      <c r="P356" s="185"/>
      <c r="Q356" s="26"/>
      <c r="R356" s="26"/>
      <c r="S356" s="185"/>
      <c r="T356" s="185"/>
      <c r="U356" s="26"/>
      <c r="V356" s="185"/>
      <c r="W356" s="26"/>
      <c r="X356" s="26"/>
      <c r="Y356" s="185"/>
      <c r="Z356" s="26"/>
      <c r="AA356" s="185"/>
      <c r="AB356" s="185"/>
      <c r="AC356" s="185"/>
      <c r="AD356" s="185"/>
      <c r="AE356" s="185"/>
      <c r="AF356" s="185"/>
      <c r="AG356" s="185"/>
      <c r="AH356" s="185"/>
      <c r="AI356" s="185"/>
      <c r="AJ356" s="185"/>
      <c r="AK356" s="185"/>
      <c r="AL356" s="185"/>
      <c r="AM356" s="185"/>
      <c r="AN356" s="185"/>
      <c r="AO356" s="185"/>
      <c r="AP356" s="185"/>
      <c r="AQ356" s="185"/>
      <c r="AR356" s="185"/>
      <c r="AS356" s="185"/>
      <c r="AT356" s="185"/>
      <c r="AU356" s="185"/>
      <c r="AV356" s="185"/>
      <c r="AW356" s="185"/>
      <c r="AX356" s="185"/>
      <c r="AY356" s="185"/>
      <c r="AZ356" s="185"/>
      <c r="BA356" s="185"/>
      <c r="BB356" s="185"/>
      <c r="BC356" s="185"/>
      <c r="BD356" s="185"/>
      <c r="BE356" s="185"/>
      <c r="BF356" s="185"/>
      <c r="BG356" s="185"/>
      <c r="BH356" s="185"/>
      <c r="BI356" s="185"/>
      <c r="BJ356" s="185"/>
    </row>
    <row r="357" spans="1:62" x14ac:dyDescent="0.3">
      <c r="A357" s="24">
        <f t="shared" si="36"/>
        <v>55</v>
      </c>
      <c r="B357" s="86">
        <f t="shared" si="37"/>
        <v>8.9201043400458091E-3</v>
      </c>
      <c r="C357" s="23">
        <f t="shared" si="38"/>
        <v>0.76406904752192639</v>
      </c>
      <c r="D357" s="23">
        <f t="shared" si="39"/>
        <v>2.1045287131508058E-3</v>
      </c>
      <c r="E357" s="26"/>
      <c r="F357" s="26"/>
      <c r="G357" s="26"/>
      <c r="H357" s="26"/>
      <c r="I357" s="26"/>
      <c r="J357" s="185"/>
      <c r="L357" s="26"/>
      <c r="M357" s="26"/>
      <c r="N357" s="26"/>
      <c r="O357" s="26"/>
      <c r="P357" s="185"/>
      <c r="Q357" s="26"/>
      <c r="R357" s="26"/>
      <c r="S357" s="185"/>
      <c r="T357" s="185"/>
      <c r="U357" s="26"/>
      <c r="V357" s="185"/>
      <c r="W357" s="26"/>
      <c r="X357" s="26"/>
      <c r="Y357" s="185"/>
      <c r="Z357" s="26"/>
      <c r="AA357" s="185"/>
      <c r="AB357" s="185"/>
      <c r="AC357" s="185"/>
      <c r="AD357" s="185"/>
      <c r="AE357" s="185"/>
      <c r="AF357" s="185"/>
      <c r="AG357" s="185"/>
      <c r="AH357" s="185"/>
      <c r="AI357" s="185"/>
      <c r="AJ357" s="185"/>
      <c r="AK357" s="185"/>
      <c r="AL357" s="185"/>
      <c r="AM357" s="185"/>
      <c r="AN357" s="185"/>
      <c r="AO357" s="185"/>
      <c r="AP357" s="185"/>
      <c r="AQ357" s="185"/>
      <c r="AR357" s="185"/>
      <c r="AS357" s="185"/>
      <c r="AT357" s="185"/>
      <c r="AU357" s="185"/>
      <c r="AV357" s="185"/>
      <c r="AW357" s="185"/>
      <c r="AX357" s="185"/>
      <c r="AY357" s="185"/>
      <c r="AZ357" s="185"/>
      <c r="BA357" s="185"/>
      <c r="BB357" s="185"/>
      <c r="BC357" s="185"/>
      <c r="BD357" s="185"/>
      <c r="BE357" s="185"/>
      <c r="BF357" s="185"/>
      <c r="BG357" s="185"/>
      <c r="BH357" s="185"/>
      <c r="BI357" s="185"/>
      <c r="BJ357" s="185"/>
    </row>
    <row r="358" spans="1:62" x14ac:dyDescent="0.3">
      <c r="A358" s="24">
        <f t="shared" si="36"/>
        <v>56</v>
      </c>
      <c r="B358" s="86">
        <f t="shared" si="37"/>
        <v>8.5342582299897975E-3</v>
      </c>
      <c r="C358" s="23">
        <f t="shared" si="38"/>
        <v>0.77228845302452209</v>
      </c>
      <c r="D358" s="23">
        <f t="shared" si="39"/>
        <v>1.9433491438391806E-3</v>
      </c>
      <c r="E358" s="26"/>
      <c r="F358" s="26"/>
      <c r="G358" s="26"/>
      <c r="H358" s="26"/>
      <c r="I358" s="26"/>
      <c r="J358" s="185"/>
      <c r="L358" s="26"/>
      <c r="M358" s="26"/>
      <c r="N358" s="26"/>
      <c r="O358" s="26"/>
      <c r="P358" s="185"/>
      <c r="Q358" s="26"/>
      <c r="R358" s="26"/>
      <c r="S358" s="185"/>
      <c r="T358" s="185"/>
      <c r="U358" s="26"/>
      <c r="V358" s="185"/>
      <c r="W358" s="26"/>
      <c r="X358" s="26"/>
      <c r="Y358" s="185"/>
      <c r="Z358" s="26"/>
      <c r="AA358" s="185"/>
      <c r="AB358" s="185"/>
      <c r="AC358" s="185"/>
      <c r="AD358" s="185"/>
      <c r="AE358" s="185"/>
      <c r="AF358" s="185"/>
      <c r="AG358" s="185"/>
      <c r="AH358" s="185"/>
      <c r="AI358" s="185"/>
      <c r="AJ358" s="185"/>
      <c r="AK358" s="185"/>
      <c r="AL358" s="185"/>
      <c r="AM358" s="185"/>
      <c r="AN358" s="185"/>
      <c r="AO358" s="185"/>
      <c r="AP358" s="185"/>
      <c r="AQ358" s="185"/>
      <c r="AR358" s="185"/>
      <c r="AS358" s="185"/>
      <c r="AT358" s="185"/>
      <c r="AU358" s="185"/>
      <c r="AV358" s="185"/>
      <c r="AW358" s="185"/>
      <c r="AX358" s="185"/>
      <c r="AY358" s="185"/>
      <c r="AZ358" s="185"/>
      <c r="BA358" s="185"/>
      <c r="BB358" s="185"/>
      <c r="BC358" s="185"/>
      <c r="BD358" s="185"/>
      <c r="BE358" s="185"/>
      <c r="BF358" s="185"/>
      <c r="BG358" s="185"/>
      <c r="BH358" s="185"/>
      <c r="BI358" s="185"/>
      <c r="BJ358" s="185"/>
    </row>
    <row r="359" spans="1:62" x14ac:dyDescent="0.3">
      <c r="A359" s="24">
        <f t="shared" si="36"/>
        <v>57</v>
      </c>
      <c r="B359" s="86">
        <f t="shared" si="37"/>
        <v>8.4398520913794711E-3</v>
      </c>
      <c r="C359" s="23">
        <f t="shared" si="38"/>
        <v>0.78132979907737743</v>
      </c>
      <c r="D359" s="23">
        <f t="shared" si="39"/>
        <v>1.8455441525791652E-3</v>
      </c>
      <c r="E359" s="26"/>
      <c r="F359" s="26"/>
      <c r="G359" s="26"/>
      <c r="H359" s="26"/>
      <c r="I359" s="26"/>
      <c r="J359" s="185"/>
      <c r="L359" s="26"/>
      <c r="M359" s="26"/>
      <c r="N359" s="26"/>
      <c r="O359" s="26"/>
      <c r="P359" s="185"/>
      <c r="Q359" s="26"/>
      <c r="R359" s="26"/>
      <c r="S359" s="185"/>
      <c r="T359" s="185"/>
      <c r="U359" s="26"/>
      <c r="V359" s="185"/>
      <c r="W359" s="26"/>
      <c r="X359" s="26"/>
      <c r="Y359" s="185"/>
      <c r="Z359" s="26"/>
      <c r="AA359" s="185"/>
      <c r="AB359" s="185"/>
      <c r="AC359" s="185"/>
      <c r="AD359" s="185"/>
      <c r="AE359" s="185"/>
      <c r="AF359" s="185"/>
      <c r="AG359" s="185"/>
      <c r="AH359" s="185"/>
      <c r="AI359" s="185"/>
      <c r="AJ359" s="185"/>
      <c r="AK359" s="185"/>
      <c r="AL359" s="185"/>
      <c r="AM359" s="185"/>
      <c r="AN359" s="185"/>
      <c r="AO359" s="185"/>
      <c r="AP359" s="185"/>
      <c r="AQ359" s="185"/>
      <c r="AR359" s="185"/>
      <c r="AS359" s="185"/>
      <c r="AT359" s="185"/>
      <c r="AU359" s="185"/>
      <c r="AV359" s="185"/>
      <c r="AW359" s="185"/>
      <c r="AX359" s="185"/>
      <c r="AY359" s="185"/>
      <c r="AZ359" s="185"/>
      <c r="BA359" s="185"/>
      <c r="BB359" s="185"/>
      <c r="BC359" s="185"/>
      <c r="BD359" s="185"/>
      <c r="BE359" s="185"/>
      <c r="BF359" s="185"/>
      <c r="BG359" s="185"/>
      <c r="BH359" s="185"/>
      <c r="BI359" s="185"/>
      <c r="BJ359" s="185"/>
    </row>
    <row r="360" spans="1:62" x14ac:dyDescent="0.3">
      <c r="A360" s="24">
        <f t="shared" si="36"/>
        <v>58</v>
      </c>
      <c r="B360" s="86">
        <f t="shared" si="37"/>
        <v>8.2629468947042692E-3</v>
      </c>
      <c r="C360" s="23">
        <f t="shared" si="38"/>
        <v>0.78132979907737732</v>
      </c>
      <c r="D360" s="23">
        <f t="shared" si="39"/>
        <v>1.8068602576779436E-3</v>
      </c>
      <c r="E360" s="26"/>
      <c r="F360" s="26"/>
      <c r="G360" s="26"/>
      <c r="H360" s="26"/>
      <c r="I360" s="26"/>
      <c r="J360" s="185"/>
      <c r="L360" s="26"/>
      <c r="M360" s="26"/>
      <c r="N360" s="26"/>
      <c r="O360" s="26"/>
      <c r="P360" s="185"/>
      <c r="Q360" s="26"/>
      <c r="R360" s="26"/>
      <c r="S360" s="185"/>
      <c r="T360" s="185"/>
      <c r="U360" s="26"/>
      <c r="V360" s="185"/>
      <c r="W360" s="26"/>
      <c r="X360" s="26"/>
      <c r="Y360" s="185"/>
      <c r="Z360" s="26"/>
      <c r="AA360" s="185"/>
      <c r="AB360" s="185"/>
      <c r="AC360" s="185"/>
      <c r="AD360" s="185"/>
      <c r="AE360" s="185"/>
      <c r="AF360" s="185"/>
      <c r="AG360" s="185"/>
      <c r="AH360" s="185"/>
      <c r="AI360" s="185"/>
      <c r="AJ360" s="185"/>
      <c r="AK360" s="185"/>
      <c r="AL360" s="185"/>
      <c r="AM360" s="185"/>
      <c r="AN360" s="185"/>
      <c r="AO360" s="185"/>
      <c r="AP360" s="185"/>
      <c r="AQ360" s="185"/>
      <c r="AR360" s="185"/>
      <c r="AS360" s="185"/>
      <c r="AT360" s="185"/>
      <c r="AU360" s="185"/>
      <c r="AV360" s="185"/>
      <c r="AW360" s="185"/>
      <c r="AX360" s="185"/>
      <c r="AY360" s="185"/>
      <c r="AZ360" s="185"/>
      <c r="BA360" s="185"/>
      <c r="BB360" s="185"/>
      <c r="BC360" s="185"/>
      <c r="BD360" s="185"/>
      <c r="BE360" s="185"/>
      <c r="BF360" s="185"/>
      <c r="BG360" s="185"/>
      <c r="BH360" s="185"/>
      <c r="BI360" s="185"/>
      <c r="BJ360" s="185"/>
    </row>
    <row r="361" spans="1:62" x14ac:dyDescent="0.3">
      <c r="A361" s="24">
        <f t="shared" si="36"/>
        <v>59</v>
      </c>
      <c r="B361" s="86">
        <f t="shared" si="37"/>
        <v>7.319169010518772E-3</v>
      </c>
      <c r="C361" s="23">
        <f t="shared" si="38"/>
        <v>0.79037114513023254</v>
      </c>
      <c r="D361" s="23">
        <f t="shared" si="39"/>
        <v>1.5343090182733392E-3</v>
      </c>
      <c r="E361" s="26"/>
      <c r="F361" s="26"/>
      <c r="G361" s="26"/>
      <c r="H361" s="26"/>
      <c r="I361" s="26"/>
      <c r="J361" s="185"/>
      <c r="L361" s="26"/>
      <c r="M361" s="26"/>
      <c r="N361" s="26"/>
      <c r="O361" s="26"/>
      <c r="P361" s="185"/>
      <c r="Q361" s="26"/>
      <c r="R361" s="26"/>
      <c r="S361" s="185"/>
      <c r="T361" s="185"/>
      <c r="U361" s="26"/>
      <c r="V361" s="26"/>
      <c r="W361" s="185"/>
      <c r="X361" s="26"/>
      <c r="Y361" s="26"/>
      <c r="Z361" s="185"/>
      <c r="AA361" s="26"/>
      <c r="AB361" s="185"/>
      <c r="AC361" s="185"/>
      <c r="AD361" s="185"/>
      <c r="AE361" s="185"/>
      <c r="AF361" s="185"/>
      <c r="AG361" s="185"/>
      <c r="AH361" s="185"/>
      <c r="AI361" s="185"/>
      <c r="AJ361" s="185"/>
      <c r="AK361" s="185"/>
      <c r="AL361" s="185"/>
      <c r="AM361" s="185"/>
      <c r="AN361" s="185"/>
      <c r="AO361" s="185"/>
      <c r="AP361" s="185"/>
      <c r="AQ361" s="185"/>
      <c r="AR361" s="185"/>
      <c r="AS361" s="185"/>
      <c r="AT361" s="185"/>
      <c r="AU361" s="185"/>
      <c r="AV361" s="185"/>
      <c r="AW361" s="185"/>
      <c r="AX361" s="185"/>
      <c r="AY361" s="185"/>
      <c r="AZ361" s="185"/>
      <c r="BA361" s="185"/>
      <c r="BB361" s="185"/>
      <c r="BC361" s="185"/>
      <c r="BD361" s="185"/>
      <c r="BE361" s="185"/>
      <c r="BF361" s="185"/>
      <c r="BG361" s="185"/>
      <c r="BH361" s="185"/>
      <c r="BI361" s="185"/>
      <c r="BJ361" s="185"/>
    </row>
    <row r="362" spans="1:62" x14ac:dyDescent="0.3">
      <c r="A362" s="24">
        <f t="shared" si="36"/>
        <v>60</v>
      </c>
      <c r="B362" s="86">
        <f t="shared" si="37"/>
        <v>6.1052137987187413E-3</v>
      </c>
      <c r="C362" s="23">
        <f t="shared" si="38"/>
        <v>0.79037114513023266</v>
      </c>
      <c r="D362" s="23">
        <f t="shared" si="39"/>
        <v>1.279828977360512E-3</v>
      </c>
      <c r="E362" s="26"/>
      <c r="F362" s="26"/>
      <c r="G362" s="26"/>
      <c r="H362" s="26"/>
      <c r="I362" s="26"/>
      <c r="J362" s="185"/>
      <c r="L362" s="26"/>
      <c r="M362" s="26"/>
      <c r="N362" s="26"/>
      <c r="O362" s="26"/>
      <c r="P362" s="185"/>
      <c r="Q362" s="26"/>
      <c r="R362" s="26"/>
      <c r="S362" s="185"/>
      <c r="T362" s="185"/>
      <c r="U362" s="26"/>
      <c r="V362" s="26"/>
      <c r="W362" s="185"/>
      <c r="X362" s="26"/>
      <c r="Y362" s="26"/>
      <c r="Z362" s="185"/>
      <c r="AA362" s="26"/>
      <c r="AB362" s="185"/>
      <c r="AC362" s="185"/>
      <c r="AD362" s="185"/>
      <c r="AE362" s="185"/>
      <c r="AF362" s="185"/>
      <c r="AG362" s="185"/>
      <c r="AH362" s="185"/>
      <c r="AI362" s="185"/>
      <c r="AJ362" s="185"/>
      <c r="AK362" s="185"/>
      <c r="AL362" s="185"/>
      <c r="AM362" s="185"/>
      <c r="AN362" s="185"/>
      <c r="AO362" s="185"/>
      <c r="AP362" s="185"/>
      <c r="AQ362" s="185"/>
      <c r="AR362" s="185"/>
      <c r="AS362" s="185"/>
      <c r="AT362" s="185"/>
      <c r="AU362" s="185"/>
      <c r="AV362" s="185"/>
      <c r="AW362" s="185"/>
      <c r="AX362" s="185"/>
      <c r="AY362" s="185"/>
      <c r="AZ362" s="185"/>
      <c r="BA362" s="185"/>
      <c r="BB362" s="185"/>
      <c r="BC362" s="185"/>
      <c r="BD362" s="185"/>
      <c r="BE362" s="185"/>
      <c r="BF362" s="185"/>
      <c r="BG362" s="185"/>
      <c r="BH362" s="185"/>
      <c r="BI362" s="185"/>
      <c r="BJ362" s="185"/>
    </row>
    <row r="363" spans="1:62" x14ac:dyDescent="0.3">
      <c r="A363" s="24">
        <f>A268</f>
        <v>61</v>
      </c>
      <c r="B363" s="86">
        <f t="shared" si="37"/>
        <v>5.8234128924765111E-3</v>
      </c>
      <c r="C363" s="23">
        <f t="shared" si="38"/>
        <v>0.7994124911830881</v>
      </c>
      <c r="D363" s="23">
        <f t="shared" si="39"/>
        <v>1.1681038849141506E-3</v>
      </c>
      <c r="E363" s="26"/>
      <c r="F363" s="26"/>
      <c r="G363" s="26"/>
      <c r="H363" s="26"/>
      <c r="I363" s="26"/>
      <c r="J363" s="185"/>
      <c r="L363" s="26"/>
      <c r="M363" s="26"/>
      <c r="N363" s="26"/>
      <c r="O363" s="26"/>
      <c r="P363" s="185"/>
      <c r="Q363" s="26"/>
      <c r="R363" s="26"/>
      <c r="S363" s="185"/>
      <c r="T363" s="185"/>
      <c r="U363" s="26"/>
      <c r="V363" s="26"/>
      <c r="W363" s="185"/>
      <c r="X363" s="26"/>
      <c r="Y363" s="26"/>
      <c r="Z363" s="185"/>
      <c r="AA363" s="26"/>
      <c r="AB363" s="185"/>
      <c r="AC363" s="185"/>
      <c r="AD363" s="185"/>
      <c r="AE363" s="185"/>
      <c r="AF363" s="185"/>
      <c r="AG363" s="185"/>
      <c r="AH363" s="185"/>
      <c r="AI363" s="185"/>
      <c r="AJ363" s="185"/>
      <c r="AK363" s="185"/>
      <c r="AL363" s="185"/>
      <c r="AM363" s="185"/>
      <c r="AN363" s="185"/>
      <c r="AO363" s="185"/>
      <c r="AP363" s="185"/>
      <c r="AQ363" s="185"/>
      <c r="AR363" s="185"/>
      <c r="AS363" s="185"/>
      <c r="AT363" s="185"/>
      <c r="AU363" s="185"/>
      <c r="AV363" s="185"/>
      <c r="AW363" s="185"/>
      <c r="AX363" s="185"/>
      <c r="AY363" s="185"/>
      <c r="AZ363" s="185"/>
      <c r="BA363" s="185"/>
      <c r="BB363" s="185"/>
      <c r="BC363" s="185"/>
      <c r="BD363" s="185"/>
      <c r="BE363" s="185"/>
      <c r="BF363" s="185"/>
      <c r="BG363" s="185"/>
      <c r="BH363" s="185"/>
      <c r="BI363" s="185"/>
      <c r="BJ363" s="185"/>
    </row>
    <row r="364" spans="1:62" x14ac:dyDescent="0.3">
      <c r="A364" s="24">
        <f t="shared" si="36"/>
        <v>62</v>
      </c>
      <c r="B364" s="86">
        <f t="shared" si="37"/>
        <v>5.5027722235027055E-3</v>
      </c>
      <c r="C364" s="23">
        <f t="shared" si="38"/>
        <v>0.7994124911830881</v>
      </c>
      <c r="D364" s="23">
        <f t="shared" si="39"/>
        <v>1.1037873718993069E-3</v>
      </c>
      <c r="E364" s="26"/>
      <c r="F364" s="26"/>
      <c r="G364" s="26"/>
      <c r="H364" s="26"/>
      <c r="I364" s="26"/>
      <c r="J364" s="185"/>
      <c r="L364" s="26"/>
      <c r="M364" s="26"/>
      <c r="N364" s="26"/>
      <c r="O364" s="26"/>
      <c r="P364" s="185"/>
      <c r="Q364" s="26"/>
      <c r="R364" s="26"/>
      <c r="S364" s="185"/>
      <c r="T364" s="185"/>
      <c r="U364" s="26"/>
      <c r="V364" s="26"/>
      <c r="W364" s="185"/>
      <c r="X364" s="26"/>
      <c r="Y364" s="26"/>
      <c r="Z364" s="185"/>
      <c r="AA364" s="26"/>
      <c r="AB364" s="185"/>
      <c r="AC364" s="185"/>
      <c r="AD364" s="185"/>
      <c r="AE364" s="185"/>
      <c r="AF364" s="185"/>
      <c r="AG364" s="185"/>
      <c r="AH364" s="185"/>
      <c r="AI364" s="185"/>
      <c r="AJ364" s="185"/>
      <c r="AK364" s="185"/>
      <c r="AL364" s="185"/>
      <c r="AM364" s="185"/>
      <c r="AN364" s="185"/>
      <c r="AO364" s="185"/>
      <c r="AP364" s="185"/>
      <c r="AQ364" s="185"/>
      <c r="AR364" s="185"/>
      <c r="AS364" s="185"/>
      <c r="AT364" s="185"/>
      <c r="AU364" s="185"/>
      <c r="AV364" s="185"/>
      <c r="AW364" s="185"/>
      <c r="AX364" s="185"/>
      <c r="AY364" s="185"/>
      <c r="AZ364" s="185"/>
      <c r="BA364" s="185"/>
      <c r="BB364" s="185"/>
      <c r="BC364" s="185"/>
      <c r="BD364" s="185"/>
      <c r="BE364" s="185"/>
      <c r="BF364" s="185"/>
      <c r="BG364" s="185"/>
      <c r="BH364" s="185"/>
      <c r="BI364" s="185"/>
      <c r="BJ364" s="185"/>
    </row>
    <row r="365" spans="1:62" x14ac:dyDescent="0.3">
      <c r="A365" s="24">
        <f t="shared" si="36"/>
        <v>63</v>
      </c>
      <c r="B365" s="86">
        <f t="shared" si="37"/>
        <v>4.7931669233776536E-3</v>
      </c>
      <c r="C365" s="23">
        <f t="shared" si="38"/>
        <v>0.80845383723594322</v>
      </c>
      <c r="D365" s="23">
        <f t="shared" si="39"/>
        <v>9.1811273166058933E-4</v>
      </c>
      <c r="E365" s="26"/>
      <c r="F365" s="26"/>
      <c r="G365" s="26"/>
      <c r="H365" s="26"/>
      <c r="I365" s="26"/>
      <c r="J365" s="185"/>
      <c r="L365" s="26"/>
      <c r="M365" s="26"/>
      <c r="N365" s="26"/>
      <c r="O365" s="26"/>
      <c r="P365" s="185"/>
      <c r="Q365" s="26"/>
      <c r="R365" s="26"/>
      <c r="S365" s="185"/>
      <c r="T365" s="185"/>
      <c r="U365" s="26"/>
      <c r="V365" s="26"/>
      <c r="W365" s="185"/>
      <c r="X365" s="26"/>
      <c r="Y365" s="26"/>
      <c r="Z365" s="185"/>
      <c r="AA365" s="26"/>
      <c r="AB365" s="185"/>
      <c r="AC365" s="185"/>
      <c r="AD365" s="185"/>
      <c r="AE365" s="185"/>
      <c r="AF365" s="185"/>
      <c r="AG365" s="185"/>
      <c r="AH365" s="185"/>
      <c r="AI365" s="185"/>
      <c r="AJ365" s="185"/>
      <c r="AK365" s="185"/>
      <c r="AL365" s="185"/>
      <c r="AM365" s="185"/>
      <c r="AN365" s="185"/>
      <c r="AO365" s="185"/>
      <c r="AP365" s="185"/>
      <c r="AQ365" s="185"/>
      <c r="AR365" s="185"/>
      <c r="AS365" s="185"/>
      <c r="AT365" s="185"/>
      <c r="AU365" s="185"/>
      <c r="AV365" s="185"/>
      <c r="AW365" s="185"/>
      <c r="AX365" s="185"/>
      <c r="AY365" s="185"/>
      <c r="AZ365" s="185"/>
      <c r="BA365" s="185"/>
      <c r="BB365" s="185"/>
      <c r="BC365" s="185"/>
      <c r="BD365" s="185"/>
      <c r="BE365" s="185"/>
      <c r="BF365" s="185"/>
      <c r="BG365" s="185"/>
      <c r="BH365" s="185"/>
      <c r="BI365" s="185"/>
      <c r="BJ365" s="185"/>
    </row>
    <row r="366" spans="1:62" x14ac:dyDescent="0.3">
      <c r="A366" s="24">
        <f t="shared" si="36"/>
        <v>64</v>
      </c>
      <c r="B366" s="86">
        <f t="shared" si="37"/>
        <v>4.3854911656549898E-3</v>
      </c>
      <c r="C366" s="23">
        <f t="shared" si="38"/>
        <v>0.80845383723594333</v>
      </c>
      <c r="D366" s="23">
        <f t="shared" si="39"/>
        <v>8.4002400461688324E-4</v>
      </c>
      <c r="E366" s="26"/>
      <c r="F366" s="26"/>
      <c r="G366" s="26"/>
      <c r="H366" s="26"/>
      <c r="I366" s="26"/>
      <c r="J366" s="185"/>
      <c r="L366" s="26"/>
      <c r="M366" s="26"/>
      <c r="N366" s="26"/>
      <c r="O366" s="26"/>
      <c r="P366" s="185"/>
      <c r="Q366" s="26"/>
      <c r="R366" s="26"/>
      <c r="S366" s="185"/>
      <c r="T366" s="185"/>
      <c r="U366" s="26"/>
      <c r="V366" s="26"/>
      <c r="W366" s="185"/>
      <c r="X366" s="26"/>
      <c r="Y366" s="26"/>
      <c r="Z366" s="185"/>
      <c r="AA366" s="26"/>
      <c r="AB366" s="185"/>
      <c r="AC366" s="185"/>
      <c r="AD366" s="185"/>
      <c r="AE366" s="185"/>
      <c r="AF366" s="185"/>
      <c r="AG366" s="185"/>
      <c r="AH366" s="185"/>
      <c r="AI366" s="185"/>
      <c r="AJ366" s="185"/>
      <c r="AK366" s="185"/>
      <c r="AL366" s="185"/>
      <c r="AM366" s="185"/>
      <c r="AN366" s="185"/>
      <c r="AO366" s="185"/>
      <c r="AP366" s="185"/>
      <c r="AQ366" s="185"/>
      <c r="AR366" s="185"/>
      <c r="AS366" s="185"/>
      <c r="AT366" s="185"/>
      <c r="AU366" s="185"/>
      <c r="AV366" s="185"/>
      <c r="AW366" s="185"/>
      <c r="AX366" s="185"/>
      <c r="AY366" s="185"/>
      <c r="AZ366" s="185"/>
      <c r="BA366" s="185"/>
      <c r="BB366" s="185"/>
      <c r="BC366" s="185"/>
      <c r="BD366" s="185"/>
      <c r="BE366" s="185"/>
      <c r="BF366" s="185"/>
      <c r="BG366" s="185"/>
      <c r="BH366" s="185"/>
      <c r="BI366" s="185"/>
      <c r="BJ366" s="185"/>
    </row>
    <row r="367" spans="1:62" x14ac:dyDescent="0.3">
      <c r="A367" s="24">
        <f t="shared" ref="A367:A378" si="40">A272</f>
        <v>65</v>
      </c>
      <c r="B367" s="86">
        <f t="shared" ref="B367:B386" si="41">SUM(B272,E272,I272,L272,P272,S272)</f>
        <v>4.0175056764171482E-3</v>
      </c>
      <c r="C367" s="23">
        <f t="shared" ref="C367:C386" si="42">SUM(D272,G272,K272,N272,R272,U272)/B367</f>
        <v>0.82571458879139414</v>
      </c>
      <c r="D367" s="23">
        <f t="shared" ref="D367:D386" si="43">ABS(C367-1)*B367*$I$4</f>
        <v>7.0019262884727089E-4</v>
      </c>
      <c r="E367" s="26"/>
      <c r="F367" s="26"/>
      <c r="G367" s="26"/>
      <c r="H367" s="26"/>
      <c r="I367" s="26"/>
      <c r="J367" s="185"/>
      <c r="L367" s="26"/>
      <c r="M367" s="26"/>
      <c r="N367" s="26"/>
      <c r="O367" s="26"/>
      <c r="P367" s="185"/>
      <c r="Q367" s="26"/>
      <c r="R367" s="26"/>
      <c r="S367" s="185"/>
      <c r="T367" s="185"/>
      <c r="U367" s="26"/>
      <c r="V367" s="26"/>
      <c r="W367" s="185"/>
      <c r="X367" s="26"/>
      <c r="Y367" s="26"/>
      <c r="Z367" s="185"/>
      <c r="AA367" s="26"/>
      <c r="AB367" s="185"/>
      <c r="AC367" s="185"/>
      <c r="AD367" s="185"/>
      <c r="AE367" s="185"/>
      <c r="AF367" s="185"/>
      <c r="AG367" s="185"/>
      <c r="AH367" s="185"/>
      <c r="AI367" s="185"/>
      <c r="AJ367" s="185"/>
      <c r="AK367" s="185"/>
      <c r="AL367" s="185"/>
      <c r="AM367" s="185"/>
      <c r="AN367" s="185"/>
      <c r="AO367" s="185"/>
      <c r="AP367" s="185"/>
      <c r="AQ367" s="185"/>
      <c r="AR367" s="185"/>
      <c r="AS367" s="185"/>
      <c r="AT367" s="185"/>
      <c r="AU367" s="185"/>
      <c r="AV367" s="185"/>
      <c r="AW367" s="185"/>
      <c r="AX367" s="185"/>
      <c r="AY367" s="185"/>
      <c r="AZ367" s="185"/>
      <c r="BA367" s="185"/>
      <c r="BB367" s="185"/>
      <c r="BC367" s="185"/>
      <c r="BD367" s="185"/>
      <c r="BE367" s="185"/>
      <c r="BF367" s="185"/>
      <c r="BG367" s="185"/>
      <c r="BH367" s="185"/>
      <c r="BI367" s="185"/>
      <c r="BJ367" s="185"/>
    </row>
    <row r="368" spans="1:62" x14ac:dyDescent="0.3">
      <c r="A368" s="24">
        <f t="shared" si="40"/>
        <v>66</v>
      </c>
      <c r="B368" s="86">
        <f t="shared" si="41"/>
        <v>3.5610675888417048E-3</v>
      </c>
      <c r="C368" s="23">
        <f t="shared" si="42"/>
        <v>0.82571458879139426</v>
      </c>
      <c r="D368" s="23">
        <f t="shared" si="43"/>
        <v>6.2064212906291468E-4</v>
      </c>
      <c r="E368" s="26"/>
      <c r="F368" s="26"/>
      <c r="G368" s="26"/>
      <c r="H368" s="26"/>
      <c r="I368" s="26"/>
      <c r="J368" s="185"/>
      <c r="L368" s="26"/>
      <c r="M368" s="26"/>
      <c r="N368" s="26"/>
      <c r="O368" s="26"/>
      <c r="P368" s="185"/>
      <c r="Q368" s="26"/>
      <c r="R368" s="26"/>
      <c r="S368" s="185"/>
      <c r="T368" s="185"/>
      <c r="U368" s="26"/>
      <c r="V368" s="26"/>
      <c r="W368" s="185"/>
      <c r="X368" s="26"/>
      <c r="Y368" s="26"/>
      <c r="Z368" s="185"/>
      <c r="AA368" s="26"/>
      <c r="AB368" s="185"/>
      <c r="AC368" s="185"/>
      <c r="AD368" s="185"/>
      <c r="AE368" s="185"/>
      <c r="AF368" s="185"/>
      <c r="AG368" s="185"/>
      <c r="AH368" s="185"/>
      <c r="AI368" s="185"/>
      <c r="AJ368" s="185"/>
      <c r="AK368" s="185"/>
      <c r="AL368" s="185"/>
      <c r="AM368" s="185"/>
      <c r="AN368" s="185"/>
      <c r="AO368" s="185"/>
      <c r="AP368" s="185"/>
      <c r="AQ368" s="185"/>
      <c r="AR368" s="185"/>
      <c r="AS368" s="185"/>
      <c r="AT368" s="185"/>
      <c r="AU368" s="185"/>
      <c r="AV368" s="185"/>
      <c r="AW368" s="185"/>
      <c r="AX368" s="185"/>
      <c r="AY368" s="185"/>
      <c r="AZ368" s="185"/>
      <c r="BA368" s="185"/>
      <c r="BB368" s="185"/>
      <c r="BC368" s="185"/>
      <c r="BD368" s="185"/>
      <c r="BE368" s="185"/>
      <c r="BF368" s="185"/>
      <c r="BG368" s="185"/>
      <c r="BH368" s="185"/>
      <c r="BI368" s="185"/>
      <c r="BJ368" s="185"/>
    </row>
    <row r="369" spans="1:62" x14ac:dyDescent="0.3">
      <c r="A369" s="24">
        <f t="shared" si="40"/>
        <v>67</v>
      </c>
      <c r="B369" s="86">
        <f t="shared" si="41"/>
        <v>3.1309951796168922E-3</v>
      </c>
      <c r="C369" s="23">
        <f t="shared" si="42"/>
        <v>0.83475593484424959</v>
      </c>
      <c r="D369" s="23">
        <f t="shared" si="43"/>
        <v>5.1737837146295423E-4</v>
      </c>
      <c r="E369" s="26"/>
      <c r="F369" s="26"/>
      <c r="G369" s="26"/>
      <c r="H369" s="26"/>
      <c r="I369" s="26"/>
      <c r="J369" s="185"/>
      <c r="L369" s="26"/>
      <c r="M369" s="26"/>
      <c r="N369" s="26"/>
      <c r="O369" s="26"/>
      <c r="P369" s="185"/>
      <c r="Q369" s="26"/>
      <c r="R369" s="26"/>
      <c r="S369" s="185"/>
      <c r="T369" s="185"/>
      <c r="U369" s="26"/>
      <c r="V369" s="26"/>
      <c r="W369" s="185"/>
      <c r="X369" s="26"/>
      <c r="Y369" s="26"/>
      <c r="Z369" s="185"/>
      <c r="AA369" s="26"/>
      <c r="AB369" s="185"/>
      <c r="AC369" s="185"/>
      <c r="AD369" s="185"/>
      <c r="AE369" s="185"/>
      <c r="AF369" s="185"/>
      <c r="AG369" s="185"/>
      <c r="AH369" s="185"/>
      <c r="AI369" s="185"/>
      <c r="AJ369" s="185"/>
      <c r="AK369" s="185"/>
      <c r="AL369" s="185"/>
      <c r="AM369" s="185"/>
      <c r="AN369" s="185"/>
      <c r="AO369" s="185"/>
      <c r="AP369" s="185"/>
      <c r="AQ369" s="185"/>
      <c r="AR369" s="185"/>
      <c r="AS369" s="185"/>
      <c r="AT369" s="185"/>
      <c r="AU369" s="185"/>
      <c r="AV369" s="185"/>
      <c r="AW369" s="185"/>
      <c r="AX369" s="185"/>
      <c r="AY369" s="185"/>
      <c r="AZ369" s="185"/>
      <c r="BA369" s="185"/>
      <c r="BB369" s="185"/>
      <c r="BC369" s="185"/>
      <c r="BD369" s="185"/>
      <c r="BE369" s="185"/>
      <c r="BF369" s="185"/>
      <c r="BG369" s="185"/>
      <c r="BH369" s="185"/>
      <c r="BI369" s="185"/>
      <c r="BJ369" s="185"/>
    </row>
    <row r="370" spans="1:62" x14ac:dyDescent="0.3">
      <c r="A370" s="24">
        <f t="shared" si="40"/>
        <v>68</v>
      </c>
      <c r="B370" s="86">
        <f t="shared" si="41"/>
        <v>2.7513861117513527E-3</v>
      </c>
      <c r="C370" s="23">
        <f t="shared" si="42"/>
        <v>0.84379728089710482</v>
      </c>
      <c r="D370" s="23">
        <f t="shared" si="43"/>
        <v>4.2977399195750354E-4</v>
      </c>
      <c r="E370" s="26"/>
      <c r="F370" s="26"/>
      <c r="G370" s="26"/>
      <c r="H370" s="26"/>
      <c r="I370" s="26"/>
      <c r="J370" s="185"/>
      <c r="L370" s="26"/>
      <c r="M370" s="26"/>
      <c r="N370" s="26"/>
      <c r="O370" s="26"/>
      <c r="P370" s="185"/>
      <c r="Q370" s="26"/>
      <c r="R370" s="26"/>
      <c r="S370" s="185"/>
      <c r="T370" s="185"/>
      <c r="U370" s="26"/>
      <c r="V370" s="26"/>
      <c r="W370" s="185"/>
      <c r="X370" s="26"/>
      <c r="Y370" s="26"/>
      <c r="Z370" s="185"/>
      <c r="AA370" s="26"/>
      <c r="AB370" s="185"/>
      <c r="AC370" s="185"/>
      <c r="AD370" s="185"/>
      <c r="AE370" s="185"/>
      <c r="AF370" s="185"/>
      <c r="AG370" s="185"/>
      <c r="AH370" s="185"/>
      <c r="AI370" s="185"/>
      <c r="AJ370" s="185"/>
      <c r="AK370" s="185"/>
      <c r="AL370" s="185"/>
      <c r="AM370" s="185"/>
      <c r="AN370" s="185"/>
      <c r="AO370" s="185"/>
      <c r="AP370" s="185"/>
      <c r="AQ370" s="185"/>
      <c r="AR370" s="185"/>
      <c r="AS370" s="185"/>
      <c r="AT370" s="185"/>
      <c r="AU370" s="185"/>
      <c r="AV370" s="185"/>
      <c r="AW370" s="185"/>
      <c r="AX370" s="185"/>
      <c r="AY370" s="185"/>
      <c r="AZ370" s="185"/>
      <c r="BA370" s="185"/>
      <c r="BB370" s="185"/>
      <c r="BC370" s="185"/>
      <c r="BD370" s="185"/>
      <c r="BE370" s="185"/>
      <c r="BF370" s="185"/>
      <c r="BG370" s="185"/>
      <c r="BH370" s="185"/>
      <c r="BI370" s="185"/>
      <c r="BJ370" s="185"/>
    </row>
    <row r="371" spans="1:62" x14ac:dyDescent="0.3">
      <c r="A371" s="24">
        <f t="shared" si="40"/>
        <v>69</v>
      </c>
      <c r="B371" s="86">
        <f t="shared" si="41"/>
        <v>2.5716458958986626E-3</v>
      </c>
      <c r="C371" s="23">
        <f t="shared" si="42"/>
        <v>0.85283862694996015</v>
      </c>
      <c r="D371" s="23">
        <f t="shared" si="43"/>
        <v>3.7844694103894702E-4</v>
      </c>
      <c r="E371" s="26"/>
      <c r="F371" s="26"/>
      <c r="G371" s="26"/>
      <c r="H371" s="26"/>
      <c r="I371" s="26"/>
      <c r="J371" s="185"/>
      <c r="L371" s="26"/>
      <c r="M371" s="26"/>
      <c r="N371" s="26"/>
      <c r="O371" s="26"/>
      <c r="P371" s="185"/>
      <c r="Q371" s="26"/>
      <c r="R371" s="26"/>
      <c r="S371" s="185"/>
      <c r="T371" s="185"/>
      <c r="U371" s="26"/>
      <c r="V371" s="26"/>
      <c r="W371" s="185"/>
      <c r="X371" s="26"/>
      <c r="Y371" s="26"/>
      <c r="Z371" s="185"/>
      <c r="AA371" s="26"/>
      <c r="AB371" s="185"/>
      <c r="AC371" s="185"/>
      <c r="AD371" s="185"/>
      <c r="AE371" s="185"/>
      <c r="AF371" s="185"/>
      <c r="AG371" s="185"/>
      <c r="AH371" s="185"/>
      <c r="AI371" s="185"/>
      <c r="AJ371" s="185"/>
      <c r="AK371" s="185"/>
      <c r="AL371" s="185"/>
      <c r="AM371" s="185"/>
      <c r="AN371" s="185"/>
      <c r="AO371" s="185"/>
      <c r="AP371" s="185"/>
      <c r="AQ371" s="185"/>
      <c r="AR371" s="185"/>
      <c r="AS371" s="185"/>
      <c r="AT371" s="185"/>
      <c r="AU371" s="185"/>
      <c r="AV371" s="185"/>
      <c r="AW371" s="185"/>
      <c r="AX371" s="185"/>
      <c r="AY371" s="185"/>
      <c r="AZ371" s="185"/>
      <c r="BA371" s="185"/>
      <c r="BB371" s="185"/>
      <c r="BC371" s="185"/>
      <c r="BD371" s="185"/>
      <c r="BE371" s="185"/>
      <c r="BF371" s="185"/>
      <c r="BG371" s="185"/>
      <c r="BH371" s="185"/>
      <c r="BI371" s="185"/>
      <c r="BJ371" s="185"/>
    </row>
    <row r="372" spans="1:62" x14ac:dyDescent="0.3">
      <c r="A372" s="24">
        <f t="shared" si="40"/>
        <v>70</v>
      </c>
      <c r="B372" s="86">
        <f t="shared" si="41"/>
        <v>2.171057686119718E-3</v>
      </c>
      <c r="C372" s="23">
        <f t="shared" si="42"/>
        <v>0.86105803245255585</v>
      </c>
      <c r="D372" s="23">
        <f t="shared" si="43"/>
        <v>3.0165102656847502E-4</v>
      </c>
      <c r="E372" s="26"/>
      <c r="F372" s="26"/>
      <c r="G372" s="26"/>
      <c r="H372" s="26"/>
      <c r="I372" s="26"/>
      <c r="J372" s="185"/>
      <c r="L372" s="26"/>
      <c r="M372" s="26"/>
      <c r="N372" s="26"/>
      <c r="O372" s="26"/>
      <c r="P372" s="185"/>
      <c r="Q372" s="26"/>
      <c r="R372" s="26"/>
      <c r="S372" s="185"/>
      <c r="T372" s="185"/>
      <c r="U372" s="26"/>
      <c r="V372" s="26"/>
      <c r="W372" s="185"/>
      <c r="X372" s="26"/>
      <c r="Y372" s="26"/>
      <c r="Z372" s="185"/>
      <c r="AA372" s="26"/>
      <c r="AB372" s="185"/>
      <c r="AC372" s="185"/>
      <c r="AD372" s="185"/>
      <c r="AE372" s="185"/>
      <c r="AF372" s="185"/>
      <c r="AG372" s="185"/>
      <c r="AH372" s="185"/>
      <c r="AI372" s="185"/>
      <c r="AJ372" s="185"/>
      <c r="AK372" s="185"/>
      <c r="AL372" s="185"/>
      <c r="AM372" s="185"/>
      <c r="AN372" s="185"/>
      <c r="AO372" s="185"/>
      <c r="AP372" s="185"/>
      <c r="AQ372" s="185"/>
      <c r="AR372" s="185"/>
      <c r="AS372" s="185"/>
      <c r="AT372" s="185"/>
      <c r="AU372" s="185"/>
      <c r="AV372" s="185"/>
      <c r="AW372" s="185"/>
      <c r="AX372" s="185"/>
      <c r="AY372" s="185"/>
      <c r="AZ372" s="185"/>
      <c r="BA372" s="185"/>
      <c r="BB372" s="185"/>
      <c r="BC372" s="185"/>
      <c r="BD372" s="185"/>
      <c r="BE372" s="185"/>
      <c r="BF372" s="185"/>
      <c r="BG372" s="185"/>
      <c r="BH372" s="185"/>
      <c r="BI372" s="185"/>
      <c r="BJ372" s="185"/>
    </row>
    <row r="373" spans="1:62" x14ac:dyDescent="0.3">
      <c r="A373" s="24">
        <f t="shared" si="40"/>
        <v>71</v>
      </c>
      <c r="B373" s="86">
        <f t="shared" si="41"/>
        <v>1.8677106341285846E-3</v>
      </c>
      <c r="C373" s="23">
        <f t="shared" si="42"/>
        <v>0.87009937850541086</v>
      </c>
      <c r="D373" s="23">
        <f t="shared" si="43"/>
        <v>2.4261677214535633E-4</v>
      </c>
      <c r="E373" s="26"/>
      <c r="F373" s="26"/>
      <c r="G373" s="26"/>
      <c r="H373" s="26"/>
      <c r="I373" s="26"/>
      <c r="J373" s="185"/>
      <c r="L373" s="26"/>
      <c r="M373" s="26"/>
      <c r="N373" s="26"/>
      <c r="O373" s="26"/>
      <c r="P373" s="185"/>
      <c r="Q373" s="26"/>
      <c r="R373" s="26"/>
      <c r="S373" s="185"/>
      <c r="T373" s="185"/>
      <c r="U373" s="26"/>
      <c r="V373" s="26"/>
      <c r="W373" s="185"/>
      <c r="X373" s="26"/>
      <c r="Y373" s="26"/>
      <c r="Z373" s="185"/>
      <c r="AA373" s="26"/>
      <c r="AB373" s="185"/>
      <c r="AC373" s="185"/>
      <c r="AD373" s="185"/>
      <c r="AE373" s="185"/>
      <c r="AF373" s="185"/>
      <c r="AG373" s="185"/>
      <c r="AH373" s="185"/>
      <c r="AI373" s="185"/>
      <c r="AJ373" s="185"/>
      <c r="AK373" s="185"/>
      <c r="AL373" s="185"/>
      <c r="AM373" s="185"/>
      <c r="AN373" s="185"/>
      <c r="AO373" s="185"/>
      <c r="AP373" s="185"/>
      <c r="AQ373" s="185"/>
      <c r="AR373" s="185"/>
      <c r="AS373" s="185"/>
      <c r="AT373" s="185"/>
      <c r="AU373" s="185"/>
      <c r="AV373" s="185"/>
      <c r="AW373" s="185"/>
      <c r="AX373" s="185"/>
      <c r="AY373" s="185"/>
      <c r="AZ373" s="185"/>
      <c r="BA373" s="185"/>
      <c r="BB373" s="185"/>
      <c r="BC373" s="185"/>
      <c r="BD373" s="185"/>
      <c r="BE373" s="185"/>
      <c r="BF373" s="185"/>
      <c r="BG373" s="185"/>
      <c r="BH373" s="185"/>
      <c r="BI373" s="185"/>
      <c r="BJ373" s="185"/>
    </row>
    <row r="374" spans="1:62" x14ac:dyDescent="0.3">
      <c r="A374" s="24">
        <f t="shared" si="40"/>
        <v>72</v>
      </c>
      <c r="B374" s="86">
        <f t="shared" si="41"/>
        <v>1.5224052983106404E-3</v>
      </c>
      <c r="C374" s="23">
        <f t="shared" si="42"/>
        <v>0.87914072455826642</v>
      </c>
      <c r="D374" s="23">
        <f t="shared" si="43"/>
        <v>1.8399680128248027E-4</v>
      </c>
      <c r="E374" s="26"/>
      <c r="F374" s="26"/>
      <c r="G374" s="26"/>
      <c r="H374" s="26"/>
      <c r="I374" s="26"/>
      <c r="J374" s="185"/>
      <c r="L374" s="26"/>
      <c r="M374" s="26"/>
      <c r="N374" s="26"/>
      <c r="O374" s="26"/>
      <c r="P374" s="185"/>
      <c r="Q374" s="26"/>
      <c r="R374" s="26"/>
      <c r="S374" s="185"/>
      <c r="T374" s="185"/>
      <c r="U374" s="26"/>
      <c r="V374" s="26"/>
      <c r="W374" s="185"/>
      <c r="X374" s="26"/>
      <c r="Y374" s="26"/>
      <c r="Z374" s="185"/>
      <c r="AA374" s="26"/>
      <c r="AB374" s="185"/>
      <c r="AC374" s="185"/>
      <c r="AD374" s="185"/>
      <c r="AE374" s="185"/>
      <c r="AF374" s="185"/>
      <c r="AG374" s="185"/>
      <c r="AH374" s="185"/>
      <c r="AI374" s="185"/>
      <c r="AJ374" s="185"/>
      <c r="AK374" s="185"/>
      <c r="AL374" s="185"/>
      <c r="AM374" s="185"/>
      <c r="AN374" s="185"/>
      <c r="AO374" s="185"/>
      <c r="AP374" s="185"/>
      <c r="AQ374" s="185"/>
      <c r="AR374" s="185"/>
      <c r="AS374" s="185"/>
      <c r="AT374" s="185"/>
      <c r="AU374" s="185"/>
      <c r="AV374" s="185"/>
      <c r="AW374" s="185"/>
      <c r="AX374" s="185"/>
      <c r="AY374" s="185"/>
      <c r="AZ374" s="185"/>
      <c r="BA374" s="185"/>
      <c r="BB374" s="185"/>
      <c r="BC374" s="185"/>
      <c r="BD374" s="185"/>
      <c r="BE374" s="185"/>
      <c r="BF374" s="185"/>
      <c r="BG374" s="185"/>
      <c r="BH374" s="185"/>
      <c r="BI374" s="185"/>
      <c r="BJ374" s="185"/>
    </row>
    <row r="375" spans="1:62" x14ac:dyDescent="0.3">
      <c r="A375" s="24">
        <f t="shared" si="40"/>
        <v>73</v>
      </c>
      <c r="B375" s="86">
        <f t="shared" si="41"/>
        <v>1.2241612808389841E-3</v>
      </c>
      <c r="C375" s="23">
        <f t="shared" si="42"/>
        <v>0.88818207061112164</v>
      </c>
      <c r="D375" s="23">
        <f t="shared" si="43"/>
        <v>1.3688317966145241E-4</v>
      </c>
      <c r="E375" s="26"/>
      <c r="F375" s="26"/>
      <c r="G375" s="26"/>
      <c r="H375" s="26"/>
      <c r="I375" s="26"/>
      <c r="J375" s="185"/>
      <c r="L375" s="26"/>
      <c r="M375" s="26"/>
      <c r="N375" s="26"/>
      <c r="O375" s="26"/>
      <c r="P375" s="185"/>
      <c r="Q375" s="26"/>
      <c r="R375" s="26"/>
      <c r="S375" s="185"/>
      <c r="T375" s="185"/>
      <c r="U375" s="26"/>
      <c r="V375" s="26"/>
      <c r="W375" s="185"/>
      <c r="X375" s="26"/>
      <c r="Y375" s="26"/>
      <c r="Z375" s="185"/>
      <c r="AA375" s="26"/>
      <c r="AB375" s="185"/>
      <c r="AC375" s="185"/>
      <c r="AD375" s="185"/>
      <c r="AE375" s="185"/>
      <c r="AF375" s="185"/>
      <c r="AG375" s="185"/>
      <c r="AH375" s="185"/>
      <c r="AI375" s="185"/>
      <c r="AJ375" s="185"/>
      <c r="AK375" s="185"/>
      <c r="AL375" s="185"/>
      <c r="AM375" s="185"/>
      <c r="AN375" s="185"/>
      <c r="AO375" s="185"/>
      <c r="AP375" s="185"/>
      <c r="AQ375" s="185"/>
      <c r="AR375" s="185"/>
      <c r="AS375" s="185"/>
      <c r="AT375" s="185"/>
      <c r="AU375" s="185"/>
      <c r="AV375" s="185"/>
      <c r="AW375" s="185"/>
      <c r="AX375" s="185"/>
      <c r="AY375" s="185"/>
      <c r="AZ375" s="185"/>
      <c r="BA375" s="185"/>
      <c r="BB375" s="185"/>
      <c r="BC375" s="185"/>
      <c r="BD375" s="185"/>
      <c r="BE375" s="185"/>
      <c r="BF375" s="185"/>
      <c r="BG375" s="185"/>
      <c r="BH375" s="185"/>
      <c r="BI375" s="185"/>
      <c r="BJ375" s="185"/>
    </row>
    <row r="376" spans="1:62" x14ac:dyDescent="0.3">
      <c r="A376" s="24">
        <f t="shared" si="40"/>
        <v>74</v>
      </c>
      <c r="B376" s="86">
        <f t="shared" si="41"/>
        <v>9.4888091870497454E-4</v>
      </c>
      <c r="C376" s="23">
        <f t="shared" si="42"/>
        <v>0.89722341666397698</v>
      </c>
      <c r="D376" s="23">
        <f t="shared" si="43"/>
        <v>9.7522738817243894E-5</v>
      </c>
      <c r="E376" s="26"/>
      <c r="F376" s="26"/>
      <c r="G376" s="26"/>
      <c r="H376" s="26"/>
      <c r="I376" s="26"/>
      <c r="J376" s="185"/>
      <c r="L376" s="26"/>
      <c r="M376" s="26"/>
      <c r="N376" s="26"/>
      <c r="O376" s="26"/>
      <c r="P376" s="185"/>
      <c r="Q376" s="26"/>
      <c r="R376" s="26"/>
      <c r="S376" s="185"/>
      <c r="T376" s="185"/>
      <c r="U376" s="26"/>
      <c r="V376" s="26"/>
      <c r="W376" s="185"/>
      <c r="X376" s="26"/>
      <c r="Y376" s="26"/>
      <c r="Z376" s="185"/>
      <c r="AA376" s="26"/>
      <c r="AB376" s="185"/>
      <c r="AC376" s="185"/>
      <c r="AD376" s="185"/>
      <c r="AE376" s="185"/>
      <c r="AF376" s="185"/>
      <c r="AG376" s="185"/>
      <c r="AH376" s="185"/>
      <c r="AI376" s="185"/>
      <c r="AJ376" s="185"/>
      <c r="AK376" s="185"/>
      <c r="AL376" s="185"/>
      <c r="AM376" s="185"/>
      <c r="AN376" s="185"/>
      <c r="AO376" s="185"/>
      <c r="AP376" s="185"/>
      <c r="AQ376" s="185"/>
      <c r="AR376" s="185"/>
      <c r="AS376" s="185"/>
      <c r="AT376" s="185"/>
      <c r="AU376" s="185"/>
      <c r="AV376" s="185"/>
      <c r="AW376" s="185"/>
      <c r="AX376" s="185"/>
      <c r="AY376" s="185"/>
      <c r="AZ376" s="185"/>
      <c r="BA376" s="185"/>
      <c r="BB376" s="185"/>
      <c r="BC376" s="185"/>
      <c r="BD376" s="185"/>
      <c r="BE376" s="185"/>
      <c r="BF376" s="185"/>
      <c r="BG376" s="185"/>
      <c r="BH376" s="185"/>
      <c r="BI376" s="185"/>
      <c r="BJ376" s="185"/>
    </row>
    <row r="377" spans="1:62" x14ac:dyDescent="0.3">
      <c r="A377" s="24">
        <f t="shared" si="40"/>
        <v>75</v>
      </c>
      <c r="B377" s="86">
        <f t="shared" si="41"/>
        <v>7.6658918559254603E-4</v>
      </c>
      <c r="C377" s="23">
        <f t="shared" si="42"/>
        <v>0.89722341666397687</v>
      </c>
      <c r="D377" s="23">
        <f t="shared" si="43"/>
        <v>7.8787417317546408E-5</v>
      </c>
      <c r="E377" s="26"/>
      <c r="F377" s="26"/>
      <c r="G377" s="26"/>
      <c r="H377" s="26"/>
      <c r="I377" s="26"/>
      <c r="J377" s="185"/>
      <c r="L377" s="26"/>
      <c r="M377" s="26"/>
      <c r="N377" s="26"/>
      <c r="O377" s="26"/>
      <c r="P377" s="185"/>
      <c r="Q377" s="26"/>
      <c r="R377" s="26"/>
      <c r="S377" s="185"/>
      <c r="T377" s="185"/>
      <c r="U377" s="26"/>
      <c r="V377" s="26"/>
      <c r="W377" s="185"/>
      <c r="X377" s="26"/>
      <c r="Y377" s="26"/>
      <c r="Z377" s="185"/>
      <c r="AA377" s="26"/>
      <c r="AB377" s="185"/>
      <c r="AC377" s="185"/>
      <c r="AD377" s="185"/>
      <c r="AE377" s="185"/>
      <c r="AF377" s="185"/>
      <c r="AG377" s="185"/>
      <c r="AH377" s="185"/>
      <c r="AI377" s="185"/>
      <c r="AJ377" s="185"/>
      <c r="AK377" s="185"/>
      <c r="AL377" s="185"/>
      <c r="AM377" s="185"/>
      <c r="AN377" s="185"/>
      <c r="AO377" s="185"/>
      <c r="AP377" s="185"/>
      <c r="AQ377" s="185"/>
      <c r="AR377" s="185"/>
      <c r="AS377" s="185"/>
      <c r="AT377" s="185"/>
      <c r="AU377" s="185"/>
      <c r="AV377" s="185"/>
      <c r="AW377" s="185"/>
      <c r="AX377" s="185"/>
      <c r="AY377" s="185"/>
      <c r="AZ377" s="185"/>
      <c r="BA377" s="185"/>
      <c r="BB377" s="185"/>
      <c r="BC377" s="185"/>
      <c r="BD377" s="185"/>
      <c r="BE377" s="185"/>
      <c r="BF377" s="185"/>
      <c r="BG377" s="185"/>
      <c r="BH377" s="185"/>
      <c r="BI377" s="185"/>
      <c r="BJ377" s="185"/>
    </row>
    <row r="378" spans="1:62" x14ac:dyDescent="0.3">
      <c r="A378" s="24">
        <f t="shared" si="40"/>
        <v>76</v>
      </c>
      <c r="B378" s="86">
        <f t="shared" si="41"/>
        <v>5.139889768784341E-4</v>
      </c>
      <c r="C378" s="23">
        <f t="shared" si="42"/>
        <v>0.90544282216657268</v>
      </c>
      <c r="D378" s="23">
        <f t="shared" si="43"/>
        <v>4.8601347091115456E-5</v>
      </c>
      <c r="E378" s="26"/>
      <c r="F378" s="26"/>
      <c r="G378" s="26"/>
      <c r="H378" s="26"/>
      <c r="I378" s="26"/>
      <c r="J378" s="185"/>
      <c r="L378" s="26"/>
      <c r="M378" s="26"/>
      <c r="N378" s="26"/>
      <c r="O378" s="26"/>
      <c r="P378" s="185"/>
      <c r="Q378" s="26"/>
      <c r="R378" s="26"/>
      <c r="S378" s="185"/>
      <c r="T378" s="185"/>
      <c r="U378" s="26"/>
      <c r="V378" s="26"/>
      <c r="W378" s="185"/>
      <c r="X378" s="26"/>
      <c r="Y378" s="26"/>
      <c r="Z378" s="185"/>
      <c r="AA378" s="26"/>
      <c r="AB378" s="185"/>
      <c r="AC378" s="185"/>
      <c r="AD378" s="185"/>
      <c r="AE378" s="185"/>
      <c r="AF378" s="185"/>
      <c r="AG378" s="185"/>
      <c r="AH378" s="185"/>
      <c r="AI378" s="185"/>
      <c r="AJ378" s="185"/>
      <c r="AK378" s="185"/>
      <c r="AL378" s="185"/>
      <c r="AM378" s="185"/>
      <c r="AN378" s="185"/>
      <c r="AO378" s="185"/>
      <c r="AP378" s="185"/>
      <c r="AQ378" s="185"/>
      <c r="AR378" s="185"/>
      <c r="AS378" s="185"/>
      <c r="AT378" s="185"/>
      <c r="AU378" s="185"/>
      <c r="AV378" s="185"/>
      <c r="AW378" s="185"/>
      <c r="AX378" s="185"/>
      <c r="AY378" s="185"/>
      <c r="AZ378" s="185"/>
      <c r="BA378" s="185"/>
      <c r="BB378" s="185"/>
      <c r="BC378" s="185"/>
      <c r="BD378" s="185"/>
      <c r="BE378" s="185"/>
      <c r="BF378" s="185"/>
      <c r="BG378" s="185"/>
      <c r="BH378" s="185"/>
      <c r="BI378" s="185"/>
      <c r="BJ378" s="185"/>
    </row>
    <row r="379" spans="1:62" x14ac:dyDescent="0.3">
      <c r="A379" s="24">
        <f>A284</f>
        <v>77</v>
      </c>
      <c r="B379" s="86">
        <f t="shared" si="41"/>
        <v>3.586299259521341E-4</v>
      </c>
      <c r="C379" s="23">
        <f t="shared" si="42"/>
        <v>0.90544282216657268</v>
      </c>
      <c r="D379" s="23">
        <f t="shared" si="43"/>
        <v>3.3911033684644817E-5</v>
      </c>
      <c r="E379" s="26"/>
      <c r="F379" s="26"/>
      <c r="G379" s="26"/>
      <c r="H379" s="26"/>
      <c r="I379" s="26"/>
      <c r="J379" s="185"/>
      <c r="L379" s="26"/>
      <c r="M379" s="26"/>
      <c r="N379" s="26"/>
      <c r="O379" s="26"/>
      <c r="P379" s="185"/>
      <c r="Q379" s="26"/>
      <c r="R379" s="26"/>
      <c r="S379" s="185"/>
      <c r="T379" s="185"/>
      <c r="U379" s="26"/>
      <c r="V379" s="26"/>
      <c r="W379" s="185"/>
      <c r="X379" s="26"/>
      <c r="Y379" s="26"/>
      <c r="Z379" s="185"/>
      <c r="AA379" s="26"/>
      <c r="AB379" s="185"/>
      <c r="AC379" s="185"/>
      <c r="AD379" s="185"/>
      <c r="AE379" s="185"/>
      <c r="AF379" s="185"/>
      <c r="AG379" s="185"/>
      <c r="AH379" s="185"/>
      <c r="AI379" s="185"/>
      <c r="AJ379" s="185"/>
      <c r="AK379" s="185"/>
      <c r="AL379" s="185"/>
      <c r="AM379" s="185"/>
      <c r="AN379" s="185"/>
      <c r="AO379" s="185"/>
      <c r="AP379" s="185"/>
      <c r="AQ379" s="185"/>
      <c r="AR379" s="185"/>
      <c r="AS379" s="185"/>
      <c r="AT379" s="185"/>
      <c r="AU379" s="185"/>
      <c r="AV379" s="185"/>
      <c r="AW379" s="185"/>
      <c r="AX379" s="185"/>
      <c r="AY379" s="185"/>
      <c r="AZ379" s="185"/>
      <c r="BA379" s="185"/>
      <c r="BB379" s="185"/>
      <c r="BC379" s="185"/>
      <c r="BD379" s="185"/>
      <c r="BE379" s="185"/>
      <c r="BF379" s="185"/>
      <c r="BG379" s="185"/>
      <c r="BH379" s="185"/>
      <c r="BI379" s="185"/>
      <c r="BJ379" s="185"/>
    </row>
    <row r="380" spans="1:62" x14ac:dyDescent="0.3">
      <c r="A380" s="24">
        <f t="shared" ref="A380:A386" si="44">A285</f>
        <v>78</v>
      </c>
      <c r="B380" s="86">
        <f t="shared" si="41"/>
        <v>3.0022853089589727E-4</v>
      </c>
      <c r="C380" s="23">
        <f t="shared" si="42"/>
        <v>0.91448416821942768</v>
      </c>
      <c r="D380" s="23">
        <f t="shared" si="43"/>
        <v>2.5674292543821909E-5</v>
      </c>
      <c r="E380" s="26"/>
      <c r="F380" s="26"/>
      <c r="G380" s="26"/>
      <c r="H380" s="26"/>
      <c r="I380" s="26"/>
      <c r="J380" s="185"/>
      <c r="L380" s="26"/>
      <c r="M380" s="26"/>
      <c r="N380" s="26"/>
      <c r="O380" s="26"/>
      <c r="P380" s="185"/>
      <c r="Q380" s="26"/>
      <c r="R380" s="26"/>
      <c r="S380" s="185"/>
      <c r="T380" s="185"/>
      <c r="U380" s="26"/>
      <c r="V380" s="26"/>
      <c r="W380" s="185"/>
      <c r="X380" s="26"/>
      <c r="Y380" s="26"/>
      <c r="Z380" s="185"/>
      <c r="AA380" s="26"/>
      <c r="AB380" s="185"/>
      <c r="AC380" s="185"/>
      <c r="AD380" s="185"/>
      <c r="AE380" s="185"/>
      <c r="AF380" s="185"/>
      <c r="AG380" s="185"/>
      <c r="AH380" s="185"/>
      <c r="AI380" s="185"/>
      <c r="AJ380" s="185"/>
      <c r="AK380" s="185"/>
      <c r="AL380" s="185"/>
      <c r="AM380" s="185"/>
      <c r="AN380" s="185"/>
      <c r="AO380" s="185"/>
      <c r="AP380" s="185"/>
      <c r="AQ380" s="185"/>
      <c r="AR380" s="185"/>
      <c r="AS380" s="185"/>
      <c r="AT380" s="185"/>
      <c r="AU380" s="185"/>
      <c r="AV380" s="185"/>
      <c r="AW380" s="185"/>
      <c r="AX380" s="185"/>
      <c r="AY380" s="185"/>
      <c r="AZ380" s="185"/>
      <c r="BA380" s="185"/>
      <c r="BB380" s="185"/>
      <c r="BC380" s="185"/>
      <c r="BD380" s="185"/>
      <c r="BE380" s="185"/>
      <c r="BF380" s="185"/>
      <c r="BG380" s="185"/>
      <c r="BH380" s="185"/>
      <c r="BI380" s="185"/>
      <c r="BJ380" s="185"/>
    </row>
    <row r="381" spans="1:62" x14ac:dyDescent="0.3">
      <c r="A381" s="24">
        <f t="shared" si="44"/>
        <v>79</v>
      </c>
      <c r="B381" s="86">
        <f t="shared" si="41"/>
        <v>2.0638939612107007E-4</v>
      </c>
      <c r="C381" s="23">
        <f t="shared" si="42"/>
        <v>0.92352551427228313</v>
      </c>
      <c r="D381" s="23">
        <f t="shared" si="43"/>
        <v>1.5783522928012877E-5</v>
      </c>
      <c r="E381" s="26"/>
      <c r="F381" s="26"/>
      <c r="G381" s="26"/>
      <c r="H381" s="26"/>
      <c r="I381" s="26"/>
      <c r="J381" s="185"/>
      <c r="L381" s="26"/>
      <c r="M381" s="26"/>
      <c r="N381" s="26"/>
      <c r="O381" s="26"/>
      <c r="P381" s="185"/>
      <c r="Q381" s="26"/>
      <c r="R381" s="26"/>
      <c r="S381" s="185"/>
      <c r="T381" s="185"/>
      <c r="U381" s="26"/>
      <c r="V381" s="26"/>
      <c r="W381" s="185"/>
      <c r="X381" s="26"/>
      <c r="Y381" s="26"/>
      <c r="Z381" s="185"/>
      <c r="AA381" s="26"/>
      <c r="AB381" s="185"/>
      <c r="AC381" s="185"/>
      <c r="AD381" s="185"/>
      <c r="AE381" s="185"/>
      <c r="AF381" s="185"/>
      <c r="AG381" s="185"/>
      <c r="AH381" s="185"/>
      <c r="AI381" s="185"/>
      <c r="AJ381" s="185"/>
      <c r="AK381" s="185"/>
      <c r="AL381" s="185"/>
      <c r="AM381" s="185"/>
      <c r="AN381" s="185"/>
      <c r="AO381" s="185"/>
      <c r="AP381" s="185"/>
      <c r="AQ381" s="185"/>
      <c r="AR381" s="185"/>
      <c r="AS381" s="185"/>
      <c r="AT381" s="185"/>
      <c r="AU381" s="185"/>
      <c r="AV381" s="185"/>
      <c r="AW381" s="185"/>
      <c r="AX381" s="185"/>
      <c r="AY381" s="185"/>
      <c r="AZ381" s="185"/>
      <c r="BA381" s="185"/>
      <c r="BB381" s="185"/>
      <c r="BC381" s="185"/>
      <c r="BD381" s="185"/>
      <c r="BE381" s="185"/>
      <c r="BF381" s="185"/>
      <c r="BG381" s="185"/>
      <c r="BH381" s="185"/>
      <c r="BI381" s="185"/>
      <c r="BJ381" s="185"/>
    </row>
    <row r="382" spans="1:62" x14ac:dyDescent="0.3">
      <c r="A382" s="24">
        <f t="shared" si="44"/>
        <v>80</v>
      </c>
      <c r="B382" s="86">
        <f t="shared" si="41"/>
        <v>1.4770449914708447E-4</v>
      </c>
      <c r="C382" s="23">
        <f t="shared" si="42"/>
        <v>0.92352551427228313</v>
      </c>
      <c r="D382" s="23">
        <f t="shared" si="43"/>
        <v>1.129562561194328E-5</v>
      </c>
      <c r="E382" s="26"/>
      <c r="F382" s="26"/>
      <c r="G382" s="26"/>
      <c r="H382" s="26"/>
      <c r="I382" s="26"/>
      <c r="J382" s="185"/>
      <c r="L382" s="26"/>
      <c r="M382" s="26"/>
      <c r="N382" s="26"/>
      <c r="O382" s="26"/>
      <c r="P382" s="185"/>
      <c r="Q382" s="26"/>
      <c r="R382" s="26"/>
      <c r="S382" s="185"/>
      <c r="T382" s="185"/>
      <c r="U382" s="26"/>
      <c r="V382" s="26"/>
      <c r="W382" s="185"/>
      <c r="X382" s="26"/>
      <c r="Y382" s="26"/>
      <c r="Z382" s="185"/>
      <c r="AA382" s="26"/>
      <c r="AB382" s="185"/>
      <c r="AC382" s="185"/>
      <c r="AD382" s="185"/>
      <c r="AE382" s="185"/>
      <c r="AF382" s="185"/>
      <c r="AG382" s="185"/>
      <c r="AH382" s="185"/>
      <c r="AI382" s="185"/>
      <c r="AJ382" s="185"/>
      <c r="AK382" s="185"/>
      <c r="AL382" s="185"/>
      <c r="AM382" s="185"/>
      <c r="AN382" s="185"/>
      <c r="AO382" s="185"/>
      <c r="AP382" s="185"/>
      <c r="AQ382" s="185"/>
      <c r="AR382" s="185"/>
      <c r="AS382" s="185"/>
      <c r="AT382" s="185"/>
      <c r="AU382" s="185"/>
      <c r="AV382" s="185"/>
      <c r="AW382" s="185"/>
      <c r="AX382" s="185"/>
      <c r="AY382" s="185"/>
      <c r="AZ382" s="185"/>
      <c r="BA382" s="185"/>
      <c r="BB382" s="185"/>
      <c r="BC382" s="185"/>
      <c r="BD382" s="185"/>
      <c r="BE382" s="185"/>
      <c r="BF382" s="185"/>
      <c r="BG382" s="185"/>
      <c r="BH382" s="185"/>
      <c r="BI382" s="185"/>
      <c r="BJ382" s="185"/>
    </row>
    <row r="383" spans="1:62" x14ac:dyDescent="0.3">
      <c r="A383" s="24">
        <f t="shared" si="44"/>
        <v>81</v>
      </c>
      <c r="B383" s="86">
        <f t="shared" si="41"/>
        <v>8.8452598337601456E-5</v>
      </c>
      <c r="C383" s="23">
        <f t="shared" si="42"/>
        <v>0.93256686032513825</v>
      </c>
      <c r="D383" s="23">
        <f t="shared" si="43"/>
        <v>5.9646364183039233E-6</v>
      </c>
      <c r="E383" s="26"/>
      <c r="F383" s="26"/>
      <c r="G383" s="26"/>
      <c r="H383" s="26"/>
      <c r="I383" s="26"/>
      <c r="J383" s="185"/>
      <c r="L383" s="26"/>
      <c r="M383" s="26"/>
      <c r="N383" s="26"/>
      <c r="O383" s="26"/>
      <c r="P383" s="185"/>
      <c r="Q383" s="26"/>
      <c r="R383" s="26"/>
      <c r="S383" s="185"/>
      <c r="T383" s="185"/>
      <c r="U383" s="26"/>
      <c r="V383" s="26"/>
      <c r="W383" s="185"/>
      <c r="X383" s="26"/>
      <c r="Y383" s="26"/>
      <c r="Z383" s="185"/>
      <c r="AA383" s="26"/>
      <c r="AB383" s="185"/>
      <c r="AC383" s="185"/>
      <c r="AD383" s="185"/>
      <c r="AE383" s="185"/>
      <c r="AF383" s="185"/>
      <c r="AG383" s="185"/>
      <c r="AH383" s="185"/>
      <c r="AI383" s="185"/>
      <c r="AJ383" s="185"/>
      <c r="AK383" s="185"/>
      <c r="AL383" s="185"/>
      <c r="AM383" s="185"/>
      <c r="AN383" s="185"/>
      <c r="AO383" s="185"/>
      <c r="AP383" s="185"/>
      <c r="AQ383" s="185"/>
      <c r="AR383" s="185"/>
      <c r="AS383" s="185"/>
      <c r="AT383" s="185"/>
      <c r="AU383" s="185"/>
      <c r="AV383" s="185"/>
      <c r="AW383" s="185"/>
      <c r="AX383" s="185"/>
      <c r="AY383" s="185"/>
      <c r="AZ383" s="185"/>
      <c r="BA383" s="185"/>
      <c r="BB383" s="185"/>
      <c r="BC383" s="185"/>
      <c r="BD383" s="185"/>
      <c r="BE383" s="185"/>
      <c r="BF383" s="185"/>
      <c r="BG383" s="185"/>
      <c r="BH383" s="185"/>
      <c r="BI383" s="185"/>
      <c r="BJ383" s="185"/>
    </row>
    <row r="384" spans="1:62" x14ac:dyDescent="0.3">
      <c r="A384" s="24">
        <f t="shared" si="44"/>
        <v>82</v>
      </c>
      <c r="B384" s="86">
        <f t="shared" si="41"/>
        <v>4.6777816428539232E-5</v>
      </c>
      <c r="C384" s="23">
        <f t="shared" si="42"/>
        <v>0.93256686032513825</v>
      </c>
      <c r="D384" s="23">
        <f t="shared" si="43"/>
        <v>3.1543750289107288E-6</v>
      </c>
      <c r="E384" s="26"/>
      <c r="F384" s="26"/>
      <c r="G384" s="26"/>
      <c r="H384" s="26"/>
      <c r="I384" s="26"/>
      <c r="J384" s="185"/>
      <c r="L384" s="26"/>
      <c r="M384" s="26"/>
      <c r="N384" s="26"/>
      <c r="O384" s="26"/>
      <c r="P384" s="185"/>
      <c r="Q384" s="26"/>
      <c r="R384" s="26"/>
      <c r="S384" s="185"/>
      <c r="T384" s="185"/>
      <c r="U384" s="26"/>
      <c r="V384" s="26"/>
      <c r="W384" s="185"/>
      <c r="X384" s="26"/>
      <c r="Y384" s="26"/>
      <c r="Z384" s="185"/>
      <c r="AA384" s="26"/>
      <c r="AB384" s="185"/>
      <c r="AC384" s="185"/>
      <c r="AD384" s="185"/>
      <c r="AE384" s="185"/>
      <c r="AF384" s="185"/>
      <c r="AG384" s="185"/>
      <c r="AH384" s="185"/>
      <c r="AI384" s="185"/>
      <c r="AJ384" s="185"/>
      <c r="AK384" s="185"/>
      <c r="AL384" s="185"/>
      <c r="AM384" s="185"/>
      <c r="AN384" s="185"/>
      <c r="AO384" s="185"/>
      <c r="AP384" s="185"/>
      <c r="AQ384" s="185"/>
      <c r="AR384" s="185"/>
      <c r="AS384" s="185"/>
      <c r="AT384" s="185"/>
      <c r="AU384" s="185"/>
      <c r="AV384" s="185"/>
      <c r="AW384" s="185"/>
      <c r="AX384" s="185"/>
      <c r="AY384" s="185"/>
      <c r="AZ384" s="185"/>
      <c r="BA384" s="185"/>
      <c r="BB384" s="185"/>
      <c r="BC384" s="185"/>
      <c r="BD384" s="185"/>
      <c r="BE384" s="185"/>
      <c r="BF384" s="185"/>
      <c r="BG384" s="185"/>
      <c r="BH384" s="185"/>
      <c r="BI384" s="185"/>
      <c r="BJ384" s="185"/>
    </row>
    <row r="385" spans="1:62" x14ac:dyDescent="0.3">
      <c r="A385" s="24">
        <f t="shared" si="44"/>
        <v>83</v>
      </c>
      <c r="B385" s="86">
        <f t="shared" si="41"/>
        <v>6.6622950670949813E-5</v>
      </c>
      <c r="C385" s="23">
        <f t="shared" si="42"/>
        <v>0.93256686032513847</v>
      </c>
      <c r="D385" s="23">
        <f t="shared" si="43"/>
        <v>4.4925947381455687E-6</v>
      </c>
      <c r="E385" s="26"/>
      <c r="F385" s="26"/>
      <c r="G385" s="26"/>
      <c r="H385" s="26"/>
      <c r="I385" s="26"/>
      <c r="J385" s="185"/>
      <c r="L385" s="26"/>
      <c r="M385" s="26"/>
      <c r="N385" s="26"/>
      <c r="O385" s="26"/>
      <c r="P385" s="185"/>
      <c r="Q385" s="26"/>
      <c r="R385" s="26"/>
      <c r="S385" s="185"/>
      <c r="T385" s="185"/>
      <c r="U385" s="26"/>
      <c r="V385" s="26"/>
      <c r="W385" s="185"/>
      <c r="X385" s="26"/>
      <c r="Y385" s="26"/>
      <c r="Z385" s="185"/>
      <c r="AA385" s="26"/>
      <c r="AB385" s="185"/>
      <c r="AC385" s="185"/>
      <c r="AD385" s="185"/>
      <c r="AE385" s="185"/>
      <c r="AF385" s="185"/>
      <c r="AG385" s="185"/>
      <c r="AH385" s="185"/>
      <c r="AI385" s="185"/>
      <c r="AJ385" s="185"/>
      <c r="AK385" s="185"/>
      <c r="AL385" s="185"/>
      <c r="AM385" s="185"/>
      <c r="AN385" s="185"/>
      <c r="AO385" s="185"/>
      <c r="AP385" s="185"/>
      <c r="AQ385" s="185"/>
      <c r="AR385" s="185"/>
      <c r="AS385" s="185"/>
      <c r="AT385" s="185"/>
      <c r="AU385" s="185"/>
      <c r="AV385" s="185"/>
      <c r="AW385" s="185"/>
      <c r="AX385" s="185"/>
      <c r="AY385" s="185"/>
      <c r="AZ385" s="185"/>
      <c r="BA385" s="185"/>
      <c r="BB385" s="185"/>
      <c r="BC385" s="185"/>
      <c r="BD385" s="185"/>
      <c r="BE385" s="185"/>
      <c r="BF385" s="185"/>
      <c r="BG385" s="185"/>
      <c r="BH385" s="185"/>
      <c r="BI385" s="185"/>
      <c r="BJ385" s="185"/>
    </row>
    <row r="386" spans="1:62" x14ac:dyDescent="0.3">
      <c r="A386" s="24" t="str">
        <f t="shared" si="44"/>
        <v>NNNN</v>
      </c>
      <c r="B386" s="86">
        <f t="shared" si="41"/>
        <v>0.193084084117287</v>
      </c>
      <c r="C386" s="23">
        <f t="shared" si="42"/>
        <v>0.93832044417695537</v>
      </c>
      <c r="D386" s="23">
        <f t="shared" si="43"/>
        <v>1.1909340544853649E-2</v>
      </c>
      <c r="E386" s="26"/>
      <c r="F386" s="26"/>
      <c r="G386" s="26"/>
      <c r="H386" s="26"/>
      <c r="I386" s="26"/>
      <c r="J386" s="185"/>
      <c r="L386" s="26"/>
      <c r="M386" s="26"/>
      <c r="N386" s="26"/>
      <c r="O386" s="26"/>
      <c r="P386" s="185"/>
      <c r="Q386" s="26"/>
      <c r="R386" s="26"/>
      <c r="S386" s="185"/>
      <c r="T386" s="185"/>
      <c r="U386" s="26"/>
      <c r="V386" s="26"/>
      <c r="W386" s="185"/>
      <c r="X386" s="26"/>
      <c r="Y386" s="26"/>
      <c r="Z386" s="185"/>
      <c r="AA386" s="26"/>
      <c r="AB386" s="185"/>
      <c r="AC386" s="185"/>
      <c r="AD386" s="185"/>
      <c r="AE386" s="185"/>
      <c r="AF386" s="185"/>
      <c r="AG386" s="185"/>
      <c r="AH386" s="185"/>
      <c r="AI386" s="185"/>
      <c r="AJ386" s="185"/>
      <c r="AK386" s="185"/>
      <c r="AL386" s="185"/>
      <c r="AM386" s="185"/>
      <c r="AN386" s="185"/>
      <c r="AO386" s="185"/>
      <c r="AP386" s="185"/>
      <c r="AQ386" s="185"/>
      <c r="AR386" s="185"/>
      <c r="AS386" s="185"/>
      <c r="AT386" s="185"/>
      <c r="AU386" s="185"/>
      <c r="AV386" s="185"/>
      <c r="AW386" s="185"/>
      <c r="AX386" s="185"/>
      <c r="AY386" s="185"/>
      <c r="AZ386" s="185"/>
      <c r="BA386" s="185"/>
      <c r="BB386" s="185"/>
      <c r="BC386" s="185"/>
      <c r="BD386" s="185"/>
      <c r="BE386" s="185"/>
      <c r="BF386" s="185"/>
      <c r="BG386" s="185"/>
      <c r="BH386" s="185"/>
      <c r="BI386" s="185"/>
      <c r="BJ386" s="185"/>
    </row>
    <row r="387" spans="1:62" x14ac:dyDescent="0.3">
      <c r="A387" s="24"/>
      <c r="B387" s="26"/>
      <c r="C387" s="26"/>
      <c r="D387" s="185"/>
      <c r="E387" s="26"/>
      <c r="F387" s="26"/>
      <c r="G387" s="26"/>
      <c r="H387" s="26"/>
      <c r="I387" s="26"/>
      <c r="J387" s="185"/>
      <c r="L387" s="26"/>
      <c r="M387" s="26"/>
      <c r="N387" s="26"/>
      <c r="O387" s="26"/>
      <c r="P387" s="185"/>
      <c r="Q387" s="26"/>
      <c r="R387" s="26"/>
      <c r="S387" s="185"/>
      <c r="T387" s="185"/>
      <c r="U387" s="26"/>
      <c r="V387" s="26"/>
      <c r="W387" s="185"/>
      <c r="X387" s="185"/>
      <c r="Y387" s="26"/>
      <c r="Z387" s="185"/>
      <c r="AA387" s="26"/>
      <c r="AB387" s="26"/>
      <c r="AC387" s="185"/>
      <c r="AD387" s="26"/>
      <c r="AE387" s="26"/>
      <c r="AF387" s="185"/>
      <c r="AG387" s="26"/>
      <c r="AH387" s="185"/>
      <c r="AI387" s="185"/>
      <c r="AJ387" s="185"/>
      <c r="AK387" s="185"/>
      <c r="AL387" s="185"/>
      <c r="AM387" s="185"/>
      <c r="AN387" s="185"/>
      <c r="AO387" s="185"/>
      <c r="AP387" s="185"/>
      <c r="AQ387" s="185"/>
      <c r="AR387" s="185"/>
      <c r="AS387" s="185"/>
      <c r="AT387" s="185"/>
      <c r="AU387" s="185"/>
      <c r="AV387" s="185"/>
      <c r="AW387" s="185"/>
      <c r="AX387" s="185"/>
      <c r="AY387" s="185"/>
      <c r="AZ387" s="185"/>
      <c r="BA387" s="185"/>
      <c r="BB387" s="185"/>
      <c r="BC387" s="185"/>
      <c r="BD387" s="185"/>
      <c r="BE387" s="185"/>
      <c r="BF387" s="185"/>
      <c r="BG387" s="185"/>
      <c r="BH387" s="185"/>
      <c r="BI387" s="185"/>
      <c r="BJ387" s="185"/>
    </row>
    <row r="388" spans="1:62" x14ac:dyDescent="0.3">
      <c r="A388" s="24"/>
      <c r="B388" s="26"/>
      <c r="C388" s="26"/>
      <c r="D388" s="185"/>
      <c r="E388" s="26"/>
      <c r="F388" s="26"/>
      <c r="G388" s="26"/>
      <c r="H388" s="26"/>
      <c r="I388" s="26"/>
      <c r="J388" s="185"/>
      <c r="L388" s="26"/>
      <c r="M388" s="26"/>
      <c r="N388" s="26"/>
      <c r="O388" s="26"/>
      <c r="P388" s="185"/>
      <c r="Q388" s="26"/>
      <c r="R388" s="26"/>
      <c r="S388" s="185"/>
      <c r="T388" s="185"/>
      <c r="U388" s="26"/>
      <c r="V388" s="26"/>
      <c r="W388" s="185"/>
      <c r="X388" s="185"/>
      <c r="Y388" s="26"/>
      <c r="Z388" s="185"/>
      <c r="AA388" s="26"/>
      <c r="AB388" s="26"/>
      <c r="AC388" s="185"/>
      <c r="AD388" s="26"/>
      <c r="AE388" s="26"/>
      <c r="AF388" s="185"/>
      <c r="AG388" s="26"/>
      <c r="AH388" s="185"/>
      <c r="AI388" s="185"/>
      <c r="AJ388" s="185"/>
      <c r="AK388" s="185"/>
      <c r="AL388" s="185"/>
      <c r="AM388" s="185"/>
      <c r="AN388" s="185"/>
      <c r="AO388" s="185"/>
      <c r="AP388" s="185"/>
      <c r="AQ388" s="185"/>
      <c r="AR388" s="185"/>
      <c r="AS388" s="185"/>
      <c r="AT388" s="185"/>
      <c r="AU388" s="185"/>
      <c r="AV388" s="185"/>
      <c r="AW388" s="185"/>
      <c r="AX388" s="185"/>
      <c r="AY388" s="185"/>
      <c r="AZ388" s="185"/>
      <c r="BA388" s="185"/>
      <c r="BB388" s="185"/>
      <c r="BC388" s="185"/>
      <c r="BD388" s="185"/>
      <c r="BE388" s="185"/>
      <c r="BF388" s="185"/>
      <c r="BG388" s="185"/>
      <c r="BH388" s="185"/>
      <c r="BI388" s="185"/>
      <c r="BJ388" s="185"/>
    </row>
    <row r="389" spans="1:62" ht="14.5" x14ac:dyDescent="0.35">
      <c r="A389" s="184"/>
      <c r="B389" s="26"/>
      <c r="C389" s="27" t="s">
        <v>49</v>
      </c>
      <c r="D389" s="155">
        <f>SUM(D302:D386)</f>
        <v>0.11538241376875039</v>
      </c>
      <c r="E389" s="156"/>
      <c r="F389" s="26"/>
      <c r="G389" s="26"/>
      <c r="H389" s="26"/>
      <c r="I389" s="26"/>
      <c r="J389" s="185"/>
      <c r="L389" s="26"/>
      <c r="M389" s="26"/>
      <c r="N389" s="26"/>
      <c r="O389" s="26"/>
      <c r="P389" s="185"/>
      <c r="Q389" s="26"/>
      <c r="R389" s="26"/>
      <c r="S389" s="185"/>
      <c r="T389" s="185"/>
      <c r="U389" s="26"/>
      <c r="V389" s="26"/>
      <c r="W389" s="185"/>
      <c r="X389" s="185"/>
      <c r="Y389" s="26"/>
      <c r="Z389" s="185"/>
      <c r="AA389" s="26"/>
      <c r="AB389" s="26"/>
      <c r="AC389" s="185"/>
      <c r="AD389" s="26"/>
      <c r="AE389" s="26"/>
      <c r="AF389" s="185"/>
      <c r="AG389" s="26"/>
      <c r="AH389" s="185"/>
      <c r="AI389" s="185"/>
      <c r="AJ389" s="185"/>
      <c r="AK389" s="185"/>
      <c r="AL389" s="185"/>
      <c r="AM389" s="185"/>
      <c r="AN389" s="185"/>
      <c r="AO389" s="185"/>
      <c r="AP389" s="185"/>
      <c r="AQ389" s="185"/>
      <c r="AR389" s="185"/>
      <c r="AS389" s="185"/>
      <c r="AT389" s="185"/>
      <c r="AU389" s="185"/>
      <c r="AV389" s="185"/>
      <c r="AW389" s="185"/>
      <c r="AX389" s="185"/>
      <c r="AY389" s="185"/>
      <c r="AZ389" s="185"/>
      <c r="BA389" s="185"/>
      <c r="BB389" s="185"/>
      <c r="BC389" s="185"/>
      <c r="BD389" s="185"/>
      <c r="BE389" s="185"/>
      <c r="BF389" s="185"/>
      <c r="BG389" s="185"/>
      <c r="BH389" s="185"/>
      <c r="BI389" s="185"/>
      <c r="BJ389" s="185"/>
    </row>
    <row r="390" spans="1:62" x14ac:dyDescent="0.3">
      <c r="A390" s="184"/>
      <c r="B390" s="25"/>
      <c r="C390" s="26"/>
      <c r="D390" s="26"/>
      <c r="E390" s="26"/>
      <c r="F390" s="26"/>
      <c r="G390" s="26"/>
      <c r="H390" s="26"/>
      <c r="I390" s="26"/>
      <c r="J390" s="185"/>
      <c r="L390" s="26"/>
      <c r="M390" s="26"/>
      <c r="N390" s="26"/>
      <c r="O390" s="26"/>
      <c r="P390" s="185"/>
      <c r="Q390" s="26"/>
      <c r="R390" s="26"/>
      <c r="S390" s="185"/>
      <c r="T390" s="185"/>
      <c r="U390" s="26"/>
      <c r="V390" s="26"/>
      <c r="W390" s="185"/>
      <c r="X390" s="185"/>
      <c r="Y390" s="26"/>
      <c r="Z390" s="185"/>
      <c r="AA390" s="26"/>
      <c r="AB390" s="26"/>
      <c r="AC390" s="185"/>
      <c r="AD390" s="26"/>
      <c r="AE390" s="26"/>
      <c r="AF390" s="185"/>
      <c r="AG390" s="26"/>
      <c r="AH390" s="185"/>
      <c r="AI390" s="185"/>
      <c r="AJ390" s="185"/>
      <c r="AK390" s="185"/>
      <c r="AL390" s="185"/>
      <c r="AM390" s="185"/>
      <c r="AN390" s="185"/>
      <c r="AO390" s="185"/>
      <c r="AP390" s="185"/>
      <c r="AQ390" s="185"/>
      <c r="AR390" s="185"/>
      <c r="AS390" s="185"/>
      <c r="AT390" s="185"/>
      <c r="AU390" s="185"/>
      <c r="AV390" s="185"/>
      <c r="AW390" s="185"/>
      <c r="AX390" s="185"/>
      <c r="AY390" s="185"/>
      <c r="AZ390" s="185"/>
      <c r="BA390" s="185"/>
      <c r="BB390" s="185"/>
      <c r="BC390" s="185"/>
      <c r="BD390" s="185"/>
      <c r="BE390" s="185"/>
      <c r="BF390" s="185"/>
      <c r="BG390" s="185"/>
      <c r="BH390" s="185"/>
      <c r="BI390" s="185"/>
      <c r="BJ390" s="185"/>
    </row>
    <row r="391" spans="1:62" x14ac:dyDescent="0.3">
      <c r="A391" s="184"/>
      <c r="B391" s="25"/>
      <c r="C391" s="26"/>
      <c r="D391" s="26"/>
      <c r="E391" s="26"/>
      <c r="F391" s="26"/>
      <c r="G391" s="26"/>
      <c r="H391" s="26"/>
      <c r="I391" s="26"/>
      <c r="J391" s="185"/>
      <c r="L391" s="26"/>
      <c r="M391" s="26"/>
      <c r="N391" s="26"/>
      <c r="O391" s="26"/>
      <c r="P391" s="185"/>
      <c r="Q391" s="26"/>
      <c r="R391" s="26"/>
      <c r="S391" s="185"/>
      <c r="T391" s="185"/>
      <c r="U391" s="26"/>
      <c r="V391" s="26"/>
      <c r="W391" s="185"/>
      <c r="X391" s="185"/>
      <c r="Y391" s="26"/>
      <c r="Z391" s="185"/>
      <c r="AA391" s="26"/>
      <c r="AB391" s="26"/>
      <c r="AC391" s="185"/>
      <c r="AD391" s="26"/>
      <c r="AE391" s="26"/>
      <c r="AF391" s="185"/>
      <c r="AG391" s="26"/>
      <c r="AH391" s="185"/>
      <c r="AI391" s="185"/>
      <c r="AJ391" s="185"/>
      <c r="AK391" s="185"/>
      <c r="AL391" s="185"/>
      <c r="AM391" s="185"/>
      <c r="AN391" s="185"/>
      <c r="AO391" s="185"/>
      <c r="AP391" s="185"/>
      <c r="AQ391" s="185"/>
      <c r="AR391" s="185"/>
      <c r="AS391" s="185"/>
      <c r="AT391" s="185"/>
      <c r="AU391" s="185"/>
      <c r="AV391" s="185"/>
      <c r="AW391" s="185"/>
      <c r="AX391" s="185"/>
      <c r="AY391" s="185"/>
      <c r="AZ391" s="185"/>
      <c r="BA391" s="185"/>
      <c r="BB391" s="185"/>
      <c r="BC391" s="185"/>
      <c r="BD391" s="185"/>
      <c r="BE391" s="185"/>
      <c r="BF391" s="185"/>
      <c r="BG391" s="185"/>
      <c r="BH391" s="185"/>
      <c r="BI391" s="185"/>
      <c r="BJ391" s="185"/>
    </row>
    <row r="392" spans="1:62" ht="15" x14ac:dyDescent="0.3">
      <c r="A392" s="131" t="s">
        <v>50</v>
      </c>
      <c r="B392" s="184"/>
      <c r="C392" s="184"/>
      <c r="D392" s="184"/>
      <c r="E392" s="26"/>
      <c r="F392" s="26"/>
      <c r="G392" s="26"/>
      <c r="H392" s="26"/>
      <c r="I392" s="26"/>
      <c r="J392" s="185"/>
      <c r="L392" s="26"/>
      <c r="M392" s="26"/>
      <c r="N392" s="26"/>
      <c r="O392" s="26"/>
      <c r="P392" s="185"/>
      <c r="Q392" s="26"/>
      <c r="R392" s="26"/>
      <c r="S392" s="185"/>
      <c r="T392" s="185"/>
      <c r="U392" s="26"/>
      <c r="V392" s="26"/>
      <c r="W392" s="185"/>
      <c r="X392" s="185"/>
      <c r="Y392" s="26"/>
      <c r="Z392" s="185"/>
      <c r="AA392" s="26"/>
      <c r="AB392" s="26"/>
      <c r="AC392" s="185"/>
      <c r="AD392" s="26"/>
      <c r="AE392" s="26"/>
      <c r="AF392" s="185"/>
      <c r="AG392" s="26"/>
      <c r="AH392" s="185"/>
      <c r="AI392" s="185"/>
      <c r="AJ392" s="185"/>
      <c r="AK392" s="185"/>
      <c r="AL392" s="185"/>
      <c r="AM392" s="185"/>
      <c r="AN392" s="185"/>
      <c r="AO392" s="185"/>
      <c r="AP392" s="185"/>
      <c r="AQ392" s="185"/>
      <c r="AR392" s="185"/>
      <c r="AS392" s="185"/>
      <c r="AT392" s="185"/>
      <c r="AU392" s="185"/>
      <c r="AV392" s="185"/>
      <c r="AW392" s="185"/>
      <c r="AX392" s="185"/>
      <c r="AY392" s="185"/>
      <c r="AZ392" s="185"/>
      <c r="BA392" s="185"/>
      <c r="BB392" s="185"/>
      <c r="BC392" s="185"/>
      <c r="BD392" s="185"/>
      <c r="BE392" s="185"/>
      <c r="BF392" s="185"/>
      <c r="BG392" s="185"/>
      <c r="BH392" s="185"/>
      <c r="BI392" s="185"/>
      <c r="BJ392" s="185"/>
    </row>
    <row r="393" spans="1:62" x14ac:dyDescent="0.3">
      <c r="A393" s="18" t="s">
        <v>51</v>
      </c>
      <c r="B393" s="184"/>
      <c r="C393" s="184"/>
      <c r="D393" s="184"/>
      <c r="E393" s="26"/>
      <c r="F393" s="26"/>
      <c r="G393" s="26"/>
      <c r="H393" s="26"/>
      <c r="I393" s="26"/>
      <c r="J393" s="185"/>
      <c r="L393" s="26"/>
      <c r="M393" s="26"/>
      <c r="N393" s="26"/>
      <c r="O393" s="26"/>
      <c r="P393" s="185"/>
      <c r="Q393" s="26"/>
      <c r="R393" s="26"/>
      <c r="S393" s="185"/>
      <c r="T393" s="185"/>
      <c r="U393" s="26"/>
      <c r="V393" s="26"/>
      <c r="W393" s="185"/>
      <c r="X393" s="185"/>
      <c r="Y393" s="26"/>
      <c r="Z393" s="185"/>
      <c r="AA393" s="26"/>
      <c r="AB393" s="26"/>
      <c r="AC393" s="185"/>
      <c r="AD393" s="26"/>
      <c r="AE393" s="26"/>
      <c r="AF393" s="185"/>
      <c r="AG393" s="26"/>
      <c r="AH393" s="185"/>
      <c r="AI393" s="185"/>
      <c r="AJ393" s="185"/>
      <c r="AK393" s="185"/>
      <c r="AL393" s="185"/>
      <c r="AM393" s="185"/>
      <c r="AN393" s="185"/>
      <c r="AO393" s="185"/>
      <c r="AP393" s="185"/>
      <c r="AQ393" s="185"/>
      <c r="AR393" s="185"/>
      <c r="AS393" s="185"/>
      <c r="AT393" s="185"/>
      <c r="AU393" s="185"/>
      <c r="AV393" s="185"/>
      <c r="AW393" s="185"/>
      <c r="AX393" s="185"/>
      <c r="AY393" s="185"/>
      <c r="AZ393" s="185"/>
      <c r="BA393" s="185"/>
      <c r="BB393" s="185"/>
      <c r="BC393" s="185"/>
      <c r="BD393" s="185"/>
      <c r="BE393" s="185"/>
      <c r="BF393" s="185"/>
      <c r="BG393" s="185"/>
      <c r="BH393" s="185"/>
      <c r="BI393" s="185"/>
      <c r="BJ393" s="185"/>
    </row>
    <row r="394" spans="1:62" x14ac:dyDescent="0.3">
      <c r="A394" s="18" t="s">
        <v>52</v>
      </c>
      <c r="B394" s="184"/>
      <c r="C394" s="184"/>
      <c r="D394" s="184"/>
      <c r="E394" s="26"/>
      <c r="F394" s="26"/>
      <c r="G394" s="26"/>
      <c r="H394" s="26"/>
      <c r="I394" s="26"/>
      <c r="J394" s="185"/>
      <c r="L394" s="26"/>
      <c r="M394" s="26"/>
      <c r="N394" s="26"/>
      <c r="O394" s="26"/>
      <c r="P394" s="185"/>
      <c r="Q394" s="185"/>
      <c r="R394" s="26"/>
      <c r="S394" s="185"/>
      <c r="T394" s="26"/>
      <c r="U394" s="26"/>
      <c r="V394" s="185"/>
      <c r="W394" s="26"/>
      <c r="X394" s="26"/>
      <c r="Y394" s="185"/>
      <c r="Z394" s="185"/>
      <c r="AA394" s="26"/>
      <c r="AB394" s="26"/>
      <c r="AC394" s="185"/>
      <c r="AD394" s="185"/>
      <c r="AE394" s="26"/>
      <c r="AF394" s="185"/>
      <c r="AG394" s="26"/>
      <c r="AH394" s="26"/>
      <c r="AI394" s="185"/>
      <c r="AJ394" s="26"/>
      <c r="AK394" s="26"/>
      <c r="AL394" s="185"/>
      <c r="AM394" s="26"/>
      <c r="AN394" s="185"/>
      <c r="AO394" s="185"/>
      <c r="AP394" s="185"/>
      <c r="AQ394" s="185"/>
      <c r="AR394" s="185"/>
      <c r="AS394" s="185"/>
      <c r="AT394" s="185"/>
      <c r="AU394" s="185"/>
      <c r="AV394" s="185"/>
      <c r="AW394" s="185"/>
      <c r="AX394" s="185"/>
      <c r="AY394" s="185"/>
      <c r="AZ394" s="185"/>
      <c r="BA394" s="185"/>
      <c r="BB394" s="185"/>
      <c r="BC394" s="185"/>
      <c r="BD394" s="185"/>
      <c r="BE394" s="185"/>
      <c r="BF394" s="185"/>
      <c r="BG394" s="185"/>
      <c r="BH394" s="185"/>
      <c r="BI394" s="185"/>
      <c r="BJ394" s="185"/>
    </row>
    <row r="395" spans="1:62" x14ac:dyDescent="0.3">
      <c r="A395" s="184"/>
      <c r="B395" s="184"/>
      <c r="C395" s="184"/>
      <c r="D395" s="184"/>
      <c r="E395" s="26"/>
      <c r="F395" s="26"/>
      <c r="G395" s="26"/>
      <c r="H395" s="26"/>
      <c r="I395" s="26"/>
      <c r="J395" s="185"/>
      <c r="L395" s="26"/>
      <c r="M395" s="26"/>
      <c r="N395" s="26"/>
      <c r="O395" s="26"/>
      <c r="P395" s="185"/>
      <c r="Q395" s="185"/>
      <c r="R395" s="26"/>
      <c r="S395" s="185"/>
      <c r="T395" s="26"/>
      <c r="U395" s="26"/>
      <c r="V395" s="185"/>
      <c r="W395" s="26"/>
      <c r="X395" s="26"/>
      <c r="Y395" s="185"/>
      <c r="Z395" s="185"/>
      <c r="AA395" s="26"/>
      <c r="AB395" s="26"/>
      <c r="AC395" s="185"/>
      <c r="AD395" s="185"/>
      <c r="AE395" s="26"/>
      <c r="AF395" s="185"/>
      <c r="AG395" s="26"/>
      <c r="AH395" s="26"/>
      <c r="AI395" s="185"/>
      <c r="AJ395" s="26"/>
      <c r="AK395" s="26"/>
      <c r="AL395" s="185"/>
      <c r="AM395" s="26"/>
      <c r="AN395" s="185"/>
      <c r="AO395" s="185"/>
      <c r="AP395" s="185"/>
      <c r="AQ395" s="185"/>
      <c r="AR395" s="185"/>
      <c r="AS395" s="185"/>
      <c r="AT395" s="185"/>
      <c r="AU395" s="185"/>
      <c r="AV395" s="185"/>
      <c r="AW395" s="185"/>
      <c r="AX395" s="185"/>
      <c r="AY395" s="185"/>
      <c r="AZ395" s="185"/>
      <c r="BA395" s="185"/>
      <c r="BB395" s="185"/>
      <c r="BC395" s="185"/>
      <c r="BD395" s="185"/>
      <c r="BE395" s="185"/>
      <c r="BF395" s="185"/>
      <c r="BG395" s="185"/>
      <c r="BH395" s="185"/>
      <c r="BI395" s="185"/>
      <c r="BJ395" s="185"/>
    </row>
    <row r="396" spans="1:62" x14ac:dyDescent="0.3">
      <c r="A396" s="184"/>
      <c r="B396" s="223" t="s">
        <v>53</v>
      </c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185"/>
      <c r="S396" s="25"/>
      <c r="T396" s="26"/>
      <c r="U396" s="185"/>
      <c r="V396" s="25"/>
      <c r="W396" s="26"/>
      <c r="X396" s="185"/>
      <c r="Y396" s="25"/>
      <c r="Z396" s="25"/>
      <c r="AA396" s="26"/>
      <c r="AB396" s="26"/>
      <c r="AC396" s="26"/>
      <c r="AD396" s="185"/>
      <c r="AE396" s="185"/>
      <c r="AF396" s="25"/>
      <c r="AG396" s="26"/>
      <c r="AH396" s="185"/>
      <c r="AI396" s="25"/>
      <c r="AJ396" s="26"/>
      <c r="AK396" s="185"/>
      <c r="AL396" s="25"/>
      <c r="AM396" s="26"/>
      <c r="AN396" s="185"/>
      <c r="AO396" s="185"/>
      <c r="AP396" s="185"/>
      <c r="AQ396" s="185"/>
      <c r="AR396" s="185"/>
      <c r="AS396" s="185"/>
      <c r="AT396" s="185"/>
      <c r="AU396" s="185"/>
      <c r="AV396" s="185"/>
      <c r="AW396" s="185"/>
      <c r="AX396" s="185"/>
      <c r="AY396" s="185"/>
      <c r="AZ396" s="185"/>
      <c r="BA396" s="185"/>
      <c r="BB396" s="185"/>
      <c r="BC396" s="185"/>
      <c r="BD396" s="185"/>
      <c r="BE396" s="185"/>
      <c r="BF396" s="185"/>
      <c r="BG396" s="185"/>
      <c r="BH396" s="185"/>
      <c r="BI396" s="185"/>
      <c r="BJ396" s="185"/>
    </row>
    <row r="397" spans="1:62" ht="13.5" thickBot="1" x14ac:dyDescent="0.35">
      <c r="A397" s="184"/>
      <c r="B397" s="185"/>
      <c r="C397" s="185"/>
      <c r="D397" s="185"/>
      <c r="E397" s="26"/>
      <c r="F397" s="26"/>
      <c r="G397" s="26"/>
      <c r="H397" s="26"/>
      <c r="I397" s="26"/>
      <c r="J397" s="185"/>
      <c r="L397" s="26"/>
      <c r="M397" s="26"/>
      <c r="N397" s="26"/>
      <c r="O397" s="26"/>
      <c r="P397" s="185"/>
      <c r="Q397" s="185"/>
      <c r="R397" s="26"/>
      <c r="S397" s="185"/>
      <c r="T397" s="26"/>
      <c r="U397" s="26"/>
      <c r="V397" s="185"/>
      <c r="W397" s="26"/>
      <c r="X397" s="26"/>
      <c r="Y397" s="185"/>
      <c r="Z397" s="185"/>
      <c r="AA397" s="26"/>
      <c r="AB397" s="26"/>
      <c r="AC397" s="185"/>
      <c r="AD397" s="185"/>
      <c r="AE397" s="26"/>
      <c r="AF397" s="185"/>
      <c r="AG397" s="26"/>
      <c r="AH397" s="26"/>
      <c r="AI397" s="185"/>
      <c r="AJ397" s="26"/>
      <c r="AK397" s="26"/>
      <c r="AL397" s="185"/>
      <c r="AM397" s="26"/>
      <c r="AN397" s="185"/>
      <c r="AO397" s="185"/>
      <c r="AP397" s="185"/>
      <c r="AQ397" s="185"/>
      <c r="AR397" s="185"/>
      <c r="AS397" s="185"/>
      <c r="AT397" s="185"/>
      <c r="AU397" s="185"/>
      <c r="AV397" s="185"/>
      <c r="AW397" s="185"/>
      <c r="AX397" s="185"/>
      <c r="AY397" s="185"/>
      <c r="AZ397" s="185"/>
      <c r="BA397" s="185"/>
      <c r="BB397" s="185"/>
      <c r="BC397" s="185"/>
      <c r="BD397" s="185"/>
      <c r="BE397" s="185"/>
      <c r="BF397" s="185"/>
      <c r="BG397" s="185"/>
      <c r="BH397" s="185"/>
      <c r="BI397" s="185"/>
      <c r="BJ397" s="185"/>
    </row>
    <row r="398" spans="1:62" ht="41.5" customHeight="1" x14ac:dyDescent="0.3">
      <c r="A398" s="82" t="s">
        <v>36</v>
      </c>
      <c r="B398" s="36" t="s">
        <v>19</v>
      </c>
      <c r="C398" s="37" t="s">
        <v>142</v>
      </c>
      <c r="D398" s="74" t="s">
        <v>43</v>
      </c>
      <c r="E398" s="36" t="s">
        <v>19</v>
      </c>
      <c r="F398" s="37" t="s">
        <v>142</v>
      </c>
      <c r="G398" s="74" t="s">
        <v>43</v>
      </c>
      <c r="H398" s="82" t="s">
        <v>36</v>
      </c>
      <c r="I398" s="36" t="s">
        <v>19</v>
      </c>
      <c r="J398" s="37" t="s">
        <v>142</v>
      </c>
      <c r="K398" s="74" t="s">
        <v>43</v>
      </c>
      <c r="L398" s="36" t="s">
        <v>19</v>
      </c>
      <c r="M398" s="37" t="s">
        <v>142</v>
      </c>
      <c r="N398" s="74" t="s">
        <v>43</v>
      </c>
      <c r="O398" s="82" t="s">
        <v>36</v>
      </c>
      <c r="P398" s="36" t="s">
        <v>19</v>
      </c>
      <c r="Q398" s="37" t="s">
        <v>142</v>
      </c>
      <c r="R398" s="74" t="s">
        <v>43</v>
      </c>
      <c r="S398" s="36" t="s">
        <v>19</v>
      </c>
      <c r="T398" s="37" t="s">
        <v>142</v>
      </c>
      <c r="U398" s="74" t="s">
        <v>43</v>
      </c>
      <c r="V398" s="185"/>
      <c r="W398" s="185"/>
      <c r="X398" s="185"/>
      <c r="Y398" s="185"/>
      <c r="Z398" s="185"/>
      <c r="AA398" s="185"/>
      <c r="AB398" s="185"/>
      <c r="AC398" s="185"/>
      <c r="AD398" s="185"/>
      <c r="AE398" s="185"/>
      <c r="AF398" s="185"/>
      <c r="AG398" s="185"/>
      <c r="AH398" s="185"/>
      <c r="AI398" s="185"/>
      <c r="AJ398" s="185"/>
      <c r="AK398" s="185"/>
      <c r="AL398" s="185"/>
      <c r="AM398" s="185"/>
      <c r="AN398" s="185"/>
      <c r="AO398" s="185"/>
      <c r="AP398" s="185"/>
      <c r="AQ398" s="185"/>
      <c r="AR398" s="185"/>
      <c r="AS398" s="185"/>
      <c r="AT398" s="185"/>
      <c r="AU398" s="185"/>
      <c r="AV398" s="185"/>
      <c r="AW398" s="185"/>
      <c r="AX398" s="185"/>
      <c r="AY398" s="185"/>
      <c r="AZ398" s="185"/>
      <c r="BA398" s="185"/>
      <c r="BB398" s="185"/>
      <c r="BC398" s="185"/>
      <c r="BD398" s="185"/>
      <c r="BE398" s="185"/>
      <c r="BF398" s="185"/>
      <c r="BG398" s="185"/>
      <c r="BH398" s="185"/>
      <c r="BI398" s="185"/>
      <c r="BJ398" s="185"/>
    </row>
    <row r="399" spans="1:62" ht="12.75" hidden="1" customHeight="1" x14ac:dyDescent="0.3">
      <c r="A399" s="83"/>
      <c r="B399" s="75" t="s">
        <v>78</v>
      </c>
      <c r="C399" s="40" t="s">
        <v>78</v>
      </c>
      <c r="D399" s="43"/>
      <c r="E399" s="75" t="s">
        <v>79</v>
      </c>
      <c r="F399" s="40" t="s">
        <v>79</v>
      </c>
      <c r="G399" s="43"/>
      <c r="H399" s="83"/>
      <c r="I399" s="75" t="s">
        <v>73</v>
      </c>
      <c r="J399" s="40" t="s">
        <v>73</v>
      </c>
      <c r="K399" s="43"/>
      <c r="L399" s="75" t="s">
        <v>74</v>
      </c>
      <c r="M399" s="40" t="s">
        <v>74</v>
      </c>
      <c r="N399" s="43"/>
      <c r="O399" s="83"/>
      <c r="P399" s="75" t="s">
        <v>72</v>
      </c>
      <c r="Q399" s="40" t="s">
        <v>72</v>
      </c>
      <c r="R399" s="43"/>
      <c r="S399" s="75" t="s">
        <v>80</v>
      </c>
      <c r="T399" s="40" t="s">
        <v>80</v>
      </c>
      <c r="U399" s="43"/>
      <c r="V399" s="185"/>
      <c r="W399" s="185"/>
      <c r="X399" s="185"/>
      <c r="Y399" s="185"/>
      <c r="Z399" s="185"/>
      <c r="AA399" s="185"/>
      <c r="AB399" s="185"/>
      <c r="AC399" s="185"/>
      <c r="AD399" s="185"/>
      <c r="AE399" s="185"/>
      <c r="AF399" s="185"/>
      <c r="AG399" s="185"/>
      <c r="AH399" s="185"/>
      <c r="AI399" s="185"/>
      <c r="AJ399" s="185"/>
      <c r="AK399" s="185"/>
      <c r="AL399" s="185"/>
      <c r="AM399" s="185"/>
      <c r="AN399" s="185"/>
      <c r="AO399" s="185"/>
      <c r="AP399" s="185"/>
      <c r="AQ399" s="185"/>
      <c r="AR399" s="185"/>
      <c r="AS399" s="185"/>
      <c r="AT399" s="185"/>
      <c r="AU399" s="185"/>
      <c r="AV399" s="185"/>
      <c r="AW399" s="185"/>
      <c r="AX399" s="185"/>
      <c r="AY399" s="185"/>
      <c r="AZ399" s="185"/>
      <c r="BA399" s="185"/>
      <c r="BB399" s="185"/>
      <c r="BC399" s="185"/>
      <c r="BD399" s="185"/>
      <c r="BE399" s="185"/>
      <c r="BF399" s="185"/>
      <c r="BG399" s="185"/>
      <c r="BH399" s="185"/>
      <c r="BI399" s="185"/>
      <c r="BJ399" s="185"/>
    </row>
    <row r="400" spans="1:62" ht="13.5" thickBot="1" x14ac:dyDescent="0.35">
      <c r="A400" s="146"/>
      <c r="B400" s="224" t="s">
        <v>146</v>
      </c>
      <c r="C400" s="225"/>
      <c r="D400" s="125"/>
      <c r="E400" s="224" t="s">
        <v>147</v>
      </c>
      <c r="F400" s="225"/>
      <c r="G400" s="125"/>
      <c r="H400" s="146"/>
      <c r="I400" s="224" t="s">
        <v>365</v>
      </c>
      <c r="J400" s="225"/>
      <c r="K400" s="125"/>
      <c r="L400" s="224" t="s">
        <v>148</v>
      </c>
      <c r="M400" s="225"/>
      <c r="N400" s="125"/>
      <c r="O400" s="146"/>
      <c r="P400" s="224" t="s">
        <v>149</v>
      </c>
      <c r="Q400" s="225"/>
      <c r="R400" s="125"/>
      <c r="S400" s="224" t="s">
        <v>150</v>
      </c>
      <c r="T400" s="225"/>
      <c r="U400" s="125"/>
      <c r="V400" s="185"/>
      <c r="W400" s="185"/>
      <c r="X400" s="185"/>
      <c r="Y400" s="185"/>
      <c r="Z400" s="185"/>
      <c r="AA400" s="185"/>
      <c r="AB400" s="185"/>
      <c r="AC400" s="185"/>
      <c r="AD400" s="185"/>
      <c r="AE400" s="185"/>
      <c r="AF400" s="185"/>
      <c r="AG400" s="185"/>
      <c r="AH400" s="185"/>
      <c r="AI400" s="185"/>
      <c r="AJ400" s="185"/>
      <c r="AK400" s="185"/>
      <c r="AL400" s="185"/>
      <c r="AM400" s="185"/>
      <c r="AN400" s="185"/>
      <c r="AO400" s="185"/>
      <c r="AP400" s="185"/>
      <c r="AQ400" s="185"/>
      <c r="AR400" s="185"/>
      <c r="AS400" s="185"/>
      <c r="AT400" s="185"/>
      <c r="AU400" s="185"/>
      <c r="AV400" s="185"/>
      <c r="AW400" s="185"/>
      <c r="AX400" s="185"/>
      <c r="AY400" s="185"/>
      <c r="AZ400" s="185"/>
      <c r="BA400" s="185"/>
      <c r="BB400" s="185"/>
      <c r="BC400" s="185"/>
      <c r="BD400" s="185"/>
      <c r="BE400" s="185"/>
      <c r="BF400" s="185"/>
      <c r="BG400" s="185"/>
      <c r="BH400" s="185"/>
      <c r="BI400" s="185"/>
      <c r="BJ400" s="185"/>
    </row>
    <row r="401" spans="1:62" ht="12.75" hidden="1" customHeight="1" x14ac:dyDescent="0.3">
      <c r="A401" s="83"/>
      <c r="B401" s="76"/>
      <c r="C401" s="73"/>
      <c r="D401" s="67"/>
      <c r="E401" s="78"/>
      <c r="F401" s="73"/>
      <c r="G401" s="67"/>
      <c r="H401" s="83"/>
      <c r="I401" s="76"/>
      <c r="J401" s="73"/>
      <c r="K401" s="67"/>
      <c r="L401" s="78"/>
      <c r="M401" s="73"/>
      <c r="N401" s="67"/>
      <c r="O401" s="83"/>
      <c r="P401" s="76"/>
      <c r="Q401" s="73"/>
      <c r="R401" s="67"/>
      <c r="S401" s="78"/>
      <c r="T401" s="73"/>
      <c r="U401" s="67"/>
      <c r="V401" s="185"/>
      <c r="W401" s="185"/>
      <c r="X401" s="185"/>
      <c r="Y401" s="185"/>
      <c r="Z401" s="185"/>
      <c r="AA401" s="185"/>
      <c r="AB401" s="185"/>
      <c r="AC401" s="185"/>
      <c r="AD401" s="185"/>
      <c r="AE401" s="185"/>
      <c r="AF401" s="185"/>
      <c r="AG401" s="185"/>
      <c r="AH401" s="185"/>
      <c r="AI401" s="185"/>
      <c r="AJ401" s="185"/>
      <c r="AK401" s="185"/>
      <c r="AL401" s="185"/>
      <c r="AM401" s="185"/>
      <c r="AN401" s="185"/>
      <c r="AO401" s="185"/>
      <c r="AP401" s="185"/>
      <c r="AQ401" s="185"/>
      <c r="AR401" s="185"/>
      <c r="AS401" s="185"/>
      <c r="AT401" s="185"/>
      <c r="AU401" s="185"/>
      <c r="AV401" s="185"/>
      <c r="AW401" s="185"/>
      <c r="AX401" s="185"/>
      <c r="AY401" s="185"/>
      <c r="AZ401" s="185"/>
      <c r="BA401" s="185"/>
      <c r="BB401" s="185"/>
      <c r="BC401" s="185"/>
      <c r="BD401" s="185"/>
      <c r="BE401" s="185"/>
      <c r="BF401" s="185"/>
      <c r="BG401" s="185"/>
      <c r="BH401" s="185"/>
      <c r="BI401" s="185"/>
      <c r="BJ401" s="185"/>
    </row>
    <row r="402" spans="1:62" x14ac:dyDescent="0.3">
      <c r="A402" s="84">
        <f>A207</f>
        <v>0</v>
      </c>
      <c r="B402" s="133">
        <f>B207</f>
        <v>2.21273246802878E-3</v>
      </c>
      <c r="C402" s="73">
        <f>C207/$C302</f>
        <v>1.0882115704341035</v>
      </c>
      <c r="D402" s="43">
        <f>B402*C402</f>
        <v>2.4079210739841287E-3</v>
      </c>
      <c r="E402" s="133">
        <f>E207</f>
        <v>8.4880474173967553E-4</v>
      </c>
      <c r="F402" s="73">
        <f>F207/$C302</f>
        <v>0.83896501424917502</v>
      </c>
      <c r="G402" s="43">
        <f>E402*F402</f>
        <v>7.1211748224839417E-4</v>
      </c>
      <c r="H402" s="84">
        <f t="shared" ref="H402:I410" si="45">H207</f>
        <v>0</v>
      </c>
      <c r="I402" s="133">
        <f t="shared" si="45"/>
        <v>3.6979990151143377E-3</v>
      </c>
      <c r="J402" s="73">
        <f t="shared" ref="J402:J410" si="46">J207/$C302</f>
        <v>0.99013664852751448</v>
      </c>
      <c r="K402" s="43">
        <f t="shared" ref="K402:K410" si="47">I402*J402</f>
        <v>3.6615243510833596E-3</v>
      </c>
      <c r="L402" s="133">
        <f t="shared" ref="L402:L410" si="48">L207</f>
        <v>1.102822460042531E-4</v>
      </c>
      <c r="M402" s="73">
        <f t="shared" ref="M402:M410" si="49">M207/$C302</f>
        <v>0.82579582887714886</v>
      </c>
      <c r="N402" s="43">
        <f t="shared" ref="N402:N410" si="50">L402*M402</f>
        <v>9.1070618749515824E-5</v>
      </c>
      <c r="O402" s="84">
        <f t="shared" ref="O402:P410" si="51">O207</f>
        <v>0</v>
      </c>
      <c r="P402" s="133">
        <f t="shared" si="51"/>
        <v>1.091482383332582E-4</v>
      </c>
      <c r="Q402" s="73">
        <f t="shared" ref="Q402:Q410" si="52">Q207/$C302</f>
        <v>0.98099605672863688</v>
      </c>
      <c r="R402" s="43">
        <f t="shared" ref="R402:R410" si="53">P402*Q402</f>
        <v>1.0707399140380375E-4</v>
      </c>
      <c r="S402" s="133">
        <f t="shared" ref="S402:S410" si="54">S207</f>
        <v>4.2525287662308392E-6</v>
      </c>
      <c r="T402" s="73">
        <f t="shared" ref="T402:T410" si="55">T207/$C302</f>
        <v>0.82579582887714886</v>
      </c>
      <c r="U402" s="43">
        <f t="shared" ref="U402:U410" si="56">S402*T402</f>
        <v>3.511720517333515E-6</v>
      </c>
      <c r="V402" s="185"/>
      <c r="W402" s="185"/>
      <c r="X402" s="185"/>
      <c r="Y402" s="185"/>
      <c r="Z402" s="185"/>
      <c r="AA402" s="185"/>
      <c r="AB402" s="185"/>
      <c r="AC402" s="185"/>
      <c r="AD402" s="185"/>
      <c r="AE402" s="185"/>
      <c r="AF402" s="185"/>
      <c r="AG402" s="185"/>
      <c r="AH402" s="185"/>
      <c r="AI402" s="185"/>
      <c r="AJ402" s="185"/>
      <c r="AK402" s="185"/>
      <c r="AL402" s="185"/>
      <c r="AM402" s="185"/>
      <c r="AN402" s="185"/>
      <c r="AO402" s="185"/>
      <c r="AP402" s="185"/>
      <c r="AQ402" s="185"/>
      <c r="AR402" s="185"/>
      <c r="AS402" s="185"/>
      <c r="AT402" s="185"/>
      <c r="AU402" s="185"/>
      <c r="AV402" s="185"/>
      <c r="AW402" s="185"/>
      <c r="AX402" s="185"/>
      <c r="AY402" s="185"/>
      <c r="AZ402" s="185"/>
      <c r="BA402" s="185"/>
      <c r="BB402" s="185"/>
      <c r="BC402" s="185"/>
      <c r="BD402" s="185"/>
      <c r="BE402" s="185"/>
      <c r="BF402" s="185"/>
      <c r="BG402" s="185"/>
      <c r="BH402" s="185"/>
      <c r="BI402" s="185"/>
      <c r="BJ402" s="185"/>
    </row>
    <row r="403" spans="1:62" x14ac:dyDescent="0.3">
      <c r="A403" s="84">
        <f t="shared" ref="A403:B418" si="57">A208</f>
        <v>1</v>
      </c>
      <c r="B403" s="133">
        <f t="shared" si="57"/>
        <v>3.7994927016683803E-3</v>
      </c>
      <c r="C403" s="73">
        <f t="shared" ref="C403:C466" si="58">C208/$C303</f>
        <v>1.0892024194145291</v>
      </c>
      <c r="D403" s="43">
        <f>B403*C403</f>
        <v>4.1384166432050454E-3</v>
      </c>
      <c r="E403" s="133">
        <f t="shared" ref="E403:E466" si="59">E208</f>
        <v>1.9938689875267663E-3</v>
      </c>
      <c r="F403" s="73">
        <f t="shared" ref="F403:F466" si="60">F208/$C303</f>
        <v>0.86437556399424131</v>
      </c>
      <c r="G403" s="43">
        <f>E403*F403</f>
        <v>1.7234516306240755E-3</v>
      </c>
      <c r="H403" s="84">
        <f t="shared" si="45"/>
        <v>1</v>
      </c>
      <c r="I403" s="133">
        <f t="shared" si="45"/>
        <v>3.632226570196634E-3</v>
      </c>
      <c r="J403" s="73">
        <f t="shared" si="46"/>
        <v>0.99103819737640597</v>
      </c>
      <c r="K403" s="43">
        <f t="shared" si="47"/>
        <v>3.5996752725903579E-3</v>
      </c>
      <c r="L403" s="133">
        <f t="shared" si="48"/>
        <v>1.8881227722064925E-4</v>
      </c>
      <c r="M403" s="73">
        <f t="shared" si="49"/>
        <v>0.85080751069052007</v>
      </c>
      <c r="N403" s="43">
        <f t="shared" si="50"/>
        <v>1.6064290356990898E-4</v>
      </c>
      <c r="O403" s="84">
        <f t="shared" si="51"/>
        <v>1</v>
      </c>
      <c r="P403" s="133">
        <f t="shared" si="51"/>
        <v>3.1780564979631804E-4</v>
      </c>
      <c r="Q403" s="73">
        <f t="shared" si="52"/>
        <v>0.98188928279700438</v>
      </c>
      <c r="R403" s="43">
        <f t="shared" si="53"/>
        <v>3.1204996154734268E-4</v>
      </c>
      <c r="S403" s="133">
        <f t="shared" si="54"/>
        <v>1.3608092051938686E-5</v>
      </c>
      <c r="T403" s="73">
        <f t="shared" si="55"/>
        <v>0.85080751069052007</v>
      </c>
      <c r="U403" s="43">
        <f t="shared" si="56"/>
        <v>1.1577866923957405E-5</v>
      </c>
      <c r="V403" s="185"/>
      <c r="W403" s="185"/>
      <c r="X403" s="185"/>
      <c r="Y403" s="185"/>
      <c r="Z403" s="185"/>
      <c r="AA403" s="185"/>
      <c r="AB403" s="185"/>
      <c r="AC403" s="185"/>
      <c r="AD403" s="185"/>
      <c r="AE403" s="185"/>
      <c r="AF403" s="185"/>
      <c r="AG403" s="185"/>
      <c r="AH403" s="185"/>
      <c r="AI403" s="185"/>
      <c r="AJ403" s="185"/>
      <c r="AK403" s="185"/>
      <c r="AL403" s="185"/>
      <c r="AM403" s="185"/>
      <c r="AN403" s="185"/>
      <c r="AO403" s="185"/>
      <c r="AP403" s="185"/>
      <c r="AQ403" s="185"/>
      <c r="AR403" s="185"/>
      <c r="AS403" s="185"/>
      <c r="AT403" s="185"/>
      <c r="AU403" s="185"/>
      <c r="AV403" s="185"/>
      <c r="AW403" s="185"/>
      <c r="AX403" s="185"/>
      <c r="AY403" s="185"/>
      <c r="AZ403" s="185"/>
      <c r="BA403" s="185"/>
      <c r="BB403" s="185"/>
      <c r="BC403" s="185"/>
      <c r="BD403" s="185"/>
      <c r="BE403" s="185"/>
      <c r="BF403" s="185"/>
      <c r="BG403" s="185"/>
      <c r="BH403" s="185"/>
      <c r="BI403" s="185"/>
      <c r="BJ403" s="185"/>
    </row>
    <row r="404" spans="1:62" x14ac:dyDescent="0.3">
      <c r="A404" s="84">
        <f t="shared" si="57"/>
        <v>2</v>
      </c>
      <c r="B404" s="133">
        <f t="shared" si="57"/>
        <v>4.6814671677846567E-3</v>
      </c>
      <c r="C404" s="73">
        <f t="shared" si="58"/>
        <v>1.0952448901636742</v>
      </c>
      <c r="D404" s="43">
        <f>B404*C404</f>
        <v>5.1273529939851537E-3</v>
      </c>
      <c r="E404" s="133">
        <f t="shared" si="59"/>
        <v>3.2701946212315152E-3</v>
      </c>
      <c r="F404" s="73">
        <f t="shared" si="60"/>
        <v>0.87599073392146243</v>
      </c>
      <c r="G404" s="43">
        <f>E404*F404</f>
        <v>2.864660186318614E-3</v>
      </c>
      <c r="H404" s="84">
        <f t="shared" si="45"/>
        <v>2</v>
      </c>
      <c r="I404" s="133">
        <f t="shared" si="45"/>
        <v>2.3196126910200484E-3</v>
      </c>
      <c r="J404" s="73">
        <f t="shared" si="46"/>
        <v>0.99653609125930009</v>
      </c>
      <c r="K404" s="43">
        <f t="shared" si="47"/>
        <v>2.3115777643445859E-3</v>
      </c>
      <c r="L404" s="133">
        <f t="shared" si="48"/>
        <v>1.666991276362489E-4</v>
      </c>
      <c r="M404" s="73">
        <f t="shared" si="49"/>
        <v>0.86224035796625875</v>
      </c>
      <c r="N404" s="43">
        <f t="shared" si="50"/>
        <v>1.4373471548574231E-4</v>
      </c>
      <c r="O404" s="84">
        <f t="shared" si="51"/>
        <v>2</v>
      </c>
      <c r="P404" s="133">
        <f t="shared" si="51"/>
        <v>5.8429745248011729E-4</v>
      </c>
      <c r="Q404" s="73">
        <f t="shared" si="52"/>
        <v>0.98733642206556127</v>
      </c>
      <c r="R404" s="43">
        <f t="shared" si="53"/>
        <v>5.7689815615374136E-4</v>
      </c>
      <c r="S404" s="133">
        <f t="shared" si="54"/>
        <v>1.4175095887436131E-5</v>
      </c>
      <c r="T404" s="73">
        <f t="shared" si="55"/>
        <v>0.86224035796625875</v>
      </c>
      <c r="U404" s="43">
        <f t="shared" si="56"/>
        <v>1.2222339752188972E-5</v>
      </c>
      <c r="V404" s="185"/>
      <c r="W404" s="185"/>
      <c r="X404" s="185"/>
      <c r="Y404" s="185"/>
      <c r="Z404" s="185"/>
      <c r="AA404" s="185"/>
      <c r="AB404" s="185"/>
      <c r="AC404" s="185"/>
      <c r="AD404" s="185"/>
      <c r="AE404" s="185"/>
      <c r="AF404" s="185"/>
      <c r="AG404" s="185"/>
      <c r="AH404" s="185"/>
      <c r="AI404" s="185"/>
      <c r="AJ404" s="185"/>
      <c r="AK404" s="185"/>
      <c r="AL404" s="185"/>
      <c r="AM404" s="185"/>
      <c r="AN404" s="185"/>
      <c r="AO404" s="185"/>
      <c r="AP404" s="185"/>
      <c r="AQ404" s="185"/>
      <c r="AR404" s="185"/>
      <c r="AS404" s="185"/>
      <c r="AT404" s="185"/>
      <c r="AU404" s="185"/>
      <c r="AV404" s="185"/>
      <c r="AW404" s="185"/>
      <c r="AX404" s="185"/>
      <c r="AY404" s="185"/>
      <c r="AZ404" s="185"/>
      <c r="BA404" s="185"/>
      <c r="BB404" s="185"/>
      <c r="BC404" s="185"/>
      <c r="BD404" s="185"/>
      <c r="BE404" s="185"/>
      <c r="BF404" s="185"/>
      <c r="BG404" s="185"/>
      <c r="BH404" s="185"/>
      <c r="BI404" s="185"/>
      <c r="BJ404" s="185"/>
    </row>
    <row r="405" spans="1:62" x14ac:dyDescent="0.3">
      <c r="A405" s="84">
        <f t="shared" si="57"/>
        <v>3</v>
      </c>
      <c r="B405" s="133">
        <f t="shared" si="57"/>
        <v>5.3709438317495499E-3</v>
      </c>
      <c r="C405" s="73">
        <f t="shared" si="58"/>
        <v>1.0757081359852911</v>
      </c>
      <c r="D405" s="43">
        <f>B405*C405</f>
        <v>5.7775679777330056E-3</v>
      </c>
      <c r="E405" s="133">
        <f t="shared" si="59"/>
        <v>2.4712862170156152E-3</v>
      </c>
      <c r="F405" s="73">
        <f t="shared" si="60"/>
        <v>0.86634289148266863</v>
      </c>
      <c r="G405" s="43">
        <f>E405*F405</f>
        <v>2.1409812469305738E-3</v>
      </c>
      <c r="H405" s="84">
        <f t="shared" si="45"/>
        <v>3</v>
      </c>
      <c r="I405" s="133">
        <f t="shared" si="45"/>
        <v>1.694490962384115E-3</v>
      </c>
      <c r="J405" s="73">
        <f t="shared" si="46"/>
        <v>0.97876008443226958</v>
      </c>
      <c r="K405" s="43">
        <f t="shared" si="47"/>
        <v>1.6585001174127941E-3</v>
      </c>
      <c r="L405" s="133">
        <f t="shared" si="48"/>
        <v>1.4798800106483319E-4</v>
      </c>
      <c r="M405" s="73">
        <f t="shared" si="49"/>
        <v>0.85274395715299001</v>
      </c>
      <c r="N405" s="43">
        <f t="shared" si="50"/>
        <v>1.2619587363918674E-4</v>
      </c>
      <c r="O405" s="84">
        <f t="shared" si="51"/>
        <v>3</v>
      </c>
      <c r="P405" s="133">
        <f t="shared" si="51"/>
        <v>5.4744220317278337E-4</v>
      </c>
      <c r="Q405" s="73">
        <f t="shared" si="52"/>
        <v>0.96972451705464024</v>
      </c>
      <c r="R405" s="43">
        <f t="shared" si="53"/>
        <v>5.308681260870556E-4</v>
      </c>
      <c r="S405" s="133">
        <f t="shared" si="54"/>
        <v>1.3324590134189964E-5</v>
      </c>
      <c r="T405" s="73">
        <f t="shared" si="55"/>
        <v>0.85274395715299001</v>
      </c>
      <c r="U405" s="43">
        <f t="shared" si="56"/>
        <v>1.1362463718470839E-5</v>
      </c>
      <c r="V405" s="185"/>
      <c r="W405" s="185"/>
      <c r="X405" s="185"/>
      <c r="Y405" s="185"/>
      <c r="Z405" s="185"/>
      <c r="AA405" s="185"/>
      <c r="AB405" s="185"/>
      <c r="AC405" s="185"/>
      <c r="AD405" s="185"/>
      <c r="AE405" s="185"/>
      <c r="AF405" s="185"/>
      <c r="AG405" s="185"/>
      <c r="AH405" s="185"/>
      <c r="AI405" s="185"/>
      <c r="AJ405" s="185"/>
      <c r="AK405" s="185"/>
      <c r="AL405" s="185"/>
      <c r="AM405" s="185"/>
      <c r="AN405" s="185"/>
      <c r="AO405" s="185"/>
      <c r="AP405" s="185"/>
      <c r="AQ405" s="185"/>
      <c r="AR405" s="185"/>
      <c r="AS405" s="185"/>
      <c r="AT405" s="185"/>
      <c r="AU405" s="185"/>
      <c r="AV405" s="185"/>
      <c r="AW405" s="185"/>
      <c r="AX405" s="185"/>
      <c r="AY405" s="185"/>
      <c r="AZ405" s="185"/>
      <c r="BA405" s="185"/>
      <c r="BB405" s="185"/>
      <c r="BC405" s="185"/>
      <c r="BD405" s="185"/>
      <c r="BE405" s="185"/>
      <c r="BF405" s="185"/>
      <c r="BG405" s="185"/>
      <c r="BH405" s="185"/>
      <c r="BI405" s="185"/>
      <c r="BJ405" s="185"/>
    </row>
    <row r="406" spans="1:62" x14ac:dyDescent="0.3">
      <c r="A406" s="84">
        <f t="shared" si="57"/>
        <v>4</v>
      </c>
      <c r="B406" s="133">
        <f t="shared" si="57"/>
        <v>4.9023151617109111E-3</v>
      </c>
      <c r="C406" s="73">
        <f t="shared" si="58"/>
        <v>1.0734189664416474</v>
      </c>
      <c r="D406" s="43">
        <f>B406*C406</f>
        <v>5.2622380740549434E-3</v>
      </c>
      <c r="E406" s="133">
        <f t="shared" si="59"/>
        <v>2.6762581035479414E-3</v>
      </c>
      <c r="F406" s="73">
        <f t="shared" si="60"/>
        <v>0.88759636355037297</v>
      </c>
      <c r="G406" s="43">
        <f>E406*F406</f>
        <v>2.3754369606313703E-3</v>
      </c>
      <c r="H406" s="84">
        <f t="shared" si="45"/>
        <v>4</v>
      </c>
      <c r="I406" s="133">
        <f t="shared" si="45"/>
        <v>1.2133882079645327E-3</v>
      </c>
      <c r="J406" s="73">
        <f t="shared" si="46"/>
        <v>0.97667722598687545</v>
      </c>
      <c r="K406" s="43">
        <f t="shared" si="47"/>
        <v>1.1850886289999857E-3</v>
      </c>
      <c r="L406" s="133">
        <f t="shared" si="48"/>
        <v>1.3211189367090474E-4</v>
      </c>
      <c r="M406" s="73">
        <f t="shared" si="49"/>
        <v>0.873663814697198</v>
      </c>
      <c r="N406" s="43">
        <f t="shared" si="50"/>
        <v>1.1542138099139325E-4</v>
      </c>
      <c r="O406" s="84">
        <f t="shared" si="51"/>
        <v>4</v>
      </c>
      <c r="P406" s="133">
        <f t="shared" si="51"/>
        <v>4.0313972703868355E-4</v>
      </c>
      <c r="Q406" s="73">
        <f t="shared" si="52"/>
        <v>0.96766088682269769</v>
      </c>
      <c r="R406" s="43">
        <f t="shared" si="53"/>
        <v>3.9010254577971279E-4</v>
      </c>
      <c r="S406" s="133">
        <f t="shared" si="54"/>
        <v>8.5050575324616785E-6</v>
      </c>
      <c r="T406" s="73">
        <f t="shared" si="55"/>
        <v>0.873663814697198</v>
      </c>
      <c r="U406" s="43">
        <f t="shared" si="56"/>
        <v>7.4305610080296077E-6</v>
      </c>
      <c r="V406" s="185"/>
      <c r="W406" s="185"/>
      <c r="X406" s="185"/>
      <c r="Y406" s="185"/>
      <c r="Z406" s="185"/>
      <c r="AA406" s="185"/>
      <c r="AB406" s="185"/>
      <c r="AC406" s="185"/>
      <c r="AD406" s="185"/>
      <c r="AE406" s="185"/>
      <c r="AF406" s="185"/>
      <c r="AG406" s="185"/>
      <c r="AH406" s="185"/>
      <c r="AI406" s="185"/>
      <c r="AJ406" s="185"/>
      <c r="AK406" s="185"/>
      <c r="AL406" s="185"/>
      <c r="AM406" s="185"/>
      <c r="AN406" s="185"/>
      <c r="AO406" s="185"/>
      <c r="AP406" s="185"/>
      <c r="AQ406" s="185"/>
      <c r="AR406" s="185"/>
      <c r="AS406" s="185"/>
      <c r="AT406" s="185"/>
      <c r="AU406" s="185"/>
      <c r="AV406" s="185"/>
      <c r="AW406" s="185"/>
      <c r="AX406" s="185"/>
      <c r="AY406" s="185"/>
      <c r="AZ406" s="185"/>
      <c r="BA406" s="185"/>
      <c r="BB406" s="185"/>
      <c r="BC406" s="185"/>
      <c r="BD406" s="185"/>
      <c r="BE406" s="185"/>
      <c r="BF406" s="185"/>
      <c r="BG406" s="185"/>
      <c r="BH406" s="185"/>
      <c r="BI406" s="185"/>
      <c r="BJ406" s="185"/>
    </row>
    <row r="407" spans="1:62" x14ac:dyDescent="0.3">
      <c r="A407" s="84">
        <f t="shared" si="57"/>
        <v>5</v>
      </c>
      <c r="B407" s="133">
        <f t="shared" si="57"/>
        <v>5.8917368546539534E-3</v>
      </c>
      <c r="C407" s="73">
        <f t="shared" si="58"/>
        <v>1.0358114616224174</v>
      </c>
      <c r="D407" s="43">
        <f t="shared" ref="D407:D470" si="61">B407*C407</f>
        <v>6.1027285629137755E-3</v>
      </c>
      <c r="E407" s="133">
        <f t="shared" si="59"/>
        <v>2.8568488251538779E-3</v>
      </c>
      <c r="F407" s="73">
        <f t="shared" si="60"/>
        <v>0.96285496314816732</v>
      </c>
      <c r="G407" s="43">
        <f t="shared" ref="G407:G470" si="62">E407*F407</f>
        <v>2.750731070263422E-3</v>
      </c>
      <c r="H407" s="84">
        <f t="shared" si="45"/>
        <v>5</v>
      </c>
      <c r="I407" s="133">
        <f t="shared" si="45"/>
        <v>1.2666865685012926E-3</v>
      </c>
      <c r="J407" s="73">
        <f t="shared" si="46"/>
        <v>0.94245909249805315</v>
      </c>
      <c r="K407" s="43">
        <f t="shared" si="47"/>
        <v>1.1938002738292014E-3</v>
      </c>
      <c r="L407" s="133">
        <f t="shared" si="48"/>
        <v>1.190708054544635E-4</v>
      </c>
      <c r="M407" s="73">
        <f t="shared" si="49"/>
        <v>0.94774108440386506</v>
      </c>
      <c r="N407" s="43">
        <f t="shared" si="50"/>
        <v>1.1284829428225488E-4</v>
      </c>
      <c r="O407" s="84">
        <f t="shared" si="51"/>
        <v>5</v>
      </c>
      <c r="P407" s="133">
        <f t="shared" si="51"/>
        <v>3.8045957361878576E-4</v>
      </c>
      <c r="Q407" s="73">
        <f t="shared" si="52"/>
        <v>0.93375864305556799</v>
      </c>
      <c r="R407" s="43">
        <f t="shared" si="53"/>
        <v>3.5525741519977738E-4</v>
      </c>
      <c r="S407" s="133">
        <f t="shared" si="54"/>
        <v>1.077307287445146E-5</v>
      </c>
      <c r="T407" s="73">
        <f t="shared" si="55"/>
        <v>0.94774108440386506</v>
      </c>
      <c r="U407" s="43">
        <f t="shared" si="56"/>
        <v>1.0210083768394491E-5</v>
      </c>
      <c r="V407" s="185"/>
      <c r="W407" s="185"/>
      <c r="X407" s="185"/>
      <c r="Y407" s="185"/>
      <c r="Z407" s="185"/>
      <c r="AA407" s="185"/>
      <c r="AB407" s="185"/>
      <c r="AC407" s="185"/>
      <c r="AD407" s="185"/>
      <c r="AE407" s="185"/>
      <c r="AF407" s="185"/>
      <c r="AG407" s="185"/>
      <c r="AH407" s="185"/>
      <c r="AI407" s="185"/>
      <c r="AJ407" s="185"/>
      <c r="AK407" s="185"/>
      <c r="AL407" s="185"/>
      <c r="AM407" s="185"/>
      <c r="AN407" s="185"/>
      <c r="AO407" s="185"/>
      <c r="AP407" s="185"/>
      <c r="AQ407" s="185"/>
      <c r="AR407" s="185"/>
      <c r="AS407" s="185"/>
      <c r="AT407" s="185"/>
      <c r="AU407" s="185"/>
      <c r="AV407" s="185"/>
      <c r="AW407" s="185"/>
      <c r="AX407" s="185"/>
      <c r="AY407" s="185"/>
      <c r="AZ407" s="185"/>
      <c r="BA407" s="185"/>
      <c r="BB407" s="185"/>
      <c r="BC407" s="185"/>
      <c r="BD407" s="185"/>
      <c r="BE407" s="185"/>
      <c r="BF407" s="185"/>
      <c r="BG407" s="185"/>
      <c r="BH407" s="185"/>
      <c r="BI407" s="185"/>
      <c r="BJ407" s="185"/>
    </row>
    <row r="408" spans="1:62" x14ac:dyDescent="0.3">
      <c r="A408" s="84">
        <f t="shared" si="57"/>
        <v>6</v>
      </c>
      <c r="B408" s="133">
        <f t="shared" si="57"/>
        <v>7.032548571674813E-3</v>
      </c>
      <c r="C408" s="73">
        <f t="shared" si="58"/>
        <v>1.0333353521456461</v>
      </c>
      <c r="D408" s="43">
        <f t="shared" si="61"/>
        <v>7.2669810547929536E-3</v>
      </c>
      <c r="E408" s="133">
        <f t="shared" si="59"/>
        <v>3.3263280009457625E-3</v>
      </c>
      <c r="F408" s="73">
        <f t="shared" si="60"/>
        <v>0.95818925370512453</v>
      </c>
      <c r="G408" s="43">
        <f t="shared" si="62"/>
        <v>3.1872517448046788E-3</v>
      </c>
      <c r="H408" s="84">
        <f t="shared" si="45"/>
        <v>6</v>
      </c>
      <c r="I408" s="133">
        <f t="shared" si="45"/>
        <v>1.12521911154468E-3</v>
      </c>
      <c r="J408" s="73">
        <f t="shared" si="46"/>
        <v>0.94020614205594411</v>
      </c>
      <c r="K408" s="43">
        <f t="shared" si="47"/>
        <v>1.0579379198330406E-3</v>
      </c>
      <c r="L408" s="133">
        <f t="shared" si="48"/>
        <v>1.2332333422069433E-4</v>
      </c>
      <c r="M408" s="73">
        <f t="shared" si="49"/>
        <v>0.94314861233246938</v>
      </c>
      <c r="N408" s="43">
        <f t="shared" si="50"/>
        <v>1.1631223153846119E-4</v>
      </c>
      <c r="O408" s="84">
        <f t="shared" si="51"/>
        <v>6</v>
      </c>
      <c r="P408" s="133">
        <f t="shared" si="51"/>
        <v>3.0079553473139471E-4</v>
      </c>
      <c r="Q408" s="73">
        <f t="shared" si="52"/>
        <v>0.93152649105614382</v>
      </c>
      <c r="R408" s="43">
        <f t="shared" si="53"/>
        <v>2.8019900899369253E-4</v>
      </c>
      <c r="S408" s="133">
        <f t="shared" si="54"/>
        <v>8.2215556147129564E-6</v>
      </c>
      <c r="T408" s="73">
        <f t="shared" si="55"/>
        <v>0.94314861233246938</v>
      </c>
      <c r="U408" s="43">
        <f t="shared" si="56"/>
        <v>7.7541487692307472E-6</v>
      </c>
      <c r="V408" s="185"/>
      <c r="W408" s="185"/>
      <c r="X408" s="185"/>
      <c r="Y408" s="185"/>
      <c r="Z408" s="185"/>
      <c r="AA408" s="185"/>
      <c r="AB408" s="185"/>
      <c r="AC408" s="185"/>
      <c r="AD408" s="185"/>
      <c r="AE408" s="185"/>
      <c r="AF408" s="185"/>
      <c r="AG408" s="185"/>
      <c r="AH408" s="185"/>
      <c r="AI408" s="185"/>
      <c r="AJ408" s="185"/>
      <c r="AK408" s="185"/>
      <c r="AL408" s="185"/>
      <c r="AM408" s="185"/>
      <c r="AN408" s="185"/>
      <c r="AO408" s="185"/>
      <c r="AP408" s="185"/>
      <c r="AQ408" s="185"/>
      <c r="AR408" s="185"/>
      <c r="AS408" s="185"/>
      <c r="AT408" s="185"/>
      <c r="AU408" s="185"/>
      <c r="AV408" s="185"/>
      <c r="AW408" s="185"/>
      <c r="AX408" s="185"/>
      <c r="AY408" s="185"/>
      <c r="AZ408" s="185"/>
      <c r="BA408" s="185"/>
      <c r="BB408" s="185"/>
      <c r="BC408" s="185"/>
      <c r="BD408" s="185"/>
      <c r="BE408" s="185"/>
      <c r="BF408" s="185"/>
      <c r="BG408" s="185"/>
      <c r="BH408" s="185"/>
      <c r="BI408" s="185"/>
      <c r="BJ408" s="185"/>
    </row>
    <row r="409" spans="1:62" x14ac:dyDescent="0.3">
      <c r="A409" s="84">
        <f t="shared" si="57"/>
        <v>7</v>
      </c>
      <c r="B409" s="133">
        <f t="shared" si="57"/>
        <v>7.7994212591851074E-3</v>
      </c>
      <c r="C409" s="73">
        <f t="shared" si="58"/>
        <v>1.0285435077732648</v>
      </c>
      <c r="D409" s="43">
        <f t="shared" si="61"/>
        <v>8.0220441005236232E-3</v>
      </c>
      <c r="E409" s="133">
        <f t="shared" si="59"/>
        <v>3.8641311389150893E-3</v>
      </c>
      <c r="F409" s="73">
        <f t="shared" si="60"/>
        <v>0.95995059726815379</v>
      </c>
      <c r="G409" s="43">
        <f t="shared" si="62"/>
        <v>3.7093749947240112E-3</v>
      </c>
      <c r="H409" s="84">
        <f t="shared" si="45"/>
        <v>7</v>
      </c>
      <c r="I409" s="133">
        <f t="shared" si="45"/>
        <v>8.1279999818558769E-4</v>
      </c>
      <c r="J409" s="73">
        <f t="shared" si="46"/>
        <v>0.93584616201525939</v>
      </c>
      <c r="K409" s="43">
        <f t="shared" si="47"/>
        <v>7.6065575878799202E-4</v>
      </c>
      <c r="L409" s="133">
        <f t="shared" si="48"/>
        <v>9.4406138610324624E-5</v>
      </c>
      <c r="M409" s="73">
        <f t="shared" si="49"/>
        <v>0.94488230818732077</v>
      </c>
      <c r="N409" s="43">
        <f t="shared" si="50"/>
        <v>8.9202690157175676E-5</v>
      </c>
      <c r="O409" s="84">
        <f t="shared" si="51"/>
        <v>7</v>
      </c>
      <c r="P409" s="133">
        <f t="shared" si="51"/>
        <v>1.380654339436279E-4</v>
      </c>
      <c r="Q409" s="73">
        <f t="shared" si="52"/>
        <v>0.9272067608111435</v>
      </c>
      <c r="R409" s="43">
        <f t="shared" si="53"/>
        <v>1.2801520378685614E-4</v>
      </c>
      <c r="S409" s="133">
        <f t="shared" si="54"/>
        <v>8.5050575324616785E-6</v>
      </c>
      <c r="T409" s="73">
        <f t="shared" si="55"/>
        <v>0.94488230818732077</v>
      </c>
      <c r="U409" s="43">
        <f t="shared" si="56"/>
        <v>8.0362783925383504E-6</v>
      </c>
      <c r="V409" s="185"/>
      <c r="W409" s="185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  <c r="AI409" s="185"/>
      <c r="AJ409" s="185"/>
      <c r="AK409" s="185"/>
      <c r="AL409" s="185"/>
      <c r="AM409" s="185"/>
      <c r="AN409" s="185"/>
      <c r="AO409" s="185"/>
      <c r="AP409" s="185"/>
      <c r="AQ409" s="185"/>
      <c r="AR409" s="185"/>
      <c r="AS409" s="185"/>
      <c r="AT409" s="185"/>
      <c r="AU409" s="185"/>
      <c r="AV409" s="185"/>
      <c r="AW409" s="185"/>
      <c r="AX409" s="185"/>
      <c r="AY409" s="185"/>
      <c r="AZ409" s="185"/>
      <c r="BA409" s="185"/>
      <c r="BB409" s="185"/>
      <c r="BC409" s="185"/>
      <c r="BD409" s="185"/>
      <c r="BE409" s="185"/>
      <c r="BF409" s="185"/>
      <c r="BG409" s="185"/>
      <c r="BH409" s="185"/>
      <c r="BI409" s="185"/>
      <c r="BJ409" s="185"/>
    </row>
    <row r="410" spans="1:62" x14ac:dyDescent="0.3">
      <c r="A410" s="84">
        <f t="shared" si="57"/>
        <v>8</v>
      </c>
      <c r="B410" s="133">
        <f t="shared" si="57"/>
        <v>8.4758568349335602E-3</v>
      </c>
      <c r="C410" s="73">
        <f t="shared" si="58"/>
        <v>1.0231079249235671</v>
      </c>
      <c r="D410" s="43">
        <f t="shared" si="61"/>
        <v>8.6717162983381071E-3</v>
      </c>
      <c r="E410" s="133">
        <f t="shared" si="59"/>
        <v>4.0883811558543289E-3</v>
      </c>
      <c r="F410" s="73">
        <f t="shared" si="60"/>
        <v>0.96356427967606517</v>
      </c>
      <c r="G410" s="43">
        <f t="shared" si="62"/>
        <v>3.9394180434819751E-3</v>
      </c>
      <c r="H410" s="84">
        <f t="shared" si="45"/>
        <v>8</v>
      </c>
      <c r="I410" s="133">
        <f t="shared" si="45"/>
        <v>5.329836053675985E-4</v>
      </c>
      <c r="J410" s="73">
        <f t="shared" si="46"/>
        <v>0.93090046034123075</v>
      </c>
      <c r="K410" s="43">
        <f t="shared" si="47"/>
        <v>4.9615468359102629E-4</v>
      </c>
      <c r="L410" s="133">
        <f t="shared" si="48"/>
        <v>8.420006957137061E-5</v>
      </c>
      <c r="M410" s="73">
        <f t="shared" si="49"/>
        <v>0.94843926683119295</v>
      </c>
      <c r="N410" s="43">
        <f t="shared" si="50"/>
        <v>7.9858652251406186E-5</v>
      </c>
      <c r="O410" s="84">
        <f t="shared" si="51"/>
        <v>8</v>
      </c>
      <c r="P410" s="133">
        <f t="shared" si="51"/>
        <v>7.1442483272678099E-5</v>
      </c>
      <c r="Q410" s="73">
        <f t="shared" si="52"/>
        <v>0.92230671610802761</v>
      </c>
      <c r="R410" s="43">
        <f t="shared" si="53"/>
        <v>6.5891882137826432E-5</v>
      </c>
      <c r="S410" s="133">
        <f t="shared" si="54"/>
        <v>3.4020230129846714E-6</v>
      </c>
      <c r="T410" s="73">
        <f t="shared" si="55"/>
        <v>0.94843926683119295</v>
      </c>
      <c r="U410" s="43">
        <f t="shared" si="56"/>
        <v>3.2266122121780277E-6</v>
      </c>
      <c r="V410" s="185"/>
      <c r="W410" s="185"/>
      <c r="X410" s="185"/>
      <c r="Y410" s="185"/>
      <c r="Z410" s="185"/>
      <c r="AA410" s="185"/>
      <c r="AB410" s="185"/>
      <c r="AC410" s="185"/>
      <c r="AD410" s="185"/>
      <c r="AE410" s="185"/>
      <c r="AF410" s="185"/>
      <c r="AG410" s="185"/>
      <c r="AH410" s="185"/>
      <c r="AI410" s="185"/>
      <c r="AJ410" s="185"/>
      <c r="AK410" s="185"/>
      <c r="AL410" s="185"/>
      <c r="AM410" s="185"/>
      <c r="AN410" s="185"/>
      <c r="AO410" s="185"/>
      <c r="AP410" s="185"/>
      <c r="AQ410" s="185"/>
      <c r="AR410" s="185"/>
      <c r="AS410" s="185"/>
      <c r="AT410" s="185"/>
      <c r="AU410" s="185"/>
      <c r="AV410" s="185"/>
      <c r="AW410" s="185"/>
      <c r="AX410" s="185"/>
      <c r="AY410" s="185"/>
      <c r="AZ410" s="185"/>
      <c r="BA410" s="185"/>
      <c r="BB410" s="185"/>
      <c r="BC410" s="185"/>
      <c r="BD410" s="185"/>
      <c r="BE410" s="185"/>
      <c r="BF410" s="185"/>
      <c r="BG410" s="185"/>
      <c r="BH410" s="185"/>
      <c r="BI410" s="185"/>
      <c r="BJ410" s="185"/>
    </row>
    <row r="411" spans="1:62" x14ac:dyDescent="0.3">
      <c r="A411" s="84">
        <f t="shared" si="57"/>
        <v>9</v>
      </c>
      <c r="B411" s="133">
        <f t="shared" si="57"/>
        <v>9.9730304625645638E-3</v>
      </c>
      <c r="C411" s="73">
        <f t="shared" si="58"/>
        <v>1.0068381225042489</v>
      </c>
      <c r="D411" s="43">
        <f t="shared" si="61"/>
        <v>1.0041227266606187E-2</v>
      </c>
      <c r="E411" s="133">
        <f t="shared" si="59"/>
        <v>5.7726660491994901E-3</v>
      </c>
      <c r="F411" s="73">
        <f t="shared" si="60"/>
        <v>0.9881862551097893</v>
      </c>
      <c r="G411" s="43">
        <f t="shared" si="62"/>
        <v>5.7044692451578664E-3</v>
      </c>
      <c r="H411" s="84"/>
      <c r="I411" s="133"/>
      <c r="J411" s="73"/>
      <c r="K411" s="43"/>
      <c r="L411" s="133"/>
      <c r="M411" s="73"/>
      <c r="N411" s="43"/>
      <c r="O411" s="84"/>
      <c r="P411" s="133"/>
      <c r="Q411" s="73"/>
      <c r="R411" s="43"/>
      <c r="S411" s="133"/>
      <c r="T411" s="73"/>
      <c r="U411" s="43"/>
      <c r="V411" s="185"/>
      <c r="W411" s="185"/>
      <c r="X411" s="185"/>
      <c r="Y411" s="185"/>
      <c r="Z411" s="185"/>
      <c r="AA411" s="185"/>
      <c r="AB411" s="185"/>
      <c r="AC411" s="185"/>
      <c r="AD411" s="185"/>
      <c r="AE411" s="185"/>
      <c r="AF411" s="185"/>
      <c r="AG411" s="185"/>
      <c r="AH411" s="185"/>
      <c r="AI411" s="185"/>
      <c r="AJ411" s="185"/>
      <c r="AK411" s="185"/>
      <c r="AL411" s="185"/>
      <c r="AM411" s="185"/>
      <c r="AN411" s="185"/>
      <c r="AO411" s="185"/>
      <c r="AP411" s="185"/>
      <c r="AQ411" s="185"/>
      <c r="AR411" s="185"/>
      <c r="AS411" s="185"/>
      <c r="AT411" s="185"/>
      <c r="AU411" s="185"/>
      <c r="AV411" s="185"/>
      <c r="AW411" s="185"/>
      <c r="AX411" s="185"/>
      <c r="AY411" s="185"/>
      <c r="AZ411" s="185"/>
      <c r="BA411" s="185"/>
      <c r="BB411" s="185"/>
      <c r="BC411" s="185"/>
      <c r="BD411" s="185"/>
      <c r="BE411" s="185"/>
      <c r="BF411" s="185"/>
      <c r="BG411" s="185"/>
      <c r="BH411" s="185"/>
      <c r="BI411" s="185"/>
      <c r="BJ411" s="185"/>
    </row>
    <row r="412" spans="1:62" x14ac:dyDescent="0.3">
      <c r="A412" s="84">
        <f t="shared" si="57"/>
        <v>10</v>
      </c>
      <c r="B412" s="133">
        <f t="shared" si="57"/>
        <v>8.0798046558385947E-3</v>
      </c>
      <c r="C412" s="73">
        <f t="shared" si="58"/>
        <v>1.0058545686167564</v>
      </c>
      <c r="D412" s="43">
        <f t="shared" si="61"/>
        <v>8.1271084266061888E-3</v>
      </c>
      <c r="E412" s="133">
        <f t="shared" si="59"/>
        <v>5.0809213698926065E-3</v>
      </c>
      <c r="F412" s="73">
        <f t="shared" si="60"/>
        <v>0.99068992268845246</v>
      </c>
      <c r="G412" s="43">
        <f t="shared" si="62"/>
        <v>5.0336175991250124E-3</v>
      </c>
      <c r="H412" s="84"/>
      <c r="I412" s="133"/>
      <c r="J412" s="73"/>
      <c r="K412" s="43"/>
      <c r="L412" s="133"/>
      <c r="M412" s="73"/>
      <c r="N412" s="43"/>
      <c r="O412" s="84"/>
      <c r="P412" s="133"/>
      <c r="Q412" s="73"/>
      <c r="R412" s="43"/>
      <c r="S412" s="133"/>
      <c r="T412" s="73"/>
      <c r="U412" s="43"/>
      <c r="V412" s="185"/>
      <c r="W412" s="185"/>
      <c r="X412" s="185"/>
      <c r="Y412" s="185"/>
      <c r="Z412" s="185"/>
      <c r="AA412" s="185"/>
      <c r="AB412" s="185"/>
      <c r="AC412" s="185"/>
      <c r="AD412" s="185"/>
      <c r="AE412" s="185"/>
      <c r="AF412" s="185"/>
      <c r="AG412" s="185"/>
      <c r="AH412" s="185"/>
      <c r="AI412" s="185"/>
      <c r="AJ412" s="185"/>
      <c r="AK412" s="185"/>
      <c r="AL412" s="185"/>
      <c r="AM412" s="185"/>
      <c r="AN412" s="185"/>
      <c r="AO412" s="185"/>
      <c r="AP412" s="185"/>
      <c r="AQ412" s="185"/>
      <c r="AR412" s="185"/>
      <c r="AS412" s="185"/>
      <c r="AT412" s="185"/>
      <c r="AU412" s="185"/>
      <c r="AV412" s="185"/>
      <c r="AW412" s="185"/>
      <c r="AX412" s="185"/>
      <c r="AY412" s="185"/>
      <c r="AZ412" s="185"/>
      <c r="BA412" s="185"/>
      <c r="BB412" s="185"/>
      <c r="BC412" s="185"/>
      <c r="BD412" s="185"/>
      <c r="BE412" s="185"/>
      <c r="BF412" s="185"/>
      <c r="BG412" s="185"/>
      <c r="BH412" s="185"/>
      <c r="BI412" s="185"/>
      <c r="BJ412" s="185"/>
    </row>
    <row r="413" spans="1:62" x14ac:dyDescent="0.3">
      <c r="A413" s="84">
        <f t="shared" si="57"/>
        <v>11</v>
      </c>
      <c r="B413" s="133">
        <f t="shared" si="57"/>
        <v>7.7980037495963645E-3</v>
      </c>
      <c r="C413" s="73">
        <f t="shared" si="58"/>
        <v>1.004900454392488</v>
      </c>
      <c r="D413" s="43">
        <f t="shared" si="61"/>
        <v>7.836217511323712E-3</v>
      </c>
      <c r="E413" s="133">
        <f t="shared" si="59"/>
        <v>5.6638013127839806E-3</v>
      </c>
      <c r="F413" s="73">
        <f t="shared" si="60"/>
        <v>0.99325298335570222</v>
      </c>
      <c r="G413" s="43">
        <f t="shared" si="62"/>
        <v>5.6255875510566314E-3</v>
      </c>
      <c r="H413" s="84"/>
      <c r="I413" s="133"/>
      <c r="J413" s="73"/>
      <c r="K413" s="43"/>
      <c r="L413" s="133"/>
      <c r="M413" s="73"/>
      <c r="N413" s="43"/>
      <c r="O413" s="84"/>
      <c r="P413" s="133"/>
      <c r="Q413" s="73"/>
      <c r="R413" s="43"/>
      <c r="S413" s="133"/>
      <c r="T413" s="73"/>
      <c r="U413" s="43"/>
      <c r="V413" s="185"/>
      <c r="W413" s="185"/>
      <c r="X413" s="185"/>
      <c r="Y413" s="185"/>
      <c r="Z413" s="185"/>
      <c r="AA413" s="185"/>
      <c r="AB413" s="185"/>
      <c r="AC413" s="185"/>
      <c r="AD413" s="185"/>
      <c r="AE413" s="185"/>
      <c r="AF413" s="185"/>
      <c r="AG413" s="185"/>
      <c r="AH413" s="185"/>
      <c r="AI413" s="185"/>
      <c r="AJ413" s="185"/>
      <c r="AK413" s="185"/>
      <c r="AL413" s="185"/>
      <c r="AM413" s="185"/>
      <c r="AN413" s="185"/>
      <c r="AO413" s="185"/>
      <c r="AP413" s="185"/>
      <c r="AQ413" s="185"/>
      <c r="AR413" s="185"/>
      <c r="AS413" s="185"/>
      <c r="AT413" s="185"/>
      <c r="AU413" s="185"/>
      <c r="AV413" s="185"/>
      <c r="AW413" s="185"/>
      <c r="AX413" s="185"/>
      <c r="AY413" s="185"/>
      <c r="AZ413" s="185"/>
      <c r="BA413" s="185"/>
      <c r="BB413" s="185"/>
      <c r="BC413" s="185"/>
      <c r="BD413" s="185"/>
      <c r="BE413" s="185"/>
      <c r="BF413" s="185"/>
      <c r="BG413" s="185"/>
      <c r="BH413" s="185"/>
      <c r="BI413" s="185"/>
      <c r="BJ413" s="185"/>
    </row>
    <row r="414" spans="1:62" x14ac:dyDescent="0.3">
      <c r="A414" s="84">
        <f t="shared" si="57"/>
        <v>12</v>
      </c>
      <c r="B414" s="133">
        <f t="shared" si="57"/>
        <v>7.1998147031465598E-3</v>
      </c>
      <c r="C414" s="73">
        <f t="shared" si="58"/>
        <v>1.0032232772011549</v>
      </c>
      <c r="D414" s="43">
        <f t="shared" si="61"/>
        <v>7.2230217017317522E-3</v>
      </c>
      <c r="E414" s="133">
        <f t="shared" si="59"/>
        <v>5.8347529691864597E-3</v>
      </c>
      <c r="F414" s="73">
        <f t="shared" si="60"/>
        <v>0.99602262534373798</v>
      </c>
      <c r="G414" s="43">
        <f t="shared" si="62"/>
        <v>5.8115459706012682E-3</v>
      </c>
      <c r="H414" s="84"/>
      <c r="I414" s="133"/>
      <c r="J414" s="73"/>
      <c r="K414" s="43"/>
      <c r="L414" s="133"/>
      <c r="M414" s="73"/>
      <c r="N414" s="43"/>
      <c r="O414" s="84"/>
      <c r="P414" s="133"/>
      <c r="Q414" s="73"/>
      <c r="R414" s="43"/>
      <c r="S414" s="133"/>
      <c r="T414" s="73"/>
      <c r="U414" s="43"/>
      <c r="V414" s="185"/>
      <c r="W414" s="185"/>
      <c r="X414" s="185"/>
      <c r="Y414" s="185"/>
      <c r="Z414" s="185"/>
      <c r="AA414" s="185"/>
      <c r="AB414" s="185"/>
      <c r="AC414" s="185"/>
      <c r="AD414" s="185"/>
      <c r="AE414" s="185"/>
      <c r="AF414" s="185"/>
      <c r="AG414" s="185"/>
      <c r="AH414" s="185"/>
      <c r="AI414" s="185"/>
      <c r="AJ414" s="185"/>
      <c r="AK414" s="185"/>
      <c r="AL414" s="185"/>
      <c r="AM414" s="185"/>
      <c r="AN414" s="185"/>
      <c r="AO414" s="185"/>
      <c r="AP414" s="185"/>
      <c r="AQ414" s="185"/>
      <c r="AR414" s="185"/>
      <c r="AS414" s="185"/>
      <c r="AT414" s="185"/>
      <c r="AU414" s="185"/>
      <c r="AV414" s="185"/>
      <c r="AW414" s="185"/>
      <c r="AX414" s="185"/>
      <c r="AY414" s="185"/>
      <c r="AZ414" s="185"/>
      <c r="BA414" s="185"/>
      <c r="BB414" s="185"/>
      <c r="BC414" s="185"/>
      <c r="BD414" s="185"/>
      <c r="BE414" s="185"/>
      <c r="BF414" s="185"/>
      <c r="BG414" s="185"/>
      <c r="BH414" s="185"/>
      <c r="BI414" s="185"/>
      <c r="BJ414" s="185"/>
    </row>
    <row r="415" spans="1:62" x14ac:dyDescent="0.3">
      <c r="A415" s="84">
        <f t="shared" si="57"/>
        <v>13</v>
      </c>
      <c r="B415" s="133">
        <f t="shared" si="57"/>
        <v>6.8567773826706049E-3</v>
      </c>
      <c r="C415" s="73">
        <f t="shared" si="58"/>
        <v>1.0022350806451734</v>
      </c>
      <c r="D415" s="43">
        <f t="shared" si="61"/>
        <v>6.8721028330868753E-3</v>
      </c>
      <c r="E415" s="133">
        <f t="shared" si="59"/>
        <v>6.6824237032551406E-3</v>
      </c>
      <c r="F415" s="73">
        <f t="shared" si="60"/>
        <v>0.99770660300860525</v>
      </c>
      <c r="G415" s="43">
        <f t="shared" si="62"/>
        <v>6.6670982528388703E-3</v>
      </c>
      <c r="H415" s="84"/>
      <c r="I415" s="133"/>
      <c r="J415" s="73"/>
      <c r="K415" s="43"/>
      <c r="L415" s="133"/>
      <c r="M415" s="73"/>
      <c r="N415" s="43"/>
      <c r="O415" s="84"/>
      <c r="P415" s="133"/>
      <c r="Q415" s="73"/>
      <c r="R415" s="43"/>
      <c r="S415" s="133"/>
      <c r="T415" s="73"/>
      <c r="U415" s="43"/>
      <c r="V415" s="185"/>
      <c r="W415" s="185"/>
      <c r="X415" s="185"/>
      <c r="Y415" s="185"/>
      <c r="Z415" s="185"/>
      <c r="AA415" s="185"/>
      <c r="AB415" s="185"/>
      <c r="AC415" s="185"/>
      <c r="AD415" s="185"/>
      <c r="AE415" s="185"/>
      <c r="AF415" s="185"/>
      <c r="AG415" s="185"/>
      <c r="AH415" s="185"/>
      <c r="AI415" s="185"/>
      <c r="AJ415" s="185"/>
      <c r="AK415" s="185"/>
      <c r="AL415" s="185"/>
      <c r="AM415" s="185"/>
      <c r="AN415" s="185"/>
      <c r="AO415" s="185"/>
      <c r="AP415" s="185"/>
      <c r="AQ415" s="185"/>
      <c r="AR415" s="185"/>
      <c r="AS415" s="185"/>
      <c r="AT415" s="185"/>
      <c r="AU415" s="185"/>
      <c r="AV415" s="185"/>
      <c r="AW415" s="185"/>
      <c r="AX415" s="185"/>
      <c r="AY415" s="185"/>
      <c r="AZ415" s="185"/>
      <c r="BA415" s="185"/>
      <c r="BB415" s="185"/>
      <c r="BC415" s="185"/>
      <c r="BD415" s="185"/>
      <c r="BE415" s="185"/>
      <c r="BF415" s="185"/>
      <c r="BG415" s="185"/>
      <c r="BH415" s="185"/>
      <c r="BI415" s="185"/>
      <c r="BJ415" s="185"/>
    </row>
    <row r="416" spans="1:62" x14ac:dyDescent="0.3">
      <c r="A416" s="84">
        <f t="shared" si="57"/>
        <v>14</v>
      </c>
      <c r="B416" s="133">
        <f t="shared" si="57"/>
        <v>6.4890753953505123E-3</v>
      </c>
      <c r="C416" s="73">
        <f t="shared" si="58"/>
        <v>0.99999999999999978</v>
      </c>
      <c r="D416" s="43">
        <f t="shared" si="61"/>
        <v>6.4890753953505105E-3</v>
      </c>
      <c r="E416" s="133">
        <f t="shared" si="59"/>
        <v>7.0535277135882184E-3</v>
      </c>
      <c r="F416" s="73">
        <f t="shared" si="60"/>
        <v>0.99999999999999978</v>
      </c>
      <c r="G416" s="43">
        <f t="shared" si="62"/>
        <v>7.0535277135882167E-3</v>
      </c>
      <c r="H416" s="84"/>
      <c r="I416" s="133"/>
      <c r="J416" s="73"/>
      <c r="K416" s="43"/>
      <c r="L416" s="133"/>
      <c r="M416" s="73"/>
      <c r="N416" s="43"/>
      <c r="O416" s="84"/>
      <c r="P416" s="133"/>
      <c r="Q416" s="73"/>
      <c r="R416" s="43"/>
      <c r="S416" s="133"/>
      <c r="T416" s="73"/>
      <c r="U416" s="43"/>
      <c r="V416" s="185"/>
      <c r="W416" s="185"/>
      <c r="X416" s="185"/>
      <c r="Y416" s="185"/>
      <c r="Z416" s="185"/>
      <c r="AA416" s="185"/>
      <c r="AB416" s="185"/>
      <c r="AC416" s="185"/>
      <c r="AD416" s="185"/>
      <c r="AE416" s="185"/>
      <c r="AF416" s="185"/>
      <c r="AG416" s="185"/>
      <c r="AH416" s="185"/>
      <c r="AI416" s="185"/>
      <c r="AJ416" s="185"/>
      <c r="AK416" s="185"/>
      <c r="AL416" s="185"/>
      <c r="AM416" s="185"/>
      <c r="AN416" s="185"/>
      <c r="AO416" s="185"/>
      <c r="AP416" s="185"/>
      <c r="AQ416" s="185"/>
      <c r="AR416" s="185"/>
      <c r="AS416" s="185"/>
      <c r="AT416" s="185"/>
      <c r="AU416" s="185"/>
      <c r="AV416" s="185"/>
      <c r="AW416" s="185"/>
      <c r="AX416" s="185"/>
      <c r="AY416" s="185"/>
      <c r="AZ416" s="185"/>
      <c r="BA416" s="185"/>
      <c r="BB416" s="185"/>
      <c r="BC416" s="185"/>
      <c r="BD416" s="185"/>
      <c r="BE416" s="185"/>
      <c r="BF416" s="185"/>
      <c r="BG416" s="185"/>
      <c r="BH416" s="185"/>
      <c r="BI416" s="185"/>
      <c r="BJ416" s="185"/>
    </row>
    <row r="417" spans="1:62" x14ac:dyDescent="0.3">
      <c r="A417" s="84">
        <f t="shared" si="57"/>
        <v>15</v>
      </c>
      <c r="B417" s="133">
        <f t="shared" si="57"/>
        <v>6.1519916151472811E-3</v>
      </c>
      <c r="C417" s="73">
        <f t="shared" si="58"/>
        <v>1</v>
      </c>
      <c r="D417" s="43">
        <f t="shared" si="61"/>
        <v>6.1519916151472811E-3</v>
      </c>
      <c r="E417" s="133">
        <f t="shared" si="59"/>
        <v>7.8583896580768416E-3</v>
      </c>
      <c r="F417" s="73">
        <f t="shared" si="60"/>
        <v>1</v>
      </c>
      <c r="G417" s="43">
        <f t="shared" si="62"/>
        <v>7.8583896580768416E-3</v>
      </c>
      <c r="H417" s="84"/>
      <c r="I417" s="133"/>
      <c r="J417" s="73"/>
      <c r="K417" s="43"/>
      <c r="L417" s="133"/>
      <c r="M417" s="73"/>
      <c r="N417" s="43"/>
      <c r="O417" s="84"/>
      <c r="P417" s="133"/>
      <c r="Q417" s="73"/>
      <c r="R417" s="43"/>
      <c r="S417" s="133"/>
      <c r="T417" s="73"/>
      <c r="U417" s="43"/>
      <c r="V417" s="185"/>
      <c r="W417" s="185"/>
      <c r="X417" s="185"/>
      <c r="Y417" s="185"/>
      <c r="Z417" s="185"/>
      <c r="AA417" s="185"/>
      <c r="AB417" s="185"/>
      <c r="AC417" s="185"/>
      <c r="AD417" s="185"/>
      <c r="AE417" s="185"/>
      <c r="AF417" s="185"/>
      <c r="AG417" s="185"/>
      <c r="AH417" s="185"/>
      <c r="AI417" s="185"/>
      <c r="AJ417" s="185"/>
      <c r="AK417" s="185"/>
      <c r="AL417" s="185"/>
      <c r="AM417" s="185"/>
      <c r="AN417" s="185"/>
      <c r="AO417" s="185"/>
      <c r="AP417" s="185"/>
      <c r="AQ417" s="185"/>
      <c r="AR417" s="185"/>
      <c r="AS417" s="185"/>
      <c r="AT417" s="185"/>
      <c r="AU417" s="185"/>
      <c r="AV417" s="185"/>
      <c r="AW417" s="185"/>
      <c r="AX417" s="185"/>
      <c r="AY417" s="185"/>
      <c r="AZ417" s="185"/>
      <c r="BA417" s="185"/>
      <c r="BB417" s="185"/>
      <c r="BC417" s="185"/>
      <c r="BD417" s="185"/>
      <c r="BE417" s="185"/>
      <c r="BF417" s="185"/>
      <c r="BG417" s="185"/>
      <c r="BH417" s="185"/>
      <c r="BI417" s="185"/>
      <c r="BJ417" s="185"/>
    </row>
    <row r="418" spans="1:62" x14ac:dyDescent="0.3">
      <c r="A418" s="84">
        <f t="shared" si="57"/>
        <v>16</v>
      </c>
      <c r="B418" s="133">
        <f t="shared" si="57"/>
        <v>5.7168161714029912E-3</v>
      </c>
      <c r="C418" s="73">
        <f t="shared" si="58"/>
        <v>1</v>
      </c>
      <c r="D418" s="43">
        <f t="shared" si="61"/>
        <v>5.7168161714029912E-3</v>
      </c>
      <c r="E418" s="133">
        <f t="shared" si="59"/>
        <v>8.2212721127952072E-3</v>
      </c>
      <c r="F418" s="73">
        <f t="shared" si="60"/>
        <v>1</v>
      </c>
      <c r="G418" s="43">
        <f t="shared" si="62"/>
        <v>8.2212721127952072E-3</v>
      </c>
      <c r="H418" s="84"/>
      <c r="I418" s="133"/>
      <c r="J418" s="73"/>
      <c r="K418" s="43"/>
      <c r="L418" s="133"/>
      <c r="M418" s="73"/>
      <c r="N418" s="43"/>
      <c r="O418" s="84"/>
      <c r="P418" s="133"/>
      <c r="Q418" s="73"/>
      <c r="R418" s="43"/>
      <c r="S418" s="133"/>
      <c r="T418" s="73"/>
      <c r="U418" s="43"/>
      <c r="V418" s="185"/>
      <c r="W418" s="185"/>
      <c r="X418" s="185"/>
      <c r="Y418" s="185"/>
      <c r="Z418" s="185"/>
      <c r="AA418" s="185"/>
      <c r="AB418" s="185"/>
      <c r="AC418" s="185"/>
      <c r="AD418" s="185"/>
      <c r="AE418" s="185"/>
      <c r="AF418" s="185"/>
      <c r="AG418" s="185"/>
      <c r="AH418" s="185"/>
      <c r="AI418" s="185"/>
      <c r="AJ418" s="185"/>
      <c r="AK418" s="185"/>
      <c r="AL418" s="185"/>
      <c r="AM418" s="185"/>
      <c r="AN418" s="185"/>
      <c r="AO418" s="185"/>
      <c r="AP418" s="185"/>
      <c r="AQ418" s="185"/>
      <c r="AR418" s="185"/>
      <c r="AS418" s="185"/>
      <c r="AT418" s="185"/>
      <c r="AU418" s="185"/>
      <c r="AV418" s="185"/>
      <c r="AW418" s="185"/>
      <c r="AX418" s="185"/>
      <c r="AY418" s="185"/>
      <c r="AZ418" s="185"/>
      <c r="BA418" s="185"/>
      <c r="BB418" s="185"/>
      <c r="BC418" s="185"/>
      <c r="BD418" s="185"/>
      <c r="BE418" s="185"/>
      <c r="BF418" s="185"/>
      <c r="BG418" s="185"/>
      <c r="BH418" s="185"/>
      <c r="BI418" s="185"/>
      <c r="BJ418" s="185"/>
    </row>
    <row r="419" spans="1:62" x14ac:dyDescent="0.3">
      <c r="A419" s="84">
        <f t="shared" ref="A419:B434" si="63">A224</f>
        <v>17</v>
      </c>
      <c r="B419" s="133">
        <f t="shared" si="63"/>
        <v>5.2569760608145635E-3</v>
      </c>
      <c r="C419" s="73">
        <f t="shared" si="58"/>
        <v>1</v>
      </c>
      <c r="D419" s="43">
        <f t="shared" si="61"/>
        <v>5.2569760608145635E-3</v>
      </c>
      <c r="E419" s="133">
        <f t="shared" si="59"/>
        <v>8.4857794020547651E-3</v>
      </c>
      <c r="F419" s="73">
        <f t="shared" si="60"/>
        <v>1</v>
      </c>
      <c r="G419" s="43">
        <f t="shared" si="62"/>
        <v>8.4857794020547651E-3</v>
      </c>
      <c r="H419" s="84"/>
      <c r="I419" s="133"/>
      <c r="J419" s="73"/>
      <c r="K419" s="43"/>
      <c r="L419" s="133"/>
      <c r="M419" s="73"/>
      <c r="N419" s="43"/>
      <c r="O419" s="84"/>
      <c r="P419" s="133"/>
      <c r="Q419" s="73"/>
      <c r="R419" s="43"/>
      <c r="S419" s="133"/>
      <c r="T419" s="73"/>
      <c r="U419" s="43"/>
      <c r="V419" s="185"/>
      <c r="W419" s="185"/>
      <c r="X419" s="185"/>
      <c r="Y419" s="185"/>
      <c r="Z419" s="185"/>
      <c r="AA419" s="185"/>
      <c r="AB419" s="185"/>
      <c r="AC419" s="185"/>
      <c r="AD419" s="185"/>
      <c r="AE419" s="185"/>
      <c r="AF419" s="185"/>
      <c r="AG419" s="185"/>
      <c r="AH419" s="185"/>
      <c r="AI419" s="185"/>
      <c r="AJ419" s="185"/>
      <c r="AK419" s="185"/>
      <c r="AL419" s="185"/>
      <c r="AM419" s="185"/>
      <c r="AN419" s="185"/>
      <c r="AO419" s="185"/>
      <c r="AP419" s="185"/>
      <c r="AQ419" s="185"/>
      <c r="AR419" s="185"/>
      <c r="AS419" s="185"/>
      <c r="AT419" s="185"/>
      <c r="AU419" s="185"/>
      <c r="AV419" s="185"/>
      <c r="AW419" s="185"/>
      <c r="AX419" s="185"/>
      <c r="AY419" s="185"/>
      <c r="AZ419" s="185"/>
      <c r="BA419" s="185"/>
      <c r="BB419" s="185"/>
      <c r="BC419" s="185"/>
      <c r="BD419" s="185"/>
      <c r="BE419" s="185"/>
      <c r="BF419" s="185"/>
      <c r="BG419" s="185"/>
      <c r="BH419" s="185"/>
      <c r="BI419" s="185"/>
      <c r="BJ419" s="185"/>
    </row>
    <row r="420" spans="1:62" x14ac:dyDescent="0.3">
      <c r="A420" s="84">
        <f t="shared" si="63"/>
        <v>18</v>
      </c>
      <c r="B420" s="133">
        <f t="shared" si="63"/>
        <v>4.8410787474771873E-3</v>
      </c>
      <c r="C420" s="73">
        <f t="shared" si="58"/>
        <v>0.99999999999999978</v>
      </c>
      <c r="D420" s="43">
        <f t="shared" si="61"/>
        <v>4.8410787474771864E-3</v>
      </c>
      <c r="E420" s="133">
        <f t="shared" si="59"/>
        <v>8.4815268732885349E-3</v>
      </c>
      <c r="F420" s="73">
        <f t="shared" si="60"/>
        <v>0.99999999999999978</v>
      </c>
      <c r="G420" s="43">
        <f t="shared" si="62"/>
        <v>8.4815268732885331E-3</v>
      </c>
      <c r="H420" s="84"/>
      <c r="I420" s="133"/>
      <c r="J420" s="73"/>
      <c r="K420" s="43"/>
      <c r="L420" s="133"/>
      <c r="M420" s="73"/>
      <c r="N420" s="43"/>
      <c r="O420" s="84"/>
      <c r="P420" s="133"/>
      <c r="Q420" s="73"/>
      <c r="R420" s="43"/>
      <c r="S420" s="133"/>
      <c r="T420" s="73"/>
      <c r="U420" s="43"/>
      <c r="V420" s="185"/>
      <c r="W420" s="185"/>
      <c r="X420" s="185"/>
      <c r="Y420" s="185"/>
      <c r="Z420" s="185"/>
      <c r="AA420" s="185"/>
      <c r="AB420" s="185"/>
      <c r="AC420" s="185"/>
      <c r="AD420" s="185"/>
      <c r="AE420" s="185"/>
      <c r="AF420" s="185"/>
      <c r="AG420" s="185"/>
      <c r="AH420" s="185"/>
      <c r="AI420" s="185"/>
      <c r="AJ420" s="185"/>
      <c r="AK420" s="185"/>
      <c r="AL420" s="185"/>
      <c r="AM420" s="185"/>
      <c r="AN420" s="185"/>
      <c r="AO420" s="185"/>
      <c r="AP420" s="185"/>
      <c r="AQ420" s="185"/>
      <c r="AR420" s="185"/>
      <c r="AS420" s="185"/>
      <c r="AT420" s="185"/>
      <c r="AU420" s="185"/>
      <c r="AV420" s="185"/>
      <c r="AW420" s="185"/>
      <c r="AX420" s="185"/>
      <c r="AY420" s="185"/>
      <c r="AZ420" s="185"/>
      <c r="BA420" s="185"/>
      <c r="BB420" s="185"/>
      <c r="BC420" s="185"/>
      <c r="BD420" s="185"/>
      <c r="BE420" s="185"/>
      <c r="BF420" s="185"/>
      <c r="BG420" s="185"/>
      <c r="BH420" s="185"/>
      <c r="BI420" s="185"/>
      <c r="BJ420" s="185"/>
    </row>
    <row r="421" spans="1:62" x14ac:dyDescent="0.3">
      <c r="A421" s="84">
        <f t="shared" si="63"/>
        <v>19</v>
      </c>
      <c r="B421" s="133">
        <f t="shared" si="63"/>
        <v>4.8081925250183354E-3</v>
      </c>
      <c r="C421" s="73">
        <f t="shared" si="58"/>
        <v>1</v>
      </c>
      <c r="D421" s="43">
        <f t="shared" si="61"/>
        <v>4.8081925250183354E-3</v>
      </c>
      <c r="E421" s="133">
        <f t="shared" si="59"/>
        <v>8.7721163389809752E-3</v>
      </c>
      <c r="F421" s="73">
        <f t="shared" si="60"/>
        <v>1</v>
      </c>
      <c r="G421" s="43">
        <f t="shared" si="62"/>
        <v>8.7721163389809752E-3</v>
      </c>
      <c r="H421" s="84"/>
      <c r="I421" s="133"/>
      <c r="J421" s="73"/>
      <c r="K421" s="43"/>
      <c r="L421" s="133"/>
      <c r="M421" s="73"/>
      <c r="N421" s="43"/>
      <c r="O421" s="84"/>
      <c r="P421" s="133"/>
      <c r="Q421" s="73"/>
      <c r="R421" s="43"/>
      <c r="S421" s="133"/>
      <c r="T421" s="73"/>
      <c r="U421" s="43"/>
      <c r="V421" s="185"/>
      <c r="W421" s="185"/>
      <c r="X421" s="185"/>
      <c r="Y421" s="185"/>
      <c r="Z421" s="185"/>
      <c r="AA421" s="185"/>
      <c r="AB421" s="185"/>
      <c r="AC421" s="185"/>
      <c r="AD421" s="185"/>
      <c r="AE421" s="185"/>
      <c r="AF421" s="185"/>
      <c r="AG421" s="185"/>
      <c r="AH421" s="185"/>
      <c r="AI421" s="185"/>
      <c r="AJ421" s="185"/>
      <c r="AK421" s="185"/>
      <c r="AL421" s="185"/>
      <c r="AM421" s="185"/>
      <c r="AN421" s="185"/>
      <c r="AO421" s="185"/>
      <c r="AP421" s="185"/>
      <c r="AQ421" s="185"/>
      <c r="AR421" s="185"/>
      <c r="AS421" s="185"/>
      <c r="AT421" s="185"/>
      <c r="AU421" s="185"/>
      <c r="AV421" s="185"/>
      <c r="AW421" s="185"/>
      <c r="AX421" s="185"/>
      <c r="AY421" s="185"/>
      <c r="AZ421" s="185"/>
      <c r="BA421" s="185"/>
      <c r="BB421" s="185"/>
      <c r="BC421" s="185"/>
      <c r="BD421" s="185"/>
      <c r="BE421" s="185"/>
      <c r="BF421" s="185"/>
      <c r="BG421" s="185"/>
      <c r="BH421" s="185"/>
      <c r="BI421" s="185"/>
      <c r="BJ421" s="185"/>
    </row>
    <row r="422" spans="1:62" x14ac:dyDescent="0.3">
      <c r="A422" s="84">
        <f t="shared" si="63"/>
        <v>20</v>
      </c>
      <c r="B422" s="133">
        <f t="shared" si="63"/>
        <v>4.3815221388065076E-3</v>
      </c>
      <c r="C422" s="73">
        <f t="shared" si="58"/>
        <v>1</v>
      </c>
      <c r="D422" s="43">
        <f t="shared" si="61"/>
        <v>4.3815221388065076E-3</v>
      </c>
      <c r="E422" s="133">
        <f t="shared" si="59"/>
        <v>8.9450525088076958E-3</v>
      </c>
      <c r="F422" s="73">
        <f t="shared" si="60"/>
        <v>1</v>
      </c>
      <c r="G422" s="43">
        <f t="shared" si="62"/>
        <v>8.9450525088076958E-3</v>
      </c>
      <c r="H422" s="84"/>
      <c r="I422" s="133"/>
      <c r="J422" s="73"/>
      <c r="K422" s="43"/>
      <c r="L422" s="133"/>
      <c r="M422" s="73"/>
      <c r="N422" s="43"/>
      <c r="O422" s="84"/>
      <c r="P422" s="133"/>
      <c r="Q422" s="73"/>
      <c r="R422" s="43"/>
      <c r="S422" s="133"/>
      <c r="T422" s="73"/>
      <c r="U422" s="43"/>
      <c r="V422" s="185"/>
      <c r="W422" s="185"/>
      <c r="X422" s="185"/>
      <c r="Y422" s="185"/>
      <c r="Z422" s="185"/>
      <c r="AA422" s="185"/>
      <c r="AB422" s="185"/>
      <c r="AC422" s="185"/>
      <c r="AD422" s="185"/>
      <c r="AE422" s="185"/>
      <c r="AF422" s="185"/>
      <c r="AG422" s="185"/>
      <c r="AH422" s="185"/>
      <c r="AI422" s="185"/>
      <c r="AJ422" s="185"/>
      <c r="AK422" s="185"/>
      <c r="AL422" s="185"/>
      <c r="AM422" s="185"/>
      <c r="AN422" s="185"/>
      <c r="AO422" s="185"/>
      <c r="AP422" s="185"/>
      <c r="AQ422" s="185"/>
      <c r="AR422" s="185"/>
      <c r="AS422" s="185"/>
      <c r="AT422" s="185"/>
      <c r="AU422" s="185"/>
      <c r="AV422" s="185"/>
      <c r="AW422" s="185"/>
      <c r="AX422" s="185"/>
      <c r="AY422" s="185"/>
      <c r="AZ422" s="185"/>
      <c r="BA422" s="185"/>
      <c r="BB422" s="185"/>
      <c r="BC422" s="185"/>
      <c r="BD422" s="185"/>
      <c r="BE422" s="185"/>
      <c r="BF422" s="185"/>
      <c r="BG422" s="185"/>
      <c r="BH422" s="185"/>
      <c r="BI422" s="185"/>
      <c r="BJ422" s="185"/>
    </row>
    <row r="423" spans="1:62" x14ac:dyDescent="0.3">
      <c r="A423" s="84">
        <f t="shared" si="63"/>
        <v>21</v>
      </c>
      <c r="B423" s="133">
        <f t="shared" si="63"/>
        <v>4.1799522752871661E-3</v>
      </c>
      <c r="C423" s="73">
        <f t="shared" si="58"/>
        <v>1</v>
      </c>
      <c r="D423" s="43">
        <f t="shared" si="61"/>
        <v>4.1799522752871661E-3</v>
      </c>
      <c r="E423" s="133">
        <f t="shared" si="59"/>
        <v>8.6014481844962441E-3</v>
      </c>
      <c r="F423" s="73">
        <f t="shared" si="60"/>
        <v>1</v>
      </c>
      <c r="G423" s="43">
        <f t="shared" si="62"/>
        <v>8.6014481844962441E-3</v>
      </c>
      <c r="H423" s="84"/>
      <c r="I423" s="133"/>
      <c r="J423" s="73"/>
      <c r="K423" s="43"/>
      <c r="L423" s="133"/>
      <c r="M423" s="73"/>
      <c r="N423" s="43"/>
      <c r="O423" s="84"/>
      <c r="P423" s="133"/>
      <c r="Q423" s="73"/>
      <c r="R423" s="43"/>
      <c r="S423" s="133"/>
      <c r="T423" s="73"/>
      <c r="U423" s="43"/>
      <c r="V423" s="185"/>
      <c r="W423" s="185"/>
      <c r="X423" s="185"/>
      <c r="Y423" s="185"/>
      <c r="Z423" s="185"/>
      <c r="AA423" s="185"/>
      <c r="AB423" s="185"/>
      <c r="AC423" s="185"/>
      <c r="AD423" s="185"/>
      <c r="AE423" s="185"/>
      <c r="AF423" s="185"/>
      <c r="AG423" s="185"/>
      <c r="AH423" s="185"/>
      <c r="AI423" s="185"/>
      <c r="AJ423" s="185"/>
      <c r="AK423" s="185"/>
      <c r="AL423" s="185"/>
      <c r="AM423" s="185"/>
      <c r="AN423" s="185"/>
      <c r="AO423" s="185"/>
      <c r="AP423" s="185"/>
      <c r="AQ423" s="185"/>
      <c r="AR423" s="185"/>
      <c r="AS423" s="185"/>
      <c r="AT423" s="185"/>
      <c r="AU423" s="185"/>
      <c r="AV423" s="185"/>
      <c r="AW423" s="185"/>
      <c r="AX423" s="185"/>
      <c r="AY423" s="185"/>
      <c r="AZ423" s="185"/>
      <c r="BA423" s="185"/>
      <c r="BB423" s="185"/>
      <c r="BC423" s="185"/>
      <c r="BD423" s="185"/>
      <c r="BE423" s="185"/>
      <c r="BF423" s="185"/>
      <c r="BG423" s="185"/>
      <c r="BH423" s="185"/>
      <c r="BI423" s="185"/>
      <c r="BJ423" s="185"/>
    </row>
    <row r="424" spans="1:62" x14ac:dyDescent="0.3">
      <c r="A424" s="84">
        <f t="shared" si="63"/>
        <v>22</v>
      </c>
      <c r="B424" s="133">
        <f t="shared" si="63"/>
        <v>3.870368181105561E-3</v>
      </c>
      <c r="C424" s="73">
        <f t="shared" si="58"/>
        <v>1</v>
      </c>
      <c r="D424" s="43">
        <f t="shared" si="61"/>
        <v>3.870368181105561E-3</v>
      </c>
      <c r="E424" s="133">
        <f t="shared" si="59"/>
        <v>8.4806763675352882E-3</v>
      </c>
      <c r="F424" s="73">
        <f t="shared" si="60"/>
        <v>1</v>
      </c>
      <c r="G424" s="43">
        <f t="shared" si="62"/>
        <v>8.4806763675352882E-3</v>
      </c>
      <c r="H424" s="84"/>
      <c r="I424" s="133"/>
      <c r="J424" s="73"/>
      <c r="K424" s="43"/>
      <c r="L424" s="133"/>
      <c r="M424" s="73"/>
      <c r="N424" s="43"/>
      <c r="O424" s="84"/>
      <c r="P424" s="133"/>
      <c r="Q424" s="73"/>
      <c r="R424" s="43"/>
      <c r="S424" s="133"/>
      <c r="T424" s="73"/>
      <c r="U424" s="43"/>
      <c r="V424" s="185"/>
      <c r="W424" s="185"/>
      <c r="X424" s="185"/>
      <c r="Y424" s="185"/>
      <c r="Z424" s="185"/>
      <c r="AA424" s="185"/>
      <c r="AB424" s="185"/>
      <c r="AC424" s="185"/>
      <c r="AD424" s="185"/>
      <c r="AE424" s="185"/>
      <c r="AF424" s="185"/>
      <c r="AG424" s="185"/>
      <c r="AH424" s="185"/>
      <c r="AI424" s="185"/>
      <c r="AJ424" s="185"/>
      <c r="AK424" s="185"/>
      <c r="AL424" s="185"/>
      <c r="AM424" s="185"/>
      <c r="AN424" s="185"/>
      <c r="AO424" s="185"/>
      <c r="AP424" s="185"/>
      <c r="AQ424" s="185"/>
      <c r="AR424" s="185"/>
      <c r="AS424" s="185"/>
      <c r="AT424" s="185"/>
      <c r="AU424" s="185"/>
      <c r="AV424" s="185"/>
      <c r="AW424" s="185"/>
      <c r="AX424" s="185"/>
      <c r="AY424" s="185"/>
      <c r="AZ424" s="185"/>
      <c r="BA424" s="185"/>
      <c r="BB424" s="185"/>
      <c r="BC424" s="185"/>
      <c r="BD424" s="185"/>
      <c r="BE424" s="185"/>
      <c r="BF424" s="185"/>
      <c r="BG424" s="185"/>
      <c r="BH424" s="185"/>
      <c r="BI424" s="185"/>
      <c r="BJ424" s="185"/>
    </row>
    <row r="425" spans="1:62" x14ac:dyDescent="0.3">
      <c r="A425" s="84">
        <f t="shared" si="63"/>
        <v>23</v>
      </c>
      <c r="B425" s="133">
        <f t="shared" si="63"/>
        <v>3.8686671695990688E-3</v>
      </c>
      <c r="C425" s="73">
        <f t="shared" si="58"/>
        <v>1</v>
      </c>
      <c r="D425" s="43">
        <f t="shared" si="61"/>
        <v>3.8686671695990688E-3</v>
      </c>
      <c r="E425" s="133">
        <f t="shared" si="59"/>
        <v>8.986443788799009E-3</v>
      </c>
      <c r="F425" s="73">
        <f t="shared" si="60"/>
        <v>1</v>
      </c>
      <c r="G425" s="43">
        <f t="shared" si="62"/>
        <v>8.986443788799009E-3</v>
      </c>
      <c r="H425" s="84"/>
      <c r="I425" s="133"/>
      <c r="J425" s="73"/>
      <c r="K425" s="43"/>
      <c r="L425" s="133"/>
      <c r="M425" s="73"/>
      <c r="N425" s="43"/>
      <c r="O425" s="84"/>
      <c r="P425" s="133"/>
      <c r="Q425" s="73"/>
      <c r="R425" s="43"/>
      <c r="S425" s="133"/>
      <c r="T425" s="73"/>
      <c r="U425" s="43"/>
      <c r="V425" s="185"/>
      <c r="W425" s="185"/>
      <c r="X425" s="185"/>
      <c r="Y425" s="185"/>
      <c r="Z425" s="185"/>
      <c r="AA425" s="185"/>
      <c r="AB425" s="185"/>
      <c r="AC425" s="185"/>
      <c r="AD425" s="185"/>
      <c r="AE425" s="185"/>
      <c r="AF425" s="185"/>
      <c r="AG425" s="185"/>
      <c r="AH425" s="185"/>
      <c r="AI425" s="185"/>
      <c r="AJ425" s="185"/>
      <c r="AK425" s="185"/>
      <c r="AL425" s="185"/>
      <c r="AM425" s="185"/>
      <c r="AN425" s="185"/>
      <c r="AO425" s="185"/>
      <c r="AP425" s="185"/>
      <c r="AQ425" s="185"/>
      <c r="AR425" s="185"/>
      <c r="AS425" s="185"/>
      <c r="AT425" s="185"/>
      <c r="AU425" s="185"/>
      <c r="AV425" s="185"/>
      <c r="AW425" s="185"/>
      <c r="AX425" s="185"/>
      <c r="AY425" s="185"/>
      <c r="AZ425" s="185"/>
      <c r="BA425" s="185"/>
      <c r="BB425" s="185"/>
      <c r="BC425" s="185"/>
      <c r="BD425" s="185"/>
      <c r="BE425" s="185"/>
      <c r="BF425" s="185"/>
      <c r="BG425" s="185"/>
      <c r="BH425" s="185"/>
      <c r="BI425" s="185"/>
      <c r="BJ425" s="185"/>
    </row>
    <row r="426" spans="1:62" x14ac:dyDescent="0.3">
      <c r="A426" s="84">
        <f t="shared" si="63"/>
        <v>24</v>
      </c>
      <c r="B426" s="133">
        <f t="shared" si="63"/>
        <v>3.6551902255342805E-3</v>
      </c>
      <c r="C426" s="73">
        <f t="shared" si="58"/>
        <v>1</v>
      </c>
      <c r="D426" s="43">
        <f t="shared" si="61"/>
        <v>3.6551902255342805E-3</v>
      </c>
      <c r="E426" s="133">
        <f t="shared" si="59"/>
        <v>8.3417604278384141E-3</v>
      </c>
      <c r="F426" s="73">
        <f t="shared" si="60"/>
        <v>1</v>
      </c>
      <c r="G426" s="43">
        <f t="shared" si="62"/>
        <v>8.3417604278384141E-3</v>
      </c>
      <c r="H426" s="84"/>
      <c r="I426" s="133"/>
      <c r="J426" s="73"/>
      <c r="K426" s="43"/>
      <c r="L426" s="133"/>
      <c r="M426" s="73"/>
      <c r="N426" s="43"/>
      <c r="O426" s="84"/>
      <c r="P426" s="133"/>
      <c r="Q426" s="73"/>
      <c r="R426" s="43"/>
      <c r="S426" s="133"/>
      <c r="T426" s="73"/>
      <c r="U426" s="43"/>
      <c r="V426" s="185"/>
      <c r="W426" s="185"/>
      <c r="X426" s="185"/>
      <c r="Y426" s="185"/>
      <c r="Z426" s="185"/>
      <c r="AA426" s="185"/>
      <c r="AB426" s="185"/>
      <c r="AC426" s="185"/>
      <c r="AD426" s="185"/>
      <c r="AE426" s="185"/>
      <c r="AF426" s="185"/>
      <c r="AG426" s="185"/>
      <c r="AH426" s="185"/>
      <c r="AI426" s="185"/>
      <c r="AJ426" s="185"/>
      <c r="AK426" s="185"/>
      <c r="AL426" s="185"/>
      <c r="AM426" s="185"/>
      <c r="AN426" s="185"/>
      <c r="AO426" s="185"/>
      <c r="AP426" s="185"/>
      <c r="AQ426" s="185"/>
      <c r="AR426" s="185"/>
      <c r="AS426" s="185"/>
      <c r="AT426" s="185"/>
      <c r="AU426" s="185"/>
      <c r="AV426" s="185"/>
      <c r="AW426" s="185"/>
      <c r="AX426" s="185"/>
      <c r="AY426" s="185"/>
      <c r="AZ426" s="185"/>
      <c r="BA426" s="185"/>
      <c r="BB426" s="185"/>
      <c r="BC426" s="185"/>
      <c r="BD426" s="185"/>
      <c r="BE426" s="185"/>
      <c r="BF426" s="185"/>
      <c r="BG426" s="185"/>
      <c r="BH426" s="185"/>
      <c r="BI426" s="185"/>
      <c r="BJ426" s="185"/>
    </row>
    <row r="427" spans="1:62" x14ac:dyDescent="0.3">
      <c r="A427" s="84">
        <f t="shared" si="63"/>
        <v>25</v>
      </c>
      <c r="B427" s="133">
        <f t="shared" si="63"/>
        <v>3.6940299882658556E-3</v>
      </c>
      <c r="C427" s="73">
        <f t="shared" si="58"/>
        <v>1</v>
      </c>
      <c r="D427" s="43">
        <f t="shared" si="61"/>
        <v>3.6940299882658556E-3</v>
      </c>
      <c r="E427" s="133">
        <f t="shared" si="59"/>
        <v>8.9192538342925624E-3</v>
      </c>
      <c r="F427" s="73">
        <f t="shared" si="60"/>
        <v>1</v>
      </c>
      <c r="G427" s="43">
        <f t="shared" si="62"/>
        <v>8.9192538342925624E-3</v>
      </c>
      <c r="H427" s="84"/>
      <c r="I427" s="133"/>
      <c r="J427" s="73"/>
      <c r="K427" s="43"/>
      <c r="L427" s="133"/>
      <c r="M427" s="73"/>
      <c r="N427" s="43"/>
      <c r="O427" s="84"/>
      <c r="P427" s="133"/>
      <c r="Q427" s="73"/>
      <c r="R427" s="43"/>
      <c r="S427" s="133"/>
      <c r="T427" s="73"/>
      <c r="U427" s="43"/>
      <c r="V427" s="185"/>
      <c r="W427" s="185"/>
      <c r="X427" s="185"/>
      <c r="Y427" s="185"/>
      <c r="Z427" s="185"/>
      <c r="AA427" s="185"/>
      <c r="AB427" s="185"/>
      <c r="AC427" s="185"/>
      <c r="AD427" s="185"/>
      <c r="AE427" s="185"/>
      <c r="AF427" s="185"/>
      <c r="AG427" s="185"/>
      <c r="AH427" s="185"/>
      <c r="AI427" s="185"/>
      <c r="AJ427" s="185"/>
      <c r="AK427" s="185"/>
      <c r="AL427" s="185"/>
      <c r="AM427" s="185"/>
      <c r="AN427" s="185"/>
      <c r="AO427" s="185"/>
      <c r="AP427" s="185"/>
      <c r="AQ427" s="185"/>
      <c r="AR427" s="185"/>
      <c r="AS427" s="185"/>
      <c r="AT427" s="185"/>
      <c r="AU427" s="185"/>
      <c r="AV427" s="185"/>
      <c r="AW427" s="185"/>
      <c r="AX427" s="185"/>
      <c r="AY427" s="185"/>
      <c r="AZ427" s="185"/>
      <c r="BA427" s="185"/>
      <c r="BB427" s="185"/>
      <c r="BC427" s="185"/>
      <c r="BD427" s="185"/>
      <c r="BE427" s="185"/>
      <c r="BF427" s="185"/>
      <c r="BG427" s="185"/>
      <c r="BH427" s="185"/>
      <c r="BI427" s="185"/>
      <c r="BJ427" s="185"/>
    </row>
    <row r="428" spans="1:62" x14ac:dyDescent="0.3">
      <c r="A428" s="84">
        <f t="shared" si="63"/>
        <v>26</v>
      </c>
      <c r="B428" s="133">
        <f t="shared" si="63"/>
        <v>3.6509376967680499E-3</v>
      </c>
      <c r="C428" s="73">
        <f t="shared" si="58"/>
        <v>1</v>
      </c>
      <c r="D428" s="43">
        <f t="shared" si="61"/>
        <v>3.6509376967680499E-3</v>
      </c>
      <c r="E428" s="133">
        <f t="shared" si="59"/>
        <v>9.0238660419418408E-3</v>
      </c>
      <c r="F428" s="73">
        <f t="shared" si="60"/>
        <v>1</v>
      </c>
      <c r="G428" s="43">
        <f t="shared" si="62"/>
        <v>9.0238660419418408E-3</v>
      </c>
      <c r="H428" s="84"/>
      <c r="I428" s="133"/>
      <c r="J428" s="73"/>
      <c r="K428" s="43"/>
      <c r="L428" s="133"/>
      <c r="M428" s="73"/>
      <c r="N428" s="43"/>
      <c r="O428" s="84"/>
      <c r="P428" s="133"/>
      <c r="Q428" s="73"/>
      <c r="R428" s="43"/>
      <c r="S428" s="133"/>
      <c r="T428" s="73"/>
      <c r="U428" s="43"/>
      <c r="V428" s="185"/>
      <c r="W428" s="185"/>
      <c r="X428" s="185"/>
      <c r="Y428" s="185"/>
      <c r="Z428" s="185"/>
      <c r="AA428" s="185"/>
      <c r="AB428" s="185"/>
      <c r="AC428" s="185"/>
      <c r="AD428" s="185"/>
      <c r="AE428" s="185"/>
      <c r="AF428" s="185"/>
      <c r="AG428" s="185"/>
      <c r="AH428" s="185"/>
      <c r="AI428" s="185"/>
      <c r="AJ428" s="185"/>
      <c r="AK428" s="185"/>
      <c r="AL428" s="185"/>
      <c r="AM428" s="185"/>
      <c r="AN428" s="185"/>
      <c r="AO428" s="185"/>
      <c r="AP428" s="185"/>
      <c r="AQ428" s="185"/>
      <c r="AR428" s="185"/>
      <c r="AS428" s="185"/>
      <c r="AT428" s="185"/>
      <c r="AU428" s="185"/>
      <c r="AV428" s="185"/>
      <c r="AW428" s="185"/>
      <c r="AX428" s="185"/>
      <c r="AY428" s="185"/>
      <c r="AZ428" s="185"/>
      <c r="BA428" s="185"/>
      <c r="BB428" s="185"/>
      <c r="BC428" s="185"/>
      <c r="BD428" s="185"/>
      <c r="BE428" s="185"/>
      <c r="BF428" s="185"/>
      <c r="BG428" s="185"/>
      <c r="BH428" s="185"/>
      <c r="BI428" s="185"/>
      <c r="BJ428" s="185"/>
    </row>
    <row r="429" spans="1:62" x14ac:dyDescent="0.3">
      <c r="A429" s="84">
        <f t="shared" si="63"/>
        <v>27</v>
      </c>
      <c r="B429" s="133">
        <f t="shared" si="63"/>
        <v>3.7564004101705746E-3</v>
      </c>
      <c r="C429" s="73">
        <f t="shared" si="58"/>
        <v>1</v>
      </c>
      <c r="D429" s="43">
        <f t="shared" si="61"/>
        <v>3.7564004101705746E-3</v>
      </c>
      <c r="E429" s="133">
        <f t="shared" si="59"/>
        <v>9.2495335684698241E-3</v>
      </c>
      <c r="F429" s="73">
        <f t="shared" si="60"/>
        <v>1</v>
      </c>
      <c r="G429" s="43">
        <f t="shared" si="62"/>
        <v>9.2495335684698241E-3</v>
      </c>
      <c r="H429" s="84"/>
      <c r="I429" s="133"/>
      <c r="J429" s="73"/>
      <c r="K429" s="43"/>
      <c r="L429" s="133"/>
      <c r="M429" s="73"/>
      <c r="N429" s="43"/>
      <c r="O429" s="84"/>
      <c r="P429" s="133"/>
      <c r="Q429" s="73"/>
      <c r="R429" s="43"/>
      <c r="S429" s="133"/>
      <c r="T429" s="73"/>
      <c r="U429" s="43"/>
      <c r="V429" s="185"/>
      <c r="W429" s="185"/>
      <c r="X429" s="185"/>
      <c r="Y429" s="185"/>
      <c r="Z429" s="185"/>
      <c r="AA429" s="185"/>
      <c r="AB429" s="185"/>
      <c r="AC429" s="185"/>
      <c r="AD429" s="185"/>
      <c r="AE429" s="185"/>
      <c r="AF429" s="185"/>
      <c r="AG429" s="185"/>
      <c r="AH429" s="185"/>
      <c r="AI429" s="185"/>
      <c r="AJ429" s="185"/>
      <c r="AK429" s="185"/>
      <c r="AL429" s="185"/>
      <c r="AM429" s="185"/>
      <c r="AN429" s="185"/>
      <c r="AO429" s="185"/>
      <c r="AP429" s="185"/>
      <c r="AQ429" s="185"/>
      <c r="AR429" s="185"/>
      <c r="AS429" s="185"/>
      <c r="AT429" s="185"/>
      <c r="AU429" s="185"/>
      <c r="AV429" s="185"/>
      <c r="AW429" s="185"/>
      <c r="AX429" s="185"/>
      <c r="AY429" s="185"/>
      <c r="AZ429" s="185"/>
      <c r="BA429" s="185"/>
      <c r="BB429" s="185"/>
      <c r="BC429" s="185"/>
      <c r="BD429" s="185"/>
      <c r="BE429" s="185"/>
      <c r="BF429" s="185"/>
      <c r="BG429" s="185"/>
      <c r="BH429" s="185"/>
      <c r="BI429" s="185"/>
      <c r="BJ429" s="185"/>
    </row>
    <row r="430" spans="1:62" x14ac:dyDescent="0.3">
      <c r="A430" s="84">
        <f t="shared" si="63"/>
        <v>28</v>
      </c>
      <c r="B430" s="133">
        <f t="shared" si="63"/>
        <v>3.8275593915255038E-3</v>
      </c>
      <c r="C430" s="73">
        <f t="shared" si="58"/>
        <v>1</v>
      </c>
      <c r="D430" s="43">
        <f t="shared" si="61"/>
        <v>3.8275593915255038E-3</v>
      </c>
      <c r="E430" s="133">
        <f t="shared" si="59"/>
        <v>9.263425162439512E-3</v>
      </c>
      <c r="F430" s="73">
        <f t="shared" si="60"/>
        <v>1</v>
      </c>
      <c r="G430" s="43">
        <f t="shared" si="62"/>
        <v>9.263425162439512E-3</v>
      </c>
      <c r="H430" s="84"/>
      <c r="I430" s="133"/>
      <c r="J430" s="73"/>
      <c r="K430" s="43"/>
      <c r="L430" s="133"/>
      <c r="M430" s="73"/>
      <c r="N430" s="43"/>
      <c r="O430" s="84"/>
      <c r="P430" s="133"/>
      <c r="Q430" s="73"/>
      <c r="R430" s="43"/>
      <c r="S430" s="133"/>
      <c r="T430" s="73"/>
      <c r="U430" s="43"/>
      <c r="V430" s="185"/>
      <c r="W430" s="185"/>
      <c r="X430" s="185"/>
      <c r="Y430" s="185"/>
      <c r="Z430" s="185"/>
      <c r="AA430" s="185"/>
      <c r="AB430" s="185"/>
      <c r="AC430" s="185"/>
      <c r="AD430" s="185"/>
      <c r="AE430" s="185"/>
      <c r="AF430" s="185"/>
      <c r="AG430" s="185"/>
      <c r="AH430" s="185"/>
      <c r="AI430" s="185"/>
      <c r="AJ430" s="185"/>
      <c r="AK430" s="185"/>
      <c r="AL430" s="185"/>
      <c r="AM430" s="185"/>
      <c r="AN430" s="185"/>
      <c r="AO430" s="185"/>
      <c r="AP430" s="185"/>
      <c r="AQ430" s="185"/>
      <c r="AR430" s="185"/>
      <c r="AS430" s="185"/>
      <c r="AT430" s="185"/>
      <c r="AU430" s="185"/>
      <c r="AV430" s="185"/>
      <c r="AW430" s="185"/>
      <c r="AX430" s="185"/>
      <c r="AY430" s="185"/>
      <c r="AZ430" s="185"/>
      <c r="BA430" s="185"/>
      <c r="BB430" s="185"/>
      <c r="BC430" s="185"/>
      <c r="BD430" s="185"/>
      <c r="BE430" s="185"/>
      <c r="BF430" s="185"/>
      <c r="BG430" s="185"/>
      <c r="BH430" s="185"/>
      <c r="BI430" s="185"/>
      <c r="BJ430" s="185"/>
    </row>
    <row r="431" spans="1:62" x14ac:dyDescent="0.3">
      <c r="A431" s="84">
        <f t="shared" si="63"/>
        <v>29</v>
      </c>
      <c r="B431" s="133">
        <f t="shared" si="63"/>
        <v>4.0546444276422311E-3</v>
      </c>
      <c r="C431" s="73">
        <f t="shared" si="58"/>
        <v>1</v>
      </c>
      <c r="D431" s="43">
        <f t="shared" si="61"/>
        <v>4.0546444276422311E-3</v>
      </c>
      <c r="E431" s="133">
        <f t="shared" si="59"/>
        <v>9.6878275333093494E-3</v>
      </c>
      <c r="F431" s="73">
        <f t="shared" si="60"/>
        <v>1</v>
      </c>
      <c r="G431" s="43">
        <f t="shared" si="62"/>
        <v>9.6878275333093494E-3</v>
      </c>
      <c r="H431" s="84"/>
      <c r="I431" s="133"/>
      <c r="J431" s="73"/>
      <c r="K431" s="43"/>
      <c r="L431" s="133"/>
      <c r="M431" s="73"/>
      <c r="N431" s="43"/>
      <c r="O431" s="84"/>
      <c r="P431" s="133"/>
      <c r="Q431" s="73"/>
      <c r="R431" s="43"/>
      <c r="S431" s="133"/>
      <c r="T431" s="73"/>
      <c r="U431" s="43"/>
      <c r="V431" s="185"/>
      <c r="W431" s="185"/>
      <c r="X431" s="185"/>
      <c r="Y431" s="185"/>
      <c r="Z431" s="185"/>
      <c r="AA431" s="185"/>
      <c r="AB431" s="185"/>
      <c r="AC431" s="185"/>
      <c r="AD431" s="185"/>
      <c r="AE431" s="185"/>
      <c r="AF431" s="185"/>
      <c r="AG431" s="185"/>
      <c r="AH431" s="185"/>
      <c r="AI431" s="185"/>
      <c r="AJ431" s="185"/>
      <c r="AK431" s="185"/>
      <c r="AL431" s="185"/>
      <c r="AM431" s="185"/>
      <c r="AN431" s="185"/>
      <c r="AO431" s="185"/>
      <c r="AP431" s="185"/>
      <c r="AQ431" s="185"/>
      <c r="AR431" s="185"/>
      <c r="AS431" s="185"/>
      <c r="AT431" s="185"/>
      <c r="AU431" s="185"/>
      <c r="AV431" s="185"/>
      <c r="AW431" s="185"/>
      <c r="AX431" s="185"/>
      <c r="AY431" s="185"/>
      <c r="AZ431" s="185"/>
      <c r="BA431" s="185"/>
      <c r="BB431" s="185"/>
      <c r="BC431" s="185"/>
      <c r="BD431" s="185"/>
      <c r="BE431" s="185"/>
      <c r="BF431" s="185"/>
      <c r="BG431" s="185"/>
      <c r="BH431" s="185"/>
      <c r="BI431" s="185"/>
      <c r="BJ431" s="185"/>
    </row>
    <row r="432" spans="1:62" x14ac:dyDescent="0.3">
      <c r="A432" s="84">
        <f t="shared" si="63"/>
        <v>30</v>
      </c>
      <c r="B432" s="133">
        <f t="shared" si="63"/>
        <v>4.4450265683822219E-3</v>
      </c>
      <c r="C432" s="73">
        <f t="shared" si="58"/>
        <v>1</v>
      </c>
      <c r="D432" s="43">
        <f t="shared" si="61"/>
        <v>4.4450265683822219E-3</v>
      </c>
      <c r="E432" s="133">
        <f t="shared" si="59"/>
        <v>1.0716372490901715E-2</v>
      </c>
      <c r="F432" s="73">
        <f t="shared" si="60"/>
        <v>1</v>
      </c>
      <c r="G432" s="43">
        <f t="shared" si="62"/>
        <v>1.0716372490901715E-2</v>
      </c>
      <c r="H432" s="84"/>
      <c r="I432" s="133"/>
      <c r="J432" s="73"/>
      <c r="K432" s="43"/>
      <c r="L432" s="133"/>
      <c r="M432" s="73"/>
      <c r="N432" s="43"/>
      <c r="O432" s="84"/>
      <c r="P432" s="133"/>
      <c r="Q432" s="73"/>
      <c r="R432" s="43"/>
      <c r="S432" s="133"/>
      <c r="T432" s="73"/>
      <c r="U432" s="43"/>
      <c r="V432" s="185"/>
      <c r="W432" s="185"/>
      <c r="X432" s="185"/>
      <c r="Y432" s="185"/>
      <c r="Z432" s="185"/>
      <c r="AA432" s="185"/>
      <c r="AB432" s="185"/>
      <c r="AC432" s="185"/>
      <c r="AD432" s="185"/>
      <c r="AE432" s="185"/>
      <c r="AF432" s="185"/>
      <c r="AG432" s="185"/>
      <c r="AH432" s="185"/>
      <c r="AI432" s="185"/>
      <c r="AJ432" s="185"/>
      <c r="AK432" s="185"/>
      <c r="AL432" s="185"/>
      <c r="AM432" s="185"/>
      <c r="AN432" s="185"/>
      <c r="AO432" s="185"/>
      <c r="AP432" s="185"/>
      <c r="AQ432" s="185"/>
      <c r="AR432" s="185"/>
      <c r="AS432" s="185"/>
      <c r="AT432" s="185"/>
      <c r="AU432" s="185"/>
      <c r="AV432" s="185"/>
      <c r="AW432" s="185"/>
      <c r="AX432" s="185"/>
      <c r="AY432" s="185"/>
      <c r="AZ432" s="185"/>
      <c r="BA432" s="185"/>
      <c r="BB432" s="185"/>
      <c r="BC432" s="185"/>
      <c r="BD432" s="185"/>
      <c r="BE432" s="185"/>
      <c r="BF432" s="185"/>
      <c r="BG432" s="185"/>
      <c r="BH432" s="185"/>
      <c r="BI432" s="185"/>
      <c r="BJ432" s="185"/>
    </row>
    <row r="433" spans="1:62" x14ac:dyDescent="0.3">
      <c r="A433" s="84">
        <f t="shared" si="63"/>
        <v>31</v>
      </c>
      <c r="B433" s="133">
        <f t="shared" si="63"/>
        <v>4.5110825152176745E-3</v>
      </c>
      <c r="C433" s="73">
        <f t="shared" si="58"/>
        <v>1</v>
      </c>
      <c r="D433" s="43">
        <f t="shared" si="61"/>
        <v>4.5110825152176745E-3</v>
      </c>
      <c r="E433" s="133">
        <f t="shared" si="59"/>
        <v>1.0702764398849776E-2</v>
      </c>
      <c r="F433" s="73">
        <f t="shared" si="60"/>
        <v>1</v>
      </c>
      <c r="G433" s="43">
        <f t="shared" si="62"/>
        <v>1.0702764398849776E-2</v>
      </c>
      <c r="H433" s="84"/>
      <c r="I433" s="133"/>
      <c r="J433" s="73"/>
      <c r="K433" s="43"/>
      <c r="L433" s="133"/>
      <c r="M433" s="73"/>
      <c r="N433" s="43"/>
      <c r="O433" s="84"/>
      <c r="P433" s="133"/>
      <c r="Q433" s="73"/>
      <c r="R433" s="43"/>
      <c r="S433" s="133"/>
      <c r="T433" s="73"/>
      <c r="U433" s="43"/>
      <c r="V433" s="185"/>
      <c r="W433" s="185"/>
      <c r="X433" s="185"/>
      <c r="Y433" s="185"/>
      <c r="Z433" s="185"/>
      <c r="AA433" s="185"/>
      <c r="AB433" s="185"/>
      <c r="AC433" s="185"/>
      <c r="AD433" s="185"/>
      <c r="AE433" s="185"/>
      <c r="AF433" s="185"/>
      <c r="AG433" s="185"/>
      <c r="AH433" s="185"/>
      <c r="AI433" s="185"/>
      <c r="AJ433" s="185"/>
      <c r="AK433" s="185"/>
      <c r="AL433" s="185"/>
      <c r="AM433" s="185"/>
      <c r="AN433" s="185"/>
      <c r="AO433" s="185"/>
      <c r="AP433" s="185"/>
      <c r="AQ433" s="185"/>
      <c r="AR433" s="185"/>
      <c r="AS433" s="185"/>
      <c r="AT433" s="185"/>
      <c r="AU433" s="185"/>
      <c r="AV433" s="185"/>
      <c r="AW433" s="185"/>
      <c r="AX433" s="185"/>
      <c r="AY433" s="185"/>
      <c r="AZ433" s="185"/>
      <c r="BA433" s="185"/>
      <c r="BB433" s="185"/>
      <c r="BC433" s="185"/>
      <c r="BD433" s="185"/>
      <c r="BE433" s="185"/>
      <c r="BF433" s="185"/>
      <c r="BG433" s="185"/>
      <c r="BH433" s="185"/>
      <c r="BI433" s="185"/>
      <c r="BJ433" s="185"/>
    </row>
    <row r="434" spans="1:62" x14ac:dyDescent="0.3">
      <c r="A434" s="84">
        <f t="shared" si="63"/>
        <v>32</v>
      </c>
      <c r="B434" s="133">
        <f t="shared" si="63"/>
        <v>4.2202095476074845E-3</v>
      </c>
      <c r="C434" s="73">
        <f t="shared" si="58"/>
        <v>1</v>
      </c>
      <c r="D434" s="43">
        <f t="shared" si="61"/>
        <v>4.2202095476074845E-3</v>
      </c>
      <c r="E434" s="133">
        <f t="shared" si="59"/>
        <v>9.759553518499775E-3</v>
      </c>
      <c r="F434" s="73">
        <f t="shared" si="60"/>
        <v>1</v>
      </c>
      <c r="G434" s="43">
        <f t="shared" si="62"/>
        <v>9.759553518499775E-3</v>
      </c>
      <c r="H434" s="84"/>
      <c r="I434" s="133"/>
      <c r="J434" s="73"/>
      <c r="K434" s="43"/>
      <c r="L434" s="133"/>
      <c r="M434" s="73"/>
      <c r="N434" s="43"/>
      <c r="O434" s="84"/>
      <c r="P434" s="133"/>
      <c r="Q434" s="73"/>
      <c r="R434" s="43"/>
      <c r="S434" s="133"/>
      <c r="T434" s="73"/>
      <c r="U434" s="43"/>
      <c r="V434" s="185"/>
      <c r="W434" s="185"/>
      <c r="X434" s="185"/>
      <c r="Y434" s="185"/>
      <c r="Z434" s="185"/>
      <c r="AA434" s="185"/>
      <c r="AB434" s="185"/>
      <c r="AC434" s="185"/>
      <c r="AD434" s="185"/>
      <c r="AE434" s="185"/>
      <c r="AF434" s="185"/>
      <c r="AG434" s="185"/>
      <c r="AH434" s="185"/>
      <c r="AI434" s="185"/>
      <c r="AJ434" s="185"/>
      <c r="AK434" s="185"/>
      <c r="AL434" s="185"/>
      <c r="AM434" s="185"/>
      <c r="AN434" s="185"/>
      <c r="AO434" s="185"/>
      <c r="AP434" s="185"/>
      <c r="AQ434" s="185"/>
      <c r="AR434" s="185"/>
      <c r="AS434" s="185"/>
      <c r="AT434" s="185"/>
      <c r="AU434" s="185"/>
      <c r="AV434" s="185"/>
      <c r="AW434" s="185"/>
      <c r="AX434" s="185"/>
      <c r="AY434" s="185"/>
      <c r="AZ434" s="185"/>
      <c r="BA434" s="185"/>
      <c r="BB434" s="185"/>
      <c r="BC434" s="185"/>
      <c r="BD434" s="185"/>
      <c r="BE434" s="185"/>
      <c r="BF434" s="185"/>
      <c r="BG434" s="185"/>
      <c r="BH434" s="185"/>
      <c r="BI434" s="185"/>
      <c r="BJ434" s="185"/>
    </row>
    <row r="435" spans="1:62" x14ac:dyDescent="0.3">
      <c r="A435" s="84">
        <f t="shared" ref="A435:B450" si="64">A240</f>
        <v>33</v>
      </c>
      <c r="B435" s="133">
        <f t="shared" si="64"/>
        <v>4.1538700988542837E-3</v>
      </c>
      <c r="C435" s="73">
        <f t="shared" si="58"/>
        <v>1.0000000000000002</v>
      </c>
      <c r="D435" s="43">
        <f t="shared" si="61"/>
        <v>4.1538700988542846E-3</v>
      </c>
      <c r="E435" s="133">
        <f t="shared" si="59"/>
        <v>9.5429580533397517E-3</v>
      </c>
      <c r="F435" s="73">
        <f t="shared" si="60"/>
        <v>1.0000000000000002</v>
      </c>
      <c r="G435" s="43">
        <f t="shared" si="62"/>
        <v>9.5429580533397534E-3</v>
      </c>
      <c r="H435" s="84"/>
      <c r="I435" s="133"/>
      <c r="J435" s="73"/>
      <c r="K435" s="43"/>
      <c r="L435" s="133"/>
      <c r="M435" s="73"/>
      <c r="N435" s="43"/>
      <c r="O435" s="84"/>
      <c r="P435" s="133"/>
      <c r="Q435" s="73"/>
      <c r="R435" s="43"/>
      <c r="S435" s="133"/>
      <c r="T435" s="73"/>
      <c r="U435" s="43"/>
      <c r="V435" s="185"/>
      <c r="W435" s="185"/>
      <c r="X435" s="185"/>
      <c r="Y435" s="185"/>
      <c r="Z435" s="185"/>
      <c r="AA435" s="185"/>
      <c r="AB435" s="185"/>
      <c r="AC435" s="185"/>
      <c r="AD435" s="185"/>
      <c r="AE435" s="185"/>
      <c r="AF435" s="185"/>
      <c r="AG435" s="185"/>
      <c r="AH435" s="185"/>
      <c r="AI435" s="185"/>
      <c r="AJ435" s="185"/>
      <c r="AK435" s="185"/>
      <c r="AL435" s="185"/>
      <c r="AM435" s="185"/>
      <c r="AN435" s="185"/>
      <c r="AO435" s="185"/>
      <c r="AP435" s="185"/>
      <c r="AQ435" s="185"/>
      <c r="AR435" s="185"/>
      <c r="AS435" s="185"/>
      <c r="AT435" s="185"/>
      <c r="AU435" s="185"/>
      <c r="AV435" s="185"/>
      <c r="AW435" s="185"/>
      <c r="AX435" s="185"/>
      <c r="AY435" s="185"/>
      <c r="AZ435" s="185"/>
      <c r="BA435" s="185"/>
      <c r="BB435" s="185"/>
      <c r="BC435" s="185"/>
      <c r="BD435" s="185"/>
      <c r="BE435" s="185"/>
      <c r="BF435" s="185"/>
      <c r="BG435" s="185"/>
      <c r="BH435" s="185"/>
      <c r="BI435" s="185"/>
      <c r="BJ435" s="185"/>
    </row>
    <row r="436" spans="1:62" x14ac:dyDescent="0.3">
      <c r="A436" s="84">
        <f t="shared" si="64"/>
        <v>34</v>
      </c>
      <c r="B436" s="133">
        <f t="shared" si="64"/>
        <v>4.0912161750318162E-3</v>
      </c>
      <c r="C436" s="73">
        <f t="shared" si="58"/>
        <v>1.0000000000000002</v>
      </c>
      <c r="D436" s="43">
        <f t="shared" si="61"/>
        <v>4.0912161750318171E-3</v>
      </c>
      <c r="E436" s="133">
        <f t="shared" si="59"/>
        <v>9.3450737147511426E-3</v>
      </c>
      <c r="F436" s="73">
        <f t="shared" si="60"/>
        <v>1.0000000000000002</v>
      </c>
      <c r="G436" s="43">
        <f t="shared" si="62"/>
        <v>9.3450737147511443E-3</v>
      </c>
      <c r="H436" s="84"/>
      <c r="I436" s="133"/>
      <c r="J436" s="73"/>
      <c r="K436" s="43"/>
      <c r="L436" s="133"/>
      <c r="M436" s="73"/>
      <c r="N436" s="43"/>
      <c r="O436" s="84"/>
      <c r="P436" s="133"/>
      <c r="Q436" s="73"/>
      <c r="R436" s="43"/>
      <c r="S436" s="133"/>
      <c r="T436" s="73"/>
      <c r="U436" s="43"/>
      <c r="V436" s="185"/>
      <c r="W436" s="185"/>
      <c r="X436" s="185"/>
      <c r="Y436" s="185"/>
      <c r="Z436" s="185"/>
      <c r="AA436" s="185"/>
      <c r="AB436" s="185"/>
      <c r="AC436" s="185"/>
      <c r="AD436" s="185"/>
      <c r="AE436" s="185"/>
      <c r="AF436" s="185"/>
      <c r="AG436" s="185"/>
      <c r="AH436" s="185"/>
      <c r="AI436" s="185"/>
      <c r="AJ436" s="185"/>
      <c r="AK436" s="185"/>
      <c r="AL436" s="185"/>
      <c r="AM436" s="185"/>
      <c r="AN436" s="185"/>
      <c r="AO436" s="185"/>
      <c r="AP436" s="185"/>
      <c r="AQ436" s="185"/>
      <c r="AR436" s="185"/>
      <c r="AS436" s="185"/>
      <c r="AT436" s="185"/>
      <c r="AU436" s="185"/>
      <c r="AV436" s="185"/>
      <c r="AW436" s="185"/>
      <c r="AX436" s="185"/>
      <c r="AY436" s="185"/>
      <c r="AZ436" s="185"/>
      <c r="BA436" s="185"/>
      <c r="BB436" s="185"/>
      <c r="BC436" s="185"/>
      <c r="BD436" s="185"/>
      <c r="BE436" s="185"/>
      <c r="BF436" s="185"/>
      <c r="BG436" s="185"/>
      <c r="BH436" s="185"/>
      <c r="BI436" s="185"/>
      <c r="BJ436" s="185"/>
    </row>
    <row r="437" spans="1:62" x14ac:dyDescent="0.3">
      <c r="A437" s="84">
        <f t="shared" si="64"/>
        <v>35</v>
      </c>
      <c r="B437" s="133">
        <f t="shared" si="64"/>
        <v>4.2831469733477009E-3</v>
      </c>
      <c r="C437" s="73">
        <f t="shared" si="58"/>
        <v>1</v>
      </c>
      <c r="D437" s="43">
        <f t="shared" si="61"/>
        <v>4.2831469733477009E-3</v>
      </c>
      <c r="E437" s="133">
        <f t="shared" si="59"/>
        <v>9.6319776555128505E-3</v>
      </c>
      <c r="F437" s="73">
        <f t="shared" si="60"/>
        <v>1</v>
      </c>
      <c r="G437" s="43">
        <f t="shared" si="62"/>
        <v>9.6319776555128505E-3</v>
      </c>
      <c r="H437" s="84"/>
      <c r="I437" s="133"/>
      <c r="J437" s="73"/>
      <c r="K437" s="43"/>
      <c r="L437" s="133"/>
      <c r="M437" s="73"/>
      <c r="N437" s="43"/>
      <c r="O437" s="84"/>
      <c r="P437" s="133"/>
      <c r="Q437" s="73"/>
      <c r="R437" s="43"/>
      <c r="S437" s="133"/>
      <c r="T437" s="73"/>
      <c r="U437" s="43"/>
      <c r="V437" s="185"/>
      <c r="W437" s="185"/>
      <c r="X437" s="185"/>
      <c r="Y437" s="185"/>
      <c r="Z437" s="185"/>
      <c r="AA437" s="185"/>
      <c r="AB437" s="185"/>
      <c r="AC437" s="185"/>
      <c r="AD437" s="185"/>
      <c r="AE437" s="185"/>
      <c r="AF437" s="185"/>
      <c r="AG437" s="185"/>
      <c r="AH437" s="185"/>
      <c r="AI437" s="185"/>
      <c r="AJ437" s="185"/>
      <c r="AK437" s="185"/>
      <c r="AL437" s="185"/>
      <c r="AM437" s="185"/>
      <c r="AN437" s="185"/>
      <c r="AO437" s="185"/>
      <c r="AP437" s="185"/>
      <c r="AQ437" s="185"/>
      <c r="AR437" s="185"/>
      <c r="AS437" s="185"/>
      <c r="AT437" s="185"/>
      <c r="AU437" s="185"/>
      <c r="AV437" s="185"/>
      <c r="AW437" s="185"/>
      <c r="AX437" s="185"/>
      <c r="AY437" s="185"/>
      <c r="AZ437" s="185"/>
      <c r="BA437" s="185"/>
      <c r="BB437" s="185"/>
      <c r="BC437" s="185"/>
      <c r="BD437" s="185"/>
      <c r="BE437" s="185"/>
      <c r="BF437" s="185"/>
      <c r="BG437" s="185"/>
      <c r="BH437" s="185"/>
      <c r="BI437" s="185"/>
      <c r="BJ437" s="185"/>
    </row>
    <row r="438" spans="1:62" x14ac:dyDescent="0.3">
      <c r="A438" s="84">
        <f t="shared" si="64"/>
        <v>36</v>
      </c>
      <c r="B438" s="133">
        <f t="shared" si="64"/>
        <v>4.555875818221972E-3</v>
      </c>
      <c r="C438" s="73">
        <f t="shared" si="58"/>
        <v>1</v>
      </c>
      <c r="D438" s="43">
        <f t="shared" si="61"/>
        <v>4.555875818221972E-3</v>
      </c>
      <c r="E438" s="133">
        <f t="shared" si="59"/>
        <v>1.0079627183638083E-2</v>
      </c>
      <c r="F438" s="73">
        <f t="shared" si="60"/>
        <v>1</v>
      </c>
      <c r="G438" s="43">
        <f t="shared" si="62"/>
        <v>1.0079627183638083E-2</v>
      </c>
      <c r="H438" s="84"/>
      <c r="I438" s="133"/>
      <c r="J438" s="73"/>
      <c r="K438" s="43"/>
      <c r="L438" s="133"/>
      <c r="M438" s="73"/>
      <c r="N438" s="43"/>
      <c r="O438" s="84"/>
      <c r="P438" s="133"/>
      <c r="Q438" s="73"/>
      <c r="R438" s="43"/>
      <c r="S438" s="133"/>
      <c r="T438" s="73"/>
      <c r="U438" s="43"/>
      <c r="V438" s="185"/>
      <c r="W438" s="185"/>
      <c r="X438" s="185"/>
      <c r="Y438" s="185"/>
      <c r="Z438" s="185"/>
      <c r="AA438" s="185"/>
      <c r="AB438" s="185"/>
      <c r="AC438" s="185"/>
      <c r="AD438" s="185"/>
      <c r="AE438" s="185"/>
      <c r="AF438" s="185"/>
      <c r="AG438" s="185"/>
      <c r="AH438" s="185"/>
      <c r="AI438" s="185"/>
      <c r="AJ438" s="185"/>
      <c r="AK438" s="185"/>
      <c r="AL438" s="185"/>
      <c r="AM438" s="185"/>
      <c r="AN438" s="185"/>
      <c r="AO438" s="185"/>
      <c r="AP438" s="185"/>
      <c r="AQ438" s="185"/>
      <c r="AR438" s="185"/>
      <c r="AS438" s="185"/>
      <c r="AT438" s="185"/>
      <c r="AU438" s="185"/>
      <c r="AV438" s="185"/>
      <c r="AW438" s="185"/>
      <c r="AX438" s="185"/>
      <c r="AY438" s="185"/>
      <c r="AZ438" s="185"/>
      <c r="BA438" s="185"/>
      <c r="BB438" s="185"/>
      <c r="BC438" s="185"/>
      <c r="BD438" s="185"/>
      <c r="BE438" s="185"/>
      <c r="BF438" s="185"/>
      <c r="BG438" s="185"/>
      <c r="BH438" s="185"/>
      <c r="BI438" s="185"/>
      <c r="BJ438" s="185"/>
    </row>
    <row r="439" spans="1:62" x14ac:dyDescent="0.3">
      <c r="A439" s="84">
        <f t="shared" si="64"/>
        <v>37</v>
      </c>
      <c r="B439" s="133">
        <f t="shared" si="64"/>
        <v>4.7512086395508427E-3</v>
      </c>
      <c r="C439" s="73">
        <f t="shared" si="58"/>
        <v>1</v>
      </c>
      <c r="D439" s="43">
        <f t="shared" si="61"/>
        <v>4.7512086395508427E-3</v>
      </c>
      <c r="E439" s="133">
        <f t="shared" si="59"/>
        <v>1.0501194535330435E-2</v>
      </c>
      <c r="F439" s="73">
        <f t="shared" si="60"/>
        <v>1</v>
      </c>
      <c r="G439" s="43">
        <f t="shared" si="62"/>
        <v>1.0501194535330435E-2</v>
      </c>
      <c r="H439" s="84"/>
      <c r="I439" s="133"/>
      <c r="J439" s="73"/>
      <c r="K439" s="43"/>
      <c r="L439" s="133"/>
      <c r="M439" s="73"/>
      <c r="N439" s="43"/>
      <c r="O439" s="84"/>
      <c r="P439" s="133"/>
      <c r="Q439" s="73"/>
      <c r="R439" s="43"/>
      <c r="S439" s="133"/>
      <c r="T439" s="73"/>
      <c r="U439" s="43"/>
      <c r="V439" s="185"/>
      <c r="W439" s="185"/>
      <c r="X439" s="185"/>
      <c r="Y439" s="185"/>
      <c r="Z439" s="185"/>
      <c r="AA439" s="185"/>
      <c r="AB439" s="185"/>
      <c r="AC439" s="185"/>
      <c r="AD439" s="185"/>
      <c r="AE439" s="185"/>
      <c r="AF439" s="185"/>
      <c r="AG439" s="185"/>
      <c r="AH439" s="185"/>
      <c r="AI439" s="185"/>
      <c r="AJ439" s="185"/>
      <c r="AK439" s="185"/>
      <c r="AL439" s="185"/>
      <c r="AM439" s="185"/>
      <c r="AN439" s="185"/>
      <c r="AO439" s="185"/>
      <c r="AP439" s="185"/>
      <c r="AQ439" s="185"/>
      <c r="AR439" s="185"/>
      <c r="AS439" s="185"/>
      <c r="AT439" s="185"/>
      <c r="AU439" s="185"/>
      <c r="AV439" s="185"/>
      <c r="AW439" s="185"/>
      <c r="AX439" s="185"/>
      <c r="AY439" s="185"/>
      <c r="AZ439" s="185"/>
      <c r="BA439" s="185"/>
      <c r="BB439" s="185"/>
      <c r="BC439" s="185"/>
      <c r="BD439" s="185"/>
      <c r="BE439" s="185"/>
      <c r="BF439" s="185"/>
      <c r="BG439" s="185"/>
      <c r="BH439" s="185"/>
      <c r="BI439" s="185"/>
      <c r="BJ439" s="185"/>
    </row>
    <row r="440" spans="1:62" x14ac:dyDescent="0.3">
      <c r="A440" s="84">
        <f t="shared" si="64"/>
        <v>38</v>
      </c>
      <c r="B440" s="133">
        <f t="shared" si="64"/>
        <v>4.6142772132782093E-3</v>
      </c>
      <c r="C440" s="73">
        <f t="shared" si="58"/>
        <v>1</v>
      </c>
      <c r="D440" s="43">
        <f t="shared" si="61"/>
        <v>4.6142772132782093E-3</v>
      </c>
      <c r="E440" s="133">
        <f t="shared" si="59"/>
        <v>1.0107410371577459E-2</v>
      </c>
      <c r="F440" s="73">
        <f t="shared" si="60"/>
        <v>1</v>
      </c>
      <c r="G440" s="43">
        <f t="shared" si="62"/>
        <v>1.0107410371577459E-2</v>
      </c>
      <c r="H440" s="84"/>
      <c r="I440" s="133"/>
      <c r="J440" s="73"/>
      <c r="K440" s="43"/>
      <c r="L440" s="133"/>
      <c r="M440" s="73"/>
      <c r="N440" s="43"/>
      <c r="O440" s="84"/>
      <c r="P440" s="133"/>
      <c r="Q440" s="73"/>
      <c r="R440" s="43"/>
      <c r="S440" s="133"/>
      <c r="T440" s="73"/>
      <c r="U440" s="43"/>
      <c r="V440" s="185"/>
      <c r="W440" s="185"/>
      <c r="X440" s="185"/>
      <c r="Y440" s="185"/>
      <c r="Z440" s="185"/>
      <c r="AA440" s="185"/>
      <c r="AB440" s="185"/>
      <c r="AC440" s="185"/>
      <c r="AD440" s="185"/>
      <c r="AE440" s="185"/>
      <c r="AF440" s="185"/>
      <c r="AG440" s="185"/>
      <c r="AH440" s="185"/>
      <c r="AI440" s="185"/>
      <c r="AJ440" s="185"/>
      <c r="AK440" s="185"/>
      <c r="AL440" s="185"/>
      <c r="AM440" s="185"/>
      <c r="AN440" s="185"/>
      <c r="AO440" s="185"/>
      <c r="AP440" s="185"/>
      <c r="AQ440" s="185"/>
      <c r="AR440" s="185"/>
      <c r="AS440" s="185"/>
      <c r="AT440" s="185"/>
      <c r="AU440" s="185"/>
      <c r="AV440" s="185"/>
      <c r="AW440" s="185"/>
      <c r="AX440" s="185"/>
      <c r="AY440" s="185"/>
      <c r="AZ440" s="185"/>
      <c r="BA440" s="185"/>
      <c r="BB440" s="185"/>
      <c r="BC440" s="185"/>
      <c r="BD440" s="185"/>
      <c r="BE440" s="185"/>
      <c r="BF440" s="185"/>
      <c r="BG440" s="185"/>
      <c r="BH440" s="185"/>
      <c r="BI440" s="185"/>
      <c r="BJ440" s="185"/>
    </row>
    <row r="441" spans="1:62" x14ac:dyDescent="0.3">
      <c r="A441" s="84">
        <f t="shared" si="64"/>
        <v>39</v>
      </c>
      <c r="B441" s="133">
        <f t="shared" si="64"/>
        <v>4.6009526231440192E-3</v>
      </c>
      <c r="C441" s="73">
        <f t="shared" si="58"/>
        <v>0.99999999999999989</v>
      </c>
      <c r="D441" s="43">
        <f t="shared" si="61"/>
        <v>4.6009526231440183E-3</v>
      </c>
      <c r="E441" s="133">
        <f t="shared" si="59"/>
        <v>1.0111095896508191E-2</v>
      </c>
      <c r="F441" s="73">
        <f t="shared" si="60"/>
        <v>0.99999999999999989</v>
      </c>
      <c r="G441" s="43">
        <f t="shared" si="62"/>
        <v>1.0111095896508189E-2</v>
      </c>
      <c r="H441" s="84"/>
      <c r="I441" s="133"/>
      <c r="J441" s="73"/>
      <c r="K441" s="43"/>
      <c r="L441" s="133"/>
      <c r="M441" s="73"/>
      <c r="N441" s="43"/>
      <c r="O441" s="84"/>
      <c r="P441" s="133"/>
      <c r="Q441" s="73"/>
      <c r="R441" s="43"/>
      <c r="S441" s="133"/>
      <c r="T441" s="73"/>
      <c r="U441" s="43"/>
      <c r="V441" s="185"/>
      <c r="W441" s="185"/>
      <c r="X441" s="185"/>
      <c r="Y441" s="185"/>
      <c r="Z441" s="185"/>
      <c r="AA441" s="185"/>
      <c r="AB441" s="185"/>
      <c r="AC441" s="185"/>
      <c r="AD441" s="185"/>
      <c r="AE441" s="185"/>
      <c r="AF441" s="185"/>
      <c r="AG441" s="185"/>
      <c r="AH441" s="185"/>
      <c r="AI441" s="185"/>
      <c r="AJ441" s="185"/>
      <c r="AK441" s="185"/>
      <c r="AL441" s="185"/>
      <c r="AM441" s="185"/>
      <c r="AN441" s="185"/>
      <c r="AO441" s="185"/>
      <c r="AP441" s="185"/>
      <c r="AQ441" s="185"/>
      <c r="AR441" s="185"/>
      <c r="AS441" s="185"/>
      <c r="AT441" s="185"/>
      <c r="AU441" s="185"/>
      <c r="AV441" s="185"/>
      <c r="AW441" s="185"/>
      <c r="AX441" s="185"/>
      <c r="AY441" s="185"/>
      <c r="AZ441" s="185"/>
      <c r="BA441" s="185"/>
      <c r="BB441" s="185"/>
      <c r="BC441" s="185"/>
      <c r="BD441" s="185"/>
      <c r="BE441" s="185"/>
      <c r="BF441" s="185"/>
      <c r="BG441" s="185"/>
      <c r="BH441" s="185"/>
      <c r="BI441" s="185"/>
      <c r="BJ441" s="185"/>
    </row>
    <row r="442" spans="1:62" x14ac:dyDescent="0.3">
      <c r="A442" s="84">
        <f t="shared" si="64"/>
        <v>40</v>
      </c>
      <c r="B442" s="133">
        <f t="shared" si="64"/>
        <v>4.6001021173907733E-3</v>
      </c>
      <c r="C442" s="73">
        <f t="shared" si="58"/>
        <v>1</v>
      </c>
      <c r="D442" s="43">
        <f t="shared" si="61"/>
        <v>4.6001021173907733E-3</v>
      </c>
      <c r="E442" s="133">
        <f t="shared" si="59"/>
        <v>1.0105709360070967E-2</v>
      </c>
      <c r="F442" s="73">
        <f t="shared" si="60"/>
        <v>1</v>
      </c>
      <c r="G442" s="43">
        <f t="shared" si="62"/>
        <v>1.0105709360070967E-2</v>
      </c>
      <c r="H442" s="84"/>
      <c r="I442" s="133"/>
      <c r="J442" s="73"/>
      <c r="K442" s="43"/>
      <c r="L442" s="133"/>
      <c r="M442" s="73"/>
      <c r="N442" s="43"/>
      <c r="O442" s="84"/>
      <c r="P442" s="133"/>
      <c r="Q442" s="73"/>
      <c r="R442" s="43"/>
      <c r="S442" s="133"/>
      <c r="T442" s="73"/>
      <c r="U442" s="43"/>
      <c r="V442" s="185"/>
      <c r="W442" s="185"/>
      <c r="X442" s="185"/>
      <c r="Y442" s="185"/>
      <c r="Z442" s="185"/>
      <c r="AA442" s="185"/>
      <c r="AB442" s="185"/>
      <c r="AC442" s="185"/>
      <c r="AD442" s="185"/>
      <c r="AE442" s="185"/>
      <c r="AF442" s="185"/>
      <c r="AG442" s="185"/>
      <c r="AH442" s="185"/>
      <c r="AI442" s="185"/>
      <c r="AJ442" s="185"/>
      <c r="AK442" s="185"/>
      <c r="AL442" s="185"/>
      <c r="AM442" s="185"/>
      <c r="AN442" s="185"/>
      <c r="AO442" s="185"/>
      <c r="AP442" s="185"/>
      <c r="AQ442" s="185"/>
      <c r="AR442" s="185"/>
      <c r="AS442" s="185"/>
      <c r="AT442" s="185"/>
      <c r="AU442" s="185"/>
      <c r="AV442" s="185"/>
      <c r="AW442" s="185"/>
      <c r="AX442" s="185"/>
      <c r="AY442" s="185"/>
      <c r="AZ442" s="185"/>
      <c r="BA442" s="185"/>
      <c r="BB442" s="185"/>
      <c r="BC442" s="185"/>
      <c r="BD442" s="185"/>
      <c r="BE442" s="185"/>
      <c r="BF442" s="185"/>
      <c r="BG442" s="185"/>
      <c r="BH442" s="185"/>
      <c r="BI442" s="185"/>
      <c r="BJ442" s="185"/>
    </row>
    <row r="443" spans="1:62" x14ac:dyDescent="0.3">
      <c r="A443" s="84">
        <f t="shared" si="64"/>
        <v>41</v>
      </c>
      <c r="B443" s="133">
        <f t="shared" si="64"/>
        <v>4.5246906072696127E-3</v>
      </c>
      <c r="C443" s="73">
        <f t="shared" si="58"/>
        <v>1</v>
      </c>
      <c r="D443" s="43">
        <f t="shared" si="61"/>
        <v>4.5246906072696127E-3</v>
      </c>
      <c r="E443" s="133">
        <f t="shared" si="59"/>
        <v>1.0131224532668352E-2</v>
      </c>
      <c r="F443" s="73">
        <f t="shared" si="60"/>
        <v>1</v>
      </c>
      <c r="G443" s="43">
        <f t="shared" si="62"/>
        <v>1.0131224532668352E-2</v>
      </c>
      <c r="H443" s="84"/>
      <c r="I443" s="133"/>
      <c r="J443" s="73"/>
      <c r="K443" s="43"/>
      <c r="L443" s="133"/>
      <c r="M443" s="73"/>
      <c r="N443" s="43"/>
      <c r="O443" s="84"/>
      <c r="P443" s="133"/>
      <c r="Q443" s="73"/>
      <c r="R443" s="43"/>
      <c r="S443" s="133"/>
      <c r="T443" s="73"/>
      <c r="U443" s="43"/>
      <c r="V443" s="185"/>
      <c r="W443" s="185"/>
      <c r="X443" s="185"/>
      <c r="Y443" s="185"/>
      <c r="Z443" s="185"/>
      <c r="AA443" s="185"/>
      <c r="AB443" s="185"/>
      <c r="AC443" s="185"/>
      <c r="AD443" s="185"/>
      <c r="AE443" s="185"/>
      <c r="AF443" s="185"/>
      <c r="AG443" s="185"/>
      <c r="AH443" s="185"/>
      <c r="AI443" s="185"/>
      <c r="AJ443" s="185"/>
      <c r="AK443" s="185"/>
      <c r="AL443" s="185"/>
      <c r="AM443" s="185"/>
      <c r="AN443" s="185"/>
      <c r="AO443" s="185"/>
      <c r="AP443" s="185"/>
      <c r="AQ443" s="185"/>
      <c r="AR443" s="185"/>
      <c r="AS443" s="185"/>
      <c r="AT443" s="185"/>
      <c r="AU443" s="185"/>
      <c r="AV443" s="185"/>
      <c r="AW443" s="185"/>
      <c r="AX443" s="185"/>
      <c r="AY443" s="185"/>
      <c r="AZ443" s="185"/>
      <c r="BA443" s="185"/>
      <c r="BB443" s="185"/>
      <c r="BC443" s="185"/>
      <c r="BD443" s="185"/>
      <c r="BE443" s="185"/>
      <c r="BF443" s="185"/>
      <c r="BG443" s="185"/>
      <c r="BH443" s="185"/>
      <c r="BI443" s="185"/>
      <c r="BJ443" s="185"/>
    </row>
    <row r="444" spans="1:62" x14ac:dyDescent="0.3">
      <c r="A444" s="84">
        <f t="shared" si="64"/>
        <v>42</v>
      </c>
      <c r="B444" s="133">
        <f t="shared" si="64"/>
        <v>4.3818056407242565E-3</v>
      </c>
      <c r="C444" s="73">
        <f t="shared" si="58"/>
        <v>1</v>
      </c>
      <c r="D444" s="43">
        <f t="shared" si="61"/>
        <v>4.3818056407242565E-3</v>
      </c>
      <c r="E444" s="133">
        <f t="shared" si="59"/>
        <v>9.8162539020495206E-3</v>
      </c>
      <c r="F444" s="73">
        <f t="shared" si="60"/>
        <v>1</v>
      </c>
      <c r="G444" s="43">
        <f t="shared" si="62"/>
        <v>9.8162539020495206E-3</v>
      </c>
      <c r="H444" s="84"/>
      <c r="I444" s="133"/>
      <c r="J444" s="73"/>
      <c r="K444" s="43"/>
      <c r="L444" s="133"/>
      <c r="M444" s="73"/>
      <c r="N444" s="43"/>
      <c r="O444" s="84"/>
      <c r="P444" s="133"/>
      <c r="Q444" s="73"/>
      <c r="R444" s="43"/>
      <c r="S444" s="133"/>
      <c r="T444" s="73"/>
      <c r="U444" s="43"/>
      <c r="V444" s="185"/>
      <c r="W444" s="185"/>
      <c r="X444" s="185"/>
      <c r="Y444" s="185"/>
      <c r="Z444" s="185"/>
      <c r="AA444" s="185"/>
      <c r="AB444" s="185"/>
      <c r="AC444" s="185"/>
      <c r="AD444" s="185"/>
      <c r="AE444" s="185"/>
      <c r="AF444" s="185"/>
      <c r="AG444" s="185"/>
      <c r="AH444" s="185"/>
      <c r="AI444" s="185"/>
      <c r="AJ444" s="185"/>
      <c r="AK444" s="185"/>
      <c r="AL444" s="185"/>
      <c r="AM444" s="185"/>
      <c r="AN444" s="185"/>
      <c r="AO444" s="185"/>
      <c r="AP444" s="185"/>
      <c r="AQ444" s="185"/>
      <c r="AR444" s="185"/>
      <c r="AS444" s="185"/>
      <c r="AT444" s="185"/>
      <c r="AU444" s="185"/>
      <c r="AV444" s="185"/>
      <c r="AW444" s="185"/>
      <c r="AX444" s="185"/>
      <c r="AY444" s="185"/>
      <c r="AZ444" s="185"/>
      <c r="BA444" s="185"/>
      <c r="BB444" s="185"/>
      <c r="BC444" s="185"/>
      <c r="BD444" s="185"/>
      <c r="BE444" s="185"/>
      <c r="BF444" s="185"/>
      <c r="BG444" s="185"/>
      <c r="BH444" s="185"/>
      <c r="BI444" s="185"/>
      <c r="BJ444" s="185"/>
    </row>
    <row r="445" spans="1:62" x14ac:dyDescent="0.3">
      <c r="A445" s="84">
        <f t="shared" si="64"/>
        <v>43</v>
      </c>
      <c r="B445" s="133">
        <f t="shared" si="64"/>
        <v>4.2581988045858133E-3</v>
      </c>
      <c r="C445" s="73">
        <f t="shared" si="58"/>
        <v>0.99999999999999989</v>
      </c>
      <c r="D445" s="43">
        <f t="shared" si="61"/>
        <v>4.2581988045858124E-3</v>
      </c>
      <c r="E445" s="133">
        <f t="shared" si="59"/>
        <v>9.6886780390625961E-3</v>
      </c>
      <c r="F445" s="73">
        <f t="shared" si="60"/>
        <v>0.99999999999999989</v>
      </c>
      <c r="G445" s="43">
        <f t="shared" si="62"/>
        <v>9.6886780390625944E-3</v>
      </c>
      <c r="H445" s="84"/>
      <c r="I445" s="133"/>
      <c r="J445" s="73"/>
      <c r="K445" s="43"/>
      <c r="L445" s="133"/>
      <c r="M445" s="73"/>
      <c r="N445" s="43"/>
      <c r="O445" s="84"/>
      <c r="P445" s="133"/>
      <c r="Q445" s="73"/>
      <c r="R445" s="43"/>
      <c r="S445" s="133"/>
      <c r="T445" s="73"/>
      <c r="U445" s="43"/>
      <c r="V445" s="185"/>
      <c r="W445" s="185"/>
      <c r="X445" s="185"/>
      <c r="Y445" s="185"/>
      <c r="Z445" s="185"/>
      <c r="AA445" s="185"/>
      <c r="AB445" s="185"/>
      <c r="AC445" s="185"/>
      <c r="AD445" s="185"/>
      <c r="AE445" s="185"/>
      <c r="AF445" s="185"/>
      <c r="AG445" s="185"/>
      <c r="AH445" s="185"/>
      <c r="AI445" s="185"/>
      <c r="AJ445" s="185"/>
      <c r="AK445" s="185"/>
      <c r="AL445" s="185"/>
      <c r="AM445" s="185"/>
      <c r="AN445" s="185"/>
      <c r="AO445" s="185"/>
      <c r="AP445" s="185"/>
      <c r="AQ445" s="185"/>
      <c r="AR445" s="185"/>
      <c r="AS445" s="185"/>
      <c r="AT445" s="185"/>
      <c r="AU445" s="185"/>
      <c r="AV445" s="185"/>
      <c r="AW445" s="185"/>
      <c r="AX445" s="185"/>
      <c r="AY445" s="185"/>
      <c r="AZ445" s="185"/>
      <c r="BA445" s="185"/>
      <c r="BB445" s="185"/>
      <c r="BC445" s="185"/>
      <c r="BD445" s="185"/>
      <c r="BE445" s="185"/>
      <c r="BF445" s="185"/>
      <c r="BG445" s="185"/>
      <c r="BH445" s="185"/>
      <c r="BI445" s="185"/>
      <c r="BJ445" s="185"/>
    </row>
    <row r="446" spans="1:62" x14ac:dyDescent="0.3">
      <c r="A446" s="84">
        <f t="shared" si="64"/>
        <v>44</v>
      </c>
      <c r="B446" s="133">
        <f t="shared" si="64"/>
        <v>4.1558546122785244E-3</v>
      </c>
      <c r="C446" s="73">
        <f t="shared" si="58"/>
        <v>1</v>
      </c>
      <c r="D446" s="43">
        <f t="shared" si="61"/>
        <v>4.1558546122785244E-3</v>
      </c>
      <c r="E446" s="133">
        <f t="shared" si="59"/>
        <v>9.6370806900323274E-3</v>
      </c>
      <c r="F446" s="73">
        <f t="shared" si="60"/>
        <v>1</v>
      </c>
      <c r="G446" s="43">
        <f t="shared" si="62"/>
        <v>9.6370806900323274E-3</v>
      </c>
      <c r="H446" s="84"/>
      <c r="I446" s="133"/>
      <c r="J446" s="73"/>
      <c r="K446" s="43"/>
      <c r="L446" s="133"/>
      <c r="M446" s="73"/>
      <c r="N446" s="43"/>
      <c r="O446" s="84"/>
      <c r="P446" s="133"/>
      <c r="Q446" s="73"/>
      <c r="R446" s="43"/>
      <c r="S446" s="133"/>
      <c r="T446" s="73"/>
      <c r="U446" s="43"/>
      <c r="V446" s="185"/>
      <c r="W446" s="185"/>
      <c r="X446" s="185"/>
      <c r="Y446" s="185"/>
      <c r="Z446" s="185"/>
      <c r="AA446" s="185"/>
      <c r="AB446" s="185"/>
      <c r="AC446" s="185"/>
      <c r="AD446" s="185"/>
      <c r="AE446" s="185"/>
      <c r="AF446" s="185"/>
      <c r="AG446" s="185"/>
      <c r="AH446" s="185"/>
      <c r="AI446" s="185"/>
      <c r="AJ446" s="185"/>
      <c r="AK446" s="185"/>
      <c r="AL446" s="185"/>
      <c r="AM446" s="185"/>
      <c r="AN446" s="185"/>
      <c r="AO446" s="185"/>
      <c r="AP446" s="185"/>
      <c r="AQ446" s="185"/>
      <c r="AR446" s="185"/>
      <c r="AS446" s="185"/>
      <c r="AT446" s="185"/>
      <c r="AU446" s="185"/>
      <c r="AV446" s="185"/>
      <c r="AW446" s="185"/>
      <c r="AX446" s="185"/>
      <c r="AY446" s="185"/>
      <c r="AZ446" s="185"/>
      <c r="BA446" s="185"/>
      <c r="BB446" s="185"/>
      <c r="BC446" s="185"/>
      <c r="BD446" s="185"/>
      <c r="BE446" s="185"/>
      <c r="BF446" s="185"/>
      <c r="BG446" s="185"/>
      <c r="BH446" s="185"/>
      <c r="BI446" s="185"/>
      <c r="BJ446" s="185"/>
    </row>
    <row r="447" spans="1:62" x14ac:dyDescent="0.3">
      <c r="A447" s="84">
        <f t="shared" si="64"/>
        <v>45</v>
      </c>
      <c r="B447" s="133">
        <f t="shared" si="64"/>
        <v>4.0393353240837995E-3</v>
      </c>
      <c r="C447" s="73">
        <f t="shared" si="58"/>
        <v>1.0000000000000002</v>
      </c>
      <c r="D447" s="43">
        <f t="shared" si="61"/>
        <v>4.0393353240838004E-3</v>
      </c>
      <c r="E447" s="133">
        <f t="shared" si="59"/>
        <v>9.3541457761191025E-3</v>
      </c>
      <c r="F447" s="73">
        <f t="shared" si="60"/>
        <v>1.0000000000000002</v>
      </c>
      <c r="G447" s="43">
        <f t="shared" si="62"/>
        <v>9.3541457761191042E-3</v>
      </c>
      <c r="H447" s="84"/>
      <c r="I447" s="133"/>
      <c r="J447" s="73"/>
      <c r="K447" s="43"/>
      <c r="L447" s="133"/>
      <c r="M447" s="73"/>
      <c r="N447" s="43"/>
      <c r="O447" s="84"/>
      <c r="P447" s="133"/>
      <c r="Q447" s="73"/>
      <c r="R447" s="43"/>
      <c r="S447" s="133"/>
      <c r="T447" s="73"/>
      <c r="U447" s="43"/>
      <c r="V447" s="185"/>
      <c r="W447" s="185"/>
      <c r="X447" s="185"/>
      <c r="Y447" s="185"/>
      <c r="Z447" s="185"/>
      <c r="AA447" s="185"/>
      <c r="AB447" s="185"/>
      <c r="AC447" s="185"/>
      <c r="AD447" s="185"/>
      <c r="AE447" s="185"/>
      <c r="AF447" s="185"/>
      <c r="AG447" s="185"/>
      <c r="AH447" s="185"/>
      <c r="AI447" s="185"/>
      <c r="AJ447" s="185"/>
      <c r="AK447" s="185"/>
      <c r="AL447" s="185"/>
      <c r="AM447" s="185"/>
      <c r="AN447" s="185"/>
      <c r="AO447" s="185"/>
      <c r="AP447" s="185"/>
      <c r="AQ447" s="185"/>
      <c r="AR447" s="185"/>
      <c r="AS447" s="185"/>
      <c r="AT447" s="185"/>
      <c r="AU447" s="185"/>
      <c r="AV447" s="185"/>
      <c r="AW447" s="185"/>
      <c r="AX447" s="185"/>
      <c r="AY447" s="185"/>
      <c r="AZ447" s="185"/>
      <c r="BA447" s="185"/>
      <c r="BB447" s="185"/>
      <c r="BC447" s="185"/>
      <c r="BD447" s="185"/>
      <c r="BE447" s="185"/>
      <c r="BF447" s="185"/>
      <c r="BG447" s="185"/>
      <c r="BH447" s="185"/>
      <c r="BI447" s="185"/>
      <c r="BJ447" s="185"/>
    </row>
    <row r="448" spans="1:62" x14ac:dyDescent="0.3">
      <c r="A448" s="84">
        <f t="shared" si="64"/>
        <v>46</v>
      </c>
      <c r="B448" s="133">
        <f t="shared" si="64"/>
        <v>3.9395426490362491E-3</v>
      </c>
      <c r="C448" s="73">
        <f t="shared" si="58"/>
        <v>1</v>
      </c>
      <c r="D448" s="43">
        <f t="shared" si="61"/>
        <v>3.9395426490362491E-3</v>
      </c>
      <c r="E448" s="133">
        <f t="shared" si="59"/>
        <v>9.2673941892879932E-3</v>
      </c>
      <c r="F448" s="73">
        <f t="shared" si="60"/>
        <v>1</v>
      </c>
      <c r="G448" s="43">
        <f t="shared" si="62"/>
        <v>9.2673941892879932E-3</v>
      </c>
      <c r="H448" s="84"/>
      <c r="I448" s="133"/>
      <c r="J448" s="73"/>
      <c r="K448" s="43"/>
      <c r="L448" s="133"/>
      <c r="M448" s="73"/>
      <c r="N448" s="43"/>
      <c r="O448" s="84"/>
      <c r="P448" s="133"/>
      <c r="Q448" s="73"/>
      <c r="R448" s="43"/>
      <c r="S448" s="133"/>
      <c r="T448" s="73"/>
      <c r="U448" s="43"/>
      <c r="V448" s="185"/>
      <c r="W448" s="185"/>
      <c r="X448" s="185"/>
      <c r="Y448" s="185"/>
      <c r="Z448" s="185"/>
      <c r="AA448" s="185"/>
      <c r="AB448" s="185"/>
      <c r="AC448" s="185"/>
      <c r="AD448" s="185"/>
      <c r="AE448" s="185"/>
      <c r="AF448" s="185"/>
      <c r="AG448" s="185"/>
      <c r="AH448" s="185"/>
      <c r="AI448" s="185"/>
      <c r="AJ448" s="185"/>
      <c r="AK448" s="185"/>
      <c r="AL448" s="185"/>
      <c r="AM448" s="185"/>
      <c r="AN448" s="185"/>
      <c r="AO448" s="185"/>
      <c r="AP448" s="185"/>
      <c r="AQ448" s="185"/>
      <c r="AR448" s="185"/>
      <c r="AS448" s="185"/>
      <c r="AT448" s="185"/>
      <c r="AU448" s="185"/>
      <c r="AV448" s="185"/>
      <c r="AW448" s="185"/>
      <c r="AX448" s="185"/>
      <c r="AY448" s="185"/>
      <c r="AZ448" s="185"/>
      <c r="BA448" s="185"/>
      <c r="BB448" s="185"/>
      <c r="BC448" s="185"/>
      <c r="BD448" s="185"/>
      <c r="BE448" s="185"/>
      <c r="BF448" s="185"/>
      <c r="BG448" s="185"/>
      <c r="BH448" s="185"/>
      <c r="BI448" s="185"/>
      <c r="BJ448" s="185"/>
    </row>
    <row r="449" spans="1:62" x14ac:dyDescent="0.3">
      <c r="A449" s="84">
        <f t="shared" si="64"/>
        <v>47</v>
      </c>
      <c r="B449" s="133">
        <f t="shared" si="64"/>
        <v>3.8250078742657653E-3</v>
      </c>
      <c r="C449" s="73">
        <f t="shared" si="58"/>
        <v>1</v>
      </c>
      <c r="D449" s="43">
        <f t="shared" si="61"/>
        <v>3.8250078742657653E-3</v>
      </c>
      <c r="E449" s="133">
        <f t="shared" si="59"/>
        <v>9.407160634738114E-3</v>
      </c>
      <c r="F449" s="73">
        <f t="shared" si="60"/>
        <v>1</v>
      </c>
      <c r="G449" s="43">
        <f t="shared" si="62"/>
        <v>9.407160634738114E-3</v>
      </c>
      <c r="H449" s="84"/>
      <c r="I449" s="133"/>
      <c r="J449" s="73"/>
      <c r="K449" s="43"/>
      <c r="L449" s="133"/>
      <c r="M449" s="73"/>
      <c r="N449" s="43"/>
      <c r="O449" s="84"/>
      <c r="P449" s="133"/>
      <c r="Q449" s="73"/>
      <c r="R449" s="43"/>
      <c r="S449" s="133"/>
      <c r="T449" s="73"/>
      <c r="U449" s="43"/>
      <c r="V449" s="185"/>
      <c r="W449" s="185"/>
      <c r="X449" s="185"/>
      <c r="Y449" s="185"/>
      <c r="Z449" s="185"/>
      <c r="AA449" s="185"/>
      <c r="AB449" s="185"/>
      <c r="AC449" s="185"/>
      <c r="AD449" s="185"/>
      <c r="AE449" s="185"/>
      <c r="AF449" s="185"/>
      <c r="AG449" s="185"/>
      <c r="AH449" s="185"/>
      <c r="AI449" s="185"/>
      <c r="AJ449" s="185"/>
      <c r="AK449" s="185"/>
      <c r="AL449" s="185"/>
      <c r="AM449" s="185"/>
      <c r="AN449" s="185"/>
      <c r="AO449" s="185"/>
      <c r="AP449" s="185"/>
      <c r="AQ449" s="185"/>
      <c r="AR449" s="185"/>
      <c r="AS449" s="185"/>
      <c r="AT449" s="185"/>
      <c r="AU449" s="185"/>
      <c r="AV449" s="185"/>
      <c r="AW449" s="185"/>
      <c r="AX449" s="185"/>
      <c r="AY449" s="185"/>
      <c r="AZ449" s="185"/>
      <c r="BA449" s="185"/>
      <c r="BB449" s="185"/>
      <c r="BC449" s="185"/>
      <c r="BD449" s="185"/>
      <c r="BE449" s="185"/>
      <c r="BF449" s="185"/>
      <c r="BG449" s="185"/>
      <c r="BH449" s="185"/>
      <c r="BI449" s="185"/>
      <c r="BJ449" s="185"/>
    </row>
    <row r="450" spans="1:62" x14ac:dyDescent="0.3">
      <c r="A450" s="84">
        <f t="shared" si="64"/>
        <v>48</v>
      </c>
      <c r="B450" s="133">
        <f t="shared" si="64"/>
        <v>3.6625612753957474E-3</v>
      </c>
      <c r="C450" s="73">
        <f t="shared" si="58"/>
        <v>0.99999999999999989</v>
      </c>
      <c r="D450" s="43">
        <f t="shared" si="61"/>
        <v>3.6625612753957469E-3</v>
      </c>
      <c r="E450" s="133">
        <f t="shared" si="59"/>
        <v>9.1602304643789764E-3</v>
      </c>
      <c r="F450" s="73">
        <f t="shared" si="60"/>
        <v>0.99999999999999989</v>
      </c>
      <c r="G450" s="43">
        <f t="shared" si="62"/>
        <v>9.1602304643789746E-3</v>
      </c>
      <c r="H450" s="84"/>
      <c r="I450" s="133"/>
      <c r="J450" s="73"/>
      <c r="K450" s="43"/>
      <c r="L450" s="133"/>
      <c r="M450" s="73"/>
      <c r="N450" s="43"/>
      <c r="O450" s="84"/>
      <c r="P450" s="133"/>
      <c r="Q450" s="73"/>
      <c r="R450" s="43"/>
      <c r="S450" s="133"/>
      <c r="T450" s="73"/>
      <c r="U450" s="43"/>
      <c r="V450" s="185"/>
      <c r="W450" s="185"/>
      <c r="X450" s="185"/>
      <c r="Y450" s="185"/>
      <c r="Z450" s="185"/>
      <c r="AA450" s="185"/>
      <c r="AB450" s="185"/>
      <c r="AC450" s="185"/>
      <c r="AD450" s="185"/>
      <c r="AE450" s="185"/>
      <c r="AF450" s="185"/>
      <c r="AG450" s="185"/>
      <c r="AH450" s="185"/>
      <c r="AI450" s="185"/>
      <c r="AJ450" s="185"/>
      <c r="AK450" s="185"/>
      <c r="AL450" s="185"/>
      <c r="AM450" s="185"/>
      <c r="AN450" s="185"/>
      <c r="AO450" s="185"/>
      <c r="AP450" s="185"/>
      <c r="AQ450" s="185"/>
      <c r="AR450" s="185"/>
      <c r="AS450" s="185"/>
      <c r="AT450" s="185"/>
      <c r="AU450" s="185"/>
      <c r="AV450" s="185"/>
      <c r="AW450" s="185"/>
      <c r="AX450" s="185"/>
      <c r="AY450" s="185"/>
      <c r="AZ450" s="185"/>
      <c r="BA450" s="185"/>
      <c r="BB450" s="185"/>
      <c r="BC450" s="185"/>
      <c r="BD450" s="185"/>
      <c r="BE450" s="185"/>
      <c r="BF450" s="185"/>
      <c r="BG450" s="185"/>
      <c r="BH450" s="185"/>
      <c r="BI450" s="185"/>
      <c r="BJ450" s="185"/>
    </row>
    <row r="451" spans="1:62" x14ac:dyDescent="0.3">
      <c r="A451" s="84">
        <f t="shared" ref="A451:B466" si="65">A256</f>
        <v>49</v>
      </c>
      <c r="B451" s="133">
        <f t="shared" si="65"/>
        <v>3.4485173274954616E-3</v>
      </c>
      <c r="C451" s="73">
        <f t="shared" si="58"/>
        <v>1</v>
      </c>
      <c r="D451" s="43">
        <f t="shared" si="61"/>
        <v>3.4485173274954616E-3</v>
      </c>
      <c r="E451" s="133">
        <f t="shared" si="59"/>
        <v>8.2689004349769928E-3</v>
      </c>
      <c r="F451" s="73">
        <f t="shared" si="60"/>
        <v>1</v>
      </c>
      <c r="G451" s="43">
        <f t="shared" si="62"/>
        <v>8.2689004349769928E-3</v>
      </c>
      <c r="H451" s="84"/>
      <c r="I451" s="133"/>
      <c r="J451" s="73"/>
      <c r="K451" s="43"/>
      <c r="L451" s="133"/>
      <c r="M451" s="73"/>
      <c r="N451" s="43"/>
      <c r="O451" s="84"/>
      <c r="P451" s="133"/>
      <c r="Q451" s="73"/>
      <c r="R451" s="43"/>
      <c r="S451" s="133"/>
      <c r="T451" s="73"/>
      <c r="U451" s="43"/>
      <c r="V451" s="185"/>
      <c r="W451" s="185"/>
      <c r="X451" s="185"/>
      <c r="Y451" s="185"/>
      <c r="Z451" s="185"/>
      <c r="AA451" s="185"/>
      <c r="AB451" s="185"/>
      <c r="AC451" s="185"/>
      <c r="AD451" s="185"/>
      <c r="AE451" s="185"/>
      <c r="AF451" s="185"/>
      <c r="AG451" s="185"/>
      <c r="AH451" s="185"/>
      <c r="AI451" s="185"/>
      <c r="AJ451" s="185"/>
      <c r="AK451" s="185"/>
      <c r="AL451" s="185"/>
      <c r="AM451" s="185"/>
      <c r="AN451" s="185"/>
      <c r="AO451" s="185"/>
      <c r="AP451" s="185"/>
      <c r="AQ451" s="185"/>
      <c r="AR451" s="185"/>
      <c r="AS451" s="185"/>
      <c r="AT451" s="185"/>
      <c r="AU451" s="185"/>
      <c r="AV451" s="185"/>
      <c r="AW451" s="185"/>
      <c r="AX451" s="185"/>
      <c r="AY451" s="185"/>
      <c r="AZ451" s="185"/>
      <c r="BA451" s="185"/>
      <c r="BB451" s="185"/>
      <c r="BC451" s="185"/>
      <c r="BD451" s="185"/>
      <c r="BE451" s="185"/>
      <c r="BF451" s="185"/>
      <c r="BG451" s="185"/>
      <c r="BH451" s="185"/>
      <c r="BI451" s="185"/>
      <c r="BJ451" s="185"/>
    </row>
    <row r="452" spans="1:62" x14ac:dyDescent="0.3">
      <c r="A452" s="84">
        <f t="shared" si="65"/>
        <v>50</v>
      </c>
      <c r="B452" s="133">
        <f t="shared" si="65"/>
        <v>3.3274620086167573E-3</v>
      </c>
      <c r="C452" s="73">
        <f t="shared" si="58"/>
        <v>1</v>
      </c>
      <c r="D452" s="43">
        <f t="shared" si="61"/>
        <v>3.3274620086167573E-3</v>
      </c>
      <c r="E452" s="133">
        <f t="shared" si="59"/>
        <v>8.1226134454186524E-3</v>
      </c>
      <c r="F452" s="73">
        <f t="shared" si="60"/>
        <v>1</v>
      </c>
      <c r="G452" s="43">
        <f t="shared" si="62"/>
        <v>8.1226134454186524E-3</v>
      </c>
      <c r="H452" s="84"/>
      <c r="I452" s="133"/>
      <c r="J452" s="73"/>
      <c r="K452" s="43"/>
      <c r="L452" s="133"/>
      <c r="M452" s="73"/>
      <c r="N452" s="43"/>
      <c r="O452" s="84"/>
      <c r="P452" s="133"/>
      <c r="Q452" s="73"/>
      <c r="R452" s="43"/>
      <c r="S452" s="133"/>
      <c r="T452" s="73"/>
      <c r="U452" s="43"/>
      <c r="V452" s="185"/>
      <c r="W452" s="185"/>
      <c r="X452" s="185"/>
      <c r="Y452" s="185"/>
      <c r="Z452" s="185"/>
      <c r="AA452" s="185"/>
      <c r="AB452" s="185"/>
      <c r="AC452" s="185"/>
      <c r="AD452" s="185"/>
      <c r="AE452" s="185"/>
      <c r="AF452" s="185"/>
      <c r="AG452" s="185"/>
      <c r="AH452" s="185"/>
      <c r="AI452" s="185"/>
      <c r="AJ452" s="185"/>
      <c r="AK452" s="185"/>
      <c r="AL452" s="185"/>
      <c r="AM452" s="185"/>
      <c r="AN452" s="185"/>
      <c r="AO452" s="185"/>
      <c r="AP452" s="185"/>
      <c r="AQ452" s="185"/>
      <c r="AR452" s="185"/>
      <c r="AS452" s="185"/>
      <c r="AT452" s="185"/>
      <c r="AU452" s="185"/>
      <c r="AV452" s="185"/>
      <c r="AW452" s="185"/>
      <c r="AX452" s="185"/>
      <c r="AY452" s="185"/>
      <c r="AZ452" s="185"/>
      <c r="BA452" s="185"/>
      <c r="BB452" s="185"/>
      <c r="BC452" s="185"/>
      <c r="BD452" s="185"/>
      <c r="BE452" s="185"/>
      <c r="BF452" s="185"/>
      <c r="BG452" s="185"/>
      <c r="BH452" s="185"/>
      <c r="BI452" s="185"/>
      <c r="BJ452" s="185"/>
    </row>
    <row r="453" spans="1:62" x14ac:dyDescent="0.3">
      <c r="A453" s="84">
        <f t="shared" si="65"/>
        <v>51</v>
      </c>
      <c r="B453" s="133">
        <f t="shared" si="65"/>
        <v>3.1979016322055912E-3</v>
      </c>
      <c r="C453" s="73">
        <f t="shared" si="58"/>
        <v>1</v>
      </c>
      <c r="D453" s="43">
        <f t="shared" si="61"/>
        <v>3.1979016322055912E-3</v>
      </c>
      <c r="E453" s="133">
        <f t="shared" si="59"/>
        <v>8.125448464596138E-3</v>
      </c>
      <c r="F453" s="73">
        <f t="shared" si="60"/>
        <v>1</v>
      </c>
      <c r="G453" s="43">
        <f t="shared" si="62"/>
        <v>8.125448464596138E-3</v>
      </c>
      <c r="H453" s="84"/>
      <c r="I453" s="133"/>
      <c r="J453" s="73"/>
      <c r="K453" s="43"/>
      <c r="L453" s="133"/>
      <c r="M453" s="73"/>
      <c r="N453" s="43"/>
      <c r="O453" s="84"/>
      <c r="P453" s="133"/>
      <c r="Q453" s="73"/>
      <c r="R453" s="43"/>
      <c r="S453" s="133"/>
      <c r="T453" s="73"/>
      <c r="U453" s="43"/>
      <c r="V453" s="185"/>
      <c r="W453" s="185"/>
      <c r="X453" s="185"/>
      <c r="Y453" s="185"/>
      <c r="Z453" s="185"/>
      <c r="AA453" s="185"/>
      <c r="AB453" s="185"/>
      <c r="AC453" s="185"/>
      <c r="AD453" s="185"/>
      <c r="AE453" s="185"/>
      <c r="AF453" s="185"/>
      <c r="AG453" s="185"/>
      <c r="AH453" s="185"/>
      <c r="AI453" s="185"/>
      <c r="AJ453" s="185"/>
      <c r="AK453" s="185"/>
      <c r="AL453" s="185"/>
      <c r="AM453" s="185"/>
      <c r="AN453" s="185"/>
      <c r="AO453" s="185"/>
      <c r="AP453" s="185"/>
      <c r="AQ453" s="185"/>
      <c r="AR453" s="185"/>
      <c r="AS453" s="185"/>
      <c r="AT453" s="185"/>
      <c r="AU453" s="185"/>
      <c r="AV453" s="185"/>
      <c r="AW453" s="185"/>
      <c r="AX453" s="185"/>
      <c r="AY453" s="185"/>
      <c r="AZ453" s="185"/>
      <c r="BA453" s="185"/>
      <c r="BB453" s="185"/>
      <c r="BC453" s="185"/>
      <c r="BD453" s="185"/>
      <c r="BE453" s="185"/>
      <c r="BF453" s="185"/>
      <c r="BG453" s="185"/>
      <c r="BH453" s="185"/>
      <c r="BI453" s="185"/>
      <c r="BJ453" s="185"/>
    </row>
    <row r="454" spans="1:62" x14ac:dyDescent="0.3">
      <c r="A454" s="84">
        <f t="shared" si="65"/>
        <v>52</v>
      </c>
      <c r="B454" s="133">
        <f t="shared" si="65"/>
        <v>3.0964079456515482E-3</v>
      </c>
      <c r="C454" s="73">
        <f t="shared" si="58"/>
        <v>1.0000000000000002</v>
      </c>
      <c r="D454" s="43">
        <f t="shared" si="61"/>
        <v>3.0964079456515491E-3</v>
      </c>
      <c r="E454" s="133">
        <f t="shared" si="59"/>
        <v>8.1484121199337858E-3</v>
      </c>
      <c r="F454" s="73">
        <f t="shared" si="60"/>
        <v>1.0000000000000002</v>
      </c>
      <c r="G454" s="43">
        <f t="shared" si="62"/>
        <v>8.1484121199337876E-3</v>
      </c>
      <c r="H454" s="84"/>
      <c r="I454" s="133"/>
      <c r="J454" s="73"/>
      <c r="K454" s="43"/>
      <c r="L454" s="133"/>
      <c r="M454" s="73"/>
      <c r="N454" s="43"/>
      <c r="O454" s="84"/>
      <c r="P454" s="133"/>
      <c r="Q454" s="73"/>
      <c r="R454" s="43"/>
      <c r="S454" s="133"/>
      <c r="T454" s="73"/>
      <c r="U454" s="43"/>
      <c r="V454" s="185"/>
      <c r="W454" s="185"/>
      <c r="X454" s="185"/>
      <c r="Y454" s="185"/>
      <c r="Z454" s="185"/>
      <c r="AA454" s="185"/>
      <c r="AB454" s="185"/>
      <c r="AC454" s="185"/>
      <c r="AD454" s="185"/>
      <c r="AE454" s="185"/>
      <c r="AF454" s="185"/>
      <c r="AG454" s="185"/>
      <c r="AH454" s="185"/>
      <c r="AI454" s="185"/>
      <c r="AJ454" s="185"/>
      <c r="AK454" s="185"/>
      <c r="AL454" s="185"/>
      <c r="AM454" s="185"/>
      <c r="AN454" s="185"/>
      <c r="AO454" s="185"/>
      <c r="AP454" s="185"/>
      <c r="AQ454" s="185"/>
      <c r="AR454" s="185"/>
      <c r="AS454" s="185"/>
      <c r="AT454" s="185"/>
      <c r="AU454" s="185"/>
      <c r="AV454" s="185"/>
      <c r="AW454" s="185"/>
      <c r="AX454" s="185"/>
      <c r="AY454" s="185"/>
      <c r="AZ454" s="185"/>
      <c r="BA454" s="185"/>
      <c r="BB454" s="185"/>
      <c r="BC454" s="185"/>
      <c r="BD454" s="185"/>
      <c r="BE454" s="185"/>
      <c r="BF454" s="185"/>
      <c r="BG454" s="185"/>
      <c r="BH454" s="185"/>
      <c r="BI454" s="185"/>
      <c r="BJ454" s="185"/>
    </row>
    <row r="455" spans="1:62" x14ac:dyDescent="0.3">
      <c r="A455" s="84">
        <f t="shared" si="65"/>
        <v>53</v>
      </c>
      <c r="B455" s="133">
        <f t="shared" si="65"/>
        <v>3.018161416352901E-3</v>
      </c>
      <c r="C455" s="73">
        <f t="shared" si="58"/>
        <v>1</v>
      </c>
      <c r="D455" s="43">
        <f t="shared" si="61"/>
        <v>3.018161416352901E-3</v>
      </c>
      <c r="E455" s="133">
        <f t="shared" si="59"/>
        <v>8.1112733687087029E-3</v>
      </c>
      <c r="F455" s="73">
        <f t="shared" si="60"/>
        <v>1</v>
      </c>
      <c r="G455" s="43">
        <f t="shared" si="62"/>
        <v>8.1112733687087029E-3</v>
      </c>
      <c r="H455" s="84"/>
      <c r="I455" s="133"/>
      <c r="J455" s="73"/>
      <c r="K455" s="43"/>
      <c r="L455" s="133"/>
      <c r="M455" s="73"/>
      <c r="N455" s="43"/>
      <c r="O455" s="84"/>
      <c r="P455" s="133"/>
      <c r="Q455" s="73"/>
      <c r="R455" s="43"/>
      <c r="S455" s="133"/>
      <c r="T455" s="73"/>
      <c r="U455" s="43"/>
      <c r="V455" s="185"/>
      <c r="W455" s="185"/>
      <c r="X455" s="185"/>
      <c r="Y455" s="185"/>
      <c r="Z455" s="185"/>
      <c r="AA455" s="185"/>
      <c r="AB455" s="185"/>
      <c r="AC455" s="185"/>
      <c r="AD455" s="185"/>
      <c r="AE455" s="185"/>
      <c r="AF455" s="185"/>
      <c r="AG455" s="185"/>
      <c r="AH455" s="185"/>
      <c r="AI455" s="185"/>
      <c r="AJ455" s="185"/>
      <c r="AK455" s="185"/>
      <c r="AL455" s="185"/>
      <c r="AM455" s="185"/>
      <c r="AN455" s="185"/>
      <c r="AO455" s="185"/>
      <c r="AP455" s="185"/>
      <c r="AQ455" s="185"/>
      <c r="AR455" s="185"/>
      <c r="AS455" s="185"/>
      <c r="AT455" s="185"/>
      <c r="AU455" s="185"/>
      <c r="AV455" s="185"/>
      <c r="AW455" s="185"/>
      <c r="AX455" s="185"/>
      <c r="AY455" s="185"/>
      <c r="AZ455" s="185"/>
      <c r="BA455" s="185"/>
      <c r="BB455" s="185"/>
      <c r="BC455" s="185"/>
      <c r="BD455" s="185"/>
      <c r="BE455" s="185"/>
      <c r="BF455" s="185"/>
      <c r="BG455" s="185"/>
      <c r="BH455" s="185"/>
      <c r="BI455" s="185"/>
      <c r="BJ455" s="185"/>
    </row>
    <row r="456" spans="1:62" x14ac:dyDescent="0.3">
      <c r="A456" s="84">
        <f t="shared" si="65"/>
        <v>54</v>
      </c>
      <c r="B456" s="133">
        <f t="shared" si="65"/>
        <v>3.0932894245563123E-3</v>
      </c>
      <c r="C456" s="73">
        <f t="shared" si="58"/>
        <v>1.0000000000000002</v>
      </c>
      <c r="D456" s="43">
        <f t="shared" si="61"/>
        <v>3.0932894245563132E-3</v>
      </c>
      <c r="E456" s="133">
        <f t="shared" si="59"/>
        <v>8.4494911565829289E-3</v>
      </c>
      <c r="F456" s="73">
        <f t="shared" si="60"/>
        <v>1.0000000000000002</v>
      </c>
      <c r="G456" s="43">
        <f t="shared" si="62"/>
        <v>8.4494911565829306E-3</v>
      </c>
      <c r="H456" s="84"/>
      <c r="I456" s="133"/>
      <c r="J456" s="73"/>
      <c r="K456" s="43"/>
      <c r="L456" s="133"/>
      <c r="M456" s="73"/>
      <c r="N456" s="43"/>
      <c r="O456" s="84"/>
      <c r="P456" s="133"/>
      <c r="Q456" s="73"/>
      <c r="R456" s="43"/>
      <c r="S456" s="133"/>
      <c r="T456" s="73"/>
      <c r="U456" s="43"/>
      <c r="V456" s="185"/>
      <c r="W456" s="185"/>
      <c r="X456" s="185"/>
      <c r="Y456" s="185"/>
      <c r="Z456" s="185"/>
      <c r="AA456" s="185"/>
      <c r="AB456" s="185"/>
      <c r="AC456" s="185"/>
      <c r="AD456" s="185"/>
      <c r="AE456" s="185"/>
      <c r="AF456" s="185"/>
      <c r="AG456" s="185"/>
      <c r="AH456" s="185"/>
      <c r="AI456" s="185"/>
      <c r="AJ456" s="185"/>
      <c r="AK456" s="185"/>
      <c r="AL456" s="185"/>
      <c r="AM456" s="185"/>
      <c r="AN456" s="185"/>
      <c r="AO456" s="185"/>
      <c r="AP456" s="185"/>
      <c r="AQ456" s="185"/>
      <c r="AR456" s="185"/>
      <c r="AS456" s="185"/>
      <c r="AT456" s="185"/>
      <c r="AU456" s="185"/>
      <c r="AV456" s="185"/>
      <c r="AW456" s="185"/>
      <c r="AX456" s="185"/>
      <c r="AY456" s="185"/>
      <c r="AZ456" s="185"/>
      <c r="BA456" s="185"/>
      <c r="BB456" s="185"/>
      <c r="BC456" s="185"/>
      <c r="BD456" s="185"/>
      <c r="BE456" s="185"/>
      <c r="BF456" s="185"/>
      <c r="BG456" s="185"/>
      <c r="BH456" s="185"/>
      <c r="BI456" s="185"/>
      <c r="BJ456" s="185"/>
    </row>
    <row r="457" spans="1:62" x14ac:dyDescent="0.3">
      <c r="A457" s="84">
        <f t="shared" si="65"/>
        <v>55</v>
      </c>
      <c r="B457" s="133">
        <f t="shared" si="65"/>
        <v>2.3139426526650742E-3</v>
      </c>
      <c r="C457" s="73">
        <f t="shared" si="58"/>
        <v>1.0000000000000002</v>
      </c>
      <c r="D457" s="43">
        <f t="shared" si="61"/>
        <v>2.3139426526650746E-3</v>
      </c>
      <c r="E457" s="133">
        <f t="shared" si="59"/>
        <v>6.6061616873807341E-3</v>
      </c>
      <c r="F457" s="73">
        <f t="shared" si="60"/>
        <v>1.0000000000000002</v>
      </c>
      <c r="G457" s="43">
        <f t="shared" si="62"/>
        <v>6.6061616873807358E-3</v>
      </c>
      <c r="H457" s="84"/>
      <c r="I457" s="133"/>
      <c r="J457" s="73"/>
      <c r="K457" s="43"/>
      <c r="L457" s="133"/>
      <c r="M457" s="73"/>
      <c r="N457" s="43"/>
      <c r="O457" s="84"/>
      <c r="P457" s="133"/>
      <c r="Q457" s="73"/>
      <c r="R457" s="43"/>
      <c r="S457" s="133"/>
      <c r="T457" s="73"/>
      <c r="U457" s="43"/>
      <c r="V457" s="185"/>
      <c r="W457" s="185"/>
      <c r="X457" s="185"/>
      <c r="Y457" s="185"/>
      <c r="Z457" s="185"/>
      <c r="AA457" s="185"/>
      <c r="AB457" s="185"/>
      <c r="AC457" s="185"/>
      <c r="AD457" s="185"/>
      <c r="AE457" s="185"/>
      <c r="AF457" s="185"/>
      <c r="AG457" s="185"/>
      <c r="AH457" s="185"/>
      <c r="AI457" s="185"/>
      <c r="AJ457" s="185"/>
      <c r="AK457" s="185"/>
      <c r="AL457" s="185"/>
      <c r="AM457" s="185"/>
      <c r="AN457" s="185"/>
      <c r="AO457" s="185"/>
      <c r="AP457" s="185"/>
      <c r="AQ457" s="185"/>
      <c r="AR457" s="185"/>
      <c r="AS457" s="185"/>
      <c r="AT457" s="185"/>
      <c r="AU457" s="185"/>
      <c r="AV457" s="185"/>
      <c r="AW457" s="185"/>
      <c r="AX457" s="185"/>
      <c r="AY457" s="185"/>
      <c r="AZ457" s="185"/>
      <c r="BA457" s="185"/>
      <c r="BB457" s="185"/>
      <c r="BC457" s="185"/>
      <c r="BD457" s="185"/>
      <c r="BE457" s="185"/>
      <c r="BF457" s="185"/>
      <c r="BG457" s="185"/>
      <c r="BH457" s="185"/>
      <c r="BI457" s="185"/>
      <c r="BJ457" s="185"/>
    </row>
    <row r="458" spans="1:62" x14ac:dyDescent="0.3">
      <c r="A458" s="84">
        <f t="shared" si="65"/>
        <v>56</v>
      </c>
      <c r="B458" s="133">
        <f t="shared" si="65"/>
        <v>2.1894853107733846E-3</v>
      </c>
      <c r="C458" s="73">
        <f t="shared" si="58"/>
        <v>1</v>
      </c>
      <c r="D458" s="43">
        <f t="shared" si="61"/>
        <v>2.1894853107733846E-3</v>
      </c>
      <c r="E458" s="133">
        <f t="shared" si="59"/>
        <v>6.3447729192164124E-3</v>
      </c>
      <c r="F458" s="73">
        <f t="shared" si="60"/>
        <v>1</v>
      </c>
      <c r="G458" s="43">
        <f t="shared" si="62"/>
        <v>6.3447729192164124E-3</v>
      </c>
      <c r="H458" s="84"/>
      <c r="I458" s="133"/>
      <c r="J458" s="73"/>
      <c r="K458" s="43"/>
      <c r="L458" s="133"/>
      <c r="M458" s="73"/>
      <c r="N458" s="43"/>
      <c r="O458" s="84"/>
      <c r="P458" s="133"/>
      <c r="Q458" s="73"/>
      <c r="R458" s="43"/>
      <c r="S458" s="133"/>
      <c r="T458" s="73"/>
      <c r="U458" s="43"/>
      <c r="V458" s="185"/>
      <c r="W458" s="185"/>
      <c r="X458" s="185"/>
      <c r="Y458" s="185"/>
      <c r="Z458" s="185"/>
      <c r="AA458" s="185"/>
      <c r="AB458" s="185"/>
      <c r="AC458" s="185"/>
      <c r="AD458" s="185"/>
      <c r="AE458" s="185"/>
      <c r="AF458" s="185"/>
      <c r="AG458" s="185"/>
      <c r="AH458" s="185"/>
      <c r="AI458" s="185"/>
      <c r="AJ458" s="185"/>
      <c r="AK458" s="185"/>
      <c r="AL458" s="185"/>
      <c r="AM458" s="185"/>
      <c r="AN458" s="185"/>
      <c r="AO458" s="185"/>
      <c r="AP458" s="185"/>
      <c r="AQ458" s="185"/>
      <c r="AR458" s="185"/>
      <c r="AS458" s="185"/>
      <c r="AT458" s="185"/>
      <c r="AU458" s="185"/>
      <c r="AV458" s="185"/>
      <c r="AW458" s="185"/>
      <c r="AX458" s="185"/>
      <c r="AY458" s="185"/>
      <c r="AZ458" s="185"/>
      <c r="BA458" s="185"/>
      <c r="BB458" s="185"/>
      <c r="BC458" s="185"/>
      <c r="BD458" s="185"/>
      <c r="BE458" s="185"/>
      <c r="BF458" s="185"/>
      <c r="BG458" s="185"/>
      <c r="BH458" s="185"/>
      <c r="BI458" s="185"/>
      <c r="BJ458" s="185"/>
    </row>
    <row r="459" spans="1:62" x14ac:dyDescent="0.3">
      <c r="A459" s="84">
        <f t="shared" si="65"/>
        <v>57</v>
      </c>
      <c r="B459" s="133">
        <f t="shared" si="65"/>
        <v>2.0698475014834239E-3</v>
      </c>
      <c r="C459" s="73">
        <f t="shared" si="58"/>
        <v>0.99999999999999989</v>
      </c>
      <c r="D459" s="43">
        <f t="shared" si="61"/>
        <v>2.0698475014834235E-3</v>
      </c>
      <c r="E459" s="133">
        <f t="shared" si="59"/>
        <v>6.3700045898960481E-3</v>
      </c>
      <c r="F459" s="73">
        <f t="shared" si="60"/>
        <v>0.99999999999999989</v>
      </c>
      <c r="G459" s="43">
        <f t="shared" si="62"/>
        <v>6.3700045898960472E-3</v>
      </c>
      <c r="H459" s="84"/>
      <c r="I459" s="133"/>
      <c r="J459" s="73"/>
      <c r="K459" s="43"/>
      <c r="L459" s="133"/>
      <c r="M459" s="73"/>
      <c r="N459" s="43"/>
      <c r="O459" s="84"/>
      <c r="P459" s="133"/>
      <c r="Q459" s="73"/>
      <c r="R459" s="43"/>
      <c r="S459" s="133"/>
      <c r="T459" s="73"/>
      <c r="U459" s="43"/>
      <c r="V459" s="185"/>
      <c r="W459" s="185"/>
      <c r="X459" s="185"/>
      <c r="Y459" s="185"/>
      <c r="Z459" s="185"/>
      <c r="AA459" s="185"/>
      <c r="AB459" s="185"/>
      <c r="AC459" s="185"/>
      <c r="AD459" s="185"/>
      <c r="AE459" s="185"/>
      <c r="AF459" s="185"/>
      <c r="AG459" s="185"/>
      <c r="AH459" s="185"/>
      <c r="AI459" s="185"/>
      <c r="AJ459" s="185"/>
      <c r="AK459" s="185"/>
      <c r="AL459" s="185"/>
      <c r="AM459" s="185"/>
      <c r="AN459" s="185"/>
      <c r="AO459" s="185"/>
      <c r="AP459" s="185"/>
      <c r="AQ459" s="185"/>
      <c r="AR459" s="185"/>
      <c r="AS459" s="185"/>
      <c r="AT459" s="185"/>
      <c r="AU459" s="185"/>
      <c r="AV459" s="185"/>
      <c r="AW459" s="185"/>
      <c r="AX459" s="185"/>
      <c r="AY459" s="185"/>
      <c r="AZ459" s="185"/>
      <c r="BA459" s="185"/>
      <c r="BB459" s="185"/>
      <c r="BC459" s="185"/>
      <c r="BD459" s="185"/>
      <c r="BE459" s="185"/>
      <c r="BF459" s="185"/>
      <c r="BG459" s="185"/>
      <c r="BH459" s="185"/>
      <c r="BI459" s="185"/>
      <c r="BJ459" s="185"/>
    </row>
    <row r="460" spans="1:62" x14ac:dyDescent="0.3">
      <c r="A460" s="84">
        <f t="shared" si="65"/>
        <v>58</v>
      </c>
      <c r="B460" s="133">
        <f t="shared" si="65"/>
        <v>1.9958535009510074E-3</v>
      </c>
      <c r="C460" s="73">
        <f t="shared" si="58"/>
        <v>1</v>
      </c>
      <c r="D460" s="43">
        <f t="shared" si="61"/>
        <v>1.9958535009510074E-3</v>
      </c>
      <c r="E460" s="133">
        <f t="shared" si="59"/>
        <v>6.2670933937532623E-3</v>
      </c>
      <c r="F460" s="73">
        <f t="shared" si="60"/>
        <v>1</v>
      </c>
      <c r="G460" s="43">
        <f t="shared" si="62"/>
        <v>6.2670933937532623E-3</v>
      </c>
      <c r="H460" s="84"/>
      <c r="I460" s="133"/>
      <c r="J460" s="73"/>
      <c r="K460" s="43"/>
      <c r="L460" s="133"/>
      <c r="M460" s="73"/>
      <c r="N460" s="43"/>
      <c r="O460" s="84"/>
      <c r="P460" s="133"/>
      <c r="Q460" s="73"/>
      <c r="R460" s="43"/>
      <c r="S460" s="133"/>
      <c r="T460" s="73"/>
      <c r="U460" s="43"/>
      <c r="V460" s="185"/>
      <c r="W460" s="185"/>
      <c r="X460" s="185"/>
      <c r="Y460" s="185"/>
      <c r="Z460" s="185"/>
      <c r="AA460" s="185"/>
      <c r="AB460" s="185"/>
      <c r="AC460" s="185"/>
      <c r="AD460" s="185"/>
      <c r="AE460" s="185"/>
      <c r="AF460" s="185"/>
      <c r="AG460" s="185"/>
      <c r="AH460" s="185"/>
      <c r="AI460" s="185"/>
      <c r="AJ460" s="185"/>
      <c r="AK460" s="185"/>
      <c r="AL460" s="185"/>
      <c r="AM460" s="185"/>
      <c r="AN460" s="185"/>
      <c r="AO460" s="185"/>
      <c r="AP460" s="185"/>
      <c r="AQ460" s="185"/>
      <c r="AR460" s="185"/>
      <c r="AS460" s="185"/>
      <c r="AT460" s="185"/>
      <c r="AU460" s="185"/>
      <c r="AV460" s="185"/>
      <c r="AW460" s="185"/>
      <c r="AX460" s="185"/>
      <c r="AY460" s="185"/>
      <c r="AZ460" s="185"/>
      <c r="BA460" s="185"/>
      <c r="BB460" s="185"/>
      <c r="BC460" s="185"/>
      <c r="BD460" s="185"/>
      <c r="BE460" s="185"/>
      <c r="BF460" s="185"/>
      <c r="BG460" s="185"/>
      <c r="BH460" s="185"/>
      <c r="BI460" s="185"/>
      <c r="BJ460" s="185"/>
    </row>
    <row r="461" spans="1:62" x14ac:dyDescent="0.3">
      <c r="A461" s="84">
        <f t="shared" si="65"/>
        <v>59</v>
      </c>
      <c r="B461" s="133">
        <f t="shared" si="65"/>
        <v>1.6857024029339046E-3</v>
      </c>
      <c r="C461" s="73">
        <f t="shared" si="58"/>
        <v>1.0000000000000002</v>
      </c>
      <c r="D461" s="43">
        <f t="shared" si="61"/>
        <v>1.6857024029339051E-3</v>
      </c>
      <c r="E461" s="133">
        <f t="shared" si="59"/>
        <v>5.6334666075848671E-3</v>
      </c>
      <c r="F461" s="73">
        <f t="shared" si="60"/>
        <v>1.0000000000000002</v>
      </c>
      <c r="G461" s="43">
        <f t="shared" si="62"/>
        <v>5.633466607584868E-3</v>
      </c>
      <c r="H461" s="84"/>
      <c r="I461" s="133"/>
      <c r="J461" s="73"/>
      <c r="K461" s="43"/>
      <c r="L461" s="133"/>
      <c r="M461" s="73"/>
      <c r="N461" s="43"/>
      <c r="O461" s="84"/>
      <c r="P461" s="133"/>
      <c r="Q461" s="73"/>
      <c r="R461" s="43"/>
      <c r="S461" s="133"/>
      <c r="T461" s="73"/>
      <c r="U461" s="43"/>
      <c r="V461" s="185"/>
      <c r="W461" s="185"/>
      <c r="X461" s="185"/>
      <c r="Y461" s="185"/>
      <c r="Z461" s="185"/>
      <c r="AA461" s="185"/>
      <c r="AB461" s="185"/>
      <c r="AC461" s="185"/>
      <c r="AD461" s="185"/>
      <c r="AE461" s="185"/>
      <c r="AF461" s="185"/>
      <c r="AG461" s="185"/>
      <c r="AH461" s="185"/>
      <c r="AI461" s="185"/>
      <c r="AJ461" s="185"/>
      <c r="AK461" s="185"/>
      <c r="AL461" s="185"/>
      <c r="AM461" s="185"/>
      <c r="AN461" s="185"/>
      <c r="AO461" s="185"/>
      <c r="AP461" s="185"/>
      <c r="AQ461" s="185"/>
      <c r="AR461" s="185"/>
      <c r="AS461" s="185"/>
      <c r="AT461" s="185"/>
      <c r="AU461" s="185"/>
      <c r="AV461" s="185"/>
      <c r="AW461" s="185"/>
      <c r="AX461" s="185"/>
      <c r="AY461" s="185"/>
      <c r="AZ461" s="185"/>
      <c r="BA461" s="185"/>
      <c r="BB461" s="185"/>
      <c r="BC461" s="185"/>
      <c r="BD461" s="185"/>
      <c r="BE461" s="185"/>
      <c r="BF461" s="185"/>
      <c r="BG461" s="185"/>
      <c r="BH461" s="185"/>
      <c r="BI461" s="185"/>
      <c r="BJ461" s="185"/>
    </row>
    <row r="462" spans="1:62" x14ac:dyDescent="0.3">
      <c r="A462" s="84">
        <f t="shared" si="65"/>
        <v>60</v>
      </c>
      <c r="B462" s="133">
        <f t="shared" si="65"/>
        <v>1.4152415734016233E-3</v>
      </c>
      <c r="C462" s="73">
        <f t="shared" si="58"/>
        <v>1</v>
      </c>
      <c r="D462" s="43">
        <f t="shared" si="61"/>
        <v>1.4152415734016233E-3</v>
      </c>
      <c r="E462" s="133">
        <f t="shared" si="59"/>
        <v>4.689972225317118E-3</v>
      </c>
      <c r="F462" s="73">
        <f t="shared" si="60"/>
        <v>1</v>
      </c>
      <c r="G462" s="43">
        <f t="shared" si="62"/>
        <v>4.689972225317118E-3</v>
      </c>
      <c r="H462" s="84"/>
      <c r="I462" s="133"/>
      <c r="J462" s="73"/>
      <c r="K462" s="43"/>
      <c r="L462" s="133"/>
      <c r="M462" s="73"/>
      <c r="N462" s="43"/>
      <c r="O462" s="84"/>
      <c r="P462" s="133"/>
      <c r="Q462" s="73"/>
      <c r="R462" s="43"/>
      <c r="S462" s="133"/>
      <c r="T462" s="73"/>
      <c r="U462" s="43"/>
      <c r="V462" s="185"/>
      <c r="W462" s="185"/>
      <c r="X462" s="185"/>
      <c r="Y462" s="185"/>
      <c r="Z462" s="185"/>
      <c r="AA462" s="185"/>
      <c r="AB462" s="185"/>
      <c r="AC462" s="185"/>
      <c r="AD462" s="185"/>
      <c r="AE462" s="185"/>
      <c r="AF462" s="185"/>
      <c r="AG462" s="185"/>
      <c r="AH462" s="185"/>
      <c r="AI462" s="185"/>
      <c r="AJ462" s="185"/>
      <c r="AK462" s="185"/>
      <c r="AL462" s="185"/>
      <c r="AM462" s="185"/>
      <c r="AN462" s="185"/>
      <c r="AO462" s="185"/>
      <c r="AP462" s="185"/>
      <c r="AQ462" s="185"/>
      <c r="AR462" s="185"/>
      <c r="AS462" s="185"/>
      <c r="AT462" s="185"/>
      <c r="AU462" s="185"/>
      <c r="AV462" s="185"/>
      <c r="AW462" s="185"/>
      <c r="AX462" s="185"/>
      <c r="AY462" s="185"/>
      <c r="AZ462" s="185"/>
      <c r="BA462" s="185"/>
      <c r="BB462" s="185"/>
      <c r="BC462" s="185"/>
      <c r="BD462" s="185"/>
      <c r="BE462" s="185"/>
      <c r="BF462" s="185"/>
      <c r="BG462" s="185"/>
      <c r="BH462" s="185"/>
      <c r="BI462" s="185"/>
      <c r="BJ462" s="185"/>
    </row>
    <row r="463" spans="1:62" x14ac:dyDescent="0.3">
      <c r="A463" s="84">
        <f t="shared" si="65"/>
        <v>61</v>
      </c>
      <c r="B463" s="133">
        <f t="shared" si="65"/>
        <v>1.292768744934175E-3</v>
      </c>
      <c r="C463" s="73">
        <f t="shared" si="58"/>
        <v>0.99999999999999989</v>
      </c>
      <c r="D463" s="43">
        <f t="shared" si="61"/>
        <v>1.2927687449341748E-3</v>
      </c>
      <c r="E463" s="133">
        <f t="shared" si="59"/>
        <v>4.5306441475423363E-3</v>
      </c>
      <c r="F463" s="73">
        <f t="shared" si="60"/>
        <v>0.99999999999999989</v>
      </c>
      <c r="G463" s="43">
        <f t="shared" si="62"/>
        <v>4.5306441475423355E-3</v>
      </c>
      <c r="H463" s="84"/>
      <c r="I463" s="133"/>
      <c r="J463" s="73"/>
      <c r="K463" s="43"/>
      <c r="L463" s="133"/>
      <c r="M463" s="73"/>
      <c r="N463" s="43"/>
      <c r="O463" s="84"/>
      <c r="P463" s="133"/>
      <c r="Q463" s="73"/>
      <c r="R463" s="43"/>
      <c r="S463" s="133"/>
      <c r="T463" s="73"/>
      <c r="U463" s="43"/>
      <c r="V463" s="185"/>
      <c r="W463" s="185"/>
      <c r="X463" s="185"/>
      <c r="Y463" s="185"/>
      <c r="Z463" s="185"/>
      <c r="AA463" s="185"/>
      <c r="AB463" s="185"/>
      <c r="AC463" s="185"/>
      <c r="AD463" s="185"/>
      <c r="AE463" s="185"/>
      <c r="AF463" s="185"/>
      <c r="AG463" s="185"/>
      <c r="AH463" s="185"/>
      <c r="AI463" s="185"/>
      <c r="AJ463" s="185"/>
      <c r="AK463" s="185"/>
      <c r="AL463" s="185"/>
      <c r="AM463" s="185"/>
      <c r="AN463" s="185"/>
      <c r="AO463" s="185"/>
      <c r="AP463" s="185"/>
      <c r="AQ463" s="185"/>
      <c r="AR463" s="185"/>
      <c r="AS463" s="185"/>
      <c r="AT463" s="185"/>
      <c r="AU463" s="185"/>
      <c r="AV463" s="185"/>
      <c r="AW463" s="185"/>
      <c r="AX463" s="185"/>
      <c r="AY463" s="185"/>
      <c r="AZ463" s="185"/>
      <c r="BA463" s="185"/>
      <c r="BB463" s="185"/>
      <c r="BC463" s="185"/>
      <c r="BD463" s="185"/>
      <c r="BE463" s="185"/>
      <c r="BF463" s="185"/>
      <c r="BG463" s="185"/>
      <c r="BH463" s="185"/>
      <c r="BI463" s="185"/>
      <c r="BJ463" s="185"/>
    </row>
    <row r="464" spans="1:62" x14ac:dyDescent="0.3">
      <c r="A464" s="84">
        <f t="shared" si="65"/>
        <v>62</v>
      </c>
      <c r="B464" s="133">
        <f t="shared" si="65"/>
        <v>1.154986812908296E-3</v>
      </c>
      <c r="C464" s="73">
        <f t="shared" si="58"/>
        <v>0.99999999999999989</v>
      </c>
      <c r="D464" s="43">
        <f t="shared" si="61"/>
        <v>1.1549868129082958E-3</v>
      </c>
      <c r="E464" s="133">
        <f t="shared" si="59"/>
        <v>4.3477854105944099E-3</v>
      </c>
      <c r="F464" s="73">
        <f t="shared" si="60"/>
        <v>0.99999999999999989</v>
      </c>
      <c r="G464" s="43">
        <f t="shared" si="62"/>
        <v>4.347785410594409E-3</v>
      </c>
      <c r="H464" s="84"/>
      <c r="I464" s="133"/>
      <c r="J464" s="73"/>
      <c r="K464" s="43"/>
      <c r="L464" s="133"/>
      <c r="M464" s="73"/>
      <c r="N464" s="43"/>
      <c r="O464" s="84"/>
      <c r="P464" s="133"/>
      <c r="Q464" s="73"/>
      <c r="R464" s="43"/>
      <c r="S464" s="133"/>
      <c r="T464" s="73"/>
      <c r="U464" s="43"/>
      <c r="V464" s="185"/>
      <c r="W464" s="185"/>
      <c r="X464" s="185"/>
      <c r="Y464" s="185"/>
      <c r="Z464" s="185"/>
      <c r="AA464" s="185"/>
      <c r="AB464" s="185"/>
      <c r="AC464" s="185"/>
      <c r="AD464" s="185"/>
      <c r="AE464" s="185"/>
      <c r="AF464" s="185"/>
      <c r="AG464" s="185"/>
      <c r="AH464" s="185"/>
      <c r="AI464" s="185"/>
      <c r="AJ464" s="185"/>
      <c r="AK464" s="185"/>
      <c r="AL464" s="185"/>
      <c r="AM464" s="185"/>
      <c r="AN464" s="185"/>
      <c r="AO464" s="185"/>
      <c r="AP464" s="185"/>
      <c r="AQ464" s="185"/>
      <c r="AR464" s="185"/>
      <c r="AS464" s="185"/>
      <c r="AT464" s="185"/>
      <c r="AU464" s="185"/>
      <c r="AV464" s="185"/>
      <c r="AW464" s="185"/>
      <c r="AX464" s="185"/>
      <c r="AY464" s="185"/>
      <c r="AZ464" s="185"/>
      <c r="BA464" s="185"/>
      <c r="BB464" s="185"/>
      <c r="BC464" s="185"/>
      <c r="BD464" s="185"/>
      <c r="BE464" s="185"/>
      <c r="BF464" s="185"/>
      <c r="BG464" s="185"/>
      <c r="BH464" s="185"/>
      <c r="BI464" s="185"/>
      <c r="BJ464" s="185"/>
    </row>
    <row r="465" spans="1:62" x14ac:dyDescent="0.3">
      <c r="A465" s="84">
        <f t="shared" si="65"/>
        <v>63</v>
      </c>
      <c r="B465" s="133">
        <f t="shared" si="65"/>
        <v>1.0155038693759244E-3</v>
      </c>
      <c r="C465" s="73">
        <f t="shared" si="58"/>
        <v>1</v>
      </c>
      <c r="D465" s="43">
        <f t="shared" si="61"/>
        <v>1.0155038693759244E-3</v>
      </c>
      <c r="E465" s="133">
        <f t="shared" si="59"/>
        <v>3.777663054001729E-3</v>
      </c>
      <c r="F465" s="73">
        <f t="shared" si="60"/>
        <v>1</v>
      </c>
      <c r="G465" s="43">
        <f t="shared" si="62"/>
        <v>3.777663054001729E-3</v>
      </c>
      <c r="H465" s="84"/>
      <c r="I465" s="133"/>
      <c r="J465" s="73"/>
      <c r="K465" s="43"/>
      <c r="L465" s="133"/>
      <c r="M465" s="73"/>
      <c r="N465" s="43"/>
      <c r="O465" s="84"/>
      <c r="P465" s="133"/>
      <c r="Q465" s="73"/>
      <c r="R465" s="43"/>
      <c r="S465" s="133"/>
      <c r="T465" s="73"/>
      <c r="U465" s="43"/>
      <c r="V465" s="185"/>
      <c r="W465" s="185"/>
      <c r="X465" s="185"/>
      <c r="Y465" s="185"/>
      <c r="Z465" s="185"/>
      <c r="AA465" s="185"/>
      <c r="AB465" s="185"/>
      <c r="AC465" s="185"/>
      <c r="AD465" s="185"/>
      <c r="AE465" s="185"/>
      <c r="AF465" s="185"/>
      <c r="AG465" s="185"/>
      <c r="AH465" s="185"/>
      <c r="AI465" s="185"/>
      <c r="AJ465" s="185"/>
      <c r="AK465" s="185"/>
      <c r="AL465" s="185"/>
      <c r="AM465" s="185"/>
      <c r="AN465" s="185"/>
      <c r="AO465" s="185"/>
      <c r="AP465" s="185"/>
      <c r="AQ465" s="185"/>
      <c r="AR465" s="185"/>
      <c r="AS465" s="185"/>
      <c r="AT465" s="185"/>
      <c r="AU465" s="185"/>
      <c r="AV465" s="185"/>
      <c r="AW465" s="185"/>
      <c r="AX465" s="185"/>
      <c r="AY465" s="185"/>
      <c r="AZ465" s="185"/>
      <c r="BA465" s="185"/>
      <c r="BB465" s="185"/>
      <c r="BC465" s="185"/>
      <c r="BD465" s="185"/>
      <c r="BE465" s="185"/>
      <c r="BF465" s="185"/>
      <c r="BG465" s="185"/>
      <c r="BH465" s="185"/>
      <c r="BI465" s="185"/>
      <c r="BJ465" s="185"/>
    </row>
    <row r="466" spans="1:62" x14ac:dyDescent="0.3">
      <c r="A466" s="84">
        <f t="shared" si="65"/>
        <v>64</v>
      </c>
      <c r="B466" s="133">
        <f t="shared" si="65"/>
        <v>8.3037711708600851E-4</v>
      </c>
      <c r="C466" s="73">
        <f t="shared" si="58"/>
        <v>0.99999999999999989</v>
      </c>
      <c r="D466" s="43">
        <f t="shared" si="61"/>
        <v>8.303771170860084E-4</v>
      </c>
      <c r="E466" s="133">
        <f t="shared" si="59"/>
        <v>3.5551140485689816E-3</v>
      </c>
      <c r="F466" s="73">
        <f t="shared" si="60"/>
        <v>0.99999999999999989</v>
      </c>
      <c r="G466" s="43">
        <f t="shared" si="62"/>
        <v>3.5551140485689811E-3</v>
      </c>
      <c r="H466" s="84"/>
      <c r="I466" s="133"/>
      <c r="J466" s="73"/>
      <c r="K466" s="43"/>
      <c r="L466" s="133"/>
      <c r="M466" s="73"/>
      <c r="N466" s="43"/>
      <c r="O466" s="84"/>
      <c r="P466" s="133"/>
      <c r="Q466" s="73"/>
      <c r="R466" s="43"/>
      <c r="S466" s="133"/>
      <c r="T466" s="73"/>
      <c r="U466" s="43"/>
      <c r="V466" s="185"/>
      <c r="W466" s="185"/>
      <c r="X466" s="185"/>
      <c r="Y466" s="185"/>
      <c r="Z466" s="185"/>
      <c r="AA466" s="185"/>
      <c r="AB466" s="185"/>
      <c r="AC466" s="185"/>
      <c r="AD466" s="185"/>
      <c r="AE466" s="185"/>
      <c r="AF466" s="185"/>
      <c r="AG466" s="185"/>
      <c r="AH466" s="185"/>
      <c r="AI466" s="185"/>
      <c r="AJ466" s="185"/>
      <c r="AK466" s="185"/>
      <c r="AL466" s="185"/>
      <c r="AM466" s="185"/>
      <c r="AN466" s="185"/>
      <c r="AO466" s="185"/>
      <c r="AP466" s="185"/>
      <c r="AQ466" s="185"/>
      <c r="AR466" s="185"/>
      <c r="AS466" s="185"/>
      <c r="AT466" s="185"/>
      <c r="AU466" s="185"/>
      <c r="AV466" s="185"/>
      <c r="AW466" s="185"/>
      <c r="AX466" s="185"/>
      <c r="AY466" s="185"/>
      <c r="AZ466" s="185"/>
      <c r="BA466" s="185"/>
      <c r="BB466" s="185"/>
      <c r="BC466" s="185"/>
      <c r="BD466" s="185"/>
      <c r="BE466" s="185"/>
      <c r="BF466" s="185"/>
      <c r="BG466" s="185"/>
      <c r="BH466" s="185"/>
      <c r="BI466" s="185"/>
      <c r="BJ466" s="185"/>
    </row>
    <row r="467" spans="1:62" x14ac:dyDescent="0.3">
      <c r="A467" s="84">
        <f t="shared" ref="A467:B482" si="66">A272</f>
        <v>65</v>
      </c>
      <c r="B467" s="133">
        <f t="shared" si="66"/>
        <v>7.2945043436746331E-4</v>
      </c>
      <c r="C467" s="73">
        <f t="shared" ref="C467:C486" si="67">C272/$C367</f>
        <v>1.0000000000000002</v>
      </c>
      <c r="D467" s="43">
        <f t="shared" si="61"/>
        <v>7.2945043436746342E-4</v>
      </c>
      <c r="E467" s="133">
        <f t="shared" ref="E467:E485" si="68">E272</f>
        <v>3.2880552420496848E-3</v>
      </c>
      <c r="F467" s="73">
        <f t="shared" ref="F467:F485" si="69">F272/$C367</f>
        <v>1.0000000000000002</v>
      </c>
      <c r="G467" s="43">
        <f t="shared" si="62"/>
        <v>3.2880552420496856E-3</v>
      </c>
      <c r="H467" s="84"/>
      <c r="I467" s="133"/>
      <c r="J467" s="73"/>
      <c r="K467" s="43"/>
      <c r="L467" s="133"/>
      <c r="M467" s="73"/>
      <c r="N467" s="43"/>
      <c r="O467" s="84"/>
      <c r="P467" s="133"/>
      <c r="Q467" s="73"/>
      <c r="R467" s="43"/>
      <c r="S467" s="133"/>
      <c r="T467" s="73"/>
      <c r="U467" s="43"/>
      <c r="V467" s="185"/>
      <c r="W467" s="185"/>
      <c r="X467" s="185"/>
      <c r="Y467" s="185"/>
      <c r="Z467" s="185"/>
      <c r="AA467" s="185"/>
      <c r="AB467" s="185"/>
      <c r="AC467" s="185"/>
      <c r="AD467" s="185"/>
      <c r="AE467" s="185"/>
      <c r="AF467" s="185"/>
      <c r="AG467" s="185"/>
      <c r="AH467" s="185"/>
      <c r="AI467" s="185"/>
      <c r="AJ467" s="185"/>
      <c r="AK467" s="185"/>
      <c r="AL467" s="185"/>
      <c r="AM467" s="185"/>
      <c r="AN467" s="185"/>
      <c r="AO467" s="185"/>
      <c r="AP467" s="185"/>
      <c r="AQ467" s="185"/>
      <c r="AR467" s="185"/>
      <c r="AS467" s="185"/>
      <c r="AT467" s="185"/>
      <c r="AU467" s="185"/>
      <c r="AV467" s="185"/>
      <c r="AW467" s="185"/>
      <c r="AX467" s="185"/>
      <c r="AY467" s="185"/>
      <c r="AZ467" s="185"/>
      <c r="BA467" s="185"/>
      <c r="BB467" s="185"/>
      <c r="BC467" s="185"/>
      <c r="BD467" s="185"/>
      <c r="BE467" s="185"/>
      <c r="BF467" s="185"/>
      <c r="BG467" s="185"/>
      <c r="BH467" s="185"/>
      <c r="BI467" s="185"/>
      <c r="BJ467" s="185"/>
    </row>
    <row r="468" spans="1:62" x14ac:dyDescent="0.3">
      <c r="A468" s="84">
        <f t="shared" si="66"/>
        <v>66</v>
      </c>
      <c r="B468" s="133">
        <f t="shared" si="66"/>
        <v>6.3362678616839501E-4</v>
      </c>
      <c r="C468" s="73">
        <f t="shared" si="67"/>
        <v>1</v>
      </c>
      <c r="D468" s="43">
        <f t="shared" si="61"/>
        <v>6.3362678616839501E-4</v>
      </c>
      <c r="E468" s="133">
        <f t="shared" si="68"/>
        <v>2.9274408026733097E-3</v>
      </c>
      <c r="F468" s="73">
        <f t="shared" si="69"/>
        <v>1</v>
      </c>
      <c r="G468" s="43">
        <f t="shared" si="62"/>
        <v>2.9274408026733097E-3</v>
      </c>
      <c r="H468" s="84"/>
      <c r="I468" s="133"/>
      <c r="J468" s="73"/>
      <c r="K468" s="43"/>
      <c r="L468" s="133"/>
      <c r="M468" s="73"/>
      <c r="N468" s="43"/>
      <c r="O468" s="84"/>
      <c r="P468" s="133"/>
      <c r="Q468" s="73"/>
      <c r="R468" s="43"/>
      <c r="S468" s="133"/>
      <c r="T468" s="73"/>
      <c r="U468" s="43"/>
      <c r="V468" s="185"/>
      <c r="W468" s="185"/>
      <c r="X468" s="185"/>
      <c r="Y468" s="185"/>
      <c r="Z468" s="185"/>
      <c r="AA468" s="185"/>
      <c r="AB468" s="185"/>
      <c r="AC468" s="185"/>
      <c r="AD468" s="185"/>
      <c r="AE468" s="185"/>
      <c r="AF468" s="185"/>
      <c r="AG468" s="185"/>
      <c r="AH468" s="185"/>
      <c r="AI468" s="185"/>
      <c r="AJ468" s="185"/>
      <c r="AK468" s="185"/>
      <c r="AL468" s="185"/>
      <c r="AM468" s="185"/>
      <c r="AN468" s="185"/>
      <c r="AO468" s="185"/>
      <c r="AP468" s="185"/>
      <c r="AQ468" s="185"/>
      <c r="AR468" s="185"/>
      <c r="AS468" s="185"/>
      <c r="AT468" s="185"/>
      <c r="AU468" s="185"/>
      <c r="AV468" s="185"/>
      <c r="AW468" s="185"/>
      <c r="AX468" s="185"/>
      <c r="AY468" s="185"/>
      <c r="AZ468" s="185"/>
      <c r="BA468" s="185"/>
      <c r="BB468" s="185"/>
      <c r="BC468" s="185"/>
      <c r="BD468" s="185"/>
      <c r="BE468" s="185"/>
      <c r="BF468" s="185"/>
      <c r="BG468" s="185"/>
      <c r="BH468" s="185"/>
      <c r="BI468" s="185"/>
      <c r="BJ468" s="185"/>
    </row>
    <row r="469" spans="1:62" x14ac:dyDescent="0.3">
      <c r="A469" s="84">
        <f t="shared" si="66"/>
        <v>67</v>
      </c>
      <c r="B469" s="133">
        <f t="shared" si="66"/>
        <v>5.5396274728100397E-4</v>
      </c>
      <c r="C469" s="73">
        <f t="shared" si="67"/>
        <v>1</v>
      </c>
      <c r="D469" s="43">
        <f t="shared" si="61"/>
        <v>5.5396274728100397E-4</v>
      </c>
      <c r="E469" s="133">
        <f t="shared" si="68"/>
        <v>2.5770324323358884E-3</v>
      </c>
      <c r="F469" s="73">
        <f t="shared" si="69"/>
        <v>1</v>
      </c>
      <c r="G469" s="43">
        <f t="shared" si="62"/>
        <v>2.5770324323358884E-3</v>
      </c>
      <c r="H469" s="84"/>
      <c r="I469" s="133"/>
      <c r="J469" s="73"/>
      <c r="K469" s="43"/>
      <c r="L469" s="133"/>
      <c r="M469" s="73"/>
      <c r="N469" s="43"/>
      <c r="O469" s="84"/>
      <c r="P469" s="133"/>
      <c r="Q469" s="73"/>
      <c r="R469" s="43"/>
      <c r="S469" s="133"/>
      <c r="T469" s="73"/>
      <c r="U469" s="43"/>
      <c r="V469" s="185"/>
      <c r="W469" s="185"/>
      <c r="X469" s="185"/>
      <c r="Y469" s="185"/>
      <c r="Z469" s="185"/>
      <c r="AA469" s="185"/>
      <c r="AB469" s="185"/>
      <c r="AC469" s="185"/>
      <c r="AD469" s="185"/>
      <c r="AE469" s="185"/>
      <c r="AF469" s="185"/>
      <c r="AG469" s="185"/>
      <c r="AH469" s="185"/>
      <c r="AI469" s="185"/>
      <c r="AJ469" s="185"/>
      <c r="AK469" s="185"/>
      <c r="AL469" s="185"/>
      <c r="AM469" s="185"/>
      <c r="AN469" s="185"/>
      <c r="AO469" s="185"/>
      <c r="AP469" s="185"/>
      <c r="AQ469" s="185"/>
      <c r="AR469" s="185"/>
      <c r="AS469" s="185"/>
      <c r="AT469" s="185"/>
      <c r="AU469" s="185"/>
      <c r="AV469" s="185"/>
      <c r="AW469" s="185"/>
      <c r="AX469" s="185"/>
      <c r="AY469" s="185"/>
      <c r="AZ469" s="185"/>
      <c r="BA469" s="185"/>
      <c r="BB469" s="185"/>
      <c r="BC469" s="185"/>
      <c r="BD469" s="185"/>
      <c r="BE469" s="185"/>
      <c r="BF469" s="185"/>
      <c r="BG469" s="185"/>
      <c r="BH469" s="185"/>
      <c r="BI469" s="185"/>
      <c r="BJ469" s="185"/>
    </row>
    <row r="470" spans="1:62" x14ac:dyDescent="0.3">
      <c r="A470" s="84">
        <f t="shared" si="66"/>
        <v>68</v>
      </c>
      <c r="B470" s="133">
        <f t="shared" si="66"/>
        <v>4.3602594949753538E-4</v>
      </c>
      <c r="C470" s="73">
        <f t="shared" si="67"/>
        <v>1</v>
      </c>
      <c r="D470" s="43">
        <f t="shared" si="61"/>
        <v>4.3602594949753538E-4</v>
      </c>
      <c r="E470" s="133">
        <f t="shared" si="68"/>
        <v>2.3153601622538174E-3</v>
      </c>
      <c r="F470" s="73">
        <f t="shared" si="69"/>
        <v>1</v>
      </c>
      <c r="G470" s="43">
        <f t="shared" si="62"/>
        <v>2.3153601622538174E-3</v>
      </c>
      <c r="H470" s="84"/>
      <c r="I470" s="133"/>
      <c r="J470" s="73"/>
      <c r="K470" s="43"/>
      <c r="L470" s="133"/>
      <c r="M470" s="73"/>
      <c r="N470" s="43"/>
      <c r="O470" s="84"/>
      <c r="P470" s="133"/>
      <c r="Q470" s="73"/>
      <c r="R470" s="43"/>
      <c r="S470" s="133"/>
      <c r="T470" s="73"/>
      <c r="U470" s="43"/>
      <c r="V470" s="185"/>
      <c r="W470" s="185"/>
      <c r="X470" s="185"/>
      <c r="Y470" s="185"/>
      <c r="Z470" s="185"/>
      <c r="AA470" s="185"/>
      <c r="AB470" s="185"/>
      <c r="AC470" s="185"/>
      <c r="AD470" s="185"/>
      <c r="AE470" s="185"/>
      <c r="AF470" s="185"/>
      <c r="AG470" s="185"/>
      <c r="AH470" s="185"/>
      <c r="AI470" s="185"/>
      <c r="AJ470" s="185"/>
      <c r="AK470" s="185"/>
      <c r="AL470" s="185"/>
      <c r="AM470" s="185"/>
      <c r="AN470" s="185"/>
      <c r="AO470" s="185"/>
      <c r="AP470" s="185"/>
      <c r="AQ470" s="185"/>
      <c r="AR470" s="185"/>
      <c r="AS470" s="185"/>
      <c r="AT470" s="185"/>
      <c r="AU470" s="185"/>
      <c r="AV470" s="185"/>
      <c r="AW470" s="185"/>
      <c r="AX470" s="185"/>
      <c r="AY470" s="185"/>
      <c r="AZ470" s="185"/>
      <c r="BA470" s="185"/>
      <c r="BB470" s="185"/>
      <c r="BC470" s="185"/>
      <c r="BD470" s="185"/>
      <c r="BE470" s="185"/>
      <c r="BF470" s="185"/>
      <c r="BG470" s="185"/>
      <c r="BH470" s="185"/>
      <c r="BI470" s="185"/>
      <c r="BJ470" s="185"/>
    </row>
    <row r="471" spans="1:62" x14ac:dyDescent="0.3">
      <c r="A471" s="84">
        <f t="shared" si="66"/>
        <v>69</v>
      </c>
      <c r="B471" s="133">
        <f t="shared" si="66"/>
        <v>4.0257272320318611E-4</v>
      </c>
      <c r="C471" s="73">
        <f t="shared" si="67"/>
        <v>1</v>
      </c>
      <c r="D471" s="43">
        <f t="shared" ref="D471:D486" si="70">B471*C471</f>
        <v>4.0257272320318611E-4</v>
      </c>
      <c r="E471" s="133">
        <f t="shared" si="68"/>
        <v>2.1690731726954765E-3</v>
      </c>
      <c r="F471" s="73">
        <f t="shared" si="69"/>
        <v>1</v>
      </c>
      <c r="G471" s="43">
        <f t="shared" ref="G471:G485" si="71">E471*F471</f>
        <v>2.1690731726954765E-3</v>
      </c>
      <c r="H471" s="84"/>
      <c r="I471" s="133"/>
      <c r="J471" s="73"/>
      <c r="K471" s="43"/>
      <c r="L471" s="133"/>
      <c r="M471" s="73"/>
      <c r="N471" s="43"/>
      <c r="O471" s="84"/>
      <c r="P471" s="133"/>
      <c r="Q471" s="73"/>
      <c r="R471" s="43"/>
      <c r="S471" s="133"/>
      <c r="T471" s="73"/>
      <c r="U471" s="43"/>
      <c r="V471" s="185"/>
      <c r="W471" s="185"/>
      <c r="X471" s="185"/>
      <c r="Y471" s="185"/>
      <c r="Z471" s="185"/>
      <c r="AA471" s="185"/>
      <c r="AB471" s="185"/>
      <c r="AC471" s="185"/>
      <c r="AD471" s="185"/>
      <c r="AE471" s="185"/>
      <c r="AF471" s="185"/>
      <c r="AG471" s="185"/>
      <c r="AH471" s="185"/>
      <c r="AI471" s="185"/>
      <c r="AJ471" s="185"/>
      <c r="AK471" s="185"/>
      <c r="AL471" s="185"/>
      <c r="AM471" s="185"/>
      <c r="AN471" s="185"/>
      <c r="AO471" s="185"/>
      <c r="AP471" s="185"/>
      <c r="AQ471" s="185"/>
      <c r="AR471" s="185"/>
      <c r="AS471" s="185"/>
      <c r="AT471" s="185"/>
      <c r="AU471" s="185"/>
      <c r="AV471" s="185"/>
      <c r="AW471" s="185"/>
      <c r="AX471" s="185"/>
      <c r="AY471" s="185"/>
      <c r="AZ471" s="185"/>
      <c r="BA471" s="185"/>
      <c r="BB471" s="185"/>
      <c r="BC471" s="185"/>
      <c r="BD471" s="185"/>
      <c r="BE471" s="185"/>
      <c r="BF471" s="185"/>
      <c r="BG471" s="185"/>
      <c r="BH471" s="185"/>
      <c r="BI471" s="185"/>
      <c r="BJ471" s="185"/>
    </row>
    <row r="472" spans="1:62" x14ac:dyDescent="0.3">
      <c r="A472" s="84">
        <f t="shared" si="66"/>
        <v>70</v>
      </c>
      <c r="B472" s="133">
        <f t="shared" si="66"/>
        <v>3.3935179554522095E-4</v>
      </c>
      <c r="C472" s="73">
        <f t="shared" si="67"/>
        <v>1.0000000000000002</v>
      </c>
      <c r="D472" s="43">
        <f t="shared" si="70"/>
        <v>3.3935179554522101E-4</v>
      </c>
      <c r="E472" s="133">
        <f t="shared" si="68"/>
        <v>1.8317058905744968E-3</v>
      </c>
      <c r="F472" s="73">
        <f t="shared" si="69"/>
        <v>1.0000000000000002</v>
      </c>
      <c r="G472" s="43">
        <f t="shared" si="71"/>
        <v>1.8317058905744973E-3</v>
      </c>
      <c r="H472" s="84"/>
      <c r="I472" s="133"/>
      <c r="J472" s="73"/>
      <c r="K472" s="43"/>
      <c r="L472" s="133"/>
      <c r="M472" s="73"/>
      <c r="N472" s="43"/>
      <c r="O472" s="84"/>
      <c r="P472" s="133"/>
      <c r="Q472" s="73"/>
      <c r="R472" s="43"/>
      <c r="S472" s="133"/>
      <c r="T472" s="73"/>
      <c r="U472" s="43"/>
      <c r="V472" s="185"/>
      <c r="W472" s="185"/>
      <c r="X472" s="185"/>
      <c r="Y472" s="185"/>
      <c r="Z472" s="185"/>
      <c r="AA472" s="185"/>
      <c r="AB472" s="185"/>
      <c r="AC472" s="185"/>
      <c r="AD472" s="185"/>
      <c r="AE472" s="185"/>
      <c r="AF472" s="185"/>
      <c r="AG472" s="185"/>
      <c r="AH472" s="185"/>
      <c r="AI472" s="185"/>
      <c r="AJ472" s="185"/>
      <c r="AK472" s="185"/>
      <c r="AL472" s="185"/>
      <c r="AM472" s="185"/>
      <c r="AN472" s="185"/>
      <c r="AO472" s="185"/>
      <c r="AP472" s="185"/>
      <c r="AQ472" s="185"/>
      <c r="AR472" s="185"/>
      <c r="AS472" s="185"/>
      <c r="AT472" s="185"/>
      <c r="AU472" s="185"/>
      <c r="AV472" s="185"/>
      <c r="AW472" s="185"/>
      <c r="AX472" s="185"/>
      <c r="AY472" s="185"/>
      <c r="AZ472" s="185"/>
      <c r="BA472" s="185"/>
      <c r="BB472" s="185"/>
      <c r="BC472" s="185"/>
      <c r="BD472" s="185"/>
      <c r="BE472" s="185"/>
      <c r="BF472" s="185"/>
      <c r="BG472" s="185"/>
      <c r="BH472" s="185"/>
      <c r="BI472" s="185"/>
      <c r="BJ472" s="185"/>
    </row>
    <row r="473" spans="1:62" x14ac:dyDescent="0.3">
      <c r="A473" s="84">
        <f t="shared" si="66"/>
        <v>71</v>
      </c>
      <c r="B473" s="133">
        <f t="shared" si="66"/>
        <v>2.7783187939374817E-4</v>
      </c>
      <c r="C473" s="73">
        <f t="shared" si="67"/>
        <v>1</v>
      </c>
      <c r="D473" s="43">
        <f t="shared" si="70"/>
        <v>2.7783187939374817E-4</v>
      </c>
      <c r="E473" s="133">
        <f t="shared" si="68"/>
        <v>1.5898787547348363E-3</v>
      </c>
      <c r="F473" s="73">
        <f t="shared" si="69"/>
        <v>1</v>
      </c>
      <c r="G473" s="43">
        <f t="shared" si="71"/>
        <v>1.5898787547348363E-3</v>
      </c>
      <c r="H473" s="84"/>
      <c r="I473" s="133"/>
      <c r="J473" s="73"/>
      <c r="K473" s="43"/>
      <c r="L473" s="133"/>
      <c r="M473" s="73"/>
      <c r="N473" s="43"/>
      <c r="O473" s="84"/>
      <c r="P473" s="133"/>
      <c r="Q473" s="73"/>
      <c r="R473" s="43"/>
      <c r="S473" s="133"/>
      <c r="T473" s="73"/>
      <c r="U473" s="43"/>
      <c r="V473" s="185"/>
      <c r="W473" s="185"/>
      <c r="X473" s="185"/>
      <c r="Y473" s="185"/>
      <c r="Z473" s="185"/>
      <c r="AA473" s="185"/>
      <c r="AB473" s="185"/>
      <c r="AC473" s="185"/>
      <c r="AD473" s="185"/>
      <c r="AE473" s="185"/>
      <c r="AF473" s="185"/>
      <c r="AG473" s="185"/>
      <c r="AH473" s="185"/>
      <c r="AI473" s="185"/>
      <c r="AJ473" s="185"/>
      <c r="AK473" s="185"/>
      <c r="AL473" s="185"/>
      <c r="AM473" s="185"/>
      <c r="AN473" s="185"/>
      <c r="AO473" s="185"/>
      <c r="AP473" s="185"/>
      <c r="AQ473" s="185"/>
      <c r="AR473" s="185"/>
      <c r="AS473" s="185"/>
      <c r="AT473" s="185"/>
      <c r="AU473" s="185"/>
      <c r="AV473" s="185"/>
      <c r="AW473" s="185"/>
      <c r="AX473" s="185"/>
      <c r="AY473" s="185"/>
      <c r="AZ473" s="185"/>
      <c r="BA473" s="185"/>
      <c r="BB473" s="185"/>
      <c r="BC473" s="185"/>
      <c r="BD473" s="185"/>
      <c r="BE473" s="185"/>
      <c r="BF473" s="185"/>
      <c r="BG473" s="185"/>
      <c r="BH473" s="185"/>
      <c r="BI473" s="185"/>
      <c r="BJ473" s="185"/>
    </row>
    <row r="474" spans="1:62" x14ac:dyDescent="0.3">
      <c r="A474" s="84">
        <f t="shared" si="66"/>
        <v>72</v>
      </c>
      <c r="B474" s="133">
        <f t="shared" si="66"/>
        <v>2.2453351885698831E-4</v>
      </c>
      <c r="C474" s="73">
        <f t="shared" si="67"/>
        <v>1</v>
      </c>
      <c r="D474" s="43">
        <f t="shared" si="70"/>
        <v>2.2453351885698831E-4</v>
      </c>
      <c r="E474" s="133">
        <f t="shared" si="68"/>
        <v>1.2978717794536522E-3</v>
      </c>
      <c r="F474" s="73">
        <f t="shared" si="69"/>
        <v>1</v>
      </c>
      <c r="G474" s="43">
        <f t="shared" si="71"/>
        <v>1.2978717794536522E-3</v>
      </c>
      <c r="H474" s="84"/>
      <c r="I474" s="133"/>
      <c r="J474" s="73"/>
      <c r="K474" s="43"/>
      <c r="L474" s="133"/>
      <c r="M474" s="73"/>
      <c r="N474" s="43"/>
      <c r="O474" s="84"/>
      <c r="P474" s="133"/>
      <c r="Q474" s="73"/>
      <c r="R474" s="43"/>
      <c r="S474" s="133"/>
      <c r="T474" s="73"/>
      <c r="U474" s="43"/>
      <c r="V474" s="185"/>
      <c r="W474" s="185"/>
      <c r="X474" s="185"/>
      <c r="Y474" s="185"/>
      <c r="Z474" s="185"/>
      <c r="AA474" s="185"/>
      <c r="AB474" s="185"/>
      <c r="AC474" s="185"/>
      <c r="AD474" s="185"/>
      <c r="AE474" s="185"/>
      <c r="AF474" s="185"/>
      <c r="AG474" s="185"/>
      <c r="AH474" s="185"/>
      <c r="AI474" s="185"/>
      <c r="AJ474" s="185"/>
      <c r="AK474" s="185"/>
      <c r="AL474" s="185"/>
      <c r="AM474" s="185"/>
      <c r="AN474" s="185"/>
      <c r="AO474" s="185"/>
      <c r="AP474" s="185"/>
      <c r="AQ474" s="185"/>
      <c r="AR474" s="185"/>
      <c r="AS474" s="185"/>
      <c r="AT474" s="185"/>
      <c r="AU474" s="185"/>
      <c r="AV474" s="185"/>
      <c r="AW474" s="185"/>
      <c r="AX474" s="185"/>
      <c r="AY474" s="185"/>
      <c r="AZ474" s="185"/>
      <c r="BA474" s="185"/>
      <c r="BB474" s="185"/>
      <c r="BC474" s="185"/>
      <c r="BD474" s="185"/>
      <c r="BE474" s="185"/>
      <c r="BF474" s="185"/>
      <c r="BG474" s="185"/>
      <c r="BH474" s="185"/>
      <c r="BI474" s="185"/>
      <c r="BJ474" s="185"/>
    </row>
    <row r="475" spans="1:62" x14ac:dyDescent="0.3">
      <c r="A475" s="84">
        <f t="shared" si="66"/>
        <v>73</v>
      </c>
      <c r="B475" s="133">
        <f t="shared" si="66"/>
        <v>1.805907216059363E-4</v>
      </c>
      <c r="C475" s="73">
        <f t="shared" si="67"/>
        <v>1</v>
      </c>
      <c r="D475" s="43">
        <f t="shared" si="70"/>
        <v>1.805907216059363E-4</v>
      </c>
      <c r="E475" s="133">
        <f t="shared" si="68"/>
        <v>1.0435705592330478E-3</v>
      </c>
      <c r="F475" s="73">
        <f t="shared" si="69"/>
        <v>1</v>
      </c>
      <c r="G475" s="43">
        <f t="shared" si="71"/>
        <v>1.0435705592330478E-3</v>
      </c>
      <c r="H475" s="84"/>
      <c r="I475" s="133"/>
      <c r="J475" s="73"/>
      <c r="K475" s="43"/>
      <c r="L475" s="133"/>
      <c r="M475" s="73"/>
      <c r="N475" s="43"/>
      <c r="O475" s="84"/>
      <c r="P475" s="133"/>
      <c r="Q475" s="73"/>
      <c r="R475" s="43"/>
      <c r="S475" s="133"/>
      <c r="T475" s="73"/>
      <c r="U475" s="43"/>
      <c r="V475" s="185"/>
      <c r="W475" s="185"/>
      <c r="X475" s="185"/>
      <c r="Y475" s="185"/>
      <c r="Z475" s="185"/>
      <c r="AA475" s="185"/>
      <c r="AB475" s="185"/>
      <c r="AC475" s="185"/>
      <c r="AD475" s="185"/>
      <c r="AE475" s="185"/>
      <c r="AF475" s="185"/>
      <c r="AG475" s="185"/>
      <c r="AH475" s="185"/>
      <c r="AI475" s="185"/>
      <c r="AJ475" s="185"/>
      <c r="AK475" s="185"/>
      <c r="AL475" s="185"/>
      <c r="AM475" s="185"/>
      <c r="AN475" s="185"/>
      <c r="AO475" s="185"/>
      <c r="AP475" s="185"/>
      <c r="AQ475" s="185"/>
      <c r="AR475" s="185"/>
      <c r="AS475" s="185"/>
      <c r="AT475" s="185"/>
      <c r="AU475" s="185"/>
      <c r="AV475" s="185"/>
      <c r="AW475" s="185"/>
      <c r="AX475" s="185"/>
      <c r="AY475" s="185"/>
      <c r="AZ475" s="185"/>
      <c r="BA475" s="185"/>
      <c r="BB475" s="185"/>
      <c r="BC475" s="185"/>
      <c r="BD475" s="185"/>
      <c r="BE475" s="185"/>
      <c r="BF475" s="185"/>
      <c r="BG475" s="185"/>
      <c r="BH475" s="185"/>
      <c r="BI475" s="185"/>
      <c r="BJ475" s="185"/>
    </row>
    <row r="476" spans="1:62" x14ac:dyDescent="0.3">
      <c r="A476" s="84">
        <f t="shared" si="66"/>
        <v>74</v>
      </c>
      <c r="B476" s="133">
        <f t="shared" si="66"/>
        <v>1.2587485148043284E-4</v>
      </c>
      <c r="C476" s="73">
        <f t="shared" si="67"/>
        <v>1</v>
      </c>
      <c r="D476" s="43">
        <f t="shared" si="70"/>
        <v>1.2587485148043284E-4</v>
      </c>
      <c r="E476" s="133">
        <f t="shared" si="68"/>
        <v>8.2300606722454173E-4</v>
      </c>
      <c r="F476" s="73">
        <f t="shared" si="69"/>
        <v>1</v>
      </c>
      <c r="G476" s="43">
        <f t="shared" si="71"/>
        <v>8.2300606722454173E-4</v>
      </c>
      <c r="H476" s="84"/>
      <c r="I476" s="133"/>
      <c r="J476" s="73"/>
      <c r="K476" s="43"/>
      <c r="L476" s="133"/>
      <c r="M476" s="73"/>
      <c r="N476" s="43"/>
      <c r="O476" s="84"/>
      <c r="P476" s="133"/>
      <c r="Q476" s="73"/>
      <c r="R476" s="43"/>
      <c r="S476" s="133"/>
      <c r="T476" s="73"/>
      <c r="U476" s="43"/>
      <c r="V476" s="185"/>
      <c r="W476" s="185"/>
      <c r="X476" s="185"/>
      <c r="Y476" s="185"/>
      <c r="Z476" s="185"/>
      <c r="AA476" s="185"/>
      <c r="AB476" s="185"/>
      <c r="AC476" s="185"/>
      <c r="AD476" s="185"/>
      <c r="AE476" s="185"/>
      <c r="AF476" s="185"/>
      <c r="AG476" s="185"/>
      <c r="AH476" s="185"/>
      <c r="AI476" s="185"/>
      <c r="AJ476" s="185"/>
      <c r="AK476" s="185"/>
      <c r="AL476" s="185"/>
      <c r="AM476" s="185"/>
      <c r="AN476" s="185"/>
      <c r="AO476" s="185"/>
      <c r="AP476" s="185"/>
      <c r="AQ476" s="185"/>
      <c r="AR476" s="185"/>
      <c r="AS476" s="185"/>
      <c r="AT476" s="185"/>
      <c r="AU476" s="185"/>
      <c r="AV476" s="185"/>
      <c r="AW476" s="185"/>
      <c r="AX476" s="185"/>
      <c r="AY476" s="185"/>
      <c r="AZ476" s="185"/>
      <c r="BA476" s="185"/>
      <c r="BB476" s="185"/>
      <c r="BC476" s="185"/>
      <c r="BD476" s="185"/>
      <c r="BE476" s="185"/>
      <c r="BF476" s="185"/>
      <c r="BG476" s="185"/>
      <c r="BH476" s="185"/>
      <c r="BI476" s="185"/>
      <c r="BJ476" s="185"/>
    </row>
    <row r="477" spans="1:62" x14ac:dyDescent="0.3">
      <c r="A477" s="84">
        <f t="shared" si="66"/>
        <v>75</v>
      </c>
      <c r="B477" s="133">
        <f t="shared" si="66"/>
        <v>9.6957655870063135E-5</v>
      </c>
      <c r="C477" s="73">
        <f t="shared" si="67"/>
        <v>1.0000000000000002</v>
      </c>
      <c r="D477" s="43">
        <f t="shared" si="70"/>
        <v>9.6957655870063162E-5</v>
      </c>
      <c r="E477" s="133">
        <f t="shared" si="68"/>
        <v>6.6963152972248285E-4</v>
      </c>
      <c r="F477" s="73">
        <f t="shared" si="69"/>
        <v>1.0000000000000002</v>
      </c>
      <c r="G477" s="43">
        <f t="shared" si="71"/>
        <v>6.6963152972248296E-4</v>
      </c>
      <c r="H477" s="84"/>
      <c r="I477" s="133"/>
      <c r="J477" s="73"/>
      <c r="K477" s="43"/>
      <c r="L477" s="133"/>
      <c r="M477" s="73"/>
      <c r="N477" s="43"/>
      <c r="O477" s="84"/>
      <c r="P477" s="133"/>
      <c r="Q477" s="73"/>
      <c r="R477" s="43"/>
      <c r="S477" s="133"/>
      <c r="T477" s="73"/>
      <c r="U477" s="43"/>
      <c r="V477" s="185"/>
      <c r="W477" s="185"/>
      <c r="X477" s="185"/>
      <c r="Y477" s="185"/>
      <c r="Z477" s="185"/>
      <c r="AA477" s="185"/>
      <c r="AB477" s="185"/>
      <c r="AC477" s="185"/>
      <c r="AD477" s="185"/>
      <c r="AE477" s="185"/>
      <c r="AF477" s="185"/>
      <c r="AG477" s="185"/>
      <c r="AH477" s="185"/>
      <c r="AI477" s="185"/>
      <c r="AJ477" s="185"/>
      <c r="AK477" s="185"/>
      <c r="AL477" s="185"/>
      <c r="AM477" s="185"/>
      <c r="AN477" s="185"/>
      <c r="AO477" s="185"/>
      <c r="AP477" s="185"/>
      <c r="AQ477" s="185"/>
      <c r="AR477" s="185"/>
      <c r="AS477" s="185"/>
      <c r="AT477" s="185"/>
      <c r="AU477" s="185"/>
      <c r="AV477" s="185"/>
      <c r="AW477" s="185"/>
      <c r="AX477" s="185"/>
      <c r="AY477" s="185"/>
      <c r="AZ477" s="185"/>
      <c r="BA477" s="185"/>
      <c r="BB477" s="185"/>
      <c r="BC477" s="185"/>
      <c r="BD477" s="185"/>
      <c r="BE477" s="185"/>
      <c r="BF477" s="185"/>
      <c r="BG477" s="185"/>
      <c r="BH477" s="185"/>
      <c r="BI477" s="185"/>
      <c r="BJ477" s="185"/>
    </row>
    <row r="478" spans="1:62" x14ac:dyDescent="0.3">
      <c r="A478" s="84">
        <f t="shared" si="66"/>
        <v>76</v>
      </c>
      <c r="B478" s="133">
        <f t="shared" si="66"/>
        <v>7.6262015874406386E-5</v>
      </c>
      <c r="C478" s="73">
        <f t="shared" si="67"/>
        <v>1</v>
      </c>
      <c r="D478" s="43">
        <f t="shared" si="70"/>
        <v>7.6262015874406386E-5</v>
      </c>
      <c r="E478" s="133">
        <f t="shared" si="68"/>
        <v>4.377269610040277E-4</v>
      </c>
      <c r="F478" s="73">
        <f t="shared" si="69"/>
        <v>1</v>
      </c>
      <c r="G478" s="43">
        <f t="shared" si="71"/>
        <v>4.377269610040277E-4</v>
      </c>
      <c r="H478" s="84"/>
      <c r="I478" s="133"/>
      <c r="J478" s="73"/>
      <c r="K478" s="43"/>
      <c r="L478" s="133"/>
      <c r="M478" s="73"/>
      <c r="N478" s="43"/>
      <c r="O478" s="84"/>
      <c r="P478" s="133"/>
      <c r="Q478" s="73"/>
      <c r="R478" s="43"/>
      <c r="S478" s="133"/>
      <c r="T478" s="73"/>
      <c r="U478" s="43"/>
      <c r="V478" s="185"/>
      <c r="W478" s="185"/>
      <c r="X478" s="185"/>
      <c r="Y478" s="185"/>
      <c r="Z478" s="185"/>
      <c r="AA478" s="185"/>
      <c r="AB478" s="185"/>
      <c r="AC478" s="185"/>
      <c r="AD478" s="185"/>
      <c r="AE478" s="185"/>
      <c r="AF478" s="185"/>
      <c r="AG478" s="185"/>
      <c r="AH478" s="185"/>
      <c r="AI478" s="185"/>
      <c r="AJ478" s="185"/>
      <c r="AK478" s="185"/>
      <c r="AL478" s="185"/>
      <c r="AM478" s="185"/>
      <c r="AN478" s="185"/>
      <c r="AO478" s="185"/>
      <c r="AP478" s="185"/>
      <c r="AQ478" s="185"/>
      <c r="AR478" s="185"/>
      <c r="AS478" s="185"/>
      <c r="AT478" s="185"/>
      <c r="AU478" s="185"/>
      <c r="AV478" s="185"/>
      <c r="AW478" s="185"/>
      <c r="AX478" s="185"/>
      <c r="AY478" s="185"/>
      <c r="AZ478" s="185"/>
      <c r="BA478" s="185"/>
      <c r="BB478" s="185"/>
      <c r="BC478" s="185"/>
      <c r="BD478" s="185"/>
      <c r="BE478" s="185"/>
      <c r="BF478" s="185"/>
      <c r="BG478" s="185"/>
      <c r="BH478" s="185"/>
      <c r="BI478" s="185"/>
      <c r="BJ478" s="185"/>
    </row>
    <row r="479" spans="1:62" x14ac:dyDescent="0.3">
      <c r="A479" s="84">
        <f t="shared" si="66"/>
        <v>77</v>
      </c>
      <c r="B479" s="133">
        <f t="shared" si="66"/>
        <v>4.2241785744559672E-5</v>
      </c>
      <c r="C479" s="73">
        <f t="shared" si="67"/>
        <v>1</v>
      </c>
      <c r="D479" s="43">
        <f t="shared" si="70"/>
        <v>4.2241785744559672E-5</v>
      </c>
      <c r="E479" s="133">
        <f t="shared" si="68"/>
        <v>3.1638814020757441E-4</v>
      </c>
      <c r="F479" s="73">
        <f t="shared" si="69"/>
        <v>1</v>
      </c>
      <c r="G479" s="43">
        <f t="shared" si="71"/>
        <v>3.1638814020757441E-4</v>
      </c>
      <c r="H479" s="84"/>
      <c r="I479" s="133"/>
      <c r="J479" s="73"/>
      <c r="K479" s="43"/>
      <c r="L479" s="133"/>
      <c r="M479" s="73"/>
      <c r="N479" s="43"/>
      <c r="O479" s="84"/>
      <c r="P479" s="133"/>
      <c r="Q479" s="73"/>
      <c r="R479" s="43"/>
      <c r="S479" s="133"/>
      <c r="T479" s="73"/>
      <c r="U479" s="43"/>
      <c r="V479" s="185"/>
      <c r="W479" s="185"/>
      <c r="X479" s="185"/>
      <c r="Y479" s="185"/>
      <c r="Z479" s="185"/>
      <c r="AA479" s="185"/>
      <c r="AB479" s="185"/>
      <c r="AC479" s="185"/>
      <c r="AD479" s="185"/>
      <c r="AE479" s="185"/>
      <c r="AF479" s="185"/>
      <c r="AG479" s="185"/>
      <c r="AH479" s="185"/>
      <c r="AI479" s="185"/>
      <c r="AJ479" s="185"/>
      <c r="AK479" s="185"/>
      <c r="AL479" s="185"/>
      <c r="AM479" s="185"/>
      <c r="AN479" s="185"/>
      <c r="AO479" s="185"/>
      <c r="AP479" s="185"/>
      <c r="AQ479" s="185"/>
      <c r="AR479" s="185"/>
      <c r="AS479" s="185"/>
      <c r="AT479" s="185"/>
      <c r="AU479" s="185"/>
      <c r="AV479" s="185"/>
      <c r="AW479" s="185"/>
      <c r="AX479" s="185"/>
      <c r="AY479" s="185"/>
      <c r="AZ479" s="185"/>
      <c r="BA479" s="185"/>
      <c r="BB479" s="185"/>
      <c r="BC479" s="185"/>
      <c r="BD479" s="185"/>
      <c r="BE479" s="185"/>
      <c r="BF479" s="185"/>
      <c r="BG479" s="185"/>
      <c r="BH479" s="185"/>
      <c r="BI479" s="185"/>
      <c r="BJ479" s="185"/>
    </row>
    <row r="480" spans="1:62" x14ac:dyDescent="0.3">
      <c r="A480" s="84">
        <f t="shared" si="66"/>
        <v>78</v>
      </c>
      <c r="B480" s="133">
        <f t="shared" si="66"/>
        <v>3.5437739718590329E-5</v>
      </c>
      <c r="C480" s="73">
        <f t="shared" si="67"/>
        <v>1.0000000000000002</v>
      </c>
      <c r="D480" s="43">
        <f t="shared" si="70"/>
        <v>3.5437739718590336E-5</v>
      </c>
      <c r="E480" s="133">
        <f t="shared" si="68"/>
        <v>2.6479079117730693E-4</v>
      </c>
      <c r="F480" s="73">
        <f t="shared" si="69"/>
        <v>1.0000000000000002</v>
      </c>
      <c r="G480" s="43">
        <f t="shared" si="71"/>
        <v>2.6479079117730698E-4</v>
      </c>
      <c r="H480" s="84"/>
      <c r="I480" s="133"/>
      <c r="J480" s="73"/>
      <c r="K480" s="43"/>
      <c r="L480" s="133"/>
      <c r="M480" s="73"/>
      <c r="N480" s="43"/>
      <c r="O480" s="84"/>
      <c r="P480" s="133"/>
      <c r="Q480" s="73"/>
      <c r="R480" s="43"/>
      <c r="S480" s="133"/>
      <c r="T480" s="73"/>
      <c r="U480" s="43"/>
      <c r="V480" s="185"/>
      <c r="W480" s="185"/>
      <c r="X480" s="185"/>
      <c r="Y480" s="185"/>
      <c r="Z480" s="185"/>
      <c r="AA480" s="185"/>
      <c r="AB480" s="185"/>
      <c r="AC480" s="185"/>
      <c r="AD480" s="185"/>
      <c r="AE480" s="185"/>
      <c r="AF480" s="185"/>
      <c r="AG480" s="185"/>
      <c r="AH480" s="185"/>
      <c r="AI480" s="185"/>
      <c r="AJ480" s="185"/>
      <c r="AK480" s="185"/>
      <c r="AL480" s="185"/>
      <c r="AM480" s="185"/>
      <c r="AN480" s="185"/>
      <c r="AO480" s="185"/>
      <c r="AP480" s="185"/>
      <c r="AQ480" s="185"/>
      <c r="AR480" s="185"/>
      <c r="AS480" s="185"/>
      <c r="AT480" s="185"/>
      <c r="AU480" s="185"/>
      <c r="AV480" s="185"/>
      <c r="AW480" s="185"/>
      <c r="AX480" s="185"/>
      <c r="AY480" s="185"/>
      <c r="AZ480" s="185"/>
      <c r="BA480" s="185"/>
      <c r="BB480" s="185"/>
      <c r="BC480" s="185"/>
      <c r="BD480" s="185"/>
      <c r="BE480" s="185"/>
      <c r="BF480" s="185"/>
      <c r="BG480" s="185"/>
      <c r="BH480" s="185"/>
      <c r="BI480" s="185"/>
      <c r="BJ480" s="185"/>
    </row>
    <row r="481" spans="1:62" x14ac:dyDescent="0.3">
      <c r="A481" s="84">
        <f t="shared" si="66"/>
        <v>79</v>
      </c>
      <c r="B481" s="133">
        <f t="shared" si="66"/>
        <v>2.2963655337646532E-5</v>
      </c>
      <c r="C481" s="73">
        <f t="shared" si="67"/>
        <v>1</v>
      </c>
      <c r="D481" s="43">
        <f t="shared" si="70"/>
        <v>2.2963655337646532E-5</v>
      </c>
      <c r="E481" s="133">
        <f t="shared" si="68"/>
        <v>1.8342574078342353E-4</v>
      </c>
      <c r="F481" s="73">
        <f t="shared" si="69"/>
        <v>1</v>
      </c>
      <c r="G481" s="43">
        <f t="shared" si="71"/>
        <v>1.8342574078342353E-4</v>
      </c>
      <c r="H481" s="84"/>
      <c r="I481" s="133"/>
      <c r="J481" s="73"/>
      <c r="K481" s="43"/>
      <c r="L481" s="133"/>
      <c r="M481" s="73"/>
      <c r="N481" s="43"/>
      <c r="O481" s="84"/>
      <c r="P481" s="133"/>
      <c r="Q481" s="73"/>
      <c r="R481" s="43"/>
      <c r="S481" s="133"/>
      <c r="T481" s="73"/>
      <c r="U481" s="43"/>
      <c r="V481" s="185"/>
      <c r="W481" s="185"/>
      <c r="X481" s="185"/>
      <c r="Y481" s="185"/>
      <c r="Z481" s="185"/>
      <c r="AA481" s="185"/>
      <c r="AB481" s="185"/>
      <c r="AC481" s="185"/>
      <c r="AD481" s="185"/>
      <c r="AE481" s="185"/>
      <c r="AF481" s="185"/>
      <c r="AG481" s="185"/>
      <c r="AH481" s="185"/>
      <c r="AI481" s="185"/>
      <c r="AJ481" s="185"/>
      <c r="AK481" s="185"/>
      <c r="AL481" s="185"/>
      <c r="AM481" s="185"/>
      <c r="AN481" s="185"/>
      <c r="AO481" s="185"/>
      <c r="AP481" s="185"/>
      <c r="AQ481" s="185"/>
      <c r="AR481" s="185"/>
      <c r="AS481" s="185"/>
      <c r="AT481" s="185"/>
      <c r="AU481" s="185"/>
      <c r="AV481" s="185"/>
      <c r="AW481" s="185"/>
      <c r="AX481" s="185"/>
      <c r="AY481" s="185"/>
      <c r="AZ481" s="185"/>
      <c r="BA481" s="185"/>
      <c r="BB481" s="185"/>
      <c r="BC481" s="185"/>
      <c r="BD481" s="185"/>
      <c r="BE481" s="185"/>
      <c r="BF481" s="185"/>
      <c r="BG481" s="185"/>
      <c r="BH481" s="185"/>
      <c r="BI481" s="185"/>
      <c r="BJ481" s="185"/>
    </row>
    <row r="482" spans="1:62" x14ac:dyDescent="0.3">
      <c r="A482" s="84">
        <f t="shared" si="66"/>
        <v>80</v>
      </c>
      <c r="B482" s="133">
        <f t="shared" si="66"/>
        <v>1.7293616982672081E-5</v>
      </c>
      <c r="C482" s="73">
        <f t="shared" si="67"/>
        <v>1</v>
      </c>
      <c r="D482" s="43">
        <f t="shared" si="70"/>
        <v>1.7293616982672081E-5</v>
      </c>
      <c r="E482" s="133">
        <f t="shared" si="68"/>
        <v>1.3041088216441239E-4</v>
      </c>
      <c r="F482" s="73">
        <f t="shared" si="69"/>
        <v>1</v>
      </c>
      <c r="G482" s="43">
        <f t="shared" si="71"/>
        <v>1.3041088216441239E-4</v>
      </c>
      <c r="H482" s="84"/>
      <c r="I482" s="133"/>
      <c r="J482" s="73"/>
      <c r="K482" s="43"/>
      <c r="L482" s="133"/>
      <c r="M482" s="73"/>
      <c r="N482" s="43"/>
      <c r="O482" s="84"/>
      <c r="P482" s="133"/>
      <c r="Q482" s="73"/>
      <c r="R482" s="43"/>
      <c r="S482" s="133"/>
      <c r="T482" s="73"/>
      <c r="U482" s="43"/>
      <c r="V482" s="185"/>
      <c r="W482" s="185"/>
      <c r="X482" s="185"/>
      <c r="Y482" s="185"/>
      <c r="Z482" s="185"/>
      <c r="AA482" s="185"/>
      <c r="AB482" s="185"/>
      <c r="AC482" s="185"/>
      <c r="AD482" s="185"/>
      <c r="AE482" s="185"/>
      <c r="AF482" s="185"/>
      <c r="AG482" s="185"/>
      <c r="AH482" s="185"/>
      <c r="AI482" s="185"/>
      <c r="AJ482" s="185"/>
      <c r="AK482" s="185"/>
      <c r="AL482" s="185"/>
      <c r="AM482" s="185"/>
      <c r="AN482" s="185"/>
      <c r="AO482" s="185"/>
      <c r="AP482" s="185"/>
      <c r="AQ482" s="185"/>
      <c r="AR482" s="185"/>
      <c r="AS482" s="185"/>
      <c r="AT482" s="185"/>
      <c r="AU482" s="185"/>
      <c r="AV482" s="185"/>
      <c r="AW482" s="185"/>
      <c r="AX482" s="185"/>
      <c r="AY482" s="185"/>
      <c r="AZ482" s="185"/>
      <c r="BA482" s="185"/>
      <c r="BB482" s="185"/>
      <c r="BC482" s="185"/>
      <c r="BD482" s="185"/>
      <c r="BE482" s="185"/>
      <c r="BF482" s="185"/>
      <c r="BG482" s="185"/>
      <c r="BH482" s="185"/>
      <c r="BI482" s="185"/>
      <c r="BJ482" s="185"/>
    </row>
    <row r="483" spans="1:62" x14ac:dyDescent="0.3">
      <c r="A483" s="84">
        <f t="shared" ref="A483:B486" si="72">A288</f>
        <v>81</v>
      </c>
      <c r="B483" s="133">
        <f t="shared" si="72"/>
        <v>8.2215556147129564E-6</v>
      </c>
      <c r="C483" s="73">
        <f t="shared" si="67"/>
        <v>1.0000000000000002</v>
      </c>
      <c r="D483" s="43">
        <f t="shared" si="70"/>
        <v>8.2215556147129581E-6</v>
      </c>
      <c r="E483" s="133">
        <f t="shared" si="68"/>
        <v>8.0231042722888498E-5</v>
      </c>
      <c r="F483" s="73">
        <f t="shared" si="69"/>
        <v>1.0000000000000002</v>
      </c>
      <c r="G483" s="43">
        <f t="shared" si="71"/>
        <v>8.0231042722888512E-5</v>
      </c>
      <c r="H483" s="84"/>
      <c r="I483" s="133"/>
      <c r="J483" s="73"/>
      <c r="K483" s="43"/>
      <c r="L483" s="133"/>
      <c r="M483" s="73"/>
      <c r="N483" s="43"/>
      <c r="O483" s="84"/>
      <c r="P483" s="133"/>
      <c r="Q483" s="73"/>
      <c r="R483" s="43"/>
      <c r="S483" s="133"/>
      <c r="T483" s="73"/>
      <c r="U483" s="43"/>
      <c r="V483" s="185"/>
      <c r="W483" s="185"/>
      <c r="X483" s="185"/>
      <c r="Y483" s="185"/>
      <c r="Z483" s="185"/>
      <c r="AA483" s="185"/>
      <c r="AB483" s="185"/>
      <c r="AC483" s="185"/>
      <c r="AD483" s="185"/>
      <c r="AE483" s="185"/>
      <c r="AF483" s="185"/>
      <c r="AG483" s="185"/>
      <c r="AH483" s="185"/>
      <c r="AI483" s="185"/>
      <c r="AJ483" s="185"/>
      <c r="AK483" s="185"/>
      <c r="AL483" s="185"/>
      <c r="AM483" s="185"/>
      <c r="AN483" s="185"/>
      <c r="AO483" s="185"/>
      <c r="AP483" s="185"/>
      <c r="AQ483" s="185"/>
      <c r="AR483" s="185"/>
      <c r="AS483" s="185"/>
      <c r="AT483" s="185"/>
      <c r="AU483" s="185"/>
      <c r="AV483" s="185"/>
      <c r="AW483" s="185"/>
      <c r="AX483" s="185"/>
      <c r="AY483" s="185"/>
      <c r="AZ483" s="185"/>
      <c r="BA483" s="185"/>
      <c r="BB483" s="185"/>
      <c r="BC483" s="185"/>
      <c r="BD483" s="185"/>
      <c r="BE483" s="185"/>
      <c r="BF483" s="185"/>
      <c r="BG483" s="185"/>
      <c r="BH483" s="185"/>
      <c r="BI483" s="185"/>
      <c r="BJ483" s="185"/>
    </row>
    <row r="484" spans="1:62" x14ac:dyDescent="0.3">
      <c r="A484" s="84">
        <f t="shared" si="72"/>
        <v>82</v>
      </c>
      <c r="B484" s="133">
        <f t="shared" si="72"/>
        <v>6.5205441082206199E-6</v>
      </c>
      <c r="C484" s="73">
        <f t="shared" si="67"/>
        <v>1.0000000000000002</v>
      </c>
      <c r="D484" s="43">
        <f t="shared" si="70"/>
        <v>6.5205441082206216E-6</v>
      </c>
      <c r="E484" s="133">
        <f t="shared" si="68"/>
        <v>4.0257272320318609E-5</v>
      </c>
      <c r="F484" s="73">
        <f t="shared" si="69"/>
        <v>1.0000000000000002</v>
      </c>
      <c r="G484" s="43">
        <f t="shared" si="71"/>
        <v>4.0257272320318616E-5</v>
      </c>
      <c r="H484" s="84"/>
      <c r="I484" s="133"/>
      <c r="J484" s="73"/>
      <c r="K484" s="43"/>
      <c r="L484" s="133"/>
      <c r="M484" s="73"/>
      <c r="N484" s="43"/>
      <c r="O484" s="84"/>
      <c r="P484" s="133"/>
      <c r="Q484" s="73"/>
      <c r="R484" s="43"/>
      <c r="S484" s="133"/>
      <c r="T484" s="73"/>
      <c r="U484" s="43"/>
      <c r="V484" s="185"/>
      <c r="W484" s="185"/>
      <c r="X484" s="185"/>
      <c r="Y484" s="185"/>
      <c r="Z484" s="185"/>
      <c r="AA484" s="185"/>
      <c r="AB484" s="185"/>
      <c r="AC484" s="185"/>
      <c r="AD484" s="185"/>
      <c r="AE484" s="185"/>
      <c r="AF484" s="185"/>
      <c r="AG484" s="185"/>
      <c r="AH484" s="185"/>
      <c r="AI484" s="185"/>
      <c r="AJ484" s="185"/>
      <c r="AK484" s="185"/>
      <c r="AL484" s="185"/>
      <c r="AM484" s="185"/>
      <c r="AN484" s="185"/>
      <c r="AO484" s="185"/>
      <c r="AP484" s="185"/>
      <c r="AQ484" s="185"/>
      <c r="AR484" s="185"/>
      <c r="AS484" s="185"/>
      <c r="AT484" s="185"/>
      <c r="AU484" s="185"/>
      <c r="AV484" s="185"/>
      <c r="AW484" s="185"/>
      <c r="AX484" s="185"/>
      <c r="AY484" s="185"/>
      <c r="AZ484" s="185"/>
      <c r="BA484" s="185"/>
      <c r="BB484" s="185"/>
      <c r="BC484" s="185"/>
      <c r="BD484" s="185"/>
      <c r="BE484" s="185"/>
      <c r="BF484" s="185"/>
      <c r="BG484" s="185"/>
      <c r="BH484" s="185"/>
      <c r="BI484" s="185"/>
      <c r="BJ484" s="185"/>
    </row>
    <row r="485" spans="1:62" x14ac:dyDescent="0.3">
      <c r="A485" s="84">
        <f t="shared" si="72"/>
        <v>83</v>
      </c>
      <c r="B485" s="133">
        <f t="shared" si="72"/>
        <v>6.5205441082206199E-6</v>
      </c>
      <c r="C485" s="73">
        <f t="shared" si="67"/>
        <v>0.99999999999999989</v>
      </c>
      <c r="D485" s="43">
        <f t="shared" si="70"/>
        <v>6.520544108220619E-6</v>
      </c>
      <c r="E485" s="133">
        <f t="shared" si="68"/>
        <v>6.0102406562729197E-5</v>
      </c>
      <c r="F485" s="73">
        <f t="shared" si="69"/>
        <v>0.99999999999999989</v>
      </c>
      <c r="G485" s="43">
        <f t="shared" si="71"/>
        <v>6.010240656272919E-5</v>
      </c>
      <c r="H485" s="84"/>
      <c r="I485" s="133"/>
      <c r="J485" s="73"/>
      <c r="K485" s="43"/>
      <c r="L485" s="133"/>
      <c r="M485" s="73"/>
      <c r="N485" s="43"/>
      <c r="O485" s="84"/>
      <c r="P485" s="133"/>
      <c r="Q485" s="73"/>
      <c r="R485" s="43"/>
      <c r="S485" s="133"/>
      <c r="T485" s="73"/>
      <c r="U485" s="43"/>
      <c r="V485" s="185"/>
      <c r="W485" s="185"/>
      <c r="X485" s="185"/>
      <c r="Y485" s="185"/>
      <c r="Z485" s="185"/>
      <c r="AA485" s="185"/>
      <c r="AB485" s="185"/>
      <c r="AC485" s="185"/>
      <c r="AD485" s="185"/>
      <c r="AE485" s="185"/>
      <c r="AF485" s="185"/>
      <c r="AG485" s="185"/>
      <c r="AH485" s="185"/>
      <c r="AI485" s="185"/>
      <c r="AJ485" s="185"/>
      <c r="AK485" s="185"/>
      <c r="AL485" s="185"/>
      <c r="AM485" s="185"/>
      <c r="AN485" s="185"/>
      <c r="AO485" s="185"/>
      <c r="AP485" s="185"/>
      <c r="AQ485" s="185"/>
      <c r="AR485" s="185"/>
      <c r="AS485" s="185"/>
      <c r="AT485" s="185"/>
      <c r="AU485" s="185"/>
      <c r="AV485" s="185"/>
      <c r="AW485" s="185"/>
      <c r="AX485" s="185"/>
      <c r="AY485" s="185"/>
      <c r="AZ485" s="185"/>
      <c r="BA485" s="185"/>
      <c r="BB485" s="185"/>
      <c r="BC485" s="185"/>
      <c r="BD485" s="185"/>
      <c r="BE485" s="185"/>
      <c r="BF485" s="185"/>
      <c r="BG485" s="185"/>
      <c r="BH485" s="185"/>
      <c r="BI485" s="185"/>
      <c r="BJ485" s="185"/>
    </row>
    <row r="486" spans="1:62" ht="13.5" thickBot="1" x14ac:dyDescent="0.35">
      <c r="A486" s="85" t="str">
        <f t="shared" si="72"/>
        <v>NNNN</v>
      </c>
      <c r="B486" s="137">
        <f t="shared" si="72"/>
        <v>0.193084084117287</v>
      </c>
      <c r="C486" s="77">
        <f t="shared" si="67"/>
        <v>1</v>
      </c>
      <c r="D486" s="141">
        <f t="shared" si="70"/>
        <v>0.193084084117287</v>
      </c>
      <c r="E486" s="79"/>
      <c r="F486" s="77"/>
      <c r="G486" s="72"/>
      <c r="H486" s="85"/>
      <c r="I486" s="137"/>
      <c r="J486" s="77"/>
      <c r="K486" s="141"/>
      <c r="L486" s="79"/>
      <c r="M486" s="77"/>
      <c r="N486" s="72"/>
      <c r="O486" s="85"/>
      <c r="P486" s="137"/>
      <c r="Q486" s="77"/>
      <c r="R486" s="141"/>
      <c r="S486" s="79"/>
      <c r="T486" s="77"/>
      <c r="U486" s="72"/>
      <c r="V486" s="185"/>
      <c r="W486" s="185"/>
      <c r="X486" s="185"/>
      <c r="Y486" s="185"/>
      <c r="Z486" s="185"/>
      <c r="AA486" s="185"/>
      <c r="AB486" s="185"/>
      <c r="AC486" s="185"/>
      <c r="AD486" s="185"/>
      <c r="AE486" s="185"/>
      <c r="AF486" s="185"/>
      <c r="AG486" s="185"/>
      <c r="AH486" s="185"/>
      <c r="AI486" s="185"/>
      <c r="AJ486" s="185"/>
      <c r="AK486" s="185"/>
      <c r="AL486" s="185"/>
      <c r="AM486" s="185"/>
      <c r="AN486" s="185"/>
      <c r="AO486" s="185"/>
      <c r="AP486" s="185"/>
      <c r="AQ486" s="185"/>
      <c r="AR486" s="185"/>
      <c r="AS486" s="185"/>
      <c r="AT486" s="185"/>
      <c r="AU486" s="185"/>
      <c r="AV486" s="185"/>
      <c r="AW486" s="185"/>
      <c r="AX486" s="185"/>
      <c r="AY486" s="185"/>
      <c r="AZ486" s="185"/>
      <c r="BA486" s="185"/>
      <c r="BB486" s="185"/>
      <c r="BC486" s="185"/>
      <c r="BD486" s="185"/>
      <c r="BE486" s="185"/>
      <c r="BF486" s="185"/>
      <c r="BG486" s="185"/>
      <c r="BH486" s="185"/>
      <c r="BI486" s="185"/>
      <c r="BJ486" s="185"/>
    </row>
    <row r="487" spans="1:62" x14ac:dyDescent="0.3">
      <c r="A487" s="184"/>
      <c r="B487" s="185"/>
      <c r="C487" s="185"/>
      <c r="D487" s="185"/>
      <c r="E487" s="185"/>
      <c r="F487" s="185"/>
      <c r="G487" s="26"/>
      <c r="H487" s="26"/>
      <c r="I487" s="185"/>
      <c r="J487" s="185"/>
      <c r="L487" s="185"/>
      <c r="M487" s="185"/>
      <c r="N487" s="185"/>
      <c r="O487" s="185"/>
      <c r="P487" s="185"/>
      <c r="Q487" s="185"/>
      <c r="R487" s="185"/>
      <c r="S487" s="185"/>
      <c r="U487" s="185"/>
      <c r="V487" s="185"/>
      <c r="X487" s="185"/>
      <c r="Y487" s="185"/>
      <c r="Z487" s="185"/>
      <c r="AA487" s="26"/>
      <c r="AB487" s="185"/>
      <c r="AC487" s="185"/>
      <c r="AD487" s="185"/>
      <c r="AE487" s="185"/>
      <c r="AF487" s="185"/>
      <c r="AH487" s="185"/>
      <c r="AI487" s="185"/>
      <c r="AK487" s="185"/>
      <c r="AL487" s="185"/>
      <c r="AM487" s="185"/>
      <c r="AN487" s="185"/>
      <c r="AO487" s="185"/>
      <c r="AP487" s="185"/>
      <c r="AQ487" s="185"/>
      <c r="AR487" s="185"/>
      <c r="AS487" s="185"/>
      <c r="AT487" s="185"/>
      <c r="AU487" s="185"/>
      <c r="AV487" s="185"/>
      <c r="AW487" s="185"/>
      <c r="AX487" s="185"/>
      <c r="AY487" s="185"/>
      <c r="AZ487" s="185"/>
      <c r="BA487" s="185"/>
      <c r="BB487" s="185"/>
      <c r="BC487" s="185"/>
      <c r="BD487" s="185"/>
      <c r="BE487" s="185"/>
      <c r="BF487" s="185"/>
      <c r="BG487" s="185"/>
      <c r="BH487" s="185"/>
      <c r="BI487" s="185"/>
      <c r="BJ487" s="185"/>
    </row>
    <row r="488" spans="1:62" x14ac:dyDescent="0.3">
      <c r="A488" s="184"/>
      <c r="B488" s="185"/>
      <c r="C488" s="185"/>
      <c r="D488" s="185"/>
      <c r="E488" s="185"/>
      <c r="F488" s="185"/>
      <c r="G488" s="26"/>
      <c r="H488" s="26"/>
      <c r="I488" s="185"/>
      <c r="J488" s="185"/>
      <c r="L488" s="185"/>
      <c r="M488" s="185"/>
      <c r="N488" s="185"/>
      <c r="O488" s="185"/>
      <c r="P488" s="185"/>
      <c r="Q488" s="185"/>
      <c r="R488" s="185"/>
      <c r="S488" s="185"/>
      <c r="U488" s="185"/>
      <c r="V488" s="185"/>
      <c r="X488" s="185"/>
      <c r="Y488" s="185"/>
      <c r="Z488" s="185"/>
      <c r="AA488" s="26"/>
      <c r="AB488" s="185"/>
      <c r="AC488" s="185"/>
      <c r="AD488" s="185"/>
      <c r="AE488" s="185"/>
      <c r="AF488" s="185"/>
      <c r="AH488" s="185"/>
      <c r="AI488" s="185"/>
      <c r="AK488" s="185"/>
      <c r="AL488" s="185"/>
      <c r="AM488" s="185"/>
      <c r="AN488" s="185"/>
      <c r="AO488" s="185"/>
      <c r="AP488" s="185"/>
      <c r="AQ488" s="185"/>
      <c r="AR488" s="185"/>
      <c r="AS488" s="185"/>
      <c r="AT488" s="185"/>
      <c r="AU488" s="185"/>
      <c r="AV488" s="185"/>
      <c r="AW488" s="185"/>
      <c r="AX488" s="185"/>
      <c r="AY488" s="185"/>
      <c r="AZ488" s="185"/>
      <c r="BA488" s="185"/>
      <c r="BB488" s="185"/>
      <c r="BC488" s="185"/>
      <c r="BD488" s="185"/>
      <c r="BE488" s="185"/>
      <c r="BF488" s="185"/>
      <c r="BG488" s="185"/>
      <c r="BH488" s="185"/>
      <c r="BI488" s="185"/>
      <c r="BJ488" s="185"/>
    </row>
    <row r="489" spans="1:62" ht="15" x14ac:dyDescent="0.3">
      <c r="A489" s="131" t="s">
        <v>54</v>
      </c>
      <c r="B489" s="185"/>
      <c r="C489" s="184"/>
      <c r="D489" s="184"/>
      <c r="E489" s="184"/>
      <c r="I489" s="185"/>
      <c r="J489" s="185"/>
      <c r="L489" s="185"/>
      <c r="M489" s="185"/>
      <c r="N489" s="185"/>
      <c r="O489" s="185"/>
      <c r="P489" s="185"/>
      <c r="Q489" s="185"/>
      <c r="R489" s="185"/>
      <c r="S489" s="185"/>
      <c r="U489" s="185"/>
      <c r="V489" s="185"/>
      <c r="X489" s="185"/>
      <c r="Y489" s="185"/>
      <c r="Z489" s="185"/>
      <c r="AA489" s="26"/>
      <c r="AB489" s="185"/>
      <c r="AC489" s="185"/>
      <c r="AD489" s="185"/>
      <c r="AE489" s="185"/>
      <c r="AF489" s="185"/>
      <c r="AH489" s="185"/>
      <c r="AI489" s="185"/>
      <c r="AK489" s="185"/>
      <c r="AL489" s="185"/>
      <c r="AM489" s="185"/>
      <c r="AN489" s="185"/>
      <c r="AO489" s="185"/>
      <c r="AP489" s="185"/>
      <c r="AQ489" s="185"/>
      <c r="AR489" s="185"/>
      <c r="AS489" s="185"/>
      <c r="AT489" s="185"/>
      <c r="AU489" s="185"/>
      <c r="AV489" s="185"/>
      <c r="AW489" s="185"/>
      <c r="AX489" s="185"/>
      <c r="AY489" s="185"/>
      <c r="AZ489" s="185"/>
      <c r="BA489" s="185"/>
      <c r="BB489" s="185"/>
      <c r="BC489" s="185"/>
      <c r="BD489" s="185"/>
      <c r="BE489" s="185"/>
      <c r="BF489" s="185"/>
      <c r="BG489" s="185"/>
      <c r="BH489" s="185"/>
      <c r="BI489" s="185"/>
      <c r="BJ489" s="185"/>
    </row>
    <row r="490" spans="1:62" x14ac:dyDescent="0.3">
      <c r="A490" s="18" t="s">
        <v>57</v>
      </c>
      <c r="B490" s="185"/>
      <c r="C490" s="184"/>
      <c r="D490" s="184"/>
      <c r="E490" s="184"/>
      <c r="F490" s="26"/>
      <c r="G490" s="26"/>
      <c r="H490" s="26"/>
      <c r="I490" s="185"/>
      <c r="J490" s="185"/>
      <c r="L490" s="185"/>
      <c r="M490" s="185"/>
      <c r="N490" s="185"/>
      <c r="O490" s="185"/>
      <c r="P490" s="185"/>
      <c r="Q490" s="185"/>
      <c r="R490" s="185"/>
      <c r="S490" s="185"/>
      <c r="U490" s="185"/>
      <c r="V490" s="185"/>
      <c r="X490" s="185"/>
      <c r="Y490" s="185"/>
      <c r="Z490" s="185"/>
      <c r="AA490" s="26"/>
      <c r="AB490" s="185"/>
      <c r="AC490" s="185"/>
      <c r="AD490" s="185"/>
      <c r="AE490" s="185"/>
      <c r="AF490" s="185"/>
      <c r="AH490" s="185"/>
      <c r="AI490" s="185"/>
      <c r="AK490" s="185"/>
      <c r="AL490" s="185"/>
      <c r="AM490" s="185"/>
      <c r="AN490" s="185"/>
      <c r="AO490" s="185"/>
      <c r="AP490" s="185"/>
      <c r="AQ490" s="185"/>
      <c r="AR490" s="185"/>
      <c r="AS490" s="185"/>
      <c r="AT490" s="185"/>
      <c r="AU490" s="185"/>
      <c r="AV490" s="185"/>
      <c r="AW490" s="185"/>
      <c r="AX490" s="185"/>
      <c r="AY490" s="185"/>
      <c r="AZ490" s="185"/>
      <c r="BA490" s="185"/>
      <c r="BB490" s="185"/>
      <c r="BC490" s="185"/>
      <c r="BD490" s="185"/>
      <c r="BE490" s="185"/>
      <c r="BF490" s="185"/>
      <c r="BG490" s="185"/>
      <c r="BH490" s="185"/>
      <c r="BI490" s="185"/>
      <c r="BJ490" s="185"/>
    </row>
    <row r="491" spans="1:62" x14ac:dyDescent="0.3">
      <c r="A491" s="18" t="s">
        <v>137</v>
      </c>
      <c r="B491" s="185"/>
      <c r="C491" s="184"/>
      <c r="D491" s="184"/>
      <c r="E491" s="184"/>
      <c r="F491" s="26"/>
      <c r="G491" s="26"/>
      <c r="H491" s="26"/>
      <c r="I491" s="185"/>
      <c r="J491" s="185"/>
      <c r="L491" s="185"/>
      <c r="M491" s="185"/>
      <c r="N491" s="185"/>
      <c r="O491" s="185"/>
      <c r="P491" s="185"/>
      <c r="Q491" s="185"/>
      <c r="R491" s="185"/>
      <c r="S491" s="185"/>
      <c r="U491" s="185"/>
      <c r="V491" s="185"/>
      <c r="X491" s="185"/>
      <c r="Y491" s="185"/>
      <c r="Z491" s="185"/>
      <c r="AA491" s="26"/>
      <c r="AB491" s="185"/>
      <c r="AC491" s="185"/>
      <c r="AD491" s="185"/>
      <c r="AE491" s="185"/>
      <c r="AF491" s="185"/>
      <c r="AH491" s="185"/>
      <c r="AI491" s="185"/>
      <c r="AK491" s="185"/>
      <c r="AL491" s="185"/>
      <c r="AM491" s="185"/>
      <c r="AN491" s="185"/>
      <c r="AO491" s="185"/>
      <c r="AP491" s="185"/>
      <c r="AQ491" s="185"/>
      <c r="AR491" s="185"/>
      <c r="AS491" s="185"/>
      <c r="AT491" s="185"/>
      <c r="AU491" s="185"/>
      <c r="AV491" s="185"/>
      <c r="AW491" s="185"/>
      <c r="AX491" s="185"/>
      <c r="AY491" s="185"/>
      <c r="AZ491" s="185"/>
      <c r="BA491" s="185"/>
      <c r="BB491" s="185"/>
      <c r="BC491" s="185"/>
      <c r="BD491" s="185"/>
      <c r="BE491" s="185"/>
      <c r="BF491" s="185"/>
      <c r="BG491" s="185"/>
      <c r="BH491" s="185"/>
      <c r="BI491" s="185"/>
      <c r="BJ491" s="185"/>
    </row>
    <row r="492" spans="1:62" x14ac:dyDescent="0.3">
      <c r="A492" s="184"/>
      <c r="B492" s="185"/>
      <c r="C492" s="184"/>
      <c r="D492" s="184"/>
      <c r="E492" s="184"/>
      <c r="F492" s="26"/>
      <c r="G492" s="26"/>
      <c r="H492" s="26"/>
      <c r="I492" s="185"/>
      <c r="J492" s="185"/>
      <c r="L492" s="185"/>
      <c r="M492" s="185"/>
      <c r="N492" s="185"/>
      <c r="O492" s="185"/>
      <c r="P492" s="185"/>
      <c r="Q492" s="185"/>
      <c r="R492" s="185"/>
      <c r="S492" s="185"/>
      <c r="U492" s="185"/>
      <c r="V492" s="185"/>
      <c r="X492" s="185"/>
      <c r="Y492" s="185"/>
      <c r="Z492" s="185"/>
      <c r="AA492" s="26"/>
      <c r="AB492" s="185"/>
      <c r="AC492" s="185"/>
      <c r="AD492" s="185"/>
      <c r="AE492" s="185"/>
      <c r="AF492" s="185"/>
      <c r="AH492" s="185"/>
      <c r="AI492" s="185"/>
      <c r="AK492" s="185"/>
      <c r="AL492" s="185"/>
      <c r="AM492" s="185"/>
      <c r="AN492" s="185"/>
      <c r="AO492" s="185"/>
      <c r="AP492" s="185"/>
      <c r="AQ492" s="185"/>
      <c r="AR492" s="185"/>
      <c r="AS492" s="185"/>
      <c r="AT492" s="185"/>
      <c r="AU492" s="185"/>
      <c r="AV492" s="185"/>
      <c r="AW492" s="185"/>
      <c r="AX492" s="185"/>
      <c r="AY492" s="185"/>
      <c r="AZ492" s="185"/>
      <c r="BA492" s="185"/>
      <c r="BB492" s="185"/>
      <c r="BC492" s="185"/>
      <c r="BD492" s="185"/>
      <c r="BE492" s="185"/>
      <c r="BF492" s="185"/>
      <c r="BG492" s="185"/>
      <c r="BH492" s="185"/>
      <c r="BI492" s="185"/>
      <c r="BJ492" s="185"/>
    </row>
    <row r="493" spans="1:62" x14ac:dyDescent="0.3">
      <c r="A493" s="184"/>
      <c r="B493" s="223" t="s">
        <v>58</v>
      </c>
      <c r="C493" s="223"/>
      <c r="D493" s="223"/>
      <c r="E493" s="223"/>
      <c r="F493" s="223"/>
      <c r="G493" s="223"/>
      <c r="H493" s="223"/>
      <c r="I493" s="185"/>
      <c r="J493" s="185"/>
      <c r="L493" s="185"/>
      <c r="M493" s="185"/>
      <c r="N493" s="185"/>
      <c r="O493" s="185"/>
      <c r="P493" s="185"/>
      <c r="Q493" s="185"/>
      <c r="R493" s="185"/>
      <c r="S493" s="185"/>
      <c r="U493" s="185"/>
      <c r="V493" s="185"/>
      <c r="X493" s="185"/>
      <c r="Y493" s="185"/>
      <c r="Z493" s="185"/>
      <c r="AA493" s="26"/>
      <c r="AB493" s="185"/>
      <c r="AC493" s="185"/>
      <c r="AD493" s="185"/>
      <c r="AE493" s="185"/>
      <c r="AF493" s="185"/>
      <c r="AH493" s="185"/>
      <c r="AI493" s="185"/>
      <c r="AK493" s="185"/>
      <c r="AL493" s="185"/>
      <c r="AM493" s="185"/>
      <c r="AN493" s="185"/>
      <c r="AO493" s="185"/>
      <c r="AP493" s="185"/>
      <c r="AQ493" s="185"/>
      <c r="AR493" s="185"/>
      <c r="AS493" s="185"/>
      <c r="AT493" s="185"/>
      <c r="AU493" s="185"/>
      <c r="AV493" s="185"/>
      <c r="AW493" s="185"/>
      <c r="AX493" s="185"/>
      <c r="AY493" s="185"/>
      <c r="AZ493" s="185"/>
      <c r="BA493" s="185"/>
      <c r="BB493" s="185"/>
      <c r="BC493" s="185"/>
      <c r="BD493" s="185"/>
      <c r="BE493" s="185"/>
      <c r="BF493" s="185"/>
      <c r="BG493" s="185"/>
      <c r="BH493" s="185"/>
      <c r="BI493" s="185"/>
      <c r="BJ493" s="185"/>
    </row>
    <row r="494" spans="1:62" x14ac:dyDescent="0.3">
      <c r="A494" s="184"/>
      <c r="B494" s="185"/>
      <c r="C494" s="185"/>
      <c r="D494" s="185"/>
      <c r="E494" s="185"/>
      <c r="F494" s="185"/>
      <c r="G494" s="26"/>
      <c r="H494" s="26"/>
      <c r="I494" s="185"/>
      <c r="J494" s="185"/>
      <c r="L494" s="185"/>
      <c r="M494" s="185"/>
      <c r="N494" s="185"/>
      <c r="O494" s="185"/>
      <c r="P494" s="185"/>
      <c r="Q494" s="185"/>
      <c r="R494" s="185"/>
      <c r="S494" s="185"/>
      <c r="U494" s="185"/>
      <c r="V494" s="185"/>
      <c r="X494" s="185"/>
      <c r="Y494" s="185"/>
      <c r="Z494" s="185"/>
      <c r="AA494" s="26"/>
      <c r="AB494" s="185"/>
      <c r="AC494" s="185"/>
      <c r="AD494" s="185"/>
      <c r="AE494" s="185"/>
      <c r="AF494" s="185"/>
      <c r="AH494" s="185"/>
      <c r="AI494" s="185"/>
      <c r="AK494" s="185"/>
      <c r="AL494" s="185"/>
      <c r="AM494" s="185"/>
      <c r="AN494" s="185"/>
      <c r="AO494" s="185"/>
      <c r="AP494" s="185"/>
      <c r="AQ494" s="185"/>
      <c r="AR494" s="185"/>
      <c r="AS494" s="185"/>
      <c r="AT494" s="185"/>
      <c r="AU494" s="185"/>
      <c r="AV494" s="185"/>
      <c r="AW494" s="185"/>
      <c r="AX494" s="185"/>
      <c r="AY494" s="185"/>
      <c r="AZ494" s="185"/>
      <c r="BA494" s="185"/>
      <c r="BB494" s="185"/>
      <c r="BC494" s="185"/>
      <c r="BD494" s="185"/>
      <c r="BE494" s="185"/>
      <c r="BF494" s="185"/>
      <c r="BG494" s="185"/>
      <c r="BH494" s="185"/>
      <c r="BI494" s="185"/>
      <c r="BJ494" s="185"/>
    </row>
    <row r="495" spans="1:62" ht="39" x14ac:dyDescent="0.3">
      <c r="A495" s="19" t="s">
        <v>36</v>
      </c>
      <c r="B495" s="22" t="s">
        <v>19</v>
      </c>
      <c r="C495" s="19" t="s">
        <v>59</v>
      </c>
      <c r="D495" s="185" t="s">
        <v>49</v>
      </c>
      <c r="E495" s="26"/>
      <c r="F495" s="22" t="s">
        <v>19</v>
      </c>
      <c r="G495" s="19" t="s">
        <v>59</v>
      </c>
      <c r="H495" s="185" t="s">
        <v>49</v>
      </c>
      <c r="I495" s="26"/>
      <c r="J495" s="185"/>
      <c r="L495" s="26"/>
      <c r="M495" s="26"/>
      <c r="N495" s="26"/>
      <c r="O495" s="26"/>
      <c r="P495" s="185"/>
      <c r="Q495" s="185"/>
      <c r="R495" s="26"/>
      <c r="S495" s="185"/>
      <c r="T495" s="26"/>
      <c r="U495" s="26"/>
      <c r="V495" s="185"/>
      <c r="W495" s="26"/>
      <c r="X495" s="26"/>
      <c r="Y495" s="185"/>
      <c r="Z495" s="185"/>
      <c r="AA495" s="26"/>
      <c r="AB495" s="26"/>
      <c r="AC495" s="185"/>
      <c r="AD495" s="185"/>
      <c r="AE495" s="26"/>
      <c r="AF495" s="185"/>
      <c r="AG495" s="26"/>
      <c r="AH495" s="26"/>
      <c r="AI495" s="185"/>
      <c r="AJ495" s="26"/>
      <c r="AK495" s="26"/>
      <c r="AL495" s="185"/>
      <c r="AM495" s="26"/>
      <c r="AN495" s="185"/>
      <c r="AO495" s="185"/>
      <c r="AP495" s="185"/>
      <c r="AQ495" s="185"/>
      <c r="AR495" s="185"/>
      <c r="AS495" s="185"/>
      <c r="AT495" s="185"/>
      <c r="AU495" s="185"/>
      <c r="AV495" s="185"/>
      <c r="AW495" s="185"/>
      <c r="AX495" s="185"/>
      <c r="AY495" s="185"/>
      <c r="AZ495" s="185"/>
      <c r="BA495" s="185"/>
      <c r="BB495" s="185"/>
      <c r="BC495" s="185"/>
      <c r="BD495" s="185"/>
      <c r="BE495" s="185"/>
      <c r="BF495" s="185"/>
      <c r="BG495" s="185"/>
      <c r="BH495" s="185"/>
      <c r="BI495" s="185"/>
      <c r="BJ495" s="185"/>
    </row>
    <row r="496" spans="1:62" x14ac:dyDescent="0.3">
      <c r="A496" s="184"/>
      <c r="B496" s="22"/>
      <c r="C496" s="185"/>
      <c r="D496" s="185"/>
      <c r="E496" s="185"/>
      <c r="F496" s="185"/>
      <c r="G496" s="185"/>
      <c r="H496" s="185"/>
      <c r="I496" s="185"/>
      <c r="J496" s="185"/>
      <c r="L496" s="185"/>
      <c r="M496" s="185"/>
      <c r="N496" s="185"/>
      <c r="O496" s="185"/>
      <c r="P496" s="185"/>
      <c r="Q496" s="185"/>
      <c r="R496" s="185"/>
      <c r="S496" s="185"/>
      <c r="U496" s="185"/>
      <c r="V496" s="185"/>
      <c r="X496" s="185"/>
      <c r="Y496" s="185"/>
      <c r="Z496" s="185"/>
      <c r="AA496" s="26"/>
      <c r="AB496" s="185"/>
      <c r="AC496" s="185"/>
      <c r="AD496" s="185"/>
      <c r="AE496" s="185"/>
      <c r="AF496" s="185"/>
      <c r="AH496" s="185"/>
      <c r="AI496" s="185"/>
      <c r="AK496" s="185"/>
      <c r="AL496" s="185"/>
      <c r="AM496" s="185"/>
      <c r="AN496" s="185"/>
      <c r="AO496" s="185"/>
      <c r="AP496" s="185"/>
      <c r="AQ496" s="185"/>
      <c r="AR496" s="185"/>
      <c r="AS496" s="185"/>
      <c r="AT496" s="185"/>
      <c r="AU496" s="185"/>
      <c r="AV496" s="185"/>
      <c r="AW496" s="185"/>
      <c r="AX496" s="185"/>
      <c r="AY496" s="185"/>
      <c r="AZ496" s="185"/>
      <c r="BA496" s="185"/>
      <c r="BB496" s="185"/>
      <c r="BC496" s="185"/>
      <c r="BD496" s="185"/>
      <c r="BE496" s="185"/>
      <c r="BF496" s="185"/>
      <c r="BG496" s="185"/>
      <c r="BH496" s="185"/>
      <c r="BI496" s="185"/>
      <c r="BJ496" s="185"/>
    </row>
    <row r="497" spans="1:62" s="103" customFormat="1" x14ac:dyDescent="0.3">
      <c r="A497" s="184"/>
      <c r="B497" s="223" t="s">
        <v>60</v>
      </c>
      <c r="C497" s="223"/>
      <c r="D497" s="223"/>
      <c r="E497" s="184"/>
      <c r="F497" s="223" t="s">
        <v>61</v>
      </c>
      <c r="G497" s="223"/>
      <c r="H497" s="223"/>
      <c r="I497" s="184"/>
      <c r="J497" s="184"/>
      <c r="K497" s="17"/>
      <c r="L497" s="184"/>
      <c r="M497" s="184"/>
      <c r="N497" s="184"/>
      <c r="O497" s="184"/>
      <c r="P497" s="184"/>
      <c r="Q497" s="184"/>
      <c r="R497" s="184"/>
      <c r="S497" s="184"/>
      <c r="T497" s="187"/>
      <c r="U497" s="184"/>
      <c r="V497" s="184"/>
      <c r="W497" s="187"/>
      <c r="X497" s="184"/>
      <c r="Y497" s="184"/>
      <c r="Z497" s="184"/>
      <c r="AA497" s="27"/>
      <c r="AB497" s="184"/>
      <c r="AC497" s="184"/>
      <c r="AD497" s="184"/>
      <c r="AE497" s="184"/>
      <c r="AF497" s="184"/>
      <c r="AG497" s="187"/>
      <c r="AH497" s="184"/>
      <c r="AI497" s="184"/>
      <c r="AJ497" s="187"/>
      <c r="AK497" s="184"/>
      <c r="AL497" s="184"/>
      <c r="AM497" s="184"/>
      <c r="AN497" s="184"/>
      <c r="AO497" s="184"/>
      <c r="AP497" s="184"/>
      <c r="AQ497" s="184"/>
      <c r="AR497" s="184"/>
      <c r="AS497" s="184"/>
      <c r="AT497" s="184"/>
      <c r="AU497" s="184"/>
      <c r="AV497" s="184"/>
      <c r="AW497" s="184"/>
      <c r="AX497" s="184"/>
      <c r="AY497" s="184"/>
      <c r="AZ497" s="184"/>
      <c r="BA497" s="184"/>
      <c r="BB497" s="184"/>
      <c r="BC497" s="184"/>
      <c r="BD497" s="184"/>
      <c r="BE497" s="184"/>
      <c r="BF497" s="184"/>
      <c r="BG497" s="184"/>
      <c r="BH497" s="184"/>
      <c r="BI497" s="184"/>
      <c r="BJ497" s="184"/>
    </row>
    <row r="498" spans="1:62" x14ac:dyDescent="0.3">
      <c r="A498" s="184"/>
      <c r="B498" s="185"/>
      <c r="C498" s="185"/>
      <c r="D498" s="185"/>
      <c r="E498" s="185"/>
      <c r="F498" s="185"/>
      <c r="G498" s="185"/>
      <c r="H498" s="185"/>
      <c r="I498" s="185"/>
      <c r="J498" s="185"/>
      <c r="L498" s="185"/>
      <c r="M498" s="185"/>
      <c r="N498" s="185"/>
      <c r="O498" s="185"/>
      <c r="P498" s="185"/>
      <c r="Q498" s="185"/>
      <c r="R498" s="185"/>
      <c r="S498" s="185"/>
      <c r="U498" s="185"/>
      <c r="V498" s="185"/>
      <c r="X498" s="185"/>
      <c r="Y498" s="185"/>
      <c r="Z498" s="185"/>
      <c r="AA498" s="26"/>
      <c r="AB498" s="185"/>
      <c r="AC498" s="185"/>
      <c r="AD498" s="185"/>
      <c r="AE498" s="185"/>
      <c r="AF498" s="185"/>
      <c r="AH498" s="185"/>
      <c r="AI498" s="185"/>
      <c r="AK498" s="185"/>
      <c r="AL498" s="185"/>
      <c r="AM498" s="185"/>
      <c r="AN498" s="185"/>
      <c r="AO498" s="185"/>
      <c r="AP498" s="185"/>
      <c r="AQ498" s="185"/>
      <c r="AR498" s="185"/>
      <c r="AS498" s="185"/>
      <c r="AT498" s="185"/>
      <c r="AU498" s="185"/>
      <c r="AV498" s="185"/>
      <c r="AW498" s="185"/>
      <c r="AX498" s="185"/>
      <c r="AY498" s="185"/>
      <c r="AZ498" s="185"/>
      <c r="BA498" s="185"/>
      <c r="BB498" s="185"/>
      <c r="BC498" s="185"/>
      <c r="BD498" s="185"/>
      <c r="BE498" s="185"/>
      <c r="BF498" s="185"/>
      <c r="BG498" s="185"/>
      <c r="BH498" s="185"/>
      <c r="BI498" s="185"/>
      <c r="BJ498" s="185"/>
    </row>
    <row r="499" spans="1:62" x14ac:dyDescent="0.3">
      <c r="A499" s="24">
        <f>A402</f>
        <v>0</v>
      </c>
      <c r="B499" s="86">
        <f t="shared" ref="B499:B530" si="73">SUM(B402,I402,P402)</f>
        <v>6.0198797214763766E-3</v>
      </c>
      <c r="C499" s="23">
        <f t="shared" ref="C499:C530" si="74">SUM(D402,K402,R402)/B499</f>
        <v>1.0260204027725157</v>
      </c>
      <c r="D499" s="23">
        <f>ABS(C499-1)*B499*$I$4</f>
        <v>1.5663969499491505E-4</v>
      </c>
      <c r="E499" s="23"/>
      <c r="F499" s="86">
        <f t="shared" ref="F499:F530" si="75">SUM(E402,L402,S402)</f>
        <v>9.6333951651015942E-4</v>
      </c>
      <c r="G499" s="23">
        <f t="shared" ref="G499:G530" si="76">SUM(G402,N402,U402)/F499</f>
        <v>0.83739928414608533</v>
      </c>
      <c r="H499" s="23">
        <f>ABS(G499-1)*F499*$I$4</f>
        <v>1.5663969499491598E-4</v>
      </c>
      <c r="I499" s="185"/>
      <c r="J499" s="185"/>
      <c r="L499" s="185"/>
      <c r="M499" s="185"/>
      <c r="N499" s="185"/>
      <c r="O499" s="185"/>
      <c r="P499" s="185"/>
      <c r="Q499" s="185"/>
      <c r="R499" s="185"/>
      <c r="S499" s="185"/>
      <c r="U499" s="185"/>
      <c r="V499" s="185"/>
      <c r="X499" s="185"/>
      <c r="Y499" s="185"/>
      <c r="Z499" s="185"/>
      <c r="AA499" s="26"/>
      <c r="AB499" s="185"/>
      <c r="AC499" s="185"/>
      <c r="AD499" s="185"/>
      <c r="AE499" s="185"/>
      <c r="AF499" s="185"/>
      <c r="AH499" s="185"/>
      <c r="AI499" s="185"/>
      <c r="AK499" s="185"/>
      <c r="AL499" s="185"/>
      <c r="AM499" s="185"/>
      <c r="AN499" s="185"/>
      <c r="AO499" s="185"/>
      <c r="AP499" s="185"/>
      <c r="AQ499" s="185"/>
      <c r="AR499" s="185"/>
      <c r="AS499" s="185"/>
      <c r="AT499" s="185"/>
      <c r="AU499" s="185"/>
      <c r="AV499" s="185"/>
      <c r="AW499" s="185"/>
      <c r="AX499" s="185"/>
      <c r="AY499" s="185"/>
      <c r="AZ499" s="185"/>
      <c r="BA499" s="185"/>
      <c r="BB499" s="185"/>
      <c r="BC499" s="185"/>
      <c r="BD499" s="185"/>
      <c r="BE499" s="185"/>
      <c r="BF499" s="185"/>
      <c r="BG499" s="185"/>
      <c r="BH499" s="185"/>
      <c r="BI499" s="185"/>
      <c r="BJ499" s="185"/>
    </row>
    <row r="500" spans="1:62" x14ac:dyDescent="0.3">
      <c r="A500" s="24">
        <f t="shared" ref="A500:A563" si="77">A403</f>
        <v>1</v>
      </c>
      <c r="B500" s="86">
        <f t="shared" si="73"/>
        <v>7.749524921661333E-3</v>
      </c>
      <c r="C500" s="23">
        <f t="shared" si="74"/>
        <v>1.0387916625496791</v>
      </c>
      <c r="D500" s="23">
        <f t="shared" ref="D500:D563" si="78">ABS(C500-1)*B500*$I$4</f>
        <v>3.006169556814151E-4</v>
      </c>
      <c r="E500" s="23"/>
      <c r="F500" s="86">
        <f t="shared" si="75"/>
        <v>2.1962893567993541E-3</v>
      </c>
      <c r="G500" s="23">
        <f t="shared" si="76"/>
        <v>0.86312506831089841</v>
      </c>
      <c r="H500" s="23">
        <f t="shared" ref="H500:H563" si="79">ABS(G500-1)*F500*$I$4</f>
        <v>3.0061695568141245E-4</v>
      </c>
      <c r="I500" s="185"/>
      <c r="J500" s="185"/>
      <c r="L500" s="185"/>
      <c r="M500" s="185"/>
      <c r="N500" s="185"/>
      <c r="O500" s="185"/>
      <c r="P500" s="185"/>
      <c r="Q500" s="185"/>
      <c r="R500" s="185"/>
      <c r="S500" s="185"/>
      <c r="U500" s="185"/>
      <c r="V500" s="185"/>
      <c r="X500" s="185"/>
      <c r="Y500" s="185"/>
      <c r="Z500" s="185"/>
      <c r="AA500" s="26"/>
      <c r="AB500" s="185"/>
      <c r="AC500" s="185"/>
      <c r="AD500" s="185"/>
      <c r="AE500" s="185"/>
      <c r="AF500" s="185"/>
      <c r="AH500" s="185"/>
      <c r="AI500" s="185"/>
      <c r="AK500" s="185"/>
      <c r="AL500" s="185"/>
      <c r="AM500" s="185"/>
      <c r="AN500" s="185"/>
      <c r="AO500" s="185"/>
      <c r="AP500" s="185"/>
      <c r="AQ500" s="185"/>
      <c r="AR500" s="185"/>
      <c r="AS500" s="185"/>
      <c r="AT500" s="185"/>
      <c r="AU500" s="185"/>
      <c r="AV500" s="185"/>
      <c r="AW500" s="185"/>
      <c r="AX500" s="185"/>
      <c r="AY500" s="185"/>
      <c r="AZ500" s="185"/>
      <c r="BA500" s="185"/>
      <c r="BB500" s="185"/>
      <c r="BC500" s="185"/>
      <c r="BD500" s="185"/>
      <c r="BE500" s="185"/>
      <c r="BF500" s="185"/>
      <c r="BG500" s="185"/>
      <c r="BH500" s="185"/>
      <c r="BI500" s="185"/>
      <c r="BJ500" s="185"/>
    </row>
    <row r="501" spans="1:62" x14ac:dyDescent="0.3">
      <c r="A501" s="24">
        <f t="shared" si="77"/>
        <v>2</v>
      </c>
      <c r="B501" s="86">
        <f t="shared" si="73"/>
        <v>7.5853773112848216E-3</v>
      </c>
      <c r="C501" s="23">
        <f t="shared" si="74"/>
        <v>1.0567475532902331</v>
      </c>
      <c r="D501" s="23">
        <f t="shared" si="78"/>
        <v>4.3045160319866023E-4</v>
      </c>
      <c r="E501" s="23"/>
      <c r="F501" s="86">
        <f t="shared" si="75"/>
        <v>3.4510688447552001E-3</v>
      </c>
      <c r="G501" s="23">
        <f t="shared" si="76"/>
        <v>0.87527006195404122</v>
      </c>
      <c r="H501" s="23">
        <f t="shared" si="79"/>
        <v>4.3045160319865464E-4</v>
      </c>
      <c r="I501" s="185"/>
      <c r="J501" s="185"/>
      <c r="L501" s="185"/>
      <c r="M501" s="185"/>
      <c r="N501" s="185"/>
      <c r="O501" s="185"/>
      <c r="P501" s="185"/>
      <c r="Q501" s="185"/>
      <c r="R501" s="185"/>
      <c r="S501" s="185"/>
      <c r="U501" s="185"/>
      <c r="V501" s="185"/>
      <c r="X501" s="185"/>
      <c r="Y501" s="185"/>
      <c r="Z501" s="185"/>
      <c r="AA501" s="26"/>
      <c r="AB501" s="185"/>
      <c r="AC501" s="185"/>
      <c r="AD501" s="185"/>
      <c r="AE501" s="185"/>
      <c r="AF501" s="185"/>
      <c r="AH501" s="185"/>
      <c r="AI501" s="185"/>
      <c r="AK501" s="185"/>
      <c r="AL501" s="185"/>
      <c r="AM501" s="185"/>
      <c r="AN501" s="185"/>
      <c r="AO501" s="185"/>
      <c r="AP501" s="185"/>
      <c r="AQ501" s="185"/>
      <c r="AR501" s="185"/>
      <c r="AS501" s="185"/>
      <c r="AT501" s="185"/>
      <c r="AU501" s="185"/>
      <c r="AV501" s="185"/>
      <c r="AW501" s="185"/>
      <c r="AX501" s="185"/>
      <c r="AY501" s="185"/>
      <c r="AZ501" s="185"/>
      <c r="BA501" s="185"/>
      <c r="BB501" s="185"/>
      <c r="BC501" s="185"/>
      <c r="BD501" s="185"/>
      <c r="BE501" s="185"/>
      <c r="BF501" s="185"/>
      <c r="BG501" s="185"/>
      <c r="BH501" s="185"/>
      <c r="BI501" s="185"/>
      <c r="BJ501" s="185"/>
    </row>
    <row r="502" spans="1:62" x14ac:dyDescent="0.3">
      <c r="A502" s="24">
        <f t="shared" si="77"/>
        <v>3</v>
      </c>
      <c r="B502" s="86">
        <f t="shared" si="73"/>
        <v>7.6128769973064486E-3</v>
      </c>
      <c r="C502" s="23">
        <f t="shared" si="74"/>
        <v>1.0465079396464279</v>
      </c>
      <c r="D502" s="23">
        <f t="shared" si="78"/>
        <v>3.5405922392640719E-4</v>
      </c>
      <c r="E502" s="23"/>
      <c r="F502" s="86">
        <f t="shared" si="75"/>
        <v>2.6325988082146383E-3</v>
      </c>
      <c r="G502" s="23">
        <f t="shared" si="76"/>
        <v>0.86550961626905798</v>
      </c>
      <c r="H502" s="23">
        <f t="shared" si="79"/>
        <v>3.5405922392640736E-4</v>
      </c>
      <c r="I502" s="185"/>
      <c r="J502" s="185"/>
      <c r="L502" s="185"/>
      <c r="M502" s="185"/>
      <c r="N502" s="185"/>
      <c r="O502" s="185"/>
      <c r="P502" s="185"/>
      <c r="Q502" s="185"/>
      <c r="R502" s="185"/>
      <c r="S502" s="185"/>
      <c r="U502" s="185"/>
      <c r="V502" s="185"/>
      <c r="X502" s="185"/>
      <c r="Y502" s="185"/>
      <c r="Z502" s="185"/>
      <c r="AA502" s="26"/>
      <c r="AB502" s="185"/>
      <c r="AC502" s="185"/>
      <c r="AD502" s="185"/>
      <c r="AE502" s="185"/>
      <c r="AF502" s="185"/>
      <c r="AH502" s="185"/>
      <c r="AI502" s="185"/>
      <c r="AK502" s="185"/>
      <c r="AL502" s="185"/>
      <c r="AM502" s="185"/>
      <c r="AN502" s="185"/>
      <c r="AO502" s="185"/>
      <c r="AP502" s="185"/>
      <c r="AQ502" s="185"/>
      <c r="AR502" s="185"/>
      <c r="AS502" s="185"/>
      <c r="AT502" s="185"/>
      <c r="AU502" s="185"/>
      <c r="AV502" s="185"/>
      <c r="AW502" s="185"/>
      <c r="AX502" s="185"/>
      <c r="AY502" s="185"/>
      <c r="AZ502" s="185"/>
      <c r="BA502" s="185"/>
      <c r="BB502" s="185"/>
      <c r="BC502" s="185"/>
      <c r="BD502" s="185"/>
      <c r="BE502" s="185"/>
      <c r="BF502" s="185"/>
      <c r="BG502" s="185"/>
      <c r="BH502" s="185"/>
      <c r="BI502" s="185"/>
      <c r="BJ502" s="185"/>
    </row>
    <row r="503" spans="1:62" x14ac:dyDescent="0.3">
      <c r="A503" s="24">
        <f t="shared" si="77"/>
        <v>4</v>
      </c>
      <c r="B503" s="86">
        <f t="shared" si="73"/>
        <v>6.5188430967141279E-3</v>
      </c>
      <c r="C503" s="23">
        <f t="shared" si="74"/>
        <v>1.048871578498507</v>
      </c>
      <c r="D503" s="23">
        <f t="shared" si="78"/>
        <v>3.1858615212051485E-4</v>
      </c>
      <c r="E503" s="23"/>
      <c r="F503" s="86">
        <f t="shared" si="75"/>
        <v>2.816875054751308E-3</v>
      </c>
      <c r="G503" s="23">
        <f t="shared" si="76"/>
        <v>0.88690085789103557</v>
      </c>
      <c r="H503" s="23">
        <f t="shared" si="79"/>
        <v>3.1858615212051517E-4</v>
      </c>
      <c r="I503" s="185"/>
      <c r="J503" s="185"/>
      <c r="L503" s="185"/>
      <c r="M503" s="185"/>
      <c r="N503" s="185"/>
      <c r="O503" s="185"/>
      <c r="P503" s="185"/>
      <c r="Q503" s="185"/>
      <c r="R503" s="185"/>
      <c r="S503" s="185"/>
      <c r="U503" s="185"/>
      <c r="V503" s="185"/>
      <c r="X503" s="185"/>
      <c r="Y503" s="185"/>
      <c r="Z503" s="185"/>
      <c r="AA503" s="26"/>
      <c r="AB503" s="185"/>
      <c r="AC503" s="185"/>
      <c r="AD503" s="185"/>
      <c r="AE503" s="185"/>
      <c r="AF503" s="185"/>
      <c r="AH503" s="185"/>
      <c r="AI503" s="185"/>
      <c r="AK503" s="185"/>
      <c r="AL503" s="185"/>
      <c r="AM503" s="185"/>
      <c r="AN503" s="185"/>
      <c r="AO503" s="185"/>
      <c r="AP503" s="185"/>
      <c r="AQ503" s="185"/>
      <c r="AR503" s="185"/>
      <c r="AS503" s="185"/>
      <c r="AT503" s="185"/>
      <c r="AU503" s="185"/>
      <c r="AV503" s="185"/>
      <c r="AW503" s="185"/>
      <c r="AX503" s="185"/>
      <c r="AY503" s="185"/>
      <c r="AZ503" s="185"/>
      <c r="BA503" s="185"/>
      <c r="BB503" s="185"/>
      <c r="BC503" s="185"/>
      <c r="BD503" s="185"/>
      <c r="BE503" s="185"/>
      <c r="BF503" s="185"/>
      <c r="BG503" s="185"/>
      <c r="BH503" s="185"/>
      <c r="BI503" s="185"/>
      <c r="BJ503" s="185"/>
    </row>
    <row r="504" spans="1:62" x14ac:dyDescent="0.3">
      <c r="A504" s="24">
        <f t="shared" si="77"/>
        <v>5</v>
      </c>
      <c r="B504" s="86">
        <f t="shared" si="73"/>
        <v>7.5388829967740316E-3</v>
      </c>
      <c r="C504" s="23">
        <f t="shared" si="74"/>
        <v>1.0149761251391003</v>
      </c>
      <c r="D504" s="23">
        <f t="shared" si="78"/>
        <v>1.1290325516872334E-4</v>
      </c>
      <c r="E504" s="185"/>
      <c r="F504" s="86">
        <f t="shared" si="75"/>
        <v>2.9866927034827928E-3</v>
      </c>
      <c r="G504" s="23">
        <f t="shared" si="76"/>
        <v>0.96219790036080233</v>
      </c>
      <c r="H504" s="23">
        <f t="shared" si="79"/>
        <v>1.1290325516872121E-4</v>
      </c>
      <c r="I504" s="185"/>
      <c r="J504" s="185"/>
      <c r="L504" s="185"/>
      <c r="M504" s="185"/>
      <c r="N504" s="185"/>
      <c r="O504" s="185"/>
      <c r="P504" s="185"/>
      <c r="Q504" s="185"/>
      <c r="R504" s="185"/>
      <c r="S504" s="185"/>
      <c r="U504" s="185"/>
      <c r="V504" s="185"/>
      <c r="X504" s="185"/>
      <c r="Y504" s="185"/>
      <c r="Z504" s="185"/>
      <c r="AA504" s="26"/>
      <c r="AB504" s="185"/>
      <c r="AC504" s="185"/>
      <c r="AD504" s="185"/>
      <c r="AE504" s="185"/>
      <c r="AF504" s="185"/>
      <c r="AH504" s="185"/>
      <c r="AI504" s="185"/>
      <c r="AK504" s="185"/>
      <c r="AL504" s="185"/>
      <c r="AM504" s="185"/>
      <c r="AN504" s="185"/>
      <c r="AO504" s="185"/>
      <c r="AP504" s="185"/>
      <c r="AQ504" s="185"/>
      <c r="AR504" s="185"/>
      <c r="AS504" s="185"/>
      <c r="AT504" s="185"/>
      <c r="AU504" s="185"/>
      <c r="AV504" s="185"/>
      <c r="AW504" s="185"/>
      <c r="AX504" s="185"/>
      <c r="AY504" s="185"/>
      <c r="AZ504" s="185"/>
      <c r="BA504" s="185"/>
      <c r="BB504" s="185"/>
      <c r="BC504" s="185"/>
      <c r="BD504" s="185"/>
      <c r="BE504" s="185"/>
      <c r="BF504" s="185"/>
      <c r="BG504" s="185"/>
      <c r="BH504" s="185"/>
      <c r="BI504" s="185"/>
      <c r="BJ504" s="185"/>
    </row>
    <row r="505" spans="1:62" x14ac:dyDescent="0.3">
      <c r="A505" s="24">
        <f t="shared" si="77"/>
        <v>6</v>
      </c>
      <c r="B505" s="86">
        <f t="shared" si="73"/>
        <v>8.458563217950887E-3</v>
      </c>
      <c r="C505" s="23">
        <f t="shared" si="74"/>
        <v>1.017326200903456</v>
      </c>
      <c r="D505" s="23">
        <f t="shared" si="78"/>
        <v>1.4655476566880073E-4</v>
      </c>
      <c r="E505" s="185"/>
      <c r="F505" s="86">
        <f t="shared" si="75"/>
        <v>3.4578728907811696E-3</v>
      </c>
      <c r="G505" s="23">
        <f t="shared" si="76"/>
        <v>0.95761707549762176</v>
      </c>
      <c r="H505" s="23">
        <f t="shared" si="79"/>
        <v>1.465547656687987E-4</v>
      </c>
      <c r="I505" s="185"/>
      <c r="J505" s="185"/>
      <c r="L505" s="185"/>
      <c r="M505" s="185"/>
      <c r="N505" s="185"/>
      <c r="O505" s="185"/>
      <c r="P505" s="185"/>
      <c r="Q505" s="185"/>
      <c r="R505" s="185"/>
      <c r="S505" s="185"/>
      <c r="U505" s="185"/>
      <c r="V505" s="185"/>
      <c r="X505" s="185"/>
      <c r="Y505" s="185"/>
      <c r="Z505" s="185"/>
      <c r="AA505" s="26"/>
      <c r="AB505" s="185"/>
      <c r="AC505" s="185"/>
      <c r="AD505" s="185"/>
      <c r="AE505" s="185"/>
      <c r="AF505" s="185"/>
      <c r="AH505" s="185"/>
      <c r="AI505" s="185"/>
      <c r="AK505" s="185"/>
      <c r="AL505" s="185"/>
      <c r="AM505" s="185"/>
      <c r="AN505" s="185"/>
      <c r="AO505" s="185"/>
      <c r="AP505" s="185"/>
      <c r="AQ505" s="185"/>
      <c r="AR505" s="185"/>
      <c r="AS505" s="185"/>
      <c r="AT505" s="185"/>
      <c r="AU505" s="185"/>
      <c r="AV505" s="185"/>
      <c r="AW505" s="185"/>
      <c r="AX505" s="185"/>
      <c r="AY505" s="185"/>
      <c r="AZ505" s="185"/>
      <c r="BA505" s="185"/>
      <c r="BB505" s="185"/>
      <c r="BC505" s="185"/>
      <c r="BD505" s="185"/>
      <c r="BE505" s="185"/>
      <c r="BF505" s="185"/>
      <c r="BG505" s="185"/>
      <c r="BH505" s="185"/>
      <c r="BI505" s="185"/>
      <c r="BJ505" s="185"/>
    </row>
    <row r="506" spans="1:62" x14ac:dyDescent="0.3">
      <c r="A506" s="24">
        <f t="shared" si="77"/>
        <v>7</v>
      </c>
      <c r="B506" s="86">
        <f t="shared" si="73"/>
        <v>8.750286691314323E-3</v>
      </c>
      <c r="C506" s="23">
        <f t="shared" si="74"/>
        <v>1.0183340703503339</v>
      </c>
      <c r="D506" s="23">
        <f t="shared" si="78"/>
        <v>1.6042837178414685E-4</v>
      </c>
      <c r="F506" s="86">
        <f t="shared" si="75"/>
        <v>3.967042335057876E-3</v>
      </c>
      <c r="G506" s="23">
        <f t="shared" si="76"/>
        <v>0.95955970261108647</v>
      </c>
      <c r="H506" s="23">
        <f t="shared" si="79"/>
        <v>1.6042837178415045E-4</v>
      </c>
      <c r="I506" s="185"/>
      <c r="J506" s="185"/>
      <c r="L506" s="185"/>
      <c r="M506" s="185"/>
      <c r="N506" s="185"/>
      <c r="O506" s="185"/>
      <c r="P506" s="185"/>
      <c r="Q506" s="185"/>
      <c r="R506" s="185"/>
      <c r="S506" s="185"/>
      <c r="U506" s="185"/>
      <c r="V506" s="185"/>
      <c r="X506" s="185"/>
      <c r="Y506" s="185"/>
      <c r="Z506" s="185"/>
      <c r="AA506" s="26"/>
      <c r="AB506" s="185"/>
      <c r="AC506" s="185"/>
      <c r="AD506" s="185"/>
      <c r="AE506" s="185"/>
      <c r="AF506" s="185"/>
      <c r="AH506" s="185"/>
      <c r="AI506" s="185"/>
      <c r="AK506" s="185"/>
      <c r="AL506" s="185"/>
      <c r="AM506" s="185"/>
      <c r="AN506" s="185"/>
      <c r="AO506" s="185"/>
      <c r="AP506" s="185"/>
      <c r="AQ506" s="185"/>
      <c r="AR506" s="185"/>
      <c r="AS506" s="185"/>
      <c r="AT506" s="185"/>
      <c r="AU506" s="185"/>
      <c r="AV506" s="185"/>
      <c r="AW506" s="185"/>
      <c r="AX506" s="185"/>
      <c r="AY506" s="185"/>
      <c r="AZ506" s="185"/>
      <c r="BA506" s="185"/>
      <c r="BB506" s="185"/>
      <c r="BC506" s="185"/>
      <c r="BD506" s="185"/>
      <c r="BE506" s="185"/>
      <c r="BF506" s="185"/>
      <c r="BG506" s="185"/>
      <c r="BH506" s="185"/>
      <c r="BI506" s="185"/>
      <c r="BJ506" s="185"/>
    </row>
    <row r="507" spans="1:62" x14ac:dyDescent="0.3">
      <c r="A507" s="24">
        <f t="shared" si="77"/>
        <v>8</v>
      </c>
      <c r="B507" s="86">
        <f t="shared" si="73"/>
        <v>9.0802829235738375E-3</v>
      </c>
      <c r="C507" s="23">
        <f t="shared" si="74"/>
        <v>1.0169025504805214</v>
      </c>
      <c r="D507" s="23">
        <f t="shared" si="78"/>
        <v>1.5347994049312287E-4</v>
      </c>
      <c r="F507" s="86">
        <f t="shared" si="75"/>
        <v>4.175983248438684E-3</v>
      </c>
      <c r="G507" s="23">
        <f t="shared" si="76"/>
        <v>0.9632469932558978</v>
      </c>
      <c r="H507" s="23">
        <f t="shared" si="79"/>
        <v>1.5347994049312477E-4</v>
      </c>
      <c r="I507" s="185"/>
      <c r="J507" s="185"/>
      <c r="L507" s="185"/>
      <c r="M507" s="185"/>
      <c r="N507" s="185"/>
      <c r="O507" s="185"/>
      <c r="P507" s="185"/>
      <c r="Q507" s="185"/>
      <c r="R507" s="185"/>
      <c r="S507" s="185"/>
      <c r="U507" s="185"/>
      <c r="V507" s="185"/>
      <c r="X507" s="185"/>
      <c r="Y507" s="185"/>
      <c r="Z507" s="185"/>
      <c r="AA507" s="26"/>
      <c r="AB507" s="185"/>
      <c r="AC507" s="185"/>
      <c r="AD507" s="185"/>
      <c r="AE507" s="185"/>
      <c r="AF507" s="185"/>
      <c r="AH507" s="185"/>
      <c r="AI507" s="185"/>
      <c r="AK507" s="185"/>
      <c r="AL507" s="185"/>
      <c r="AM507" s="185"/>
      <c r="AN507" s="185"/>
      <c r="AO507" s="185"/>
      <c r="AP507" s="185"/>
      <c r="AQ507" s="185"/>
      <c r="AR507" s="185"/>
      <c r="AS507" s="185"/>
      <c r="AT507" s="185"/>
      <c r="AU507" s="185"/>
      <c r="AV507" s="185"/>
      <c r="AW507" s="185"/>
      <c r="AX507" s="185"/>
      <c r="AY507" s="185"/>
      <c r="AZ507" s="185"/>
      <c r="BA507" s="185"/>
      <c r="BB507" s="185"/>
      <c r="BC507" s="185"/>
      <c r="BD507" s="185"/>
      <c r="BE507" s="185"/>
      <c r="BF507" s="185"/>
      <c r="BG507" s="185"/>
      <c r="BH507" s="185"/>
      <c r="BI507" s="185"/>
      <c r="BJ507" s="185"/>
    </row>
    <row r="508" spans="1:62" x14ac:dyDescent="0.3">
      <c r="A508" s="24">
        <f t="shared" si="77"/>
        <v>9</v>
      </c>
      <c r="B508" s="86">
        <f t="shared" si="73"/>
        <v>9.9730304625645638E-3</v>
      </c>
      <c r="C508" s="23">
        <f t="shared" si="74"/>
        <v>1.0068381225042489</v>
      </c>
      <c r="D508" s="23">
        <f t="shared" si="78"/>
        <v>6.8196804041622232E-5</v>
      </c>
      <c r="F508" s="86">
        <f t="shared" si="75"/>
        <v>5.7726660491994901E-3</v>
      </c>
      <c r="G508" s="23">
        <f t="shared" si="76"/>
        <v>0.98818625510978919</v>
      </c>
      <c r="H508" s="23">
        <f t="shared" si="79"/>
        <v>6.8196804041623899E-5</v>
      </c>
      <c r="I508" s="185"/>
      <c r="J508" s="185"/>
      <c r="L508" s="185"/>
      <c r="M508" s="185"/>
      <c r="N508" s="185"/>
      <c r="O508" s="185"/>
      <c r="P508" s="185"/>
      <c r="Q508" s="185"/>
      <c r="R508" s="185"/>
      <c r="S508" s="185"/>
      <c r="U508" s="185"/>
      <c r="V508" s="185"/>
      <c r="X508" s="185"/>
      <c r="Y508" s="185"/>
      <c r="Z508" s="185"/>
      <c r="AA508" s="26"/>
      <c r="AB508" s="185"/>
      <c r="AC508" s="185"/>
      <c r="AD508" s="185"/>
      <c r="AE508" s="185"/>
      <c r="AF508" s="185"/>
      <c r="AH508" s="185"/>
      <c r="AI508" s="185"/>
      <c r="AK508" s="185"/>
      <c r="AL508" s="185"/>
      <c r="AM508" s="185"/>
      <c r="AN508" s="185"/>
      <c r="AO508" s="185"/>
      <c r="AP508" s="185"/>
      <c r="AQ508" s="185"/>
      <c r="AR508" s="185"/>
      <c r="AS508" s="185"/>
      <c r="AT508" s="185"/>
      <c r="AU508" s="185"/>
      <c r="AV508" s="185"/>
      <c r="AW508" s="185"/>
      <c r="AX508" s="185"/>
      <c r="AY508" s="185"/>
      <c r="AZ508" s="185"/>
      <c r="BA508" s="185"/>
      <c r="BB508" s="185"/>
      <c r="BC508" s="185"/>
      <c r="BD508" s="185"/>
      <c r="BE508" s="185"/>
      <c r="BF508" s="185"/>
      <c r="BG508" s="185"/>
      <c r="BH508" s="185"/>
      <c r="BI508" s="185"/>
      <c r="BJ508" s="185"/>
    </row>
    <row r="509" spans="1:62" x14ac:dyDescent="0.3">
      <c r="A509" s="24">
        <f t="shared" si="77"/>
        <v>10</v>
      </c>
      <c r="B509" s="86">
        <f t="shared" si="73"/>
        <v>8.0798046558385947E-3</v>
      </c>
      <c r="C509" s="23">
        <f t="shared" si="74"/>
        <v>1.0058545686167564</v>
      </c>
      <c r="D509" s="23">
        <f t="shared" si="78"/>
        <v>4.7303770767594657E-5</v>
      </c>
      <c r="F509" s="86">
        <f t="shared" si="75"/>
        <v>5.0809213698926065E-3</v>
      </c>
      <c r="G509" s="23">
        <f t="shared" si="76"/>
        <v>0.99068992268845246</v>
      </c>
      <c r="H509" s="23">
        <f t="shared" si="79"/>
        <v>4.730377076759419E-5</v>
      </c>
      <c r="I509" s="185"/>
      <c r="J509" s="185"/>
      <c r="L509" s="185"/>
      <c r="M509" s="185"/>
      <c r="N509" s="185"/>
      <c r="O509" s="185"/>
      <c r="P509" s="185"/>
      <c r="Q509" s="185"/>
      <c r="R509" s="185"/>
      <c r="S509" s="185"/>
      <c r="U509" s="185"/>
      <c r="V509" s="185"/>
      <c r="X509" s="185"/>
      <c r="Y509" s="185"/>
      <c r="Z509" s="185"/>
      <c r="AA509" s="26"/>
      <c r="AB509" s="185"/>
      <c r="AC509" s="185"/>
      <c r="AD509" s="185"/>
      <c r="AE509" s="185"/>
      <c r="AF509" s="185"/>
      <c r="AH509" s="185"/>
      <c r="AI509" s="185"/>
      <c r="AK509" s="185"/>
      <c r="AL509" s="185"/>
      <c r="AM509" s="185"/>
      <c r="AN509" s="185"/>
      <c r="AO509" s="185"/>
      <c r="AP509" s="185"/>
      <c r="AQ509" s="185"/>
      <c r="AR509" s="185"/>
      <c r="AS509" s="185"/>
      <c r="AT509" s="185"/>
      <c r="AU509" s="185"/>
      <c r="AV509" s="185"/>
      <c r="AW509" s="185"/>
      <c r="AX509" s="185"/>
      <c r="AY509" s="185"/>
      <c r="AZ509" s="185"/>
      <c r="BA509" s="185"/>
      <c r="BB509" s="185"/>
      <c r="BC509" s="185"/>
      <c r="BD509" s="185"/>
      <c r="BE509" s="185"/>
      <c r="BF509" s="185"/>
      <c r="BG509" s="185"/>
      <c r="BH509" s="185"/>
      <c r="BI509" s="185"/>
      <c r="BJ509" s="185"/>
    </row>
    <row r="510" spans="1:62" x14ac:dyDescent="0.3">
      <c r="A510" s="24">
        <f t="shared" si="77"/>
        <v>11</v>
      </c>
      <c r="B510" s="86">
        <f t="shared" si="73"/>
        <v>7.7980037495963645E-3</v>
      </c>
      <c r="C510" s="23">
        <f t="shared" si="74"/>
        <v>1.004900454392488</v>
      </c>
      <c r="D510" s="23">
        <f t="shared" si="78"/>
        <v>3.8213761727347283E-5</v>
      </c>
      <c r="F510" s="86">
        <f t="shared" si="75"/>
        <v>5.6638013127839806E-3</v>
      </c>
      <c r="G510" s="23">
        <f t="shared" si="76"/>
        <v>0.99325298335570222</v>
      </c>
      <c r="H510" s="23">
        <f t="shared" si="79"/>
        <v>3.8213761727349113E-5</v>
      </c>
      <c r="I510" s="185"/>
      <c r="J510" s="185"/>
      <c r="L510" s="185"/>
      <c r="M510" s="185"/>
      <c r="N510" s="185"/>
      <c r="O510" s="185"/>
      <c r="P510" s="185"/>
      <c r="Q510" s="185"/>
      <c r="R510" s="185"/>
      <c r="S510" s="185"/>
      <c r="U510" s="185"/>
      <c r="V510" s="185"/>
      <c r="X510" s="185"/>
      <c r="Y510" s="185"/>
      <c r="Z510" s="185"/>
      <c r="AA510" s="26"/>
      <c r="AB510" s="185"/>
      <c r="AC510" s="185"/>
      <c r="AD510" s="185"/>
      <c r="AE510" s="185"/>
      <c r="AF510" s="185"/>
      <c r="AH510" s="185"/>
      <c r="AI510" s="185"/>
      <c r="AK510" s="185"/>
      <c r="AL510" s="185"/>
      <c r="AM510" s="185"/>
      <c r="AN510" s="185"/>
      <c r="AO510" s="185"/>
      <c r="AP510" s="185"/>
      <c r="AQ510" s="185"/>
      <c r="AR510" s="185"/>
      <c r="AS510" s="185"/>
      <c r="AT510" s="185"/>
      <c r="AU510" s="185"/>
      <c r="AV510" s="185"/>
      <c r="AW510" s="185"/>
      <c r="AX510" s="185"/>
      <c r="AY510" s="185"/>
      <c r="AZ510" s="185"/>
      <c r="BA510" s="185"/>
      <c r="BB510" s="185"/>
      <c r="BC510" s="185"/>
      <c r="BD510" s="185"/>
      <c r="BE510" s="185"/>
      <c r="BF510" s="185"/>
      <c r="BG510" s="185"/>
      <c r="BH510" s="185"/>
      <c r="BI510" s="185"/>
      <c r="BJ510" s="185"/>
    </row>
    <row r="511" spans="1:62" x14ac:dyDescent="0.3">
      <c r="A511" s="24">
        <f t="shared" si="77"/>
        <v>12</v>
      </c>
      <c r="B511" s="86">
        <f t="shared" si="73"/>
        <v>7.1998147031465598E-3</v>
      </c>
      <c r="C511" s="23">
        <f t="shared" si="74"/>
        <v>1.0032232772011549</v>
      </c>
      <c r="D511" s="23">
        <f t="shared" si="78"/>
        <v>2.3206998585192103E-5</v>
      </c>
      <c r="F511" s="86">
        <f t="shared" si="75"/>
        <v>5.8347529691864597E-3</v>
      </c>
      <c r="G511" s="23">
        <f t="shared" si="76"/>
        <v>0.99602262534373798</v>
      </c>
      <c r="H511" s="23">
        <f t="shared" si="79"/>
        <v>2.3206998585191812E-5</v>
      </c>
      <c r="I511" s="185"/>
      <c r="J511" s="185"/>
      <c r="L511" s="185"/>
      <c r="M511" s="185"/>
      <c r="N511" s="185"/>
      <c r="O511" s="185"/>
      <c r="P511" s="185"/>
      <c r="Q511" s="185"/>
      <c r="R511" s="185"/>
      <c r="S511" s="185"/>
      <c r="U511" s="185"/>
      <c r="V511" s="185"/>
      <c r="X511" s="185"/>
      <c r="Y511" s="185"/>
      <c r="Z511" s="185"/>
      <c r="AA511" s="26"/>
      <c r="AB511" s="185"/>
      <c r="AC511" s="185"/>
      <c r="AD511" s="185"/>
      <c r="AE511" s="185"/>
      <c r="AF511" s="185"/>
      <c r="AH511" s="185"/>
      <c r="AI511" s="185"/>
      <c r="AK511" s="185"/>
      <c r="AL511" s="185"/>
      <c r="AM511" s="185"/>
      <c r="AN511" s="185"/>
      <c r="AO511" s="185"/>
      <c r="AP511" s="185"/>
      <c r="AQ511" s="185"/>
      <c r="AR511" s="185"/>
      <c r="AS511" s="185"/>
      <c r="AT511" s="185"/>
      <c r="AU511" s="185"/>
      <c r="AV511" s="185"/>
      <c r="AW511" s="185"/>
      <c r="AX511" s="185"/>
      <c r="AY511" s="185"/>
      <c r="AZ511" s="185"/>
      <c r="BA511" s="185"/>
      <c r="BB511" s="185"/>
      <c r="BC511" s="185"/>
      <c r="BD511" s="185"/>
      <c r="BE511" s="185"/>
      <c r="BF511" s="185"/>
      <c r="BG511" s="185"/>
      <c r="BH511" s="185"/>
      <c r="BI511" s="185"/>
      <c r="BJ511" s="185"/>
    </row>
    <row r="512" spans="1:62" x14ac:dyDescent="0.3">
      <c r="A512" s="24">
        <f t="shared" si="77"/>
        <v>13</v>
      </c>
      <c r="B512" s="86">
        <f t="shared" si="73"/>
        <v>6.8567773826706049E-3</v>
      </c>
      <c r="C512" s="23">
        <f t="shared" si="74"/>
        <v>1.0022350806451734</v>
      </c>
      <c r="D512" s="23">
        <f t="shared" si="78"/>
        <v>1.5325450416269897E-5</v>
      </c>
      <c r="F512" s="86">
        <f t="shared" si="75"/>
        <v>6.6824237032551406E-3</v>
      </c>
      <c r="G512" s="23">
        <f t="shared" si="76"/>
        <v>0.99770660300860525</v>
      </c>
      <c r="H512" s="23">
        <f t="shared" si="79"/>
        <v>1.5325450416270284E-5</v>
      </c>
      <c r="I512" s="185"/>
      <c r="J512" s="185"/>
      <c r="L512" s="185"/>
      <c r="M512" s="185"/>
      <c r="N512" s="185"/>
      <c r="O512" s="185"/>
      <c r="P512" s="185"/>
      <c r="Q512" s="185"/>
      <c r="R512" s="185"/>
      <c r="S512" s="185"/>
      <c r="U512" s="185"/>
      <c r="V512" s="185"/>
      <c r="X512" s="185"/>
      <c r="Y512" s="185"/>
      <c r="Z512" s="185"/>
      <c r="AA512" s="26"/>
      <c r="AB512" s="185"/>
      <c r="AC512" s="185"/>
      <c r="AD512" s="185"/>
      <c r="AE512" s="185"/>
      <c r="AF512" s="185"/>
      <c r="AH512" s="185"/>
      <c r="AI512" s="185"/>
      <c r="AK512" s="185"/>
      <c r="AL512" s="185"/>
      <c r="AM512" s="185"/>
      <c r="AN512" s="185"/>
      <c r="AO512" s="185"/>
      <c r="AP512" s="185"/>
      <c r="AQ512" s="185"/>
      <c r="AR512" s="185"/>
      <c r="AS512" s="185"/>
      <c r="AT512" s="185"/>
      <c r="AU512" s="185"/>
      <c r="AV512" s="185"/>
      <c r="AW512" s="185"/>
      <c r="AX512" s="185"/>
      <c r="AY512" s="185"/>
      <c r="AZ512" s="185"/>
      <c r="BA512" s="185"/>
      <c r="BB512" s="185"/>
      <c r="BC512" s="185"/>
      <c r="BD512" s="185"/>
      <c r="BE512" s="185"/>
      <c r="BF512" s="185"/>
      <c r="BG512" s="185"/>
      <c r="BH512" s="185"/>
      <c r="BI512" s="185"/>
      <c r="BJ512" s="185"/>
    </row>
    <row r="513" spans="1:62" x14ac:dyDescent="0.3">
      <c r="A513" s="24">
        <f t="shared" si="77"/>
        <v>14</v>
      </c>
      <c r="B513" s="86">
        <f t="shared" si="73"/>
        <v>6.4890753953505123E-3</v>
      </c>
      <c r="C513" s="23">
        <f t="shared" si="74"/>
        <v>0.99999999999999978</v>
      </c>
      <c r="D513" s="23">
        <f t="shared" si="78"/>
        <v>1.4408641824893458E-18</v>
      </c>
      <c r="F513" s="86">
        <f t="shared" si="75"/>
        <v>7.0535277135882184E-3</v>
      </c>
      <c r="G513" s="23">
        <f t="shared" si="76"/>
        <v>0.99999999999999978</v>
      </c>
      <c r="H513" s="23">
        <f t="shared" si="79"/>
        <v>1.5661977744914553E-18</v>
      </c>
      <c r="I513" s="185"/>
      <c r="J513" s="185"/>
      <c r="L513" s="185"/>
      <c r="M513" s="185"/>
      <c r="N513" s="185"/>
      <c r="O513" s="185"/>
      <c r="P513" s="185"/>
      <c r="Q513" s="185"/>
      <c r="R513" s="185"/>
      <c r="S513" s="185"/>
      <c r="U513" s="185"/>
      <c r="V513" s="185"/>
      <c r="X513" s="185"/>
      <c r="Y513" s="185"/>
      <c r="Z513" s="185"/>
      <c r="AA513" s="26"/>
      <c r="AB513" s="185"/>
      <c r="AC513" s="185"/>
      <c r="AD513" s="185"/>
      <c r="AE513" s="185"/>
      <c r="AF513" s="185"/>
      <c r="AH513" s="185"/>
      <c r="AI513" s="185"/>
      <c r="AK513" s="185"/>
      <c r="AL513" s="185"/>
      <c r="AM513" s="185"/>
      <c r="AN513" s="185"/>
      <c r="AO513" s="185"/>
      <c r="AP513" s="185"/>
      <c r="AQ513" s="185"/>
      <c r="AR513" s="185"/>
      <c r="AS513" s="185"/>
      <c r="AT513" s="185"/>
      <c r="AU513" s="185"/>
      <c r="AV513" s="185"/>
      <c r="AW513" s="185"/>
      <c r="AX513" s="185"/>
      <c r="AY513" s="185"/>
      <c r="AZ513" s="185"/>
      <c r="BA513" s="185"/>
      <c r="BB513" s="185"/>
      <c r="BC513" s="185"/>
      <c r="BD513" s="185"/>
      <c r="BE513" s="185"/>
      <c r="BF513" s="185"/>
      <c r="BG513" s="185"/>
      <c r="BH513" s="185"/>
      <c r="BI513" s="185"/>
      <c r="BJ513" s="185"/>
    </row>
    <row r="514" spans="1:62" x14ac:dyDescent="0.3">
      <c r="A514" s="24">
        <f t="shared" si="77"/>
        <v>15</v>
      </c>
      <c r="B514" s="86">
        <f t="shared" si="73"/>
        <v>6.1519916151472811E-3</v>
      </c>
      <c r="C514" s="23">
        <f t="shared" si="74"/>
        <v>1</v>
      </c>
      <c r="D514" s="23">
        <f t="shared" si="78"/>
        <v>0</v>
      </c>
      <c r="F514" s="86">
        <f t="shared" si="75"/>
        <v>7.8583896580768416E-3</v>
      </c>
      <c r="G514" s="23">
        <f t="shared" si="76"/>
        <v>1</v>
      </c>
      <c r="H514" s="23">
        <f t="shared" si="79"/>
        <v>0</v>
      </c>
      <c r="I514" s="185"/>
      <c r="J514" s="185"/>
      <c r="L514" s="185"/>
      <c r="M514" s="185"/>
      <c r="N514" s="185"/>
      <c r="O514" s="185"/>
      <c r="P514" s="185"/>
      <c r="Q514" s="185"/>
      <c r="R514" s="185"/>
      <c r="S514" s="185"/>
      <c r="U514" s="185"/>
      <c r="V514" s="185"/>
      <c r="X514" s="185"/>
      <c r="Y514" s="185"/>
      <c r="Z514" s="185"/>
      <c r="AA514" s="26"/>
      <c r="AB514" s="185"/>
      <c r="AC514" s="185"/>
      <c r="AD514" s="185"/>
      <c r="AE514" s="185"/>
      <c r="AF514" s="185"/>
      <c r="AH514" s="185"/>
      <c r="AI514" s="185"/>
      <c r="AK514" s="185"/>
      <c r="AL514" s="185"/>
      <c r="AM514" s="185"/>
      <c r="AN514" s="185"/>
      <c r="AO514" s="185"/>
      <c r="AP514" s="185"/>
      <c r="AQ514" s="185"/>
      <c r="AR514" s="185"/>
      <c r="AS514" s="185"/>
      <c r="AT514" s="185"/>
      <c r="AU514" s="185"/>
      <c r="AV514" s="185"/>
      <c r="AW514" s="185"/>
      <c r="AX514" s="185"/>
      <c r="AY514" s="185"/>
      <c r="AZ514" s="185"/>
      <c r="BA514" s="185"/>
      <c r="BB514" s="185"/>
      <c r="BC514" s="185"/>
      <c r="BD514" s="185"/>
      <c r="BE514" s="185"/>
      <c r="BF514" s="185"/>
      <c r="BG514" s="185"/>
      <c r="BH514" s="185"/>
      <c r="BI514" s="185"/>
      <c r="BJ514" s="185"/>
    </row>
    <row r="515" spans="1:62" x14ac:dyDescent="0.3">
      <c r="A515" s="24">
        <f t="shared" si="77"/>
        <v>16</v>
      </c>
      <c r="B515" s="86">
        <f t="shared" si="73"/>
        <v>5.7168161714029912E-3</v>
      </c>
      <c r="C515" s="23">
        <f t="shared" si="74"/>
        <v>1</v>
      </c>
      <c r="D515" s="23">
        <f t="shared" si="78"/>
        <v>0</v>
      </c>
      <c r="F515" s="86">
        <f t="shared" si="75"/>
        <v>8.2212721127952072E-3</v>
      </c>
      <c r="G515" s="23">
        <f t="shared" si="76"/>
        <v>1</v>
      </c>
      <c r="H515" s="23">
        <f t="shared" si="79"/>
        <v>0</v>
      </c>
      <c r="I515" s="185"/>
      <c r="J515" s="185"/>
      <c r="L515" s="185"/>
      <c r="M515" s="185"/>
      <c r="N515" s="185"/>
      <c r="O515" s="185"/>
      <c r="P515" s="185"/>
      <c r="Q515" s="185"/>
      <c r="R515" s="185"/>
      <c r="S515" s="185"/>
      <c r="U515" s="185"/>
      <c r="V515" s="185"/>
      <c r="X515" s="185"/>
      <c r="Y515" s="185"/>
      <c r="Z515" s="185"/>
      <c r="AA515" s="26"/>
      <c r="AB515" s="185"/>
      <c r="AC515" s="185"/>
      <c r="AD515" s="185"/>
      <c r="AE515" s="185"/>
      <c r="AF515" s="185"/>
      <c r="AH515" s="185"/>
      <c r="AI515" s="185"/>
      <c r="AK515" s="185"/>
      <c r="AL515" s="185"/>
      <c r="AM515" s="185"/>
      <c r="AN515" s="185"/>
      <c r="AO515" s="185"/>
      <c r="AP515" s="185"/>
      <c r="AQ515" s="185"/>
      <c r="AR515" s="185"/>
      <c r="AS515" s="185"/>
      <c r="AT515" s="185"/>
      <c r="AU515" s="185"/>
      <c r="AV515" s="185"/>
      <c r="AW515" s="185"/>
      <c r="AX515" s="185"/>
      <c r="AY515" s="185"/>
      <c r="AZ515" s="185"/>
      <c r="BA515" s="185"/>
      <c r="BB515" s="185"/>
      <c r="BC515" s="185"/>
      <c r="BD515" s="185"/>
      <c r="BE515" s="185"/>
      <c r="BF515" s="185"/>
      <c r="BG515" s="185"/>
      <c r="BH515" s="185"/>
      <c r="BI515" s="185"/>
      <c r="BJ515" s="185"/>
    </row>
    <row r="516" spans="1:62" x14ac:dyDescent="0.3">
      <c r="A516" s="24">
        <f t="shared" si="77"/>
        <v>17</v>
      </c>
      <c r="B516" s="86">
        <f t="shared" si="73"/>
        <v>5.2569760608145635E-3</v>
      </c>
      <c r="C516" s="23">
        <f t="shared" si="74"/>
        <v>1</v>
      </c>
      <c r="D516" s="23">
        <f t="shared" si="78"/>
        <v>0</v>
      </c>
      <c r="F516" s="86">
        <f t="shared" si="75"/>
        <v>8.4857794020547651E-3</v>
      </c>
      <c r="G516" s="23">
        <f t="shared" si="76"/>
        <v>1</v>
      </c>
      <c r="H516" s="23">
        <f t="shared" si="79"/>
        <v>0</v>
      </c>
      <c r="I516" s="185"/>
      <c r="J516" s="185"/>
      <c r="L516" s="185"/>
      <c r="M516" s="185"/>
      <c r="N516" s="185"/>
      <c r="O516" s="185"/>
      <c r="P516" s="185"/>
      <c r="Q516" s="185"/>
      <c r="R516" s="185"/>
      <c r="S516" s="185"/>
      <c r="U516" s="185"/>
      <c r="V516" s="185"/>
      <c r="X516" s="185"/>
      <c r="Y516" s="185"/>
      <c r="Z516" s="185"/>
      <c r="AA516" s="26"/>
      <c r="AB516" s="185"/>
      <c r="AC516" s="185"/>
      <c r="AD516" s="185"/>
      <c r="AE516" s="185"/>
      <c r="AF516" s="185"/>
      <c r="AH516" s="185"/>
      <c r="AI516" s="185"/>
      <c r="AK516" s="185"/>
      <c r="AL516" s="185"/>
      <c r="AM516" s="185"/>
      <c r="AN516" s="185"/>
      <c r="AO516" s="185"/>
      <c r="AP516" s="185"/>
      <c r="AQ516" s="185"/>
      <c r="AR516" s="185"/>
      <c r="AS516" s="185"/>
      <c r="AT516" s="185"/>
      <c r="AU516" s="185"/>
      <c r="AV516" s="185"/>
      <c r="AW516" s="185"/>
      <c r="AX516" s="185"/>
      <c r="AY516" s="185"/>
      <c r="AZ516" s="185"/>
      <c r="BA516" s="185"/>
      <c r="BB516" s="185"/>
      <c r="BC516" s="185"/>
      <c r="BD516" s="185"/>
      <c r="BE516" s="185"/>
      <c r="BF516" s="185"/>
      <c r="BG516" s="185"/>
      <c r="BH516" s="185"/>
      <c r="BI516" s="185"/>
      <c r="BJ516" s="185"/>
    </row>
    <row r="517" spans="1:62" x14ac:dyDescent="0.3">
      <c r="A517" s="24">
        <f t="shared" si="77"/>
        <v>18</v>
      </c>
      <c r="B517" s="86">
        <f t="shared" si="73"/>
        <v>4.8410787474771873E-3</v>
      </c>
      <c r="C517" s="23">
        <f t="shared" si="74"/>
        <v>0.99999999999999978</v>
      </c>
      <c r="D517" s="23">
        <f t="shared" si="78"/>
        <v>1.0749354178945375E-18</v>
      </c>
      <c r="F517" s="86">
        <f t="shared" si="75"/>
        <v>8.4815268732885349E-3</v>
      </c>
      <c r="G517" s="23">
        <f t="shared" si="76"/>
        <v>0.99999999999999978</v>
      </c>
      <c r="H517" s="23">
        <f t="shared" si="79"/>
        <v>1.8832772837403888E-18</v>
      </c>
      <c r="I517" s="185"/>
      <c r="J517" s="185"/>
      <c r="L517" s="185"/>
      <c r="M517" s="185"/>
      <c r="N517" s="185"/>
      <c r="O517" s="185"/>
      <c r="P517" s="185"/>
      <c r="Q517" s="185"/>
      <c r="R517" s="185"/>
      <c r="S517" s="185"/>
      <c r="U517" s="185"/>
      <c r="V517" s="185"/>
      <c r="X517" s="185"/>
      <c r="Y517" s="185"/>
      <c r="Z517" s="185"/>
      <c r="AA517" s="26"/>
      <c r="AB517" s="185"/>
      <c r="AC517" s="185"/>
      <c r="AD517" s="185"/>
      <c r="AE517" s="185"/>
      <c r="AF517" s="185"/>
      <c r="AH517" s="185"/>
      <c r="AI517" s="185"/>
      <c r="AK517" s="185"/>
      <c r="AL517" s="185"/>
      <c r="AM517" s="185"/>
      <c r="AN517" s="185"/>
      <c r="AO517" s="185"/>
      <c r="AP517" s="185"/>
      <c r="AQ517" s="185"/>
      <c r="AR517" s="185"/>
      <c r="AS517" s="185"/>
      <c r="AT517" s="185"/>
      <c r="AU517" s="185"/>
      <c r="AV517" s="185"/>
      <c r="AW517" s="185"/>
      <c r="AX517" s="185"/>
      <c r="AY517" s="185"/>
      <c r="AZ517" s="185"/>
      <c r="BA517" s="185"/>
      <c r="BB517" s="185"/>
      <c r="BC517" s="185"/>
      <c r="BD517" s="185"/>
      <c r="BE517" s="185"/>
      <c r="BF517" s="185"/>
      <c r="BG517" s="185"/>
      <c r="BH517" s="185"/>
      <c r="BI517" s="185"/>
      <c r="BJ517" s="185"/>
    </row>
    <row r="518" spans="1:62" x14ac:dyDescent="0.3">
      <c r="A518" s="24">
        <f t="shared" si="77"/>
        <v>19</v>
      </c>
      <c r="B518" s="86">
        <f t="shared" si="73"/>
        <v>4.8081925250183354E-3</v>
      </c>
      <c r="C518" s="23">
        <f t="shared" si="74"/>
        <v>1</v>
      </c>
      <c r="D518" s="23">
        <f t="shared" si="78"/>
        <v>0</v>
      </c>
      <c r="F518" s="86">
        <f t="shared" si="75"/>
        <v>8.7721163389809752E-3</v>
      </c>
      <c r="G518" s="23">
        <f t="shared" si="76"/>
        <v>1</v>
      </c>
      <c r="H518" s="23">
        <f t="shared" si="79"/>
        <v>0</v>
      </c>
      <c r="I518" s="185"/>
      <c r="J518" s="185"/>
      <c r="L518" s="185"/>
      <c r="M518" s="185"/>
      <c r="N518" s="185"/>
      <c r="O518" s="185"/>
      <c r="P518" s="185"/>
      <c r="Q518" s="185"/>
      <c r="R518" s="185"/>
      <c r="S518" s="185"/>
      <c r="U518" s="185"/>
      <c r="V518" s="185"/>
      <c r="X518" s="185"/>
      <c r="Y518" s="185"/>
      <c r="Z518" s="185"/>
      <c r="AA518" s="26"/>
      <c r="AB518" s="185"/>
      <c r="AC518" s="185"/>
      <c r="AD518" s="185"/>
      <c r="AE518" s="185"/>
      <c r="AF518" s="185"/>
      <c r="AH518" s="185"/>
      <c r="AI518" s="185"/>
      <c r="AK518" s="185"/>
      <c r="AL518" s="185"/>
      <c r="AM518" s="185"/>
      <c r="AN518" s="185"/>
      <c r="AO518" s="185"/>
      <c r="AP518" s="185"/>
      <c r="AQ518" s="185"/>
      <c r="AR518" s="185"/>
      <c r="AS518" s="185"/>
      <c r="AT518" s="185"/>
      <c r="AU518" s="185"/>
      <c r="AV518" s="185"/>
      <c r="AW518" s="185"/>
      <c r="AX518" s="185"/>
      <c r="AY518" s="185"/>
      <c r="AZ518" s="185"/>
      <c r="BA518" s="185"/>
      <c r="BB518" s="185"/>
      <c r="BC518" s="185"/>
      <c r="BD518" s="185"/>
      <c r="BE518" s="185"/>
      <c r="BF518" s="185"/>
      <c r="BG518" s="185"/>
      <c r="BH518" s="185"/>
      <c r="BI518" s="185"/>
      <c r="BJ518" s="185"/>
    </row>
    <row r="519" spans="1:62" x14ac:dyDescent="0.3">
      <c r="A519" s="24">
        <f t="shared" si="77"/>
        <v>20</v>
      </c>
      <c r="B519" s="86">
        <f t="shared" si="73"/>
        <v>4.3815221388065076E-3</v>
      </c>
      <c r="C519" s="23">
        <f t="shared" si="74"/>
        <v>1</v>
      </c>
      <c r="D519" s="23">
        <f t="shared" si="78"/>
        <v>0</v>
      </c>
      <c r="F519" s="86">
        <f t="shared" si="75"/>
        <v>8.9450525088076958E-3</v>
      </c>
      <c r="G519" s="23">
        <f t="shared" si="76"/>
        <v>1</v>
      </c>
      <c r="H519" s="23">
        <f t="shared" si="79"/>
        <v>0</v>
      </c>
      <c r="I519" s="185"/>
      <c r="J519" s="185"/>
      <c r="L519" s="185"/>
      <c r="M519" s="185"/>
      <c r="N519" s="185"/>
      <c r="O519" s="185"/>
      <c r="P519" s="185"/>
      <c r="Q519" s="185"/>
      <c r="R519" s="185"/>
      <c r="S519" s="185"/>
      <c r="U519" s="185"/>
      <c r="V519" s="185"/>
      <c r="X519" s="185"/>
      <c r="Y519" s="185"/>
      <c r="Z519" s="185"/>
      <c r="AA519" s="26"/>
      <c r="AB519" s="185"/>
      <c r="AC519" s="185"/>
      <c r="AD519" s="185"/>
      <c r="AE519" s="185"/>
      <c r="AF519" s="185"/>
      <c r="AH519" s="185"/>
      <c r="AI519" s="185"/>
      <c r="AK519" s="185"/>
      <c r="AL519" s="185"/>
      <c r="AM519" s="185"/>
      <c r="AN519" s="185"/>
      <c r="AO519" s="185"/>
      <c r="AP519" s="185"/>
      <c r="AQ519" s="185"/>
      <c r="AR519" s="185"/>
      <c r="AS519" s="185"/>
      <c r="AT519" s="185"/>
      <c r="AU519" s="185"/>
      <c r="AV519" s="185"/>
      <c r="AW519" s="185"/>
      <c r="AX519" s="185"/>
      <c r="AY519" s="185"/>
      <c r="AZ519" s="185"/>
      <c r="BA519" s="185"/>
      <c r="BB519" s="185"/>
      <c r="BC519" s="185"/>
      <c r="BD519" s="185"/>
      <c r="BE519" s="185"/>
      <c r="BF519" s="185"/>
      <c r="BG519" s="185"/>
      <c r="BH519" s="185"/>
      <c r="BI519" s="185"/>
      <c r="BJ519" s="185"/>
    </row>
    <row r="520" spans="1:62" x14ac:dyDescent="0.3">
      <c r="A520" s="24">
        <f t="shared" si="77"/>
        <v>21</v>
      </c>
      <c r="B520" s="86">
        <f t="shared" si="73"/>
        <v>4.1799522752871661E-3</v>
      </c>
      <c r="C520" s="23">
        <f t="shared" si="74"/>
        <v>1</v>
      </c>
      <c r="D520" s="23">
        <f t="shared" si="78"/>
        <v>0</v>
      </c>
      <c r="F520" s="86">
        <f t="shared" si="75"/>
        <v>8.6014481844962441E-3</v>
      </c>
      <c r="G520" s="23">
        <f t="shared" si="76"/>
        <v>1</v>
      </c>
      <c r="H520" s="23">
        <f t="shared" si="79"/>
        <v>0</v>
      </c>
      <c r="I520" s="185"/>
      <c r="J520" s="185"/>
      <c r="L520" s="185"/>
      <c r="M520" s="185"/>
      <c r="N520" s="185"/>
      <c r="O520" s="185"/>
      <c r="P520" s="185"/>
      <c r="Q520" s="185"/>
      <c r="R520" s="185"/>
      <c r="S520" s="185"/>
      <c r="U520" s="185"/>
      <c r="V520" s="185"/>
      <c r="X520" s="185"/>
      <c r="Y520" s="185"/>
      <c r="Z520" s="185"/>
      <c r="AA520" s="26"/>
      <c r="AB520" s="185"/>
      <c r="AC520" s="185"/>
      <c r="AD520" s="185"/>
      <c r="AE520" s="185"/>
      <c r="AF520" s="185"/>
      <c r="AH520" s="185"/>
      <c r="AI520" s="185"/>
      <c r="AK520" s="185"/>
      <c r="AL520" s="185"/>
      <c r="AM520" s="185"/>
      <c r="AN520" s="185"/>
      <c r="AO520" s="185"/>
      <c r="AP520" s="185"/>
      <c r="AQ520" s="185"/>
      <c r="AR520" s="185"/>
      <c r="AS520" s="185"/>
      <c r="AT520" s="185"/>
      <c r="AU520" s="185"/>
      <c r="AV520" s="185"/>
      <c r="AW520" s="185"/>
      <c r="AX520" s="185"/>
      <c r="AY520" s="185"/>
      <c r="AZ520" s="185"/>
      <c r="BA520" s="185"/>
      <c r="BB520" s="185"/>
      <c r="BC520" s="185"/>
      <c r="BD520" s="185"/>
      <c r="BE520" s="185"/>
      <c r="BF520" s="185"/>
      <c r="BG520" s="185"/>
      <c r="BH520" s="185"/>
      <c r="BI520" s="185"/>
      <c r="BJ520" s="185"/>
    </row>
    <row r="521" spans="1:62" x14ac:dyDescent="0.3">
      <c r="A521" s="24">
        <f t="shared" si="77"/>
        <v>22</v>
      </c>
      <c r="B521" s="86">
        <f t="shared" si="73"/>
        <v>3.870368181105561E-3</v>
      </c>
      <c r="C521" s="23">
        <f t="shared" si="74"/>
        <v>1</v>
      </c>
      <c r="D521" s="23">
        <f t="shared" si="78"/>
        <v>0</v>
      </c>
      <c r="F521" s="86">
        <f t="shared" si="75"/>
        <v>8.4806763675352882E-3</v>
      </c>
      <c r="G521" s="23">
        <f t="shared" si="76"/>
        <v>1</v>
      </c>
      <c r="H521" s="23">
        <f t="shared" si="79"/>
        <v>0</v>
      </c>
      <c r="I521" s="185"/>
      <c r="J521" s="185"/>
      <c r="L521" s="185"/>
      <c r="M521" s="185"/>
      <c r="N521" s="185"/>
      <c r="O521" s="185"/>
      <c r="P521" s="185"/>
      <c r="Q521" s="185"/>
      <c r="R521" s="185"/>
      <c r="S521" s="185"/>
      <c r="U521" s="185"/>
      <c r="V521" s="185"/>
      <c r="X521" s="185"/>
      <c r="Y521" s="185"/>
      <c r="Z521" s="185"/>
      <c r="AA521" s="26"/>
      <c r="AB521" s="185"/>
      <c r="AC521" s="185"/>
      <c r="AD521" s="185"/>
      <c r="AE521" s="185"/>
      <c r="AF521" s="185"/>
      <c r="AH521" s="185"/>
      <c r="AI521" s="185"/>
      <c r="AK521" s="185"/>
      <c r="AL521" s="185"/>
      <c r="AM521" s="185"/>
      <c r="AN521" s="185"/>
      <c r="AO521" s="185"/>
      <c r="AP521" s="185"/>
      <c r="AQ521" s="185"/>
      <c r="AR521" s="185"/>
      <c r="AS521" s="185"/>
      <c r="AT521" s="185"/>
      <c r="AU521" s="185"/>
      <c r="AV521" s="185"/>
      <c r="AW521" s="185"/>
      <c r="AX521" s="185"/>
      <c r="AY521" s="185"/>
      <c r="AZ521" s="185"/>
      <c r="BA521" s="185"/>
      <c r="BB521" s="185"/>
      <c r="BC521" s="185"/>
      <c r="BD521" s="185"/>
      <c r="BE521" s="185"/>
      <c r="BF521" s="185"/>
      <c r="BG521" s="185"/>
      <c r="BH521" s="185"/>
      <c r="BI521" s="185"/>
      <c r="BJ521" s="185"/>
    </row>
    <row r="522" spans="1:62" x14ac:dyDescent="0.3">
      <c r="A522" s="24">
        <f t="shared" si="77"/>
        <v>23</v>
      </c>
      <c r="B522" s="86">
        <f t="shared" si="73"/>
        <v>3.8686671695990688E-3</v>
      </c>
      <c r="C522" s="23">
        <f t="shared" si="74"/>
        <v>1</v>
      </c>
      <c r="D522" s="23">
        <f t="shared" si="78"/>
        <v>0</v>
      </c>
      <c r="F522" s="86">
        <f t="shared" si="75"/>
        <v>8.986443788799009E-3</v>
      </c>
      <c r="G522" s="23">
        <f t="shared" si="76"/>
        <v>1</v>
      </c>
      <c r="H522" s="23">
        <f t="shared" si="79"/>
        <v>0</v>
      </c>
      <c r="I522" s="185"/>
      <c r="J522" s="185"/>
      <c r="L522" s="185"/>
      <c r="M522" s="185"/>
      <c r="N522" s="185"/>
      <c r="O522" s="185"/>
      <c r="P522" s="185"/>
      <c r="Q522" s="185"/>
      <c r="R522" s="185"/>
      <c r="S522" s="185"/>
      <c r="U522" s="185"/>
      <c r="V522" s="185"/>
      <c r="X522" s="185"/>
      <c r="Y522" s="185"/>
      <c r="Z522" s="185"/>
      <c r="AA522" s="26"/>
      <c r="AB522" s="185"/>
      <c r="AC522" s="185"/>
      <c r="AD522" s="185"/>
      <c r="AE522" s="185"/>
      <c r="AF522" s="185"/>
      <c r="AH522" s="185"/>
      <c r="AI522" s="185"/>
      <c r="AK522" s="185"/>
      <c r="AL522" s="185"/>
      <c r="AM522" s="185"/>
      <c r="AN522" s="185"/>
      <c r="AO522" s="185"/>
      <c r="AP522" s="185"/>
      <c r="AQ522" s="185"/>
      <c r="AR522" s="185"/>
      <c r="AS522" s="185"/>
      <c r="AT522" s="185"/>
      <c r="AU522" s="185"/>
      <c r="AV522" s="185"/>
      <c r="AW522" s="185"/>
      <c r="AX522" s="185"/>
      <c r="AY522" s="185"/>
      <c r="AZ522" s="185"/>
      <c r="BA522" s="185"/>
      <c r="BB522" s="185"/>
      <c r="BC522" s="185"/>
      <c r="BD522" s="185"/>
      <c r="BE522" s="185"/>
      <c r="BF522" s="185"/>
      <c r="BG522" s="185"/>
      <c r="BH522" s="185"/>
      <c r="BI522" s="185"/>
      <c r="BJ522" s="185"/>
    </row>
    <row r="523" spans="1:62" x14ac:dyDescent="0.3">
      <c r="A523" s="24">
        <f t="shared" si="77"/>
        <v>24</v>
      </c>
      <c r="B523" s="86">
        <f t="shared" si="73"/>
        <v>3.6551902255342805E-3</v>
      </c>
      <c r="C523" s="23">
        <f t="shared" si="74"/>
        <v>1</v>
      </c>
      <c r="D523" s="23">
        <f t="shared" si="78"/>
        <v>0</v>
      </c>
      <c r="F523" s="86">
        <f t="shared" si="75"/>
        <v>8.3417604278384141E-3</v>
      </c>
      <c r="G523" s="23">
        <f t="shared" si="76"/>
        <v>1</v>
      </c>
      <c r="H523" s="23">
        <f t="shared" si="79"/>
        <v>0</v>
      </c>
      <c r="I523" s="185"/>
      <c r="J523" s="185"/>
      <c r="L523" s="185"/>
      <c r="M523" s="185"/>
      <c r="N523" s="185"/>
      <c r="O523" s="185"/>
      <c r="P523" s="185"/>
      <c r="Q523" s="185"/>
      <c r="R523" s="185"/>
      <c r="S523" s="185"/>
      <c r="U523" s="185"/>
      <c r="V523" s="185"/>
      <c r="X523" s="185"/>
      <c r="Y523" s="185"/>
      <c r="Z523" s="185"/>
      <c r="AA523" s="26"/>
      <c r="AB523" s="185"/>
      <c r="AC523" s="185"/>
      <c r="AD523" s="185"/>
      <c r="AE523" s="185"/>
      <c r="AF523" s="185"/>
      <c r="AH523" s="185"/>
      <c r="AI523" s="185"/>
      <c r="AK523" s="185"/>
      <c r="AL523" s="185"/>
      <c r="AM523" s="185"/>
      <c r="AN523" s="185"/>
      <c r="AO523" s="185"/>
      <c r="AP523" s="185"/>
      <c r="AQ523" s="185"/>
      <c r="AR523" s="185"/>
      <c r="AS523" s="185"/>
      <c r="AT523" s="185"/>
      <c r="AU523" s="185"/>
      <c r="AV523" s="185"/>
      <c r="AW523" s="185"/>
      <c r="AX523" s="185"/>
      <c r="AY523" s="185"/>
      <c r="AZ523" s="185"/>
      <c r="BA523" s="185"/>
      <c r="BB523" s="185"/>
      <c r="BC523" s="185"/>
      <c r="BD523" s="185"/>
      <c r="BE523" s="185"/>
      <c r="BF523" s="185"/>
      <c r="BG523" s="185"/>
      <c r="BH523" s="185"/>
      <c r="BI523" s="185"/>
      <c r="BJ523" s="185"/>
    </row>
    <row r="524" spans="1:62" x14ac:dyDescent="0.3">
      <c r="A524" s="24">
        <f t="shared" si="77"/>
        <v>25</v>
      </c>
      <c r="B524" s="86">
        <f t="shared" si="73"/>
        <v>3.6940299882658556E-3</v>
      </c>
      <c r="C524" s="23">
        <f t="shared" si="74"/>
        <v>1</v>
      </c>
      <c r="D524" s="23">
        <f t="shared" si="78"/>
        <v>0</v>
      </c>
      <c r="F524" s="86">
        <f t="shared" si="75"/>
        <v>8.9192538342925624E-3</v>
      </c>
      <c r="G524" s="23">
        <f t="shared" si="76"/>
        <v>1</v>
      </c>
      <c r="H524" s="23">
        <f t="shared" si="79"/>
        <v>0</v>
      </c>
      <c r="I524" s="185"/>
      <c r="J524" s="185"/>
      <c r="L524" s="185"/>
      <c r="M524" s="185"/>
      <c r="N524" s="185"/>
      <c r="O524" s="185"/>
      <c r="P524" s="185"/>
      <c r="Q524" s="185"/>
      <c r="R524" s="185"/>
      <c r="S524" s="185"/>
      <c r="U524" s="185"/>
      <c r="V524" s="185"/>
      <c r="X524" s="185"/>
      <c r="Y524" s="185"/>
      <c r="Z524" s="185"/>
      <c r="AA524" s="26"/>
      <c r="AB524" s="185"/>
      <c r="AC524" s="185"/>
      <c r="AD524" s="185"/>
      <c r="AE524" s="185"/>
      <c r="AF524" s="185"/>
      <c r="AH524" s="185"/>
      <c r="AI524" s="185"/>
      <c r="AK524" s="185"/>
      <c r="AL524" s="185"/>
      <c r="AM524" s="185"/>
      <c r="AN524" s="185"/>
      <c r="AO524" s="185"/>
      <c r="AP524" s="185"/>
      <c r="AQ524" s="185"/>
      <c r="AR524" s="185"/>
      <c r="AS524" s="185"/>
      <c r="AT524" s="185"/>
      <c r="AU524" s="185"/>
      <c r="AV524" s="185"/>
      <c r="AW524" s="185"/>
      <c r="AX524" s="185"/>
      <c r="AY524" s="185"/>
      <c r="AZ524" s="185"/>
      <c r="BA524" s="185"/>
      <c r="BB524" s="185"/>
      <c r="BC524" s="185"/>
      <c r="BD524" s="185"/>
      <c r="BE524" s="185"/>
      <c r="BF524" s="185"/>
      <c r="BG524" s="185"/>
      <c r="BH524" s="185"/>
      <c r="BI524" s="185"/>
      <c r="BJ524" s="185"/>
    </row>
    <row r="525" spans="1:62" x14ac:dyDescent="0.3">
      <c r="A525" s="24">
        <f t="shared" si="77"/>
        <v>26</v>
      </c>
      <c r="B525" s="86">
        <f t="shared" si="73"/>
        <v>3.6509376967680499E-3</v>
      </c>
      <c r="C525" s="23">
        <f t="shared" si="74"/>
        <v>1</v>
      </c>
      <c r="D525" s="23">
        <f t="shared" si="78"/>
        <v>0</v>
      </c>
      <c r="F525" s="86">
        <f t="shared" si="75"/>
        <v>9.0238660419418408E-3</v>
      </c>
      <c r="G525" s="23">
        <f t="shared" si="76"/>
        <v>1</v>
      </c>
      <c r="H525" s="23">
        <f t="shared" si="79"/>
        <v>0</v>
      </c>
      <c r="I525" s="185"/>
      <c r="J525" s="185"/>
      <c r="L525" s="185"/>
      <c r="M525" s="185"/>
      <c r="N525" s="185"/>
      <c r="O525" s="185"/>
      <c r="P525" s="185"/>
      <c r="Q525" s="185"/>
      <c r="R525" s="185"/>
      <c r="S525" s="185"/>
      <c r="U525" s="185"/>
      <c r="V525" s="185"/>
      <c r="X525" s="185"/>
      <c r="Y525" s="185"/>
      <c r="Z525" s="185"/>
      <c r="AA525" s="26"/>
      <c r="AB525" s="185"/>
      <c r="AC525" s="185"/>
      <c r="AD525" s="185"/>
      <c r="AE525" s="185"/>
      <c r="AF525" s="185"/>
      <c r="AH525" s="185"/>
      <c r="AI525" s="185"/>
      <c r="AK525" s="185"/>
      <c r="AL525" s="185"/>
      <c r="AM525" s="185"/>
      <c r="AN525" s="185"/>
      <c r="AO525" s="185"/>
      <c r="AP525" s="185"/>
      <c r="AQ525" s="185"/>
      <c r="AR525" s="185"/>
      <c r="AS525" s="185"/>
      <c r="AT525" s="185"/>
      <c r="AU525" s="185"/>
      <c r="AV525" s="185"/>
      <c r="AW525" s="185"/>
      <c r="AX525" s="185"/>
      <c r="AY525" s="185"/>
      <c r="AZ525" s="185"/>
      <c r="BA525" s="185"/>
      <c r="BB525" s="185"/>
      <c r="BC525" s="185"/>
      <c r="BD525" s="185"/>
      <c r="BE525" s="185"/>
      <c r="BF525" s="185"/>
      <c r="BG525" s="185"/>
      <c r="BH525" s="185"/>
      <c r="BI525" s="185"/>
      <c r="BJ525" s="185"/>
    </row>
    <row r="526" spans="1:62" x14ac:dyDescent="0.3">
      <c r="A526" s="24">
        <f t="shared" si="77"/>
        <v>27</v>
      </c>
      <c r="B526" s="86">
        <f t="shared" si="73"/>
        <v>3.7564004101705746E-3</v>
      </c>
      <c r="C526" s="23">
        <f t="shared" si="74"/>
        <v>1</v>
      </c>
      <c r="D526" s="23">
        <f t="shared" si="78"/>
        <v>0</v>
      </c>
      <c r="F526" s="86">
        <f t="shared" si="75"/>
        <v>9.2495335684698241E-3</v>
      </c>
      <c r="G526" s="23">
        <f t="shared" si="76"/>
        <v>1</v>
      </c>
      <c r="H526" s="23">
        <f t="shared" si="79"/>
        <v>0</v>
      </c>
      <c r="I526" s="185"/>
      <c r="J526" s="185"/>
      <c r="L526" s="185"/>
      <c r="M526" s="185"/>
      <c r="N526" s="185"/>
      <c r="O526" s="185"/>
      <c r="P526" s="185"/>
      <c r="Q526" s="185"/>
      <c r="R526" s="185"/>
      <c r="S526" s="185"/>
      <c r="U526" s="185"/>
      <c r="V526" s="185"/>
      <c r="X526" s="185"/>
      <c r="Y526" s="185"/>
      <c r="Z526" s="185"/>
      <c r="AA526" s="26"/>
      <c r="AB526" s="185"/>
      <c r="AC526" s="185"/>
      <c r="AD526" s="185"/>
      <c r="AE526" s="185"/>
      <c r="AF526" s="185"/>
      <c r="AH526" s="185"/>
      <c r="AI526" s="185"/>
      <c r="AK526" s="185"/>
      <c r="AL526" s="185"/>
      <c r="AM526" s="185"/>
      <c r="AN526" s="185"/>
      <c r="AO526" s="185"/>
      <c r="AP526" s="185"/>
      <c r="AQ526" s="185"/>
      <c r="AR526" s="185"/>
      <c r="AS526" s="185"/>
      <c r="AT526" s="185"/>
      <c r="AU526" s="185"/>
      <c r="AV526" s="185"/>
      <c r="AW526" s="185"/>
      <c r="AX526" s="185"/>
      <c r="AY526" s="185"/>
      <c r="AZ526" s="185"/>
      <c r="BA526" s="185"/>
      <c r="BB526" s="185"/>
      <c r="BC526" s="185"/>
      <c r="BD526" s="185"/>
      <c r="BE526" s="185"/>
      <c r="BF526" s="185"/>
      <c r="BG526" s="185"/>
      <c r="BH526" s="185"/>
      <c r="BI526" s="185"/>
      <c r="BJ526" s="185"/>
    </row>
    <row r="527" spans="1:62" x14ac:dyDescent="0.3">
      <c r="A527" s="24">
        <f t="shared" si="77"/>
        <v>28</v>
      </c>
      <c r="B527" s="86">
        <f t="shared" si="73"/>
        <v>3.8275593915255038E-3</v>
      </c>
      <c r="C527" s="23">
        <f t="shared" si="74"/>
        <v>1</v>
      </c>
      <c r="D527" s="23">
        <f t="shared" si="78"/>
        <v>0</v>
      </c>
      <c r="F527" s="86">
        <f t="shared" si="75"/>
        <v>9.263425162439512E-3</v>
      </c>
      <c r="G527" s="23">
        <f t="shared" si="76"/>
        <v>1</v>
      </c>
      <c r="H527" s="23">
        <f t="shared" si="79"/>
        <v>0</v>
      </c>
      <c r="I527" s="185"/>
      <c r="J527" s="185"/>
      <c r="L527" s="185"/>
      <c r="M527" s="185"/>
      <c r="N527" s="185"/>
      <c r="O527" s="185"/>
      <c r="P527" s="185"/>
      <c r="Q527" s="185"/>
      <c r="R527" s="185"/>
      <c r="S527" s="185"/>
      <c r="U527" s="185"/>
      <c r="V527" s="185"/>
      <c r="X527" s="185"/>
      <c r="Y527" s="185"/>
      <c r="Z527" s="185"/>
      <c r="AA527" s="26"/>
      <c r="AB527" s="185"/>
      <c r="AC527" s="185"/>
      <c r="AD527" s="185"/>
      <c r="AE527" s="185"/>
      <c r="AF527" s="185"/>
      <c r="AH527" s="185"/>
      <c r="AI527" s="185"/>
      <c r="AK527" s="185"/>
      <c r="AL527" s="185"/>
      <c r="AM527" s="185"/>
      <c r="AN527" s="185"/>
      <c r="AO527" s="185"/>
      <c r="AP527" s="185"/>
      <c r="AQ527" s="185"/>
      <c r="AR527" s="185"/>
      <c r="AS527" s="185"/>
      <c r="AT527" s="185"/>
      <c r="AU527" s="185"/>
      <c r="AV527" s="185"/>
      <c r="AW527" s="185"/>
      <c r="AX527" s="185"/>
      <c r="AY527" s="185"/>
      <c r="AZ527" s="185"/>
      <c r="BA527" s="185"/>
      <c r="BB527" s="185"/>
      <c r="BC527" s="185"/>
      <c r="BD527" s="185"/>
      <c r="BE527" s="185"/>
      <c r="BF527" s="185"/>
      <c r="BG527" s="185"/>
      <c r="BH527" s="185"/>
      <c r="BI527" s="185"/>
      <c r="BJ527" s="185"/>
    </row>
    <row r="528" spans="1:62" x14ac:dyDescent="0.3">
      <c r="A528" s="24">
        <f t="shared" si="77"/>
        <v>29</v>
      </c>
      <c r="B528" s="86">
        <f t="shared" si="73"/>
        <v>4.0546444276422311E-3</v>
      </c>
      <c r="C528" s="23">
        <f t="shared" si="74"/>
        <v>1</v>
      </c>
      <c r="D528" s="23">
        <f t="shared" si="78"/>
        <v>0</v>
      </c>
      <c r="F528" s="86">
        <f t="shared" si="75"/>
        <v>9.6878275333093494E-3</v>
      </c>
      <c r="G528" s="23">
        <f t="shared" si="76"/>
        <v>1</v>
      </c>
      <c r="H528" s="23">
        <f t="shared" si="79"/>
        <v>0</v>
      </c>
      <c r="I528" s="185"/>
      <c r="J528" s="185"/>
      <c r="L528" s="185"/>
      <c r="M528" s="185"/>
      <c r="N528" s="185"/>
      <c r="O528" s="185"/>
      <c r="P528" s="185"/>
      <c r="Q528" s="185"/>
      <c r="R528" s="185"/>
      <c r="S528" s="185"/>
      <c r="U528" s="185"/>
      <c r="V528" s="185"/>
      <c r="X528" s="185"/>
      <c r="Y528" s="185"/>
      <c r="Z528" s="185"/>
      <c r="AA528" s="26"/>
      <c r="AB528" s="185"/>
      <c r="AC528" s="185"/>
      <c r="AD528" s="185"/>
      <c r="AE528" s="185"/>
      <c r="AF528" s="185"/>
      <c r="AH528" s="185"/>
      <c r="AI528" s="185"/>
      <c r="AK528" s="185"/>
      <c r="AL528" s="185"/>
      <c r="AM528" s="185"/>
      <c r="AN528" s="185"/>
      <c r="AO528" s="185"/>
      <c r="AP528" s="185"/>
      <c r="AQ528" s="185"/>
      <c r="AR528" s="185"/>
      <c r="AS528" s="185"/>
      <c r="AT528" s="185"/>
      <c r="AU528" s="185"/>
      <c r="AV528" s="185"/>
      <c r="AW528" s="185"/>
      <c r="AX528" s="185"/>
      <c r="AY528" s="185"/>
      <c r="AZ528" s="185"/>
      <c r="BA528" s="185"/>
      <c r="BB528" s="185"/>
      <c r="BC528" s="185"/>
      <c r="BD528" s="185"/>
      <c r="BE528" s="185"/>
      <c r="BF528" s="185"/>
      <c r="BG528" s="185"/>
      <c r="BH528" s="185"/>
      <c r="BI528" s="185"/>
      <c r="BJ528" s="185"/>
    </row>
    <row r="529" spans="1:62" x14ac:dyDescent="0.3">
      <c r="A529" s="24">
        <f t="shared" si="77"/>
        <v>30</v>
      </c>
      <c r="B529" s="86">
        <f t="shared" si="73"/>
        <v>4.4450265683822219E-3</v>
      </c>
      <c r="C529" s="23">
        <f t="shared" si="74"/>
        <v>1</v>
      </c>
      <c r="D529" s="23">
        <f t="shared" si="78"/>
        <v>0</v>
      </c>
      <c r="F529" s="86">
        <f t="shared" si="75"/>
        <v>1.0716372490901715E-2</v>
      </c>
      <c r="G529" s="23">
        <f t="shared" si="76"/>
        <v>1</v>
      </c>
      <c r="H529" s="23">
        <f t="shared" si="79"/>
        <v>0</v>
      </c>
      <c r="I529" s="185"/>
      <c r="J529" s="185"/>
      <c r="L529" s="185"/>
      <c r="M529" s="185"/>
      <c r="N529" s="185"/>
      <c r="O529" s="185"/>
      <c r="P529" s="185"/>
      <c r="Q529" s="185"/>
      <c r="R529" s="185"/>
      <c r="S529" s="185"/>
      <c r="U529" s="185"/>
      <c r="V529" s="185"/>
      <c r="X529" s="185"/>
      <c r="Y529" s="185"/>
      <c r="Z529" s="185"/>
      <c r="AA529" s="26"/>
      <c r="AB529" s="185"/>
      <c r="AC529" s="185"/>
      <c r="AD529" s="185"/>
      <c r="AE529" s="185"/>
      <c r="AF529" s="185"/>
      <c r="AH529" s="185"/>
      <c r="AI529" s="185"/>
      <c r="AK529" s="185"/>
      <c r="AL529" s="185"/>
      <c r="AM529" s="185"/>
      <c r="AN529" s="185"/>
      <c r="AO529" s="185"/>
      <c r="AP529" s="185"/>
      <c r="AQ529" s="185"/>
      <c r="AR529" s="185"/>
      <c r="AS529" s="185"/>
      <c r="AT529" s="185"/>
      <c r="AU529" s="185"/>
      <c r="AV529" s="185"/>
      <c r="AW529" s="185"/>
      <c r="AX529" s="185"/>
      <c r="AY529" s="185"/>
      <c r="AZ529" s="185"/>
      <c r="BA529" s="185"/>
      <c r="BB529" s="185"/>
      <c r="BC529" s="185"/>
      <c r="BD529" s="185"/>
      <c r="BE529" s="185"/>
      <c r="BF529" s="185"/>
      <c r="BG529" s="185"/>
      <c r="BH529" s="185"/>
      <c r="BI529" s="185"/>
      <c r="BJ529" s="185"/>
    </row>
    <row r="530" spans="1:62" x14ac:dyDescent="0.3">
      <c r="A530" s="24">
        <f t="shared" si="77"/>
        <v>31</v>
      </c>
      <c r="B530" s="86">
        <f t="shared" si="73"/>
        <v>4.5110825152176745E-3</v>
      </c>
      <c r="C530" s="23">
        <f t="shared" si="74"/>
        <v>1</v>
      </c>
      <c r="D530" s="23">
        <f t="shared" si="78"/>
        <v>0</v>
      </c>
      <c r="F530" s="86">
        <f t="shared" si="75"/>
        <v>1.0702764398849776E-2</v>
      </c>
      <c r="G530" s="23">
        <f t="shared" si="76"/>
        <v>1</v>
      </c>
      <c r="H530" s="23">
        <f t="shared" si="79"/>
        <v>0</v>
      </c>
      <c r="I530" s="185"/>
      <c r="J530" s="185"/>
      <c r="L530" s="185"/>
      <c r="M530" s="185"/>
      <c r="N530" s="185"/>
      <c r="O530" s="185"/>
      <c r="P530" s="185"/>
      <c r="Q530" s="185"/>
      <c r="R530" s="185"/>
      <c r="S530" s="185"/>
      <c r="U530" s="185"/>
      <c r="V530" s="185"/>
      <c r="X530" s="185"/>
      <c r="Y530" s="185"/>
      <c r="Z530" s="185"/>
      <c r="AA530" s="26"/>
      <c r="AB530" s="185"/>
      <c r="AC530" s="185"/>
      <c r="AD530" s="185"/>
      <c r="AE530" s="185"/>
      <c r="AF530" s="185"/>
      <c r="AH530" s="185"/>
      <c r="AI530" s="185"/>
      <c r="AK530" s="185"/>
      <c r="AL530" s="185"/>
      <c r="AM530" s="185"/>
      <c r="AN530" s="185"/>
      <c r="AO530" s="185"/>
      <c r="AP530" s="185"/>
      <c r="AQ530" s="185"/>
      <c r="AR530" s="185"/>
      <c r="AS530" s="185"/>
      <c r="AT530" s="185"/>
      <c r="AU530" s="185"/>
      <c r="AV530" s="185"/>
      <c r="AW530" s="185"/>
      <c r="AX530" s="185"/>
      <c r="AY530" s="185"/>
      <c r="AZ530" s="185"/>
      <c r="BA530" s="185"/>
      <c r="BB530" s="185"/>
      <c r="BC530" s="185"/>
      <c r="BD530" s="185"/>
      <c r="BE530" s="185"/>
      <c r="BF530" s="185"/>
      <c r="BG530" s="185"/>
      <c r="BH530" s="185"/>
      <c r="BI530" s="185"/>
      <c r="BJ530" s="185"/>
    </row>
    <row r="531" spans="1:62" x14ac:dyDescent="0.3">
      <c r="A531" s="24">
        <f t="shared" si="77"/>
        <v>32</v>
      </c>
      <c r="B531" s="86">
        <f t="shared" ref="B531:B562" si="80">SUM(B434,I434,P434)</f>
        <v>4.2202095476074845E-3</v>
      </c>
      <c r="C531" s="23">
        <f t="shared" ref="C531:C562" si="81">SUM(D434,K434,R434)/B531</f>
        <v>1</v>
      </c>
      <c r="D531" s="23">
        <f t="shared" si="78"/>
        <v>0</v>
      </c>
      <c r="F531" s="86">
        <f t="shared" ref="F531:F562" si="82">SUM(E434,L434,S434)</f>
        <v>9.759553518499775E-3</v>
      </c>
      <c r="G531" s="23">
        <f t="shared" ref="G531:G562" si="83">SUM(G434,N434,U434)/F531</f>
        <v>1</v>
      </c>
      <c r="H531" s="23">
        <f t="shared" si="79"/>
        <v>0</v>
      </c>
      <c r="I531" s="185"/>
      <c r="J531" s="185"/>
      <c r="L531" s="185"/>
      <c r="M531" s="185"/>
      <c r="N531" s="185"/>
      <c r="O531" s="185"/>
      <c r="P531" s="185"/>
      <c r="Q531" s="185"/>
      <c r="R531" s="185"/>
      <c r="S531" s="185"/>
      <c r="U531" s="185"/>
      <c r="V531" s="185"/>
      <c r="X531" s="185"/>
      <c r="Y531" s="185"/>
      <c r="Z531" s="185"/>
      <c r="AA531" s="26"/>
      <c r="AB531" s="185"/>
      <c r="AC531" s="185"/>
      <c r="AD531" s="185"/>
      <c r="AE531" s="185"/>
      <c r="AF531" s="185"/>
      <c r="AH531" s="185"/>
      <c r="AI531" s="185"/>
      <c r="AK531" s="185"/>
      <c r="AL531" s="185"/>
      <c r="AM531" s="185"/>
      <c r="AN531" s="185"/>
      <c r="AO531" s="185"/>
      <c r="AP531" s="185"/>
      <c r="AQ531" s="185"/>
      <c r="AR531" s="185"/>
      <c r="AS531" s="185"/>
      <c r="AT531" s="185"/>
      <c r="AU531" s="185"/>
      <c r="AV531" s="185"/>
      <c r="AW531" s="185"/>
      <c r="AX531" s="185"/>
      <c r="AY531" s="185"/>
      <c r="AZ531" s="185"/>
      <c r="BA531" s="185"/>
      <c r="BB531" s="185"/>
      <c r="BC531" s="185"/>
      <c r="BD531" s="185"/>
      <c r="BE531" s="185"/>
      <c r="BF531" s="185"/>
      <c r="BG531" s="185"/>
      <c r="BH531" s="185"/>
      <c r="BI531" s="185"/>
      <c r="BJ531" s="185"/>
    </row>
    <row r="532" spans="1:62" x14ac:dyDescent="0.3">
      <c r="A532" s="24">
        <f t="shared" si="77"/>
        <v>33</v>
      </c>
      <c r="B532" s="86">
        <f t="shared" si="80"/>
        <v>4.1538700988542837E-3</v>
      </c>
      <c r="C532" s="23">
        <f t="shared" si="81"/>
        <v>1.0000000000000002</v>
      </c>
      <c r="D532" s="23">
        <f t="shared" si="78"/>
        <v>9.2234444501000018E-19</v>
      </c>
      <c r="F532" s="86">
        <f t="shared" si="82"/>
        <v>9.5429580533397517E-3</v>
      </c>
      <c r="G532" s="23">
        <f t="shared" si="83"/>
        <v>1.0000000000000002</v>
      </c>
      <c r="H532" s="23">
        <f t="shared" si="79"/>
        <v>2.118962350769971E-18</v>
      </c>
      <c r="I532" s="185"/>
      <c r="J532" s="185"/>
      <c r="L532" s="185"/>
      <c r="M532" s="185"/>
      <c r="N532" s="185"/>
      <c r="O532" s="185"/>
      <c r="P532" s="185"/>
      <c r="Q532" s="185"/>
      <c r="R532" s="185"/>
      <c r="S532" s="185"/>
      <c r="U532" s="185"/>
      <c r="V532" s="185"/>
      <c r="X532" s="185"/>
      <c r="Y532" s="185"/>
      <c r="Z532" s="185"/>
      <c r="AA532" s="26"/>
      <c r="AB532" s="185"/>
      <c r="AC532" s="185"/>
      <c r="AD532" s="185"/>
      <c r="AE532" s="185"/>
      <c r="AF532" s="185"/>
      <c r="AH532" s="185"/>
      <c r="AI532" s="185"/>
      <c r="AK532" s="185"/>
      <c r="AL532" s="185"/>
      <c r="AM532" s="185"/>
      <c r="AN532" s="185"/>
      <c r="AO532" s="185"/>
      <c r="AP532" s="185"/>
      <c r="AQ532" s="185"/>
      <c r="AR532" s="185"/>
      <c r="AS532" s="185"/>
      <c r="AT532" s="185"/>
      <c r="AU532" s="185"/>
      <c r="AV532" s="185"/>
      <c r="AW532" s="185"/>
      <c r="AX532" s="185"/>
      <c r="AY532" s="185"/>
      <c r="AZ532" s="185"/>
      <c r="BA532" s="185"/>
      <c r="BB532" s="185"/>
      <c r="BC532" s="185"/>
      <c r="BD532" s="185"/>
      <c r="BE532" s="185"/>
      <c r="BF532" s="185"/>
      <c r="BG532" s="185"/>
      <c r="BH532" s="185"/>
      <c r="BI532" s="185"/>
      <c r="BJ532" s="185"/>
    </row>
    <row r="533" spans="1:62" x14ac:dyDescent="0.3">
      <c r="A533" s="24">
        <f t="shared" si="77"/>
        <v>34</v>
      </c>
      <c r="B533" s="86">
        <f t="shared" si="80"/>
        <v>4.0912161750318162E-3</v>
      </c>
      <c r="C533" s="23">
        <f t="shared" si="81"/>
        <v>1.0000000000000002</v>
      </c>
      <c r="D533" s="23">
        <f t="shared" si="78"/>
        <v>9.0843247924783738E-19</v>
      </c>
      <c r="F533" s="86">
        <f t="shared" si="82"/>
        <v>9.3450737147511426E-3</v>
      </c>
      <c r="G533" s="23">
        <f t="shared" si="83"/>
        <v>1.0000000000000002</v>
      </c>
      <c r="H533" s="23">
        <f t="shared" si="79"/>
        <v>2.0750232009872122E-18</v>
      </c>
      <c r="I533" s="185"/>
      <c r="J533" s="185"/>
      <c r="L533" s="185"/>
      <c r="M533" s="185"/>
      <c r="N533" s="185"/>
      <c r="O533" s="185"/>
      <c r="P533" s="185"/>
      <c r="Q533" s="185"/>
      <c r="R533" s="185"/>
      <c r="S533" s="185"/>
      <c r="U533" s="185"/>
      <c r="V533" s="185"/>
      <c r="X533" s="185"/>
      <c r="Y533" s="185"/>
      <c r="Z533" s="185"/>
      <c r="AA533" s="26"/>
      <c r="AB533" s="185"/>
      <c r="AC533" s="185"/>
      <c r="AD533" s="185"/>
      <c r="AE533" s="185"/>
      <c r="AF533" s="185"/>
      <c r="AH533" s="185"/>
      <c r="AI533" s="185"/>
      <c r="AK533" s="185"/>
      <c r="AL533" s="185"/>
      <c r="AM533" s="185"/>
      <c r="AN533" s="185"/>
      <c r="AO533" s="185"/>
      <c r="AP533" s="185"/>
      <c r="AQ533" s="185"/>
      <c r="AR533" s="185"/>
      <c r="AS533" s="185"/>
      <c r="AT533" s="185"/>
      <c r="AU533" s="185"/>
      <c r="AV533" s="185"/>
      <c r="AW533" s="185"/>
      <c r="AX533" s="185"/>
      <c r="AY533" s="185"/>
      <c r="AZ533" s="185"/>
      <c r="BA533" s="185"/>
      <c r="BB533" s="185"/>
      <c r="BC533" s="185"/>
      <c r="BD533" s="185"/>
      <c r="BE533" s="185"/>
      <c r="BF533" s="185"/>
      <c r="BG533" s="185"/>
      <c r="BH533" s="185"/>
      <c r="BI533" s="185"/>
      <c r="BJ533" s="185"/>
    </row>
    <row r="534" spans="1:62" x14ac:dyDescent="0.3">
      <c r="A534" s="24">
        <f t="shared" si="77"/>
        <v>35</v>
      </c>
      <c r="B534" s="86">
        <f t="shared" si="80"/>
        <v>4.2831469733477009E-3</v>
      </c>
      <c r="C534" s="23">
        <f t="shared" si="81"/>
        <v>1</v>
      </c>
      <c r="D534" s="23">
        <f t="shared" si="78"/>
        <v>0</v>
      </c>
      <c r="F534" s="86">
        <f t="shared" si="82"/>
        <v>9.6319776555128505E-3</v>
      </c>
      <c r="G534" s="23">
        <f t="shared" si="83"/>
        <v>1</v>
      </c>
      <c r="H534" s="23">
        <f t="shared" si="79"/>
        <v>0</v>
      </c>
      <c r="I534" s="185"/>
      <c r="J534" s="185"/>
      <c r="L534" s="185"/>
      <c r="M534" s="185"/>
      <c r="N534" s="185"/>
      <c r="O534" s="185"/>
      <c r="P534" s="185"/>
      <c r="Q534" s="185"/>
      <c r="R534" s="185"/>
      <c r="S534" s="185"/>
      <c r="U534" s="185"/>
      <c r="V534" s="185"/>
      <c r="X534" s="185"/>
      <c r="Y534" s="185"/>
      <c r="Z534" s="185"/>
      <c r="AA534" s="26"/>
      <c r="AB534" s="185"/>
      <c r="AC534" s="185"/>
      <c r="AD534" s="185"/>
      <c r="AE534" s="185"/>
      <c r="AF534" s="185"/>
      <c r="AH534" s="185"/>
      <c r="AI534" s="185"/>
      <c r="AK534" s="185"/>
      <c r="AL534" s="185"/>
      <c r="AM534" s="185"/>
      <c r="AN534" s="185"/>
      <c r="AO534" s="185"/>
      <c r="AP534" s="185"/>
      <c r="AQ534" s="185"/>
      <c r="AR534" s="185"/>
      <c r="AS534" s="185"/>
      <c r="AT534" s="185"/>
      <c r="AU534" s="185"/>
      <c r="AV534" s="185"/>
      <c r="AW534" s="185"/>
      <c r="AX534" s="185"/>
      <c r="AY534" s="185"/>
      <c r="AZ534" s="185"/>
      <c r="BA534" s="185"/>
      <c r="BB534" s="185"/>
      <c r="BC534" s="185"/>
      <c r="BD534" s="185"/>
      <c r="BE534" s="185"/>
      <c r="BF534" s="185"/>
      <c r="BG534" s="185"/>
      <c r="BH534" s="185"/>
      <c r="BI534" s="185"/>
      <c r="BJ534" s="185"/>
    </row>
    <row r="535" spans="1:62" x14ac:dyDescent="0.3">
      <c r="A535" s="24">
        <f t="shared" si="77"/>
        <v>36</v>
      </c>
      <c r="B535" s="86">
        <f t="shared" si="80"/>
        <v>4.555875818221972E-3</v>
      </c>
      <c r="C535" s="23">
        <f t="shared" si="81"/>
        <v>1</v>
      </c>
      <c r="D535" s="23">
        <f t="shared" si="78"/>
        <v>0</v>
      </c>
      <c r="F535" s="86">
        <f t="shared" si="82"/>
        <v>1.0079627183638083E-2</v>
      </c>
      <c r="G535" s="23">
        <f t="shared" si="83"/>
        <v>1</v>
      </c>
      <c r="H535" s="23">
        <f t="shared" si="79"/>
        <v>0</v>
      </c>
      <c r="I535" s="185"/>
      <c r="J535" s="185"/>
      <c r="L535" s="185"/>
      <c r="M535" s="185"/>
      <c r="N535" s="185"/>
      <c r="O535" s="185"/>
      <c r="P535" s="185"/>
      <c r="Q535" s="185"/>
      <c r="R535" s="185"/>
      <c r="S535" s="185"/>
      <c r="U535" s="185"/>
      <c r="V535" s="185"/>
      <c r="X535" s="185"/>
      <c r="Y535" s="185"/>
      <c r="Z535" s="185"/>
      <c r="AA535" s="26"/>
      <c r="AB535" s="185"/>
      <c r="AC535" s="185"/>
      <c r="AD535" s="185"/>
      <c r="AE535" s="185"/>
      <c r="AF535" s="185"/>
      <c r="AH535" s="185"/>
      <c r="AI535" s="185"/>
      <c r="AK535" s="185"/>
      <c r="AL535" s="185"/>
      <c r="AM535" s="185"/>
      <c r="AN535" s="185"/>
      <c r="AO535" s="185"/>
      <c r="AP535" s="185"/>
      <c r="AQ535" s="185"/>
      <c r="AR535" s="185"/>
      <c r="AS535" s="185"/>
      <c r="AT535" s="185"/>
      <c r="AU535" s="185"/>
      <c r="AV535" s="185"/>
      <c r="AW535" s="185"/>
      <c r="AX535" s="185"/>
      <c r="AY535" s="185"/>
      <c r="AZ535" s="185"/>
      <c r="BA535" s="185"/>
      <c r="BB535" s="185"/>
      <c r="BC535" s="185"/>
      <c r="BD535" s="185"/>
      <c r="BE535" s="185"/>
      <c r="BF535" s="185"/>
      <c r="BG535" s="185"/>
      <c r="BH535" s="185"/>
      <c r="BI535" s="185"/>
      <c r="BJ535" s="185"/>
    </row>
    <row r="536" spans="1:62" x14ac:dyDescent="0.3">
      <c r="A536" s="24">
        <f t="shared" si="77"/>
        <v>37</v>
      </c>
      <c r="B536" s="86">
        <f t="shared" si="80"/>
        <v>4.7512086395508427E-3</v>
      </c>
      <c r="C536" s="23">
        <f t="shared" si="81"/>
        <v>1</v>
      </c>
      <c r="D536" s="23">
        <f t="shared" si="78"/>
        <v>0</v>
      </c>
      <c r="F536" s="86">
        <f t="shared" si="82"/>
        <v>1.0501194535330435E-2</v>
      </c>
      <c r="G536" s="23">
        <f t="shared" si="83"/>
        <v>1</v>
      </c>
      <c r="H536" s="23">
        <f t="shared" si="79"/>
        <v>0</v>
      </c>
      <c r="I536" s="185"/>
      <c r="J536" s="185"/>
      <c r="L536" s="185"/>
      <c r="M536" s="185"/>
      <c r="N536" s="185"/>
      <c r="O536" s="185"/>
      <c r="P536" s="185"/>
      <c r="Q536" s="185"/>
      <c r="R536" s="185"/>
      <c r="S536" s="185"/>
      <c r="U536" s="185"/>
      <c r="V536" s="185"/>
      <c r="X536" s="185"/>
      <c r="Y536" s="185"/>
      <c r="Z536" s="185"/>
      <c r="AA536" s="26"/>
      <c r="AB536" s="185"/>
      <c r="AC536" s="185"/>
      <c r="AD536" s="185"/>
      <c r="AE536" s="185"/>
      <c r="AF536" s="185"/>
      <c r="AH536" s="185"/>
      <c r="AI536" s="185"/>
      <c r="AK536" s="185"/>
      <c r="AL536" s="185"/>
      <c r="AM536" s="185"/>
      <c r="AN536" s="185"/>
      <c r="AO536" s="185"/>
      <c r="AP536" s="185"/>
      <c r="AQ536" s="185"/>
      <c r="AR536" s="185"/>
      <c r="AS536" s="185"/>
      <c r="AT536" s="185"/>
      <c r="AU536" s="185"/>
      <c r="AV536" s="185"/>
      <c r="AW536" s="185"/>
      <c r="AX536" s="185"/>
      <c r="AY536" s="185"/>
      <c r="AZ536" s="185"/>
      <c r="BA536" s="185"/>
      <c r="BB536" s="185"/>
      <c r="BC536" s="185"/>
      <c r="BD536" s="185"/>
      <c r="BE536" s="185"/>
      <c r="BF536" s="185"/>
      <c r="BG536" s="185"/>
      <c r="BH536" s="185"/>
      <c r="BI536" s="185"/>
      <c r="BJ536" s="185"/>
    </row>
    <row r="537" spans="1:62" x14ac:dyDescent="0.3">
      <c r="A537" s="24">
        <f t="shared" si="77"/>
        <v>38</v>
      </c>
      <c r="B537" s="86">
        <f t="shared" si="80"/>
        <v>4.6142772132782093E-3</v>
      </c>
      <c r="C537" s="23">
        <f t="shared" si="81"/>
        <v>1</v>
      </c>
      <c r="D537" s="23">
        <f t="shared" si="78"/>
        <v>0</v>
      </c>
      <c r="F537" s="86">
        <f t="shared" si="82"/>
        <v>1.0107410371577459E-2</v>
      </c>
      <c r="G537" s="23">
        <f t="shared" si="83"/>
        <v>1</v>
      </c>
      <c r="H537" s="23">
        <f t="shared" si="79"/>
        <v>0</v>
      </c>
      <c r="I537" s="185"/>
      <c r="J537" s="185"/>
      <c r="L537" s="185"/>
      <c r="M537" s="185"/>
      <c r="N537" s="185"/>
      <c r="O537" s="185"/>
      <c r="P537" s="185"/>
      <c r="Q537" s="185"/>
      <c r="R537" s="185"/>
      <c r="S537" s="185"/>
      <c r="U537" s="185"/>
      <c r="V537" s="185"/>
      <c r="X537" s="185"/>
      <c r="Y537" s="185"/>
      <c r="Z537" s="185"/>
      <c r="AA537" s="26"/>
      <c r="AB537" s="185"/>
      <c r="AC537" s="185"/>
      <c r="AD537" s="185"/>
      <c r="AE537" s="185"/>
      <c r="AF537" s="185"/>
      <c r="AH537" s="185"/>
      <c r="AI537" s="185"/>
      <c r="AK537" s="185"/>
      <c r="AL537" s="185"/>
      <c r="AM537" s="185"/>
      <c r="AN537" s="185"/>
      <c r="AO537" s="185"/>
      <c r="AP537" s="185"/>
      <c r="AQ537" s="185"/>
      <c r="AR537" s="185"/>
      <c r="AS537" s="185"/>
      <c r="AT537" s="185"/>
      <c r="AU537" s="185"/>
      <c r="AV537" s="185"/>
      <c r="AW537" s="185"/>
      <c r="AX537" s="185"/>
      <c r="AY537" s="185"/>
      <c r="AZ537" s="185"/>
      <c r="BA537" s="185"/>
      <c r="BB537" s="185"/>
      <c r="BC537" s="185"/>
      <c r="BD537" s="185"/>
      <c r="BE537" s="185"/>
      <c r="BF537" s="185"/>
      <c r="BG537" s="185"/>
      <c r="BH537" s="185"/>
      <c r="BI537" s="185"/>
      <c r="BJ537" s="185"/>
    </row>
    <row r="538" spans="1:62" x14ac:dyDescent="0.3">
      <c r="A538" s="24">
        <f t="shared" si="77"/>
        <v>39</v>
      </c>
      <c r="B538" s="86">
        <f t="shared" si="80"/>
        <v>4.6009526231440192E-3</v>
      </c>
      <c r="C538" s="23">
        <f t="shared" si="81"/>
        <v>0.99999999999999978</v>
      </c>
      <c r="D538" s="23">
        <f t="shared" si="78"/>
        <v>1.0216167074848002E-18</v>
      </c>
      <c r="F538" s="86">
        <f t="shared" si="82"/>
        <v>1.0111095896508191E-2</v>
      </c>
      <c r="G538" s="23">
        <f t="shared" si="83"/>
        <v>0.99999999999999978</v>
      </c>
      <c r="H538" s="23">
        <f t="shared" si="79"/>
        <v>2.2451142936992665E-18</v>
      </c>
      <c r="I538" s="185"/>
      <c r="J538" s="185"/>
      <c r="L538" s="185"/>
      <c r="M538" s="185"/>
      <c r="N538" s="185"/>
      <c r="O538" s="185"/>
      <c r="P538" s="185"/>
      <c r="Q538" s="185"/>
      <c r="R538" s="185"/>
      <c r="S538" s="185"/>
      <c r="U538" s="185"/>
      <c r="V538" s="185"/>
      <c r="X538" s="185"/>
      <c r="Y538" s="185"/>
      <c r="Z538" s="185"/>
      <c r="AA538" s="26"/>
      <c r="AB538" s="185"/>
      <c r="AC538" s="185"/>
      <c r="AD538" s="185"/>
      <c r="AE538" s="185"/>
      <c r="AF538" s="185"/>
      <c r="AH538" s="185"/>
      <c r="AI538" s="185"/>
      <c r="AK538" s="185"/>
      <c r="AL538" s="185"/>
      <c r="AM538" s="185"/>
      <c r="AN538" s="185"/>
      <c r="AO538" s="185"/>
      <c r="AP538" s="185"/>
      <c r="AQ538" s="185"/>
      <c r="AR538" s="185"/>
      <c r="AS538" s="185"/>
      <c r="AT538" s="185"/>
      <c r="AU538" s="185"/>
      <c r="AV538" s="185"/>
      <c r="AW538" s="185"/>
      <c r="AX538" s="185"/>
      <c r="AY538" s="185"/>
      <c r="AZ538" s="185"/>
      <c r="BA538" s="185"/>
      <c r="BB538" s="185"/>
      <c r="BC538" s="185"/>
      <c r="BD538" s="185"/>
      <c r="BE538" s="185"/>
      <c r="BF538" s="185"/>
      <c r="BG538" s="185"/>
      <c r="BH538" s="185"/>
      <c r="BI538" s="185"/>
      <c r="BJ538" s="185"/>
    </row>
    <row r="539" spans="1:62" x14ac:dyDescent="0.3">
      <c r="A539" s="24">
        <f t="shared" si="77"/>
        <v>40</v>
      </c>
      <c r="B539" s="86">
        <f t="shared" si="80"/>
        <v>4.6001021173907733E-3</v>
      </c>
      <c r="C539" s="23">
        <f t="shared" si="81"/>
        <v>1</v>
      </c>
      <c r="D539" s="23">
        <f t="shared" si="78"/>
        <v>0</v>
      </c>
      <c r="F539" s="86">
        <f t="shared" si="82"/>
        <v>1.0105709360070967E-2</v>
      </c>
      <c r="G539" s="23">
        <f t="shared" si="83"/>
        <v>1</v>
      </c>
      <c r="H539" s="23">
        <f t="shared" si="79"/>
        <v>0</v>
      </c>
      <c r="I539" s="185"/>
      <c r="J539" s="185"/>
      <c r="L539" s="185"/>
      <c r="M539" s="185"/>
      <c r="N539" s="185"/>
      <c r="O539" s="185"/>
      <c r="P539" s="185"/>
      <c r="Q539" s="185"/>
      <c r="R539" s="185"/>
      <c r="S539" s="185"/>
      <c r="U539" s="185"/>
      <c r="V539" s="185"/>
      <c r="X539" s="185"/>
      <c r="Y539" s="185"/>
      <c r="Z539" s="185"/>
      <c r="AA539" s="26"/>
      <c r="AB539" s="185"/>
      <c r="AC539" s="185"/>
      <c r="AD539" s="185"/>
      <c r="AE539" s="185"/>
      <c r="AF539" s="185"/>
      <c r="AH539" s="185"/>
      <c r="AI539" s="185"/>
      <c r="AK539" s="185"/>
      <c r="AL539" s="185"/>
      <c r="AM539" s="185"/>
      <c r="AN539" s="185"/>
      <c r="AO539" s="185"/>
      <c r="AP539" s="185"/>
      <c r="AQ539" s="185"/>
      <c r="AR539" s="185"/>
      <c r="AS539" s="185"/>
      <c r="AT539" s="185"/>
      <c r="AU539" s="185"/>
      <c r="AV539" s="185"/>
      <c r="AW539" s="185"/>
      <c r="AX539" s="185"/>
      <c r="AY539" s="185"/>
      <c r="AZ539" s="185"/>
      <c r="BA539" s="185"/>
      <c r="BB539" s="185"/>
      <c r="BC539" s="185"/>
      <c r="BD539" s="185"/>
      <c r="BE539" s="185"/>
      <c r="BF539" s="185"/>
      <c r="BG539" s="185"/>
      <c r="BH539" s="185"/>
      <c r="BI539" s="185"/>
      <c r="BJ539" s="185"/>
    </row>
    <row r="540" spans="1:62" x14ac:dyDescent="0.3">
      <c r="A540" s="24">
        <f t="shared" si="77"/>
        <v>41</v>
      </c>
      <c r="B540" s="86">
        <f t="shared" si="80"/>
        <v>4.5246906072696127E-3</v>
      </c>
      <c r="C540" s="23">
        <f t="shared" si="81"/>
        <v>1</v>
      </c>
      <c r="D540" s="23">
        <f t="shared" si="78"/>
        <v>0</v>
      </c>
      <c r="F540" s="86">
        <f t="shared" si="82"/>
        <v>1.0131224532668352E-2</v>
      </c>
      <c r="G540" s="23">
        <f t="shared" si="83"/>
        <v>1</v>
      </c>
      <c r="H540" s="23">
        <f t="shared" si="79"/>
        <v>0</v>
      </c>
      <c r="I540" s="185"/>
      <c r="J540" s="185"/>
      <c r="L540" s="185"/>
      <c r="M540" s="185"/>
      <c r="N540" s="185"/>
      <c r="O540" s="185"/>
      <c r="P540" s="185"/>
      <c r="Q540" s="185"/>
      <c r="R540" s="185"/>
      <c r="S540" s="185"/>
      <c r="U540" s="185"/>
      <c r="V540" s="185"/>
      <c r="X540" s="185"/>
      <c r="Y540" s="185"/>
      <c r="Z540" s="185"/>
      <c r="AA540" s="26"/>
      <c r="AB540" s="185"/>
      <c r="AC540" s="185"/>
      <c r="AD540" s="185"/>
      <c r="AE540" s="185"/>
      <c r="AF540" s="185"/>
      <c r="AH540" s="185"/>
      <c r="AI540" s="185"/>
      <c r="AK540" s="185"/>
      <c r="AL540" s="185"/>
      <c r="AM540" s="185"/>
      <c r="AN540" s="185"/>
      <c r="AO540" s="185"/>
      <c r="AP540" s="185"/>
      <c r="AQ540" s="185"/>
      <c r="AR540" s="185"/>
      <c r="AS540" s="185"/>
      <c r="AT540" s="185"/>
      <c r="AU540" s="185"/>
      <c r="AV540" s="185"/>
      <c r="AW540" s="185"/>
      <c r="AX540" s="185"/>
      <c r="AY540" s="185"/>
      <c r="AZ540" s="185"/>
      <c r="BA540" s="185"/>
      <c r="BB540" s="185"/>
      <c r="BC540" s="185"/>
      <c r="BD540" s="185"/>
      <c r="BE540" s="185"/>
      <c r="BF540" s="185"/>
      <c r="BG540" s="185"/>
      <c r="BH540" s="185"/>
      <c r="BI540" s="185"/>
      <c r="BJ540" s="185"/>
    </row>
    <row r="541" spans="1:62" x14ac:dyDescent="0.3">
      <c r="A541" s="24">
        <f t="shared" si="77"/>
        <v>42</v>
      </c>
      <c r="B541" s="86">
        <f t="shared" si="80"/>
        <v>4.3818056407242565E-3</v>
      </c>
      <c r="C541" s="23">
        <f t="shared" si="81"/>
        <v>1</v>
      </c>
      <c r="D541" s="23">
        <f t="shared" si="78"/>
        <v>0</v>
      </c>
      <c r="F541" s="86">
        <f t="shared" si="82"/>
        <v>9.8162539020495206E-3</v>
      </c>
      <c r="G541" s="23">
        <f t="shared" si="83"/>
        <v>1</v>
      </c>
      <c r="H541" s="23">
        <f t="shared" si="79"/>
        <v>0</v>
      </c>
      <c r="I541" s="185"/>
      <c r="J541" s="185"/>
      <c r="L541" s="185"/>
      <c r="M541" s="185"/>
      <c r="N541" s="185"/>
      <c r="O541" s="185"/>
      <c r="P541" s="185"/>
      <c r="Q541" s="185"/>
      <c r="R541" s="185"/>
      <c r="S541" s="185"/>
      <c r="U541" s="185"/>
      <c r="V541" s="185"/>
      <c r="X541" s="185"/>
      <c r="Y541" s="185"/>
      <c r="Z541" s="185"/>
      <c r="AA541" s="26"/>
      <c r="AB541" s="185"/>
      <c r="AC541" s="185"/>
      <c r="AD541" s="185"/>
      <c r="AE541" s="185"/>
      <c r="AF541" s="185"/>
      <c r="AH541" s="185"/>
      <c r="AI541" s="185"/>
      <c r="AK541" s="185"/>
      <c r="AL541" s="185"/>
      <c r="AM541" s="185"/>
      <c r="AN541" s="185"/>
      <c r="AO541" s="185"/>
      <c r="AP541" s="185"/>
      <c r="AQ541" s="185"/>
      <c r="AR541" s="185"/>
      <c r="AS541" s="185"/>
      <c r="AT541" s="185"/>
      <c r="AU541" s="185"/>
      <c r="AV541" s="185"/>
      <c r="AW541" s="185"/>
      <c r="AX541" s="185"/>
      <c r="AY541" s="185"/>
      <c r="AZ541" s="185"/>
      <c r="BA541" s="185"/>
      <c r="BB541" s="185"/>
      <c r="BC541" s="185"/>
      <c r="BD541" s="185"/>
      <c r="BE541" s="185"/>
      <c r="BF541" s="185"/>
      <c r="BG541" s="185"/>
      <c r="BH541" s="185"/>
      <c r="BI541" s="185"/>
      <c r="BJ541" s="185"/>
    </row>
    <row r="542" spans="1:62" x14ac:dyDescent="0.3">
      <c r="A542" s="24">
        <f t="shared" si="77"/>
        <v>43</v>
      </c>
      <c r="B542" s="86">
        <f t="shared" si="80"/>
        <v>4.2581988045858133E-3</v>
      </c>
      <c r="C542" s="23">
        <f t="shared" si="81"/>
        <v>0.99999999999999978</v>
      </c>
      <c r="D542" s="23">
        <f t="shared" si="78"/>
        <v>9.455100712564975E-19</v>
      </c>
      <c r="F542" s="86">
        <f t="shared" si="82"/>
        <v>9.6886780390625961E-3</v>
      </c>
      <c r="G542" s="23">
        <f t="shared" si="83"/>
        <v>0.99999999999999978</v>
      </c>
      <c r="H542" s="23">
        <f t="shared" si="79"/>
        <v>2.1513186874294812E-18</v>
      </c>
      <c r="I542" s="185"/>
      <c r="J542" s="185"/>
      <c r="L542" s="185"/>
      <c r="M542" s="185"/>
      <c r="N542" s="185"/>
      <c r="O542" s="185"/>
      <c r="P542" s="185"/>
      <c r="Q542" s="185"/>
      <c r="R542" s="185"/>
      <c r="S542" s="185"/>
      <c r="U542" s="185"/>
      <c r="V542" s="185"/>
      <c r="X542" s="185"/>
      <c r="Y542" s="185"/>
      <c r="Z542" s="185"/>
      <c r="AA542" s="26"/>
      <c r="AB542" s="185"/>
      <c r="AC542" s="185"/>
      <c r="AD542" s="185"/>
      <c r="AE542" s="185"/>
      <c r="AF542" s="185"/>
      <c r="AH542" s="185"/>
      <c r="AI542" s="185"/>
      <c r="AK542" s="185"/>
      <c r="AL542" s="185"/>
      <c r="AM542" s="185"/>
      <c r="AN542" s="185"/>
      <c r="AO542" s="185"/>
      <c r="AP542" s="185"/>
      <c r="AQ542" s="185"/>
      <c r="AR542" s="185"/>
      <c r="AS542" s="185"/>
      <c r="AT542" s="185"/>
      <c r="AU542" s="185"/>
      <c r="AV542" s="185"/>
      <c r="AW542" s="185"/>
      <c r="AX542" s="185"/>
      <c r="AY542" s="185"/>
      <c r="AZ542" s="185"/>
      <c r="BA542" s="185"/>
      <c r="BB542" s="185"/>
      <c r="BC542" s="185"/>
      <c r="BD542" s="185"/>
      <c r="BE542" s="185"/>
      <c r="BF542" s="185"/>
      <c r="BG542" s="185"/>
      <c r="BH542" s="185"/>
      <c r="BI542" s="185"/>
      <c r="BJ542" s="185"/>
    </row>
    <row r="543" spans="1:62" x14ac:dyDescent="0.3">
      <c r="A543" s="24">
        <f t="shared" si="77"/>
        <v>44</v>
      </c>
      <c r="B543" s="86">
        <f t="shared" si="80"/>
        <v>4.1558546122785244E-3</v>
      </c>
      <c r="C543" s="23">
        <f t="shared" si="81"/>
        <v>1</v>
      </c>
      <c r="D543" s="23">
        <f t="shared" si="78"/>
        <v>0</v>
      </c>
      <c r="F543" s="86">
        <f t="shared" si="82"/>
        <v>9.6370806900323274E-3</v>
      </c>
      <c r="G543" s="23">
        <f t="shared" si="83"/>
        <v>1</v>
      </c>
      <c r="H543" s="23">
        <f t="shared" si="79"/>
        <v>0</v>
      </c>
      <c r="I543" s="185"/>
      <c r="J543" s="185"/>
      <c r="L543" s="185"/>
      <c r="M543" s="185"/>
      <c r="N543" s="185"/>
      <c r="O543" s="185"/>
      <c r="P543" s="185"/>
      <c r="Q543" s="185"/>
      <c r="R543" s="185"/>
      <c r="S543" s="185"/>
      <c r="U543" s="185"/>
      <c r="V543" s="185"/>
      <c r="X543" s="185"/>
      <c r="Y543" s="185"/>
      <c r="Z543" s="185"/>
      <c r="AA543" s="26"/>
      <c r="AB543" s="185"/>
      <c r="AC543" s="185"/>
      <c r="AD543" s="185"/>
      <c r="AE543" s="185"/>
      <c r="AF543" s="185"/>
      <c r="AH543" s="185"/>
      <c r="AI543" s="185"/>
      <c r="AK543" s="185"/>
      <c r="AL543" s="185"/>
      <c r="AM543" s="185"/>
      <c r="AN543" s="185"/>
      <c r="AO543" s="185"/>
      <c r="AP543" s="185"/>
      <c r="AQ543" s="185"/>
      <c r="AR543" s="185"/>
      <c r="AS543" s="185"/>
      <c r="AT543" s="185"/>
      <c r="AU543" s="185"/>
      <c r="AV543" s="185"/>
      <c r="AW543" s="185"/>
      <c r="AX543" s="185"/>
      <c r="AY543" s="185"/>
      <c r="AZ543" s="185"/>
      <c r="BA543" s="185"/>
      <c r="BB543" s="185"/>
      <c r="BC543" s="185"/>
      <c r="BD543" s="185"/>
      <c r="BE543" s="185"/>
      <c r="BF543" s="185"/>
      <c r="BG543" s="185"/>
      <c r="BH543" s="185"/>
      <c r="BI543" s="185"/>
      <c r="BJ543" s="185"/>
    </row>
    <row r="544" spans="1:62" x14ac:dyDescent="0.3">
      <c r="A544" s="24">
        <f t="shared" si="77"/>
        <v>45</v>
      </c>
      <c r="B544" s="86">
        <f t="shared" si="80"/>
        <v>4.0393353240837995E-3</v>
      </c>
      <c r="C544" s="23">
        <f t="shared" si="81"/>
        <v>1.0000000000000002</v>
      </c>
      <c r="D544" s="23">
        <f t="shared" si="78"/>
        <v>8.9691261619591057E-19</v>
      </c>
      <c r="F544" s="86">
        <f t="shared" si="82"/>
        <v>9.3541457761191025E-3</v>
      </c>
      <c r="G544" s="23">
        <f t="shared" si="83"/>
        <v>1.0000000000000002</v>
      </c>
      <c r="H544" s="23">
        <f t="shared" si="79"/>
        <v>2.0770376032695165E-18</v>
      </c>
      <c r="I544" s="185"/>
      <c r="J544" s="185"/>
      <c r="L544" s="185"/>
      <c r="M544" s="185"/>
      <c r="N544" s="185"/>
      <c r="O544" s="185"/>
      <c r="P544" s="185"/>
      <c r="Q544" s="185"/>
      <c r="R544" s="185"/>
      <c r="S544" s="185"/>
      <c r="U544" s="185"/>
      <c r="V544" s="185"/>
      <c r="X544" s="185"/>
      <c r="Y544" s="185"/>
      <c r="Z544" s="185"/>
      <c r="AA544" s="26"/>
      <c r="AB544" s="185"/>
      <c r="AC544" s="185"/>
      <c r="AD544" s="185"/>
      <c r="AE544" s="185"/>
      <c r="AF544" s="185"/>
      <c r="AH544" s="185"/>
      <c r="AI544" s="185"/>
      <c r="AK544" s="185"/>
      <c r="AL544" s="185"/>
      <c r="AM544" s="185"/>
      <c r="AN544" s="185"/>
      <c r="AO544" s="185"/>
      <c r="AP544" s="185"/>
      <c r="AQ544" s="185"/>
      <c r="AR544" s="185"/>
      <c r="AS544" s="185"/>
      <c r="AT544" s="185"/>
      <c r="AU544" s="185"/>
      <c r="AV544" s="185"/>
      <c r="AW544" s="185"/>
      <c r="AX544" s="185"/>
      <c r="AY544" s="185"/>
      <c r="AZ544" s="185"/>
      <c r="BA544" s="185"/>
      <c r="BB544" s="185"/>
      <c r="BC544" s="185"/>
      <c r="BD544" s="185"/>
      <c r="BE544" s="185"/>
      <c r="BF544" s="185"/>
      <c r="BG544" s="185"/>
      <c r="BH544" s="185"/>
      <c r="BI544" s="185"/>
      <c r="BJ544" s="185"/>
    </row>
    <row r="545" spans="1:62" x14ac:dyDescent="0.3">
      <c r="A545" s="24">
        <f t="shared" si="77"/>
        <v>46</v>
      </c>
      <c r="B545" s="86">
        <f t="shared" si="80"/>
        <v>3.9395426490362491E-3</v>
      </c>
      <c r="C545" s="23">
        <f t="shared" si="81"/>
        <v>1</v>
      </c>
      <c r="D545" s="23">
        <f t="shared" si="78"/>
        <v>0</v>
      </c>
      <c r="F545" s="86">
        <f t="shared" si="82"/>
        <v>9.2673941892879932E-3</v>
      </c>
      <c r="G545" s="23">
        <f t="shared" si="83"/>
        <v>1</v>
      </c>
      <c r="H545" s="23">
        <f t="shared" si="79"/>
        <v>0</v>
      </c>
      <c r="I545" s="185"/>
      <c r="J545" s="185"/>
      <c r="L545" s="185"/>
      <c r="M545" s="185"/>
      <c r="N545" s="185"/>
      <c r="O545" s="185"/>
      <c r="P545" s="185"/>
      <c r="Q545" s="185"/>
      <c r="R545" s="185"/>
      <c r="S545" s="185"/>
      <c r="U545" s="185"/>
      <c r="V545" s="185"/>
      <c r="X545" s="185"/>
      <c r="Y545" s="185"/>
      <c r="Z545" s="185"/>
      <c r="AA545" s="26"/>
      <c r="AB545" s="185"/>
      <c r="AC545" s="185"/>
      <c r="AD545" s="185"/>
      <c r="AE545" s="185"/>
      <c r="AF545" s="185"/>
      <c r="AH545" s="185"/>
      <c r="AI545" s="185"/>
      <c r="AK545" s="185"/>
      <c r="AL545" s="185"/>
      <c r="AM545" s="185"/>
      <c r="AN545" s="185"/>
      <c r="AO545" s="185"/>
      <c r="AP545" s="185"/>
      <c r="AQ545" s="185"/>
      <c r="AR545" s="185"/>
      <c r="AS545" s="185"/>
      <c r="AT545" s="185"/>
      <c r="AU545" s="185"/>
      <c r="AV545" s="185"/>
      <c r="AW545" s="185"/>
      <c r="AX545" s="185"/>
      <c r="AY545" s="185"/>
      <c r="AZ545" s="185"/>
      <c r="BA545" s="185"/>
      <c r="BB545" s="185"/>
      <c r="BC545" s="185"/>
      <c r="BD545" s="185"/>
      <c r="BE545" s="185"/>
      <c r="BF545" s="185"/>
      <c r="BG545" s="185"/>
      <c r="BH545" s="185"/>
      <c r="BI545" s="185"/>
      <c r="BJ545" s="185"/>
    </row>
    <row r="546" spans="1:62" x14ac:dyDescent="0.3">
      <c r="A546" s="24">
        <f t="shared" si="77"/>
        <v>47</v>
      </c>
      <c r="B546" s="86">
        <f t="shared" si="80"/>
        <v>3.8250078742657653E-3</v>
      </c>
      <c r="C546" s="23">
        <f t="shared" si="81"/>
        <v>1</v>
      </c>
      <c r="D546" s="23">
        <f t="shared" si="78"/>
        <v>0</v>
      </c>
      <c r="F546" s="86">
        <f t="shared" si="82"/>
        <v>9.407160634738114E-3</v>
      </c>
      <c r="G546" s="23">
        <f t="shared" si="83"/>
        <v>1</v>
      </c>
      <c r="H546" s="23">
        <f t="shared" si="79"/>
        <v>0</v>
      </c>
      <c r="I546" s="185"/>
      <c r="J546" s="185"/>
      <c r="L546" s="185"/>
      <c r="M546" s="185"/>
      <c r="N546" s="185"/>
      <c r="O546" s="185"/>
      <c r="P546" s="185"/>
      <c r="Q546" s="185"/>
      <c r="R546" s="185"/>
      <c r="S546" s="185"/>
      <c r="U546" s="185"/>
      <c r="V546" s="185"/>
      <c r="X546" s="185"/>
      <c r="Y546" s="185"/>
      <c r="Z546" s="185"/>
      <c r="AA546" s="26"/>
      <c r="AB546" s="185"/>
      <c r="AC546" s="185"/>
      <c r="AD546" s="185"/>
      <c r="AE546" s="185"/>
      <c r="AF546" s="185"/>
      <c r="AH546" s="185"/>
      <c r="AI546" s="185"/>
      <c r="AK546" s="185"/>
      <c r="AL546" s="185"/>
      <c r="AM546" s="185"/>
      <c r="AN546" s="185"/>
      <c r="AO546" s="185"/>
      <c r="AP546" s="185"/>
      <c r="AQ546" s="185"/>
      <c r="AR546" s="185"/>
      <c r="AS546" s="185"/>
      <c r="AT546" s="185"/>
      <c r="AU546" s="185"/>
      <c r="AV546" s="185"/>
      <c r="AW546" s="185"/>
      <c r="AX546" s="185"/>
      <c r="AY546" s="185"/>
      <c r="AZ546" s="185"/>
      <c r="BA546" s="185"/>
      <c r="BB546" s="185"/>
      <c r="BC546" s="185"/>
      <c r="BD546" s="185"/>
      <c r="BE546" s="185"/>
      <c r="BF546" s="185"/>
      <c r="BG546" s="185"/>
      <c r="BH546" s="185"/>
      <c r="BI546" s="185"/>
      <c r="BJ546" s="185"/>
    </row>
    <row r="547" spans="1:62" x14ac:dyDescent="0.3">
      <c r="A547" s="24">
        <f t="shared" si="77"/>
        <v>48</v>
      </c>
      <c r="B547" s="86">
        <f t="shared" si="80"/>
        <v>3.6625612753957474E-3</v>
      </c>
      <c r="C547" s="23">
        <f t="shared" si="81"/>
        <v>0.99999999999999989</v>
      </c>
      <c r="D547" s="23">
        <f t="shared" si="78"/>
        <v>4.0662598570448376E-19</v>
      </c>
      <c r="F547" s="86">
        <f t="shared" si="82"/>
        <v>9.1602304643789764E-3</v>
      </c>
      <c r="G547" s="23">
        <f t="shared" si="83"/>
        <v>0.99999999999999978</v>
      </c>
      <c r="H547" s="23">
        <f t="shared" si="79"/>
        <v>2.0339797544852659E-18</v>
      </c>
      <c r="I547" s="185"/>
      <c r="J547" s="185"/>
      <c r="L547" s="185"/>
      <c r="M547" s="185"/>
      <c r="N547" s="185"/>
      <c r="O547" s="185"/>
      <c r="P547" s="185"/>
      <c r="Q547" s="185"/>
      <c r="R547" s="185"/>
      <c r="S547" s="185"/>
      <c r="U547" s="185"/>
      <c r="V547" s="185"/>
      <c r="X547" s="185"/>
      <c r="Y547" s="185"/>
      <c r="Z547" s="185"/>
      <c r="AA547" s="26"/>
      <c r="AB547" s="185"/>
      <c r="AC547" s="185"/>
      <c r="AD547" s="185"/>
      <c r="AE547" s="185"/>
      <c r="AF547" s="185"/>
      <c r="AH547" s="185"/>
      <c r="AI547" s="185"/>
      <c r="AK547" s="185"/>
      <c r="AL547" s="185"/>
      <c r="AM547" s="185"/>
      <c r="AN547" s="185"/>
      <c r="AO547" s="185"/>
      <c r="AP547" s="185"/>
      <c r="AQ547" s="185"/>
      <c r="AR547" s="185"/>
      <c r="AS547" s="185"/>
      <c r="AT547" s="185"/>
      <c r="AU547" s="185"/>
      <c r="AV547" s="185"/>
      <c r="AW547" s="185"/>
      <c r="AX547" s="185"/>
      <c r="AY547" s="185"/>
      <c r="AZ547" s="185"/>
      <c r="BA547" s="185"/>
      <c r="BB547" s="185"/>
      <c r="BC547" s="185"/>
      <c r="BD547" s="185"/>
      <c r="BE547" s="185"/>
      <c r="BF547" s="185"/>
      <c r="BG547" s="185"/>
      <c r="BH547" s="185"/>
      <c r="BI547" s="185"/>
      <c r="BJ547" s="185"/>
    </row>
    <row r="548" spans="1:62" x14ac:dyDescent="0.3">
      <c r="A548" s="24">
        <f t="shared" si="77"/>
        <v>49</v>
      </c>
      <c r="B548" s="86">
        <f t="shared" si="80"/>
        <v>3.4485173274954616E-3</v>
      </c>
      <c r="C548" s="23">
        <f t="shared" si="81"/>
        <v>1</v>
      </c>
      <c r="D548" s="23">
        <f t="shared" si="78"/>
        <v>0</v>
      </c>
      <c r="F548" s="86">
        <f t="shared" si="82"/>
        <v>8.2689004349769928E-3</v>
      </c>
      <c r="G548" s="23">
        <f t="shared" si="83"/>
        <v>1</v>
      </c>
      <c r="H548" s="23">
        <f t="shared" si="79"/>
        <v>0</v>
      </c>
      <c r="I548" s="185"/>
      <c r="J548" s="185"/>
      <c r="L548" s="185"/>
      <c r="M548" s="185"/>
      <c r="N548" s="185"/>
      <c r="O548" s="185"/>
      <c r="P548" s="185"/>
      <c r="Q548" s="185"/>
      <c r="R548" s="185"/>
      <c r="S548" s="185"/>
      <c r="U548" s="185"/>
      <c r="V548" s="185"/>
      <c r="X548" s="185"/>
      <c r="Y548" s="185"/>
      <c r="Z548" s="185"/>
      <c r="AA548" s="26"/>
      <c r="AB548" s="185"/>
      <c r="AC548" s="185"/>
      <c r="AD548" s="185"/>
      <c r="AE548" s="185"/>
      <c r="AF548" s="185"/>
      <c r="AH548" s="185"/>
      <c r="AI548" s="185"/>
      <c r="AK548" s="185"/>
      <c r="AL548" s="185"/>
      <c r="AM548" s="185"/>
      <c r="AN548" s="185"/>
      <c r="AO548" s="185"/>
      <c r="AP548" s="185"/>
      <c r="AQ548" s="185"/>
      <c r="AR548" s="185"/>
      <c r="AS548" s="185"/>
      <c r="AT548" s="185"/>
      <c r="AU548" s="185"/>
      <c r="AV548" s="185"/>
      <c r="AW548" s="185"/>
      <c r="AX548" s="185"/>
      <c r="AY548" s="185"/>
      <c r="AZ548" s="185"/>
      <c r="BA548" s="185"/>
      <c r="BB548" s="185"/>
      <c r="BC548" s="185"/>
      <c r="BD548" s="185"/>
      <c r="BE548" s="185"/>
      <c r="BF548" s="185"/>
      <c r="BG548" s="185"/>
      <c r="BH548" s="185"/>
      <c r="BI548" s="185"/>
      <c r="BJ548" s="185"/>
    </row>
    <row r="549" spans="1:62" x14ac:dyDescent="0.3">
      <c r="A549" s="24">
        <f t="shared" si="77"/>
        <v>50</v>
      </c>
      <c r="B549" s="86">
        <f t="shared" si="80"/>
        <v>3.3274620086167573E-3</v>
      </c>
      <c r="C549" s="23">
        <f t="shared" si="81"/>
        <v>1</v>
      </c>
      <c r="D549" s="23">
        <f t="shared" si="78"/>
        <v>0</v>
      </c>
      <c r="F549" s="86">
        <f t="shared" si="82"/>
        <v>8.1226134454186524E-3</v>
      </c>
      <c r="G549" s="23">
        <f t="shared" si="83"/>
        <v>1</v>
      </c>
      <c r="H549" s="23">
        <f t="shared" si="79"/>
        <v>0</v>
      </c>
      <c r="I549" s="185"/>
      <c r="J549" s="185"/>
      <c r="L549" s="185"/>
      <c r="M549" s="185"/>
      <c r="N549" s="185"/>
      <c r="O549" s="185"/>
      <c r="P549" s="185"/>
      <c r="Q549" s="185"/>
      <c r="R549" s="185"/>
      <c r="S549" s="185"/>
      <c r="U549" s="185"/>
      <c r="V549" s="185"/>
      <c r="X549" s="185"/>
      <c r="Y549" s="185"/>
      <c r="Z549" s="185"/>
      <c r="AA549" s="26"/>
      <c r="AB549" s="185"/>
      <c r="AC549" s="185"/>
      <c r="AD549" s="185"/>
      <c r="AE549" s="185"/>
      <c r="AF549" s="185"/>
      <c r="AH549" s="185"/>
      <c r="AI549" s="185"/>
      <c r="AK549" s="185"/>
      <c r="AL549" s="185"/>
      <c r="AM549" s="185"/>
      <c r="AN549" s="185"/>
      <c r="AO549" s="185"/>
      <c r="AP549" s="185"/>
      <c r="AQ549" s="185"/>
      <c r="AR549" s="185"/>
      <c r="AS549" s="185"/>
      <c r="AT549" s="185"/>
      <c r="AU549" s="185"/>
      <c r="AV549" s="185"/>
      <c r="AW549" s="185"/>
      <c r="AX549" s="185"/>
      <c r="AY549" s="185"/>
      <c r="AZ549" s="185"/>
      <c r="BA549" s="185"/>
      <c r="BB549" s="185"/>
      <c r="BC549" s="185"/>
      <c r="BD549" s="185"/>
      <c r="BE549" s="185"/>
      <c r="BF549" s="185"/>
      <c r="BG549" s="185"/>
      <c r="BH549" s="185"/>
      <c r="BI549" s="185"/>
      <c r="BJ549" s="185"/>
    </row>
    <row r="550" spans="1:62" x14ac:dyDescent="0.3">
      <c r="A550" s="24">
        <f t="shared" si="77"/>
        <v>51</v>
      </c>
      <c r="B550" s="86">
        <f t="shared" si="80"/>
        <v>3.1979016322055912E-3</v>
      </c>
      <c r="C550" s="23">
        <f t="shared" si="81"/>
        <v>1</v>
      </c>
      <c r="D550" s="23">
        <f t="shared" si="78"/>
        <v>0</v>
      </c>
      <c r="F550" s="86">
        <f t="shared" si="82"/>
        <v>8.125448464596138E-3</v>
      </c>
      <c r="G550" s="23">
        <f t="shared" si="83"/>
        <v>1</v>
      </c>
      <c r="H550" s="23">
        <f t="shared" si="79"/>
        <v>0</v>
      </c>
      <c r="I550" s="185"/>
      <c r="J550" s="185"/>
      <c r="L550" s="185"/>
      <c r="M550" s="185"/>
      <c r="N550" s="185"/>
      <c r="O550" s="185"/>
      <c r="P550" s="185"/>
      <c r="Q550" s="185"/>
      <c r="R550" s="185"/>
      <c r="S550" s="185"/>
      <c r="U550" s="185"/>
      <c r="V550" s="185"/>
      <c r="X550" s="185"/>
      <c r="Y550" s="185"/>
      <c r="Z550" s="185"/>
      <c r="AA550" s="26"/>
      <c r="AB550" s="185"/>
      <c r="AC550" s="185"/>
      <c r="AD550" s="185"/>
      <c r="AE550" s="185"/>
      <c r="AF550" s="185"/>
      <c r="AH550" s="185"/>
      <c r="AI550" s="185"/>
      <c r="AK550" s="185"/>
      <c r="AL550" s="185"/>
      <c r="AM550" s="185"/>
      <c r="AN550" s="185"/>
      <c r="AO550" s="185"/>
      <c r="AP550" s="185"/>
      <c r="AQ550" s="185"/>
      <c r="AR550" s="185"/>
      <c r="AS550" s="185"/>
      <c r="AT550" s="185"/>
      <c r="AU550" s="185"/>
      <c r="AV550" s="185"/>
      <c r="AW550" s="185"/>
      <c r="AX550" s="185"/>
      <c r="AY550" s="185"/>
      <c r="AZ550" s="185"/>
      <c r="BA550" s="185"/>
      <c r="BB550" s="185"/>
      <c r="BC550" s="185"/>
      <c r="BD550" s="185"/>
      <c r="BE550" s="185"/>
      <c r="BF550" s="185"/>
      <c r="BG550" s="185"/>
      <c r="BH550" s="185"/>
      <c r="BI550" s="185"/>
      <c r="BJ550" s="185"/>
    </row>
    <row r="551" spans="1:62" x14ac:dyDescent="0.3">
      <c r="A551" s="24">
        <f t="shared" si="77"/>
        <v>52</v>
      </c>
      <c r="B551" s="86">
        <f t="shared" si="80"/>
        <v>3.0964079456515482E-3</v>
      </c>
      <c r="C551" s="23">
        <f t="shared" si="81"/>
        <v>1.0000000000000002</v>
      </c>
      <c r="D551" s="23">
        <f t="shared" si="78"/>
        <v>6.8754067897892583E-19</v>
      </c>
      <c r="F551" s="86">
        <f t="shared" si="82"/>
        <v>8.1484121199337858E-3</v>
      </c>
      <c r="G551" s="23">
        <f t="shared" si="83"/>
        <v>1.0000000000000002</v>
      </c>
      <c r="H551" s="23">
        <f t="shared" si="79"/>
        <v>1.8093109499370343E-18</v>
      </c>
      <c r="I551" s="185"/>
      <c r="J551" s="185"/>
      <c r="L551" s="185"/>
      <c r="M551" s="185"/>
      <c r="N551" s="185"/>
      <c r="O551" s="185"/>
      <c r="P551" s="185"/>
      <c r="Q551" s="185"/>
      <c r="R551" s="185"/>
      <c r="S551" s="185"/>
      <c r="U551" s="185"/>
      <c r="V551" s="185"/>
      <c r="X551" s="185"/>
      <c r="Y551" s="185"/>
      <c r="Z551" s="185"/>
      <c r="AA551" s="26"/>
      <c r="AB551" s="185"/>
      <c r="AC551" s="185"/>
      <c r="AD551" s="185"/>
      <c r="AE551" s="185"/>
      <c r="AF551" s="185"/>
      <c r="AH551" s="185"/>
      <c r="AI551" s="185"/>
      <c r="AK551" s="185"/>
      <c r="AL551" s="185"/>
      <c r="AM551" s="185"/>
      <c r="AN551" s="185"/>
      <c r="AO551" s="185"/>
      <c r="AP551" s="185"/>
      <c r="AQ551" s="185"/>
      <c r="AR551" s="185"/>
      <c r="AS551" s="185"/>
      <c r="AT551" s="185"/>
      <c r="AU551" s="185"/>
      <c r="AV551" s="185"/>
      <c r="AW551" s="185"/>
      <c r="AX551" s="185"/>
      <c r="AY551" s="185"/>
      <c r="AZ551" s="185"/>
      <c r="BA551" s="185"/>
      <c r="BB551" s="185"/>
      <c r="BC551" s="185"/>
      <c r="BD551" s="185"/>
      <c r="BE551" s="185"/>
      <c r="BF551" s="185"/>
      <c r="BG551" s="185"/>
      <c r="BH551" s="185"/>
      <c r="BI551" s="185"/>
      <c r="BJ551" s="185"/>
    </row>
    <row r="552" spans="1:62" x14ac:dyDescent="0.3">
      <c r="A552" s="24">
        <f t="shared" si="77"/>
        <v>53</v>
      </c>
      <c r="B552" s="86">
        <f t="shared" si="80"/>
        <v>3.018161416352901E-3</v>
      </c>
      <c r="C552" s="23">
        <f t="shared" si="81"/>
        <v>1</v>
      </c>
      <c r="D552" s="23">
        <f t="shared" si="78"/>
        <v>0</v>
      </c>
      <c r="F552" s="86">
        <f t="shared" si="82"/>
        <v>8.1112733687087029E-3</v>
      </c>
      <c r="G552" s="23">
        <f t="shared" si="83"/>
        <v>1</v>
      </c>
      <c r="H552" s="23">
        <f t="shared" si="79"/>
        <v>0</v>
      </c>
      <c r="I552" s="185"/>
      <c r="J552" s="185"/>
      <c r="L552" s="185"/>
      <c r="M552" s="185"/>
      <c r="N552" s="185"/>
      <c r="O552" s="185"/>
      <c r="P552" s="185"/>
      <c r="Q552" s="185"/>
      <c r="R552" s="185"/>
      <c r="S552" s="185"/>
      <c r="U552" s="185"/>
      <c r="V552" s="185"/>
      <c r="X552" s="185"/>
      <c r="Y552" s="185"/>
      <c r="Z552" s="185"/>
      <c r="AA552" s="26"/>
      <c r="AB552" s="185"/>
      <c r="AC552" s="185"/>
      <c r="AD552" s="185"/>
      <c r="AE552" s="185"/>
      <c r="AF552" s="185"/>
      <c r="AH552" s="185"/>
      <c r="AI552" s="185"/>
      <c r="AK552" s="185"/>
      <c r="AL552" s="185"/>
      <c r="AM552" s="185"/>
      <c r="AN552" s="185"/>
      <c r="AO552" s="185"/>
      <c r="AP552" s="185"/>
      <c r="AQ552" s="185"/>
      <c r="AR552" s="185"/>
      <c r="AS552" s="185"/>
      <c r="AT552" s="185"/>
      <c r="AU552" s="185"/>
      <c r="AV552" s="185"/>
      <c r="AW552" s="185"/>
      <c r="AX552" s="185"/>
      <c r="AY552" s="185"/>
      <c r="AZ552" s="185"/>
      <c r="BA552" s="185"/>
      <c r="BB552" s="185"/>
      <c r="BC552" s="185"/>
      <c r="BD552" s="185"/>
      <c r="BE552" s="185"/>
      <c r="BF552" s="185"/>
      <c r="BG552" s="185"/>
      <c r="BH552" s="185"/>
      <c r="BI552" s="185"/>
      <c r="BJ552" s="185"/>
    </row>
    <row r="553" spans="1:62" x14ac:dyDescent="0.3">
      <c r="A553" s="24">
        <f t="shared" si="77"/>
        <v>54</v>
      </c>
      <c r="B553" s="86">
        <f t="shared" si="80"/>
        <v>3.0932894245563123E-3</v>
      </c>
      <c r="C553" s="23">
        <f t="shared" si="81"/>
        <v>1.0000000000000002</v>
      </c>
      <c r="D553" s="23">
        <f t="shared" si="78"/>
        <v>6.8684822819438381E-19</v>
      </c>
      <c r="F553" s="86">
        <f t="shared" si="82"/>
        <v>8.4494911565829289E-3</v>
      </c>
      <c r="G553" s="23">
        <f t="shared" si="83"/>
        <v>1.0000000000000002</v>
      </c>
      <c r="H553" s="23">
        <f t="shared" si="79"/>
        <v>1.8761639256810023E-18</v>
      </c>
      <c r="I553" s="185"/>
      <c r="J553" s="185"/>
      <c r="L553" s="185"/>
      <c r="M553" s="185"/>
      <c r="N553" s="185"/>
      <c r="O553" s="185"/>
      <c r="P553" s="185"/>
      <c r="Q553" s="185"/>
      <c r="R553" s="185"/>
      <c r="S553" s="185"/>
      <c r="U553" s="185"/>
      <c r="V553" s="185"/>
      <c r="X553" s="185"/>
      <c r="Y553" s="185"/>
      <c r="Z553" s="185"/>
      <c r="AA553" s="26"/>
      <c r="AB553" s="185"/>
      <c r="AC553" s="185"/>
      <c r="AD553" s="185"/>
      <c r="AE553" s="185"/>
      <c r="AF553" s="185"/>
      <c r="AH553" s="185"/>
      <c r="AI553" s="185"/>
      <c r="AK553" s="185"/>
      <c r="AL553" s="185"/>
      <c r="AM553" s="185"/>
      <c r="AN553" s="185"/>
      <c r="AO553" s="185"/>
      <c r="AP553" s="185"/>
      <c r="AQ553" s="185"/>
      <c r="AR553" s="185"/>
      <c r="AS553" s="185"/>
      <c r="AT553" s="185"/>
      <c r="AU553" s="185"/>
      <c r="AV553" s="185"/>
      <c r="AW553" s="185"/>
      <c r="AX553" s="185"/>
      <c r="AY553" s="185"/>
      <c r="AZ553" s="185"/>
      <c r="BA553" s="185"/>
      <c r="BB553" s="185"/>
      <c r="BC553" s="185"/>
      <c r="BD553" s="185"/>
      <c r="BE553" s="185"/>
      <c r="BF553" s="185"/>
      <c r="BG553" s="185"/>
      <c r="BH553" s="185"/>
      <c r="BI553" s="185"/>
      <c r="BJ553" s="185"/>
    </row>
    <row r="554" spans="1:62" x14ac:dyDescent="0.3">
      <c r="A554" s="24">
        <f t="shared" si="77"/>
        <v>55</v>
      </c>
      <c r="B554" s="86">
        <f t="shared" si="80"/>
        <v>2.3139426526650742E-3</v>
      </c>
      <c r="C554" s="23">
        <f t="shared" si="81"/>
        <v>1.0000000000000002</v>
      </c>
      <c r="D554" s="23">
        <f t="shared" si="78"/>
        <v>5.1379848213019533E-19</v>
      </c>
      <c r="F554" s="86">
        <f t="shared" si="82"/>
        <v>6.6061616873807341E-3</v>
      </c>
      <c r="G554" s="23">
        <f t="shared" si="83"/>
        <v>1.0000000000000002</v>
      </c>
      <c r="H554" s="23">
        <f t="shared" si="79"/>
        <v>1.4668625619453333E-18</v>
      </c>
      <c r="I554" s="185"/>
      <c r="J554" s="185"/>
      <c r="L554" s="185"/>
      <c r="M554" s="185"/>
      <c r="N554" s="185"/>
      <c r="O554" s="185"/>
      <c r="P554" s="185"/>
      <c r="Q554" s="185"/>
      <c r="R554" s="185"/>
      <c r="S554" s="185"/>
      <c r="U554" s="185"/>
      <c r="V554" s="185"/>
      <c r="X554" s="185"/>
      <c r="Y554" s="185"/>
      <c r="Z554" s="185"/>
      <c r="AA554" s="26"/>
      <c r="AB554" s="185"/>
      <c r="AC554" s="185"/>
      <c r="AD554" s="185"/>
      <c r="AE554" s="185"/>
      <c r="AF554" s="185"/>
      <c r="AH554" s="185"/>
      <c r="AI554" s="185"/>
      <c r="AK554" s="185"/>
      <c r="AL554" s="185"/>
      <c r="AM554" s="185"/>
      <c r="AN554" s="185"/>
      <c r="AO554" s="185"/>
      <c r="AP554" s="185"/>
      <c r="AQ554" s="185"/>
      <c r="AR554" s="185"/>
      <c r="AS554" s="185"/>
      <c r="AT554" s="185"/>
      <c r="AU554" s="185"/>
      <c r="AV554" s="185"/>
      <c r="AW554" s="185"/>
      <c r="AX554" s="185"/>
      <c r="AY554" s="185"/>
      <c r="AZ554" s="185"/>
      <c r="BA554" s="185"/>
      <c r="BB554" s="185"/>
      <c r="BC554" s="185"/>
      <c r="BD554" s="185"/>
      <c r="BE554" s="185"/>
      <c r="BF554" s="185"/>
      <c r="BG554" s="185"/>
      <c r="BH554" s="185"/>
      <c r="BI554" s="185"/>
      <c r="BJ554" s="185"/>
    </row>
    <row r="555" spans="1:62" x14ac:dyDescent="0.3">
      <c r="A555" s="24">
        <f t="shared" si="77"/>
        <v>56</v>
      </c>
      <c r="B555" s="86">
        <f t="shared" si="80"/>
        <v>2.1894853107733846E-3</v>
      </c>
      <c r="C555" s="23">
        <f t="shared" si="81"/>
        <v>1</v>
      </c>
      <c r="D555" s="23">
        <f t="shared" si="78"/>
        <v>0</v>
      </c>
      <c r="F555" s="86">
        <f t="shared" si="82"/>
        <v>6.3447729192164124E-3</v>
      </c>
      <c r="G555" s="23">
        <f t="shared" si="83"/>
        <v>1</v>
      </c>
      <c r="H555" s="23">
        <f t="shared" si="79"/>
        <v>0</v>
      </c>
      <c r="I555" s="185"/>
      <c r="J555" s="185"/>
      <c r="L555" s="185"/>
      <c r="M555" s="185"/>
      <c r="N555" s="185"/>
      <c r="O555" s="185"/>
      <c r="P555" s="185"/>
      <c r="Q555" s="185"/>
      <c r="R555" s="185"/>
      <c r="S555" s="185"/>
      <c r="U555" s="185"/>
      <c r="V555" s="185"/>
      <c r="X555" s="185"/>
      <c r="Y555" s="185"/>
      <c r="Z555" s="185"/>
      <c r="AA555" s="26"/>
      <c r="AB555" s="185"/>
      <c r="AC555" s="185"/>
      <c r="AD555" s="185"/>
      <c r="AE555" s="185"/>
      <c r="AF555" s="185"/>
      <c r="AH555" s="185"/>
      <c r="AI555" s="185"/>
      <c r="AK555" s="185"/>
      <c r="AL555" s="185"/>
      <c r="AM555" s="185"/>
      <c r="AN555" s="185"/>
      <c r="AO555" s="185"/>
      <c r="AP555" s="185"/>
      <c r="AQ555" s="185"/>
      <c r="AR555" s="185"/>
      <c r="AS555" s="185"/>
      <c r="AT555" s="185"/>
      <c r="AU555" s="185"/>
      <c r="AV555" s="185"/>
      <c r="AW555" s="185"/>
      <c r="AX555" s="185"/>
      <c r="AY555" s="185"/>
      <c r="AZ555" s="185"/>
      <c r="BA555" s="185"/>
      <c r="BB555" s="185"/>
      <c r="BC555" s="185"/>
      <c r="BD555" s="185"/>
      <c r="BE555" s="185"/>
      <c r="BF555" s="185"/>
      <c r="BG555" s="185"/>
      <c r="BH555" s="185"/>
      <c r="BI555" s="185"/>
      <c r="BJ555" s="185"/>
    </row>
    <row r="556" spans="1:62" x14ac:dyDescent="0.3">
      <c r="A556" s="24">
        <f t="shared" si="77"/>
        <v>57</v>
      </c>
      <c r="B556" s="86">
        <f t="shared" si="80"/>
        <v>2.0698475014834239E-3</v>
      </c>
      <c r="C556" s="23">
        <f t="shared" si="81"/>
        <v>0.99999999999999978</v>
      </c>
      <c r="D556" s="23">
        <f t="shared" si="78"/>
        <v>4.5959847072195001E-19</v>
      </c>
      <c r="F556" s="86">
        <f t="shared" si="82"/>
        <v>6.3700045898960481E-3</v>
      </c>
      <c r="G556" s="23">
        <f t="shared" si="83"/>
        <v>0.99999999999999989</v>
      </c>
      <c r="H556" s="23">
        <f t="shared" si="79"/>
        <v>7.0721257626705204E-19</v>
      </c>
      <c r="I556" s="185"/>
      <c r="J556" s="185"/>
      <c r="L556" s="185"/>
      <c r="M556" s="185"/>
      <c r="N556" s="185"/>
      <c r="O556" s="185"/>
      <c r="P556" s="185"/>
      <c r="Q556" s="185"/>
      <c r="R556" s="185"/>
      <c r="S556" s="185"/>
      <c r="U556" s="185"/>
      <c r="V556" s="185"/>
      <c r="X556" s="185"/>
      <c r="Y556" s="185"/>
      <c r="Z556" s="185"/>
      <c r="AA556" s="26"/>
      <c r="AB556" s="185"/>
      <c r="AC556" s="185"/>
      <c r="AD556" s="185"/>
      <c r="AE556" s="185"/>
      <c r="AF556" s="185"/>
      <c r="AH556" s="185"/>
      <c r="AI556" s="185"/>
      <c r="AK556" s="185"/>
      <c r="AL556" s="185"/>
      <c r="AM556" s="185"/>
      <c r="AN556" s="185"/>
      <c r="AO556" s="185"/>
      <c r="AP556" s="185"/>
      <c r="AQ556" s="185"/>
      <c r="AR556" s="185"/>
      <c r="AS556" s="185"/>
      <c r="AT556" s="185"/>
      <c r="AU556" s="185"/>
      <c r="AV556" s="185"/>
      <c r="AW556" s="185"/>
      <c r="AX556" s="185"/>
      <c r="AY556" s="185"/>
      <c r="AZ556" s="185"/>
      <c r="BA556" s="185"/>
      <c r="BB556" s="185"/>
      <c r="BC556" s="185"/>
      <c r="BD556" s="185"/>
      <c r="BE556" s="185"/>
      <c r="BF556" s="185"/>
      <c r="BG556" s="185"/>
      <c r="BH556" s="185"/>
      <c r="BI556" s="185"/>
      <c r="BJ556" s="185"/>
    </row>
    <row r="557" spans="1:62" x14ac:dyDescent="0.3">
      <c r="A557" s="24">
        <f t="shared" si="77"/>
        <v>58</v>
      </c>
      <c r="B557" s="86">
        <f t="shared" si="80"/>
        <v>1.9958535009510074E-3</v>
      </c>
      <c r="C557" s="23">
        <f t="shared" si="81"/>
        <v>1</v>
      </c>
      <c r="D557" s="23">
        <f t="shared" si="78"/>
        <v>0</v>
      </c>
      <c r="F557" s="86">
        <f t="shared" si="82"/>
        <v>6.2670933937532623E-3</v>
      </c>
      <c r="G557" s="23">
        <f t="shared" si="83"/>
        <v>1</v>
      </c>
      <c r="H557" s="23">
        <f t="shared" si="79"/>
        <v>0</v>
      </c>
      <c r="I557" s="185"/>
      <c r="J557" s="185"/>
      <c r="L557" s="185"/>
      <c r="M557" s="185"/>
      <c r="N557" s="185"/>
      <c r="O557" s="185"/>
      <c r="P557" s="185"/>
      <c r="Q557" s="185"/>
      <c r="R557" s="185"/>
      <c r="S557" s="185"/>
      <c r="U557" s="185"/>
      <c r="V557" s="185"/>
      <c r="X557" s="185"/>
      <c r="Y557" s="185"/>
      <c r="Z557" s="185"/>
      <c r="AA557" s="26"/>
      <c r="AB557" s="185"/>
      <c r="AC557" s="185"/>
      <c r="AD557" s="185"/>
      <c r="AE557" s="185"/>
      <c r="AF557" s="185"/>
      <c r="AH557" s="185"/>
      <c r="AI557" s="185"/>
      <c r="AK557" s="185"/>
      <c r="AL557" s="185"/>
      <c r="AM557" s="185"/>
      <c r="AN557" s="185"/>
      <c r="AO557" s="185"/>
      <c r="AP557" s="185"/>
      <c r="AQ557" s="185"/>
      <c r="AR557" s="185"/>
      <c r="AS557" s="185"/>
      <c r="AT557" s="185"/>
      <c r="AU557" s="185"/>
      <c r="AV557" s="185"/>
      <c r="AW557" s="185"/>
      <c r="AX557" s="185"/>
      <c r="AY557" s="185"/>
      <c r="AZ557" s="185"/>
      <c r="BA557" s="185"/>
      <c r="BB557" s="185"/>
      <c r="BC557" s="185"/>
      <c r="BD557" s="185"/>
      <c r="BE557" s="185"/>
      <c r="BF557" s="185"/>
      <c r="BG557" s="185"/>
      <c r="BH557" s="185"/>
      <c r="BI557" s="185"/>
      <c r="BJ557" s="185"/>
    </row>
    <row r="558" spans="1:62" x14ac:dyDescent="0.3">
      <c r="A558" s="24">
        <f t="shared" si="77"/>
        <v>59</v>
      </c>
      <c r="B558" s="86">
        <f t="shared" si="80"/>
        <v>1.6857024029339046E-3</v>
      </c>
      <c r="C558" s="23">
        <f t="shared" si="81"/>
        <v>1.0000000000000002</v>
      </c>
      <c r="D558" s="23">
        <f t="shared" si="78"/>
        <v>3.7430112408063479E-19</v>
      </c>
      <c r="F558" s="86">
        <f t="shared" si="82"/>
        <v>5.6334666075848671E-3</v>
      </c>
      <c r="G558" s="23">
        <f t="shared" si="83"/>
        <v>1.0000000000000002</v>
      </c>
      <c r="H558" s="23">
        <f t="shared" si="79"/>
        <v>1.2508808672395382E-18</v>
      </c>
      <c r="I558" s="185"/>
      <c r="J558" s="185"/>
      <c r="L558" s="185"/>
      <c r="M558" s="185"/>
      <c r="N558" s="185"/>
      <c r="O558" s="185"/>
      <c r="P558" s="185"/>
      <c r="Q558" s="185"/>
      <c r="R558" s="185"/>
      <c r="S558" s="185"/>
      <c r="U558" s="185"/>
      <c r="V558" s="185"/>
      <c r="X558" s="185"/>
      <c r="Y558" s="185"/>
      <c r="Z558" s="185"/>
      <c r="AA558" s="26"/>
      <c r="AB558" s="185"/>
      <c r="AC558" s="185"/>
      <c r="AD558" s="185"/>
      <c r="AE558" s="185"/>
      <c r="AF558" s="185"/>
      <c r="AH558" s="185"/>
      <c r="AI558" s="185"/>
      <c r="AK558" s="185"/>
      <c r="AL558" s="185"/>
      <c r="AM558" s="185"/>
      <c r="AN558" s="185"/>
      <c r="AO558" s="185"/>
      <c r="AP558" s="185"/>
      <c r="AQ558" s="185"/>
      <c r="AR558" s="185"/>
      <c r="AS558" s="185"/>
      <c r="AT558" s="185"/>
      <c r="AU558" s="185"/>
      <c r="AV558" s="185"/>
      <c r="AW558" s="185"/>
      <c r="AX558" s="185"/>
      <c r="AY558" s="185"/>
      <c r="AZ558" s="185"/>
      <c r="BA558" s="185"/>
      <c r="BB558" s="185"/>
      <c r="BC558" s="185"/>
      <c r="BD558" s="185"/>
      <c r="BE558" s="185"/>
      <c r="BF558" s="185"/>
      <c r="BG558" s="185"/>
      <c r="BH558" s="185"/>
      <c r="BI558" s="185"/>
      <c r="BJ558" s="185"/>
    </row>
    <row r="559" spans="1:62" x14ac:dyDescent="0.3">
      <c r="A559" s="24">
        <f t="shared" si="77"/>
        <v>60</v>
      </c>
      <c r="B559" s="86">
        <f t="shared" si="80"/>
        <v>1.4152415734016233E-3</v>
      </c>
      <c r="C559" s="23">
        <f t="shared" si="81"/>
        <v>1</v>
      </c>
      <c r="D559" s="23">
        <f t="shared" si="78"/>
        <v>0</v>
      </c>
      <c r="F559" s="86">
        <f t="shared" si="82"/>
        <v>4.689972225317118E-3</v>
      </c>
      <c r="G559" s="23">
        <f t="shared" si="83"/>
        <v>1</v>
      </c>
      <c r="H559" s="23">
        <f t="shared" si="79"/>
        <v>0</v>
      </c>
      <c r="I559" s="185"/>
      <c r="J559" s="185"/>
      <c r="L559" s="185"/>
      <c r="M559" s="185"/>
      <c r="N559" s="185"/>
      <c r="O559" s="185"/>
      <c r="P559" s="185"/>
      <c r="Q559" s="185"/>
      <c r="R559" s="185"/>
      <c r="S559" s="185"/>
      <c r="U559" s="185"/>
      <c r="V559" s="185"/>
      <c r="X559" s="185"/>
      <c r="Y559" s="185"/>
      <c r="Z559" s="185"/>
      <c r="AA559" s="26"/>
      <c r="AB559" s="185"/>
      <c r="AC559" s="185"/>
      <c r="AD559" s="185"/>
      <c r="AE559" s="185"/>
      <c r="AF559" s="185"/>
      <c r="AH559" s="185"/>
      <c r="AI559" s="185"/>
      <c r="AK559" s="185"/>
      <c r="AL559" s="185"/>
      <c r="AM559" s="185"/>
      <c r="AN559" s="185"/>
      <c r="AO559" s="185"/>
      <c r="AP559" s="185"/>
      <c r="AQ559" s="185"/>
      <c r="AR559" s="185"/>
      <c r="AS559" s="185"/>
      <c r="AT559" s="185"/>
      <c r="AU559" s="185"/>
      <c r="AV559" s="185"/>
      <c r="AW559" s="185"/>
      <c r="AX559" s="185"/>
      <c r="AY559" s="185"/>
      <c r="AZ559" s="185"/>
      <c r="BA559" s="185"/>
      <c r="BB559" s="185"/>
      <c r="BC559" s="185"/>
      <c r="BD559" s="185"/>
      <c r="BE559" s="185"/>
      <c r="BF559" s="185"/>
      <c r="BG559" s="185"/>
      <c r="BH559" s="185"/>
      <c r="BI559" s="185"/>
      <c r="BJ559" s="185"/>
    </row>
    <row r="560" spans="1:62" x14ac:dyDescent="0.3">
      <c r="A560" s="24">
        <f t="shared" si="77"/>
        <v>61</v>
      </c>
      <c r="B560" s="86">
        <f t="shared" si="80"/>
        <v>1.292768744934175E-3</v>
      </c>
      <c r="C560" s="23">
        <f t="shared" si="81"/>
        <v>0.99999999999999978</v>
      </c>
      <c r="D560" s="23">
        <f t="shared" si="78"/>
        <v>2.8705232522833746E-19</v>
      </c>
      <c r="F560" s="86">
        <f t="shared" si="82"/>
        <v>4.5306441475423363E-3</v>
      </c>
      <c r="G560" s="23">
        <f t="shared" si="83"/>
        <v>0.99999999999999978</v>
      </c>
      <c r="H560" s="23">
        <f t="shared" si="79"/>
        <v>1.0060050897969433E-18</v>
      </c>
      <c r="I560" s="185"/>
      <c r="J560" s="185"/>
      <c r="L560" s="185"/>
      <c r="M560" s="185"/>
      <c r="N560" s="185"/>
      <c r="O560" s="185"/>
      <c r="P560" s="185"/>
      <c r="Q560" s="185"/>
      <c r="R560" s="185"/>
      <c r="S560" s="185"/>
      <c r="U560" s="185"/>
      <c r="V560" s="185"/>
      <c r="X560" s="185"/>
      <c r="Y560" s="185"/>
      <c r="Z560" s="185"/>
      <c r="AA560" s="26"/>
      <c r="AB560" s="185"/>
      <c r="AC560" s="185"/>
      <c r="AD560" s="185"/>
      <c r="AE560" s="185"/>
      <c r="AF560" s="185"/>
      <c r="AH560" s="185"/>
      <c r="AI560" s="185"/>
      <c r="AK560" s="185"/>
      <c r="AL560" s="185"/>
      <c r="AM560" s="185"/>
      <c r="AN560" s="185"/>
      <c r="AO560" s="185"/>
      <c r="AP560" s="185"/>
      <c r="AQ560" s="185"/>
      <c r="AR560" s="185"/>
      <c r="AS560" s="185"/>
      <c r="AT560" s="185"/>
      <c r="AU560" s="185"/>
      <c r="AV560" s="185"/>
      <c r="AW560" s="185"/>
      <c r="AX560" s="185"/>
      <c r="AY560" s="185"/>
      <c r="AZ560" s="185"/>
      <c r="BA560" s="185"/>
      <c r="BB560" s="185"/>
      <c r="BC560" s="185"/>
      <c r="BD560" s="185"/>
      <c r="BE560" s="185"/>
      <c r="BF560" s="185"/>
      <c r="BG560" s="185"/>
      <c r="BH560" s="185"/>
      <c r="BI560" s="185"/>
      <c r="BJ560" s="185"/>
    </row>
    <row r="561" spans="1:62" x14ac:dyDescent="0.3">
      <c r="A561" s="24">
        <f t="shared" si="77"/>
        <v>62</v>
      </c>
      <c r="B561" s="86">
        <f t="shared" si="80"/>
        <v>1.154986812908296E-3</v>
      </c>
      <c r="C561" s="23">
        <f t="shared" si="81"/>
        <v>0.99999999999999978</v>
      </c>
      <c r="D561" s="23">
        <f t="shared" si="78"/>
        <v>2.5645859056584364E-19</v>
      </c>
      <c r="F561" s="86">
        <f t="shared" si="82"/>
        <v>4.3477854105944099E-3</v>
      </c>
      <c r="G561" s="23">
        <f t="shared" si="83"/>
        <v>0.99999999999999978</v>
      </c>
      <c r="H561" s="23">
        <f t="shared" si="79"/>
        <v>9.6540229379425077E-19</v>
      </c>
      <c r="I561" s="185"/>
      <c r="J561" s="185"/>
      <c r="L561" s="185"/>
      <c r="M561" s="185"/>
      <c r="N561" s="185"/>
      <c r="O561" s="185"/>
      <c r="P561" s="185"/>
      <c r="Q561" s="185"/>
      <c r="R561" s="185"/>
      <c r="S561" s="185"/>
      <c r="U561" s="185"/>
      <c r="V561" s="185"/>
      <c r="X561" s="185"/>
      <c r="Y561" s="185"/>
      <c r="Z561" s="185"/>
      <c r="AA561" s="26"/>
      <c r="AB561" s="185"/>
      <c r="AC561" s="185"/>
      <c r="AD561" s="185"/>
      <c r="AE561" s="185"/>
      <c r="AF561" s="185"/>
      <c r="AH561" s="185"/>
      <c r="AI561" s="185"/>
      <c r="AK561" s="185"/>
      <c r="AL561" s="185"/>
      <c r="AM561" s="185"/>
      <c r="AN561" s="185"/>
      <c r="AO561" s="185"/>
      <c r="AP561" s="185"/>
      <c r="AQ561" s="185"/>
      <c r="AR561" s="185"/>
      <c r="AS561" s="185"/>
      <c r="AT561" s="185"/>
      <c r="AU561" s="185"/>
      <c r="AV561" s="185"/>
      <c r="AW561" s="185"/>
      <c r="AX561" s="185"/>
      <c r="AY561" s="185"/>
      <c r="AZ561" s="185"/>
      <c r="BA561" s="185"/>
      <c r="BB561" s="185"/>
      <c r="BC561" s="185"/>
      <c r="BD561" s="185"/>
      <c r="BE561" s="185"/>
      <c r="BF561" s="185"/>
      <c r="BG561" s="185"/>
      <c r="BH561" s="185"/>
      <c r="BI561" s="185"/>
      <c r="BJ561" s="185"/>
    </row>
    <row r="562" spans="1:62" x14ac:dyDescent="0.3">
      <c r="A562" s="24">
        <f t="shared" si="77"/>
        <v>63</v>
      </c>
      <c r="B562" s="86">
        <f t="shared" si="80"/>
        <v>1.0155038693759244E-3</v>
      </c>
      <c r="C562" s="23">
        <f t="shared" si="81"/>
        <v>1</v>
      </c>
      <c r="D562" s="23">
        <f t="shared" si="78"/>
        <v>0</v>
      </c>
      <c r="F562" s="86">
        <f t="shared" si="82"/>
        <v>3.777663054001729E-3</v>
      </c>
      <c r="G562" s="23">
        <f t="shared" si="83"/>
        <v>1</v>
      </c>
      <c r="H562" s="23">
        <f t="shared" si="79"/>
        <v>0</v>
      </c>
      <c r="I562" s="185"/>
      <c r="J562" s="185"/>
      <c r="L562" s="185"/>
      <c r="M562" s="185"/>
      <c r="N562" s="185"/>
      <c r="O562" s="185"/>
      <c r="P562" s="185"/>
      <c r="Q562" s="185"/>
      <c r="R562" s="185"/>
      <c r="S562" s="185"/>
      <c r="U562" s="185"/>
      <c r="V562" s="185"/>
      <c r="X562" s="185"/>
      <c r="Y562" s="185"/>
      <c r="Z562" s="185"/>
      <c r="AA562" s="26"/>
      <c r="AB562" s="185"/>
      <c r="AC562" s="185"/>
      <c r="AD562" s="185"/>
      <c r="AE562" s="185"/>
      <c r="AF562" s="185"/>
      <c r="AH562" s="185"/>
      <c r="AI562" s="185"/>
      <c r="AK562" s="185"/>
      <c r="AL562" s="185"/>
      <c r="AM562" s="185"/>
      <c r="AN562" s="185"/>
      <c r="AO562" s="185"/>
      <c r="AP562" s="185"/>
      <c r="AQ562" s="185"/>
      <c r="AR562" s="185"/>
      <c r="AS562" s="185"/>
      <c r="AT562" s="185"/>
      <c r="AU562" s="185"/>
      <c r="AV562" s="185"/>
      <c r="AW562" s="185"/>
      <c r="AX562" s="185"/>
      <c r="AY562" s="185"/>
      <c r="AZ562" s="185"/>
      <c r="BA562" s="185"/>
      <c r="BB562" s="185"/>
      <c r="BC562" s="185"/>
      <c r="BD562" s="185"/>
      <c r="BE562" s="185"/>
      <c r="BF562" s="185"/>
      <c r="BG562" s="185"/>
      <c r="BH562" s="185"/>
      <c r="BI562" s="185"/>
      <c r="BJ562" s="185"/>
    </row>
    <row r="563" spans="1:62" x14ac:dyDescent="0.3">
      <c r="A563" s="24">
        <f t="shared" si="77"/>
        <v>64</v>
      </c>
      <c r="B563" s="86">
        <f t="shared" ref="B563:B583" si="84">SUM(B466,I466,P466)</f>
        <v>8.3037711708600851E-4</v>
      </c>
      <c r="C563" s="23">
        <f t="shared" ref="C563:C583" si="85">SUM(D466,K466,R466)/B563</f>
        <v>0.99999999999999989</v>
      </c>
      <c r="D563" s="23">
        <f t="shared" si="78"/>
        <v>9.2190379451074613E-20</v>
      </c>
      <c r="F563" s="86">
        <f t="shared" ref="F563:F582" si="86">SUM(E466,L466,S466)</f>
        <v>3.5551140485689816E-3</v>
      </c>
      <c r="G563" s="23">
        <f t="shared" ref="G563:G582" si="87">SUM(G466,N466,U466)/F563</f>
        <v>0.99999999999999989</v>
      </c>
      <c r="H563" s="23">
        <f t="shared" si="79"/>
        <v>3.9469694718896404E-19</v>
      </c>
      <c r="I563" s="185"/>
      <c r="J563" s="185"/>
      <c r="L563" s="185"/>
      <c r="M563" s="185"/>
      <c r="N563" s="185"/>
      <c r="O563" s="185"/>
      <c r="P563" s="185"/>
      <c r="Q563" s="185"/>
      <c r="R563" s="185"/>
      <c r="S563" s="185"/>
      <c r="U563" s="185"/>
      <c r="V563" s="185"/>
      <c r="X563" s="185"/>
      <c r="Y563" s="185"/>
      <c r="Z563" s="185"/>
      <c r="AA563" s="26"/>
      <c r="AB563" s="185"/>
      <c r="AC563" s="185"/>
      <c r="AD563" s="185"/>
      <c r="AE563" s="185"/>
      <c r="AF563" s="185"/>
      <c r="AH563" s="185"/>
      <c r="AI563" s="185"/>
      <c r="AK563" s="185"/>
      <c r="AL563" s="185"/>
      <c r="AM563" s="185"/>
      <c r="AN563" s="185"/>
      <c r="AO563" s="185"/>
      <c r="AP563" s="185"/>
      <c r="AQ563" s="185"/>
      <c r="AR563" s="185"/>
      <c r="AS563" s="185"/>
      <c r="AT563" s="185"/>
      <c r="AU563" s="185"/>
      <c r="AV563" s="185"/>
      <c r="AW563" s="185"/>
      <c r="AX563" s="185"/>
      <c r="AY563" s="185"/>
      <c r="AZ563" s="185"/>
      <c r="BA563" s="185"/>
      <c r="BB563" s="185"/>
      <c r="BC563" s="185"/>
      <c r="BD563" s="185"/>
      <c r="BE563" s="185"/>
      <c r="BF563" s="185"/>
      <c r="BG563" s="185"/>
      <c r="BH563" s="185"/>
      <c r="BI563" s="185"/>
      <c r="BJ563" s="185"/>
    </row>
    <row r="564" spans="1:62" x14ac:dyDescent="0.3">
      <c r="A564" s="24">
        <f t="shared" ref="A564:A583" si="88">A467</f>
        <v>65</v>
      </c>
      <c r="B564" s="86">
        <f t="shared" si="84"/>
        <v>7.2945043436746331E-4</v>
      </c>
      <c r="C564" s="23">
        <f t="shared" si="85"/>
        <v>1.0000000000000002</v>
      </c>
      <c r="D564" s="23">
        <f t="shared" ref="D564:D583" si="89">ABS(C564-1)*B564*$I$4</f>
        <v>1.6197053351151587E-19</v>
      </c>
      <c r="F564" s="86">
        <f t="shared" si="86"/>
        <v>3.2880552420496848E-3</v>
      </c>
      <c r="G564" s="23">
        <f t="shared" si="87"/>
        <v>1.0000000000000002</v>
      </c>
      <c r="H564" s="23">
        <f t="shared" ref="H564:H583" si="90">ABS(G564-1)*F564*$I$4</f>
        <v>7.3009492719260045E-19</v>
      </c>
      <c r="I564" s="185"/>
      <c r="J564" s="185"/>
      <c r="L564" s="185"/>
      <c r="M564" s="185"/>
      <c r="N564" s="185"/>
      <c r="O564" s="185"/>
      <c r="P564" s="185"/>
      <c r="Q564" s="185"/>
      <c r="R564" s="185"/>
      <c r="S564" s="185"/>
      <c r="U564" s="185"/>
      <c r="V564" s="185"/>
      <c r="X564" s="185"/>
      <c r="Y564" s="185"/>
      <c r="Z564" s="185"/>
      <c r="AA564" s="26"/>
      <c r="AB564" s="185"/>
      <c r="AC564" s="185"/>
      <c r="AD564" s="185"/>
      <c r="AE564" s="185"/>
      <c r="AF564" s="185"/>
      <c r="AH564" s="185"/>
      <c r="AI564" s="185"/>
      <c r="AK564" s="185"/>
      <c r="AL564" s="185"/>
      <c r="AM564" s="185"/>
      <c r="AN564" s="185"/>
      <c r="AO564" s="185"/>
      <c r="AP564" s="185"/>
      <c r="AQ564" s="185"/>
      <c r="AR564" s="185"/>
      <c r="AS564" s="185"/>
      <c r="AT564" s="185"/>
      <c r="AU564" s="185"/>
      <c r="AV564" s="185"/>
      <c r="AW564" s="185"/>
      <c r="AX564" s="185"/>
      <c r="AY564" s="185"/>
      <c r="AZ564" s="185"/>
      <c r="BA564" s="185"/>
      <c r="BB564" s="185"/>
      <c r="BC564" s="185"/>
      <c r="BD564" s="185"/>
      <c r="BE564" s="185"/>
      <c r="BF564" s="185"/>
      <c r="BG564" s="185"/>
      <c r="BH564" s="185"/>
      <c r="BI564" s="185"/>
      <c r="BJ564" s="185"/>
    </row>
    <row r="565" spans="1:62" x14ac:dyDescent="0.3">
      <c r="A565" s="24">
        <f t="shared" si="88"/>
        <v>66</v>
      </c>
      <c r="B565" s="86">
        <f t="shared" si="84"/>
        <v>6.3362678616839501E-4</v>
      </c>
      <c r="C565" s="23">
        <f t="shared" si="85"/>
        <v>1</v>
      </c>
      <c r="D565" s="23">
        <f t="shared" si="89"/>
        <v>0</v>
      </c>
      <c r="F565" s="86">
        <f t="shared" si="86"/>
        <v>2.9274408026733097E-3</v>
      </c>
      <c r="G565" s="23">
        <f t="shared" si="87"/>
        <v>1</v>
      </c>
      <c r="H565" s="23">
        <f t="shared" si="90"/>
        <v>0</v>
      </c>
      <c r="I565" s="185"/>
      <c r="J565" s="185"/>
      <c r="L565" s="185"/>
      <c r="M565" s="185"/>
      <c r="N565" s="185"/>
      <c r="O565" s="185"/>
      <c r="P565" s="185"/>
      <c r="Q565" s="185"/>
      <c r="R565" s="185"/>
      <c r="S565" s="185"/>
      <c r="U565" s="185"/>
      <c r="V565" s="185"/>
      <c r="X565" s="185"/>
      <c r="Y565" s="185"/>
      <c r="Z565" s="185"/>
      <c r="AA565" s="26"/>
      <c r="AB565" s="185"/>
      <c r="AC565" s="185"/>
      <c r="AD565" s="185"/>
      <c r="AE565" s="185"/>
      <c r="AF565" s="185"/>
      <c r="AH565" s="185"/>
      <c r="AI565" s="185"/>
      <c r="AK565" s="185"/>
      <c r="AL565" s="185"/>
      <c r="AM565" s="185"/>
      <c r="AN565" s="185"/>
      <c r="AO565" s="185"/>
      <c r="AP565" s="185"/>
      <c r="AQ565" s="185"/>
      <c r="AR565" s="185"/>
      <c r="AS565" s="185"/>
      <c r="AT565" s="185"/>
      <c r="AU565" s="185"/>
      <c r="AV565" s="185"/>
      <c r="AW565" s="185"/>
      <c r="AX565" s="185"/>
      <c r="AY565" s="185"/>
      <c r="AZ565" s="185"/>
      <c r="BA565" s="185"/>
      <c r="BB565" s="185"/>
      <c r="BC565" s="185"/>
      <c r="BD565" s="185"/>
      <c r="BE565" s="185"/>
      <c r="BF565" s="185"/>
      <c r="BG565" s="185"/>
      <c r="BH565" s="185"/>
      <c r="BI565" s="185"/>
      <c r="BJ565" s="185"/>
    </row>
    <row r="566" spans="1:62" x14ac:dyDescent="0.3">
      <c r="A566" s="24">
        <f t="shared" si="88"/>
        <v>67</v>
      </c>
      <c r="B566" s="86">
        <f t="shared" si="84"/>
        <v>5.5396274728100397E-4</v>
      </c>
      <c r="C566" s="23">
        <f t="shared" si="85"/>
        <v>1</v>
      </c>
      <c r="D566" s="23">
        <f t="shared" si="89"/>
        <v>0</v>
      </c>
      <c r="F566" s="86">
        <f t="shared" si="86"/>
        <v>2.5770324323358884E-3</v>
      </c>
      <c r="G566" s="23">
        <f t="shared" si="87"/>
        <v>1</v>
      </c>
      <c r="H566" s="23">
        <f t="shared" si="90"/>
        <v>0</v>
      </c>
      <c r="I566" s="185"/>
      <c r="J566" s="185"/>
      <c r="L566" s="185"/>
      <c r="M566" s="185"/>
      <c r="N566" s="185"/>
      <c r="O566" s="185"/>
      <c r="P566" s="185"/>
      <c r="Q566" s="185"/>
      <c r="R566" s="185"/>
      <c r="S566" s="185"/>
      <c r="U566" s="185"/>
      <c r="V566" s="185"/>
      <c r="X566" s="185"/>
      <c r="Y566" s="185"/>
      <c r="Z566" s="185"/>
      <c r="AA566" s="26"/>
      <c r="AB566" s="185"/>
      <c r="AC566" s="185"/>
      <c r="AD566" s="185"/>
      <c r="AE566" s="185"/>
      <c r="AF566" s="185"/>
      <c r="AH566" s="185"/>
      <c r="AI566" s="185"/>
      <c r="AK566" s="185"/>
      <c r="AL566" s="185"/>
      <c r="AM566" s="185"/>
      <c r="AN566" s="185"/>
      <c r="AO566" s="185"/>
      <c r="AP566" s="185"/>
      <c r="AQ566" s="185"/>
      <c r="AR566" s="185"/>
      <c r="AS566" s="185"/>
      <c r="AT566" s="185"/>
      <c r="AU566" s="185"/>
      <c r="AV566" s="185"/>
      <c r="AW566" s="185"/>
      <c r="AX566" s="185"/>
      <c r="AY566" s="185"/>
      <c r="AZ566" s="185"/>
      <c r="BA566" s="185"/>
      <c r="BB566" s="185"/>
      <c r="BC566" s="185"/>
      <c r="BD566" s="185"/>
      <c r="BE566" s="185"/>
      <c r="BF566" s="185"/>
      <c r="BG566" s="185"/>
      <c r="BH566" s="185"/>
      <c r="BI566" s="185"/>
      <c r="BJ566" s="185"/>
    </row>
    <row r="567" spans="1:62" x14ac:dyDescent="0.3">
      <c r="A567" s="24">
        <f t="shared" si="88"/>
        <v>68</v>
      </c>
      <c r="B567" s="86">
        <f t="shared" si="84"/>
        <v>4.3602594949753538E-4</v>
      </c>
      <c r="C567" s="23">
        <f t="shared" si="85"/>
        <v>1</v>
      </c>
      <c r="D567" s="23">
        <f t="shared" si="89"/>
        <v>0</v>
      </c>
      <c r="F567" s="86">
        <f t="shared" si="86"/>
        <v>2.3153601622538174E-3</v>
      </c>
      <c r="G567" s="23">
        <f t="shared" si="87"/>
        <v>1</v>
      </c>
      <c r="H567" s="23">
        <f t="shared" si="90"/>
        <v>0</v>
      </c>
      <c r="I567" s="185"/>
      <c r="J567" s="185"/>
      <c r="L567" s="185"/>
      <c r="M567" s="185"/>
      <c r="N567" s="185"/>
      <c r="O567" s="185"/>
      <c r="P567" s="185"/>
      <c r="Q567" s="185"/>
      <c r="R567" s="185"/>
      <c r="S567" s="185"/>
      <c r="U567" s="185"/>
      <c r="V567" s="185"/>
      <c r="X567" s="185"/>
      <c r="Y567" s="185"/>
      <c r="Z567" s="185"/>
      <c r="AA567" s="26"/>
      <c r="AB567" s="185"/>
      <c r="AC567" s="185"/>
      <c r="AD567" s="185"/>
      <c r="AE567" s="185"/>
      <c r="AF567" s="185"/>
      <c r="AH567" s="185"/>
      <c r="AI567" s="185"/>
      <c r="AK567" s="185"/>
      <c r="AL567" s="185"/>
      <c r="AM567" s="185"/>
      <c r="AN567" s="185"/>
      <c r="AO567" s="185"/>
      <c r="AP567" s="185"/>
      <c r="AQ567" s="185"/>
      <c r="AR567" s="185"/>
      <c r="AS567" s="185"/>
      <c r="AT567" s="185"/>
      <c r="AU567" s="185"/>
      <c r="AV567" s="185"/>
      <c r="AW567" s="185"/>
      <c r="AX567" s="185"/>
      <c r="AY567" s="185"/>
      <c r="AZ567" s="185"/>
      <c r="BA567" s="185"/>
      <c r="BB567" s="185"/>
      <c r="BC567" s="185"/>
      <c r="BD567" s="185"/>
      <c r="BE567" s="185"/>
      <c r="BF567" s="185"/>
      <c r="BG567" s="185"/>
      <c r="BH567" s="185"/>
      <c r="BI567" s="185"/>
      <c r="BJ567" s="185"/>
    </row>
    <row r="568" spans="1:62" x14ac:dyDescent="0.3">
      <c r="A568" s="24">
        <f t="shared" si="88"/>
        <v>69</v>
      </c>
      <c r="B568" s="86">
        <f t="shared" si="84"/>
        <v>4.0257272320318611E-4</v>
      </c>
      <c r="C568" s="23">
        <f t="shared" si="85"/>
        <v>1</v>
      </c>
      <c r="D568" s="23">
        <f t="shared" si="89"/>
        <v>0</v>
      </c>
      <c r="F568" s="86">
        <f t="shared" si="86"/>
        <v>2.1690731726954765E-3</v>
      </c>
      <c r="G568" s="23">
        <f t="shared" si="87"/>
        <v>1</v>
      </c>
      <c r="H568" s="23">
        <f t="shared" si="90"/>
        <v>0</v>
      </c>
      <c r="I568" s="185"/>
      <c r="J568" s="185"/>
      <c r="L568" s="185"/>
      <c r="M568" s="185"/>
      <c r="N568" s="185"/>
      <c r="O568" s="185"/>
      <c r="P568" s="185"/>
      <c r="Q568" s="185"/>
      <c r="R568" s="185"/>
      <c r="S568" s="185"/>
      <c r="U568" s="185"/>
      <c r="V568" s="185"/>
      <c r="X568" s="185"/>
      <c r="Y568" s="185"/>
      <c r="Z568" s="185"/>
      <c r="AA568" s="26"/>
      <c r="AB568" s="185"/>
      <c r="AC568" s="185"/>
      <c r="AD568" s="185"/>
      <c r="AE568" s="185"/>
      <c r="AF568" s="185"/>
      <c r="AH568" s="185"/>
      <c r="AI568" s="185"/>
      <c r="AK568" s="185"/>
      <c r="AL568" s="185"/>
      <c r="AM568" s="185"/>
      <c r="AN568" s="185"/>
      <c r="AO568" s="185"/>
      <c r="AP568" s="185"/>
      <c r="AQ568" s="185"/>
      <c r="AR568" s="185"/>
      <c r="AS568" s="185"/>
      <c r="AT568" s="185"/>
      <c r="AU568" s="185"/>
      <c r="AV568" s="185"/>
      <c r="AW568" s="185"/>
      <c r="AX568" s="185"/>
      <c r="AY568" s="185"/>
      <c r="AZ568" s="185"/>
      <c r="BA568" s="185"/>
      <c r="BB568" s="185"/>
      <c r="BC568" s="185"/>
      <c r="BD568" s="185"/>
      <c r="BE568" s="185"/>
      <c r="BF568" s="185"/>
      <c r="BG568" s="185"/>
      <c r="BH568" s="185"/>
      <c r="BI568" s="185"/>
      <c r="BJ568" s="185"/>
    </row>
    <row r="569" spans="1:62" x14ac:dyDescent="0.3">
      <c r="A569" s="24">
        <f t="shared" si="88"/>
        <v>70</v>
      </c>
      <c r="B569" s="86">
        <f t="shared" si="84"/>
        <v>3.3935179554522095E-4</v>
      </c>
      <c r="C569" s="23">
        <f t="shared" si="85"/>
        <v>1.0000000000000002</v>
      </c>
      <c r="D569" s="23">
        <f t="shared" si="89"/>
        <v>7.5351235372438586E-20</v>
      </c>
      <c r="F569" s="86">
        <f t="shared" si="86"/>
        <v>1.8317058905744968E-3</v>
      </c>
      <c r="G569" s="23">
        <f t="shared" si="87"/>
        <v>1.0000000000000002</v>
      </c>
      <c r="H569" s="23">
        <f t="shared" si="90"/>
        <v>4.0672041081146678E-19</v>
      </c>
      <c r="I569" s="185"/>
      <c r="J569" s="185"/>
      <c r="L569" s="185"/>
      <c r="M569" s="185"/>
      <c r="N569" s="185"/>
      <c r="O569" s="185"/>
      <c r="P569" s="185"/>
      <c r="Q569" s="185"/>
      <c r="R569" s="185"/>
      <c r="S569" s="185"/>
      <c r="U569" s="185"/>
      <c r="V569" s="185"/>
      <c r="X569" s="185"/>
      <c r="Y569" s="185"/>
      <c r="Z569" s="185"/>
      <c r="AA569" s="26"/>
      <c r="AB569" s="185"/>
      <c r="AC569" s="185"/>
      <c r="AD569" s="185"/>
      <c r="AE569" s="185"/>
      <c r="AF569" s="185"/>
      <c r="AH569" s="185"/>
      <c r="AI569" s="185"/>
      <c r="AK569" s="185"/>
      <c r="AL569" s="185"/>
      <c r="AM569" s="185"/>
      <c r="AN569" s="185"/>
      <c r="AO569" s="185"/>
      <c r="AP569" s="185"/>
      <c r="AQ569" s="185"/>
      <c r="AR569" s="185"/>
      <c r="AS569" s="185"/>
      <c r="AT569" s="185"/>
      <c r="AU569" s="185"/>
      <c r="AV569" s="185"/>
      <c r="AW569" s="185"/>
      <c r="AX569" s="185"/>
      <c r="AY569" s="185"/>
      <c r="AZ569" s="185"/>
      <c r="BA569" s="185"/>
      <c r="BB569" s="185"/>
      <c r="BC569" s="185"/>
      <c r="BD569" s="185"/>
      <c r="BE569" s="185"/>
      <c r="BF569" s="185"/>
      <c r="BG569" s="185"/>
      <c r="BH569" s="185"/>
      <c r="BI569" s="185"/>
      <c r="BJ569" s="185"/>
    </row>
    <row r="570" spans="1:62" x14ac:dyDescent="0.3">
      <c r="A570" s="24">
        <f t="shared" si="88"/>
        <v>71</v>
      </c>
      <c r="B570" s="86">
        <f t="shared" si="84"/>
        <v>2.7783187939374817E-4</v>
      </c>
      <c r="C570" s="23">
        <f t="shared" si="85"/>
        <v>1</v>
      </c>
      <c r="D570" s="23">
        <f t="shared" si="89"/>
        <v>0</v>
      </c>
      <c r="F570" s="86">
        <f t="shared" si="86"/>
        <v>1.5898787547348363E-3</v>
      </c>
      <c r="G570" s="23">
        <f t="shared" si="87"/>
        <v>1</v>
      </c>
      <c r="H570" s="23">
        <f t="shared" si="90"/>
        <v>0</v>
      </c>
      <c r="I570" s="185"/>
      <c r="J570" s="185"/>
      <c r="L570" s="185"/>
      <c r="M570" s="185"/>
      <c r="N570" s="185"/>
      <c r="O570" s="185"/>
      <c r="P570" s="185"/>
      <c r="Q570" s="185"/>
      <c r="R570" s="185"/>
      <c r="S570" s="185"/>
      <c r="U570" s="185"/>
      <c r="V570" s="185"/>
      <c r="X570" s="185"/>
      <c r="Y570" s="185"/>
      <c r="Z570" s="185"/>
      <c r="AA570" s="26"/>
      <c r="AB570" s="185"/>
      <c r="AC570" s="185"/>
      <c r="AD570" s="185"/>
      <c r="AE570" s="185"/>
      <c r="AF570" s="185"/>
      <c r="AH570" s="185"/>
      <c r="AI570" s="185"/>
      <c r="AK570" s="185"/>
      <c r="AL570" s="185"/>
      <c r="AM570" s="185"/>
      <c r="AN570" s="185"/>
      <c r="AO570" s="185"/>
      <c r="AP570" s="185"/>
      <c r="AQ570" s="185"/>
      <c r="AR570" s="185"/>
      <c r="AS570" s="185"/>
      <c r="AT570" s="185"/>
      <c r="AU570" s="185"/>
      <c r="AV570" s="185"/>
      <c r="AW570" s="185"/>
      <c r="AX570" s="185"/>
      <c r="AY570" s="185"/>
      <c r="AZ570" s="185"/>
      <c r="BA570" s="185"/>
      <c r="BB570" s="185"/>
      <c r="BC570" s="185"/>
      <c r="BD570" s="185"/>
      <c r="BE570" s="185"/>
      <c r="BF570" s="185"/>
      <c r="BG570" s="185"/>
      <c r="BH570" s="185"/>
      <c r="BI570" s="185"/>
      <c r="BJ570" s="185"/>
    </row>
    <row r="571" spans="1:62" x14ac:dyDescent="0.3">
      <c r="A571" s="24">
        <f t="shared" si="88"/>
        <v>72</v>
      </c>
      <c r="B571" s="86">
        <f t="shared" si="84"/>
        <v>2.2453351885698831E-4</v>
      </c>
      <c r="C571" s="23">
        <f t="shared" si="85"/>
        <v>1</v>
      </c>
      <c r="D571" s="23">
        <f t="shared" si="89"/>
        <v>0</v>
      </c>
      <c r="F571" s="86">
        <f t="shared" si="86"/>
        <v>1.2978717794536522E-3</v>
      </c>
      <c r="G571" s="23">
        <f t="shared" si="87"/>
        <v>1</v>
      </c>
      <c r="H571" s="23">
        <f t="shared" si="90"/>
        <v>0</v>
      </c>
      <c r="I571" s="185"/>
      <c r="J571" s="185"/>
      <c r="L571" s="185"/>
      <c r="M571" s="185"/>
      <c r="N571" s="185"/>
      <c r="O571" s="185"/>
      <c r="P571" s="185"/>
      <c r="Q571" s="185"/>
      <c r="R571" s="185"/>
      <c r="S571" s="185"/>
      <c r="U571" s="185"/>
      <c r="V571" s="185"/>
      <c r="X571" s="185"/>
      <c r="Y571" s="185"/>
      <c r="Z571" s="185"/>
      <c r="AA571" s="26"/>
      <c r="AB571" s="185"/>
      <c r="AC571" s="185"/>
      <c r="AD571" s="185"/>
      <c r="AE571" s="185"/>
      <c r="AF571" s="185"/>
      <c r="AH571" s="185"/>
      <c r="AI571" s="185"/>
      <c r="AK571" s="185"/>
      <c r="AL571" s="185"/>
      <c r="AM571" s="185"/>
      <c r="AN571" s="185"/>
      <c r="AO571" s="185"/>
      <c r="AP571" s="185"/>
      <c r="AQ571" s="185"/>
      <c r="AR571" s="185"/>
      <c r="AS571" s="185"/>
      <c r="AT571" s="185"/>
      <c r="AU571" s="185"/>
      <c r="AV571" s="185"/>
      <c r="AW571" s="185"/>
      <c r="AX571" s="185"/>
      <c r="AY571" s="185"/>
      <c r="AZ571" s="185"/>
      <c r="BA571" s="185"/>
      <c r="BB571" s="185"/>
      <c r="BC571" s="185"/>
      <c r="BD571" s="185"/>
      <c r="BE571" s="185"/>
      <c r="BF571" s="185"/>
      <c r="BG571" s="185"/>
      <c r="BH571" s="185"/>
      <c r="BI571" s="185"/>
      <c r="BJ571" s="185"/>
    </row>
    <row r="572" spans="1:62" x14ac:dyDescent="0.3">
      <c r="A572" s="24">
        <f t="shared" si="88"/>
        <v>73</v>
      </c>
      <c r="B572" s="86">
        <f t="shared" si="84"/>
        <v>1.805907216059363E-4</v>
      </c>
      <c r="C572" s="23">
        <f t="shared" si="85"/>
        <v>1</v>
      </c>
      <c r="D572" s="23">
        <f t="shared" si="89"/>
        <v>0</v>
      </c>
      <c r="F572" s="86">
        <f t="shared" si="86"/>
        <v>1.0435705592330478E-3</v>
      </c>
      <c r="G572" s="23">
        <f t="shared" si="87"/>
        <v>1</v>
      </c>
      <c r="H572" s="23">
        <f t="shared" si="90"/>
        <v>0</v>
      </c>
      <c r="I572" s="185"/>
      <c r="J572" s="185"/>
      <c r="L572" s="185"/>
      <c r="M572" s="185"/>
      <c r="N572" s="185"/>
      <c r="O572" s="185"/>
      <c r="P572" s="185"/>
      <c r="Q572" s="185"/>
      <c r="R572" s="185"/>
      <c r="S572" s="185"/>
      <c r="U572" s="185"/>
      <c r="V572" s="185"/>
      <c r="X572" s="185"/>
      <c r="Y572" s="185"/>
      <c r="Z572" s="185"/>
      <c r="AA572" s="26"/>
      <c r="AB572" s="185"/>
      <c r="AC572" s="185"/>
      <c r="AD572" s="185"/>
      <c r="AE572" s="185"/>
      <c r="AF572" s="185"/>
      <c r="AH572" s="185"/>
      <c r="AI572" s="185"/>
      <c r="AK572" s="185"/>
      <c r="AL572" s="185"/>
      <c r="AM572" s="185"/>
      <c r="AN572" s="185"/>
      <c r="AO572" s="185"/>
      <c r="AP572" s="185"/>
      <c r="AQ572" s="185"/>
      <c r="AR572" s="185"/>
      <c r="AS572" s="185"/>
      <c r="AT572" s="185"/>
      <c r="AU572" s="185"/>
      <c r="AV572" s="185"/>
      <c r="AW572" s="185"/>
      <c r="AX572" s="185"/>
      <c r="AY572" s="185"/>
      <c r="AZ572" s="185"/>
      <c r="BA572" s="185"/>
      <c r="BB572" s="185"/>
      <c r="BC572" s="185"/>
      <c r="BD572" s="185"/>
      <c r="BE572" s="185"/>
      <c r="BF572" s="185"/>
      <c r="BG572" s="185"/>
      <c r="BH572" s="185"/>
      <c r="BI572" s="185"/>
      <c r="BJ572" s="185"/>
    </row>
    <row r="573" spans="1:62" x14ac:dyDescent="0.3">
      <c r="A573" s="24">
        <f t="shared" si="88"/>
        <v>74</v>
      </c>
      <c r="B573" s="86">
        <f t="shared" si="84"/>
        <v>1.2587485148043284E-4</v>
      </c>
      <c r="C573" s="23">
        <f t="shared" si="85"/>
        <v>1</v>
      </c>
      <c r="D573" s="23">
        <f t="shared" si="89"/>
        <v>0</v>
      </c>
      <c r="F573" s="86">
        <f t="shared" si="86"/>
        <v>8.2300606722454173E-4</v>
      </c>
      <c r="G573" s="23">
        <f t="shared" si="87"/>
        <v>1</v>
      </c>
      <c r="H573" s="23">
        <f t="shared" si="90"/>
        <v>0</v>
      </c>
      <c r="I573" s="185"/>
      <c r="J573" s="185"/>
      <c r="L573" s="185"/>
      <c r="M573" s="185"/>
      <c r="N573" s="185"/>
      <c r="O573" s="185"/>
      <c r="P573" s="185"/>
      <c r="Q573" s="185"/>
      <c r="R573" s="185"/>
      <c r="S573" s="185"/>
      <c r="U573" s="185"/>
      <c r="V573" s="185"/>
      <c r="X573" s="185"/>
      <c r="Y573" s="185"/>
      <c r="Z573" s="185"/>
      <c r="AA573" s="26"/>
      <c r="AB573" s="185"/>
      <c r="AC573" s="185"/>
      <c r="AD573" s="185"/>
      <c r="AE573" s="185"/>
      <c r="AF573" s="185"/>
      <c r="AH573" s="185"/>
      <c r="AI573" s="185"/>
      <c r="AK573" s="185"/>
      <c r="AL573" s="185"/>
      <c r="AM573" s="185"/>
      <c r="AN573" s="185"/>
      <c r="AO573" s="185"/>
      <c r="AP573" s="185"/>
      <c r="AQ573" s="185"/>
      <c r="AR573" s="185"/>
      <c r="AS573" s="185"/>
      <c r="AT573" s="185"/>
      <c r="AU573" s="185"/>
      <c r="AV573" s="185"/>
      <c r="AW573" s="185"/>
      <c r="AX573" s="185"/>
      <c r="AY573" s="185"/>
      <c r="AZ573" s="185"/>
      <c r="BA573" s="185"/>
      <c r="BB573" s="185"/>
      <c r="BC573" s="185"/>
      <c r="BD573" s="185"/>
      <c r="BE573" s="185"/>
      <c r="BF573" s="185"/>
      <c r="BG573" s="185"/>
      <c r="BH573" s="185"/>
      <c r="BI573" s="185"/>
      <c r="BJ573" s="185"/>
    </row>
    <row r="574" spans="1:62" x14ac:dyDescent="0.3">
      <c r="A574" s="24">
        <f t="shared" si="88"/>
        <v>75</v>
      </c>
      <c r="B574" s="86">
        <f t="shared" si="84"/>
        <v>9.6957655870063135E-5</v>
      </c>
      <c r="C574" s="23">
        <f t="shared" si="85"/>
        <v>1.0000000000000002</v>
      </c>
      <c r="D574" s="23">
        <f t="shared" si="89"/>
        <v>2.1528924392125311E-20</v>
      </c>
      <c r="F574" s="86">
        <f t="shared" si="86"/>
        <v>6.6963152972248285E-4</v>
      </c>
      <c r="G574" s="23">
        <f t="shared" si="87"/>
        <v>1.0000000000000002</v>
      </c>
      <c r="H574" s="23">
        <f t="shared" si="90"/>
        <v>1.4868806846257306E-19</v>
      </c>
      <c r="I574" s="185"/>
      <c r="J574" s="185"/>
      <c r="L574" s="185"/>
      <c r="M574" s="185"/>
      <c r="N574" s="185"/>
      <c r="O574" s="185"/>
      <c r="P574" s="185"/>
      <c r="Q574" s="185"/>
      <c r="R574" s="185"/>
      <c r="S574" s="185"/>
      <c r="U574" s="185"/>
      <c r="V574" s="185"/>
      <c r="X574" s="185"/>
      <c r="Y574" s="185"/>
      <c r="Z574" s="185"/>
      <c r="AA574" s="26"/>
      <c r="AB574" s="185"/>
      <c r="AC574" s="185"/>
      <c r="AD574" s="185"/>
      <c r="AE574" s="185"/>
      <c r="AF574" s="185"/>
      <c r="AH574" s="185"/>
      <c r="AI574" s="185"/>
      <c r="AK574" s="185"/>
      <c r="AL574" s="185"/>
      <c r="AM574" s="185"/>
      <c r="AN574" s="185"/>
      <c r="AO574" s="185"/>
      <c r="AP574" s="185"/>
      <c r="AQ574" s="185"/>
      <c r="AR574" s="185"/>
      <c r="AS574" s="185"/>
      <c r="AT574" s="185"/>
      <c r="AU574" s="185"/>
      <c r="AV574" s="185"/>
      <c r="AW574" s="185"/>
      <c r="AX574" s="185"/>
      <c r="AY574" s="185"/>
      <c r="AZ574" s="185"/>
      <c r="BA574" s="185"/>
      <c r="BB574" s="185"/>
      <c r="BC574" s="185"/>
      <c r="BD574" s="185"/>
      <c r="BE574" s="185"/>
      <c r="BF574" s="185"/>
      <c r="BG574" s="185"/>
      <c r="BH574" s="185"/>
      <c r="BI574" s="185"/>
      <c r="BJ574" s="185"/>
    </row>
    <row r="575" spans="1:62" x14ac:dyDescent="0.3">
      <c r="A575" s="24">
        <f t="shared" si="88"/>
        <v>76</v>
      </c>
      <c r="B575" s="86">
        <f t="shared" si="84"/>
        <v>7.6262015874406386E-5</v>
      </c>
      <c r="C575" s="23">
        <f t="shared" si="85"/>
        <v>1</v>
      </c>
      <c r="D575" s="23">
        <f t="shared" si="89"/>
        <v>0</v>
      </c>
      <c r="F575" s="86">
        <f t="shared" si="86"/>
        <v>4.377269610040277E-4</v>
      </c>
      <c r="G575" s="23">
        <f t="shared" si="87"/>
        <v>1</v>
      </c>
      <c r="H575" s="23">
        <f t="shared" si="90"/>
        <v>0</v>
      </c>
      <c r="I575" s="185"/>
      <c r="J575" s="185"/>
      <c r="L575" s="185"/>
      <c r="M575" s="185"/>
      <c r="N575" s="185"/>
      <c r="O575" s="185"/>
      <c r="P575" s="185"/>
      <c r="Q575" s="185"/>
      <c r="R575" s="185"/>
      <c r="S575" s="185"/>
      <c r="U575" s="185"/>
      <c r="V575" s="185"/>
      <c r="X575" s="185"/>
      <c r="Y575" s="185"/>
      <c r="Z575" s="185"/>
      <c r="AA575" s="26"/>
      <c r="AB575" s="185"/>
      <c r="AC575" s="185"/>
      <c r="AD575" s="185"/>
      <c r="AE575" s="185"/>
      <c r="AF575" s="185"/>
      <c r="AH575" s="185"/>
      <c r="AI575" s="185"/>
      <c r="AK575" s="185"/>
      <c r="AL575" s="185"/>
      <c r="AM575" s="185"/>
      <c r="AN575" s="185"/>
      <c r="AO575" s="185"/>
      <c r="AP575" s="185"/>
      <c r="AQ575" s="185"/>
      <c r="AR575" s="185"/>
      <c r="AS575" s="185"/>
      <c r="AT575" s="185"/>
      <c r="AU575" s="185"/>
      <c r="AV575" s="185"/>
      <c r="AW575" s="185"/>
      <c r="AX575" s="185"/>
      <c r="AY575" s="185"/>
      <c r="AZ575" s="185"/>
      <c r="BA575" s="185"/>
      <c r="BB575" s="185"/>
      <c r="BC575" s="185"/>
      <c r="BD575" s="185"/>
      <c r="BE575" s="185"/>
      <c r="BF575" s="185"/>
      <c r="BG575" s="185"/>
      <c r="BH575" s="185"/>
      <c r="BI575" s="185"/>
      <c r="BJ575" s="185"/>
    </row>
    <row r="576" spans="1:62" x14ac:dyDescent="0.3">
      <c r="A576" s="24">
        <f t="shared" si="88"/>
        <v>77</v>
      </c>
      <c r="B576" s="86">
        <f t="shared" si="84"/>
        <v>4.2241785744559672E-5</v>
      </c>
      <c r="C576" s="23">
        <f t="shared" si="85"/>
        <v>1</v>
      </c>
      <c r="D576" s="23">
        <f t="shared" si="89"/>
        <v>0</v>
      </c>
      <c r="F576" s="86">
        <f t="shared" si="86"/>
        <v>3.1638814020757441E-4</v>
      </c>
      <c r="G576" s="23">
        <f t="shared" si="87"/>
        <v>1</v>
      </c>
      <c r="H576" s="23">
        <f t="shared" si="90"/>
        <v>0</v>
      </c>
      <c r="I576" s="185"/>
      <c r="J576" s="185"/>
      <c r="L576" s="185"/>
      <c r="M576" s="185"/>
      <c r="N576" s="185"/>
      <c r="O576" s="185"/>
      <c r="P576" s="185"/>
      <c r="Q576" s="185"/>
      <c r="R576" s="185"/>
      <c r="S576" s="185"/>
      <c r="U576" s="185"/>
      <c r="V576" s="185"/>
      <c r="X576" s="185"/>
      <c r="Y576" s="185"/>
      <c r="Z576" s="185"/>
      <c r="AA576" s="26"/>
      <c r="AB576" s="185"/>
      <c r="AC576" s="185"/>
      <c r="AD576" s="185"/>
      <c r="AE576" s="185"/>
      <c r="AF576" s="185"/>
      <c r="AH576" s="185"/>
      <c r="AI576" s="185"/>
      <c r="AK576" s="185"/>
      <c r="AL576" s="185"/>
      <c r="AM576" s="185"/>
      <c r="AN576" s="185"/>
      <c r="AO576" s="185"/>
      <c r="AP576" s="185"/>
      <c r="AQ576" s="185"/>
      <c r="AR576" s="185"/>
      <c r="AS576" s="185"/>
      <c r="AT576" s="185"/>
      <c r="AU576" s="185"/>
      <c r="AV576" s="185"/>
      <c r="AW576" s="185"/>
      <c r="AX576" s="185"/>
      <c r="AY576" s="185"/>
      <c r="AZ576" s="185"/>
      <c r="BA576" s="185"/>
      <c r="BB576" s="185"/>
      <c r="BC576" s="185"/>
      <c r="BD576" s="185"/>
      <c r="BE576" s="185"/>
      <c r="BF576" s="185"/>
      <c r="BG576" s="185"/>
      <c r="BH576" s="185"/>
      <c r="BI576" s="185"/>
      <c r="BJ576" s="185"/>
    </row>
    <row r="577" spans="1:62" x14ac:dyDescent="0.3">
      <c r="A577" s="24">
        <f t="shared" si="88"/>
        <v>78</v>
      </c>
      <c r="B577" s="86">
        <f t="shared" si="84"/>
        <v>3.5437739718590329E-5</v>
      </c>
      <c r="C577" s="23">
        <f t="shared" si="85"/>
        <v>1.0000000000000002</v>
      </c>
      <c r="D577" s="23">
        <f t="shared" si="89"/>
        <v>7.8687589152504798E-21</v>
      </c>
      <c r="F577" s="86">
        <f t="shared" si="86"/>
        <v>2.6479079117730693E-4</v>
      </c>
      <c r="G577" s="23">
        <f t="shared" si="87"/>
        <v>1.0000000000000002</v>
      </c>
      <c r="H577" s="23">
        <f t="shared" si="90"/>
        <v>5.8795366614751583E-20</v>
      </c>
      <c r="I577" s="185"/>
      <c r="J577" s="185"/>
      <c r="L577" s="185"/>
      <c r="M577" s="185"/>
      <c r="N577" s="185"/>
      <c r="O577" s="185"/>
      <c r="P577" s="185"/>
      <c r="Q577" s="185"/>
      <c r="R577" s="185"/>
      <c r="S577" s="185"/>
      <c r="U577" s="185"/>
      <c r="V577" s="185"/>
      <c r="X577" s="185"/>
      <c r="Y577" s="185"/>
      <c r="Z577" s="185"/>
      <c r="AA577" s="26"/>
      <c r="AB577" s="185"/>
      <c r="AC577" s="185"/>
      <c r="AD577" s="185"/>
      <c r="AE577" s="185"/>
      <c r="AF577" s="185"/>
      <c r="AH577" s="185"/>
      <c r="AI577" s="185"/>
      <c r="AK577" s="185"/>
      <c r="AL577" s="185"/>
      <c r="AM577" s="185"/>
      <c r="AN577" s="185"/>
      <c r="AO577" s="185"/>
      <c r="AP577" s="185"/>
      <c r="AQ577" s="185"/>
      <c r="AR577" s="185"/>
      <c r="AS577" s="185"/>
      <c r="AT577" s="185"/>
      <c r="AU577" s="185"/>
      <c r="AV577" s="185"/>
      <c r="AW577" s="185"/>
      <c r="AX577" s="185"/>
      <c r="AY577" s="185"/>
      <c r="AZ577" s="185"/>
      <c r="BA577" s="185"/>
      <c r="BB577" s="185"/>
      <c r="BC577" s="185"/>
      <c r="BD577" s="185"/>
      <c r="BE577" s="185"/>
      <c r="BF577" s="185"/>
      <c r="BG577" s="185"/>
      <c r="BH577" s="185"/>
      <c r="BI577" s="185"/>
      <c r="BJ577" s="185"/>
    </row>
    <row r="578" spans="1:62" x14ac:dyDescent="0.3">
      <c r="A578" s="24">
        <f t="shared" si="88"/>
        <v>79</v>
      </c>
      <c r="B578" s="86">
        <f t="shared" si="84"/>
        <v>2.2963655337646532E-5</v>
      </c>
      <c r="C578" s="23">
        <f t="shared" si="85"/>
        <v>1</v>
      </c>
      <c r="D578" s="23">
        <f t="shared" si="89"/>
        <v>0</v>
      </c>
      <c r="F578" s="86">
        <f t="shared" si="86"/>
        <v>1.8342574078342353E-4</v>
      </c>
      <c r="G578" s="23">
        <f t="shared" si="87"/>
        <v>1</v>
      </c>
      <c r="H578" s="23">
        <f t="shared" si="90"/>
        <v>0</v>
      </c>
      <c r="I578" s="185"/>
      <c r="J578" s="185"/>
      <c r="L578" s="185"/>
      <c r="M578" s="185"/>
      <c r="N578" s="185"/>
      <c r="O578" s="185"/>
      <c r="P578" s="185"/>
      <c r="Q578" s="185"/>
      <c r="R578" s="185"/>
      <c r="S578" s="185"/>
      <c r="U578" s="185"/>
      <c r="V578" s="185"/>
      <c r="X578" s="185"/>
      <c r="Y578" s="185"/>
      <c r="Z578" s="185"/>
      <c r="AA578" s="26"/>
      <c r="AB578" s="185"/>
      <c r="AC578" s="185"/>
      <c r="AD578" s="185"/>
      <c r="AE578" s="185"/>
      <c r="AF578" s="185"/>
      <c r="AH578" s="185"/>
      <c r="AI578" s="185"/>
      <c r="AK578" s="185"/>
      <c r="AL578" s="185"/>
      <c r="AM578" s="185"/>
      <c r="AN578" s="185"/>
      <c r="AO578" s="185"/>
      <c r="AP578" s="185"/>
      <c r="AQ578" s="185"/>
      <c r="AR578" s="185"/>
      <c r="AS578" s="185"/>
      <c r="AT578" s="185"/>
      <c r="AU578" s="185"/>
      <c r="AV578" s="185"/>
      <c r="AW578" s="185"/>
      <c r="AX578" s="185"/>
      <c r="AY578" s="185"/>
      <c r="AZ578" s="185"/>
      <c r="BA578" s="185"/>
      <c r="BB578" s="185"/>
      <c r="BC578" s="185"/>
      <c r="BD578" s="185"/>
      <c r="BE578" s="185"/>
      <c r="BF578" s="185"/>
      <c r="BG578" s="185"/>
      <c r="BH578" s="185"/>
      <c r="BI578" s="185"/>
      <c r="BJ578" s="185"/>
    </row>
    <row r="579" spans="1:62" x14ac:dyDescent="0.3">
      <c r="A579" s="24">
        <f t="shared" si="88"/>
        <v>80</v>
      </c>
      <c r="B579" s="86">
        <f t="shared" si="84"/>
        <v>1.7293616982672081E-5</v>
      </c>
      <c r="C579" s="23">
        <f t="shared" si="85"/>
        <v>1</v>
      </c>
      <c r="D579" s="23">
        <f t="shared" si="89"/>
        <v>0</v>
      </c>
      <c r="F579" s="86">
        <f t="shared" si="86"/>
        <v>1.3041088216441239E-4</v>
      </c>
      <c r="G579" s="23">
        <f t="shared" si="87"/>
        <v>1</v>
      </c>
      <c r="H579" s="23">
        <f t="shared" si="90"/>
        <v>0</v>
      </c>
      <c r="I579" s="185"/>
      <c r="J579" s="185"/>
      <c r="L579" s="185"/>
      <c r="M579" s="185"/>
      <c r="N579" s="185"/>
      <c r="O579" s="185"/>
      <c r="P579" s="185"/>
      <c r="Q579" s="185"/>
      <c r="R579" s="185"/>
      <c r="S579" s="185"/>
      <c r="U579" s="185"/>
      <c r="V579" s="185"/>
      <c r="X579" s="185"/>
      <c r="Y579" s="185"/>
      <c r="Z579" s="185"/>
      <c r="AA579" s="26"/>
      <c r="AB579" s="185"/>
      <c r="AC579" s="185"/>
      <c r="AD579" s="185"/>
      <c r="AE579" s="185"/>
      <c r="AF579" s="185"/>
      <c r="AH579" s="185"/>
      <c r="AI579" s="185"/>
      <c r="AK579" s="185"/>
      <c r="AL579" s="185"/>
      <c r="AM579" s="185"/>
      <c r="AN579" s="185"/>
      <c r="AO579" s="185"/>
      <c r="AP579" s="185"/>
      <c r="AQ579" s="185"/>
      <c r="AR579" s="185"/>
      <c r="AS579" s="185"/>
      <c r="AT579" s="185"/>
      <c r="AU579" s="185"/>
      <c r="AV579" s="185"/>
      <c r="AW579" s="185"/>
      <c r="AX579" s="185"/>
      <c r="AY579" s="185"/>
      <c r="AZ579" s="185"/>
      <c r="BA579" s="185"/>
      <c r="BB579" s="185"/>
      <c r="BC579" s="185"/>
      <c r="BD579" s="185"/>
      <c r="BE579" s="185"/>
      <c r="BF579" s="185"/>
      <c r="BG579" s="185"/>
      <c r="BH579" s="185"/>
      <c r="BI579" s="185"/>
      <c r="BJ579" s="185"/>
    </row>
    <row r="580" spans="1:62" x14ac:dyDescent="0.3">
      <c r="A580" s="24">
        <f t="shared" si="88"/>
        <v>81</v>
      </c>
      <c r="B580" s="86">
        <f t="shared" si="84"/>
        <v>8.2215556147129564E-6</v>
      </c>
      <c r="C580" s="23">
        <f t="shared" si="85"/>
        <v>1.0000000000000002</v>
      </c>
      <c r="D580" s="23">
        <f t="shared" si="89"/>
        <v>1.8255520683381113E-21</v>
      </c>
      <c r="F580" s="86">
        <f t="shared" si="86"/>
        <v>8.0231042722888498E-5</v>
      </c>
      <c r="G580" s="23">
        <f t="shared" si="87"/>
        <v>1.0000000000000002</v>
      </c>
      <c r="H580" s="23">
        <f t="shared" si="90"/>
        <v>1.7814870184127085E-20</v>
      </c>
      <c r="I580" s="185"/>
      <c r="J580" s="185"/>
      <c r="L580" s="185"/>
      <c r="M580" s="185"/>
      <c r="N580" s="185"/>
      <c r="O580" s="185"/>
      <c r="P580" s="185"/>
      <c r="Q580" s="185"/>
      <c r="R580" s="185"/>
      <c r="S580" s="185"/>
      <c r="U580" s="185"/>
      <c r="V580" s="185"/>
      <c r="X580" s="185"/>
      <c r="Y580" s="185"/>
      <c r="Z580" s="185"/>
      <c r="AA580" s="26"/>
      <c r="AB580" s="185"/>
      <c r="AC580" s="185"/>
      <c r="AD580" s="185"/>
      <c r="AE580" s="185"/>
      <c r="AF580" s="185"/>
      <c r="AH580" s="185"/>
      <c r="AI580" s="185"/>
      <c r="AK580" s="185"/>
      <c r="AL580" s="185"/>
      <c r="AM580" s="185"/>
      <c r="AN580" s="185"/>
      <c r="AO580" s="185"/>
      <c r="AP580" s="185"/>
      <c r="AQ580" s="185"/>
      <c r="AR580" s="185"/>
      <c r="AS580" s="185"/>
      <c r="AT580" s="185"/>
      <c r="AU580" s="185"/>
      <c r="AV580" s="185"/>
      <c r="AW580" s="185"/>
      <c r="AX580" s="185"/>
      <c r="AY580" s="185"/>
      <c r="AZ580" s="185"/>
      <c r="BA580" s="185"/>
      <c r="BB580" s="185"/>
      <c r="BC580" s="185"/>
      <c r="BD580" s="185"/>
      <c r="BE580" s="185"/>
      <c r="BF580" s="185"/>
      <c r="BG580" s="185"/>
      <c r="BH580" s="185"/>
      <c r="BI580" s="185"/>
      <c r="BJ580" s="185"/>
    </row>
    <row r="581" spans="1:62" x14ac:dyDescent="0.3">
      <c r="A581" s="24">
        <f t="shared" si="88"/>
        <v>82</v>
      </c>
      <c r="B581" s="86">
        <f t="shared" si="84"/>
        <v>6.5205441082206199E-6</v>
      </c>
      <c r="C581" s="23">
        <f t="shared" si="85"/>
        <v>1.0000000000000002</v>
      </c>
      <c r="D581" s="23">
        <f t="shared" si="89"/>
        <v>1.4478516404060881E-21</v>
      </c>
      <c r="F581" s="86">
        <f t="shared" si="86"/>
        <v>4.0257272320318609E-5</v>
      </c>
      <c r="G581" s="23">
        <f t="shared" si="87"/>
        <v>1.0000000000000002</v>
      </c>
      <c r="H581" s="23">
        <f t="shared" si="90"/>
        <v>8.938910127724544E-21</v>
      </c>
      <c r="I581" s="185"/>
      <c r="J581" s="185"/>
      <c r="L581" s="185"/>
      <c r="M581" s="185"/>
      <c r="N581" s="185"/>
      <c r="O581" s="185"/>
      <c r="P581" s="185"/>
      <c r="Q581" s="185"/>
      <c r="R581" s="185"/>
      <c r="S581" s="185"/>
      <c r="U581" s="185"/>
      <c r="V581" s="185"/>
      <c r="X581" s="185"/>
      <c r="Y581" s="185"/>
      <c r="Z581" s="185"/>
      <c r="AA581" s="26"/>
      <c r="AB581" s="185"/>
      <c r="AC581" s="185"/>
      <c r="AD581" s="185"/>
      <c r="AE581" s="185"/>
      <c r="AF581" s="185"/>
      <c r="AH581" s="185"/>
      <c r="AI581" s="185"/>
      <c r="AK581" s="185"/>
      <c r="AL581" s="185"/>
      <c r="AM581" s="185"/>
      <c r="AN581" s="185"/>
      <c r="AO581" s="185"/>
      <c r="AP581" s="185"/>
      <c r="AQ581" s="185"/>
      <c r="AR581" s="185"/>
      <c r="AS581" s="185"/>
      <c r="AT581" s="185"/>
      <c r="AU581" s="185"/>
      <c r="AV581" s="185"/>
      <c r="AW581" s="185"/>
      <c r="AX581" s="185"/>
      <c r="AY581" s="185"/>
      <c r="AZ581" s="185"/>
      <c r="BA581" s="185"/>
      <c r="BB581" s="185"/>
      <c r="BC581" s="185"/>
      <c r="BD581" s="185"/>
      <c r="BE581" s="185"/>
      <c r="BF581" s="185"/>
      <c r="BG581" s="185"/>
      <c r="BH581" s="185"/>
      <c r="BI581" s="185"/>
      <c r="BJ581" s="185"/>
    </row>
    <row r="582" spans="1:62" x14ac:dyDescent="0.3">
      <c r="A582" s="24">
        <f t="shared" si="88"/>
        <v>83</v>
      </c>
      <c r="B582" s="86">
        <f t="shared" si="84"/>
        <v>6.5205441082206199E-6</v>
      </c>
      <c r="C582" s="23">
        <f t="shared" si="85"/>
        <v>0.99999999999999989</v>
      </c>
      <c r="D582" s="23">
        <f t="shared" si="89"/>
        <v>7.2392582020304407E-22</v>
      </c>
      <c r="F582" s="86">
        <f t="shared" si="86"/>
        <v>6.0102406562729197E-5</v>
      </c>
      <c r="G582" s="23">
        <f t="shared" si="87"/>
        <v>0.99999999999999989</v>
      </c>
      <c r="H582" s="23">
        <f t="shared" si="90"/>
        <v>6.6727075601324067E-21</v>
      </c>
      <c r="I582" s="185"/>
      <c r="J582" s="185"/>
      <c r="L582" s="185"/>
      <c r="M582" s="185"/>
      <c r="N582" s="185"/>
      <c r="O582" s="185"/>
      <c r="P582" s="185"/>
      <c r="Q582" s="185"/>
      <c r="R582" s="185"/>
      <c r="S582" s="185"/>
      <c r="U582" s="185"/>
      <c r="V582" s="185"/>
      <c r="X582" s="185"/>
      <c r="Y582" s="185"/>
      <c r="Z582" s="185"/>
      <c r="AA582" s="26"/>
      <c r="AB582" s="185"/>
      <c r="AC582" s="185"/>
      <c r="AD582" s="185"/>
      <c r="AE582" s="185"/>
      <c r="AF582" s="185"/>
      <c r="AH582" s="185"/>
      <c r="AI582" s="185"/>
      <c r="AK582" s="185"/>
      <c r="AL582" s="185"/>
      <c r="AM582" s="185"/>
      <c r="AN582" s="185"/>
      <c r="AO582" s="185"/>
      <c r="AP582" s="185"/>
      <c r="AQ582" s="185"/>
      <c r="AR582" s="185"/>
      <c r="AS582" s="185"/>
      <c r="AT582" s="185"/>
      <c r="AU582" s="185"/>
      <c r="AV582" s="185"/>
      <c r="AW582" s="185"/>
      <c r="AX582" s="185"/>
      <c r="AY582" s="185"/>
      <c r="AZ582" s="185"/>
      <c r="BA582" s="185"/>
      <c r="BB582" s="185"/>
      <c r="BC582" s="185"/>
      <c r="BD582" s="185"/>
      <c r="BE582" s="185"/>
      <c r="BF582" s="185"/>
      <c r="BG582" s="185"/>
      <c r="BH582" s="185"/>
      <c r="BI582" s="185"/>
      <c r="BJ582" s="185"/>
    </row>
    <row r="583" spans="1:62" x14ac:dyDescent="0.3">
      <c r="A583" s="24" t="str">
        <f t="shared" si="88"/>
        <v>NNNN</v>
      </c>
      <c r="B583" s="86">
        <f t="shared" si="84"/>
        <v>0.193084084117287</v>
      </c>
      <c r="C583" s="23">
        <f t="shared" si="85"/>
        <v>1</v>
      </c>
      <c r="D583" s="23">
        <f t="shared" si="89"/>
        <v>0</v>
      </c>
      <c r="F583" s="26"/>
      <c r="G583" s="26"/>
      <c r="H583" s="23">
        <f t="shared" si="90"/>
        <v>0</v>
      </c>
      <c r="I583" s="185"/>
      <c r="J583" s="185"/>
      <c r="L583" s="185"/>
      <c r="M583" s="185"/>
      <c r="N583" s="185"/>
      <c r="O583" s="185"/>
      <c r="P583" s="185"/>
      <c r="Q583" s="185"/>
      <c r="R583" s="185"/>
      <c r="S583" s="185"/>
      <c r="U583" s="185"/>
      <c r="V583" s="185"/>
      <c r="X583" s="185"/>
      <c r="Y583" s="185"/>
      <c r="Z583" s="185"/>
      <c r="AA583" s="26"/>
      <c r="AB583" s="185"/>
      <c r="AC583" s="185"/>
      <c r="AD583" s="185"/>
      <c r="AE583" s="185"/>
      <c r="AF583" s="185"/>
      <c r="AH583" s="185"/>
      <c r="AI583" s="185"/>
      <c r="AK583" s="185"/>
      <c r="AL583" s="185"/>
      <c r="AM583" s="185"/>
      <c r="AN583" s="185"/>
      <c r="AO583" s="185"/>
      <c r="AP583" s="185"/>
      <c r="AQ583" s="185"/>
      <c r="AR583" s="185"/>
      <c r="AS583" s="185"/>
      <c r="AT583" s="185"/>
      <c r="AU583" s="185"/>
      <c r="AV583" s="185"/>
      <c r="AW583" s="185"/>
      <c r="AX583" s="185"/>
      <c r="AY583" s="185"/>
      <c r="AZ583" s="185"/>
      <c r="BA583" s="185"/>
      <c r="BB583" s="185"/>
      <c r="BC583" s="185"/>
      <c r="BD583" s="185"/>
      <c r="BE583" s="185"/>
      <c r="BF583" s="185"/>
      <c r="BG583" s="185"/>
      <c r="BH583" s="185"/>
      <c r="BI583" s="185"/>
      <c r="BJ583" s="185"/>
    </row>
    <row r="584" spans="1:62" x14ac:dyDescent="0.3">
      <c r="A584" s="24"/>
      <c r="B584" s="185"/>
      <c r="D584" s="184"/>
      <c r="F584" s="26"/>
      <c r="G584" s="26"/>
      <c r="H584" s="184"/>
      <c r="I584" s="185"/>
      <c r="J584" s="185"/>
      <c r="L584" s="185"/>
      <c r="M584" s="185"/>
      <c r="N584" s="185"/>
      <c r="O584" s="185"/>
      <c r="P584" s="185"/>
      <c r="Q584" s="185"/>
      <c r="R584" s="185"/>
      <c r="S584" s="185"/>
      <c r="U584" s="185"/>
      <c r="V584" s="185"/>
      <c r="X584" s="185"/>
      <c r="Y584" s="185"/>
      <c r="Z584" s="185"/>
      <c r="AA584" s="26"/>
      <c r="AB584" s="185"/>
      <c r="AC584" s="185"/>
      <c r="AD584" s="185"/>
      <c r="AE584" s="185"/>
      <c r="AF584" s="185"/>
      <c r="AH584" s="185"/>
      <c r="AI584" s="185"/>
      <c r="AK584" s="185"/>
      <c r="AL584" s="185"/>
      <c r="AM584" s="185"/>
      <c r="AN584" s="185"/>
      <c r="AO584" s="185"/>
      <c r="AP584" s="185"/>
      <c r="AQ584" s="185"/>
      <c r="AR584" s="185"/>
      <c r="AS584" s="185"/>
      <c r="AT584" s="185"/>
      <c r="AU584" s="185"/>
      <c r="AV584" s="185"/>
      <c r="AW584" s="185"/>
      <c r="AX584" s="185"/>
      <c r="AY584" s="185"/>
      <c r="AZ584" s="185"/>
      <c r="BA584" s="185"/>
      <c r="BB584" s="185"/>
      <c r="BC584" s="185"/>
      <c r="BD584" s="185"/>
      <c r="BE584" s="185"/>
      <c r="BF584" s="185"/>
      <c r="BG584" s="185"/>
      <c r="BH584" s="185"/>
      <c r="BI584" s="185"/>
      <c r="BJ584" s="185"/>
    </row>
    <row r="585" spans="1:62" x14ac:dyDescent="0.3">
      <c r="A585" s="184"/>
      <c r="B585" s="86"/>
      <c r="C585" s="184" t="s">
        <v>112</v>
      </c>
      <c r="D585" s="23">
        <f>SUM(D499:D583)</f>
        <v>2.325966748574743E-3</v>
      </c>
      <c r="F585" s="86"/>
      <c r="G585" s="184" t="s">
        <v>113</v>
      </c>
      <c r="H585" s="23">
        <f>SUM(H499:H583)</f>
        <v>2.3259667485747574E-3</v>
      </c>
      <c r="I585" s="185"/>
      <c r="J585" s="185"/>
      <c r="L585" s="185"/>
      <c r="M585" s="185"/>
      <c r="N585" s="185"/>
      <c r="O585" s="185"/>
      <c r="P585" s="185"/>
      <c r="Q585" s="185"/>
      <c r="R585" s="185"/>
      <c r="S585" s="185"/>
      <c r="U585" s="185"/>
      <c r="V585" s="185"/>
      <c r="X585" s="185"/>
      <c r="Y585" s="185"/>
      <c r="Z585" s="185"/>
      <c r="AA585" s="26"/>
      <c r="AB585" s="185"/>
      <c r="AC585" s="185"/>
      <c r="AD585" s="185"/>
      <c r="AE585" s="185"/>
      <c r="AF585" s="185"/>
      <c r="AH585" s="185"/>
      <c r="AI585" s="185"/>
      <c r="AK585" s="185"/>
      <c r="AL585" s="185"/>
      <c r="AM585" s="185"/>
      <c r="AN585" s="185"/>
      <c r="AO585" s="185"/>
      <c r="AP585" s="185"/>
      <c r="AQ585" s="185"/>
      <c r="AR585" s="185"/>
      <c r="AS585" s="185"/>
      <c r="AT585" s="185"/>
      <c r="AU585" s="185"/>
      <c r="AV585" s="185"/>
      <c r="AW585" s="185"/>
      <c r="AX585" s="185"/>
      <c r="AY585" s="185"/>
      <c r="AZ585" s="185"/>
      <c r="BA585" s="185"/>
      <c r="BB585" s="185"/>
      <c r="BC585" s="185"/>
      <c r="BD585" s="185"/>
      <c r="BE585" s="185"/>
      <c r="BF585" s="185"/>
      <c r="BG585" s="185"/>
      <c r="BH585" s="185"/>
      <c r="BI585" s="185"/>
      <c r="BJ585" s="185"/>
    </row>
    <row r="586" spans="1:62" x14ac:dyDescent="0.3">
      <c r="A586" s="184"/>
      <c r="B586" s="185"/>
      <c r="C586" s="185"/>
      <c r="D586" s="185"/>
      <c r="E586" s="185"/>
      <c r="F586" s="185"/>
      <c r="G586" s="26"/>
      <c r="H586" s="26"/>
      <c r="I586" s="185"/>
      <c r="J586" s="185"/>
      <c r="L586" s="185"/>
      <c r="M586" s="185"/>
      <c r="N586" s="185"/>
      <c r="O586" s="185"/>
      <c r="P586" s="185"/>
      <c r="Q586" s="185"/>
      <c r="R586" s="185"/>
      <c r="S586" s="185"/>
      <c r="U586" s="185"/>
      <c r="V586" s="185"/>
      <c r="X586" s="185"/>
      <c r="Y586" s="185"/>
      <c r="Z586" s="185"/>
      <c r="AA586" s="26"/>
      <c r="AB586" s="185"/>
      <c r="AC586" s="185"/>
      <c r="AD586" s="185"/>
      <c r="AE586" s="185"/>
      <c r="AF586" s="185"/>
      <c r="AH586" s="185"/>
      <c r="AI586" s="185"/>
      <c r="AK586" s="185"/>
      <c r="AL586" s="185"/>
      <c r="AM586" s="185"/>
      <c r="AN586" s="185"/>
      <c r="AO586" s="185"/>
      <c r="AP586" s="185"/>
      <c r="AQ586" s="185"/>
      <c r="AR586" s="185"/>
      <c r="AS586" s="185"/>
      <c r="AT586" s="185"/>
      <c r="AU586" s="185"/>
      <c r="AV586" s="185"/>
      <c r="AW586" s="185"/>
      <c r="AX586" s="185"/>
      <c r="AY586" s="185"/>
      <c r="AZ586" s="185"/>
      <c r="BA586" s="185"/>
      <c r="BB586" s="185"/>
      <c r="BC586" s="185"/>
      <c r="BD586" s="185"/>
      <c r="BE586" s="185"/>
      <c r="BF586" s="185"/>
      <c r="BG586" s="185"/>
      <c r="BH586" s="185"/>
      <c r="BI586" s="185"/>
      <c r="BJ586" s="185"/>
    </row>
    <row r="587" spans="1:62" x14ac:dyDescent="0.3">
      <c r="A587" s="184"/>
      <c r="B587" s="185"/>
      <c r="C587" s="185"/>
      <c r="D587" s="185"/>
      <c r="E587" s="185"/>
      <c r="F587" s="185"/>
      <c r="I587" s="185"/>
      <c r="J587" s="185"/>
      <c r="L587" s="185"/>
      <c r="M587" s="185"/>
      <c r="N587" s="185"/>
      <c r="O587" s="185"/>
      <c r="P587" s="185"/>
      <c r="Q587" s="185"/>
      <c r="R587" s="185"/>
      <c r="S587" s="185"/>
      <c r="U587" s="185"/>
      <c r="V587" s="185"/>
      <c r="X587" s="185"/>
      <c r="Y587" s="185"/>
      <c r="Z587" s="185"/>
      <c r="AA587" s="26"/>
      <c r="AB587" s="185"/>
      <c r="AC587" s="185"/>
      <c r="AD587" s="185"/>
      <c r="AE587" s="185"/>
      <c r="AF587" s="185"/>
      <c r="AH587" s="185"/>
      <c r="AI587" s="185"/>
      <c r="AK587" s="185"/>
      <c r="AL587" s="185"/>
      <c r="AM587" s="185"/>
      <c r="AN587" s="185"/>
      <c r="AO587" s="185"/>
      <c r="AP587" s="185"/>
      <c r="AQ587" s="185"/>
      <c r="AR587" s="185"/>
      <c r="AS587" s="185"/>
      <c r="AT587" s="185"/>
      <c r="AU587" s="185"/>
      <c r="AV587" s="185"/>
      <c r="AW587" s="185"/>
      <c r="AX587" s="185"/>
      <c r="AY587" s="185"/>
      <c r="AZ587" s="185"/>
      <c r="BA587" s="185"/>
      <c r="BB587" s="185"/>
      <c r="BC587" s="185"/>
      <c r="BD587" s="185"/>
      <c r="BE587" s="185"/>
      <c r="BF587" s="185"/>
      <c r="BG587" s="185"/>
      <c r="BH587" s="185"/>
      <c r="BI587" s="185"/>
      <c r="BJ587" s="185"/>
    </row>
    <row r="588" spans="1:62" ht="14.5" x14ac:dyDescent="0.35">
      <c r="A588" s="184"/>
      <c r="B588" s="185"/>
      <c r="F588" s="26"/>
      <c r="G588" s="27" t="s">
        <v>49</v>
      </c>
      <c r="H588" s="158">
        <f>H585+D585</f>
        <v>4.6519334971495008E-3</v>
      </c>
      <c r="I588" s="160"/>
      <c r="J588" s="185"/>
      <c r="L588" s="185"/>
      <c r="M588" s="185"/>
      <c r="N588" s="185"/>
      <c r="O588" s="185"/>
      <c r="P588" s="185"/>
      <c r="Q588" s="185"/>
      <c r="R588" s="185"/>
      <c r="S588" s="185"/>
      <c r="U588" s="185"/>
      <c r="V588" s="185"/>
      <c r="X588" s="185"/>
      <c r="Y588" s="185"/>
      <c r="Z588" s="185"/>
      <c r="AA588" s="26"/>
      <c r="AB588" s="185"/>
      <c r="AC588" s="185"/>
      <c r="AD588" s="185"/>
      <c r="AE588" s="185"/>
      <c r="AF588" s="185"/>
      <c r="AH588" s="185"/>
      <c r="AI588" s="185"/>
      <c r="AK588" s="185"/>
      <c r="AL588" s="185"/>
      <c r="AM588" s="185"/>
      <c r="AN588" s="185"/>
      <c r="AO588" s="185"/>
      <c r="AP588" s="185"/>
      <c r="AQ588" s="185"/>
      <c r="AR588" s="185"/>
      <c r="AS588" s="185"/>
      <c r="AT588" s="185"/>
      <c r="AU588" s="185"/>
      <c r="AV588" s="185"/>
      <c r="AW588" s="185"/>
      <c r="AX588" s="185"/>
      <c r="AY588" s="185"/>
      <c r="AZ588" s="185"/>
      <c r="BA588" s="185"/>
      <c r="BB588" s="185"/>
      <c r="BC588" s="185"/>
      <c r="BD588" s="185"/>
      <c r="BE588" s="185"/>
      <c r="BF588" s="185"/>
      <c r="BG588" s="185"/>
      <c r="BH588" s="185"/>
      <c r="BI588" s="185"/>
      <c r="BJ588" s="185"/>
    </row>
    <row r="589" spans="1:62" x14ac:dyDescent="0.3">
      <c r="A589" s="184"/>
      <c r="B589" s="185"/>
      <c r="F589" s="26"/>
      <c r="G589" s="26"/>
      <c r="H589" s="26"/>
      <c r="I589" s="185"/>
      <c r="J589" s="185"/>
      <c r="L589" s="185"/>
      <c r="M589" s="185"/>
      <c r="N589" s="185"/>
      <c r="O589" s="185"/>
      <c r="P589" s="185"/>
      <c r="Q589" s="185"/>
      <c r="R589" s="185"/>
      <c r="S589" s="185"/>
      <c r="U589" s="185"/>
      <c r="V589" s="185"/>
      <c r="X589" s="185"/>
      <c r="Y589" s="185"/>
      <c r="Z589" s="185"/>
      <c r="AA589" s="26"/>
      <c r="AB589" s="185"/>
      <c r="AC589" s="185"/>
      <c r="AD589" s="185"/>
      <c r="AE589" s="185"/>
      <c r="AF589" s="185"/>
      <c r="AH589" s="185"/>
      <c r="AI589" s="185"/>
      <c r="AK589" s="185"/>
      <c r="AL589" s="185"/>
      <c r="AM589" s="185"/>
      <c r="AN589" s="185"/>
      <c r="AO589" s="185"/>
      <c r="AP589" s="185"/>
      <c r="AQ589" s="185"/>
      <c r="AR589" s="185"/>
      <c r="AS589" s="185"/>
      <c r="AT589" s="185"/>
      <c r="AU589" s="185"/>
      <c r="AV589" s="185"/>
      <c r="AW589" s="185"/>
      <c r="AX589" s="185"/>
      <c r="AY589" s="185"/>
      <c r="AZ589" s="185"/>
      <c r="BA589" s="185"/>
      <c r="BB589" s="185"/>
      <c r="BC589" s="185"/>
      <c r="BD589" s="185"/>
      <c r="BE589" s="185"/>
      <c r="BF589" s="185"/>
      <c r="BG589" s="185"/>
      <c r="BH589" s="185"/>
      <c r="BI589" s="185"/>
      <c r="BJ589" s="185"/>
    </row>
    <row r="590" spans="1:62" ht="15" x14ac:dyDescent="0.3">
      <c r="A590" s="131" t="s">
        <v>55</v>
      </c>
      <c r="B590" s="185"/>
      <c r="C590" s="184"/>
      <c r="D590" s="184"/>
      <c r="E590" s="184"/>
      <c r="I590" s="185"/>
      <c r="J590" s="185"/>
      <c r="L590" s="185"/>
      <c r="M590" s="185"/>
      <c r="N590" s="185"/>
      <c r="O590" s="185"/>
      <c r="P590" s="185"/>
      <c r="Q590" s="185"/>
      <c r="R590" s="185"/>
      <c r="S590" s="185"/>
      <c r="U590" s="185"/>
      <c r="V590" s="185"/>
      <c r="X590" s="185"/>
      <c r="Y590" s="185"/>
      <c r="Z590" s="185"/>
      <c r="AA590" s="26"/>
      <c r="AB590" s="185"/>
      <c r="AC590" s="185"/>
      <c r="AD590" s="185"/>
      <c r="AE590" s="185"/>
      <c r="AF590" s="185"/>
      <c r="AH590" s="185"/>
      <c r="AI590" s="185"/>
      <c r="AK590" s="185"/>
      <c r="AL590" s="185"/>
      <c r="AM590" s="185"/>
      <c r="AN590" s="185"/>
      <c r="AO590" s="185"/>
      <c r="AP590" s="185"/>
      <c r="AQ590" s="185"/>
      <c r="AR590" s="185"/>
      <c r="AS590" s="185"/>
      <c r="AT590" s="185"/>
      <c r="AU590" s="185"/>
      <c r="AV590" s="185"/>
      <c r="AW590" s="185"/>
      <c r="AX590" s="185"/>
      <c r="AY590" s="185"/>
      <c r="AZ590" s="185"/>
      <c r="BA590" s="185"/>
      <c r="BB590" s="185"/>
      <c r="BC590" s="185"/>
      <c r="BD590" s="185"/>
      <c r="BE590" s="185"/>
      <c r="BF590" s="185"/>
      <c r="BG590" s="185"/>
      <c r="BH590" s="185"/>
      <c r="BI590" s="185"/>
      <c r="BJ590" s="185"/>
    </row>
    <row r="591" spans="1:62" x14ac:dyDescent="0.3">
      <c r="A591" s="18" t="s">
        <v>138</v>
      </c>
      <c r="B591" s="184"/>
      <c r="C591" s="184"/>
      <c r="D591" s="184"/>
      <c r="E591" s="26"/>
      <c r="F591" s="26"/>
      <c r="G591" s="26"/>
      <c r="H591" s="26"/>
      <c r="I591" s="26"/>
      <c r="J591" s="185"/>
      <c r="L591" s="26"/>
      <c r="M591" s="26"/>
      <c r="N591" s="26"/>
      <c r="O591" s="26"/>
      <c r="P591" s="185"/>
      <c r="Q591" s="185"/>
      <c r="R591" s="26"/>
      <c r="S591" s="185"/>
      <c r="T591" s="26"/>
      <c r="U591" s="26"/>
      <c r="V591" s="185"/>
      <c r="W591" s="26"/>
      <c r="X591" s="26"/>
      <c r="Y591" s="185"/>
      <c r="Z591" s="185"/>
      <c r="AA591" s="26"/>
      <c r="AB591" s="26"/>
      <c r="AC591" s="185"/>
      <c r="AD591" s="185"/>
      <c r="AE591" s="26"/>
      <c r="AF591" s="185"/>
      <c r="AG591" s="26"/>
      <c r="AH591" s="26"/>
      <c r="AI591" s="185"/>
      <c r="AJ591" s="26"/>
      <c r="AK591" s="26"/>
      <c r="AL591" s="185"/>
      <c r="AM591" s="26"/>
      <c r="AN591" s="185"/>
      <c r="AO591" s="185"/>
      <c r="AP591" s="185"/>
      <c r="AQ591" s="185"/>
      <c r="AR591" s="185"/>
      <c r="AS591" s="185"/>
      <c r="AT591" s="185"/>
      <c r="AU591" s="185"/>
      <c r="AV591" s="185"/>
      <c r="AW591" s="185"/>
      <c r="AX591" s="185"/>
      <c r="AY591" s="185"/>
      <c r="AZ591" s="185"/>
      <c r="BA591" s="185"/>
      <c r="BB591" s="185"/>
      <c r="BC591" s="185"/>
      <c r="BD591" s="185"/>
      <c r="BE591" s="185"/>
      <c r="BF591" s="185"/>
      <c r="BG591" s="185"/>
      <c r="BH591" s="185"/>
      <c r="BI591" s="185"/>
      <c r="BJ591" s="185"/>
    </row>
    <row r="592" spans="1:62" x14ac:dyDescent="0.3">
      <c r="A592" s="18" t="s">
        <v>52</v>
      </c>
      <c r="B592" s="184"/>
      <c r="C592" s="184"/>
      <c r="D592" s="184"/>
      <c r="E592" s="26"/>
      <c r="F592" s="26"/>
      <c r="G592" s="26"/>
      <c r="H592" s="26"/>
      <c r="I592" s="26"/>
      <c r="J592" s="185"/>
      <c r="L592" s="26"/>
      <c r="M592" s="26"/>
      <c r="N592" s="26"/>
      <c r="O592" s="26"/>
      <c r="P592" s="185"/>
      <c r="Q592" s="185"/>
      <c r="R592" s="26"/>
      <c r="S592" s="185"/>
      <c r="T592" s="26"/>
      <c r="U592" s="26"/>
      <c r="V592" s="185"/>
      <c r="W592" s="26"/>
      <c r="X592" s="26"/>
      <c r="Y592" s="185"/>
      <c r="Z592" s="185"/>
      <c r="AA592" s="26"/>
      <c r="AB592" s="26"/>
      <c r="AC592" s="185"/>
      <c r="AD592" s="185"/>
      <c r="AE592" s="26"/>
      <c r="AF592" s="185"/>
      <c r="AG592" s="26"/>
      <c r="AH592" s="26"/>
      <c r="AI592" s="185"/>
      <c r="AJ592" s="26"/>
      <c r="AK592" s="26"/>
      <c r="AL592" s="185"/>
      <c r="AM592" s="26"/>
      <c r="AN592" s="185"/>
      <c r="AO592" s="185"/>
      <c r="AP592" s="185"/>
      <c r="AQ592" s="185"/>
      <c r="AR592" s="185"/>
      <c r="AS592" s="185"/>
      <c r="AT592" s="185"/>
      <c r="AU592" s="185"/>
      <c r="AV592" s="185"/>
      <c r="AW592" s="185"/>
      <c r="AX592" s="185"/>
      <c r="AY592" s="185"/>
      <c r="AZ592" s="185"/>
      <c r="BA592" s="185"/>
      <c r="BB592" s="185"/>
      <c r="BC592" s="185"/>
      <c r="BD592" s="185"/>
      <c r="BE592" s="185"/>
      <c r="BF592" s="185"/>
      <c r="BG592" s="185"/>
      <c r="BH592" s="185"/>
      <c r="BI592" s="185"/>
      <c r="BJ592" s="185"/>
    </row>
    <row r="593" spans="1:62" x14ac:dyDescent="0.3">
      <c r="A593" s="184"/>
      <c r="B593" s="184"/>
      <c r="C593" s="184"/>
      <c r="D593" s="184"/>
      <c r="E593" s="26"/>
      <c r="F593" s="26"/>
      <c r="G593" s="26"/>
      <c r="H593" s="26"/>
      <c r="I593" s="26"/>
      <c r="J593" s="185"/>
      <c r="L593" s="26"/>
      <c r="M593" s="26"/>
      <c r="N593" s="26"/>
      <c r="O593" s="26"/>
      <c r="P593" s="185"/>
      <c r="Q593" s="185"/>
      <c r="R593" s="26"/>
      <c r="S593" s="185"/>
      <c r="T593" s="26"/>
      <c r="U593" s="26"/>
      <c r="V593" s="185"/>
      <c r="W593" s="26"/>
      <c r="X593" s="26"/>
      <c r="Y593" s="185"/>
      <c r="Z593" s="185"/>
      <c r="AA593" s="26"/>
      <c r="AB593" s="26"/>
      <c r="AC593" s="185"/>
      <c r="AD593" s="185"/>
      <c r="AE593" s="26"/>
      <c r="AF593" s="185"/>
      <c r="AG593" s="26"/>
      <c r="AH593" s="26"/>
      <c r="AI593" s="185"/>
      <c r="AJ593" s="26"/>
      <c r="AK593" s="26"/>
      <c r="AL593" s="185"/>
      <c r="AM593" s="26"/>
      <c r="AN593" s="185"/>
      <c r="AO593" s="185"/>
      <c r="AP593" s="185"/>
      <c r="AQ593" s="185"/>
      <c r="AR593" s="185"/>
      <c r="AS593" s="185"/>
      <c r="AT593" s="185"/>
      <c r="AU593" s="185"/>
      <c r="AV593" s="185"/>
      <c r="AW593" s="185"/>
      <c r="AX593" s="185"/>
      <c r="AY593" s="185"/>
      <c r="AZ593" s="185"/>
      <c r="BA593" s="185"/>
      <c r="BB593" s="185"/>
      <c r="BC593" s="185"/>
      <c r="BD593" s="185"/>
      <c r="BE593" s="185"/>
      <c r="BF593" s="185"/>
      <c r="BG593" s="185"/>
      <c r="BH593" s="185"/>
      <c r="BI593" s="185"/>
      <c r="BJ593" s="185"/>
    </row>
    <row r="594" spans="1:62" ht="13.5" thickBot="1" x14ac:dyDescent="0.35">
      <c r="A594" s="184"/>
      <c r="B594" s="185"/>
      <c r="C594" s="185"/>
      <c r="D594" s="185"/>
      <c r="E594" s="26"/>
      <c r="F594" s="26"/>
      <c r="G594" s="26"/>
      <c r="H594" s="26"/>
      <c r="I594" s="26"/>
      <c r="J594" s="185"/>
      <c r="L594" s="26"/>
      <c r="M594" s="26"/>
      <c r="N594" s="26"/>
      <c r="O594" s="26"/>
      <c r="P594" s="185"/>
      <c r="Q594" s="185"/>
      <c r="R594" s="26"/>
      <c r="S594" s="185"/>
      <c r="T594" s="26"/>
      <c r="U594" s="26"/>
      <c r="V594" s="185"/>
      <c r="W594" s="26"/>
      <c r="X594" s="26"/>
      <c r="Y594" s="185"/>
      <c r="Z594" s="185"/>
      <c r="AA594" s="26"/>
      <c r="AB594" s="26"/>
      <c r="AC594" s="185"/>
      <c r="AD594" s="185"/>
      <c r="AE594" s="26"/>
      <c r="AF594" s="185"/>
      <c r="AG594" s="26"/>
      <c r="AH594" s="26"/>
      <c r="AI594" s="185"/>
      <c r="AJ594" s="26"/>
      <c r="AK594" s="26"/>
      <c r="AL594" s="185"/>
      <c r="AM594" s="26"/>
      <c r="AN594" s="185"/>
      <c r="AO594" s="185"/>
      <c r="AP594" s="185"/>
      <c r="AQ594" s="185"/>
      <c r="AR594" s="185"/>
      <c r="AS594" s="185"/>
      <c r="AT594" s="185"/>
      <c r="AU594" s="185"/>
      <c r="AV594" s="185"/>
      <c r="AW594" s="185"/>
      <c r="AX594" s="185"/>
      <c r="AY594" s="185"/>
      <c r="AZ594" s="185"/>
      <c r="BA594" s="185"/>
      <c r="BB594" s="185"/>
      <c r="BC594" s="185"/>
      <c r="BD594" s="185"/>
      <c r="BE594" s="185"/>
      <c r="BF594" s="185"/>
      <c r="BG594" s="185"/>
      <c r="BH594" s="185"/>
      <c r="BI594" s="185"/>
      <c r="BJ594" s="185"/>
    </row>
    <row r="595" spans="1:62" ht="41.5" customHeight="1" x14ac:dyDescent="0.3">
      <c r="A595" s="82" t="s">
        <v>36</v>
      </c>
      <c r="B595" s="36" t="s">
        <v>19</v>
      </c>
      <c r="C595" s="37" t="s">
        <v>142</v>
      </c>
      <c r="D595" s="74" t="s">
        <v>43</v>
      </c>
      <c r="E595" s="36" t="s">
        <v>19</v>
      </c>
      <c r="F595" s="37" t="s">
        <v>142</v>
      </c>
      <c r="G595" s="74" t="s">
        <v>43</v>
      </c>
      <c r="H595" s="82" t="s">
        <v>36</v>
      </c>
      <c r="I595" s="36" t="s">
        <v>19</v>
      </c>
      <c r="J595" s="37" t="s">
        <v>142</v>
      </c>
      <c r="K595" s="74" t="s">
        <v>43</v>
      </c>
      <c r="L595" s="36" t="s">
        <v>19</v>
      </c>
      <c r="M595" s="37" t="s">
        <v>142</v>
      </c>
      <c r="N595" s="74" t="s">
        <v>43</v>
      </c>
      <c r="O595" s="82" t="s">
        <v>36</v>
      </c>
      <c r="P595" s="36" t="s">
        <v>19</v>
      </c>
      <c r="Q595" s="37" t="s">
        <v>142</v>
      </c>
      <c r="R595" s="74" t="s">
        <v>43</v>
      </c>
      <c r="S595" s="36" t="s">
        <v>19</v>
      </c>
      <c r="T595" s="37" t="s">
        <v>142</v>
      </c>
      <c r="U595" s="74" t="s">
        <v>43</v>
      </c>
      <c r="V595" s="185"/>
      <c r="W595" s="185"/>
      <c r="X595" s="185"/>
      <c r="Y595" s="185"/>
      <c r="Z595" s="185"/>
      <c r="AA595" s="185"/>
      <c r="AB595" s="185"/>
      <c r="AC595" s="185"/>
      <c r="AD595" s="185"/>
      <c r="AE595" s="185"/>
      <c r="AF595" s="185"/>
      <c r="AG595" s="185"/>
      <c r="AH595" s="185"/>
      <c r="AI595" s="185"/>
      <c r="AJ595" s="185"/>
      <c r="AK595" s="185"/>
      <c r="AL595" s="185"/>
      <c r="AM595" s="185"/>
      <c r="AN595" s="185"/>
      <c r="AO595" s="185"/>
      <c r="AP595" s="185"/>
      <c r="AQ595" s="185"/>
      <c r="AR595" s="185"/>
      <c r="AS595" s="185"/>
      <c r="AT595" s="185"/>
      <c r="AU595" s="185"/>
      <c r="AV595" s="185"/>
      <c r="AW595" s="185"/>
      <c r="AX595" s="185"/>
      <c r="AY595" s="185"/>
      <c r="AZ595" s="185"/>
      <c r="BA595" s="185"/>
      <c r="BB595" s="185"/>
      <c r="BC595" s="185"/>
      <c r="BD595" s="185"/>
      <c r="BE595" s="185"/>
      <c r="BF595" s="185"/>
      <c r="BG595" s="185"/>
      <c r="BH595" s="185"/>
      <c r="BI595" s="185"/>
      <c r="BJ595" s="185"/>
    </row>
    <row r="596" spans="1:62" ht="12.75" hidden="1" customHeight="1" x14ac:dyDescent="0.3">
      <c r="A596" s="83"/>
      <c r="B596" s="75" t="s">
        <v>78</v>
      </c>
      <c r="C596" s="40" t="s">
        <v>78</v>
      </c>
      <c r="D596" s="43"/>
      <c r="E596" s="75" t="s">
        <v>79</v>
      </c>
      <c r="F596" s="40" t="s">
        <v>79</v>
      </c>
      <c r="G596" s="43"/>
      <c r="H596" s="83"/>
      <c r="I596" s="75" t="s">
        <v>73</v>
      </c>
      <c r="J596" s="40" t="s">
        <v>73</v>
      </c>
      <c r="K596" s="43"/>
      <c r="L596" s="75" t="s">
        <v>74</v>
      </c>
      <c r="M596" s="40" t="s">
        <v>74</v>
      </c>
      <c r="N596" s="43"/>
      <c r="O596" s="83"/>
      <c r="P596" s="75" t="s">
        <v>72</v>
      </c>
      <c r="Q596" s="40" t="s">
        <v>72</v>
      </c>
      <c r="R596" s="43"/>
      <c r="S596" s="75" t="s">
        <v>80</v>
      </c>
      <c r="T596" s="40" t="s">
        <v>80</v>
      </c>
      <c r="U596" s="43"/>
      <c r="V596" s="185"/>
      <c r="W596" s="185"/>
      <c r="X596" s="185"/>
      <c r="Y596" s="185"/>
      <c r="Z596" s="185"/>
      <c r="AA596" s="185"/>
      <c r="AB596" s="185"/>
      <c r="AC596" s="185"/>
      <c r="AD596" s="185"/>
      <c r="AE596" s="185"/>
      <c r="AF596" s="185"/>
      <c r="AG596" s="185"/>
      <c r="AH596" s="185"/>
      <c r="AI596" s="185"/>
      <c r="AJ596" s="185"/>
      <c r="AK596" s="185"/>
      <c r="AL596" s="185"/>
      <c r="AM596" s="185"/>
      <c r="AN596" s="185"/>
      <c r="AO596" s="185"/>
      <c r="AP596" s="185"/>
      <c r="AQ596" s="185"/>
      <c r="AR596" s="185"/>
      <c r="AS596" s="185"/>
      <c r="AT596" s="185"/>
      <c r="AU596" s="185"/>
      <c r="AV596" s="185"/>
      <c r="AW596" s="185"/>
      <c r="AX596" s="185"/>
      <c r="AY596" s="185"/>
      <c r="AZ596" s="185"/>
      <c r="BA596" s="185"/>
      <c r="BB596" s="185"/>
      <c r="BC596" s="185"/>
      <c r="BD596" s="185"/>
      <c r="BE596" s="185"/>
      <c r="BF596" s="185"/>
      <c r="BG596" s="185"/>
      <c r="BH596" s="185"/>
      <c r="BI596" s="185"/>
      <c r="BJ596" s="185"/>
    </row>
    <row r="597" spans="1:62" ht="13.5" thickBot="1" x14ac:dyDescent="0.35">
      <c r="A597" s="146"/>
      <c r="B597" s="224" t="s">
        <v>146</v>
      </c>
      <c r="C597" s="225"/>
      <c r="D597" s="125"/>
      <c r="E597" s="224" t="s">
        <v>147</v>
      </c>
      <c r="F597" s="225"/>
      <c r="G597" s="125"/>
      <c r="H597" s="146"/>
      <c r="I597" s="224" t="s">
        <v>365</v>
      </c>
      <c r="J597" s="225"/>
      <c r="K597" s="125"/>
      <c r="L597" s="224" t="s">
        <v>148</v>
      </c>
      <c r="M597" s="225"/>
      <c r="N597" s="125"/>
      <c r="O597" s="146"/>
      <c r="P597" s="224" t="s">
        <v>149</v>
      </c>
      <c r="Q597" s="225"/>
      <c r="R597" s="125"/>
      <c r="S597" s="224" t="s">
        <v>150</v>
      </c>
      <c r="T597" s="225"/>
      <c r="U597" s="125"/>
      <c r="V597" s="185"/>
      <c r="W597" s="185"/>
      <c r="X597" s="185"/>
      <c r="Y597" s="185"/>
      <c r="Z597" s="185"/>
      <c r="AA597" s="185"/>
      <c r="AB597" s="185"/>
      <c r="AC597" s="185"/>
      <c r="AD597" s="185"/>
      <c r="AE597" s="185"/>
      <c r="AF597" s="185"/>
      <c r="AG597" s="185"/>
      <c r="AH597" s="185"/>
      <c r="AI597" s="185"/>
      <c r="AJ597" s="185"/>
      <c r="AK597" s="185"/>
      <c r="AL597" s="185"/>
      <c r="AM597" s="185"/>
      <c r="AN597" s="185"/>
      <c r="AO597" s="185"/>
      <c r="AP597" s="185"/>
      <c r="AQ597" s="185"/>
      <c r="AR597" s="185"/>
      <c r="AS597" s="185"/>
      <c r="AT597" s="185"/>
      <c r="AU597" s="185"/>
      <c r="AV597" s="185"/>
      <c r="AW597" s="185"/>
      <c r="AX597" s="185"/>
      <c r="AY597" s="185"/>
      <c r="AZ597" s="185"/>
      <c r="BA597" s="185"/>
      <c r="BB597" s="185"/>
      <c r="BC597" s="185"/>
      <c r="BD597" s="185"/>
      <c r="BE597" s="185"/>
      <c r="BF597" s="185"/>
      <c r="BG597" s="185"/>
      <c r="BH597" s="185"/>
      <c r="BI597" s="185"/>
      <c r="BJ597" s="185"/>
    </row>
    <row r="598" spans="1:62" ht="13.5" hidden="1" customHeight="1" thickBot="1" x14ac:dyDescent="0.35">
      <c r="A598" s="87"/>
      <c r="B598" s="76"/>
      <c r="C598" s="73"/>
      <c r="D598" s="67"/>
      <c r="E598" s="78"/>
      <c r="F598" s="73"/>
      <c r="G598" s="67"/>
      <c r="H598" s="87"/>
      <c r="I598" s="76"/>
      <c r="J598" s="73"/>
      <c r="K598" s="67"/>
      <c r="L598" s="78"/>
      <c r="M598" s="73"/>
      <c r="N598" s="67"/>
      <c r="O598" s="87"/>
      <c r="P598" s="76"/>
      <c r="Q598" s="73"/>
      <c r="R598" s="67"/>
      <c r="S598" s="78"/>
      <c r="T598" s="73"/>
      <c r="U598" s="67"/>
      <c r="V598" s="185"/>
      <c r="W598" s="185"/>
      <c r="X598" s="185"/>
      <c r="Y598" s="185"/>
      <c r="Z598" s="185"/>
      <c r="AA598" s="185"/>
      <c r="AB598" s="185"/>
      <c r="AC598" s="185"/>
      <c r="AD598" s="185"/>
      <c r="AE598" s="185"/>
      <c r="AF598" s="185"/>
      <c r="AG598" s="185"/>
      <c r="AH598" s="185"/>
      <c r="AI598" s="185"/>
      <c r="AJ598" s="185"/>
      <c r="AK598" s="185"/>
      <c r="AL598" s="185"/>
      <c r="AM598" s="185"/>
      <c r="AN598" s="185"/>
      <c r="AO598" s="185"/>
      <c r="AP598" s="185"/>
      <c r="AQ598" s="185"/>
      <c r="AR598" s="185"/>
      <c r="AS598" s="185"/>
      <c r="AT598" s="185"/>
      <c r="AU598" s="185"/>
      <c r="AV598" s="185"/>
      <c r="AW598" s="185"/>
      <c r="AX598" s="185"/>
      <c r="AY598" s="185"/>
      <c r="AZ598" s="185"/>
      <c r="BA598" s="185"/>
      <c r="BB598" s="185"/>
      <c r="BC598" s="185"/>
      <c r="BD598" s="185"/>
      <c r="BE598" s="185"/>
      <c r="BF598" s="185"/>
      <c r="BG598" s="185"/>
      <c r="BH598" s="185"/>
      <c r="BI598" s="185"/>
      <c r="BJ598" s="185"/>
    </row>
    <row r="599" spans="1:62" x14ac:dyDescent="0.3">
      <c r="A599" s="84">
        <f t="shared" ref="A599:B618" si="91">A402</f>
        <v>0</v>
      </c>
      <c r="B599" s="142">
        <f t="shared" si="91"/>
        <v>2.21273246802878E-3</v>
      </c>
      <c r="C599" s="58">
        <f t="shared" ref="C599:C630" si="92">C402/$C499</f>
        <v>1.0606139678056448</v>
      </c>
      <c r="D599" s="143">
        <f>B599*C599</f>
        <v>2.3468549626083812E-3</v>
      </c>
      <c r="E599" s="142">
        <f t="shared" ref="E599:E630" si="93">E402</f>
        <v>8.4880474173967553E-4</v>
      </c>
      <c r="F599" s="58">
        <f t="shared" ref="F599:F630" si="94">F402/$G499</f>
        <v>1.0018697533336038</v>
      </c>
      <c r="G599" s="143">
        <f>E599*F599</f>
        <v>8.5039179723512203E-4</v>
      </c>
      <c r="H599" s="147">
        <f t="shared" ref="H599:I607" si="95">H402</f>
        <v>0</v>
      </c>
      <c r="I599" s="142">
        <f t="shared" si="95"/>
        <v>3.6979990151143377E-3</v>
      </c>
      <c r="J599" s="58">
        <f t="shared" ref="J599:J607" si="96">J402/$C499</f>
        <v>0.96502627613638481</v>
      </c>
      <c r="K599" s="143">
        <f t="shared" ref="K599:K607" si="97">I599*J599</f>
        <v>3.5686662187118081E-3</v>
      </c>
      <c r="L599" s="142">
        <f t="shared" ref="L599:L607" si="98">L402</f>
        <v>1.102822460042531E-4</v>
      </c>
      <c r="M599" s="58">
        <f t="shared" ref="M599:M607" si="99">M402/$G499</f>
        <v>0.98614346168116351</v>
      </c>
      <c r="N599" s="143">
        <f t="shared" ref="N599:N607" si="100">L599*M599</f>
        <v>1.0875411583660781E-4</v>
      </c>
      <c r="O599" s="84">
        <f>H599</f>
        <v>0</v>
      </c>
      <c r="P599" s="142">
        <f t="shared" ref="P599:P607" si="101">P402</f>
        <v>1.091482383332582E-4</v>
      </c>
      <c r="Q599" s="58">
        <f t="shared" ref="Q599:Q607" si="102">Q402/$C499</f>
        <v>0.95611749442582827</v>
      </c>
      <c r="R599" s="143">
        <f t="shared" ref="R599:R607" si="103">P599*Q599</f>
        <v>1.0435854015618797E-4</v>
      </c>
      <c r="S599" s="142">
        <f t="shared" ref="S599:S607" si="104">S402</f>
        <v>4.2525287662308392E-6</v>
      </c>
      <c r="T599" s="58">
        <f t="shared" ref="T599:T607" si="105">T402/$G499</f>
        <v>0.98614346168116351</v>
      </c>
      <c r="U599" s="143">
        <f t="shared" ref="U599:U607" si="106">S599*T599</f>
        <v>4.1936034384296074E-6</v>
      </c>
      <c r="V599" s="185"/>
      <c r="W599" s="185"/>
      <c r="X599" s="185"/>
      <c r="Y599" s="185"/>
      <c r="Z599" s="185"/>
      <c r="AA599" s="185"/>
      <c r="AB599" s="185"/>
      <c r="AC599" s="185"/>
      <c r="AD599" s="185"/>
      <c r="AE599" s="185"/>
      <c r="AF599" s="185"/>
      <c r="AG599" s="185"/>
      <c r="AH599" s="185"/>
      <c r="AI599" s="185"/>
      <c r="AJ599" s="185"/>
      <c r="AK599" s="185"/>
      <c r="AL599" s="185"/>
      <c r="AM599" s="185"/>
      <c r="AN599" s="185"/>
      <c r="AO599" s="185"/>
      <c r="AP599" s="185"/>
      <c r="AQ599" s="185"/>
      <c r="AR599" s="185"/>
      <c r="AS599" s="185"/>
      <c r="AT599" s="185"/>
      <c r="AU599" s="185"/>
      <c r="AV599" s="185"/>
      <c r="AW599" s="185"/>
      <c r="AX599" s="185"/>
      <c r="AY599" s="185"/>
      <c r="AZ599" s="185"/>
      <c r="BA599" s="185"/>
      <c r="BB599" s="185"/>
      <c r="BC599" s="185"/>
      <c r="BD599" s="185"/>
      <c r="BE599" s="185"/>
      <c r="BF599" s="185"/>
      <c r="BG599" s="185"/>
      <c r="BH599" s="185"/>
      <c r="BI599" s="185"/>
      <c r="BJ599" s="185"/>
    </row>
    <row r="600" spans="1:62" x14ac:dyDescent="0.3">
      <c r="A600" s="84">
        <f t="shared" si="91"/>
        <v>1</v>
      </c>
      <c r="B600" s="133">
        <f t="shared" si="91"/>
        <v>3.7994927016683803E-3</v>
      </c>
      <c r="C600" s="73">
        <f t="shared" si="92"/>
        <v>1.0485282647928831</v>
      </c>
      <c r="D600" s="43">
        <f>B600*C600</f>
        <v>3.9838754895735705E-3</v>
      </c>
      <c r="E600" s="133">
        <f t="shared" si="93"/>
        <v>1.9938689875267663E-3</v>
      </c>
      <c r="F600" s="73">
        <f t="shared" si="94"/>
        <v>1.0014488000977542</v>
      </c>
      <c r="G600" s="43">
        <f>E600*F600</f>
        <v>1.996757705110804E-3</v>
      </c>
      <c r="H600" s="84">
        <f t="shared" si="95"/>
        <v>1</v>
      </c>
      <c r="I600" s="133">
        <f t="shared" si="95"/>
        <v>3.632226570196634E-3</v>
      </c>
      <c r="J600" s="73">
        <f t="shared" si="96"/>
        <v>0.95402979548751488</v>
      </c>
      <c r="K600" s="43">
        <f t="shared" si="97"/>
        <v>3.4652523719290122E-3</v>
      </c>
      <c r="L600" s="133">
        <f t="shared" si="98"/>
        <v>1.8881227722064925E-4</v>
      </c>
      <c r="M600" s="73">
        <f t="shared" si="99"/>
        <v>0.98572911612394332</v>
      </c>
      <c r="N600" s="43">
        <f t="shared" si="100"/>
        <v>1.8611775913805954E-4</v>
      </c>
      <c r="O600" s="84">
        <f>H600</f>
        <v>1</v>
      </c>
      <c r="P600" s="133">
        <f t="shared" si="101"/>
        <v>3.1780564979631804E-4</v>
      </c>
      <c r="Q600" s="73">
        <f t="shared" si="102"/>
        <v>0.94522252940208451</v>
      </c>
      <c r="R600" s="43">
        <f t="shared" si="103"/>
        <v>3.003970601587488E-4</v>
      </c>
      <c r="S600" s="133">
        <f t="shared" si="104"/>
        <v>1.3608092051938686E-5</v>
      </c>
      <c r="T600" s="73">
        <f t="shared" si="105"/>
        <v>0.98572911612394332</v>
      </c>
      <c r="U600" s="43">
        <f t="shared" si="106"/>
        <v>1.3413892550490778E-5</v>
      </c>
      <c r="V600" s="185"/>
      <c r="W600" s="185"/>
      <c r="X600" s="185"/>
      <c r="Y600" s="185"/>
      <c r="Z600" s="185"/>
      <c r="AA600" s="185"/>
      <c r="AB600" s="185"/>
      <c r="AC600" s="185"/>
      <c r="AD600" s="185"/>
      <c r="AE600" s="185"/>
      <c r="AF600" s="185"/>
      <c r="AG600" s="185"/>
      <c r="AH600" s="185"/>
      <c r="AI600" s="185"/>
      <c r="AJ600" s="185"/>
      <c r="AK600" s="185"/>
      <c r="AL600" s="185"/>
      <c r="AM600" s="185"/>
      <c r="AN600" s="185"/>
      <c r="AO600" s="185"/>
      <c r="AP600" s="185"/>
      <c r="AQ600" s="185"/>
      <c r="AR600" s="185"/>
      <c r="AS600" s="185"/>
      <c r="AT600" s="185"/>
      <c r="AU600" s="185"/>
      <c r="AV600" s="185"/>
      <c r="AW600" s="185"/>
      <c r="AX600" s="185"/>
      <c r="AY600" s="185"/>
      <c r="AZ600" s="185"/>
      <c r="BA600" s="185"/>
      <c r="BB600" s="185"/>
      <c r="BC600" s="185"/>
      <c r="BD600" s="185"/>
      <c r="BE600" s="185"/>
      <c r="BF600" s="185"/>
      <c r="BG600" s="185"/>
      <c r="BH600" s="185"/>
      <c r="BI600" s="185"/>
      <c r="BJ600" s="185"/>
    </row>
    <row r="601" spans="1:62" x14ac:dyDescent="0.3">
      <c r="A601" s="84">
        <f t="shared" si="91"/>
        <v>2</v>
      </c>
      <c r="B601" s="133">
        <f t="shared" si="91"/>
        <v>4.6814671677846567E-3</v>
      </c>
      <c r="C601" s="73">
        <f t="shared" si="92"/>
        <v>1.0364300222447431</v>
      </c>
      <c r="D601" s="43">
        <f>B601*C601</f>
        <v>4.8520131208450862E-3</v>
      </c>
      <c r="E601" s="133">
        <f t="shared" si="93"/>
        <v>3.2701946212315152E-3</v>
      </c>
      <c r="F601" s="73">
        <f t="shared" si="94"/>
        <v>1.0008233709785668</v>
      </c>
      <c r="G601" s="43">
        <f>E601*F601</f>
        <v>3.2728872045769022E-3</v>
      </c>
      <c r="H601" s="84">
        <f t="shared" si="95"/>
        <v>2</v>
      </c>
      <c r="I601" s="133">
        <f t="shared" si="95"/>
        <v>2.3196126910200484E-3</v>
      </c>
      <c r="J601" s="73">
        <f t="shared" si="96"/>
        <v>0.9430219054272122</v>
      </c>
      <c r="K601" s="43">
        <f t="shared" si="97"/>
        <v>2.1874455797388694E-3</v>
      </c>
      <c r="L601" s="133">
        <f t="shared" si="98"/>
        <v>1.666991276362489E-4</v>
      </c>
      <c r="M601" s="73">
        <f t="shared" si="99"/>
        <v>0.98511350432951672</v>
      </c>
      <c r="N601" s="43">
        <f t="shared" si="100"/>
        <v>1.6421756179441855E-4</v>
      </c>
      <c r="O601" s="84">
        <f t="shared" ref="O601:O607" si="107">H601</f>
        <v>2</v>
      </c>
      <c r="P601" s="133">
        <f t="shared" si="101"/>
        <v>5.8429745248011729E-4</v>
      </c>
      <c r="Q601" s="73">
        <f t="shared" si="102"/>
        <v>0.93431626029456427</v>
      </c>
      <c r="R601" s="43">
        <f t="shared" si="103"/>
        <v>5.4591861070086407E-4</v>
      </c>
      <c r="S601" s="133">
        <f t="shared" si="104"/>
        <v>1.4175095887436131E-5</v>
      </c>
      <c r="T601" s="73">
        <f t="shared" si="105"/>
        <v>0.98511350432951672</v>
      </c>
      <c r="U601" s="43">
        <f t="shared" si="106"/>
        <v>1.3964078383879129E-5</v>
      </c>
      <c r="V601" s="185"/>
      <c r="W601" s="185"/>
      <c r="X601" s="185"/>
      <c r="Y601" s="185"/>
      <c r="Z601" s="185"/>
      <c r="AA601" s="185"/>
      <c r="AB601" s="185"/>
      <c r="AC601" s="185"/>
      <c r="AD601" s="185"/>
      <c r="AE601" s="185"/>
      <c r="AF601" s="185"/>
      <c r="AG601" s="185"/>
      <c r="AH601" s="185"/>
      <c r="AI601" s="185"/>
      <c r="AJ601" s="185"/>
      <c r="AK601" s="185"/>
      <c r="AL601" s="185"/>
      <c r="AM601" s="185"/>
      <c r="AN601" s="185"/>
      <c r="AO601" s="185"/>
      <c r="AP601" s="185"/>
      <c r="AQ601" s="185"/>
      <c r="AR601" s="185"/>
      <c r="AS601" s="185"/>
      <c r="AT601" s="185"/>
      <c r="AU601" s="185"/>
      <c r="AV601" s="185"/>
      <c r="AW601" s="185"/>
      <c r="AX601" s="185"/>
      <c r="AY601" s="185"/>
      <c r="AZ601" s="185"/>
      <c r="BA601" s="185"/>
      <c r="BB601" s="185"/>
      <c r="BC601" s="185"/>
      <c r="BD601" s="185"/>
      <c r="BE601" s="185"/>
      <c r="BF601" s="185"/>
      <c r="BG601" s="185"/>
      <c r="BH601" s="185"/>
      <c r="BI601" s="185"/>
      <c r="BJ601" s="185"/>
    </row>
    <row r="602" spans="1:62" x14ac:dyDescent="0.3">
      <c r="A602" s="84">
        <f t="shared" si="91"/>
        <v>3</v>
      </c>
      <c r="B602" s="133">
        <f t="shared" si="91"/>
        <v>5.3709438317495499E-3</v>
      </c>
      <c r="C602" s="73">
        <f t="shared" si="92"/>
        <v>1.0279025081727797</v>
      </c>
      <c r="D602" s="43">
        <f>B602*C602</f>
        <v>5.5208066359104828E-3</v>
      </c>
      <c r="E602" s="133">
        <f t="shared" si="93"/>
        <v>2.4712862170156152E-3</v>
      </c>
      <c r="F602" s="73">
        <f t="shared" si="94"/>
        <v>1.0009627567365487</v>
      </c>
      <c r="G602" s="43">
        <f>E602*F602</f>
        <v>2.4736654644689866E-3</v>
      </c>
      <c r="H602" s="84">
        <f t="shared" si="95"/>
        <v>3</v>
      </c>
      <c r="I602" s="133">
        <f t="shared" si="95"/>
        <v>1.694490962384115E-3</v>
      </c>
      <c r="J602" s="73">
        <f t="shared" si="96"/>
        <v>0.93526293241783953</v>
      </c>
      <c r="K602" s="43">
        <f t="shared" si="97"/>
        <v>1.5847945864348944E-3</v>
      </c>
      <c r="L602" s="133">
        <f t="shared" si="98"/>
        <v>1.4798800106483319E-4</v>
      </c>
      <c r="M602" s="73">
        <f t="shared" si="99"/>
        <v>0.98525070215730615</v>
      </c>
      <c r="N602" s="43">
        <f t="shared" si="100"/>
        <v>1.4580528195998308E-4</v>
      </c>
      <c r="O602" s="84">
        <f t="shared" si="107"/>
        <v>3</v>
      </c>
      <c r="P602" s="133">
        <f t="shared" si="101"/>
        <v>5.4744220317278337E-4</v>
      </c>
      <c r="Q602" s="73">
        <f t="shared" si="102"/>
        <v>0.92662891538335623</v>
      </c>
      <c r="R602" s="43">
        <f t="shared" si="103"/>
        <v>5.0727577496107118E-4</v>
      </c>
      <c r="S602" s="133">
        <f t="shared" si="104"/>
        <v>1.3324590134189964E-5</v>
      </c>
      <c r="T602" s="73">
        <f t="shared" si="105"/>
        <v>0.98525070215730615</v>
      </c>
      <c r="U602" s="43">
        <f t="shared" si="106"/>
        <v>1.3128061785668975E-5</v>
      </c>
      <c r="V602" s="185"/>
      <c r="W602" s="185"/>
      <c r="X602" s="185"/>
      <c r="Y602" s="185"/>
      <c r="Z602" s="185"/>
      <c r="AA602" s="185"/>
      <c r="AB602" s="185"/>
      <c r="AC602" s="185"/>
      <c r="AD602" s="185"/>
      <c r="AE602" s="185"/>
      <c r="AF602" s="185"/>
      <c r="AG602" s="185"/>
      <c r="AH602" s="185"/>
      <c r="AI602" s="185"/>
      <c r="AJ602" s="185"/>
      <c r="AK602" s="185"/>
      <c r="AL602" s="185"/>
      <c r="AM602" s="185"/>
      <c r="AN602" s="185"/>
      <c r="AO602" s="185"/>
      <c r="AP602" s="185"/>
      <c r="AQ602" s="185"/>
      <c r="AR602" s="185"/>
      <c r="AS602" s="185"/>
      <c r="AT602" s="185"/>
      <c r="AU602" s="185"/>
      <c r="AV602" s="185"/>
      <c r="AW602" s="185"/>
      <c r="AX602" s="185"/>
      <c r="AY602" s="185"/>
      <c r="AZ602" s="185"/>
      <c r="BA602" s="185"/>
      <c r="BB602" s="185"/>
      <c r="BC602" s="185"/>
      <c r="BD602" s="185"/>
      <c r="BE602" s="185"/>
      <c r="BF602" s="185"/>
      <c r="BG602" s="185"/>
      <c r="BH602" s="185"/>
      <c r="BI602" s="185"/>
      <c r="BJ602" s="185"/>
    </row>
    <row r="603" spans="1:62" x14ac:dyDescent="0.3">
      <c r="A603" s="84">
        <f t="shared" si="91"/>
        <v>4</v>
      </c>
      <c r="B603" s="133">
        <f t="shared" si="91"/>
        <v>4.9023151617109111E-3</v>
      </c>
      <c r="C603" s="73">
        <f t="shared" si="92"/>
        <v>1.0234036162732913</v>
      </c>
      <c r="D603" s="43">
        <f>B603*C603</f>
        <v>5.0170470646063317E-3</v>
      </c>
      <c r="E603" s="133">
        <f t="shared" si="93"/>
        <v>2.6762581035479414E-3</v>
      </c>
      <c r="F603" s="73">
        <f t="shared" si="94"/>
        <v>1.0007841977523748</v>
      </c>
      <c r="G603" s="43">
        <f>E603*F603</f>
        <v>2.6783568191375185E-3</v>
      </c>
      <c r="H603" s="84">
        <f t="shared" si="95"/>
        <v>4</v>
      </c>
      <c r="I603" s="133">
        <f t="shared" si="95"/>
        <v>1.2133882079645327E-3</v>
      </c>
      <c r="J603" s="73">
        <f t="shared" si="96"/>
        <v>0.93116950254769981</v>
      </c>
      <c r="K603" s="43">
        <f t="shared" si="97"/>
        <v>1.1298700940075789E-3</v>
      </c>
      <c r="L603" s="133">
        <f t="shared" si="98"/>
        <v>1.3211189367090474E-4</v>
      </c>
      <c r="M603" s="73">
        <f t="shared" si="99"/>
        <v>0.98507494600319367</v>
      </c>
      <c r="N603" s="43">
        <f t="shared" si="100"/>
        <v>1.3014011652424614E-4</v>
      </c>
      <c r="O603" s="84">
        <f t="shared" si="107"/>
        <v>4</v>
      </c>
      <c r="P603" s="133">
        <f t="shared" si="101"/>
        <v>4.0313972703868355E-4</v>
      </c>
      <c r="Q603" s="73">
        <f t="shared" si="102"/>
        <v>0.92257327461187866</v>
      </c>
      <c r="R603" s="43">
        <f t="shared" si="103"/>
        <v>3.7192593810021719E-4</v>
      </c>
      <c r="S603" s="133">
        <f t="shared" si="104"/>
        <v>8.5050575324616785E-6</v>
      </c>
      <c r="T603" s="73">
        <f t="shared" si="105"/>
        <v>0.98507494600319367</v>
      </c>
      <c r="U603" s="43">
        <f t="shared" si="106"/>
        <v>8.378119089543743E-6</v>
      </c>
      <c r="V603" s="185"/>
      <c r="W603" s="185"/>
      <c r="X603" s="185"/>
      <c r="Y603" s="185"/>
      <c r="Z603" s="185"/>
      <c r="AA603" s="185"/>
      <c r="AB603" s="185"/>
      <c r="AC603" s="185"/>
      <c r="AD603" s="185"/>
      <c r="AE603" s="185"/>
      <c r="AF603" s="185"/>
      <c r="AG603" s="185"/>
      <c r="AH603" s="185"/>
      <c r="AI603" s="185"/>
      <c r="AJ603" s="185"/>
      <c r="AK603" s="185"/>
      <c r="AL603" s="185"/>
      <c r="AM603" s="185"/>
      <c r="AN603" s="185"/>
      <c r="AO603" s="185"/>
      <c r="AP603" s="185"/>
      <c r="AQ603" s="185"/>
      <c r="AR603" s="185"/>
      <c r="AS603" s="185"/>
      <c r="AT603" s="185"/>
      <c r="AU603" s="185"/>
      <c r="AV603" s="185"/>
      <c r="AW603" s="185"/>
      <c r="AX603" s="185"/>
      <c r="AY603" s="185"/>
      <c r="AZ603" s="185"/>
      <c r="BA603" s="185"/>
      <c r="BB603" s="185"/>
      <c r="BC603" s="185"/>
      <c r="BD603" s="185"/>
      <c r="BE603" s="185"/>
      <c r="BF603" s="185"/>
      <c r="BG603" s="185"/>
      <c r="BH603" s="185"/>
      <c r="BI603" s="185"/>
      <c r="BJ603" s="185"/>
    </row>
    <row r="604" spans="1:62" x14ac:dyDescent="0.3">
      <c r="A604" s="84">
        <f t="shared" si="91"/>
        <v>5</v>
      </c>
      <c r="B604" s="133">
        <f t="shared" si="91"/>
        <v>5.8917368546539534E-3</v>
      </c>
      <c r="C604" s="73">
        <f t="shared" si="92"/>
        <v>1.0205279079647924</v>
      </c>
      <c r="D604" s="43">
        <f t="shared" ref="D604:D667" si="108">B604*C604</f>
        <v>6.0126818865590655E-3</v>
      </c>
      <c r="E604" s="133">
        <f t="shared" si="93"/>
        <v>2.8568488251538779E-3</v>
      </c>
      <c r="F604" s="73">
        <f t="shared" si="94"/>
        <v>1.0006828769706508</v>
      </c>
      <c r="G604" s="43">
        <f t="shared" ref="G604:G667" si="109">E604*F604</f>
        <v>2.8587997014252065E-3</v>
      </c>
      <c r="H604" s="84">
        <f t="shared" si="95"/>
        <v>5</v>
      </c>
      <c r="I604" s="133">
        <f t="shared" si="95"/>
        <v>1.2666865685012926E-3</v>
      </c>
      <c r="J604" s="73">
        <f t="shared" si="96"/>
        <v>0.92855296706500479</v>
      </c>
      <c r="K604" s="43">
        <f t="shared" si="97"/>
        <v>1.1761855715232646E-3</v>
      </c>
      <c r="L604" s="133">
        <f t="shared" si="98"/>
        <v>1.190708054544635E-4</v>
      </c>
      <c r="M604" s="73">
        <f t="shared" si="99"/>
        <v>0.98497521564792823</v>
      </c>
      <c r="N604" s="43">
        <f t="shared" si="100"/>
        <v>1.172817922798827E-4</v>
      </c>
      <c r="O604" s="84">
        <f t="shared" si="107"/>
        <v>5</v>
      </c>
      <c r="P604" s="133">
        <f t="shared" si="101"/>
        <v>3.8045957361878576E-4</v>
      </c>
      <c r="Q604" s="73">
        <f t="shared" si="102"/>
        <v>0.91998089406053607</v>
      </c>
      <c r="R604" s="43">
        <f t="shared" si="103"/>
        <v>3.5001553869170085E-4</v>
      </c>
      <c r="S604" s="133">
        <f t="shared" si="104"/>
        <v>1.077307287445146E-5</v>
      </c>
      <c r="T604" s="73">
        <f t="shared" si="105"/>
        <v>0.98497521564792823</v>
      </c>
      <c r="U604" s="43">
        <f t="shared" si="106"/>
        <v>1.0611209777703672E-5</v>
      </c>
      <c r="V604" s="185"/>
      <c r="W604" s="185"/>
      <c r="X604" s="185"/>
      <c r="Y604" s="185"/>
      <c r="Z604" s="185"/>
      <c r="AA604" s="185"/>
      <c r="AB604" s="185"/>
      <c r="AC604" s="185"/>
      <c r="AD604" s="185"/>
      <c r="AE604" s="185"/>
      <c r="AF604" s="185"/>
      <c r="AG604" s="185"/>
      <c r="AH604" s="185"/>
      <c r="AI604" s="185"/>
      <c r="AJ604" s="185"/>
      <c r="AK604" s="185"/>
      <c r="AL604" s="185"/>
      <c r="AM604" s="185"/>
      <c r="AN604" s="185"/>
      <c r="AO604" s="185"/>
      <c r="AP604" s="185"/>
      <c r="AQ604" s="185"/>
      <c r="AR604" s="185"/>
      <c r="AS604" s="185"/>
      <c r="AT604" s="185"/>
      <c r="AU604" s="185"/>
      <c r="AV604" s="185"/>
      <c r="AW604" s="185"/>
      <c r="AX604" s="185"/>
      <c r="AY604" s="185"/>
      <c r="AZ604" s="185"/>
      <c r="BA604" s="185"/>
      <c r="BB604" s="185"/>
      <c r="BC604" s="185"/>
      <c r="BD604" s="185"/>
      <c r="BE604" s="185"/>
      <c r="BF604" s="185"/>
      <c r="BG604" s="185"/>
      <c r="BH604" s="185"/>
      <c r="BI604" s="185"/>
      <c r="BJ604" s="185"/>
    </row>
    <row r="605" spans="1:62" x14ac:dyDescent="0.3">
      <c r="A605" s="84">
        <f t="shared" si="91"/>
        <v>6</v>
      </c>
      <c r="B605" s="133">
        <f t="shared" si="91"/>
        <v>7.032548571674813E-3</v>
      </c>
      <c r="C605" s="73">
        <f t="shared" si="92"/>
        <v>1.0157364975245626</v>
      </c>
      <c r="D605" s="43">
        <f t="shared" si="108"/>
        <v>7.1432162548643405E-3</v>
      </c>
      <c r="E605" s="133">
        <f t="shared" si="93"/>
        <v>3.3263280009457625E-3</v>
      </c>
      <c r="F605" s="73">
        <f t="shared" si="94"/>
        <v>1.0005975020936271</v>
      </c>
      <c r="G605" s="43">
        <f t="shared" si="109"/>
        <v>3.3283154888904178E-3</v>
      </c>
      <c r="H605" s="84">
        <f t="shared" si="95"/>
        <v>6</v>
      </c>
      <c r="I605" s="133">
        <f t="shared" si="95"/>
        <v>1.12521911154468E-3</v>
      </c>
      <c r="J605" s="73">
        <f t="shared" si="96"/>
        <v>0.92419338184839439</v>
      </c>
      <c r="K605" s="43">
        <f t="shared" si="97"/>
        <v>1.0399200560189234E-3</v>
      </c>
      <c r="L605" s="133">
        <f t="shared" si="98"/>
        <v>1.2332333422069433E-4</v>
      </c>
      <c r="M605" s="73">
        <f t="shared" si="99"/>
        <v>0.98489118089541805</v>
      </c>
      <c r="N605" s="43">
        <f t="shared" si="100"/>
        <v>1.2146006427257995E-4</v>
      </c>
      <c r="O605" s="84">
        <f t="shared" si="107"/>
        <v>6</v>
      </c>
      <c r="P605" s="133">
        <f t="shared" si="101"/>
        <v>3.0079553473139471E-4</v>
      </c>
      <c r="Q605" s="73">
        <f t="shared" si="102"/>
        <v>0.91566155499473412</v>
      </c>
      <c r="R605" s="43">
        <f t="shared" si="103"/>
        <v>2.7542690706762143E-4</v>
      </c>
      <c r="S605" s="133">
        <f t="shared" si="104"/>
        <v>8.2215556147129564E-6</v>
      </c>
      <c r="T605" s="73">
        <f t="shared" si="105"/>
        <v>0.98489118089541805</v>
      </c>
      <c r="U605" s="43">
        <f t="shared" si="106"/>
        <v>8.0973376181719979E-6</v>
      </c>
      <c r="V605" s="185"/>
      <c r="W605" s="185"/>
      <c r="X605" s="185"/>
      <c r="Y605" s="185"/>
      <c r="Z605" s="185"/>
      <c r="AA605" s="185"/>
      <c r="AB605" s="185"/>
      <c r="AC605" s="185"/>
      <c r="AD605" s="185"/>
      <c r="AE605" s="185"/>
      <c r="AF605" s="185"/>
      <c r="AG605" s="185"/>
      <c r="AH605" s="185"/>
      <c r="AI605" s="185"/>
      <c r="AJ605" s="185"/>
      <c r="AK605" s="185"/>
      <c r="AL605" s="185"/>
      <c r="AM605" s="185"/>
      <c r="AN605" s="185"/>
      <c r="AO605" s="185"/>
      <c r="AP605" s="185"/>
      <c r="AQ605" s="185"/>
      <c r="AR605" s="185"/>
      <c r="AS605" s="185"/>
      <c r="AT605" s="185"/>
      <c r="AU605" s="185"/>
      <c r="AV605" s="185"/>
      <c r="AW605" s="185"/>
      <c r="AX605" s="185"/>
      <c r="AY605" s="185"/>
      <c r="AZ605" s="185"/>
      <c r="BA605" s="185"/>
      <c r="BB605" s="185"/>
      <c r="BC605" s="185"/>
      <c r="BD605" s="185"/>
      <c r="BE605" s="185"/>
      <c r="BF605" s="185"/>
      <c r="BG605" s="185"/>
      <c r="BH605" s="185"/>
      <c r="BI605" s="185"/>
      <c r="BJ605" s="185"/>
    </row>
    <row r="606" spans="1:62" x14ac:dyDescent="0.3">
      <c r="A606" s="84">
        <f t="shared" si="91"/>
        <v>7</v>
      </c>
      <c r="B606" s="133">
        <f t="shared" si="91"/>
        <v>7.7994212591851074E-3</v>
      </c>
      <c r="C606" s="73">
        <f t="shared" si="92"/>
        <v>1.0100256268745076</v>
      </c>
      <c r="D606" s="43">
        <f t="shared" si="108"/>
        <v>7.8776153465667988E-3</v>
      </c>
      <c r="E606" s="133">
        <f t="shared" si="93"/>
        <v>3.8641311389150893E-3</v>
      </c>
      <c r="F606" s="73">
        <f t="shared" si="94"/>
        <v>1.0004073687713266</v>
      </c>
      <c r="G606" s="43">
        <f t="shared" si="109"/>
        <v>3.8657052652693942E-3</v>
      </c>
      <c r="H606" s="84">
        <f t="shared" si="95"/>
        <v>7</v>
      </c>
      <c r="I606" s="133">
        <f t="shared" si="95"/>
        <v>8.1279999818558769E-4</v>
      </c>
      <c r="J606" s="73">
        <f t="shared" si="96"/>
        <v>0.9189972026501122</v>
      </c>
      <c r="K606" s="43">
        <f t="shared" si="97"/>
        <v>7.469609246465714E-4</v>
      </c>
      <c r="L606" s="133">
        <f t="shared" si="98"/>
        <v>9.4406138610324624E-5</v>
      </c>
      <c r="M606" s="73">
        <f t="shared" si="99"/>
        <v>0.98470403208489621</v>
      </c>
      <c r="N606" s="43">
        <f t="shared" si="100"/>
        <v>9.296210534315226E-5</v>
      </c>
      <c r="O606" s="84">
        <f t="shared" si="107"/>
        <v>7</v>
      </c>
      <c r="P606" s="133">
        <f t="shared" si="101"/>
        <v>1.380654339436279E-4</v>
      </c>
      <c r="Q606" s="73">
        <f t="shared" si="102"/>
        <v>0.91051334508739346</v>
      </c>
      <c r="R606" s="43">
        <f t="shared" si="103"/>
        <v>1.257104201009552E-4</v>
      </c>
      <c r="S606" s="133">
        <f t="shared" si="104"/>
        <v>8.5050575324616785E-6</v>
      </c>
      <c r="T606" s="73">
        <f t="shared" si="105"/>
        <v>0.98470403208489621</v>
      </c>
      <c r="U606" s="43">
        <f t="shared" si="106"/>
        <v>8.3749644453290324E-6</v>
      </c>
      <c r="V606" s="185"/>
      <c r="W606" s="185"/>
      <c r="X606" s="185"/>
      <c r="Y606" s="185"/>
      <c r="Z606" s="185"/>
      <c r="AA606" s="185"/>
      <c r="AB606" s="185"/>
      <c r="AC606" s="185"/>
      <c r="AD606" s="185"/>
      <c r="AE606" s="185"/>
      <c r="AF606" s="185"/>
      <c r="AG606" s="185"/>
      <c r="AH606" s="185"/>
      <c r="AI606" s="185"/>
      <c r="AJ606" s="185"/>
      <c r="AK606" s="185"/>
      <c r="AL606" s="185"/>
      <c r="AM606" s="185"/>
      <c r="AN606" s="185"/>
      <c r="AO606" s="185"/>
      <c r="AP606" s="185"/>
      <c r="AQ606" s="185"/>
      <c r="AR606" s="185"/>
      <c r="AS606" s="185"/>
      <c r="AT606" s="185"/>
      <c r="AU606" s="185"/>
      <c r="AV606" s="185"/>
      <c r="AW606" s="185"/>
      <c r="AX606" s="185"/>
      <c r="AY606" s="185"/>
      <c r="AZ606" s="185"/>
      <c r="BA606" s="185"/>
      <c r="BB606" s="185"/>
      <c r="BC606" s="185"/>
      <c r="BD606" s="185"/>
      <c r="BE606" s="185"/>
      <c r="BF606" s="185"/>
      <c r="BG606" s="185"/>
      <c r="BH606" s="185"/>
      <c r="BI606" s="185"/>
      <c r="BJ606" s="185"/>
    </row>
    <row r="607" spans="1:62" x14ac:dyDescent="0.3">
      <c r="A607" s="84">
        <f t="shared" si="91"/>
        <v>8</v>
      </c>
      <c r="B607" s="133">
        <f t="shared" si="91"/>
        <v>8.4758568349335602E-3</v>
      </c>
      <c r="C607" s="73">
        <f t="shared" si="92"/>
        <v>1.0061022311726069</v>
      </c>
      <c r="D607" s="43">
        <f t="shared" si="108"/>
        <v>8.5275784727262445E-3</v>
      </c>
      <c r="E607" s="133">
        <f t="shared" si="93"/>
        <v>4.0883811558543289E-3</v>
      </c>
      <c r="F607" s="73">
        <f t="shared" si="94"/>
        <v>1.0003293925881822</v>
      </c>
      <c r="G607" s="43">
        <f t="shared" si="109"/>
        <v>4.0897278383047308E-3</v>
      </c>
      <c r="H607" s="84">
        <f t="shared" si="95"/>
        <v>8</v>
      </c>
      <c r="I607" s="133">
        <f t="shared" si="95"/>
        <v>5.329836053675985E-4</v>
      </c>
      <c r="J607" s="73">
        <f t="shared" si="96"/>
        <v>0.91542740245989973</v>
      </c>
      <c r="K607" s="43">
        <f t="shared" si="97"/>
        <v>4.8790779741537298E-4</v>
      </c>
      <c r="L607" s="133">
        <f t="shared" si="98"/>
        <v>8.420006957137061E-5</v>
      </c>
      <c r="M607" s="73">
        <f t="shared" si="99"/>
        <v>0.98462727988939491</v>
      </c>
      <c r="N607" s="43">
        <f t="shared" si="100"/>
        <v>8.2905685468556448E-5</v>
      </c>
      <c r="O607" s="84">
        <f t="shared" si="107"/>
        <v>8</v>
      </c>
      <c r="P607" s="133">
        <f t="shared" si="101"/>
        <v>7.1442483272678099E-5</v>
      </c>
      <c r="Q607" s="73">
        <f t="shared" si="102"/>
        <v>0.90697650003159691</v>
      </c>
      <c r="R607" s="43">
        <f t="shared" si="103"/>
        <v>6.4796653432219487E-5</v>
      </c>
      <c r="S607" s="133">
        <f t="shared" si="104"/>
        <v>3.4020230129846714E-6</v>
      </c>
      <c r="T607" s="73">
        <f t="shared" si="105"/>
        <v>0.98462727988939491</v>
      </c>
      <c r="U607" s="43">
        <f t="shared" si="106"/>
        <v>3.3497246653962207E-6</v>
      </c>
      <c r="V607" s="185"/>
      <c r="W607" s="185"/>
      <c r="X607" s="185"/>
      <c r="Y607" s="185"/>
      <c r="Z607" s="185"/>
      <c r="AA607" s="185"/>
      <c r="AB607" s="185"/>
      <c r="AC607" s="185"/>
      <c r="AD607" s="185"/>
      <c r="AE607" s="185"/>
      <c r="AF607" s="185"/>
      <c r="AG607" s="185"/>
      <c r="AH607" s="185"/>
      <c r="AI607" s="185"/>
      <c r="AJ607" s="185"/>
      <c r="AK607" s="185"/>
      <c r="AL607" s="185"/>
      <c r="AM607" s="185"/>
      <c r="AN607" s="185"/>
      <c r="AO607" s="185"/>
      <c r="AP607" s="185"/>
      <c r="AQ607" s="185"/>
      <c r="AR607" s="185"/>
      <c r="AS607" s="185"/>
      <c r="AT607" s="185"/>
      <c r="AU607" s="185"/>
      <c r="AV607" s="185"/>
      <c r="AW607" s="185"/>
      <c r="AX607" s="185"/>
      <c r="AY607" s="185"/>
      <c r="AZ607" s="185"/>
      <c r="BA607" s="185"/>
      <c r="BB607" s="185"/>
      <c r="BC607" s="185"/>
      <c r="BD607" s="185"/>
      <c r="BE607" s="185"/>
      <c r="BF607" s="185"/>
      <c r="BG607" s="185"/>
      <c r="BH607" s="185"/>
      <c r="BI607" s="185"/>
      <c r="BJ607" s="185"/>
    </row>
    <row r="608" spans="1:62" x14ac:dyDescent="0.3">
      <c r="A608" s="84">
        <f t="shared" si="91"/>
        <v>9</v>
      </c>
      <c r="B608" s="133">
        <f t="shared" si="91"/>
        <v>9.9730304625645638E-3</v>
      </c>
      <c r="C608" s="73">
        <f t="shared" si="92"/>
        <v>1</v>
      </c>
      <c r="D608" s="43">
        <f t="shared" si="108"/>
        <v>9.9730304625645638E-3</v>
      </c>
      <c r="E608" s="133">
        <f t="shared" si="93"/>
        <v>5.7726660491994901E-3</v>
      </c>
      <c r="F608" s="73">
        <f t="shared" si="94"/>
        <v>1.0000000000000002</v>
      </c>
      <c r="G608" s="43">
        <f t="shared" si="109"/>
        <v>5.7726660491994909E-3</v>
      </c>
      <c r="H608" s="84"/>
      <c r="I608" s="133"/>
      <c r="J608" s="73"/>
      <c r="K608" s="43"/>
      <c r="L608" s="133"/>
      <c r="M608" s="73"/>
      <c r="N608" s="43"/>
      <c r="O608" s="84"/>
      <c r="P608" s="133"/>
      <c r="Q608" s="73"/>
      <c r="R608" s="43"/>
      <c r="S608" s="133"/>
      <c r="T608" s="73"/>
      <c r="U608" s="43"/>
      <c r="V608" s="185"/>
      <c r="W608" s="185"/>
      <c r="X608" s="185"/>
      <c r="Y608" s="185"/>
      <c r="Z608" s="185"/>
      <c r="AA608" s="185"/>
      <c r="AB608" s="185"/>
      <c r="AC608" s="185"/>
      <c r="AD608" s="185"/>
      <c r="AE608" s="185"/>
      <c r="AF608" s="185"/>
      <c r="AG608" s="185"/>
      <c r="AH608" s="185"/>
      <c r="AI608" s="185"/>
      <c r="AJ608" s="185"/>
      <c r="AK608" s="185"/>
      <c r="AL608" s="185"/>
      <c r="AM608" s="185"/>
      <c r="AN608" s="185"/>
      <c r="AO608" s="185"/>
      <c r="AP608" s="185"/>
      <c r="AQ608" s="185"/>
      <c r="AR608" s="185"/>
      <c r="AS608" s="185"/>
      <c r="AT608" s="185"/>
      <c r="AU608" s="185"/>
      <c r="AV608" s="185"/>
      <c r="AW608" s="185"/>
      <c r="AX608" s="185"/>
      <c r="AY608" s="185"/>
      <c r="AZ608" s="185"/>
      <c r="BA608" s="185"/>
      <c r="BB608" s="185"/>
      <c r="BC608" s="185"/>
      <c r="BD608" s="185"/>
      <c r="BE608" s="185"/>
      <c r="BF608" s="185"/>
      <c r="BG608" s="185"/>
      <c r="BH608" s="185"/>
      <c r="BI608" s="185"/>
      <c r="BJ608" s="185"/>
    </row>
    <row r="609" spans="1:62" x14ac:dyDescent="0.3">
      <c r="A609" s="84">
        <f t="shared" si="91"/>
        <v>10</v>
      </c>
      <c r="B609" s="133">
        <f t="shared" si="91"/>
        <v>8.0798046558385947E-3</v>
      </c>
      <c r="C609" s="73">
        <f t="shared" si="92"/>
        <v>1</v>
      </c>
      <c r="D609" s="43">
        <f t="shared" si="108"/>
        <v>8.0798046558385947E-3</v>
      </c>
      <c r="E609" s="133">
        <f t="shared" si="93"/>
        <v>5.0809213698926065E-3</v>
      </c>
      <c r="F609" s="73">
        <f t="shared" si="94"/>
        <v>1</v>
      </c>
      <c r="G609" s="43">
        <f t="shared" si="109"/>
        <v>5.0809213698926065E-3</v>
      </c>
      <c r="H609" s="84"/>
      <c r="I609" s="133"/>
      <c r="J609" s="73"/>
      <c r="K609" s="43"/>
      <c r="L609" s="133"/>
      <c r="M609" s="73"/>
      <c r="N609" s="43"/>
      <c r="O609" s="84"/>
      <c r="P609" s="133"/>
      <c r="Q609" s="73"/>
      <c r="R609" s="43"/>
      <c r="S609" s="133"/>
      <c r="T609" s="73"/>
      <c r="U609" s="43"/>
      <c r="V609" s="185"/>
      <c r="W609" s="185"/>
      <c r="X609" s="185"/>
      <c r="Y609" s="185"/>
      <c r="Z609" s="185"/>
      <c r="AA609" s="185"/>
      <c r="AB609" s="185"/>
      <c r="AC609" s="185"/>
      <c r="AD609" s="185"/>
      <c r="AE609" s="185"/>
      <c r="AF609" s="185"/>
      <c r="AG609" s="185"/>
      <c r="AH609" s="185"/>
      <c r="AI609" s="185"/>
      <c r="AJ609" s="185"/>
      <c r="AK609" s="185"/>
      <c r="AL609" s="185"/>
      <c r="AM609" s="185"/>
      <c r="AN609" s="185"/>
      <c r="AO609" s="185"/>
      <c r="AP609" s="185"/>
      <c r="AQ609" s="185"/>
      <c r="AR609" s="185"/>
      <c r="AS609" s="185"/>
      <c r="AT609" s="185"/>
      <c r="AU609" s="185"/>
      <c r="AV609" s="185"/>
      <c r="AW609" s="185"/>
      <c r="AX609" s="185"/>
      <c r="AY609" s="185"/>
      <c r="AZ609" s="185"/>
      <c r="BA609" s="185"/>
      <c r="BB609" s="185"/>
      <c r="BC609" s="185"/>
      <c r="BD609" s="185"/>
      <c r="BE609" s="185"/>
      <c r="BF609" s="185"/>
      <c r="BG609" s="185"/>
      <c r="BH609" s="185"/>
      <c r="BI609" s="185"/>
      <c r="BJ609" s="185"/>
    </row>
    <row r="610" spans="1:62" x14ac:dyDescent="0.3">
      <c r="A610" s="84">
        <f t="shared" si="91"/>
        <v>11</v>
      </c>
      <c r="B610" s="133">
        <f t="shared" si="91"/>
        <v>7.7980037495963645E-3</v>
      </c>
      <c r="C610" s="73">
        <f t="shared" si="92"/>
        <v>1</v>
      </c>
      <c r="D610" s="43">
        <f t="shared" si="108"/>
        <v>7.7980037495963645E-3</v>
      </c>
      <c r="E610" s="133">
        <f t="shared" si="93"/>
        <v>5.6638013127839806E-3</v>
      </c>
      <c r="F610" s="73">
        <f t="shared" si="94"/>
        <v>1</v>
      </c>
      <c r="G610" s="43">
        <f t="shared" si="109"/>
        <v>5.6638013127839806E-3</v>
      </c>
      <c r="H610" s="84"/>
      <c r="I610" s="133"/>
      <c r="J610" s="73"/>
      <c r="K610" s="43"/>
      <c r="L610" s="133"/>
      <c r="M610" s="73"/>
      <c r="N610" s="43"/>
      <c r="O610" s="84"/>
      <c r="P610" s="133"/>
      <c r="Q610" s="73"/>
      <c r="R610" s="43"/>
      <c r="S610" s="133"/>
      <c r="T610" s="73"/>
      <c r="U610" s="43"/>
      <c r="V610" s="185"/>
      <c r="W610" s="185"/>
      <c r="X610" s="185"/>
      <c r="Y610" s="185"/>
      <c r="Z610" s="185"/>
      <c r="AA610" s="185"/>
      <c r="AB610" s="185"/>
      <c r="AC610" s="185"/>
      <c r="AD610" s="185"/>
      <c r="AE610" s="185"/>
      <c r="AF610" s="185"/>
      <c r="AG610" s="185"/>
      <c r="AH610" s="185"/>
      <c r="AI610" s="185"/>
      <c r="AJ610" s="185"/>
      <c r="AK610" s="185"/>
      <c r="AL610" s="185"/>
      <c r="AM610" s="185"/>
      <c r="AN610" s="185"/>
      <c r="AO610" s="185"/>
      <c r="AP610" s="185"/>
      <c r="AQ610" s="185"/>
      <c r="AR610" s="185"/>
      <c r="AS610" s="185"/>
      <c r="AT610" s="185"/>
      <c r="AU610" s="185"/>
      <c r="AV610" s="185"/>
      <c r="AW610" s="185"/>
      <c r="AX610" s="185"/>
      <c r="AY610" s="185"/>
      <c r="AZ610" s="185"/>
      <c r="BA610" s="185"/>
      <c r="BB610" s="185"/>
      <c r="BC610" s="185"/>
      <c r="BD610" s="185"/>
      <c r="BE610" s="185"/>
      <c r="BF610" s="185"/>
      <c r="BG610" s="185"/>
      <c r="BH610" s="185"/>
      <c r="BI610" s="185"/>
      <c r="BJ610" s="185"/>
    </row>
    <row r="611" spans="1:62" x14ac:dyDescent="0.3">
      <c r="A611" s="84">
        <f t="shared" si="91"/>
        <v>12</v>
      </c>
      <c r="B611" s="133">
        <f t="shared" si="91"/>
        <v>7.1998147031465598E-3</v>
      </c>
      <c r="C611" s="73">
        <f t="shared" si="92"/>
        <v>1</v>
      </c>
      <c r="D611" s="43">
        <f t="shared" si="108"/>
        <v>7.1998147031465598E-3</v>
      </c>
      <c r="E611" s="133">
        <f t="shared" si="93"/>
        <v>5.8347529691864597E-3</v>
      </c>
      <c r="F611" s="73">
        <f t="shared" si="94"/>
        <v>1</v>
      </c>
      <c r="G611" s="43">
        <f t="shared" si="109"/>
        <v>5.8347529691864597E-3</v>
      </c>
      <c r="H611" s="84"/>
      <c r="I611" s="133"/>
      <c r="J611" s="73"/>
      <c r="K611" s="43"/>
      <c r="L611" s="133"/>
      <c r="M611" s="73"/>
      <c r="N611" s="43"/>
      <c r="O611" s="84"/>
      <c r="P611" s="133"/>
      <c r="Q611" s="73"/>
      <c r="R611" s="43"/>
      <c r="S611" s="133"/>
      <c r="T611" s="73"/>
      <c r="U611" s="43"/>
      <c r="V611" s="185"/>
      <c r="W611" s="185"/>
      <c r="X611" s="185"/>
      <c r="Y611" s="185"/>
      <c r="Z611" s="185"/>
      <c r="AA611" s="185"/>
      <c r="AB611" s="185"/>
      <c r="AC611" s="185"/>
      <c r="AD611" s="185"/>
      <c r="AE611" s="185"/>
      <c r="AF611" s="185"/>
      <c r="AG611" s="185"/>
      <c r="AH611" s="185"/>
      <c r="AI611" s="185"/>
      <c r="AJ611" s="185"/>
      <c r="AK611" s="185"/>
      <c r="AL611" s="185"/>
      <c r="AM611" s="185"/>
      <c r="AN611" s="185"/>
      <c r="AO611" s="185"/>
      <c r="AP611" s="185"/>
      <c r="AQ611" s="185"/>
      <c r="AR611" s="185"/>
      <c r="AS611" s="185"/>
      <c r="AT611" s="185"/>
      <c r="AU611" s="185"/>
      <c r="AV611" s="185"/>
      <c r="AW611" s="185"/>
      <c r="AX611" s="185"/>
      <c r="AY611" s="185"/>
      <c r="AZ611" s="185"/>
      <c r="BA611" s="185"/>
      <c r="BB611" s="185"/>
      <c r="BC611" s="185"/>
      <c r="BD611" s="185"/>
      <c r="BE611" s="185"/>
      <c r="BF611" s="185"/>
      <c r="BG611" s="185"/>
      <c r="BH611" s="185"/>
      <c r="BI611" s="185"/>
      <c r="BJ611" s="185"/>
    </row>
    <row r="612" spans="1:62" x14ac:dyDescent="0.3">
      <c r="A612" s="84">
        <f t="shared" si="91"/>
        <v>13</v>
      </c>
      <c r="B612" s="133">
        <f t="shared" si="91"/>
        <v>6.8567773826706049E-3</v>
      </c>
      <c r="C612" s="73">
        <f t="shared" si="92"/>
        <v>1</v>
      </c>
      <c r="D612" s="43">
        <f t="shared" si="108"/>
        <v>6.8567773826706049E-3</v>
      </c>
      <c r="E612" s="133">
        <f t="shared" si="93"/>
        <v>6.6824237032551406E-3</v>
      </c>
      <c r="F612" s="73">
        <f t="shared" si="94"/>
        <v>1</v>
      </c>
      <c r="G612" s="43">
        <f t="shared" si="109"/>
        <v>6.6824237032551406E-3</v>
      </c>
      <c r="H612" s="84"/>
      <c r="I612" s="133"/>
      <c r="J612" s="73"/>
      <c r="K612" s="43"/>
      <c r="L612" s="133"/>
      <c r="M612" s="73"/>
      <c r="N612" s="43"/>
      <c r="O612" s="84"/>
      <c r="P612" s="133"/>
      <c r="Q612" s="73"/>
      <c r="R612" s="43"/>
      <c r="S612" s="133"/>
      <c r="T612" s="73"/>
      <c r="U612" s="43"/>
      <c r="V612" s="185"/>
      <c r="W612" s="185"/>
      <c r="X612" s="185"/>
      <c r="Y612" s="185"/>
      <c r="Z612" s="185"/>
      <c r="AA612" s="185"/>
      <c r="AB612" s="185"/>
      <c r="AC612" s="185"/>
      <c r="AD612" s="185"/>
      <c r="AE612" s="185"/>
      <c r="AF612" s="185"/>
      <c r="AG612" s="185"/>
      <c r="AH612" s="185"/>
      <c r="AI612" s="185"/>
      <c r="AJ612" s="185"/>
      <c r="AK612" s="185"/>
      <c r="AL612" s="185"/>
      <c r="AM612" s="185"/>
      <c r="AN612" s="185"/>
      <c r="AO612" s="185"/>
      <c r="AP612" s="185"/>
      <c r="AQ612" s="185"/>
      <c r="AR612" s="185"/>
      <c r="AS612" s="185"/>
      <c r="AT612" s="185"/>
      <c r="AU612" s="185"/>
      <c r="AV612" s="185"/>
      <c r="AW612" s="185"/>
      <c r="AX612" s="185"/>
      <c r="AY612" s="185"/>
      <c r="AZ612" s="185"/>
      <c r="BA612" s="185"/>
      <c r="BB612" s="185"/>
      <c r="BC612" s="185"/>
      <c r="BD612" s="185"/>
      <c r="BE612" s="185"/>
      <c r="BF612" s="185"/>
      <c r="BG612" s="185"/>
      <c r="BH612" s="185"/>
      <c r="BI612" s="185"/>
      <c r="BJ612" s="185"/>
    </row>
    <row r="613" spans="1:62" x14ac:dyDescent="0.3">
      <c r="A613" s="84">
        <f t="shared" si="91"/>
        <v>14</v>
      </c>
      <c r="B613" s="133">
        <f t="shared" si="91"/>
        <v>6.4890753953505123E-3</v>
      </c>
      <c r="C613" s="73">
        <f t="shared" si="92"/>
        <v>1</v>
      </c>
      <c r="D613" s="43">
        <f t="shared" si="108"/>
        <v>6.4890753953505123E-3</v>
      </c>
      <c r="E613" s="133">
        <f t="shared" si="93"/>
        <v>7.0535277135882184E-3</v>
      </c>
      <c r="F613" s="73">
        <f t="shared" si="94"/>
        <v>1</v>
      </c>
      <c r="G613" s="43">
        <f t="shared" si="109"/>
        <v>7.0535277135882184E-3</v>
      </c>
      <c r="H613" s="84"/>
      <c r="I613" s="133"/>
      <c r="J613" s="73"/>
      <c r="K613" s="43"/>
      <c r="L613" s="133"/>
      <c r="M613" s="73"/>
      <c r="N613" s="43"/>
      <c r="O613" s="84"/>
      <c r="P613" s="133"/>
      <c r="Q613" s="73"/>
      <c r="R613" s="43"/>
      <c r="S613" s="133"/>
      <c r="T613" s="73"/>
      <c r="U613" s="43"/>
      <c r="V613" s="185"/>
      <c r="W613" s="185"/>
      <c r="X613" s="185"/>
      <c r="Y613" s="185"/>
      <c r="Z613" s="185"/>
      <c r="AA613" s="185"/>
      <c r="AB613" s="185"/>
      <c r="AC613" s="185"/>
      <c r="AD613" s="185"/>
      <c r="AE613" s="185"/>
      <c r="AF613" s="185"/>
      <c r="AG613" s="185"/>
      <c r="AH613" s="185"/>
      <c r="AI613" s="185"/>
      <c r="AJ613" s="185"/>
      <c r="AK613" s="185"/>
      <c r="AL613" s="185"/>
      <c r="AM613" s="185"/>
      <c r="AN613" s="185"/>
      <c r="AO613" s="185"/>
      <c r="AP613" s="185"/>
      <c r="AQ613" s="185"/>
      <c r="AR613" s="185"/>
      <c r="AS613" s="185"/>
      <c r="AT613" s="185"/>
      <c r="AU613" s="185"/>
      <c r="AV613" s="185"/>
      <c r="AW613" s="185"/>
      <c r="AX613" s="185"/>
      <c r="AY613" s="185"/>
      <c r="AZ613" s="185"/>
      <c r="BA613" s="185"/>
      <c r="BB613" s="185"/>
      <c r="BC613" s="185"/>
      <c r="BD613" s="185"/>
      <c r="BE613" s="185"/>
      <c r="BF613" s="185"/>
      <c r="BG613" s="185"/>
      <c r="BH613" s="185"/>
      <c r="BI613" s="185"/>
      <c r="BJ613" s="185"/>
    </row>
    <row r="614" spans="1:62" x14ac:dyDescent="0.3">
      <c r="A614" s="84">
        <f t="shared" si="91"/>
        <v>15</v>
      </c>
      <c r="B614" s="133">
        <f t="shared" si="91"/>
        <v>6.1519916151472811E-3</v>
      </c>
      <c r="C614" s="73">
        <f t="shared" si="92"/>
        <v>1</v>
      </c>
      <c r="D614" s="43">
        <f t="shared" si="108"/>
        <v>6.1519916151472811E-3</v>
      </c>
      <c r="E614" s="133">
        <f t="shared" si="93"/>
        <v>7.8583896580768416E-3</v>
      </c>
      <c r="F614" s="73">
        <f t="shared" si="94"/>
        <v>1</v>
      </c>
      <c r="G614" s="43">
        <f t="shared" si="109"/>
        <v>7.8583896580768416E-3</v>
      </c>
      <c r="H614" s="84"/>
      <c r="I614" s="133"/>
      <c r="J614" s="73"/>
      <c r="K614" s="43"/>
      <c r="L614" s="133"/>
      <c r="M614" s="73"/>
      <c r="N614" s="43"/>
      <c r="O614" s="84"/>
      <c r="P614" s="133"/>
      <c r="Q614" s="73"/>
      <c r="R614" s="43"/>
      <c r="S614" s="133"/>
      <c r="T614" s="73"/>
      <c r="U614" s="43"/>
      <c r="V614" s="185"/>
      <c r="W614" s="185"/>
      <c r="X614" s="185"/>
      <c r="Y614" s="185"/>
      <c r="Z614" s="185"/>
      <c r="AA614" s="185"/>
      <c r="AB614" s="185"/>
      <c r="AC614" s="185"/>
      <c r="AD614" s="185"/>
      <c r="AE614" s="185"/>
      <c r="AF614" s="185"/>
      <c r="AG614" s="185"/>
      <c r="AH614" s="185"/>
      <c r="AI614" s="185"/>
      <c r="AJ614" s="185"/>
      <c r="AK614" s="185"/>
      <c r="AL614" s="185"/>
      <c r="AM614" s="185"/>
      <c r="AN614" s="185"/>
      <c r="AO614" s="185"/>
      <c r="AP614" s="185"/>
      <c r="AQ614" s="185"/>
      <c r="AR614" s="185"/>
      <c r="AS614" s="185"/>
      <c r="AT614" s="185"/>
      <c r="AU614" s="185"/>
      <c r="AV614" s="185"/>
      <c r="AW614" s="185"/>
      <c r="AX614" s="185"/>
      <c r="AY614" s="185"/>
      <c r="AZ614" s="185"/>
      <c r="BA614" s="185"/>
      <c r="BB614" s="185"/>
      <c r="BC614" s="185"/>
      <c r="BD614" s="185"/>
      <c r="BE614" s="185"/>
      <c r="BF614" s="185"/>
      <c r="BG614" s="185"/>
      <c r="BH614" s="185"/>
      <c r="BI614" s="185"/>
      <c r="BJ614" s="185"/>
    </row>
    <row r="615" spans="1:62" x14ac:dyDescent="0.3">
      <c r="A615" s="84">
        <f t="shared" si="91"/>
        <v>16</v>
      </c>
      <c r="B615" s="133">
        <f t="shared" si="91"/>
        <v>5.7168161714029912E-3</v>
      </c>
      <c r="C615" s="73">
        <f t="shared" si="92"/>
        <v>1</v>
      </c>
      <c r="D615" s="43">
        <f t="shared" si="108"/>
        <v>5.7168161714029912E-3</v>
      </c>
      <c r="E615" s="133">
        <f t="shared" si="93"/>
        <v>8.2212721127952072E-3</v>
      </c>
      <c r="F615" s="73">
        <f t="shared" si="94"/>
        <v>1</v>
      </c>
      <c r="G615" s="43">
        <f t="shared" si="109"/>
        <v>8.2212721127952072E-3</v>
      </c>
      <c r="H615" s="84"/>
      <c r="I615" s="133"/>
      <c r="J615" s="73"/>
      <c r="K615" s="43"/>
      <c r="L615" s="133"/>
      <c r="M615" s="73"/>
      <c r="N615" s="43"/>
      <c r="O615" s="84"/>
      <c r="P615" s="133"/>
      <c r="Q615" s="73"/>
      <c r="R615" s="43"/>
      <c r="S615" s="133"/>
      <c r="T615" s="73"/>
      <c r="U615" s="43"/>
      <c r="V615" s="185"/>
      <c r="W615" s="185"/>
      <c r="X615" s="185"/>
      <c r="Y615" s="185"/>
      <c r="Z615" s="185"/>
      <c r="AA615" s="185"/>
      <c r="AB615" s="185"/>
      <c r="AC615" s="185"/>
      <c r="AD615" s="185"/>
      <c r="AE615" s="185"/>
      <c r="AF615" s="185"/>
      <c r="AG615" s="185"/>
      <c r="AH615" s="185"/>
      <c r="AI615" s="185"/>
      <c r="AJ615" s="185"/>
      <c r="AK615" s="185"/>
      <c r="AL615" s="185"/>
      <c r="AM615" s="185"/>
      <c r="AN615" s="185"/>
      <c r="AO615" s="185"/>
      <c r="AP615" s="185"/>
      <c r="AQ615" s="185"/>
      <c r="AR615" s="185"/>
      <c r="AS615" s="185"/>
      <c r="AT615" s="185"/>
      <c r="AU615" s="185"/>
      <c r="AV615" s="185"/>
      <c r="AW615" s="185"/>
      <c r="AX615" s="185"/>
      <c r="AY615" s="185"/>
      <c r="AZ615" s="185"/>
      <c r="BA615" s="185"/>
      <c r="BB615" s="185"/>
      <c r="BC615" s="185"/>
      <c r="BD615" s="185"/>
      <c r="BE615" s="185"/>
      <c r="BF615" s="185"/>
      <c r="BG615" s="185"/>
      <c r="BH615" s="185"/>
      <c r="BI615" s="185"/>
      <c r="BJ615" s="185"/>
    </row>
    <row r="616" spans="1:62" x14ac:dyDescent="0.3">
      <c r="A616" s="84">
        <f t="shared" si="91"/>
        <v>17</v>
      </c>
      <c r="B616" s="133">
        <f t="shared" si="91"/>
        <v>5.2569760608145635E-3</v>
      </c>
      <c r="C616" s="73">
        <f t="shared" si="92"/>
        <v>1</v>
      </c>
      <c r="D616" s="43">
        <f t="shared" si="108"/>
        <v>5.2569760608145635E-3</v>
      </c>
      <c r="E616" s="133">
        <f t="shared" si="93"/>
        <v>8.4857794020547651E-3</v>
      </c>
      <c r="F616" s="73">
        <f t="shared" si="94"/>
        <v>1</v>
      </c>
      <c r="G616" s="43">
        <f t="shared" si="109"/>
        <v>8.4857794020547651E-3</v>
      </c>
      <c r="H616" s="84"/>
      <c r="I616" s="133"/>
      <c r="J616" s="73"/>
      <c r="K616" s="43"/>
      <c r="L616" s="133"/>
      <c r="M616" s="73"/>
      <c r="N616" s="43"/>
      <c r="O616" s="84"/>
      <c r="P616" s="133"/>
      <c r="Q616" s="73"/>
      <c r="R616" s="43"/>
      <c r="S616" s="133"/>
      <c r="T616" s="73"/>
      <c r="U616" s="43"/>
      <c r="V616" s="185"/>
      <c r="W616" s="185"/>
      <c r="X616" s="185"/>
      <c r="Y616" s="185"/>
      <c r="Z616" s="185"/>
      <c r="AA616" s="185"/>
      <c r="AB616" s="185"/>
      <c r="AC616" s="185"/>
      <c r="AD616" s="185"/>
      <c r="AE616" s="185"/>
      <c r="AF616" s="185"/>
      <c r="AG616" s="185"/>
      <c r="AH616" s="185"/>
      <c r="AI616" s="185"/>
      <c r="AJ616" s="185"/>
      <c r="AK616" s="185"/>
      <c r="AL616" s="185"/>
      <c r="AM616" s="185"/>
      <c r="AN616" s="185"/>
      <c r="AO616" s="185"/>
      <c r="AP616" s="185"/>
      <c r="AQ616" s="185"/>
      <c r="AR616" s="185"/>
      <c r="AS616" s="185"/>
      <c r="AT616" s="185"/>
      <c r="AU616" s="185"/>
      <c r="AV616" s="185"/>
      <c r="AW616" s="185"/>
      <c r="AX616" s="185"/>
      <c r="AY616" s="185"/>
      <c r="AZ616" s="185"/>
      <c r="BA616" s="185"/>
      <c r="BB616" s="185"/>
      <c r="BC616" s="185"/>
      <c r="BD616" s="185"/>
      <c r="BE616" s="185"/>
      <c r="BF616" s="185"/>
      <c r="BG616" s="185"/>
      <c r="BH616" s="185"/>
      <c r="BI616" s="185"/>
      <c r="BJ616" s="185"/>
    </row>
    <row r="617" spans="1:62" x14ac:dyDescent="0.3">
      <c r="A617" s="84">
        <f t="shared" si="91"/>
        <v>18</v>
      </c>
      <c r="B617" s="133">
        <f t="shared" si="91"/>
        <v>4.8410787474771873E-3</v>
      </c>
      <c r="C617" s="73">
        <f t="shared" si="92"/>
        <v>1</v>
      </c>
      <c r="D617" s="43">
        <f t="shared" si="108"/>
        <v>4.8410787474771873E-3</v>
      </c>
      <c r="E617" s="133">
        <f t="shared" si="93"/>
        <v>8.4815268732885349E-3</v>
      </c>
      <c r="F617" s="73">
        <f t="shared" si="94"/>
        <v>1</v>
      </c>
      <c r="G617" s="43">
        <f t="shared" si="109"/>
        <v>8.4815268732885349E-3</v>
      </c>
      <c r="H617" s="84"/>
      <c r="I617" s="133"/>
      <c r="J617" s="73"/>
      <c r="K617" s="43"/>
      <c r="L617" s="133"/>
      <c r="M617" s="73"/>
      <c r="N617" s="43"/>
      <c r="O617" s="84"/>
      <c r="P617" s="133"/>
      <c r="Q617" s="73"/>
      <c r="R617" s="43"/>
      <c r="S617" s="133"/>
      <c r="T617" s="73"/>
      <c r="U617" s="43"/>
      <c r="V617" s="185"/>
      <c r="W617" s="185"/>
      <c r="X617" s="185"/>
      <c r="Y617" s="185"/>
      <c r="Z617" s="185"/>
      <c r="AA617" s="185"/>
      <c r="AB617" s="185"/>
      <c r="AC617" s="185"/>
      <c r="AD617" s="185"/>
      <c r="AE617" s="185"/>
      <c r="AF617" s="185"/>
      <c r="AG617" s="185"/>
      <c r="AH617" s="185"/>
      <c r="AI617" s="185"/>
      <c r="AJ617" s="185"/>
      <c r="AK617" s="185"/>
      <c r="AL617" s="185"/>
      <c r="AM617" s="185"/>
      <c r="AN617" s="185"/>
      <c r="AO617" s="185"/>
      <c r="AP617" s="185"/>
      <c r="AQ617" s="185"/>
      <c r="AR617" s="185"/>
      <c r="AS617" s="185"/>
      <c r="AT617" s="185"/>
      <c r="AU617" s="185"/>
      <c r="AV617" s="185"/>
      <c r="AW617" s="185"/>
      <c r="AX617" s="185"/>
      <c r="AY617" s="185"/>
      <c r="AZ617" s="185"/>
      <c r="BA617" s="185"/>
      <c r="BB617" s="185"/>
      <c r="BC617" s="185"/>
      <c r="BD617" s="185"/>
      <c r="BE617" s="185"/>
      <c r="BF617" s="185"/>
      <c r="BG617" s="185"/>
      <c r="BH617" s="185"/>
      <c r="BI617" s="185"/>
      <c r="BJ617" s="185"/>
    </row>
    <row r="618" spans="1:62" x14ac:dyDescent="0.3">
      <c r="A618" s="84">
        <f t="shared" si="91"/>
        <v>19</v>
      </c>
      <c r="B618" s="133">
        <f t="shared" si="91"/>
        <v>4.8081925250183354E-3</v>
      </c>
      <c r="C618" s="73">
        <f t="shared" si="92"/>
        <v>1</v>
      </c>
      <c r="D618" s="43">
        <f t="shared" si="108"/>
        <v>4.8081925250183354E-3</v>
      </c>
      <c r="E618" s="133">
        <f t="shared" si="93"/>
        <v>8.7721163389809752E-3</v>
      </c>
      <c r="F618" s="73">
        <f t="shared" si="94"/>
        <v>1</v>
      </c>
      <c r="G618" s="43">
        <f t="shared" si="109"/>
        <v>8.7721163389809752E-3</v>
      </c>
      <c r="H618" s="84"/>
      <c r="I618" s="133"/>
      <c r="J618" s="73"/>
      <c r="K618" s="43"/>
      <c r="L618" s="133"/>
      <c r="M618" s="73"/>
      <c r="N618" s="43"/>
      <c r="O618" s="84"/>
      <c r="P618" s="133"/>
      <c r="Q618" s="73"/>
      <c r="R618" s="43"/>
      <c r="S618" s="133"/>
      <c r="T618" s="73"/>
      <c r="U618" s="43"/>
      <c r="V618" s="185"/>
      <c r="W618" s="185"/>
      <c r="X618" s="185"/>
      <c r="Y618" s="185"/>
      <c r="Z618" s="185"/>
      <c r="AA618" s="185"/>
      <c r="AB618" s="185"/>
      <c r="AC618" s="185"/>
      <c r="AD618" s="185"/>
      <c r="AE618" s="185"/>
      <c r="AF618" s="185"/>
      <c r="AG618" s="185"/>
      <c r="AH618" s="185"/>
      <c r="AI618" s="185"/>
      <c r="AJ618" s="185"/>
      <c r="AK618" s="185"/>
      <c r="AL618" s="185"/>
      <c r="AM618" s="185"/>
      <c r="AN618" s="185"/>
      <c r="AO618" s="185"/>
      <c r="AP618" s="185"/>
      <c r="AQ618" s="185"/>
      <c r="AR618" s="185"/>
      <c r="AS618" s="185"/>
      <c r="AT618" s="185"/>
      <c r="AU618" s="185"/>
      <c r="AV618" s="185"/>
      <c r="AW618" s="185"/>
      <c r="AX618" s="185"/>
      <c r="AY618" s="185"/>
      <c r="AZ618" s="185"/>
      <c r="BA618" s="185"/>
      <c r="BB618" s="185"/>
      <c r="BC618" s="185"/>
      <c r="BD618" s="185"/>
      <c r="BE618" s="185"/>
      <c r="BF618" s="185"/>
      <c r="BG618" s="185"/>
      <c r="BH618" s="185"/>
      <c r="BI618" s="185"/>
      <c r="BJ618" s="185"/>
    </row>
    <row r="619" spans="1:62" x14ac:dyDescent="0.3">
      <c r="A619" s="84">
        <f t="shared" ref="A619:B638" si="110">A422</f>
        <v>20</v>
      </c>
      <c r="B619" s="133">
        <f t="shared" si="110"/>
        <v>4.3815221388065076E-3</v>
      </c>
      <c r="C619" s="73">
        <f t="shared" si="92"/>
        <v>1</v>
      </c>
      <c r="D619" s="43">
        <f t="shared" si="108"/>
        <v>4.3815221388065076E-3</v>
      </c>
      <c r="E619" s="133">
        <f t="shared" si="93"/>
        <v>8.9450525088076958E-3</v>
      </c>
      <c r="F619" s="73">
        <f t="shared" si="94"/>
        <v>1</v>
      </c>
      <c r="G619" s="43">
        <f t="shared" si="109"/>
        <v>8.9450525088076958E-3</v>
      </c>
      <c r="H619" s="84"/>
      <c r="I619" s="133"/>
      <c r="J619" s="73"/>
      <c r="K619" s="43"/>
      <c r="L619" s="133"/>
      <c r="M619" s="73"/>
      <c r="N619" s="43"/>
      <c r="O619" s="84"/>
      <c r="P619" s="133"/>
      <c r="Q619" s="73"/>
      <c r="R619" s="43"/>
      <c r="S619" s="133"/>
      <c r="T619" s="73"/>
      <c r="U619" s="43"/>
      <c r="V619" s="185"/>
      <c r="W619" s="185"/>
      <c r="X619" s="185"/>
      <c r="Y619" s="185"/>
      <c r="Z619" s="185"/>
      <c r="AA619" s="185"/>
      <c r="AB619" s="185"/>
      <c r="AC619" s="185"/>
      <c r="AD619" s="185"/>
      <c r="AE619" s="185"/>
      <c r="AF619" s="185"/>
      <c r="AG619" s="185"/>
      <c r="AH619" s="185"/>
      <c r="AI619" s="185"/>
      <c r="AJ619" s="185"/>
      <c r="AK619" s="185"/>
      <c r="AL619" s="185"/>
      <c r="AM619" s="185"/>
      <c r="AN619" s="185"/>
      <c r="AO619" s="185"/>
      <c r="AP619" s="185"/>
      <c r="AQ619" s="185"/>
      <c r="AR619" s="185"/>
      <c r="AS619" s="185"/>
      <c r="AT619" s="185"/>
      <c r="AU619" s="185"/>
      <c r="AV619" s="185"/>
      <c r="AW619" s="185"/>
      <c r="AX619" s="185"/>
      <c r="AY619" s="185"/>
      <c r="AZ619" s="185"/>
      <c r="BA619" s="185"/>
      <c r="BB619" s="185"/>
      <c r="BC619" s="185"/>
      <c r="BD619" s="185"/>
      <c r="BE619" s="185"/>
      <c r="BF619" s="185"/>
      <c r="BG619" s="185"/>
      <c r="BH619" s="185"/>
      <c r="BI619" s="185"/>
      <c r="BJ619" s="185"/>
    </row>
    <row r="620" spans="1:62" x14ac:dyDescent="0.3">
      <c r="A620" s="84">
        <f t="shared" si="110"/>
        <v>21</v>
      </c>
      <c r="B620" s="133">
        <f t="shared" si="110"/>
        <v>4.1799522752871661E-3</v>
      </c>
      <c r="C620" s="73">
        <f t="shared" si="92"/>
        <v>1</v>
      </c>
      <c r="D620" s="43">
        <f t="shared" si="108"/>
        <v>4.1799522752871661E-3</v>
      </c>
      <c r="E620" s="133">
        <f t="shared" si="93"/>
        <v>8.6014481844962441E-3</v>
      </c>
      <c r="F620" s="73">
        <f t="shared" si="94"/>
        <v>1</v>
      </c>
      <c r="G620" s="43">
        <f t="shared" si="109"/>
        <v>8.6014481844962441E-3</v>
      </c>
      <c r="H620" s="84"/>
      <c r="I620" s="133"/>
      <c r="J620" s="73"/>
      <c r="K620" s="43"/>
      <c r="L620" s="133"/>
      <c r="M620" s="73"/>
      <c r="N620" s="43"/>
      <c r="O620" s="84"/>
      <c r="P620" s="133"/>
      <c r="Q620" s="73"/>
      <c r="R620" s="43"/>
      <c r="S620" s="133"/>
      <c r="T620" s="73"/>
      <c r="U620" s="43"/>
      <c r="V620" s="185"/>
      <c r="W620" s="185"/>
      <c r="X620" s="185"/>
      <c r="Y620" s="185"/>
      <c r="Z620" s="185"/>
      <c r="AA620" s="185"/>
      <c r="AB620" s="185"/>
      <c r="AC620" s="185"/>
      <c r="AD620" s="185"/>
      <c r="AE620" s="185"/>
      <c r="AF620" s="185"/>
      <c r="AG620" s="185"/>
      <c r="AH620" s="185"/>
      <c r="AI620" s="185"/>
      <c r="AJ620" s="185"/>
      <c r="AK620" s="185"/>
      <c r="AL620" s="185"/>
      <c r="AM620" s="185"/>
      <c r="AN620" s="185"/>
      <c r="AO620" s="185"/>
      <c r="AP620" s="185"/>
      <c r="AQ620" s="185"/>
      <c r="AR620" s="185"/>
      <c r="AS620" s="185"/>
      <c r="AT620" s="185"/>
      <c r="AU620" s="185"/>
      <c r="AV620" s="185"/>
      <c r="AW620" s="185"/>
      <c r="AX620" s="185"/>
      <c r="AY620" s="185"/>
      <c r="AZ620" s="185"/>
      <c r="BA620" s="185"/>
      <c r="BB620" s="185"/>
      <c r="BC620" s="185"/>
      <c r="BD620" s="185"/>
      <c r="BE620" s="185"/>
      <c r="BF620" s="185"/>
      <c r="BG620" s="185"/>
      <c r="BH620" s="185"/>
      <c r="BI620" s="185"/>
      <c r="BJ620" s="185"/>
    </row>
    <row r="621" spans="1:62" x14ac:dyDescent="0.3">
      <c r="A621" s="84">
        <f t="shared" si="110"/>
        <v>22</v>
      </c>
      <c r="B621" s="133">
        <f t="shared" si="110"/>
        <v>3.870368181105561E-3</v>
      </c>
      <c r="C621" s="73">
        <f t="shared" si="92"/>
        <v>1</v>
      </c>
      <c r="D621" s="43">
        <f t="shared" si="108"/>
        <v>3.870368181105561E-3</v>
      </c>
      <c r="E621" s="133">
        <f t="shared" si="93"/>
        <v>8.4806763675352882E-3</v>
      </c>
      <c r="F621" s="73">
        <f t="shared" si="94"/>
        <v>1</v>
      </c>
      <c r="G621" s="43">
        <f t="shared" si="109"/>
        <v>8.4806763675352882E-3</v>
      </c>
      <c r="H621" s="84"/>
      <c r="I621" s="133"/>
      <c r="J621" s="73"/>
      <c r="K621" s="43"/>
      <c r="L621" s="133"/>
      <c r="M621" s="73"/>
      <c r="N621" s="43"/>
      <c r="O621" s="84"/>
      <c r="P621" s="133"/>
      <c r="Q621" s="73"/>
      <c r="R621" s="43"/>
      <c r="S621" s="133"/>
      <c r="T621" s="73"/>
      <c r="U621" s="43"/>
      <c r="V621" s="185"/>
      <c r="W621" s="185"/>
      <c r="X621" s="185"/>
      <c r="Y621" s="185"/>
      <c r="Z621" s="185"/>
      <c r="AA621" s="185"/>
      <c r="AB621" s="185"/>
      <c r="AC621" s="185"/>
      <c r="AD621" s="185"/>
      <c r="AE621" s="185"/>
      <c r="AF621" s="185"/>
      <c r="AG621" s="185"/>
      <c r="AH621" s="185"/>
      <c r="AI621" s="185"/>
      <c r="AJ621" s="185"/>
      <c r="AK621" s="185"/>
      <c r="AL621" s="185"/>
      <c r="AM621" s="185"/>
      <c r="AN621" s="185"/>
      <c r="AO621" s="185"/>
      <c r="AP621" s="185"/>
      <c r="AQ621" s="185"/>
      <c r="AR621" s="185"/>
      <c r="AS621" s="185"/>
      <c r="AT621" s="185"/>
      <c r="AU621" s="185"/>
      <c r="AV621" s="185"/>
      <c r="AW621" s="185"/>
      <c r="AX621" s="185"/>
      <c r="AY621" s="185"/>
      <c r="AZ621" s="185"/>
      <c r="BA621" s="185"/>
      <c r="BB621" s="185"/>
      <c r="BC621" s="185"/>
      <c r="BD621" s="185"/>
      <c r="BE621" s="185"/>
      <c r="BF621" s="185"/>
      <c r="BG621" s="185"/>
      <c r="BH621" s="185"/>
      <c r="BI621" s="185"/>
      <c r="BJ621" s="185"/>
    </row>
    <row r="622" spans="1:62" x14ac:dyDescent="0.3">
      <c r="A622" s="84">
        <f t="shared" si="110"/>
        <v>23</v>
      </c>
      <c r="B622" s="133">
        <f t="shared" si="110"/>
        <v>3.8686671695990688E-3</v>
      </c>
      <c r="C622" s="73">
        <f t="shared" si="92"/>
        <v>1</v>
      </c>
      <c r="D622" s="43">
        <f t="shared" si="108"/>
        <v>3.8686671695990688E-3</v>
      </c>
      <c r="E622" s="133">
        <f t="shared" si="93"/>
        <v>8.986443788799009E-3</v>
      </c>
      <c r="F622" s="73">
        <f t="shared" si="94"/>
        <v>1</v>
      </c>
      <c r="G622" s="43">
        <f t="shared" si="109"/>
        <v>8.986443788799009E-3</v>
      </c>
      <c r="H622" s="84"/>
      <c r="I622" s="133"/>
      <c r="J622" s="73"/>
      <c r="K622" s="43"/>
      <c r="L622" s="133"/>
      <c r="M622" s="73"/>
      <c r="N622" s="43"/>
      <c r="O622" s="84"/>
      <c r="P622" s="133"/>
      <c r="Q622" s="73"/>
      <c r="R622" s="43"/>
      <c r="S622" s="133"/>
      <c r="T622" s="73"/>
      <c r="U622" s="43"/>
      <c r="V622" s="185"/>
      <c r="W622" s="185"/>
      <c r="X622" s="185"/>
      <c r="Y622" s="185"/>
      <c r="Z622" s="185"/>
      <c r="AA622" s="185"/>
      <c r="AB622" s="185"/>
      <c r="AC622" s="185"/>
      <c r="AD622" s="185"/>
      <c r="AE622" s="185"/>
      <c r="AF622" s="185"/>
      <c r="AG622" s="185"/>
      <c r="AH622" s="185"/>
      <c r="AI622" s="185"/>
      <c r="AJ622" s="185"/>
      <c r="AK622" s="185"/>
      <c r="AL622" s="185"/>
      <c r="AM622" s="185"/>
      <c r="AN622" s="185"/>
      <c r="AO622" s="185"/>
      <c r="AP622" s="185"/>
      <c r="AQ622" s="185"/>
      <c r="AR622" s="185"/>
      <c r="AS622" s="185"/>
      <c r="AT622" s="185"/>
      <c r="AU622" s="185"/>
      <c r="AV622" s="185"/>
      <c r="AW622" s="185"/>
      <c r="AX622" s="185"/>
      <c r="AY622" s="185"/>
      <c r="AZ622" s="185"/>
      <c r="BA622" s="185"/>
      <c r="BB622" s="185"/>
      <c r="BC622" s="185"/>
      <c r="BD622" s="185"/>
      <c r="BE622" s="185"/>
      <c r="BF622" s="185"/>
      <c r="BG622" s="185"/>
      <c r="BH622" s="185"/>
      <c r="BI622" s="185"/>
      <c r="BJ622" s="185"/>
    </row>
    <row r="623" spans="1:62" x14ac:dyDescent="0.3">
      <c r="A623" s="84">
        <f t="shared" si="110"/>
        <v>24</v>
      </c>
      <c r="B623" s="133">
        <f t="shared" si="110"/>
        <v>3.6551902255342805E-3</v>
      </c>
      <c r="C623" s="73">
        <f t="shared" si="92"/>
        <v>1</v>
      </c>
      <c r="D623" s="43">
        <f t="shared" si="108"/>
        <v>3.6551902255342805E-3</v>
      </c>
      <c r="E623" s="133">
        <f t="shared" si="93"/>
        <v>8.3417604278384141E-3</v>
      </c>
      <c r="F623" s="73">
        <f t="shared" si="94"/>
        <v>1</v>
      </c>
      <c r="G623" s="43">
        <f t="shared" si="109"/>
        <v>8.3417604278384141E-3</v>
      </c>
      <c r="H623" s="84"/>
      <c r="I623" s="133"/>
      <c r="J623" s="73"/>
      <c r="K623" s="43"/>
      <c r="L623" s="133"/>
      <c r="M623" s="73"/>
      <c r="N623" s="43"/>
      <c r="O623" s="84"/>
      <c r="P623" s="133"/>
      <c r="Q623" s="73"/>
      <c r="R623" s="43"/>
      <c r="S623" s="133"/>
      <c r="T623" s="73"/>
      <c r="U623" s="43"/>
      <c r="V623" s="185"/>
      <c r="W623" s="185"/>
      <c r="X623" s="185"/>
      <c r="Y623" s="185"/>
      <c r="Z623" s="185"/>
      <c r="AA623" s="185"/>
      <c r="AB623" s="185"/>
      <c r="AC623" s="185"/>
      <c r="AD623" s="185"/>
      <c r="AE623" s="185"/>
      <c r="AF623" s="185"/>
      <c r="AG623" s="185"/>
      <c r="AH623" s="185"/>
      <c r="AI623" s="185"/>
      <c r="AJ623" s="185"/>
      <c r="AK623" s="185"/>
      <c r="AL623" s="185"/>
      <c r="AM623" s="185"/>
      <c r="AN623" s="185"/>
      <c r="AO623" s="185"/>
      <c r="AP623" s="185"/>
      <c r="AQ623" s="185"/>
      <c r="AR623" s="185"/>
      <c r="AS623" s="185"/>
      <c r="AT623" s="185"/>
      <c r="AU623" s="185"/>
      <c r="AV623" s="185"/>
      <c r="AW623" s="185"/>
      <c r="AX623" s="185"/>
      <c r="AY623" s="185"/>
      <c r="AZ623" s="185"/>
      <c r="BA623" s="185"/>
      <c r="BB623" s="185"/>
      <c r="BC623" s="185"/>
      <c r="BD623" s="185"/>
      <c r="BE623" s="185"/>
      <c r="BF623" s="185"/>
      <c r="BG623" s="185"/>
      <c r="BH623" s="185"/>
      <c r="BI623" s="185"/>
      <c r="BJ623" s="185"/>
    </row>
    <row r="624" spans="1:62" x14ac:dyDescent="0.3">
      <c r="A624" s="84">
        <f t="shared" si="110"/>
        <v>25</v>
      </c>
      <c r="B624" s="133">
        <f t="shared" si="110"/>
        <v>3.6940299882658556E-3</v>
      </c>
      <c r="C624" s="73">
        <f t="shared" si="92"/>
        <v>1</v>
      </c>
      <c r="D624" s="43">
        <f t="shared" si="108"/>
        <v>3.6940299882658556E-3</v>
      </c>
      <c r="E624" s="133">
        <f t="shared" si="93"/>
        <v>8.9192538342925624E-3</v>
      </c>
      <c r="F624" s="73">
        <f t="shared" si="94"/>
        <v>1</v>
      </c>
      <c r="G624" s="43">
        <f t="shared" si="109"/>
        <v>8.9192538342925624E-3</v>
      </c>
      <c r="H624" s="84"/>
      <c r="I624" s="133"/>
      <c r="J624" s="73"/>
      <c r="K624" s="43"/>
      <c r="L624" s="133"/>
      <c r="M624" s="73"/>
      <c r="N624" s="43"/>
      <c r="O624" s="84"/>
      <c r="P624" s="133"/>
      <c r="Q624" s="73"/>
      <c r="R624" s="43"/>
      <c r="S624" s="133"/>
      <c r="T624" s="73"/>
      <c r="U624" s="43"/>
      <c r="V624" s="185"/>
      <c r="W624" s="185"/>
      <c r="X624" s="185"/>
      <c r="Y624" s="185"/>
      <c r="Z624" s="185"/>
      <c r="AA624" s="185"/>
      <c r="AB624" s="185"/>
      <c r="AC624" s="185"/>
      <c r="AD624" s="185"/>
      <c r="AE624" s="185"/>
      <c r="AF624" s="185"/>
      <c r="AG624" s="185"/>
      <c r="AH624" s="185"/>
      <c r="AI624" s="185"/>
      <c r="AJ624" s="185"/>
      <c r="AK624" s="185"/>
      <c r="AL624" s="185"/>
      <c r="AM624" s="185"/>
      <c r="AN624" s="185"/>
      <c r="AO624" s="185"/>
      <c r="AP624" s="185"/>
      <c r="AQ624" s="185"/>
      <c r="AR624" s="185"/>
      <c r="AS624" s="185"/>
      <c r="AT624" s="185"/>
      <c r="AU624" s="185"/>
      <c r="AV624" s="185"/>
      <c r="AW624" s="185"/>
      <c r="AX624" s="185"/>
      <c r="AY624" s="185"/>
      <c r="AZ624" s="185"/>
      <c r="BA624" s="185"/>
      <c r="BB624" s="185"/>
      <c r="BC624" s="185"/>
      <c r="BD624" s="185"/>
      <c r="BE624" s="185"/>
      <c r="BF624" s="185"/>
      <c r="BG624" s="185"/>
      <c r="BH624" s="185"/>
      <c r="BI624" s="185"/>
      <c r="BJ624" s="185"/>
    </row>
    <row r="625" spans="1:62" x14ac:dyDescent="0.3">
      <c r="A625" s="84">
        <f t="shared" si="110"/>
        <v>26</v>
      </c>
      <c r="B625" s="133">
        <f t="shared" si="110"/>
        <v>3.6509376967680499E-3</v>
      </c>
      <c r="C625" s="73">
        <f t="shared" si="92"/>
        <v>1</v>
      </c>
      <c r="D625" s="43">
        <f t="shared" si="108"/>
        <v>3.6509376967680499E-3</v>
      </c>
      <c r="E625" s="133">
        <f t="shared" si="93"/>
        <v>9.0238660419418408E-3</v>
      </c>
      <c r="F625" s="73">
        <f t="shared" si="94"/>
        <v>1</v>
      </c>
      <c r="G625" s="43">
        <f t="shared" si="109"/>
        <v>9.0238660419418408E-3</v>
      </c>
      <c r="H625" s="84"/>
      <c r="I625" s="133"/>
      <c r="J625" s="73"/>
      <c r="K625" s="43"/>
      <c r="L625" s="133"/>
      <c r="M625" s="73"/>
      <c r="N625" s="43"/>
      <c r="O625" s="84"/>
      <c r="P625" s="133"/>
      <c r="Q625" s="73"/>
      <c r="R625" s="43"/>
      <c r="S625" s="133"/>
      <c r="T625" s="73"/>
      <c r="U625" s="43"/>
      <c r="V625" s="185"/>
      <c r="W625" s="185"/>
      <c r="X625" s="185"/>
      <c r="Y625" s="185"/>
      <c r="Z625" s="185"/>
      <c r="AA625" s="185"/>
      <c r="AB625" s="185"/>
      <c r="AC625" s="185"/>
      <c r="AD625" s="185"/>
      <c r="AE625" s="185"/>
      <c r="AF625" s="185"/>
      <c r="AG625" s="185"/>
      <c r="AH625" s="185"/>
      <c r="AI625" s="185"/>
      <c r="AJ625" s="185"/>
      <c r="AK625" s="185"/>
      <c r="AL625" s="185"/>
      <c r="AM625" s="185"/>
      <c r="AN625" s="185"/>
      <c r="AO625" s="185"/>
      <c r="AP625" s="185"/>
      <c r="AQ625" s="185"/>
      <c r="AR625" s="185"/>
      <c r="AS625" s="185"/>
      <c r="AT625" s="185"/>
      <c r="AU625" s="185"/>
      <c r="AV625" s="185"/>
      <c r="AW625" s="185"/>
      <c r="AX625" s="185"/>
      <c r="AY625" s="185"/>
      <c r="AZ625" s="185"/>
      <c r="BA625" s="185"/>
      <c r="BB625" s="185"/>
      <c r="BC625" s="185"/>
      <c r="BD625" s="185"/>
      <c r="BE625" s="185"/>
      <c r="BF625" s="185"/>
      <c r="BG625" s="185"/>
      <c r="BH625" s="185"/>
      <c r="BI625" s="185"/>
      <c r="BJ625" s="185"/>
    </row>
    <row r="626" spans="1:62" x14ac:dyDescent="0.3">
      <c r="A626" s="84">
        <f t="shared" si="110"/>
        <v>27</v>
      </c>
      <c r="B626" s="133">
        <f t="shared" si="110"/>
        <v>3.7564004101705746E-3</v>
      </c>
      <c r="C626" s="73">
        <f t="shared" si="92"/>
        <v>1</v>
      </c>
      <c r="D626" s="43">
        <f t="shared" si="108"/>
        <v>3.7564004101705746E-3</v>
      </c>
      <c r="E626" s="133">
        <f t="shared" si="93"/>
        <v>9.2495335684698241E-3</v>
      </c>
      <c r="F626" s="73">
        <f t="shared" si="94"/>
        <v>1</v>
      </c>
      <c r="G626" s="43">
        <f t="shared" si="109"/>
        <v>9.2495335684698241E-3</v>
      </c>
      <c r="H626" s="84"/>
      <c r="I626" s="133"/>
      <c r="J626" s="73"/>
      <c r="K626" s="43"/>
      <c r="L626" s="133"/>
      <c r="M626" s="73"/>
      <c r="N626" s="43"/>
      <c r="O626" s="84"/>
      <c r="P626" s="133"/>
      <c r="Q626" s="73"/>
      <c r="R626" s="43"/>
      <c r="S626" s="133"/>
      <c r="T626" s="73"/>
      <c r="U626" s="43"/>
      <c r="V626" s="185"/>
      <c r="W626" s="185"/>
      <c r="X626" s="185"/>
      <c r="Y626" s="185"/>
      <c r="Z626" s="185"/>
      <c r="AA626" s="185"/>
      <c r="AB626" s="185"/>
      <c r="AC626" s="185"/>
      <c r="AD626" s="185"/>
      <c r="AE626" s="185"/>
      <c r="AF626" s="185"/>
      <c r="AG626" s="185"/>
      <c r="AH626" s="185"/>
      <c r="AI626" s="185"/>
      <c r="AJ626" s="185"/>
      <c r="AK626" s="185"/>
      <c r="AL626" s="185"/>
      <c r="AM626" s="185"/>
      <c r="AN626" s="185"/>
      <c r="AO626" s="185"/>
      <c r="AP626" s="185"/>
      <c r="AQ626" s="185"/>
      <c r="AR626" s="185"/>
      <c r="AS626" s="185"/>
      <c r="AT626" s="185"/>
      <c r="AU626" s="185"/>
      <c r="AV626" s="185"/>
      <c r="AW626" s="185"/>
      <c r="AX626" s="185"/>
      <c r="AY626" s="185"/>
      <c r="AZ626" s="185"/>
      <c r="BA626" s="185"/>
      <c r="BB626" s="185"/>
      <c r="BC626" s="185"/>
      <c r="BD626" s="185"/>
      <c r="BE626" s="185"/>
      <c r="BF626" s="185"/>
      <c r="BG626" s="185"/>
      <c r="BH626" s="185"/>
      <c r="BI626" s="185"/>
      <c r="BJ626" s="185"/>
    </row>
    <row r="627" spans="1:62" x14ac:dyDescent="0.3">
      <c r="A627" s="84">
        <f t="shared" si="110"/>
        <v>28</v>
      </c>
      <c r="B627" s="133">
        <f t="shared" si="110"/>
        <v>3.8275593915255038E-3</v>
      </c>
      <c r="C627" s="73">
        <f t="shared" si="92"/>
        <v>1</v>
      </c>
      <c r="D627" s="43">
        <f t="shared" si="108"/>
        <v>3.8275593915255038E-3</v>
      </c>
      <c r="E627" s="133">
        <f t="shared" si="93"/>
        <v>9.263425162439512E-3</v>
      </c>
      <c r="F627" s="73">
        <f t="shared" si="94"/>
        <v>1</v>
      </c>
      <c r="G627" s="43">
        <f t="shared" si="109"/>
        <v>9.263425162439512E-3</v>
      </c>
      <c r="H627" s="84"/>
      <c r="I627" s="133"/>
      <c r="J627" s="73"/>
      <c r="K627" s="43"/>
      <c r="L627" s="133"/>
      <c r="M627" s="73"/>
      <c r="N627" s="43"/>
      <c r="O627" s="84"/>
      <c r="P627" s="133"/>
      <c r="Q627" s="73"/>
      <c r="R627" s="43"/>
      <c r="S627" s="133"/>
      <c r="T627" s="73"/>
      <c r="U627" s="43"/>
      <c r="V627" s="185"/>
      <c r="W627" s="185"/>
      <c r="X627" s="185"/>
      <c r="Y627" s="185"/>
      <c r="Z627" s="185"/>
      <c r="AA627" s="185"/>
      <c r="AB627" s="185"/>
      <c r="AC627" s="185"/>
      <c r="AD627" s="185"/>
      <c r="AE627" s="185"/>
      <c r="AF627" s="185"/>
      <c r="AG627" s="185"/>
      <c r="AH627" s="185"/>
      <c r="AI627" s="185"/>
      <c r="AJ627" s="185"/>
      <c r="AK627" s="185"/>
      <c r="AL627" s="185"/>
      <c r="AM627" s="185"/>
      <c r="AN627" s="185"/>
      <c r="AO627" s="185"/>
      <c r="AP627" s="185"/>
      <c r="AQ627" s="185"/>
      <c r="AR627" s="185"/>
      <c r="AS627" s="185"/>
      <c r="AT627" s="185"/>
      <c r="AU627" s="185"/>
      <c r="AV627" s="185"/>
      <c r="AW627" s="185"/>
      <c r="AX627" s="185"/>
      <c r="AY627" s="185"/>
      <c r="AZ627" s="185"/>
      <c r="BA627" s="185"/>
      <c r="BB627" s="185"/>
      <c r="BC627" s="185"/>
      <c r="BD627" s="185"/>
      <c r="BE627" s="185"/>
      <c r="BF627" s="185"/>
      <c r="BG627" s="185"/>
      <c r="BH627" s="185"/>
      <c r="BI627" s="185"/>
      <c r="BJ627" s="185"/>
    </row>
    <row r="628" spans="1:62" x14ac:dyDescent="0.3">
      <c r="A628" s="84">
        <f t="shared" si="110"/>
        <v>29</v>
      </c>
      <c r="B628" s="133">
        <f t="shared" si="110"/>
        <v>4.0546444276422311E-3</v>
      </c>
      <c r="C628" s="73">
        <f t="shared" si="92"/>
        <v>1</v>
      </c>
      <c r="D628" s="43">
        <f t="shared" si="108"/>
        <v>4.0546444276422311E-3</v>
      </c>
      <c r="E628" s="133">
        <f t="shared" si="93"/>
        <v>9.6878275333093494E-3</v>
      </c>
      <c r="F628" s="73">
        <f t="shared" si="94"/>
        <v>1</v>
      </c>
      <c r="G628" s="43">
        <f t="shared" si="109"/>
        <v>9.6878275333093494E-3</v>
      </c>
      <c r="H628" s="84"/>
      <c r="I628" s="133"/>
      <c r="J628" s="73"/>
      <c r="K628" s="43"/>
      <c r="L628" s="133"/>
      <c r="M628" s="73"/>
      <c r="N628" s="43"/>
      <c r="O628" s="84"/>
      <c r="P628" s="133"/>
      <c r="Q628" s="73"/>
      <c r="R628" s="43"/>
      <c r="S628" s="133"/>
      <c r="T628" s="73"/>
      <c r="U628" s="43"/>
      <c r="V628" s="185"/>
      <c r="W628" s="185"/>
      <c r="X628" s="185"/>
      <c r="Y628" s="185"/>
      <c r="Z628" s="185"/>
      <c r="AA628" s="185"/>
      <c r="AB628" s="185"/>
      <c r="AC628" s="185"/>
      <c r="AD628" s="185"/>
      <c r="AE628" s="185"/>
      <c r="AF628" s="185"/>
      <c r="AG628" s="185"/>
      <c r="AH628" s="185"/>
      <c r="AI628" s="185"/>
      <c r="AJ628" s="185"/>
      <c r="AK628" s="185"/>
      <c r="AL628" s="185"/>
      <c r="AM628" s="185"/>
      <c r="AN628" s="185"/>
      <c r="AO628" s="185"/>
      <c r="AP628" s="185"/>
      <c r="AQ628" s="185"/>
      <c r="AR628" s="185"/>
      <c r="AS628" s="185"/>
      <c r="AT628" s="185"/>
      <c r="AU628" s="185"/>
      <c r="AV628" s="185"/>
      <c r="AW628" s="185"/>
      <c r="AX628" s="185"/>
      <c r="AY628" s="185"/>
      <c r="AZ628" s="185"/>
      <c r="BA628" s="185"/>
      <c r="BB628" s="185"/>
      <c r="BC628" s="185"/>
      <c r="BD628" s="185"/>
      <c r="BE628" s="185"/>
      <c r="BF628" s="185"/>
      <c r="BG628" s="185"/>
      <c r="BH628" s="185"/>
      <c r="BI628" s="185"/>
      <c r="BJ628" s="185"/>
    </row>
    <row r="629" spans="1:62" x14ac:dyDescent="0.3">
      <c r="A629" s="84">
        <f t="shared" si="110"/>
        <v>30</v>
      </c>
      <c r="B629" s="133">
        <f t="shared" si="110"/>
        <v>4.4450265683822219E-3</v>
      </c>
      <c r="C629" s="73">
        <f t="shared" si="92"/>
        <v>1</v>
      </c>
      <c r="D629" s="43">
        <f t="shared" si="108"/>
        <v>4.4450265683822219E-3</v>
      </c>
      <c r="E629" s="133">
        <f t="shared" si="93"/>
        <v>1.0716372490901715E-2</v>
      </c>
      <c r="F629" s="73">
        <f t="shared" si="94"/>
        <v>1</v>
      </c>
      <c r="G629" s="43">
        <f t="shared" si="109"/>
        <v>1.0716372490901715E-2</v>
      </c>
      <c r="H629" s="84"/>
      <c r="I629" s="133"/>
      <c r="J629" s="73"/>
      <c r="K629" s="43"/>
      <c r="L629" s="133"/>
      <c r="M629" s="73"/>
      <c r="N629" s="43"/>
      <c r="O629" s="84"/>
      <c r="P629" s="133"/>
      <c r="Q629" s="73"/>
      <c r="R629" s="43"/>
      <c r="S629" s="133"/>
      <c r="T629" s="73"/>
      <c r="U629" s="43"/>
      <c r="V629" s="185"/>
      <c r="W629" s="185"/>
      <c r="X629" s="185"/>
      <c r="Y629" s="185"/>
      <c r="Z629" s="185"/>
      <c r="AA629" s="185"/>
      <c r="AB629" s="185"/>
      <c r="AC629" s="185"/>
      <c r="AD629" s="185"/>
      <c r="AE629" s="185"/>
      <c r="AF629" s="185"/>
      <c r="AG629" s="185"/>
      <c r="AH629" s="185"/>
      <c r="AI629" s="185"/>
      <c r="AJ629" s="185"/>
      <c r="AK629" s="185"/>
      <c r="AL629" s="185"/>
      <c r="AM629" s="185"/>
      <c r="AN629" s="185"/>
      <c r="AO629" s="185"/>
      <c r="AP629" s="185"/>
      <c r="AQ629" s="185"/>
      <c r="AR629" s="185"/>
      <c r="AS629" s="185"/>
      <c r="AT629" s="185"/>
      <c r="AU629" s="185"/>
      <c r="AV629" s="185"/>
      <c r="AW629" s="185"/>
      <c r="AX629" s="185"/>
      <c r="AY629" s="185"/>
      <c r="AZ629" s="185"/>
      <c r="BA629" s="185"/>
      <c r="BB629" s="185"/>
      <c r="BC629" s="185"/>
      <c r="BD629" s="185"/>
      <c r="BE629" s="185"/>
      <c r="BF629" s="185"/>
      <c r="BG629" s="185"/>
      <c r="BH629" s="185"/>
      <c r="BI629" s="185"/>
      <c r="BJ629" s="185"/>
    </row>
    <row r="630" spans="1:62" x14ac:dyDescent="0.3">
      <c r="A630" s="84">
        <f t="shared" si="110"/>
        <v>31</v>
      </c>
      <c r="B630" s="133">
        <f t="shared" si="110"/>
        <v>4.5110825152176745E-3</v>
      </c>
      <c r="C630" s="73">
        <f t="shared" si="92"/>
        <v>1</v>
      </c>
      <c r="D630" s="43">
        <f t="shared" si="108"/>
        <v>4.5110825152176745E-3</v>
      </c>
      <c r="E630" s="133">
        <f t="shared" si="93"/>
        <v>1.0702764398849776E-2</v>
      </c>
      <c r="F630" s="73">
        <f t="shared" si="94"/>
        <v>1</v>
      </c>
      <c r="G630" s="43">
        <f t="shared" si="109"/>
        <v>1.0702764398849776E-2</v>
      </c>
      <c r="H630" s="84"/>
      <c r="I630" s="133"/>
      <c r="J630" s="73"/>
      <c r="K630" s="43"/>
      <c r="L630" s="133"/>
      <c r="M630" s="73"/>
      <c r="N630" s="43"/>
      <c r="O630" s="84"/>
      <c r="P630" s="133"/>
      <c r="Q630" s="73"/>
      <c r="R630" s="43"/>
      <c r="S630" s="133"/>
      <c r="T630" s="73"/>
      <c r="U630" s="43"/>
      <c r="V630" s="185"/>
      <c r="W630" s="185"/>
      <c r="X630" s="185"/>
      <c r="Y630" s="185"/>
      <c r="Z630" s="185"/>
      <c r="AA630" s="185"/>
      <c r="AB630" s="185"/>
      <c r="AC630" s="185"/>
      <c r="AD630" s="185"/>
      <c r="AE630" s="185"/>
      <c r="AF630" s="185"/>
      <c r="AG630" s="185"/>
      <c r="AH630" s="185"/>
      <c r="AI630" s="185"/>
      <c r="AJ630" s="185"/>
      <c r="AK630" s="185"/>
      <c r="AL630" s="185"/>
      <c r="AM630" s="185"/>
      <c r="AN630" s="185"/>
      <c r="AO630" s="185"/>
      <c r="AP630" s="185"/>
      <c r="AQ630" s="185"/>
      <c r="AR630" s="185"/>
      <c r="AS630" s="185"/>
      <c r="AT630" s="185"/>
      <c r="AU630" s="185"/>
      <c r="AV630" s="185"/>
      <c r="AW630" s="185"/>
      <c r="AX630" s="185"/>
      <c r="AY630" s="185"/>
      <c r="AZ630" s="185"/>
      <c r="BA630" s="185"/>
      <c r="BB630" s="185"/>
      <c r="BC630" s="185"/>
      <c r="BD630" s="185"/>
      <c r="BE630" s="185"/>
      <c r="BF630" s="185"/>
      <c r="BG630" s="185"/>
      <c r="BH630" s="185"/>
      <c r="BI630" s="185"/>
      <c r="BJ630" s="185"/>
    </row>
    <row r="631" spans="1:62" x14ac:dyDescent="0.3">
      <c r="A631" s="84">
        <f t="shared" si="110"/>
        <v>32</v>
      </c>
      <c r="B631" s="133">
        <f t="shared" si="110"/>
        <v>4.2202095476074845E-3</v>
      </c>
      <c r="C631" s="73">
        <f t="shared" ref="C631:C662" si="111">C434/$C531</f>
        <v>1</v>
      </c>
      <c r="D631" s="43">
        <f t="shared" si="108"/>
        <v>4.2202095476074845E-3</v>
      </c>
      <c r="E631" s="133">
        <f t="shared" ref="E631:E662" si="112">E434</f>
        <v>9.759553518499775E-3</v>
      </c>
      <c r="F631" s="73">
        <f t="shared" ref="F631:F662" si="113">F434/$G531</f>
        <v>1</v>
      </c>
      <c r="G631" s="43">
        <f t="shared" si="109"/>
        <v>9.759553518499775E-3</v>
      </c>
      <c r="H631" s="84"/>
      <c r="I631" s="133"/>
      <c r="J631" s="73"/>
      <c r="K631" s="43"/>
      <c r="L631" s="133"/>
      <c r="M631" s="73"/>
      <c r="N631" s="43"/>
      <c r="O631" s="84"/>
      <c r="P631" s="133"/>
      <c r="Q631" s="73"/>
      <c r="R631" s="43"/>
      <c r="S631" s="133"/>
      <c r="T631" s="73"/>
      <c r="U631" s="43"/>
      <c r="V631" s="185"/>
      <c r="W631" s="185"/>
      <c r="X631" s="185"/>
      <c r="Y631" s="185"/>
      <c r="Z631" s="185"/>
      <c r="AA631" s="185"/>
      <c r="AB631" s="185"/>
      <c r="AC631" s="185"/>
      <c r="AD631" s="185"/>
      <c r="AE631" s="185"/>
      <c r="AF631" s="185"/>
      <c r="AG631" s="185"/>
      <c r="AH631" s="185"/>
      <c r="AI631" s="185"/>
      <c r="AJ631" s="185"/>
      <c r="AK631" s="185"/>
      <c r="AL631" s="185"/>
      <c r="AM631" s="185"/>
      <c r="AN631" s="185"/>
      <c r="AO631" s="185"/>
      <c r="AP631" s="185"/>
      <c r="AQ631" s="185"/>
      <c r="AR631" s="185"/>
      <c r="AS631" s="185"/>
      <c r="AT631" s="185"/>
      <c r="AU631" s="185"/>
      <c r="AV631" s="185"/>
      <c r="AW631" s="185"/>
      <c r="AX631" s="185"/>
      <c r="AY631" s="185"/>
      <c r="AZ631" s="185"/>
      <c r="BA631" s="185"/>
      <c r="BB631" s="185"/>
      <c r="BC631" s="185"/>
      <c r="BD631" s="185"/>
      <c r="BE631" s="185"/>
      <c r="BF631" s="185"/>
      <c r="BG631" s="185"/>
      <c r="BH631" s="185"/>
      <c r="BI631" s="185"/>
      <c r="BJ631" s="185"/>
    </row>
    <row r="632" spans="1:62" x14ac:dyDescent="0.3">
      <c r="A632" s="84">
        <f t="shared" si="110"/>
        <v>33</v>
      </c>
      <c r="B632" s="133">
        <f t="shared" si="110"/>
        <v>4.1538700988542837E-3</v>
      </c>
      <c r="C632" s="73">
        <f t="shared" si="111"/>
        <v>1</v>
      </c>
      <c r="D632" s="43">
        <f t="shared" si="108"/>
        <v>4.1538700988542837E-3</v>
      </c>
      <c r="E632" s="133">
        <f t="shared" si="112"/>
        <v>9.5429580533397517E-3</v>
      </c>
      <c r="F632" s="73">
        <f t="shared" si="113"/>
        <v>1</v>
      </c>
      <c r="G632" s="43">
        <f t="shared" si="109"/>
        <v>9.5429580533397517E-3</v>
      </c>
      <c r="H632" s="84"/>
      <c r="I632" s="133"/>
      <c r="J632" s="73"/>
      <c r="K632" s="43"/>
      <c r="L632" s="133"/>
      <c r="M632" s="73"/>
      <c r="N632" s="43"/>
      <c r="O632" s="84"/>
      <c r="P632" s="133"/>
      <c r="Q632" s="73"/>
      <c r="R632" s="43"/>
      <c r="S632" s="133"/>
      <c r="T632" s="73"/>
      <c r="U632" s="43"/>
      <c r="V632" s="185"/>
      <c r="W632" s="185"/>
      <c r="X632" s="185"/>
      <c r="Y632" s="185"/>
      <c r="Z632" s="185"/>
      <c r="AA632" s="185"/>
      <c r="AB632" s="185"/>
      <c r="AC632" s="185"/>
      <c r="AD632" s="185"/>
      <c r="AE632" s="185"/>
      <c r="AF632" s="185"/>
      <c r="AG632" s="185"/>
      <c r="AH632" s="185"/>
      <c r="AI632" s="185"/>
      <c r="AJ632" s="185"/>
      <c r="AK632" s="185"/>
      <c r="AL632" s="185"/>
      <c r="AM632" s="185"/>
      <c r="AN632" s="185"/>
      <c r="AO632" s="185"/>
      <c r="AP632" s="185"/>
      <c r="AQ632" s="185"/>
      <c r="AR632" s="185"/>
      <c r="AS632" s="185"/>
      <c r="AT632" s="185"/>
      <c r="AU632" s="185"/>
      <c r="AV632" s="185"/>
      <c r="AW632" s="185"/>
      <c r="AX632" s="185"/>
      <c r="AY632" s="185"/>
      <c r="AZ632" s="185"/>
      <c r="BA632" s="185"/>
      <c r="BB632" s="185"/>
      <c r="BC632" s="185"/>
      <c r="BD632" s="185"/>
      <c r="BE632" s="185"/>
      <c r="BF632" s="185"/>
      <c r="BG632" s="185"/>
      <c r="BH632" s="185"/>
      <c r="BI632" s="185"/>
      <c r="BJ632" s="185"/>
    </row>
    <row r="633" spans="1:62" x14ac:dyDescent="0.3">
      <c r="A633" s="84">
        <f t="shared" si="110"/>
        <v>34</v>
      </c>
      <c r="B633" s="133">
        <f t="shared" si="110"/>
        <v>4.0912161750318162E-3</v>
      </c>
      <c r="C633" s="73">
        <f t="shared" si="111"/>
        <v>1</v>
      </c>
      <c r="D633" s="43">
        <f t="shared" si="108"/>
        <v>4.0912161750318162E-3</v>
      </c>
      <c r="E633" s="133">
        <f t="shared" si="112"/>
        <v>9.3450737147511426E-3</v>
      </c>
      <c r="F633" s="73">
        <f t="shared" si="113"/>
        <v>1</v>
      </c>
      <c r="G633" s="43">
        <f t="shared" si="109"/>
        <v>9.3450737147511426E-3</v>
      </c>
      <c r="H633" s="84"/>
      <c r="I633" s="133"/>
      <c r="J633" s="73"/>
      <c r="K633" s="43"/>
      <c r="L633" s="133"/>
      <c r="M633" s="73"/>
      <c r="N633" s="43"/>
      <c r="O633" s="84"/>
      <c r="P633" s="133"/>
      <c r="Q633" s="73"/>
      <c r="R633" s="43"/>
      <c r="S633" s="133"/>
      <c r="T633" s="73"/>
      <c r="U633" s="43"/>
      <c r="V633" s="185"/>
      <c r="W633" s="185"/>
      <c r="X633" s="185"/>
      <c r="Y633" s="185"/>
      <c r="Z633" s="185"/>
      <c r="AA633" s="185"/>
      <c r="AB633" s="185"/>
      <c r="AC633" s="185"/>
      <c r="AD633" s="185"/>
      <c r="AE633" s="185"/>
      <c r="AF633" s="185"/>
      <c r="AG633" s="185"/>
      <c r="AH633" s="185"/>
      <c r="AI633" s="185"/>
      <c r="AJ633" s="185"/>
      <c r="AK633" s="185"/>
      <c r="AL633" s="185"/>
      <c r="AM633" s="185"/>
      <c r="AN633" s="185"/>
      <c r="AO633" s="185"/>
      <c r="AP633" s="185"/>
      <c r="AQ633" s="185"/>
      <c r="AR633" s="185"/>
      <c r="AS633" s="185"/>
      <c r="AT633" s="185"/>
      <c r="AU633" s="185"/>
      <c r="AV633" s="185"/>
      <c r="AW633" s="185"/>
      <c r="AX633" s="185"/>
      <c r="AY633" s="185"/>
      <c r="AZ633" s="185"/>
      <c r="BA633" s="185"/>
      <c r="BB633" s="185"/>
      <c r="BC633" s="185"/>
      <c r="BD633" s="185"/>
      <c r="BE633" s="185"/>
      <c r="BF633" s="185"/>
      <c r="BG633" s="185"/>
      <c r="BH633" s="185"/>
      <c r="BI633" s="185"/>
      <c r="BJ633" s="185"/>
    </row>
    <row r="634" spans="1:62" x14ac:dyDescent="0.3">
      <c r="A634" s="84">
        <f t="shared" si="110"/>
        <v>35</v>
      </c>
      <c r="B634" s="133">
        <f t="shared" si="110"/>
        <v>4.2831469733477009E-3</v>
      </c>
      <c r="C634" s="73">
        <f t="shared" si="111"/>
        <v>1</v>
      </c>
      <c r="D634" s="43">
        <f t="shared" si="108"/>
        <v>4.2831469733477009E-3</v>
      </c>
      <c r="E634" s="133">
        <f t="shared" si="112"/>
        <v>9.6319776555128505E-3</v>
      </c>
      <c r="F634" s="73">
        <f t="shared" si="113"/>
        <v>1</v>
      </c>
      <c r="G634" s="43">
        <f t="shared" si="109"/>
        <v>9.6319776555128505E-3</v>
      </c>
      <c r="H634" s="84"/>
      <c r="I634" s="133"/>
      <c r="J634" s="73"/>
      <c r="K634" s="43"/>
      <c r="L634" s="133"/>
      <c r="M634" s="73"/>
      <c r="N634" s="43"/>
      <c r="O634" s="84"/>
      <c r="P634" s="133"/>
      <c r="Q634" s="73"/>
      <c r="R634" s="43"/>
      <c r="S634" s="133"/>
      <c r="T634" s="73"/>
      <c r="U634" s="43"/>
      <c r="V634" s="185"/>
      <c r="W634" s="185"/>
      <c r="X634" s="185"/>
      <c r="Y634" s="185"/>
      <c r="Z634" s="185"/>
      <c r="AA634" s="185"/>
      <c r="AB634" s="185"/>
      <c r="AC634" s="185"/>
      <c r="AD634" s="185"/>
      <c r="AE634" s="185"/>
      <c r="AF634" s="185"/>
      <c r="AG634" s="185"/>
      <c r="AH634" s="185"/>
      <c r="AI634" s="185"/>
      <c r="AJ634" s="185"/>
      <c r="AK634" s="185"/>
      <c r="AL634" s="185"/>
      <c r="AM634" s="185"/>
      <c r="AN634" s="185"/>
      <c r="AO634" s="185"/>
      <c r="AP634" s="185"/>
      <c r="AQ634" s="185"/>
      <c r="AR634" s="185"/>
      <c r="AS634" s="185"/>
      <c r="AT634" s="185"/>
      <c r="AU634" s="185"/>
      <c r="AV634" s="185"/>
      <c r="AW634" s="185"/>
      <c r="AX634" s="185"/>
      <c r="AY634" s="185"/>
      <c r="AZ634" s="185"/>
      <c r="BA634" s="185"/>
      <c r="BB634" s="185"/>
      <c r="BC634" s="185"/>
      <c r="BD634" s="185"/>
      <c r="BE634" s="185"/>
      <c r="BF634" s="185"/>
      <c r="BG634" s="185"/>
      <c r="BH634" s="185"/>
      <c r="BI634" s="185"/>
      <c r="BJ634" s="185"/>
    </row>
    <row r="635" spans="1:62" x14ac:dyDescent="0.3">
      <c r="A635" s="84">
        <f t="shared" si="110"/>
        <v>36</v>
      </c>
      <c r="B635" s="133">
        <f t="shared" si="110"/>
        <v>4.555875818221972E-3</v>
      </c>
      <c r="C635" s="73">
        <f t="shared" si="111"/>
        <v>1</v>
      </c>
      <c r="D635" s="43">
        <f t="shared" si="108"/>
        <v>4.555875818221972E-3</v>
      </c>
      <c r="E635" s="133">
        <f t="shared" si="112"/>
        <v>1.0079627183638083E-2</v>
      </c>
      <c r="F635" s="73">
        <f t="shared" si="113"/>
        <v>1</v>
      </c>
      <c r="G635" s="43">
        <f t="shared" si="109"/>
        <v>1.0079627183638083E-2</v>
      </c>
      <c r="H635" s="84"/>
      <c r="I635" s="133"/>
      <c r="J635" s="73"/>
      <c r="K635" s="43"/>
      <c r="L635" s="133"/>
      <c r="M635" s="73"/>
      <c r="N635" s="43"/>
      <c r="O635" s="84"/>
      <c r="P635" s="133"/>
      <c r="Q635" s="73"/>
      <c r="R635" s="43"/>
      <c r="S635" s="133"/>
      <c r="T635" s="73"/>
      <c r="U635" s="43"/>
      <c r="V635" s="185"/>
      <c r="W635" s="185"/>
      <c r="X635" s="185"/>
      <c r="Y635" s="185"/>
      <c r="Z635" s="185"/>
      <c r="AA635" s="185"/>
      <c r="AB635" s="185"/>
      <c r="AC635" s="185"/>
      <c r="AD635" s="185"/>
      <c r="AE635" s="185"/>
      <c r="AF635" s="185"/>
      <c r="AG635" s="185"/>
      <c r="AH635" s="185"/>
      <c r="AI635" s="185"/>
      <c r="AJ635" s="185"/>
      <c r="AK635" s="185"/>
      <c r="AL635" s="185"/>
      <c r="AM635" s="185"/>
      <c r="AN635" s="185"/>
      <c r="AO635" s="185"/>
      <c r="AP635" s="185"/>
      <c r="AQ635" s="185"/>
      <c r="AR635" s="185"/>
      <c r="AS635" s="185"/>
      <c r="AT635" s="185"/>
      <c r="AU635" s="185"/>
      <c r="AV635" s="185"/>
      <c r="AW635" s="185"/>
      <c r="AX635" s="185"/>
      <c r="AY635" s="185"/>
      <c r="AZ635" s="185"/>
      <c r="BA635" s="185"/>
      <c r="BB635" s="185"/>
      <c r="BC635" s="185"/>
      <c r="BD635" s="185"/>
      <c r="BE635" s="185"/>
      <c r="BF635" s="185"/>
      <c r="BG635" s="185"/>
      <c r="BH635" s="185"/>
      <c r="BI635" s="185"/>
      <c r="BJ635" s="185"/>
    </row>
    <row r="636" spans="1:62" x14ac:dyDescent="0.3">
      <c r="A636" s="84">
        <f t="shared" si="110"/>
        <v>37</v>
      </c>
      <c r="B636" s="133">
        <f t="shared" si="110"/>
        <v>4.7512086395508427E-3</v>
      </c>
      <c r="C636" s="73">
        <f t="shared" si="111"/>
        <v>1</v>
      </c>
      <c r="D636" s="43">
        <f t="shared" si="108"/>
        <v>4.7512086395508427E-3</v>
      </c>
      <c r="E636" s="133">
        <f t="shared" si="112"/>
        <v>1.0501194535330435E-2</v>
      </c>
      <c r="F636" s="73">
        <f t="shared" si="113"/>
        <v>1</v>
      </c>
      <c r="G636" s="43">
        <f t="shared" si="109"/>
        <v>1.0501194535330435E-2</v>
      </c>
      <c r="H636" s="84"/>
      <c r="I636" s="133"/>
      <c r="J636" s="73"/>
      <c r="K636" s="43"/>
      <c r="L636" s="133"/>
      <c r="M636" s="73"/>
      <c r="N636" s="43"/>
      <c r="O636" s="84"/>
      <c r="P636" s="133"/>
      <c r="Q636" s="73"/>
      <c r="R636" s="43"/>
      <c r="S636" s="133"/>
      <c r="T636" s="73"/>
      <c r="U636" s="43"/>
      <c r="V636" s="185"/>
      <c r="W636" s="185"/>
      <c r="X636" s="185"/>
      <c r="Y636" s="185"/>
      <c r="Z636" s="185"/>
      <c r="AA636" s="185"/>
      <c r="AB636" s="185"/>
      <c r="AC636" s="185"/>
      <c r="AD636" s="185"/>
      <c r="AE636" s="185"/>
      <c r="AF636" s="185"/>
      <c r="AG636" s="185"/>
      <c r="AH636" s="185"/>
      <c r="AI636" s="185"/>
      <c r="AJ636" s="185"/>
      <c r="AK636" s="185"/>
      <c r="AL636" s="185"/>
      <c r="AM636" s="185"/>
      <c r="AN636" s="185"/>
      <c r="AO636" s="185"/>
      <c r="AP636" s="185"/>
      <c r="AQ636" s="185"/>
      <c r="AR636" s="185"/>
      <c r="AS636" s="185"/>
      <c r="AT636" s="185"/>
      <c r="AU636" s="185"/>
      <c r="AV636" s="185"/>
      <c r="AW636" s="185"/>
      <c r="AX636" s="185"/>
      <c r="AY636" s="185"/>
      <c r="AZ636" s="185"/>
      <c r="BA636" s="185"/>
      <c r="BB636" s="185"/>
      <c r="BC636" s="185"/>
      <c r="BD636" s="185"/>
      <c r="BE636" s="185"/>
      <c r="BF636" s="185"/>
      <c r="BG636" s="185"/>
      <c r="BH636" s="185"/>
      <c r="BI636" s="185"/>
      <c r="BJ636" s="185"/>
    </row>
    <row r="637" spans="1:62" x14ac:dyDescent="0.3">
      <c r="A637" s="84">
        <f t="shared" si="110"/>
        <v>38</v>
      </c>
      <c r="B637" s="133">
        <f t="shared" si="110"/>
        <v>4.6142772132782093E-3</v>
      </c>
      <c r="C637" s="73">
        <f t="shared" si="111"/>
        <v>1</v>
      </c>
      <c r="D637" s="43">
        <f t="shared" si="108"/>
        <v>4.6142772132782093E-3</v>
      </c>
      <c r="E637" s="133">
        <f t="shared" si="112"/>
        <v>1.0107410371577459E-2</v>
      </c>
      <c r="F637" s="73">
        <f t="shared" si="113"/>
        <v>1</v>
      </c>
      <c r="G637" s="43">
        <f t="shared" si="109"/>
        <v>1.0107410371577459E-2</v>
      </c>
      <c r="H637" s="84"/>
      <c r="I637" s="133"/>
      <c r="J637" s="73"/>
      <c r="K637" s="43"/>
      <c r="L637" s="133"/>
      <c r="M637" s="73"/>
      <c r="N637" s="43"/>
      <c r="O637" s="84"/>
      <c r="P637" s="133"/>
      <c r="Q637" s="73"/>
      <c r="R637" s="43"/>
      <c r="S637" s="133"/>
      <c r="T637" s="73"/>
      <c r="U637" s="43"/>
      <c r="V637" s="185"/>
      <c r="W637" s="185"/>
      <c r="X637" s="185"/>
      <c r="Y637" s="185"/>
      <c r="Z637" s="185"/>
      <c r="AA637" s="185"/>
      <c r="AB637" s="185"/>
      <c r="AC637" s="185"/>
      <c r="AD637" s="185"/>
      <c r="AE637" s="185"/>
      <c r="AF637" s="185"/>
      <c r="AG637" s="185"/>
      <c r="AH637" s="185"/>
      <c r="AI637" s="185"/>
      <c r="AJ637" s="185"/>
      <c r="AK637" s="185"/>
      <c r="AL637" s="185"/>
      <c r="AM637" s="185"/>
      <c r="AN637" s="185"/>
      <c r="AO637" s="185"/>
      <c r="AP637" s="185"/>
      <c r="AQ637" s="185"/>
      <c r="AR637" s="185"/>
      <c r="AS637" s="185"/>
      <c r="AT637" s="185"/>
      <c r="AU637" s="185"/>
      <c r="AV637" s="185"/>
      <c r="AW637" s="185"/>
      <c r="AX637" s="185"/>
      <c r="AY637" s="185"/>
      <c r="AZ637" s="185"/>
      <c r="BA637" s="185"/>
      <c r="BB637" s="185"/>
      <c r="BC637" s="185"/>
      <c r="BD637" s="185"/>
      <c r="BE637" s="185"/>
      <c r="BF637" s="185"/>
      <c r="BG637" s="185"/>
      <c r="BH637" s="185"/>
      <c r="BI637" s="185"/>
      <c r="BJ637" s="185"/>
    </row>
    <row r="638" spans="1:62" x14ac:dyDescent="0.3">
      <c r="A638" s="84">
        <f t="shared" si="110"/>
        <v>39</v>
      </c>
      <c r="B638" s="133">
        <f t="shared" si="110"/>
        <v>4.6009526231440192E-3</v>
      </c>
      <c r="C638" s="73">
        <f t="shared" si="111"/>
        <v>1.0000000000000002</v>
      </c>
      <c r="D638" s="43">
        <f t="shared" si="108"/>
        <v>4.6009526231440201E-3</v>
      </c>
      <c r="E638" s="133">
        <f t="shared" si="112"/>
        <v>1.0111095896508191E-2</v>
      </c>
      <c r="F638" s="73">
        <f t="shared" si="113"/>
        <v>1.0000000000000002</v>
      </c>
      <c r="G638" s="43">
        <f t="shared" si="109"/>
        <v>1.0111095896508193E-2</v>
      </c>
      <c r="H638" s="84"/>
      <c r="I638" s="133"/>
      <c r="J638" s="73"/>
      <c r="K638" s="43"/>
      <c r="L638" s="133"/>
      <c r="M638" s="73"/>
      <c r="N638" s="43"/>
      <c r="O638" s="84"/>
      <c r="P638" s="133"/>
      <c r="Q638" s="73"/>
      <c r="R638" s="43"/>
      <c r="S638" s="133"/>
      <c r="T638" s="73"/>
      <c r="U638" s="43"/>
      <c r="V638" s="185"/>
      <c r="W638" s="185"/>
      <c r="X638" s="185"/>
      <c r="Y638" s="185"/>
      <c r="Z638" s="185"/>
      <c r="AA638" s="185"/>
      <c r="AB638" s="185"/>
      <c r="AC638" s="185"/>
      <c r="AD638" s="185"/>
      <c r="AE638" s="185"/>
      <c r="AF638" s="185"/>
      <c r="AG638" s="185"/>
      <c r="AH638" s="185"/>
      <c r="AI638" s="185"/>
      <c r="AJ638" s="185"/>
      <c r="AK638" s="185"/>
      <c r="AL638" s="185"/>
      <c r="AM638" s="185"/>
      <c r="AN638" s="185"/>
      <c r="AO638" s="185"/>
      <c r="AP638" s="185"/>
      <c r="AQ638" s="185"/>
      <c r="AR638" s="185"/>
      <c r="AS638" s="185"/>
      <c r="AT638" s="185"/>
      <c r="AU638" s="185"/>
      <c r="AV638" s="185"/>
      <c r="AW638" s="185"/>
      <c r="AX638" s="185"/>
      <c r="AY638" s="185"/>
      <c r="AZ638" s="185"/>
      <c r="BA638" s="185"/>
      <c r="BB638" s="185"/>
      <c r="BC638" s="185"/>
      <c r="BD638" s="185"/>
      <c r="BE638" s="185"/>
      <c r="BF638" s="185"/>
      <c r="BG638" s="185"/>
      <c r="BH638" s="185"/>
      <c r="BI638" s="185"/>
      <c r="BJ638" s="185"/>
    </row>
    <row r="639" spans="1:62" x14ac:dyDescent="0.3">
      <c r="A639" s="84">
        <f t="shared" ref="A639:B658" si="114">A442</f>
        <v>40</v>
      </c>
      <c r="B639" s="133">
        <f t="shared" si="114"/>
        <v>4.6001021173907733E-3</v>
      </c>
      <c r="C639" s="73">
        <f t="shared" si="111"/>
        <v>1</v>
      </c>
      <c r="D639" s="43">
        <f t="shared" si="108"/>
        <v>4.6001021173907733E-3</v>
      </c>
      <c r="E639" s="133">
        <f t="shared" si="112"/>
        <v>1.0105709360070967E-2</v>
      </c>
      <c r="F639" s="73">
        <f t="shared" si="113"/>
        <v>1</v>
      </c>
      <c r="G639" s="43">
        <f t="shared" si="109"/>
        <v>1.0105709360070967E-2</v>
      </c>
      <c r="H639" s="84"/>
      <c r="I639" s="133"/>
      <c r="J639" s="73"/>
      <c r="K639" s="43"/>
      <c r="L639" s="133"/>
      <c r="M639" s="73"/>
      <c r="N639" s="43"/>
      <c r="O639" s="84"/>
      <c r="P639" s="133"/>
      <c r="Q639" s="73"/>
      <c r="R639" s="43"/>
      <c r="S639" s="133"/>
      <c r="T639" s="73"/>
      <c r="U639" s="43"/>
      <c r="V639" s="185"/>
      <c r="W639" s="185"/>
      <c r="X639" s="185"/>
      <c r="Y639" s="185"/>
      <c r="Z639" s="185"/>
      <c r="AA639" s="185"/>
      <c r="AB639" s="185"/>
      <c r="AC639" s="185"/>
      <c r="AD639" s="185"/>
      <c r="AE639" s="185"/>
      <c r="AF639" s="185"/>
      <c r="AG639" s="185"/>
      <c r="AH639" s="185"/>
      <c r="AI639" s="185"/>
      <c r="AJ639" s="185"/>
      <c r="AK639" s="185"/>
      <c r="AL639" s="185"/>
      <c r="AM639" s="185"/>
      <c r="AN639" s="185"/>
      <c r="AO639" s="185"/>
      <c r="AP639" s="185"/>
      <c r="AQ639" s="185"/>
      <c r="AR639" s="185"/>
      <c r="AS639" s="185"/>
      <c r="AT639" s="185"/>
      <c r="AU639" s="185"/>
      <c r="AV639" s="185"/>
      <c r="AW639" s="185"/>
      <c r="AX639" s="185"/>
      <c r="AY639" s="185"/>
      <c r="AZ639" s="185"/>
      <c r="BA639" s="185"/>
      <c r="BB639" s="185"/>
      <c r="BC639" s="185"/>
      <c r="BD639" s="185"/>
      <c r="BE639" s="185"/>
      <c r="BF639" s="185"/>
      <c r="BG639" s="185"/>
      <c r="BH639" s="185"/>
      <c r="BI639" s="185"/>
      <c r="BJ639" s="185"/>
    </row>
    <row r="640" spans="1:62" x14ac:dyDescent="0.3">
      <c r="A640" s="84">
        <f t="shared" si="114"/>
        <v>41</v>
      </c>
      <c r="B640" s="133">
        <f t="shared" si="114"/>
        <v>4.5246906072696127E-3</v>
      </c>
      <c r="C640" s="73">
        <f t="shared" si="111"/>
        <v>1</v>
      </c>
      <c r="D640" s="43">
        <f t="shared" si="108"/>
        <v>4.5246906072696127E-3</v>
      </c>
      <c r="E640" s="133">
        <f t="shared" si="112"/>
        <v>1.0131224532668352E-2</v>
      </c>
      <c r="F640" s="73">
        <f t="shared" si="113"/>
        <v>1</v>
      </c>
      <c r="G640" s="43">
        <f t="shared" si="109"/>
        <v>1.0131224532668352E-2</v>
      </c>
      <c r="H640" s="84"/>
      <c r="I640" s="133"/>
      <c r="J640" s="73"/>
      <c r="K640" s="43"/>
      <c r="L640" s="133"/>
      <c r="M640" s="73"/>
      <c r="N640" s="43"/>
      <c r="O640" s="84"/>
      <c r="P640" s="133"/>
      <c r="Q640" s="73"/>
      <c r="R640" s="43"/>
      <c r="S640" s="133"/>
      <c r="T640" s="73"/>
      <c r="U640" s="43"/>
      <c r="V640" s="185"/>
      <c r="W640" s="185"/>
      <c r="X640" s="185"/>
      <c r="Y640" s="185"/>
      <c r="Z640" s="185"/>
      <c r="AA640" s="185"/>
      <c r="AB640" s="185"/>
      <c r="AC640" s="185"/>
      <c r="AD640" s="185"/>
      <c r="AE640" s="185"/>
      <c r="AF640" s="185"/>
      <c r="AG640" s="185"/>
      <c r="AH640" s="185"/>
      <c r="AI640" s="185"/>
      <c r="AJ640" s="185"/>
      <c r="AK640" s="185"/>
      <c r="AL640" s="185"/>
      <c r="AM640" s="185"/>
      <c r="AN640" s="185"/>
      <c r="AO640" s="185"/>
      <c r="AP640" s="185"/>
      <c r="AQ640" s="185"/>
      <c r="AR640" s="185"/>
      <c r="AS640" s="185"/>
      <c r="AT640" s="185"/>
      <c r="AU640" s="185"/>
      <c r="AV640" s="185"/>
      <c r="AW640" s="185"/>
      <c r="AX640" s="185"/>
      <c r="AY640" s="185"/>
      <c r="AZ640" s="185"/>
      <c r="BA640" s="185"/>
      <c r="BB640" s="185"/>
      <c r="BC640" s="185"/>
      <c r="BD640" s="185"/>
      <c r="BE640" s="185"/>
      <c r="BF640" s="185"/>
      <c r="BG640" s="185"/>
      <c r="BH640" s="185"/>
      <c r="BI640" s="185"/>
      <c r="BJ640" s="185"/>
    </row>
    <row r="641" spans="1:62" x14ac:dyDescent="0.3">
      <c r="A641" s="84">
        <f t="shared" si="114"/>
        <v>42</v>
      </c>
      <c r="B641" s="133">
        <f t="shared" si="114"/>
        <v>4.3818056407242565E-3</v>
      </c>
      <c r="C641" s="73">
        <f t="shared" si="111"/>
        <v>1</v>
      </c>
      <c r="D641" s="43">
        <f t="shared" si="108"/>
        <v>4.3818056407242565E-3</v>
      </c>
      <c r="E641" s="133">
        <f t="shared" si="112"/>
        <v>9.8162539020495206E-3</v>
      </c>
      <c r="F641" s="73">
        <f t="shared" si="113"/>
        <v>1</v>
      </c>
      <c r="G641" s="43">
        <f t="shared" si="109"/>
        <v>9.8162539020495206E-3</v>
      </c>
      <c r="H641" s="84"/>
      <c r="I641" s="133"/>
      <c r="J641" s="73"/>
      <c r="K641" s="43"/>
      <c r="L641" s="133"/>
      <c r="M641" s="73"/>
      <c r="N641" s="43"/>
      <c r="O641" s="84"/>
      <c r="P641" s="133"/>
      <c r="Q641" s="73"/>
      <c r="R641" s="43"/>
      <c r="S641" s="133"/>
      <c r="T641" s="73"/>
      <c r="U641" s="43"/>
      <c r="V641" s="185"/>
      <c r="W641" s="185"/>
      <c r="X641" s="185"/>
      <c r="Y641" s="185"/>
      <c r="Z641" s="185"/>
      <c r="AA641" s="185"/>
      <c r="AB641" s="185"/>
      <c r="AC641" s="185"/>
      <c r="AD641" s="185"/>
      <c r="AE641" s="185"/>
      <c r="AF641" s="185"/>
      <c r="AG641" s="185"/>
      <c r="AH641" s="185"/>
      <c r="AI641" s="185"/>
      <c r="AJ641" s="185"/>
      <c r="AK641" s="185"/>
      <c r="AL641" s="185"/>
      <c r="AM641" s="185"/>
      <c r="AN641" s="185"/>
      <c r="AO641" s="185"/>
      <c r="AP641" s="185"/>
      <c r="AQ641" s="185"/>
      <c r="AR641" s="185"/>
      <c r="AS641" s="185"/>
      <c r="AT641" s="185"/>
      <c r="AU641" s="185"/>
      <c r="AV641" s="185"/>
      <c r="AW641" s="185"/>
      <c r="AX641" s="185"/>
      <c r="AY641" s="185"/>
      <c r="AZ641" s="185"/>
      <c r="BA641" s="185"/>
      <c r="BB641" s="185"/>
      <c r="BC641" s="185"/>
      <c r="BD641" s="185"/>
      <c r="BE641" s="185"/>
      <c r="BF641" s="185"/>
      <c r="BG641" s="185"/>
      <c r="BH641" s="185"/>
      <c r="BI641" s="185"/>
      <c r="BJ641" s="185"/>
    </row>
    <row r="642" spans="1:62" x14ac:dyDescent="0.3">
      <c r="A642" s="84">
        <f t="shared" si="114"/>
        <v>43</v>
      </c>
      <c r="B642" s="133">
        <f t="shared" si="114"/>
        <v>4.2581988045858133E-3</v>
      </c>
      <c r="C642" s="73">
        <f t="shared" si="111"/>
        <v>1.0000000000000002</v>
      </c>
      <c r="D642" s="43">
        <f t="shared" si="108"/>
        <v>4.2581988045858141E-3</v>
      </c>
      <c r="E642" s="133">
        <f t="shared" si="112"/>
        <v>9.6886780390625961E-3</v>
      </c>
      <c r="F642" s="73">
        <f t="shared" si="113"/>
        <v>1.0000000000000002</v>
      </c>
      <c r="G642" s="43">
        <f t="shared" si="109"/>
        <v>9.6886780390625978E-3</v>
      </c>
      <c r="H642" s="84"/>
      <c r="I642" s="133"/>
      <c r="J642" s="73"/>
      <c r="K642" s="43"/>
      <c r="L642" s="133"/>
      <c r="M642" s="73"/>
      <c r="N642" s="43"/>
      <c r="O642" s="84"/>
      <c r="P642" s="133"/>
      <c r="Q642" s="73"/>
      <c r="R642" s="43"/>
      <c r="S642" s="133"/>
      <c r="T642" s="73"/>
      <c r="U642" s="43"/>
      <c r="V642" s="185"/>
      <c r="W642" s="185"/>
      <c r="X642" s="185"/>
      <c r="Y642" s="185"/>
      <c r="Z642" s="185"/>
      <c r="AA642" s="185"/>
      <c r="AB642" s="185"/>
      <c r="AC642" s="185"/>
      <c r="AD642" s="185"/>
      <c r="AE642" s="185"/>
      <c r="AF642" s="185"/>
      <c r="AG642" s="185"/>
      <c r="AH642" s="185"/>
      <c r="AI642" s="185"/>
      <c r="AJ642" s="185"/>
      <c r="AK642" s="185"/>
      <c r="AL642" s="185"/>
      <c r="AM642" s="185"/>
      <c r="AN642" s="185"/>
      <c r="AO642" s="185"/>
      <c r="AP642" s="185"/>
      <c r="AQ642" s="185"/>
      <c r="AR642" s="185"/>
      <c r="AS642" s="185"/>
      <c r="AT642" s="185"/>
      <c r="AU642" s="185"/>
      <c r="AV642" s="185"/>
      <c r="AW642" s="185"/>
      <c r="AX642" s="185"/>
      <c r="AY642" s="185"/>
      <c r="AZ642" s="185"/>
      <c r="BA642" s="185"/>
      <c r="BB642" s="185"/>
      <c r="BC642" s="185"/>
      <c r="BD642" s="185"/>
      <c r="BE642" s="185"/>
      <c r="BF642" s="185"/>
      <c r="BG642" s="185"/>
      <c r="BH642" s="185"/>
      <c r="BI642" s="185"/>
      <c r="BJ642" s="185"/>
    </row>
    <row r="643" spans="1:62" x14ac:dyDescent="0.3">
      <c r="A643" s="84">
        <f t="shared" si="114"/>
        <v>44</v>
      </c>
      <c r="B643" s="133">
        <f t="shared" si="114"/>
        <v>4.1558546122785244E-3</v>
      </c>
      <c r="C643" s="73">
        <f t="shared" si="111"/>
        <v>1</v>
      </c>
      <c r="D643" s="43">
        <f t="shared" si="108"/>
        <v>4.1558546122785244E-3</v>
      </c>
      <c r="E643" s="133">
        <f t="shared" si="112"/>
        <v>9.6370806900323274E-3</v>
      </c>
      <c r="F643" s="73">
        <f t="shared" si="113"/>
        <v>1</v>
      </c>
      <c r="G643" s="43">
        <f t="shared" si="109"/>
        <v>9.6370806900323274E-3</v>
      </c>
      <c r="H643" s="84"/>
      <c r="I643" s="133"/>
      <c r="J643" s="73"/>
      <c r="K643" s="43"/>
      <c r="L643" s="133"/>
      <c r="M643" s="73"/>
      <c r="N643" s="43"/>
      <c r="O643" s="84"/>
      <c r="P643" s="133"/>
      <c r="Q643" s="73"/>
      <c r="R643" s="43"/>
      <c r="S643" s="133"/>
      <c r="T643" s="73"/>
      <c r="U643" s="43"/>
      <c r="V643" s="185"/>
      <c r="W643" s="185"/>
      <c r="X643" s="185"/>
      <c r="Y643" s="185"/>
      <c r="Z643" s="185"/>
      <c r="AA643" s="185"/>
      <c r="AB643" s="185"/>
      <c r="AC643" s="185"/>
      <c r="AD643" s="185"/>
      <c r="AE643" s="185"/>
      <c r="AF643" s="185"/>
      <c r="AG643" s="185"/>
      <c r="AH643" s="185"/>
      <c r="AI643" s="185"/>
      <c r="AJ643" s="185"/>
      <c r="AK643" s="185"/>
      <c r="AL643" s="185"/>
      <c r="AM643" s="185"/>
      <c r="AN643" s="185"/>
      <c r="AO643" s="185"/>
      <c r="AP643" s="185"/>
      <c r="AQ643" s="185"/>
      <c r="AR643" s="185"/>
      <c r="AS643" s="185"/>
      <c r="AT643" s="185"/>
      <c r="AU643" s="185"/>
      <c r="AV643" s="185"/>
      <c r="AW643" s="185"/>
      <c r="AX643" s="185"/>
      <c r="AY643" s="185"/>
      <c r="AZ643" s="185"/>
      <c r="BA643" s="185"/>
      <c r="BB643" s="185"/>
      <c r="BC643" s="185"/>
      <c r="BD643" s="185"/>
      <c r="BE643" s="185"/>
      <c r="BF643" s="185"/>
      <c r="BG643" s="185"/>
      <c r="BH643" s="185"/>
      <c r="BI643" s="185"/>
      <c r="BJ643" s="185"/>
    </row>
    <row r="644" spans="1:62" x14ac:dyDescent="0.3">
      <c r="A644" s="84">
        <f t="shared" si="114"/>
        <v>45</v>
      </c>
      <c r="B644" s="133">
        <f t="shared" si="114"/>
        <v>4.0393353240837995E-3</v>
      </c>
      <c r="C644" s="73">
        <f t="shared" si="111"/>
        <v>1</v>
      </c>
      <c r="D644" s="43">
        <f t="shared" si="108"/>
        <v>4.0393353240837995E-3</v>
      </c>
      <c r="E644" s="133">
        <f t="shared" si="112"/>
        <v>9.3541457761191025E-3</v>
      </c>
      <c r="F644" s="73">
        <f t="shared" si="113"/>
        <v>1</v>
      </c>
      <c r="G644" s="43">
        <f t="shared" si="109"/>
        <v>9.3541457761191025E-3</v>
      </c>
      <c r="H644" s="84"/>
      <c r="I644" s="133"/>
      <c r="J644" s="73"/>
      <c r="K644" s="43"/>
      <c r="L644" s="133"/>
      <c r="M644" s="73"/>
      <c r="N644" s="43"/>
      <c r="O644" s="84"/>
      <c r="P644" s="133"/>
      <c r="Q644" s="73"/>
      <c r="R644" s="43"/>
      <c r="S644" s="133"/>
      <c r="T644" s="73"/>
      <c r="U644" s="43"/>
      <c r="V644" s="185"/>
      <c r="W644" s="185"/>
      <c r="X644" s="185"/>
      <c r="Y644" s="185"/>
      <c r="Z644" s="185"/>
      <c r="AA644" s="185"/>
      <c r="AB644" s="185"/>
      <c r="AC644" s="185"/>
      <c r="AD644" s="185"/>
      <c r="AE644" s="185"/>
      <c r="AF644" s="185"/>
      <c r="AG644" s="185"/>
      <c r="AH644" s="185"/>
      <c r="AI644" s="185"/>
      <c r="AJ644" s="185"/>
      <c r="AK644" s="185"/>
      <c r="AL644" s="185"/>
      <c r="AM644" s="185"/>
      <c r="AN644" s="185"/>
      <c r="AO644" s="185"/>
      <c r="AP644" s="185"/>
      <c r="AQ644" s="185"/>
      <c r="AR644" s="185"/>
      <c r="AS644" s="185"/>
      <c r="AT644" s="185"/>
      <c r="AU644" s="185"/>
      <c r="AV644" s="185"/>
      <c r="AW644" s="185"/>
      <c r="AX644" s="185"/>
      <c r="AY644" s="185"/>
      <c r="AZ644" s="185"/>
      <c r="BA644" s="185"/>
      <c r="BB644" s="185"/>
      <c r="BC644" s="185"/>
      <c r="BD644" s="185"/>
      <c r="BE644" s="185"/>
      <c r="BF644" s="185"/>
      <c r="BG644" s="185"/>
      <c r="BH644" s="185"/>
      <c r="BI644" s="185"/>
      <c r="BJ644" s="185"/>
    </row>
    <row r="645" spans="1:62" x14ac:dyDescent="0.3">
      <c r="A645" s="84">
        <f t="shared" si="114"/>
        <v>46</v>
      </c>
      <c r="B645" s="133">
        <f t="shared" si="114"/>
        <v>3.9395426490362491E-3</v>
      </c>
      <c r="C645" s="73">
        <f t="shared" si="111"/>
        <v>1</v>
      </c>
      <c r="D645" s="43">
        <f t="shared" si="108"/>
        <v>3.9395426490362491E-3</v>
      </c>
      <c r="E645" s="133">
        <f t="shared" si="112"/>
        <v>9.2673941892879932E-3</v>
      </c>
      <c r="F645" s="73">
        <f t="shared" si="113"/>
        <v>1</v>
      </c>
      <c r="G645" s="43">
        <f t="shared" si="109"/>
        <v>9.2673941892879932E-3</v>
      </c>
      <c r="H645" s="84"/>
      <c r="I645" s="133"/>
      <c r="J645" s="73"/>
      <c r="K645" s="43"/>
      <c r="L645" s="133"/>
      <c r="M645" s="73"/>
      <c r="N645" s="43"/>
      <c r="O645" s="84"/>
      <c r="P645" s="133"/>
      <c r="Q645" s="73"/>
      <c r="R645" s="43"/>
      <c r="S645" s="133"/>
      <c r="T645" s="73"/>
      <c r="U645" s="43"/>
      <c r="V645" s="185"/>
      <c r="W645" s="185"/>
      <c r="X645" s="185"/>
      <c r="Y645" s="185"/>
      <c r="Z645" s="185"/>
      <c r="AA645" s="185"/>
      <c r="AB645" s="185"/>
      <c r="AC645" s="185"/>
      <c r="AD645" s="185"/>
      <c r="AE645" s="185"/>
      <c r="AF645" s="185"/>
      <c r="AG645" s="185"/>
      <c r="AH645" s="185"/>
      <c r="AI645" s="185"/>
      <c r="AJ645" s="185"/>
      <c r="AK645" s="185"/>
      <c r="AL645" s="185"/>
      <c r="AM645" s="185"/>
      <c r="AN645" s="185"/>
      <c r="AO645" s="185"/>
      <c r="AP645" s="185"/>
      <c r="AQ645" s="185"/>
      <c r="AR645" s="185"/>
      <c r="AS645" s="185"/>
      <c r="AT645" s="185"/>
      <c r="AU645" s="185"/>
      <c r="AV645" s="185"/>
      <c r="AW645" s="185"/>
      <c r="AX645" s="185"/>
      <c r="AY645" s="185"/>
      <c r="AZ645" s="185"/>
      <c r="BA645" s="185"/>
      <c r="BB645" s="185"/>
      <c r="BC645" s="185"/>
      <c r="BD645" s="185"/>
      <c r="BE645" s="185"/>
      <c r="BF645" s="185"/>
      <c r="BG645" s="185"/>
      <c r="BH645" s="185"/>
      <c r="BI645" s="185"/>
      <c r="BJ645" s="185"/>
    </row>
    <row r="646" spans="1:62" x14ac:dyDescent="0.3">
      <c r="A646" s="84">
        <f t="shared" si="114"/>
        <v>47</v>
      </c>
      <c r="B646" s="133">
        <f t="shared" si="114"/>
        <v>3.8250078742657653E-3</v>
      </c>
      <c r="C646" s="73">
        <f t="shared" si="111"/>
        <v>1</v>
      </c>
      <c r="D646" s="43">
        <f t="shared" si="108"/>
        <v>3.8250078742657653E-3</v>
      </c>
      <c r="E646" s="133">
        <f t="shared" si="112"/>
        <v>9.407160634738114E-3</v>
      </c>
      <c r="F646" s="73">
        <f t="shared" si="113"/>
        <v>1</v>
      </c>
      <c r="G646" s="43">
        <f t="shared" si="109"/>
        <v>9.407160634738114E-3</v>
      </c>
      <c r="H646" s="84"/>
      <c r="I646" s="133"/>
      <c r="J646" s="73"/>
      <c r="K646" s="43"/>
      <c r="L646" s="133"/>
      <c r="M646" s="73"/>
      <c r="N646" s="43"/>
      <c r="O646" s="84"/>
      <c r="P646" s="133"/>
      <c r="Q646" s="73"/>
      <c r="R646" s="43"/>
      <c r="S646" s="133"/>
      <c r="T646" s="73"/>
      <c r="U646" s="43"/>
      <c r="V646" s="185"/>
      <c r="W646" s="185"/>
      <c r="X646" s="185"/>
      <c r="Y646" s="185"/>
      <c r="Z646" s="185"/>
      <c r="AA646" s="185"/>
      <c r="AB646" s="185"/>
      <c r="AC646" s="185"/>
      <c r="AD646" s="185"/>
      <c r="AE646" s="185"/>
      <c r="AF646" s="185"/>
      <c r="AG646" s="185"/>
      <c r="AH646" s="185"/>
      <c r="AI646" s="185"/>
      <c r="AJ646" s="185"/>
      <c r="AK646" s="185"/>
      <c r="AL646" s="185"/>
      <c r="AM646" s="185"/>
      <c r="AN646" s="185"/>
      <c r="AO646" s="185"/>
      <c r="AP646" s="185"/>
      <c r="AQ646" s="185"/>
      <c r="AR646" s="185"/>
      <c r="AS646" s="185"/>
      <c r="AT646" s="185"/>
      <c r="AU646" s="185"/>
      <c r="AV646" s="185"/>
      <c r="AW646" s="185"/>
      <c r="AX646" s="185"/>
      <c r="AY646" s="185"/>
      <c r="AZ646" s="185"/>
      <c r="BA646" s="185"/>
      <c r="BB646" s="185"/>
      <c r="BC646" s="185"/>
      <c r="BD646" s="185"/>
      <c r="BE646" s="185"/>
      <c r="BF646" s="185"/>
      <c r="BG646" s="185"/>
      <c r="BH646" s="185"/>
      <c r="BI646" s="185"/>
      <c r="BJ646" s="185"/>
    </row>
    <row r="647" spans="1:62" x14ac:dyDescent="0.3">
      <c r="A647" s="84">
        <f t="shared" si="114"/>
        <v>48</v>
      </c>
      <c r="B647" s="133">
        <f t="shared" si="114"/>
        <v>3.6625612753957474E-3</v>
      </c>
      <c r="C647" s="73">
        <f t="shared" si="111"/>
        <v>1</v>
      </c>
      <c r="D647" s="43">
        <f t="shared" si="108"/>
        <v>3.6625612753957474E-3</v>
      </c>
      <c r="E647" s="133">
        <f t="shared" si="112"/>
        <v>9.1602304643789764E-3</v>
      </c>
      <c r="F647" s="73">
        <f t="shared" si="113"/>
        <v>1.0000000000000002</v>
      </c>
      <c r="G647" s="43">
        <f t="shared" si="109"/>
        <v>9.1602304643789781E-3</v>
      </c>
      <c r="H647" s="84"/>
      <c r="I647" s="133"/>
      <c r="J647" s="73"/>
      <c r="K647" s="43"/>
      <c r="L647" s="133"/>
      <c r="M647" s="73"/>
      <c r="N647" s="43"/>
      <c r="O647" s="84"/>
      <c r="P647" s="133"/>
      <c r="Q647" s="73"/>
      <c r="R647" s="43"/>
      <c r="S647" s="133"/>
      <c r="T647" s="73"/>
      <c r="U647" s="43"/>
      <c r="V647" s="185"/>
      <c r="W647" s="185"/>
      <c r="X647" s="185"/>
      <c r="Y647" s="185"/>
      <c r="Z647" s="185"/>
      <c r="AA647" s="185"/>
      <c r="AB647" s="185"/>
      <c r="AC647" s="185"/>
      <c r="AD647" s="185"/>
      <c r="AE647" s="185"/>
      <c r="AF647" s="185"/>
      <c r="AG647" s="185"/>
      <c r="AH647" s="185"/>
      <c r="AI647" s="185"/>
      <c r="AJ647" s="185"/>
      <c r="AK647" s="185"/>
      <c r="AL647" s="185"/>
      <c r="AM647" s="185"/>
      <c r="AN647" s="185"/>
      <c r="AO647" s="185"/>
      <c r="AP647" s="185"/>
      <c r="AQ647" s="185"/>
      <c r="AR647" s="185"/>
      <c r="AS647" s="185"/>
      <c r="AT647" s="185"/>
      <c r="AU647" s="185"/>
      <c r="AV647" s="185"/>
      <c r="AW647" s="185"/>
      <c r="AX647" s="185"/>
      <c r="AY647" s="185"/>
      <c r="AZ647" s="185"/>
      <c r="BA647" s="185"/>
      <c r="BB647" s="185"/>
      <c r="BC647" s="185"/>
      <c r="BD647" s="185"/>
      <c r="BE647" s="185"/>
      <c r="BF647" s="185"/>
      <c r="BG647" s="185"/>
      <c r="BH647" s="185"/>
      <c r="BI647" s="185"/>
      <c r="BJ647" s="185"/>
    </row>
    <row r="648" spans="1:62" x14ac:dyDescent="0.3">
      <c r="A648" s="84">
        <f t="shared" si="114"/>
        <v>49</v>
      </c>
      <c r="B648" s="133">
        <f t="shared" si="114"/>
        <v>3.4485173274954616E-3</v>
      </c>
      <c r="C648" s="73">
        <f t="shared" si="111"/>
        <v>1</v>
      </c>
      <c r="D648" s="43">
        <f t="shared" si="108"/>
        <v>3.4485173274954616E-3</v>
      </c>
      <c r="E648" s="133">
        <f t="shared" si="112"/>
        <v>8.2689004349769928E-3</v>
      </c>
      <c r="F648" s="73">
        <f t="shared" si="113"/>
        <v>1</v>
      </c>
      <c r="G648" s="43">
        <f t="shared" si="109"/>
        <v>8.2689004349769928E-3</v>
      </c>
      <c r="H648" s="84"/>
      <c r="I648" s="133"/>
      <c r="J648" s="73"/>
      <c r="K648" s="43"/>
      <c r="L648" s="133"/>
      <c r="M648" s="73"/>
      <c r="N648" s="43"/>
      <c r="O648" s="84"/>
      <c r="P648" s="133"/>
      <c r="Q648" s="73"/>
      <c r="R648" s="43"/>
      <c r="S648" s="133"/>
      <c r="T648" s="73"/>
      <c r="U648" s="43"/>
      <c r="V648" s="185"/>
      <c r="W648" s="185"/>
      <c r="X648" s="185"/>
      <c r="Y648" s="185"/>
      <c r="Z648" s="185"/>
      <c r="AA648" s="185"/>
      <c r="AB648" s="185"/>
      <c r="AC648" s="185"/>
      <c r="AD648" s="185"/>
      <c r="AE648" s="185"/>
      <c r="AF648" s="185"/>
      <c r="AG648" s="185"/>
      <c r="AH648" s="185"/>
      <c r="AI648" s="185"/>
      <c r="AJ648" s="185"/>
      <c r="AK648" s="185"/>
      <c r="AL648" s="185"/>
      <c r="AM648" s="185"/>
      <c r="AN648" s="185"/>
      <c r="AO648" s="185"/>
      <c r="AP648" s="185"/>
      <c r="AQ648" s="185"/>
      <c r="AR648" s="185"/>
      <c r="AS648" s="185"/>
      <c r="AT648" s="185"/>
      <c r="AU648" s="185"/>
      <c r="AV648" s="185"/>
      <c r="AW648" s="185"/>
      <c r="AX648" s="185"/>
      <c r="AY648" s="185"/>
      <c r="AZ648" s="185"/>
      <c r="BA648" s="185"/>
      <c r="BB648" s="185"/>
      <c r="BC648" s="185"/>
      <c r="BD648" s="185"/>
      <c r="BE648" s="185"/>
      <c r="BF648" s="185"/>
      <c r="BG648" s="185"/>
      <c r="BH648" s="185"/>
      <c r="BI648" s="185"/>
      <c r="BJ648" s="185"/>
    </row>
    <row r="649" spans="1:62" x14ac:dyDescent="0.3">
      <c r="A649" s="84">
        <f t="shared" si="114"/>
        <v>50</v>
      </c>
      <c r="B649" s="133">
        <f t="shared" si="114"/>
        <v>3.3274620086167573E-3</v>
      </c>
      <c r="C649" s="73">
        <f t="shared" si="111"/>
        <v>1</v>
      </c>
      <c r="D649" s="43">
        <f t="shared" si="108"/>
        <v>3.3274620086167573E-3</v>
      </c>
      <c r="E649" s="133">
        <f t="shared" si="112"/>
        <v>8.1226134454186524E-3</v>
      </c>
      <c r="F649" s="73">
        <f t="shared" si="113"/>
        <v>1</v>
      </c>
      <c r="G649" s="43">
        <f t="shared" si="109"/>
        <v>8.1226134454186524E-3</v>
      </c>
      <c r="H649" s="84"/>
      <c r="I649" s="133"/>
      <c r="J649" s="73"/>
      <c r="K649" s="43"/>
      <c r="L649" s="133"/>
      <c r="M649" s="73"/>
      <c r="N649" s="43"/>
      <c r="O649" s="84"/>
      <c r="P649" s="133"/>
      <c r="Q649" s="73"/>
      <c r="R649" s="43"/>
      <c r="S649" s="133"/>
      <c r="T649" s="73"/>
      <c r="U649" s="43"/>
      <c r="V649" s="185"/>
      <c r="W649" s="185"/>
      <c r="X649" s="185"/>
      <c r="Y649" s="185"/>
      <c r="Z649" s="185"/>
      <c r="AA649" s="185"/>
      <c r="AB649" s="185"/>
      <c r="AC649" s="185"/>
      <c r="AD649" s="185"/>
      <c r="AE649" s="185"/>
      <c r="AF649" s="185"/>
      <c r="AG649" s="185"/>
      <c r="AH649" s="185"/>
      <c r="AI649" s="185"/>
      <c r="AJ649" s="185"/>
      <c r="AK649" s="185"/>
      <c r="AL649" s="185"/>
      <c r="AM649" s="185"/>
      <c r="AN649" s="185"/>
      <c r="AO649" s="185"/>
      <c r="AP649" s="185"/>
      <c r="AQ649" s="185"/>
      <c r="AR649" s="185"/>
      <c r="AS649" s="185"/>
      <c r="AT649" s="185"/>
      <c r="AU649" s="185"/>
      <c r="AV649" s="185"/>
      <c r="AW649" s="185"/>
      <c r="AX649" s="185"/>
      <c r="AY649" s="185"/>
      <c r="AZ649" s="185"/>
      <c r="BA649" s="185"/>
      <c r="BB649" s="185"/>
      <c r="BC649" s="185"/>
      <c r="BD649" s="185"/>
      <c r="BE649" s="185"/>
      <c r="BF649" s="185"/>
      <c r="BG649" s="185"/>
      <c r="BH649" s="185"/>
      <c r="BI649" s="185"/>
      <c r="BJ649" s="185"/>
    </row>
    <row r="650" spans="1:62" x14ac:dyDescent="0.3">
      <c r="A650" s="84">
        <f t="shared" si="114"/>
        <v>51</v>
      </c>
      <c r="B650" s="133">
        <f t="shared" si="114"/>
        <v>3.1979016322055912E-3</v>
      </c>
      <c r="C650" s="73">
        <f t="shared" si="111"/>
        <v>1</v>
      </c>
      <c r="D650" s="43">
        <f t="shared" si="108"/>
        <v>3.1979016322055912E-3</v>
      </c>
      <c r="E650" s="133">
        <f t="shared" si="112"/>
        <v>8.125448464596138E-3</v>
      </c>
      <c r="F650" s="73">
        <f t="shared" si="113"/>
        <v>1</v>
      </c>
      <c r="G650" s="43">
        <f t="shared" si="109"/>
        <v>8.125448464596138E-3</v>
      </c>
      <c r="H650" s="84"/>
      <c r="I650" s="133"/>
      <c r="J650" s="73"/>
      <c r="K650" s="43"/>
      <c r="L650" s="133"/>
      <c r="M650" s="73"/>
      <c r="N650" s="43"/>
      <c r="O650" s="84"/>
      <c r="P650" s="133"/>
      <c r="Q650" s="73"/>
      <c r="R650" s="43"/>
      <c r="S650" s="133"/>
      <c r="T650" s="73"/>
      <c r="U650" s="43"/>
      <c r="V650" s="185"/>
      <c r="W650" s="185"/>
      <c r="X650" s="185"/>
      <c r="Y650" s="185"/>
      <c r="Z650" s="185"/>
      <c r="AA650" s="185"/>
      <c r="AB650" s="185"/>
      <c r="AC650" s="185"/>
      <c r="AD650" s="185"/>
      <c r="AE650" s="185"/>
      <c r="AF650" s="185"/>
      <c r="AG650" s="185"/>
      <c r="AH650" s="185"/>
      <c r="AI650" s="185"/>
      <c r="AJ650" s="185"/>
      <c r="AK650" s="185"/>
      <c r="AL650" s="185"/>
      <c r="AM650" s="185"/>
      <c r="AN650" s="185"/>
      <c r="AO650" s="185"/>
      <c r="AP650" s="185"/>
      <c r="AQ650" s="185"/>
      <c r="AR650" s="185"/>
      <c r="AS650" s="185"/>
      <c r="AT650" s="185"/>
      <c r="AU650" s="185"/>
      <c r="AV650" s="185"/>
      <c r="AW650" s="185"/>
      <c r="AX650" s="185"/>
      <c r="AY650" s="185"/>
      <c r="AZ650" s="185"/>
      <c r="BA650" s="185"/>
      <c r="BB650" s="185"/>
      <c r="BC650" s="185"/>
      <c r="BD650" s="185"/>
      <c r="BE650" s="185"/>
      <c r="BF650" s="185"/>
      <c r="BG650" s="185"/>
      <c r="BH650" s="185"/>
      <c r="BI650" s="185"/>
      <c r="BJ650" s="185"/>
    </row>
    <row r="651" spans="1:62" x14ac:dyDescent="0.3">
      <c r="A651" s="84">
        <f t="shared" si="114"/>
        <v>52</v>
      </c>
      <c r="B651" s="133">
        <f t="shared" si="114"/>
        <v>3.0964079456515482E-3</v>
      </c>
      <c r="C651" s="73">
        <f t="shared" si="111"/>
        <v>1</v>
      </c>
      <c r="D651" s="43">
        <f t="shared" si="108"/>
        <v>3.0964079456515482E-3</v>
      </c>
      <c r="E651" s="133">
        <f t="shared" si="112"/>
        <v>8.1484121199337858E-3</v>
      </c>
      <c r="F651" s="73">
        <f t="shared" si="113"/>
        <v>1</v>
      </c>
      <c r="G651" s="43">
        <f t="shared" si="109"/>
        <v>8.1484121199337858E-3</v>
      </c>
      <c r="H651" s="84"/>
      <c r="I651" s="133"/>
      <c r="J651" s="73"/>
      <c r="K651" s="43"/>
      <c r="L651" s="133"/>
      <c r="M651" s="73"/>
      <c r="N651" s="43"/>
      <c r="O651" s="84"/>
      <c r="P651" s="133"/>
      <c r="Q651" s="73"/>
      <c r="R651" s="43"/>
      <c r="S651" s="133"/>
      <c r="T651" s="73"/>
      <c r="U651" s="43"/>
      <c r="V651" s="185"/>
      <c r="W651" s="185"/>
      <c r="X651" s="185"/>
      <c r="Y651" s="185"/>
      <c r="Z651" s="185"/>
      <c r="AA651" s="185"/>
      <c r="AB651" s="185"/>
      <c r="AC651" s="185"/>
      <c r="AD651" s="185"/>
      <c r="AE651" s="185"/>
      <c r="AF651" s="185"/>
      <c r="AG651" s="185"/>
      <c r="AH651" s="185"/>
      <c r="AI651" s="185"/>
      <c r="AJ651" s="185"/>
      <c r="AK651" s="185"/>
      <c r="AL651" s="185"/>
      <c r="AM651" s="185"/>
      <c r="AN651" s="185"/>
      <c r="AO651" s="185"/>
      <c r="AP651" s="185"/>
      <c r="AQ651" s="185"/>
      <c r="AR651" s="185"/>
      <c r="AS651" s="185"/>
      <c r="AT651" s="185"/>
      <c r="AU651" s="185"/>
      <c r="AV651" s="185"/>
      <c r="AW651" s="185"/>
      <c r="AX651" s="185"/>
      <c r="AY651" s="185"/>
      <c r="AZ651" s="185"/>
      <c r="BA651" s="185"/>
      <c r="BB651" s="185"/>
      <c r="BC651" s="185"/>
      <c r="BD651" s="185"/>
      <c r="BE651" s="185"/>
      <c r="BF651" s="185"/>
      <c r="BG651" s="185"/>
      <c r="BH651" s="185"/>
      <c r="BI651" s="185"/>
      <c r="BJ651" s="185"/>
    </row>
    <row r="652" spans="1:62" x14ac:dyDescent="0.3">
      <c r="A652" s="84">
        <f t="shared" si="114"/>
        <v>53</v>
      </c>
      <c r="B652" s="133">
        <f t="shared" si="114"/>
        <v>3.018161416352901E-3</v>
      </c>
      <c r="C652" s="73">
        <f t="shared" si="111"/>
        <v>1</v>
      </c>
      <c r="D652" s="43">
        <f t="shared" si="108"/>
        <v>3.018161416352901E-3</v>
      </c>
      <c r="E652" s="133">
        <f t="shared" si="112"/>
        <v>8.1112733687087029E-3</v>
      </c>
      <c r="F652" s="73">
        <f t="shared" si="113"/>
        <v>1</v>
      </c>
      <c r="G652" s="43">
        <f t="shared" si="109"/>
        <v>8.1112733687087029E-3</v>
      </c>
      <c r="H652" s="84"/>
      <c r="I652" s="133"/>
      <c r="J652" s="73"/>
      <c r="K652" s="43"/>
      <c r="L652" s="133"/>
      <c r="M652" s="73"/>
      <c r="N652" s="43"/>
      <c r="O652" s="84"/>
      <c r="P652" s="133"/>
      <c r="Q652" s="73"/>
      <c r="R652" s="43"/>
      <c r="S652" s="133"/>
      <c r="T652" s="73"/>
      <c r="U652" s="43"/>
      <c r="V652" s="185"/>
      <c r="W652" s="185"/>
      <c r="X652" s="185"/>
      <c r="Y652" s="185"/>
      <c r="Z652" s="185"/>
      <c r="AA652" s="185"/>
      <c r="AB652" s="185"/>
      <c r="AC652" s="185"/>
      <c r="AD652" s="185"/>
      <c r="AE652" s="185"/>
      <c r="AF652" s="185"/>
      <c r="AG652" s="185"/>
      <c r="AH652" s="185"/>
      <c r="AI652" s="185"/>
      <c r="AJ652" s="185"/>
      <c r="AK652" s="185"/>
      <c r="AL652" s="185"/>
      <c r="AM652" s="185"/>
      <c r="AN652" s="185"/>
      <c r="AO652" s="185"/>
      <c r="AP652" s="185"/>
      <c r="AQ652" s="185"/>
      <c r="AR652" s="185"/>
      <c r="AS652" s="185"/>
      <c r="AT652" s="185"/>
      <c r="AU652" s="185"/>
      <c r="AV652" s="185"/>
      <c r="AW652" s="185"/>
      <c r="AX652" s="185"/>
      <c r="AY652" s="185"/>
      <c r="AZ652" s="185"/>
      <c r="BA652" s="185"/>
      <c r="BB652" s="185"/>
      <c r="BC652" s="185"/>
      <c r="BD652" s="185"/>
      <c r="BE652" s="185"/>
      <c r="BF652" s="185"/>
      <c r="BG652" s="185"/>
      <c r="BH652" s="185"/>
      <c r="BI652" s="185"/>
      <c r="BJ652" s="185"/>
    </row>
    <row r="653" spans="1:62" x14ac:dyDescent="0.3">
      <c r="A653" s="84">
        <f t="shared" si="114"/>
        <v>54</v>
      </c>
      <c r="B653" s="133">
        <f t="shared" si="114"/>
        <v>3.0932894245563123E-3</v>
      </c>
      <c r="C653" s="73">
        <f t="shared" si="111"/>
        <v>1</v>
      </c>
      <c r="D653" s="43">
        <f t="shared" si="108"/>
        <v>3.0932894245563123E-3</v>
      </c>
      <c r="E653" s="133">
        <f t="shared" si="112"/>
        <v>8.4494911565829289E-3</v>
      </c>
      <c r="F653" s="73">
        <f t="shared" si="113"/>
        <v>1</v>
      </c>
      <c r="G653" s="43">
        <f t="shared" si="109"/>
        <v>8.4494911565829289E-3</v>
      </c>
      <c r="H653" s="84"/>
      <c r="I653" s="133"/>
      <c r="J653" s="73"/>
      <c r="K653" s="43"/>
      <c r="L653" s="133"/>
      <c r="M653" s="73"/>
      <c r="N653" s="43"/>
      <c r="O653" s="84"/>
      <c r="P653" s="133"/>
      <c r="Q653" s="73"/>
      <c r="R653" s="43"/>
      <c r="S653" s="133"/>
      <c r="T653" s="73"/>
      <c r="U653" s="43"/>
      <c r="V653" s="185"/>
      <c r="W653" s="185"/>
      <c r="X653" s="185"/>
      <c r="Y653" s="185"/>
      <c r="Z653" s="185"/>
      <c r="AA653" s="185"/>
      <c r="AB653" s="185"/>
      <c r="AC653" s="185"/>
      <c r="AD653" s="185"/>
      <c r="AE653" s="185"/>
      <c r="AF653" s="185"/>
      <c r="AG653" s="185"/>
      <c r="AH653" s="185"/>
      <c r="AI653" s="185"/>
      <c r="AJ653" s="185"/>
      <c r="AK653" s="185"/>
      <c r="AL653" s="185"/>
      <c r="AM653" s="185"/>
      <c r="AN653" s="185"/>
      <c r="AO653" s="185"/>
      <c r="AP653" s="185"/>
      <c r="AQ653" s="185"/>
      <c r="AR653" s="185"/>
      <c r="AS653" s="185"/>
      <c r="AT653" s="185"/>
      <c r="AU653" s="185"/>
      <c r="AV653" s="185"/>
      <c r="AW653" s="185"/>
      <c r="AX653" s="185"/>
      <c r="AY653" s="185"/>
      <c r="AZ653" s="185"/>
      <c r="BA653" s="185"/>
      <c r="BB653" s="185"/>
      <c r="BC653" s="185"/>
      <c r="BD653" s="185"/>
      <c r="BE653" s="185"/>
      <c r="BF653" s="185"/>
      <c r="BG653" s="185"/>
      <c r="BH653" s="185"/>
      <c r="BI653" s="185"/>
      <c r="BJ653" s="185"/>
    </row>
    <row r="654" spans="1:62" x14ac:dyDescent="0.3">
      <c r="A654" s="84">
        <f t="shared" si="114"/>
        <v>55</v>
      </c>
      <c r="B654" s="133">
        <f t="shared" si="114"/>
        <v>2.3139426526650742E-3</v>
      </c>
      <c r="C654" s="73">
        <f t="shared" si="111"/>
        <v>1</v>
      </c>
      <c r="D654" s="43">
        <f t="shared" si="108"/>
        <v>2.3139426526650742E-3</v>
      </c>
      <c r="E654" s="133">
        <f t="shared" si="112"/>
        <v>6.6061616873807341E-3</v>
      </c>
      <c r="F654" s="73">
        <f t="shared" si="113"/>
        <v>1</v>
      </c>
      <c r="G654" s="43">
        <f t="shared" si="109"/>
        <v>6.6061616873807341E-3</v>
      </c>
      <c r="H654" s="84"/>
      <c r="I654" s="133"/>
      <c r="J654" s="73"/>
      <c r="K654" s="43"/>
      <c r="L654" s="133"/>
      <c r="M654" s="73"/>
      <c r="N654" s="43"/>
      <c r="O654" s="84"/>
      <c r="P654" s="133"/>
      <c r="Q654" s="73"/>
      <c r="R654" s="43"/>
      <c r="S654" s="133"/>
      <c r="T654" s="73"/>
      <c r="U654" s="43"/>
      <c r="V654" s="185"/>
      <c r="W654" s="185"/>
      <c r="X654" s="185"/>
      <c r="Y654" s="185"/>
      <c r="Z654" s="185"/>
      <c r="AA654" s="185"/>
      <c r="AB654" s="185"/>
      <c r="AC654" s="185"/>
      <c r="AD654" s="185"/>
      <c r="AE654" s="185"/>
      <c r="AF654" s="185"/>
      <c r="AG654" s="185"/>
      <c r="AH654" s="185"/>
      <c r="AI654" s="185"/>
      <c r="AJ654" s="185"/>
      <c r="AK654" s="185"/>
      <c r="AL654" s="185"/>
      <c r="AM654" s="185"/>
      <c r="AN654" s="185"/>
      <c r="AO654" s="185"/>
      <c r="AP654" s="185"/>
      <c r="AQ654" s="185"/>
      <c r="AR654" s="185"/>
      <c r="AS654" s="185"/>
      <c r="AT654" s="185"/>
      <c r="AU654" s="185"/>
      <c r="AV654" s="185"/>
      <c r="AW654" s="185"/>
      <c r="AX654" s="185"/>
      <c r="AY654" s="185"/>
      <c r="AZ654" s="185"/>
      <c r="BA654" s="185"/>
      <c r="BB654" s="185"/>
      <c r="BC654" s="185"/>
      <c r="BD654" s="185"/>
      <c r="BE654" s="185"/>
      <c r="BF654" s="185"/>
      <c r="BG654" s="185"/>
      <c r="BH654" s="185"/>
      <c r="BI654" s="185"/>
      <c r="BJ654" s="185"/>
    </row>
    <row r="655" spans="1:62" x14ac:dyDescent="0.3">
      <c r="A655" s="84">
        <f t="shared" si="114"/>
        <v>56</v>
      </c>
      <c r="B655" s="133">
        <f t="shared" si="114"/>
        <v>2.1894853107733846E-3</v>
      </c>
      <c r="C655" s="73">
        <f t="shared" si="111"/>
        <v>1</v>
      </c>
      <c r="D655" s="43">
        <f t="shared" si="108"/>
        <v>2.1894853107733846E-3</v>
      </c>
      <c r="E655" s="133">
        <f t="shared" si="112"/>
        <v>6.3447729192164124E-3</v>
      </c>
      <c r="F655" s="73">
        <f t="shared" si="113"/>
        <v>1</v>
      </c>
      <c r="G655" s="43">
        <f t="shared" si="109"/>
        <v>6.3447729192164124E-3</v>
      </c>
      <c r="H655" s="84"/>
      <c r="I655" s="133"/>
      <c r="J655" s="73"/>
      <c r="K655" s="43"/>
      <c r="L655" s="133"/>
      <c r="M655" s="73"/>
      <c r="N655" s="43"/>
      <c r="O655" s="84"/>
      <c r="P655" s="133"/>
      <c r="Q655" s="73"/>
      <c r="R655" s="43"/>
      <c r="S655" s="133"/>
      <c r="T655" s="73"/>
      <c r="U655" s="43"/>
      <c r="V655" s="185"/>
      <c r="W655" s="185"/>
      <c r="X655" s="185"/>
      <c r="Y655" s="185"/>
      <c r="Z655" s="185"/>
      <c r="AA655" s="185"/>
      <c r="AB655" s="185"/>
      <c r="AC655" s="185"/>
      <c r="AD655" s="185"/>
      <c r="AE655" s="185"/>
      <c r="AF655" s="185"/>
      <c r="AG655" s="185"/>
      <c r="AH655" s="185"/>
      <c r="AI655" s="185"/>
      <c r="AJ655" s="185"/>
      <c r="AK655" s="185"/>
      <c r="AL655" s="185"/>
      <c r="AM655" s="185"/>
      <c r="AN655" s="185"/>
      <c r="AO655" s="185"/>
      <c r="AP655" s="185"/>
      <c r="AQ655" s="185"/>
      <c r="AR655" s="185"/>
      <c r="AS655" s="185"/>
      <c r="AT655" s="185"/>
      <c r="AU655" s="185"/>
      <c r="AV655" s="185"/>
      <c r="AW655" s="185"/>
      <c r="AX655" s="185"/>
      <c r="AY655" s="185"/>
      <c r="AZ655" s="185"/>
      <c r="BA655" s="185"/>
      <c r="BB655" s="185"/>
      <c r="BC655" s="185"/>
      <c r="BD655" s="185"/>
      <c r="BE655" s="185"/>
      <c r="BF655" s="185"/>
      <c r="BG655" s="185"/>
      <c r="BH655" s="185"/>
      <c r="BI655" s="185"/>
      <c r="BJ655" s="185"/>
    </row>
    <row r="656" spans="1:62" x14ac:dyDescent="0.3">
      <c r="A656" s="84">
        <f t="shared" si="114"/>
        <v>57</v>
      </c>
      <c r="B656" s="133">
        <f t="shared" si="114"/>
        <v>2.0698475014834239E-3</v>
      </c>
      <c r="C656" s="73">
        <f t="shared" si="111"/>
        <v>1.0000000000000002</v>
      </c>
      <c r="D656" s="43">
        <f t="shared" si="108"/>
        <v>2.0698475014834243E-3</v>
      </c>
      <c r="E656" s="133">
        <f t="shared" si="112"/>
        <v>6.3700045898960481E-3</v>
      </c>
      <c r="F656" s="73">
        <f t="shared" si="113"/>
        <v>1</v>
      </c>
      <c r="G656" s="43">
        <f t="shared" si="109"/>
        <v>6.3700045898960481E-3</v>
      </c>
      <c r="H656" s="84"/>
      <c r="I656" s="133"/>
      <c r="J656" s="73"/>
      <c r="K656" s="43"/>
      <c r="L656" s="133"/>
      <c r="M656" s="73"/>
      <c r="N656" s="43"/>
      <c r="O656" s="84"/>
      <c r="P656" s="133"/>
      <c r="Q656" s="73"/>
      <c r="R656" s="43"/>
      <c r="S656" s="133"/>
      <c r="T656" s="73"/>
      <c r="U656" s="43"/>
      <c r="V656" s="185"/>
      <c r="W656" s="185"/>
      <c r="X656" s="185"/>
      <c r="Y656" s="185"/>
      <c r="Z656" s="185"/>
      <c r="AA656" s="185"/>
      <c r="AB656" s="185"/>
      <c r="AC656" s="185"/>
      <c r="AD656" s="185"/>
      <c r="AE656" s="185"/>
      <c r="AF656" s="185"/>
      <c r="AG656" s="185"/>
      <c r="AH656" s="185"/>
      <c r="AI656" s="185"/>
      <c r="AJ656" s="185"/>
      <c r="AK656" s="185"/>
      <c r="AL656" s="185"/>
      <c r="AM656" s="185"/>
      <c r="AN656" s="185"/>
      <c r="AO656" s="185"/>
      <c r="AP656" s="185"/>
      <c r="AQ656" s="185"/>
      <c r="AR656" s="185"/>
      <c r="AS656" s="185"/>
      <c r="AT656" s="185"/>
      <c r="AU656" s="185"/>
      <c r="AV656" s="185"/>
      <c r="AW656" s="185"/>
      <c r="AX656" s="185"/>
      <c r="AY656" s="185"/>
      <c r="AZ656" s="185"/>
      <c r="BA656" s="185"/>
      <c r="BB656" s="185"/>
      <c r="BC656" s="185"/>
      <c r="BD656" s="185"/>
      <c r="BE656" s="185"/>
      <c r="BF656" s="185"/>
      <c r="BG656" s="185"/>
      <c r="BH656" s="185"/>
      <c r="BI656" s="185"/>
      <c r="BJ656" s="185"/>
    </row>
    <row r="657" spans="1:62" x14ac:dyDescent="0.3">
      <c r="A657" s="84">
        <f t="shared" si="114"/>
        <v>58</v>
      </c>
      <c r="B657" s="133">
        <f t="shared" si="114"/>
        <v>1.9958535009510074E-3</v>
      </c>
      <c r="C657" s="73">
        <f t="shared" si="111"/>
        <v>1</v>
      </c>
      <c r="D657" s="43">
        <f t="shared" si="108"/>
        <v>1.9958535009510074E-3</v>
      </c>
      <c r="E657" s="133">
        <f t="shared" si="112"/>
        <v>6.2670933937532623E-3</v>
      </c>
      <c r="F657" s="73">
        <f t="shared" si="113"/>
        <v>1</v>
      </c>
      <c r="G657" s="43">
        <f t="shared" si="109"/>
        <v>6.2670933937532623E-3</v>
      </c>
      <c r="H657" s="84"/>
      <c r="I657" s="133"/>
      <c r="J657" s="73"/>
      <c r="K657" s="43"/>
      <c r="L657" s="133"/>
      <c r="M657" s="73"/>
      <c r="N657" s="43"/>
      <c r="O657" s="84"/>
      <c r="P657" s="133"/>
      <c r="Q657" s="73"/>
      <c r="R657" s="43"/>
      <c r="S657" s="133"/>
      <c r="T657" s="73"/>
      <c r="U657" s="43"/>
      <c r="V657" s="185"/>
      <c r="W657" s="185"/>
      <c r="X657" s="185"/>
      <c r="Y657" s="185"/>
      <c r="Z657" s="185"/>
      <c r="AA657" s="185"/>
      <c r="AB657" s="185"/>
      <c r="AC657" s="185"/>
      <c r="AD657" s="185"/>
      <c r="AE657" s="185"/>
      <c r="AF657" s="185"/>
      <c r="AG657" s="185"/>
      <c r="AH657" s="185"/>
      <c r="AI657" s="185"/>
      <c r="AJ657" s="185"/>
      <c r="AK657" s="185"/>
      <c r="AL657" s="185"/>
      <c r="AM657" s="185"/>
      <c r="AN657" s="185"/>
      <c r="AO657" s="185"/>
      <c r="AP657" s="185"/>
      <c r="AQ657" s="185"/>
      <c r="AR657" s="185"/>
      <c r="AS657" s="185"/>
      <c r="AT657" s="185"/>
      <c r="AU657" s="185"/>
      <c r="AV657" s="185"/>
      <c r="AW657" s="185"/>
      <c r="AX657" s="185"/>
      <c r="AY657" s="185"/>
      <c r="AZ657" s="185"/>
      <c r="BA657" s="185"/>
      <c r="BB657" s="185"/>
      <c r="BC657" s="185"/>
      <c r="BD657" s="185"/>
      <c r="BE657" s="185"/>
      <c r="BF657" s="185"/>
      <c r="BG657" s="185"/>
      <c r="BH657" s="185"/>
      <c r="BI657" s="185"/>
      <c r="BJ657" s="185"/>
    </row>
    <row r="658" spans="1:62" x14ac:dyDescent="0.3">
      <c r="A658" s="84">
        <f t="shared" si="114"/>
        <v>59</v>
      </c>
      <c r="B658" s="133">
        <f t="shared" si="114"/>
        <v>1.6857024029339046E-3</v>
      </c>
      <c r="C658" s="73">
        <f t="shared" si="111"/>
        <v>1</v>
      </c>
      <c r="D658" s="43">
        <f t="shared" si="108"/>
        <v>1.6857024029339046E-3</v>
      </c>
      <c r="E658" s="133">
        <f t="shared" si="112"/>
        <v>5.6334666075848671E-3</v>
      </c>
      <c r="F658" s="73">
        <f t="shared" si="113"/>
        <v>1</v>
      </c>
      <c r="G658" s="43">
        <f t="shared" si="109"/>
        <v>5.6334666075848671E-3</v>
      </c>
      <c r="H658" s="84"/>
      <c r="I658" s="133"/>
      <c r="J658" s="73"/>
      <c r="K658" s="43"/>
      <c r="L658" s="133"/>
      <c r="M658" s="73"/>
      <c r="N658" s="43"/>
      <c r="O658" s="84"/>
      <c r="P658" s="133"/>
      <c r="Q658" s="73"/>
      <c r="R658" s="43"/>
      <c r="S658" s="133"/>
      <c r="T658" s="73"/>
      <c r="U658" s="43"/>
      <c r="V658" s="185"/>
      <c r="W658" s="185"/>
      <c r="X658" s="185"/>
      <c r="Y658" s="185"/>
      <c r="Z658" s="185"/>
      <c r="AA658" s="185"/>
      <c r="AB658" s="185"/>
      <c r="AC658" s="185"/>
      <c r="AD658" s="185"/>
      <c r="AE658" s="185"/>
      <c r="AF658" s="185"/>
      <c r="AG658" s="185"/>
      <c r="AH658" s="185"/>
      <c r="AI658" s="185"/>
      <c r="AJ658" s="185"/>
      <c r="AK658" s="185"/>
      <c r="AL658" s="185"/>
      <c r="AM658" s="185"/>
      <c r="AN658" s="185"/>
      <c r="AO658" s="185"/>
      <c r="AP658" s="185"/>
      <c r="AQ658" s="185"/>
      <c r="AR658" s="185"/>
      <c r="AS658" s="185"/>
      <c r="AT658" s="185"/>
      <c r="AU658" s="185"/>
      <c r="AV658" s="185"/>
      <c r="AW658" s="185"/>
      <c r="AX658" s="185"/>
      <c r="AY658" s="185"/>
      <c r="AZ658" s="185"/>
      <c r="BA658" s="185"/>
      <c r="BB658" s="185"/>
      <c r="BC658" s="185"/>
      <c r="BD658" s="185"/>
      <c r="BE658" s="185"/>
      <c r="BF658" s="185"/>
      <c r="BG658" s="185"/>
      <c r="BH658" s="185"/>
      <c r="BI658" s="185"/>
      <c r="BJ658" s="185"/>
    </row>
    <row r="659" spans="1:62" x14ac:dyDescent="0.3">
      <c r="A659" s="84">
        <f t="shared" ref="A659:B678" si="115">A462</f>
        <v>60</v>
      </c>
      <c r="B659" s="133">
        <f t="shared" si="115"/>
        <v>1.4152415734016233E-3</v>
      </c>
      <c r="C659" s="73">
        <f t="shared" si="111"/>
        <v>1</v>
      </c>
      <c r="D659" s="43">
        <f t="shared" si="108"/>
        <v>1.4152415734016233E-3</v>
      </c>
      <c r="E659" s="133">
        <f t="shared" si="112"/>
        <v>4.689972225317118E-3</v>
      </c>
      <c r="F659" s="73">
        <f t="shared" si="113"/>
        <v>1</v>
      </c>
      <c r="G659" s="43">
        <f t="shared" si="109"/>
        <v>4.689972225317118E-3</v>
      </c>
      <c r="H659" s="84"/>
      <c r="I659" s="133"/>
      <c r="J659" s="73"/>
      <c r="K659" s="43"/>
      <c r="L659" s="133"/>
      <c r="M659" s="73"/>
      <c r="N659" s="43"/>
      <c r="O659" s="84"/>
      <c r="P659" s="133"/>
      <c r="Q659" s="73"/>
      <c r="R659" s="43"/>
      <c r="S659" s="133"/>
      <c r="T659" s="73"/>
      <c r="U659" s="43"/>
      <c r="V659" s="185"/>
      <c r="W659" s="185"/>
      <c r="X659" s="185"/>
      <c r="Y659" s="185"/>
      <c r="Z659" s="185"/>
      <c r="AA659" s="185"/>
      <c r="AB659" s="185"/>
      <c r="AC659" s="185"/>
      <c r="AD659" s="185"/>
      <c r="AE659" s="185"/>
      <c r="AF659" s="185"/>
      <c r="AG659" s="185"/>
      <c r="AH659" s="185"/>
      <c r="AI659" s="185"/>
      <c r="AJ659" s="185"/>
      <c r="AK659" s="185"/>
      <c r="AL659" s="185"/>
      <c r="AM659" s="185"/>
      <c r="AN659" s="185"/>
      <c r="AO659" s="185"/>
      <c r="AP659" s="185"/>
      <c r="AQ659" s="185"/>
      <c r="AR659" s="185"/>
      <c r="AS659" s="185"/>
      <c r="AT659" s="185"/>
      <c r="AU659" s="185"/>
      <c r="AV659" s="185"/>
      <c r="AW659" s="185"/>
      <c r="AX659" s="185"/>
      <c r="AY659" s="185"/>
      <c r="AZ659" s="185"/>
      <c r="BA659" s="185"/>
      <c r="BB659" s="185"/>
      <c r="BC659" s="185"/>
      <c r="BD659" s="185"/>
      <c r="BE659" s="185"/>
      <c r="BF659" s="185"/>
      <c r="BG659" s="185"/>
      <c r="BH659" s="185"/>
      <c r="BI659" s="185"/>
      <c r="BJ659" s="185"/>
    </row>
    <row r="660" spans="1:62" x14ac:dyDescent="0.3">
      <c r="A660" s="84">
        <f t="shared" si="115"/>
        <v>61</v>
      </c>
      <c r="B660" s="133">
        <f t="shared" si="115"/>
        <v>1.292768744934175E-3</v>
      </c>
      <c r="C660" s="73">
        <f t="shared" si="111"/>
        <v>1.0000000000000002</v>
      </c>
      <c r="D660" s="43">
        <f t="shared" si="108"/>
        <v>1.2927687449341752E-3</v>
      </c>
      <c r="E660" s="133">
        <f t="shared" si="112"/>
        <v>4.5306441475423363E-3</v>
      </c>
      <c r="F660" s="73">
        <f t="shared" si="113"/>
        <v>1.0000000000000002</v>
      </c>
      <c r="G660" s="43">
        <f t="shared" si="109"/>
        <v>4.5306441475423372E-3</v>
      </c>
      <c r="H660" s="84"/>
      <c r="I660" s="133"/>
      <c r="J660" s="73"/>
      <c r="K660" s="43"/>
      <c r="L660" s="133"/>
      <c r="M660" s="73"/>
      <c r="N660" s="43"/>
      <c r="O660" s="84"/>
      <c r="P660" s="133"/>
      <c r="Q660" s="73"/>
      <c r="R660" s="43"/>
      <c r="S660" s="133"/>
      <c r="T660" s="73"/>
      <c r="U660" s="43"/>
      <c r="V660" s="185"/>
      <c r="W660" s="185"/>
      <c r="X660" s="185"/>
      <c r="Y660" s="185"/>
      <c r="Z660" s="185"/>
      <c r="AA660" s="185"/>
      <c r="AB660" s="185"/>
      <c r="AC660" s="185"/>
      <c r="AD660" s="185"/>
      <c r="AE660" s="185"/>
      <c r="AF660" s="185"/>
      <c r="AG660" s="185"/>
      <c r="AH660" s="185"/>
      <c r="AI660" s="185"/>
      <c r="AJ660" s="185"/>
      <c r="AK660" s="185"/>
      <c r="AL660" s="185"/>
      <c r="AM660" s="185"/>
      <c r="AN660" s="185"/>
      <c r="AO660" s="185"/>
      <c r="AP660" s="185"/>
      <c r="AQ660" s="185"/>
      <c r="AR660" s="185"/>
      <c r="AS660" s="185"/>
      <c r="AT660" s="185"/>
      <c r="AU660" s="185"/>
      <c r="AV660" s="185"/>
      <c r="AW660" s="185"/>
      <c r="AX660" s="185"/>
      <c r="AY660" s="185"/>
      <c r="AZ660" s="185"/>
      <c r="BA660" s="185"/>
      <c r="BB660" s="185"/>
      <c r="BC660" s="185"/>
      <c r="BD660" s="185"/>
      <c r="BE660" s="185"/>
      <c r="BF660" s="185"/>
      <c r="BG660" s="185"/>
      <c r="BH660" s="185"/>
      <c r="BI660" s="185"/>
      <c r="BJ660" s="185"/>
    </row>
    <row r="661" spans="1:62" x14ac:dyDescent="0.3">
      <c r="A661" s="84">
        <f t="shared" si="115"/>
        <v>62</v>
      </c>
      <c r="B661" s="133">
        <f t="shared" si="115"/>
        <v>1.154986812908296E-3</v>
      </c>
      <c r="C661" s="73">
        <f t="shared" si="111"/>
        <v>1.0000000000000002</v>
      </c>
      <c r="D661" s="43">
        <f t="shared" si="108"/>
        <v>1.1549868129082962E-3</v>
      </c>
      <c r="E661" s="133">
        <f t="shared" si="112"/>
        <v>4.3477854105944099E-3</v>
      </c>
      <c r="F661" s="73">
        <f t="shared" si="113"/>
        <v>1.0000000000000002</v>
      </c>
      <c r="G661" s="43">
        <f t="shared" si="109"/>
        <v>4.3477854105944107E-3</v>
      </c>
      <c r="H661" s="84"/>
      <c r="I661" s="133"/>
      <c r="J661" s="73"/>
      <c r="K661" s="43"/>
      <c r="L661" s="133"/>
      <c r="M661" s="73"/>
      <c r="N661" s="43"/>
      <c r="O661" s="84"/>
      <c r="P661" s="133"/>
      <c r="Q661" s="73"/>
      <c r="R661" s="43"/>
      <c r="S661" s="133"/>
      <c r="T661" s="73"/>
      <c r="U661" s="43"/>
      <c r="V661" s="185"/>
      <c r="W661" s="185"/>
      <c r="X661" s="185"/>
      <c r="Y661" s="185"/>
      <c r="Z661" s="185"/>
      <c r="AA661" s="185"/>
      <c r="AB661" s="185"/>
      <c r="AC661" s="185"/>
      <c r="AD661" s="185"/>
      <c r="AE661" s="185"/>
      <c r="AF661" s="185"/>
      <c r="AG661" s="185"/>
      <c r="AH661" s="185"/>
      <c r="AI661" s="185"/>
      <c r="AJ661" s="185"/>
      <c r="AK661" s="185"/>
      <c r="AL661" s="185"/>
      <c r="AM661" s="185"/>
      <c r="AN661" s="185"/>
      <c r="AO661" s="185"/>
      <c r="AP661" s="185"/>
      <c r="AQ661" s="185"/>
      <c r="AR661" s="185"/>
      <c r="AS661" s="185"/>
      <c r="AT661" s="185"/>
      <c r="AU661" s="185"/>
      <c r="AV661" s="185"/>
      <c r="AW661" s="185"/>
      <c r="AX661" s="185"/>
      <c r="AY661" s="185"/>
      <c r="AZ661" s="185"/>
      <c r="BA661" s="185"/>
      <c r="BB661" s="185"/>
      <c r="BC661" s="185"/>
      <c r="BD661" s="185"/>
      <c r="BE661" s="185"/>
      <c r="BF661" s="185"/>
      <c r="BG661" s="185"/>
      <c r="BH661" s="185"/>
      <c r="BI661" s="185"/>
      <c r="BJ661" s="185"/>
    </row>
    <row r="662" spans="1:62" x14ac:dyDescent="0.3">
      <c r="A662" s="84">
        <f t="shared" si="115"/>
        <v>63</v>
      </c>
      <c r="B662" s="133">
        <f t="shared" si="115"/>
        <v>1.0155038693759244E-3</v>
      </c>
      <c r="C662" s="73">
        <f t="shared" si="111"/>
        <v>1</v>
      </c>
      <c r="D662" s="43">
        <f t="shared" si="108"/>
        <v>1.0155038693759244E-3</v>
      </c>
      <c r="E662" s="133">
        <f t="shared" si="112"/>
        <v>3.777663054001729E-3</v>
      </c>
      <c r="F662" s="73">
        <f t="shared" si="113"/>
        <v>1</v>
      </c>
      <c r="G662" s="43">
        <f t="shared" si="109"/>
        <v>3.777663054001729E-3</v>
      </c>
      <c r="H662" s="84"/>
      <c r="I662" s="133"/>
      <c r="J662" s="73"/>
      <c r="K662" s="43"/>
      <c r="L662" s="133"/>
      <c r="M662" s="73"/>
      <c r="N662" s="43"/>
      <c r="O662" s="84"/>
      <c r="P662" s="133"/>
      <c r="Q662" s="73"/>
      <c r="R662" s="43"/>
      <c r="S662" s="133"/>
      <c r="T662" s="73"/>
      <c r="U662" s="43"/>
      <c r="V662" s="185"/>
      <c r="W662" s="185"/>
      <c r="X662" s="185"/>
      <c r="Y662" s="185"/>
      <c r="Z662" s="185"/>
      <c r="AA662" s="185"/>
      <c r="AB662" s="185"/>
      <c r="AC662" s="185"/>
      <c r="AD662" s="185"/>
      <c r="AE662" s="185"/>
      <c r="AF662" s="185"/>
      <c r="AG662" s="185"/>
      <c r="AH662" s="185"/>
      <c r="AI662" s="185"/>
      <c r="AJ662" s="185"/>
      <c r="AK662" s="185"/>
      <c r="AL662" s="185"/>
      <c r="AM662" s="185"/>
      <c r="AN662" s="185"/>
      <c r="AO662" s="185"/>
      <c r="AP662" s="185"/>
      <c r="AQ662" s="185"/>
      <c r="AR662" s="185"/>
      <c r="AS662" s="185"/>
      <c r="AT662" s="185"/>
      <c r="AU662" s="185"/>
      <c r="AV662" s="185"/>
      <c r="AW662" s="185"/>
      <c r="AX662" s="185"/>
      <c r="AY662" s="185"/>
      <c r="AZ662" s="185"/>
      <c r="BA662" s="185"/>
      <c r="BB662" s="185"/>
      <c r="BC662" s="185"/>
      <c r="BD662" s="185"/>
      <c r="BE662" s="185"/>
      <c r="BF662" s="185"/>
      <c r="BG662" s="185"/>
      <c r="BH662" s="185"/>
      <c r="BI662" s="185"/>
      <c r="BJ662" s="185"/>
    </row>
    <row r="663" spans="1:62" x14ac:dyDescent="0.3">
      <c r="A663" s="84">
        <f t="shared" si="115"/>
        <v>64</v>
      </c>
      <c r="B663" s="133">
        <f t="shared" si="115"/>
        <v>8.3037711708600851E-4</v>
      </c>
      <c r="C663" s="73">
        <f t="shared" ref="C663:C683" si="116">C466/$C563</f>
        <v>1</v>
      </c>
      <c r="D663" s="43">
        <f t="shared" si="108"/>
        <v>8.3037711708600851E-4</v>
      </c>
      <c r="E663" s="133">
        <f t="shared" ref="E663:E682" si="117">E466</f>
        <v>3.5551140485689816E-3</v>
      </c>
      <c r="F663" s="73">
        <f t="shared" ref="F663:F682" si="118">F466/$G563</f>
        <v>1</v>
      </c>
      <c r="G663" s="43">
        <f t="shared" si="109"/>
        <v>3.5551140485689816E-3</v>
      </c>
      <c r="H663" s="84"/>
      <c r="I663" s="133"/>
      <c r="J663" s="73"/>
      <c r="K663" s="43"/>
      <c r="L663" s="133"/>
      <c r="M663" s="73"/>
      <c r="N663" s="43"/>
      <c r="O663" s="84"/>
      <c r="P663" s="133"/>
      <c r="Q663" s="73"/>
      <c r="R663" s="43"/>
      <c r="S663" s="133"/>
      <c r="T663" s="73"/>
      <c r="U663" s="43"/>
      <c r="V663" s="185"/>
      <c r="W663" s="185"/>
      <c r="X663" s="185"/>
      <c r="Y663" s="185"/>
      <c r="Z663" s="185"/>
      <c r="AA663" s="185"/>
      <c r="AB663" s="185"/>
      <c r="AC663" s="185"/>
      <c r="AD663" s="185"/>
      <c r="AE663" s="185"/>
      <c r="AF663" s="185"/>
      <c r="AG663" s="185"/>
      <c r="AH663" s="185"/>
      <c r="AI663" s="185"/>
      <c r="AJ663" s="185"/>
      <c r="AK663" s="185"/>
      <c r="AL663" s="185"/>
      <c r="AM663" s="185"/>
      <c r="AN663" s="185"/>
      <c r="AO663" s="185"/>
      <c r="AP663" s="185"/>
      <c r="AQ663" s="185"/>
      <c r="AR663" s="185"/>
      <c r="AS663" s="185"/>
      <c r="AT663" s="185"/>
      <c r="AU663" s="185"/>
      <c r="AV663" s="185"/>
      <c r="AW663" s="185"/>
      <c r="AX663" s="185"/>
      <c r="AY663" s="185"/>
      <c r="AZ663" s="185"/>
      <c r="BA663" s="185"/>
      <c r="BB663" s="185"/>
      <c r="BC663" s="185"/>
      <c r="BD663" s="185"/>
      <c r="BE663" s="185"/>
      <c r="BF663" s="185"/>
      <c r="BG663" s="185"/>
      <c r="BH663" s="185"/>
      <c r="BI663" s="185"/>
      <c r="BJ663" s="185"/>
    </row>
    <row r="664" spans="1:62" x14ac:dyDescent="0.3">
      <c r="A664" s="84">
        <f t="shared" si="115"/>
        <v>65</v>
      </c>
      <c r="B664" s="133">
        <f t="shared" si="115"/>
        <v>7.2945043436746331E-4</v>
      </c>
      <c r="C664" s="73">
        <f t="shared" si="116"/>
        <v>1</v>
      </c>
      <c r="D664" s="43">
        <f t="shared" si="108"/>
        <v>7.2945043436746331E-4</v>
      </c>
      <c r="E664" s="133">
        <f t="shared" si="117"/>
        <v>3.2880552420496848E-3</v>
      </c>
      <c r="F664" s="73">
        <f t="shared" si="118"/>
        <v>1</v>
      </c>
      <c r="G664" s="43">
        <f t="shared" si="109"/>
        <v>3.2880552420496848E-3</v>
      </c>
      <c r="H664" s="84"/>
      <c r="I664" s="133"/>
      <c r="J664" s="73"/>
      <c r="K664" s="43"/>
      <c r="L664" s="133"/>
      <c r="M664" s="73"/>
      <c r="N664" s="43"/>
      <c r="O664" s="84"/>
      <c r="P664" s="133"/>
      <c r="Q664" s="73"/>
      <c r="R664" s="43"/>
      <c r="S664" s="133"/>
      <c r="T664" s="73"/>
      <c r="U664" s="43"/>
      <c r="V664" s="185"/>
      <c r="W664" s="185"/>
      <c r="X664" s="185"/>
      <c r="Y664" s="185"/>
      <c r="Z664" s="185"/>
      <c r="AA664" s="185"/>
      <c r="AB664" s="185"/>
      <c r="AC664" s="185"/>
      <c r="AD664" s="185"/>
      <c r="AE664" s="185"/>
      <c r="AF664" s="185"/>
      <c r="AG664" s="185"/>
      <c r="AH664" s="185"/>
      <c r="AI664" s="185"/>
      <c r="AJ664" s="185"/>
      <c r="AK664" s="185"/>
      <c r="AL664" s="185"/>
      <c r="AM664" s="185"/>
      <c r="AN664" s="185"/>
      <c r="AO664" s="185"/>
      <c r="AP664" s="185"/>
      <c r="AQ664" s="185"/>
      <c r="AR664" s="185"/>
      <c r="AS664" s="185"/>
      <c r="AT664" s="185"/>
      <c r="AU664" s="185"/>
      <c r="AV664" s="185"/>
      <c r="AW664" s="185"/>
      <c r="AX664" s="185"/>
      <c r="AY664" s="185"/>
      <c r="AZ664" s="185"/>
      <c r="BA664" s="185"/>
      <c r="BB664" s="185"/>
      <c r="BC664" s="185"/>
      <c r="BD664" s="185"/>
      <c r="BE664" s="185"/>
      <c r="BF664" s="185"/>
      <c r="BG664" s="185"/>
      <c r="BH664" s="185"/>
      <c r="BI664" s="185"/>
      <c r="BJ664" s="185"/>
    </row>
    <row r="665" spans="1:62" x14ac:dyDescent="0.3">
      <c r="A665" s="84">
        <f t="shared" si="115"/>
        <v>66</v>
      </c>
      <c r="B665" s="133">
        <f t="shared" si="115"/>
        <v>6.3362678616839501E-4</v>
      </c>
      <c r="C665" s="73">
        <f t="shared" si="116"/>
        <v>1</v>
      </c>
      <c r="D665" s="43">
        <f t="shared" si="108"/>
        <v>6.3362678616839501E-4</v>
      </c>
      <c r="E665" s="133">
        <f t="shared" si="117"/>
        <v>2.9274408026733097E-3</v>
      </c>
      <c r="F665" s="73">
        <f t="shared" si="118"/>
        <v>1</v>
      </c>
      <c r="G665" s="43">
        <f t="shared" si="109"/>
        <v>2.9274408026733097E-3</v>
      </c>
      <c r="H665" s="84"/>
      <c r="I665" s="133"/>
      <c r="J665" s="73"/>
      <c r="K665" s="43"/>
      <c r="L665" s="133"/>
      <c r="M665" s="73"/>
      <c r="N665" s="43"/>
      <c r="O665" s="84"/>
      <c r="P665" s="133"/>
      <c r="Q665" s="73"/>
      <c r="R665" s="43"/>
      <c r="S665" s="133"/>
      <c r="T665" s="73"/>
      <c r="U665" s="43"/>
      <c r="V665" s="185"/>
      <c r="W665" s="185"/>
      <c r="X665" s="185"/>
      <c r="Y665" s="185"/>
      <c r="Z665" s="185"/>
      <c r="AA665" s="185"/>
      <c r="AB665" s="185"/>
      <c r="AC665" s="185"/>
      <c r="AD665" s="185"/>
      <c r="AE665" s="185"/>
      <c r="AF665" s="185"/>
      <c r="AG665" s="185"/>
      <c r="AH665" s="185"/>
      <c r="AI665" s="185"/>
      <c r="AJ665" s="185"/>
      <c r="AK665" s="185"/>
      <c r="AL665" s="185"/>
      <c r="AM665" s="185"/>
      <c r="AN665" s="185"/>
      <c r="AO665" s="185"/>
      <c r="AP665" s="185"/>
      <c r="AQ665" s="185"/>
      <c r="AR665" s="185"/>
      <c r="AS665" s="185"/>
      <c r="AT665" s="185"/>
      <c r="AU665" s="185"/>
      <c r="AV665" s="185"/>
      <c r="AW665" s="185"/>
      <c r="AX665" s="185"/>
      <c r="AY665" s="185"/>
      <c r="AZ665" s="185"/>
      <c r="BA665" s="185"/>
      <c r="BB665" s="185"/>
      <c r="BC665" s="185"/>
      <c r="BD665" s="185"/>
      <c r="BE665" s="185"/>
      <c r="BF665" s="185"/>
      <c r="BG665" s="185"/>
      <c r="BH665" s="185"/>
      <c r="BI665" s="185"/>
      <c r="BJ665" s="185"/>
    </row>
    <row r="666" spans="1:62" x14ac:dyDescent="0.3">
      <c r="A666" s="84">
        <f t="shared" si="115"/>
        <v>67</v>
      </c>
      <c r="B666" s="133">
        <f t="shared" si="115"/>
        <v>5.5396274728100397E-4</v>
      </c>
      <c r="C666" s="73">
        <f t="shared" si="116"/>
        <v>1</v>
      </c>
      <c r="D666" s="43">
        <f t="shared" si="108"/>
        <v>5.5396274728100397E-4</v>
      </c>
      <c r="E666" s="133">
        <f t="shared" si="117"/>
        <v>2.5770324323358884E-3</v>
      </c>
      <c r="F666" s="73">
        <f t="shared" si="118"/>
        <v>1</v>
      </c>
      <c r="G666" s="43">
        <f t="shared" si="109"/>
        <v>2.5770324323358884E-3</v>
      </c>
      <c r="H666" s="84"/>
      <c r="I666" s="133"/>
      <c r="J666" s="73"/>
      <c r="K666" s="43"/>
      <c r="L666" s="133"/>
      <c r="M666" s="73"/>
      <c r="N666" s="43"/>
      <c r="O666" s="84"/>
      <c r="P666" s="133"/>
      <c r="Q666" s="73"/>
      <c r="R666" s="43"/>
      <c r="S666" s="133"/>
      <c r="T666" s="73"/>
      <c r="U666" s="43"/>
      <c r="V666" s="185"/>
      <c r="W666" s="185"/>
      <c r="X666" s="185"/>
      <c r="Y666" s="185"/>
      <c r="Z666" s="185"/>
      <c r="AA666" s="185"/>
      <c r="AB666" s="185"/>
      <c r="AC666" s="185"/>
      <c r="AD666" s="185"/>
      <c r="AE666" s="185"/>
      <c r="AF666" s="185"/>
      <c r="AG666" s="185"/>
      <c r="AH666" s="185"/>
      <c r="AI666" s="185"/>
      <c r="AJ666" s="185"/>
      <c r="AK666" s="185"/>
      <c r="AL666" s="185"/>
      <c r="AM666" s="185"/>
      <c r="AN666" s="185"/>
      <c r="AO666" s="185"/>
      <c r="AP666" s="185"/>
      <c r="AQ666" s="185"/>
      <c r="AR666" s="185"/>
      <c r="AS666" s="185"/>
      <c r="AT666" s="185"/>
      <c r="AU666" s="185"/>
      <c r="AV666" s="185"/>
      <c r="AW666" s="185"/>
      <c r="AX666" s="185"/>
      <c r="AY666" s="185"/>
      <c r="AZ666" s="185"/>
      <c r="BA666" s="185"/>
      <c r="BB666" s="185"/>
      <c r="BC666" s="185"/>
      <c r="BD666" s="185"/>
      <c r="BE666" s="185"/>
      <c r="BF666" s="185"/>
      <c r="BG666" s="185"/>
      <c r="BH666" s="185"/>
      <c r="BI666" s="185"/>
      <c r="BJ666" s="185"/>
    </row>
    <row r="667" spans="1:62" x14ac:dyDescent="0.3">
      <c r="A667" s="84">
        <f t="shared" si="115"/>
        <v>68</v>
      </c>
      <c r="B667" s="133">
        <f t="shared" si="115"/>
        <v>4.3602594949753538E-4</v>
      </c>
      <c r="C667" s="73">
        <f t="shared" si="116"/>
        <v>1</v>
      </c>
      <c r="D667" s="43">
        <f t="shared" si="108"/>
        <v>4.3602594949753538E-4</v>
      </c>
      <c r="E667" s="133">
        <f t="shared" si="117"/>
        <v>2.3153601622538174E-3</v>
      </c>
      <c r="F667" s="73">
        <f t="shared" si="118"/>
        <v>1</v>
      </c>
      <c r="G667" s="43">
        <f t="shared" si="109"/>
        <v>2.3153601622538174E-3</v>
      </c>
      <c r="H667" s="84"/>
      <c r="I667" s="133"/>
      <c r="J667" s="73"/>
      <c r="K667" s="43"/>
      <c r="L667" s="133"/>
      <c r="M667" s="73"/>
      <c r="N667" s="43"/>
      <c r="O667" s="84"/>
      <c r="P667" s="133"/>
      <c r="Q667" s="73"/>
      <c r="R667" s="43"/>
      <c r="S667" s="133"/>
      <c r="T667" s="73"/>
      <c r="U667" s="43"/>
      <c r="V667" s="185"/>
      <c r="W667" s="185"/>
      <c r="X667" s="185"/>
      <c r="Y667" s="185"/>
      <c r="Z667" s="185"/>
      <c r="AA667" s="185"/>
      <c r="AB667" s="185"/>
      <c r="AC667" s="185"/>
      <c r="AD667" s="185"/>
      <c r="AE667" s="185"/>
      <c r="AF667" s="185"/>
      <c r="AG667" s="185"/>
      <c r="AH667" s="185"/>
      <c r="AI667" s="185"/>
      <c r="AJ667" s="185"/>
      <c r="AK667" s="185"/>
      <c r="AL667" s="185"/>
      <c r="AM667" s="185"/>
      <c r="AN667" s="185"/>
      <c r="AO667" s="185"/>
      <c r="AP667" s="185"/>
      <c r="AQ667" s="185"/>
      <c r="AR667" s="185"/>
      <c r="AS667" s="185"/>
      <c r="AT667" s="185"/>
      <c r="AU667" s="185"/>
      <c r="AV667" s="185"/>
      <c r="AW667" s="185"/>
      <c r="AX667" s="185"/>
      <c r="AY667" s="185"/>
      <c r="AZ667" s="185"/>
      <c r="BA667" s="185"/>
      <c r="BB667" s="185"/>
      <c r="BC667" s="185"/>
      <c r="BD667" s="185"/>
      <c r="BE667" s="185"/>
      <c r="BF667" s="185"/>
      <c r="BG667" s="185"/>
      <c r="BH667" s="185"/>
      <c r="BI667" s="185"/>
      <c r="BJ667" s="185"/>
    </row>
    <row r="668" spans="1:62" x14ac:dyDescent="0.3">
      <c r="A668" s="84">
        <f t="shared" si="115"/>
        <v>69</v>
      </c>
      <c r="B668" s="133">
        <f t="shared" si="115"/>
        <v>4.0257272320318611E-4</v>
      </c>
      <c r="C668" s="73">
        <f t="shared" si="116"/>
        <v>1</v>
      </c>
      <c r="D668" s="43">
        <f t="shared" ref="D668:D683" si="119">B668*C668</f>
        <v>4.0257272320318611E-4</v>
      </c>
      <c r="E668" s="133">
        <f t="shared" si="117"/>
        <v>2.1690731726954765E-3</v>
      </c>
      <c r="F668" s="73">
        <f t="shared" si="118"/>
        <v>1</v>
      </c>
      <c r="G668" s="43">
        <f t="shared" ref="G668:G682" si="120">E668*F668</f>
        <v>2.1690731726954765E-3</v>
      </c>
      <c r="H668" s="84"/>
      <c r="I668" s="133"/>
      <c r="J668" s="73"/>
      <c r="K668" s="43"/>
      <c r="L668" s="133"/>
      <c r="M668" s="73"/>
      <c r="N668" s="43"/>
      <c r="O668" s="84"/>
      <c r="P668" s="133"/>
      <c r="Q668" s="73"/>
      <c r="R668" s="43"/>
      <c r="S668" s="133"/>
      <c r="T668" s="73"/>
      <c r="U668" s="43"/>
      <c r="V668" s="185"/>
      <c r="W668" s="185"/>
      <c r="X668" s="185"/>
      <c r="Y668" s="185"/>
      <c r="Z668" s="185"/>
      <c r="AA668" s="185"/>
      <c r="AB668" s="185"/>
      <c r="AC668" s="185"/>
      <c r="AD668" s="185"/>
      <c r="AE668" s="185"/>
      <c r="AF668" s="185"/>
      <c r="AG668" s="185"/>
      <c r="AH668" s="185"/>
      <c r="AI668" s="185"/>
      <c r="AJ668" s="185"/>
      <c r="AK668" s="185"/>
      <c r="AL668" s="185"/>
      <c r="AM668" s="185"/>
      <c r="AN668" s="185"/>
      <c r="AO668" s="185"/>
      <c r="AP668" s="185"/>
      <c r="AQ668" s="185"/>
      <c r="AR668" s="185"/>
      <c r="AS668" s="185"/>
      <c r="AT668" s="185"/>
      <c r="AU668" s="185"/>
      <c r="AV668" s="185"/>
      <c r="AW668" s="185"/>
      <c r="AX668" s="185"/>
      <c r="AY668" s="185"/>
      <c r="AZ668" s="185"/>
      <c r="BA668" s="185"/>
      <c r="BB668" s="185"/>
      <c r="BC668" s="185"/>
      <c r="BD668" s="185"/>
      <c r="BE668" s="185"/>
      <c r="BF668" s="185"/>
      <c r="BG668" s="185"/>
      <c r="BH668" s="185"/>
      <c r="BI668" s="185"/>
      <c r="BJ668" s="185"/>
    </row>
    <row r="669" spans="1:62" x14ac:dyDescent="0.3">
      <c r="A669" s="84">
        <f t="shared" si="115"/>
        <v>70</v>
      </c>
      <c r="B669" s="133">
        <f t="shared" si="115"/>
        <v>3.3935179554522095E-4</v>
      </c>
      <c r="C669" s="73">
        <f t="shared" si="116"/>
        <v>1</v>
      </c>
      <c r="D669" s="43">
        <f t="shared" si="119"/>
        <v>3.3935179554522095E-4</v>
      </c>
      <c r="E669" s="133">
        <f t="shared" si="117"/>
        <v>1.8317058905744968E-3</v>
      </c>
      <c r="F669" s="73">
        <f t="shared" si="118"/>
        <v>1</v>
      </c>
      <c r="G669" s="43">
        <f t="shared" si="120"/>
        <v>1.8317058905744968E-3</v>
      </c>
      <c r="H669" s="84"/>
      <c r="I669" s="133"/>
      <c r="J669" s="73"/>
      <c r="K669" s="43"/>
      <c r="L669" s="133"/>
      <c r="M669" s="73"/>
      <c r="N669" s="43"/>
      <c r="O669" s="84"/>
      <c r="P669" s="133"/>
      <c r="Q669" s="73"/>
      <c r="R669" s="43"/>
      <c r="S669" s="133"/>
      <c r="T669" s="73"/>
      <c r="U669" s="43"/>
      <c r="V669" s="185"/>
      <c r="W669" s="185"/>
      <c r="X669" s="185"/>
      <c r="Y669" s="185"/>
      <c r="Z669" s="185"/>
      <c r="AA669" s="185"/>
      <c r="AB669" s="185"/>
      <c r="AC669" s="185"/>
      <c r="AD669" s="185"/>
      <c r="AE669" s="185"/>
      <c r="AF669" s="185"/>
      <c r="AG669" s="185"/>
      <c r="AH669" s="185"/>
      <c r="AI669" s="185"/>
      <c r="AJ669" s="185"/>
      <c r="AK669" s="185"/>
      <c r="AL669" s="185"/>
      <c r="AM669" s="185"/>
      <c r="AN669" s="185"/>
      <c r="AO669" s="185"/>
      <c r="AP669" s="185"/>
      <c r="AQ669" s="185"/>
      <c r="AR669" s="185"/>
      <c r="AS669" s="185"/>
      <c r="AT669" s="185"/>
      <c r="AU669" s="185"/>
      <c r="AV669" s="185"/>
      <c r="AW669" s="185"/>
      <c r="AX669" s="185"/>
      <c r="AY669" s="185"/>
      <c r="AZ669" s="185"/>
      <c r="BA669" s="185"/>
      <c r="BB669" s="185"/>
      <c r="BC669" s="185"/>
      <c r="BD669" s="185"/>
      <c r="BE669" s="185"/>
      <c r="BF669" s="185"/>
      <c r="BG669" s="185"/>
      <c r="BH669" s="185"/>
      <c r="BI669" s="185"/>
      <c r="BJ669" s="185"/>
    </row>
    <row r="670" spans="1:62" x14ac:dyDescent="0.3">
      <c r="A670" s="84">
        <f t="shared" si="115"/>
        <v>71</v>
      </c>
      <c r="B670" s="133">
        <f t="shared" si="115"/>
        <v>2.7783187939374817E-4</v>
      </c>
      <c r="C670" s="73">
        <f t="shared" si="116"/>
        <v>1</v>
      </c>
      <c r="D670" s="43">
        <f t="shared" si="119"/>
        <v>2.7783187939374817E-4</v>
      </c>
      <c r="E670" s="133">
        <f t="shared" si="117"/>
        <v>1.5898787547348363E-3</v>
      </c>
      <c r="F670" s="73">
        <f t="shared" si="118"/>
        <v>1</v>
      </c>
      <c r="G670" s="43">
        <f t="shared" si="120"/>
        <v>1.5898787547348363E-3</v>
      </c>
      <c r="H670" s="84"/>
      <c r="I670" s="133"/>
      <c r="J670" s="73"/>
      <c r="K670" s="43"/>
      <c r="L670" s="133"/>
      <c r="M670" s="73"/>
      <c r="N670" s="43"/>
      <c r="O670" s="84"/>
      <c r="P670" s="133"/>
      <c r="Q670" s="73"/>
      <c r="R670" s="43"/>
      <c r="S670" s="133"/>
      <c r="T670" s="73"/>
      <c r="U670" s="43"/>
      <c r="V670" s="185"/>
      <c r="W670" s="185"/>
      <c r="X670" s="185"/>
      <c r="Y670" s="185"/>
      <c r="Z670" s="185"/>
      <c r="AA670" s="185"/>
      <c r="AB670" s="185"/>
      <c r="AC670" s="185"/>
      <c r="AD670" s="185"/>
      <c r="AE670" s="185"/>
      <c r="AF670" s="185"/>
      <c r="AG670" s="185"/>
      <c r="AH670" s="185"/>
      <c r="AI670" s="185"/>
      <c r="AJ670" s="185"/>
      <c r="AK670" s="185"/>
      <c r="AL670" s="185"/>
      <c r="AM670" s="185"/>
      <c r="AN670" s="185"/>
      <c r="AO670" s="185"/>
      <c r="AP670" s="185"/>
      <c r="AQ670" s="185"/>
      <c r="AR670" s="185"/>
      <c r="AS670" s="185"/>
      <c r="AT670" s="185"/>
      <c r="AU670" s="185"/>
      <c r="AV670" s="185"/>
      <c r="AW670" s="185"/>
      <c r="AX670" s="185"/>
      <c r="AY670" s="185"/>
      <c r="AZ670" s="185"/>
      <c r="BA670" s="185"/>
      <c r="BB670" s="185"/>
      <c r="BC670" s="185"/>
      <c r="BD670" s="185"/>
      <c r="BE670" s="185"/>
      <c r="BF670" s="185"/>
      <c r="BG670" s="185"/>
      <c r="BH670" s="185"/>
      <c r="BI670" s="185"/>
      <c r="BJ670" s="185"/>
    </row>
    <row r="671" spans="1:62" x14ac:dyDescent="0.3">
      <c r="A671" s="84">
        <f t="shared" si="115"/>
        <v>72</v>
      </c>
      <c r="B671" s="133">
        <f t="shared" si="115"/>
        <v>2.2453351885698831E-4</v>
      </c>
      <c r="C671" s="73">
        <f t="shared" si="116"/>
        <v>1</v>
      </c>
      <c r="D671" s="43">
        <f t="shared" si="119"/>
        <v>2.2453351885698831E-4</v>
      </c>
      <c r="E671" s="133">
        <f t="shared" si="117"/>
        <v>1.2978717794536522E-3</v>
      </c>
      <c r="F671" s="73">
        <f t="shared" si="118"/>
        <v>1</v>
      </c>
      <c r="G671" s="43">
        <f t="shared" si="120"/>
        <v>1.2978717794536522E-3</v>
      </c>
      <c r="H671" s="84"/>
      <c r="I671" s="133"/>
      <c r="J671" s="73"/>
      <c r="K671" s="43"/>
      <c r="L671" s="133"/>
      <c r="M671" s="73"/>
      <c r="N671" s="43"/>
      <c r="O671" s="84"/>
      <c r="P671" s="133"/>
      <c r="Q671" s="73"/>
      <c r="R671" s="43"/>
      <c r="S671" s="133"/>
      <c r="T671" s="73"/>
      <c r="U671" s="43"/>
      <c r="V671" s="185"/>
      <c r="W671" s="185"/>
      <c r="X671" s="185"/>
      <c r="Y671" s="185"/>
      <c r="Z671" s="185"/>
      <c r="AA671" s="185"/>
      <c r="AB671" s="185"/>
      <c r="AC671" s="185"/>
      <c r="AD671" s="185"/>
      <c r="AE671" s="185"/>
      <c r="AF671" s="185"/>
      <c r="AG671" s="185"/>
      <c r="AH671" s="185"/>
      <c r="AI671" s="185"/>
      <c r="AJ671" s="185"/>
      <c r="AK671" s="185"/>
      <c r="AL671" s="185"/>
      <c r="AM671" s="185"/>
      <c r="AN671" s="185"/>
      <c r="AO671" s="185"/>
      <c r="AP671" s="185"/>
      <c r="AQ671" s="185"/>
      <c r="AR671" s="185"/>
      <c r="AS671" s="185"/>
      <c r="AT671" s="185"/>
      <c r="AU671" s="185"/>
      <c r="AV671" s="185"/>
      <c r="AW671" s="185"/>
      <c r="AX671" s="185"/>
      <c r="AY671" s="185"/>
      <c r="AZ671" s="185"/>
      <c r="BA671" s="185"/>
      <c r="BB671" s="185"/>
      <c r="BC671" s="185"/>
      <c r="BD671" s="185"/>
      <c r="BE671" s="185"/>
      <c r="BF671" s="185"/>
      <c r="BG671" s="185"/>
      <c r="BH671" s="185"/>
      <c r="BI671" s="185"/>
      <c r="BJ671" s="185"/>
    </row>
    <row r="672" spans="1:62" x14ac:dyDescent="0.3">
      <c r="A672" s="84">
        <f t="shared" si="115"/>
        <v>73</v>
      </c>
      <c r="B672" s="133">
        <f t="shared" si="115"/>
        <v>1.805907216059363E-4</v>
      </c>
      <c r="C672" s="73">
        <f t="shared" si="116"/>
        <v>1</v>
      </c>
      <c r="D672" s="43">
        <f t="shared" si="119"/>
        <v>1.805907216059363E-4</v>
      </c>
      <c r="E672" s="133">
        <f t="shared" si="117"/>
        <v>1.0435705592330478E-3</v>
      </c>
      <c r="F672" s="73">
        <f t="shared" si="118"/>
        <v>1</v>
      </c>
      <c r="G672" s="43">
        <f t="shared" si="120"/>
        <v>1.0435705592330478E-3</v>
      </c>
      <c r="H672" s="84"/>
      <c r="I672" s="133"/>
      <c r="J672" s="73"/>
      <c r="K672" s="43"/>
      <c r="L672" s="133"/>
      <c r="M672" s="73"/>
      <c r="N672" s="43"/>
      <c r="O672" s="84"/>
      <c r="P672" s="133"/>
      <c r="Q672" s="73"/>
      <c r="R672" s="43"/>
      <c r="S672" s="133"/>
      <c r="T672" s="73"/>
      <c r="U672" s="43"/>
      <c r="V672" s="185"/>
      <c r="W672" s="185"/>
      <c r="X672" s="185"/>
      <c r="Y672" s="185"/>
      <c r="Z672" s="185"/>
      <c r="AA672" s="185"/>
      <c r="AB672" s="185"/>
      <c r="AC672" s="185"/>
      <c r="AD672" s="185"/>
      <c r="AE672" s="185"/>
      <c r="AF672" s="185"/>
      <c r="AG672" s="185"/>
      <c r="AH672" s="185"/>
      <c r="AI672" s="185"/>
      <c r="AJ672" s="185"/>
      <c r="AK672" s="185"/>
      <c r="AL672" s="185"/>
      <c r="AM672" s="185"/>
      <c r="AN672" s="185"/>
      <c r="AO672" s="185"/>
      <c r="AP672" s="185"/>
      <c r="AQ672" s="185"/>
      <c r="AR672" s="185"/>
      <c r="AS672" s="185"/>
      <c r="AT672" s="185"/>
      <c r="AU672" s="185"/>
      <c r="AV672" s="185"/>
      <c r="AW672" s="185"/>
      <c r="AX672" s="185"/>
      <c r="AY672" s="185"/>
      <c r="AZ672" s="185"/>
      <c r="BA672" s="185"/>
      <c r="BB672" s="185"/>
      <c r="BC672" s="185"/>
      <c r="BD672" s="185"/>
      <c r="BE672" s="185"/>
      <c r="BF672" s="185"/>
      <c r="BG672" s="185"/>
      <c r="BH672" s="185"/>
      <c r="BI672" s="185"/>
      <c r="BJ672" s="185"/>
    </row>
    <row r="673" spans="1:62" x14ac:dyDescent="0.3">
      <c r="A673" s="84">
        <f t="shared" si="115"/>
        <v>74</v>
      </c>
      <c r="B673" s="133">
        <f t="shared" si="115"/>
        <v>1.2587485148043284E-4</v>
      </c>
      <c r="C673" s="73">
        <f t="shared" si="116"/>
        <v>1</v>
      </c>
      <c r="D673" s="43">
        <f t="shared" si="119"/>
        <v>1.2587485148043284E-4</v>
      </c>
      <c r="E673" s="133">
        <f t="shared" si="117"/>
        <v>8.2300606722454173E-4</v>
      </c>
      <c r="F673" s="73">
        <f t="shared" si="118"/>
        <v>1</v>
      </c>
      <c r="G673" s="43">
        <f t="shared" si="120"/>
        <v>8.2300606722454173E-4</v>
      </c>
      <c r="H673" s="84"/>
      <c r="I673" s="133"/>
      <c r="J673" s="73"/>
      <c r="K673" s="43"/>
      <c r="L673" s="133"/>
      <c r="M673" s="73"/>
      <c r="N673" s="43"/>
      <c r="O673" s="84"/>
      <c r="P673" s="133"/>
      <c r="Q673" s="73"/>
      <c r="R673" s="43"/>
      <c r="S673" s="133"/>
      <c r="T673" s="73"/>
      <c r="U673" s="43"/>
      <c r="V673" s="185"/>
      <c r="W673" s="185"/>
      <c r="X673" s="185"/>
      <c r="Y673" s="185"/>
      <c r="Z673" s="185"/>
      <c r="AA673" s="185"/>
      <c r="AB673" s="185"/>
      <c r="AC673" s="185"/>
      <c r="AD673" s="185"/>
      <c r="AE673" s="185"/>
      <c r="AF673" s="185"/>
      <c r="AG673" s="185"/>
      <c r="AH673" s="185"/>
      <c r="AI673" s="185"/>
      <c r="AJ673" s="185"/>
      <c r="AK673" s="185"/>
      <c r="AL673" s="185"/>
      <c r="AM673" s="185"/>
      <c r="AN673" s="185"/>
      <c r="AO673" s="185"/>
      <c r="AP673" s="185"/>
      <c r="AQ673" s="185"/>
      <c r="AR673" s="185"/>
      <c r="AS673" s="185"/>
      <c r="AT673" s="185"/>
      <c r="AU673" s="185"/>
      <c r="AV673" s="185"/>
      <c r="AW673" s="185"/>
      <c r="AX673" s="185"/>
      <c r="AY673" s="185"/>
      <c r="AZ673" s="185"/>
      <c r="BA673" s="185"/>
      <c r="BB673" s="185"/>
      <c r="BC673" s="185"/>
      <c r="BD673" s="185"/>
      <c r="BE673" s="185"/>
      <c r="BF673" s="185"/>
      <c r="BG673" s="185"/>
      <c r="BH673" s="185"/>
      <c r="BI673" s="185"/>
      <c r="BJ673" s="185"/>
    </row>
    <row r="674" spans="1:62" x14ac:dyDescent="0.3">
      <c r="A674" s="84">
        <f t="shared" si="115"/>
        <v>75</v>
      </c>
      <c r="B674" s="133">
        <f t="shared" si="115"/>
        <v>9.6957655870063135E-5</v>
      </c>
      <c r="C674" s="73">
        <f t="shared" si="116"/>
        <v>1</v>
      </c>
      <c r="D674" s="43">
        <f t="shared" si="119"/>
        <v>9.6957655870063135E-5</v>
      </c>
      <c r="E674" s="133">
        <f t="shared" si="117"/>
        <v>6.6963152972248285E-4</v>
      </c>
      <c r="F674" s="73">
        <f t="shared" si="118"/>
        <v>1</v>
      </c>
      <c r="G674" s="43">
        <f t="shared" si="120"/>
        <v>6.6963152972248285E-4</v>
      </c>
      <c r="H674" s="84"/>
      <c r="I674" s="133"/>
      <c r="J674" s="73"/>
      <c r="K674" s="43"/>
      <c r="L674" s="133"/>
      <c r="M674" s="73"/>
      <c r="N674" s="43"/>
      <c r="O674" s="84"/>
      <c r="P674" s="133"/>
      <c r="Q674" s="73"/>
      <c r="R674" s="43"/>
      <c r="S674" s="133"/>
      <c r="T674" s="73"/>
      <c r="U674" s="43"/>
      <c r="V674" s="185"/>
      <c r="W674" s="185"/>
      <c r="X674" s="185"/>
      <c r="Y674" s="185"/>
      <c r="Z674" s="185"/>
      <c r="AA674" s="185"/>
      <c r="AB674" s="185"/>
      <c r="AC674" s="185"/>
      <c r="AD674" s="185"/>
      <c r="AE674" s="185"/>
      <c r="AF674" s="185"/>
      <c r="AG674" s="185"/>
      <c r="AH674" s="185"/>
      <c r="AI674" s="185"/>
      <c r="AJ674" s="185"/>
      <c r="AK674" s="185"/>
      <c r="AL674" s="185"/>
      <c r="AM674" s="185"/>
      <c r="AN674" s="185"/>
      <c r="AO674" s="185"/>
      <c r="AP674" s="185"/>
      <c r="AQ674" s="185"/>
      <c r="AR674" s="185"/>
      <c r="AS674" s="185"/>
      <c r="AT674" s="185"/>
      <c r="AU674" s="185"/>
      <c r="AV674" s="185"/>
      <c r="AW674" s="185"/>
      <c r="AX674" s="185"/>
      <c r="AY674" s="185"/>
      <c r="AZ674" s="185"/>
      <c r="BA674" s="185"/>
      <c r="BB674" s="185"/>
      <c r="BC674" s="185"/>
      <c r="BD674" s="185"/>
      <c r="BE674" s="185"/>
      <c r="BF674" s="185"/>
      <c r="BG674" s="185"/>
      <c r="BH674" s="185"/>
      <c r="BI674" s="185"/>
      <c r="BJ674" s="185"/>
    </row>
    <row r="675" spans="1:62" x14ac:dyDescent="0.3">
      <c r="A675" s="84">
        <f t="shared" si="115"/>
        <v>76</v>
      </c>
      <c r="B675" s="133">
        <f t="shared" si="115"/>
        <v>7.6262015874406386E-5</v>
      </c>
      <c r="C675" s="73">
        <f t="shared" si="116"/>
        <v>1</v>
      </c>
      <c r="D675" s="43">
        <f t="shared" si="119"/>
        <v>7.6262015874406386E-5</v>
      </c>
      <c r="E675" s="133">
        <f t="shared" si="117"/>
        <v>4.377269610040277E-4</v>
      </c>
      <c r="F675" s="73">
        <f t="shared" si="118"/>
        <v>1</v>
      </c>
      <c r="G675" s="43">
        <f t="shared" si="120"/>
        <v>4.377269610040277E-4</v>
      </c>
      <c r="H675" s="84"/>
      <c r="I675" s="133"/>
      <c r="J675" s="73"/>
      <c r="K675" s="43"/>
      <c r="L675" s="133"/>
      <c r="M675" s="73"/>
      <c r="N675" s="43"/>
      <c r="O675" s="84"/>
      <c r="P675" s="133"/>
      <c r="Q675" s="73"/>
      <c r="R675" s="43"/>
      <c r="S675" s="133"/>
      <c r="T675" s="73"/>
      <c r="U675" s="43"/>
      <c r="V675" s="185"/>
      <c r="W675" s="185"/>
      <c r="X675" s="185"/>
      <c r="Y675" s="185"/>
      <c r="Z675" s="185"/>
      <c r="AA675" s="185"/>
      <c r="AB675" s="185"/>
      <c r="AC675" s="185"/>
      <c r="AD675" s="185"/>
      <c r="AE675" s="185"/>
      <c r="AF675" s="185"/>
      <c r="AG675" s="185"/>
      <c r="AH675" s="185"/>
      <c r="AI675" s="185"/>
      <c r="AJ675" s="185"/>
      <c r="AK675" s="185"/>
      <c r="AL675" s="185"/>
      <c r="AM675" s="185"/>
      <c r="AN675" s="185"/>
      <c r="AO675" s="185"/>
      <c r="AP675" s="185"/>
      <c r="AQ675" s="185"/>
      <c r="AR675" s="185"/>
      <c r="AS675" s="185"/>
      <c r="AT675" s="185"/>
      <c r="AU675" s="185"/>
      <c r="AV675" s="185"/>
      <c r="AW675" s="185"/>
      <c r="AX675" s="185"/>
      <c r="AY675" s="185"/>
      <c r="AZ675" s="185"/>
      <c r="BA675" s="185"/>
      <c r="BB675" s="185"/>
      <c r="BC675" s="185"/>
      <c r="BD675" s="185"/>
      <c r="BE675" s="185"/>
      <c r="BF675" s="185"/>
      <c r="BG675" s="185"/>
      <c r="BH675" s="185"/>
      <c r="BI675" s="185"/>
      <c r="BJ675" s="185"/>
    </row>
    <row r="676" spans="1:62" x14ac:dyDescent="0.3">
      <c r="A676" s="84">
        <f t="shared" si="115"/>
        <v>77</v>
      </c>
      <c r="B676" s="133">
        <f t="shared" si="115"/>
        <v>4.2241785744559672E-5</v>
      </c>
      <c r="C676" s="73">
        <f t="shared" si="116"/>
        <v>1</v>
      </c>
      <c r="D676" s="43">
        <f t="shared" si="119"/>
        <v>4.2241785744559672E-5</v>
      </c>
      <c r="E676" s="133">
        <f t="shared" si="117"/>
        <v>3.1638814020757441E-4</v>
      </c>
      <c r="F676" s="73">
        <f t="shared" si="118"/>
        <v>1</v>
      </c>
      <c r="G676" s="43">
        <f t="shared" si="120"/>
        <v>3.1638814020757441E-4</v>
      </c>
      <c r="H676" s="84"/>
      <c r="I676" s="133"/>
      <c r="J676" s="73"/>
      <c r="K676" s="43"/>
      <c r="L676" s="133"/>
      <c r="M676" s="73"/>
      <c r="N676" s="43"/>
      <c r="O676" s="84"/>
      <c r="P676" s="133"/>
      <c r="Q676" s="73"/>
      <c r="R676" s="43"/>
      <c r="S676" s="133"/>
      <c r="T676" s="73"/>
      <c r="U676" s="43"/>
      <c r="V676" s="185"/>
      <c r="W676" s="185"/>
      <c r="X676" s="185"/>
      <c r="Y676" s="185"/>
      <c r="Z676" s="185"/>
      <c r="AA676" s="185"/>
      <c r="AB676" s="185"/>
      <c r="AC676" s="185"/>
      <c r="AD676" s="185"/>
      <c r="AE676" s="185"/>
      <c r="AF676" s="185"/>
      <c r="AG676" s="185"/>
      <c r="AH676" s="185"/>
      <c r="AI676" s="185"/>
      <c r="AJ676" s="185"/>
      <c r="AK676" s="185"/>
      <c r="AL676" s="185"/>
      <c r="AM676" s="185"/>
      <c r="AN676" s="185"/>
      <c r="AO676" s="185"/>
      <c r="AP676" s="185"/>
      <c r="AQ676" s="185"/>
      <c r="AR676" s="185"/>
      <c r="AS676" s="185"/>
      <c r="AT676" s="185"/>
      <c r="AU676" s="185"/>
      <c r="AV676" s="185"/>
      <c r="AW676" s="185"/>
      <c r="AX676" s="185"/>
      <c r="AY676" s="185"/>
      <c r="AZ676" s="185"/>
      <c r="BA676" s="185"/>
      <c r="BB676" s="185"/>
      <c r="BC676" s="185"/>
      <c r="BD676" s="185"/>
      <c r="BE676" s="185"/>
      <c r="BF676" s="185"/>
      <c r="BG676" s="185"/>
      <c r="BH676" s="185"/>
      <c r="BI676" s="185"/>
      <c r="BJ676" s="185"/>
    </row>
    <row r="677" spans="1:62" x14ac:dyDescent="0.3">
      <c r="A677" s="84">
        <f t="shared" si="115"/>
        <v>78</v>
      </c>
      <c r="B677" s="133">
        <f t="shared" si="115"/>
        <v>3.5437739718590329E-5</v>
      </c>
      <c r="C677" s="73">
        <f t="shared" si="116"/>
        <v>1</v>
      </c>
      <c r="D677" s="43">
        <f t="shared" si="119"/>
        <v>3.5437739718590329E-5</v>
      </c>
      <c r="E677" s="133">
        <f t="shared" si="117"/>
        <v>2.6479079117730693E-4</v>
      </c>
      <c r="F677" s="73">
        <f t="shared" si="118"/>
        <v>1</v>
      </c>
      <c r="G677" s="43">
        <f t="shared" si="120"/>
        <v>2.6479079117730693E-4</v>
      </c>
      <c r="H677" s="84"/>
      <c r="I677" s="133"/>
      <c r="J677" s="73"/>
      <c r="K677" s="43"/>
      <c r="L677" s="133"/>
      <c r="M677" s="73"/>
      <c r="N677" s="43"/>
      <c r="O677" s="84"/>
      <c r="P677" s="133"/>
      <c r="Q677" s="73"/>
      <c r="R677" s="43"/>
      <c r="S677" s="133"/>
      <c r="T677" s="73"/>
      <c r="U677" s="43"/>
      <c r="V677" s="185"/>
      <c r="W677" s="185"/>
      <c r="X677" s="185"/>
      <c r="Y677" s="185"/>
      <c r="Z677" s="185"/>
      <c r="AA677" s="185"/>
      <c r="AB677" s="185"/>
      <c r="AC677" s="185"/>
      <c r="AD677" s="185"/>
      <c r="AE677" s="185"/>
      <c r="AF677" s="185"/>
      <c r="AG677" s="185"/>
      <c r="AH677" s="185"/>
      <c r="AI677" s="185"/>
      <c r="AJ677" s="185"/>
      <c r="AK677" s="185"/>
      <c r="AL677" s="185"/>
      <c r="AM677" s="185"/>
      <c r="AN677" s="185"/>
      <c r="AO677" s="185"/>
      <c r="AP677" s="185"/>
      <c r="AQ677" s="185"/>
      <c r="AR677" s="185"/>
      <c r="AS677" s="185"/>
      <c r="AT677" s="185"/>
      <c r="AU677" s="185"/>
      <c r="AV677" s="185"/>
      <c r="AW677" s="185"/>
      <c r="AX677" s="185"/>
      <c r="AY677" s="185"/>
      <c r="AZ677" s="185"/>
      <c r="BA677" s="185"/>
      <c r="BB677" s="185"/>
      <c r="BC677" s="185"/>
      <c r="BD677" s="185"/>
      <c r="BE677" s="185"/>
      <c r="BF677" s="185"/>
      <c r="BG677" s="185"/>
      <c r="BH677" s="185"/>
      <c r="BI677" s="185"/>
      <c r="BJ677" s="185"/>
    </row>
    <row r="678" spans="1:62" x14ac:dyDescent="0.3">
      <c r="A678" s="84">
        <f t="shared" si="115"/>
        <v>79</v>
      </c>
      <c r="B678" s="133">
        <f t="shared" si="115"/>
        <v>2.2963655337646532E-5</v>
      </c>
      <c r="C678" s="73">
        <f t="shared" si="116"/>
        <v>1</v>
      </c>
      <c r="D678" s="43">
        <f t="shared" si="119"/>
        <v>2.2963655337646532E-5</v>
      </c>
      <c r="E678" s="133">
        <f t="shared" si="117"/>
        <v>1.8342574078342353E-4</v>
      </c>
      <c r="F678" s="73">
        <f t="shared" si="118"/>
        <v>1</v>
      </c>
      <c r="G678" s="43">
        <f t="shared" si="120"/>
        <v>1.8342574078342353E-4</v>
      </c>
      <c r="H678" s="84"/>
      <c r="I678" s="133"/>
      <c r="J678" s="73"/>
      <c r="K678" s="43"/>
      <c r="L678" s="133"/>
      <c r="M678" s="73"/>
      <c r="N678" s="43"/>
      <c r="O678" s="84"/>
      <c r="P678" s="133"/>
      <c r="Q678" s="73"/>
      <c r="R678" s="43"/>
      <c r="S678" s="133"/>
      <c r="T678" s="73"/>
      <c r="U678" s="43"/>
      <c r="V678" s="185"/>
      <c r="W678" s="185"/>
      <c r="X678" s="185"/>
      <c r="Y678" s="185"/>
      <c r="Z678" s="185"/>
      <c r="AA678" s="185"/>
      <c r="AB678" s="185"/>
      <c r="AC678" s="185"/>
      <c r="AD678" s="185"/>
      <c r="AE678" s="185"/>
      <c r="AF678" s="185"/>
      <c r="AG678" s="185"/>
      <c r="AH678" s="185"/>
      <c r="AI678" s="185"/>
      <c r="AJ678" s="185"/>
      <c r="AK678" s="185"/>
      <c r="AL678" s="185"/>
      <c r="AM678" s="185"/>
      <c r="AN678" s="185"/>
      <c r="AO678" s="185"/>
      <c r="AP678" s="185"/>
      <c r="AQ678" s="185"/>
      <c r="AR678" s="185"/>
      <c r="AS678" s="185"/>
      <c r="AT678" s="185"/>
      <c r="AU678" s="185"/>
      <c r="AV678" s="185"/>
      <c r="AW678" s="185"/>
      <c r="AX678" s="185"/>
      <c r="AY678" s="185"/>
      <c r="AZ678" s="185"/>
      <c r="BA678" s="185"/>
      <c r="BB678" s="185"/>
      <c r="BC678" s="185"/>
      <c r="BD678" s="185"/>
      <c r="BE678" s="185"/>
      <c r="BF678" s="185"/>
      <c r="BG678" s="185"/>
      <c r="BH678" s="185"/>
      <c r="BI678" s="185"/>
      <c r="BJ678" s="185"/>
    </row>
    <row r="679" spans="1:62" x14ac:dyDescent="0.3">
      <c r="A679" s="84">
        <f t="shared" ref="A679:B683" si="121">A482</f>
        <v>80</v>
      </c>
      <c r="B679" s="133">
        <f t="shared" si="121"/>
        <v>1.7293616982672081E-5</v>
      </c>
      <c r="C679" s="73">
        <f t="shared" si="116"/>
        <v>1</v>
      </c>
      <c r="D679" s="43">
        <f t="shared" si="119"/>
        <v>1.7293616982672081E-5</v>
      </c>
      <c r="E679" s="133">
        <f t="shared" si="117"/>
        <v>1.3041088216441239E-4</v>
      </c>
      <c r="F679" s="73">
        <f t="shared" si="118"/>
        <v>1</v>
      </c>
      <c r="G679" s="43">
        <f t="shared" si="120"/>
        <v>1.3041088216441239E-4</v>
      </c>
      <c r="H679" s="84"/>
      <c r="I679" s="133"/>
      <c r="J679" s="73"/>
      <c r="K679" s="43"/>
      <c r="L679" s="133"/>
      <c r="M679" s="73"/>
      <c r="N679" s="43"/>
      <c r="O679" s="84"/>
      <c r="P679" s="133"/>
      <c r="Q679" s="73"/>
      <c r="R679" s="43"/>
      <c r="S679" s="133"/>
      <c r="T679" s="73"/>
      <c r="U679" s="43"/>
      <c r="V679" s="185"/>
      <c r="W679" s="185"/>
      <c r="X679" s="185"/>
      <c r="Y679" s="185"/>
      <c r="Z679" s="185"/>
      <c r="AA679" s="185"/>
      <c r="AB679" s="185"/>
      <c r="AC679" s="185"/>
      <c r="AD679" s="185"/>
      <c r="AE679" s="185"/>
      <c r="AF679" s="185"/>
      <c r="AG679" s="185"/>
      <c r="AH679" s="185"/>
      <c r="AI679" s="185"/>
      <c r="AJ679" s="185"/>
      <c r="AK679" s="185"/>
      <c r="AL679" s="185"/>
      <c r="AM679" s="185"/>
      <c r="AN679" s="185"/>
      <c r="AO679" s="185"/>
      <c r="AP679" s="185"/>
      <c r="AQ679" s="185"/>
      <c r="AR679" s="185"/>
      <c r="AS679" s="185"/>
      <c r="AT679" s="185"/>
      <c r="AU679" s="185"/>
      <c r="AV679" s="185"/>
      <c r="AW679" s="185"/>
      <c r="AX679" s="185"/>
      <c r="AY679" s="185"/>
      <c r="AZ679" s="185"/>
      <c r="BA679" s="185"/>
      <c r="BB679" s="185"/>
      <c r="BC679" s="185"/>
      <c r="BD679" s="185"/>
      <c r="BE679" s="185"/>
      <c r="BF679" s="185"/>
      <c r="BG679" s="185"/>
      <c r="BH679" s="185"/>
      <c r="BI679" s="185"/>
      <c r="BJ679" s="185"/>
    </row>
    <row r="680" spans="1:62" x14ac:dyDescent="0.3">
      <c r="A680" s="84">
        <f t="shared" si="121"/>
        <v>81</v>
      </c>
      <c r="B680" s="133">
        <f t="shared" si="121"/>
        <v>8.2215556147129564E-6</v>
      </c>
      <c r="C680" s="73">
        <f t="shared" si="116"/>
        <v>1</v>
      </c>
      <c r="D680" s="43">
        <f t="shared" si="119"/>
        <v>8.2215556147129564E-6</v>
      </c>
      <c r="E680" s="133">
        <f t="shared" si="117"/>
        <v>8.0231042722888498E-5</v>
      </c>
      <c r="F680" s="73">
        <f t="shared" si="118"/>
        <v>1</v>
      </c>
      <c r="G680" s="43">
        <f t="shared" si="120"/>
        <v>8.0231042722888498E-5</v>
      </c>
      <c r="H680" s="84"/>
      <c r="I680" s="133"/>
      <c r="J680" s="73"/>
      <c r="K680" s="43"/>
      <c r="L680" s="133"/>
      <c r="M680" s="73"/>
      <c r="N680" s="43"/>
      <c r="O680" s="84"/>
      <c r="P680" s="133"/>
      <c r="Q680" s="73"/>
      <c r="R680" s="43"/>
      <c r="S680" s="133"/>
      <c r="T680" s="73"/>
      <c r="U680" s="43"/>
      <c r="V680" s="185"/>
      <c r="W680" s="185"/>
      <c r="X680" s="185"/>
      <c r="Y680" s="185"/>
      <c r="Z680" s="185"/>
      <c r="AA680" s="185"/>
      <c r="AB680" s="185"/>
      <c r="AC680" s="185"/>
      <c r="AD680" s="185"/>
      <c r="AE680" s="185"/>
      <c r="AF680" s="185"/>
      <c r="AG680" s="185"/>
      <c r="AH680" s="185"/>
      <c r="AI680" s="185"/>
      <c r="AJ680" s="185"/>
      <c r="AK680" s="185"/>
      <c r="AL680" s="185"/>
      <c r="AM680" s="185"/>
      <c r="AN680" s="185"/>
      <c r="AO680" s="185"/>
      <c r="AP680" s="185"/>
      <c r="AQ680" s="185"/>
      <c r="AR680" s="185"/>
      <c r="AS680" s="185"/>
      <c r="AT680" s="185"/>
      <c r="AU680" s="185"/>
      <c r="AV680" s="185"/>
      <c r="AW680" s="185"/>
      <c r="AX680" s="185"/>
      <c r="AY680" s="185"/>
      <c r="AZ680" s="185"/>
      <c r="BA680" s="185"/>
      <c r="BB680" s="185"/>
      <c r="BC680" s="185"/>
      <c r="BD680" s="185"/>
      <c r="BE680" s="185"/>
      <c r="BF680" s="185"/>
      <c r="BG680" s="185"/>
      <c r="BH680" s="185"/>
      <c r="BI680" s="185"/>
      <c r="BJ680" s="185"/>
    </row>
    <row r="681" spans="1:62" x14ac:dyDescent="0.3">
      <c r="A681" s="84">
        <f t="shared" si="121"/>
        <v>82</v>
      </c>
      <c r="B681" s="133">
        <f t="shared" si="121"/>
        <v>6.5205441082206199E-6</v>
      </c>
      <c r="C681" s="73">
        <f t="shared" si="116"/>
        <v>1</v>
      </c>
      <c r="D681" s="43">
        <f t="shared" si="119"/>
        <v>6.5205441082206199E-6</v>
      </c>
      <c r="E681" s="133">
        <f t="shared" si="117"/>
        <v>4.0257272320318609E-5</v>
      </c>
      <c r="F681" s="73">
        <f t="shared" si="118"/>
        <v>1</v>
      </c>
      <c r="G681" s="43">
        <f t="shared" si="120"/>
        <v>4.0257272320318609E-5</v>
      </c>
      <c r="H681" s="84"/>
      <c r="I681" s="133"/>
      <c r="J681" s="73"/>
      <c r="K681" s="43"/>
      <c r="L681" s="133"/>
      <c r="M681" s="73"/>
      <c r="N681" s="43"/>
      <c r="O681" s="84"/>
      <c r="P681" s="133"/>
      <c r="Q681" s="73"/>
      <c r="R681" s="43"/>
      <c r="S681" s="133"/>
      <c r="T681" s="73"/>
      <c r="U681" s="43"/>
      <c r="V681" s="185"/>
      <c r="W681" s="185"/>
      <c r="X681" s="185"/>
      <c r="Y681" s="185"/>
      <c r="Z681" s="185"/>
      <c r="AA681" s="185"/>
      <c r="AB681" s="185"/>
      <c r="AC681" s="185"/>
      <c r="AD681" s="185"/>
      <c r="AE681" s="185"/>
      <c r="AF681" s="185"/>
      <c r="AG681" s="185"/>
      <c r="AH681" s="185"/>
      <c r="AI681" s="185"/>
      <c r="AJ681" s="185"/>
      <c r="AK681" s="185"/>
      <c r="AL681" s="185"/>
      <c r="AM681" s="185"/>
      <c r="AN681" s="185"/>
      <c r="AO681" s="185"/>
      <c r="AP681" s="185"/>
      <c r="AQ681" s="185"/>
      <c r="AR681" s="185"/>
      <c r="AS681" s="185"/>
      <c r="AT681" s="185"/>
      <c r="AU681" s="185"/>
      <c r="AV681" s="185"/>
      <c r="AW681" s="185"/>
      <c r="AX681" s="185"/>
      <c r="AY681" s="185"/>
      <c r="AZ681" s="185"/>
      <c r="BA681" s="185"/>
      <c r="BB681" s="185"/>
      <c r="BC681" s="185"/>
      <c r="BD681" s="185"/>
      <c r="BE681" s="185"/>
      <c r="BF681" s="185"/>
      <c r="BG681" s="185"/>
      <c r="BH681" s="185"/>
      <c r="BI681" s="185"/>
      <c r="BJ681" s="185"/>
    </row>
    <row r="682" spans="1:62" x14ac:dyDescent="0.3">
      <c r="A682" s="84">
        <f t="shared" si="121"/>
        <v>83</v>
      </c>
      <c r="B682" s="133">
        <f t="shared" si="121"/>
        <v>6.5205441082206199E-6</v>
      </c>
      <c r="C682" s="73">
        <f t="shared" si="116"/>
        <v>1</v>
      </c>
      <c r="D682" s="43">
        <f t="shared" si="119"/>
        <v>6.5205441082206199E-6</v>
      </c>
      <c r="E682" s="133">
        <f t="shared" si="117"/>
        <v>6.0102406562729197E-5</v>
      </c>
      <c r="F682" s="73">
        <f t="shared" si="118"/>
        <v>1</v>
      </c>
      <c r="G682" s="43">
        <f t="shared" si="120"/>
        <v>6.0102406562729197E-5</v>
      </c>
      <c r="H682" s="84"/>
      <c r="I682" s="133"/>
      <c r="J682" s="73"/>
      <c r="K682" s="43"/>
      <c r="L682" s="133"/>
      <c r="M682" s="73"/>
      <c r="N682" s="43"/>
      <c r="O682" s="84"/>
      <c r="P682" s="133"/>
      <c r="Q682" s="73"/>
      <c r="R682" s="43"/>
      <c r="S682" s="133"/>
      <c r="T682" s="73"/>
      <c r="U682" s="43"/>
      <c r="V682" s="185"/>
      <c r="W682" s="185"/>
      <c r="X682" s="185"/>
      <c r="Y682" s="185"/>
      <c r="Z682" s="185"/>
      <c r="AA682" s="185"/>
      <c r="AB682" s="185"/>
      <c r="AC682" s="185"/>
      <c r="AD682" s="185"/>
      <c r="AE682" s="185"/>
      <c r="AF682" s="185"/>
      <c r="AG682" s="185"/>
      <c r="AH682" s="185"/>
      <c r="AI682" s="185"/>
      <c r="AJ682" s="185"/>
      <c r="AK682" s="185"/>
      <c r="AL682" s="185"/>
      <c r="AM682" s="185"/>
      <c r="AN682" s="185"/>
      <c r="AO682" s="185"/>
      <c r="AP682" s="185"/>
      <c r="AQ682" s="185"/>
      <c r="AR682" s="185"/>
      <c r="AS682" s="185"/>
      <c r="AT682" s="185"/>
      <c r="AU682" s="185"/>
      <c r="AV682" s="185"/>
      <c r="AW682" s="185"/>
      <c r="AX682" s="185"/>
      <c r="AY682" s="185"/>
      <c r="AZ682" s="185"/>
      <c r="BA682" s="185"/>
      <c r="BB682" s="185"/>
      <c r="BC682" s="185"/>
      <c r="BD682" s="185"/>
      <c r="BE682" s="185"/>
      <c r="BF682" s="185"/>
      <c r="BG682" s="185"/>
      <c r="BH682" s="185"/>
      <c r="BI682" s="185"/>
      <c r="BJ682" s="185"/>
    </row>
    <row r="683" spans="1:62" ht="13.5" thickBot="1" x14ac:dyDescent="0.35">
      <c r="A683" s="84" t="str">
        <f t="shared" si="121"/>
        <v>NNNN</v>
      </c>
      <c r="B683" s="137">
        <f t="shared" si="121"/>
        <v>0.193084084117287</v>
      </c>
      <c r="C683" s="77">
        <f t="shared" si="116"/>
        <v>1</v>
      </c>
      <c r="D683" s="141">
        <f t="shared" si="119"/>
        <v>0.193084084117287</v>
      </c>
      <c r="E683" s="79"/>
      <c r="F683" s="77"/>
      <c r="G683" s="72"/>
      <c r="H683" s="85"/>
      <c r="I683" s="137"/>
      <c r="J683" s="77"/>
      <c r="K683" s="141"/>
      <c r="L683" s="79"/>
      <c r="M683" s="77"/>
      <c r="N683" s="72"/>
      <c r="O683" s="85"/>
      <c r="P683" s="137"/>
      <c r="Q683" s="77"/>
      <c r="R683" s="141"/>
      <c r="S683" s="79"/>
      <c r="T683" s="77"/>
      <c r="U683" s="72"/>
      <c r="V683" s="185"/>
      <c r="W683" s="185"/>
      <c r="X683" s="185"/>
      <c r="Y683" s="185"/>
      <c r="Z683" s="185"/>
      <c r="AA683" s="185"/>
      <c r="AB683" s="185"/>
      <c r="AC683" s="185"/>
      <c r="AD683" s="185"/>
      <c r="AE683" s="185"/>
      <c r="AF683" s="185"/>
      <c r="AG683" s="185"/>
      <c r="AH683" s="185"/>
      <c r="AI683" s="185"/>
      <c r="AJ683" s="185"/>
      <c r="AK683" s="185"/>
      <c r="AL683" s="185"/>
      <c r="AM683" s="185"/>
      <c r="AN683" s="185"/>
      <c r="AO683" s="185"/>
      <c r="AP683" s="185"/>
      <c r="AQ683" s="185"/>
      <c r="AR683" s="185"/>
      <c r="AS683" s="185"/>
      <c r="AT683" s="185"/>
      <c r="AU683" s="185"/>
      <c r="AV683" s="185"/>
      <c r="AW683" s="185"/>
      <c r="AX683" s="185"/>
      <c r="AY683" s="185"/>
      <c r="AZ683" s="185"/>
      <c r="BA683" s="185"/>
      <c r="BB683" s="185"/>
      <c r="BC683" s="185"/>
      <c r="BD683" s="185"/>
      <c r="BE683" s="185"/>
      <c r="BF683" s="185"/>
      <c r="BG683" s="185"/>
      <c r="BH683" s="185"/>
      <c r="BI683" s="185"/>
      <c r="BJ683" s="185"/>
    </row>
    <row r="684" spans="1:62" x14ac:dyDescent="0.3">
      <c r="A684" s="184"/>
      <c r="B684" s="185"/>
      <c r="C684" s="185"/>
      <c r="D684" s="185"/>
      <c r="E684" s="185"/>
      <c r="F684" s="185"/>
      <c r="G684" s="26"/>
      <c r="H684" s="26"/>
      <c r="I684" s="185"/>
      <c r="J684" s="185"/>
      <c r="L684" s="185"/>
      <c r="M684" s="185"/>
      <c r="N684" s="185"/>
      <c r="O684" s="185"/>
      <c r="P684" s="185"/>
      <c r="Q684" s="185"/>
      <c r="R684" s="185"/>
      <c r="S684" s="185"/>
      <c r="U684" s="185"/>
      <c r="V684" s="185"/>
      <c r="X684" s="185"/>
      <c r="Y684" s="185"/>
      <c r="Z684" s="185"/>
      <c r="AA684" s="26"/>
      <c r="AB684" s="185"/>
      <c r="AC684" s="185"/>
      <c r="AD684" s="185"/>
      <c r="AE684" s="185"/>
      <c r="AF684" s="185"/>
      <c r="AH684" s="185"/>
      <c r="AI684" s="185"/>
      <c r="AK684" s="185"/>
      <c r="AL684" s="185"/>
      <c r="AM684" s="185"/>
      <c r="AN684" s="185"/>
      <c r="AO684" s="185"/>
      <c r="AP684" s="185"/>
      <c r="AQ684" s="185"/>
      <c r="AR684" s="185"/>
      <c r="AS684" s="185"/>
      <c r="AT684" s="185"/>
      <c r="AU684" s="185"/>
      <c r="AV684" s="185"/>
      <c r="AW684" s="185"/>
      <c r="AX684" s="185"/>
      <c r="AY684" s="185"/>
      <c r="AZ684" s="185"/>
      <c r="BA684" s="185"/>
      <c r="BB684" s="185"/>
      <c r="BC684" s="185"/>
      <c r="BD684" s="185"/>
      <c r="BE684" s="185"/>
      <c r="BF684" s="185"/>
      <c r="BG684" s="185"/>
      <c r="BH684" s="185"/>
      <c r="BI684" s="185"/>
      <c r="BJ684" s="185"/>
    </row>
    <row r="685" spans="1:62" x14ac:dyDescent="0.3">
      <c r="A685" s="184"/>
      <c r="B685" s="185"/>
      <c r="C685" s="185"/>
      <c r="D685" s="185"/>
      <c r="E685" s="185"/>
      <c r="F685" s="185"/>
      <c r="G685" s="26"/>
      <c r="H685" s="26"/>
      <c r="I685" s="185"/>
      <c r="J685" s="185"/>
      <c r="L685" s="185"/>
      <c r="M685" s="185"/>
      <c r="N685" s="185"/>
      <c r="O685" s="185"/>
      <c r="P685" s="185"/>
      <c r="Q685" s="185"/>
      <c r="R685" s="185"/>
      <c r="S685" s="185"/>
      <c r="U685" s="185"/>
      <c r="V685" s="185"/>
      <c r="X685" s="185"/>
      <c r="Y685" s="185"/>
      <c r="Z685" s="185"/>
      <c r="AA685" s="26"/>
      <c r="AB685" s="185"/>
      <c r="AC685" s="185"/>
      <c r="AD685" s="185"/>
      <c r="AE685" s="185"/>
      <c r="AF685" s="185"/>
      <c r="AH685" s="185"/>
      <c r="AI685" s="185"/>
      <c r="AK685" s="185"/>
      <c r="AL685" s="185"/>
      <c r="AM685" s="185"/>
      <c r="AN685" s="185"/>
      <c r="AO685" s="185"/>
      <c r="AP685" s="185"/>
      <c r="AQ685" s="185"/>
      <c r="AR685" s="185"/>
      <c r="AS685" s="185"/>
      <c r="AT685" s="185"/>
      <c r="AU685" s="185"/>
      <c r="AV685" s="185"/>
      <c r="AW685" s="185"/>
      <c r="AX685" s="185"/>
      <c r="AY685" s="185"/>
      <c r="AZ685" s="185"/>
      <c r="BA685" s="185"/>
      <c r="BB685" s="185"/>
      <c r="BC685" s="185"/>
      <c r="BD685" s="185"/>
      <c r="BE685" s="185"/>
      <c r="BF685" s="185"/>
      <c r="BG685" s="185"/>
      <c r="BH685" s="185"/>
      <c r="BI685" s="185"/>
      <c r="BJ685" s="185"/>
    </row>
    <row r="686" spans="1:62" ht="15" x14ac:dyDescent="0.3">
      <c r="A686" s="131" t="s">
        <v>56</v>
      </c>
      <c r="B686" s="185"/>
      <c r="C686" s="184"/>
      <c r="D686" s="184"/>
      <c r="E686" s="184"/>
      <c r="I686" s="185"/>
      <c r="J686" s="185"/>
      <c r="L686" s="185"/>
      <c r="M686" s="185"/>
      <c r="N686" s="185"/>
      <c r="O686" s="185"/>
      <c r="P686" s="185"/>
      <c r="Q686" s="185"/>
      <c r="R686" s="185"/>
      <c r="S686" s="185"/>
      <c r="U686" s="185"/>
      <c r="V686" s="185"/>
      <c r="X686" s="185"/>
      <c r="Y686" s="185"/>
      <c r="Z686" s="185"/>
      <c r="AA686" s="26"/>
      <c r="AB686" s="185"/>
      <c r="AC686" s="185"/>
      <c r="AD686" s="185"/>
      <c r="AE686" s="185"/>
      <c r="AF686" s="185"/>
      <c r="AH686" s="185"/>
      <c r="AI686" s="185"/>
      <c r="AK686" s="185"/>
      <c r="AL686" s="185"/>
      <c r="AM686" s="185"/>
      <c r="AN686" s="185"/>
      <c r="AO686" s="185"/>
      <c r="AP686" s="185"/>
      <c r="AQ686" s="185"/>
      <c r="AR686" s="185"/>
      <c r="AS686" s="185"/>
      <c r="AT686" s="185"/>
      <c r="AU686" s="185"/>
      <c r="AV686" s="185"/>
      <c r="AW686" s="185"/>
      <c r="AX686" s="185"/>
      <c r="AY686" s="185"/>
      <c r="AZ686" s="185"/>
      <c r="BA686" s="185"/>
      <c r="BB686" s="185"/>
      <c r="BC686" s="185"/>
      <c r="BD686" s="185"/>
      <c r="BE686" s="185"/>
      <c r="BF686" s="185"/>
      <c r="BG686" s="185"/>
      <c r="BH686" s="185"/>
      <c r="BI686" s="185"/>
      <c r="BJ686" s="185"/>
    </row>
    <row r="687" spans="1:62" x14ac:dyDescent="0.3">
      <c r="A687" s="18" t="s">
        <v>118</v>
      </c>
      <c r="B687" s="185"/>
      <c r="C687" s="184"/>
      <c r="D687" s="184"/>
      <c r="E687" s="184"/>
      <c r="F687" s="26"/>
      <c r="G687" s="26"/>
      <c r="H687" s="26"/>
      <c r="I687" s="185"/>
      <c r="J687" s="185"/>
      <c r="L687" s="185"/>
      <c r="M687" s="185"/>
      <c r="N687" s="185"/>
      <c r="O687" s="185"/>
      <c r="P687" s="185"/>
      <c r="Q687" s="185"/>
      <c r="R687" s="185"/>
      <c r="S687" s="185"/>
      <c r="U687" s="185"/>
      <c r="V687" s="185"/>
      <c r="X687" s="185"/>
      <c r="Y687" s="185"/>
      <c r="Z687" s="185"/>
      <c r="AA687" s="26"/>
      <c r="AB687" s="185"/>
      <c r="AC687" s="185"/>
      <c r="AD687" s="185"/>
      <c r="AE687" s="185"/>
      <c r="AF687" s="185"/>
      <c r="AH687" s="185"/>
      <c r="AI687" s="185"/>
      <c r="AK687" s="185"/>
      <c r="AL687" s="185"/>
      <c r="AM687" s="185"/>
      <c r="AN687" s="185"/>
      <c r="AO687" s="185"/>
      <c r="AP687" s="185"/>
      <c r="AQ687" s="185"/>
      <c r="AR687" s="185"/>
      <c r="AS687" s="185"/>
      <c r="AT687" s="185"/>
      <c r="AU687" s="185"/>
      <c r="AV687" s="185"/>
      <c r="AW687" s="185"/>
      <c r="AX687" s="185"/>
      <c r="AY687" s="185"/>
      <c r="AZ687" s="185"/>
      <c r="BA687" s="185"/>
      <c r="BB687" s="185"/>
      <c r="BC687" s="185"/>
      <c r="BD687" s="185"/>
      <c r="BE687" s="185"/>
      <c r="BF687" s="185"/>
      <c r="BG687" s="185"/>
      <c r="BH687" s="185"/>
      <c r="BI687" s="185"/>
      <c r="BJ687" s="185"/>
    </row>
    <row r="688" spans="1:62" x14ac:dyDescent="0.3">
      <c r="A688" s="18" t="s">
        <v>139</v>
      </c>
      <c r="B688" s="185"/>
      <c r="C688" s="184"/>
      <c r="D688" s="184"/>
      <c r="E688" s="184"/>
      <c r="F688" s="26"/>
      <c r="G688" s="26"/>
      <c r="H688" s="26"/>
      <c r="I688" s="185"/>
      <c r="J688" s="185"/>
      <c r="L688" s="185"/>
      <c r="M688" s="185"/>
      <c r="N688" s="185"/>
      <c r="O688" s="185"/>
      <c r="P688" s="185"/>
      <c r="Q688" s="185"/>
      <c r="R688" s="185"/>
      <c r="S688" s="185"/>
      <c r="U688" s="185"/>
      <c r="V688" s="185"/>
      <c r="X688" s="185"/>
      <c r="Y688" s="185"/>
      <c r="Z688" s="185"/>
      <c r="AA688" s="26"/>
      <c r="AB688" s="185"/>
      <c r="AC688" s="185"/>
      <c r="AD688" s="185"/>
      <c r="AE688" s="185"/>
      <c r="AF688" s="185"/>
      <c r="AH688" s="185"/>
      <c r="AI688" s="185"/>
      <c r="AK688" s="185"/>
      <c r="AL688" s="185"/>
      <c r="AM688" s="185"/>
      <c r="AN688" s="185"/>
      <c r="AO688" s="185"/>
      <c r="AP688" s="185"/>
      <c r="AQ688" s="185"/>
      <c r="AR688" s="185"/>
      <c r="AS688" s="185"/>
      <c r="AT688" s="185"/>
      <c r="AU688" s="185"/>
      <c r="AV688" s="185"/>
      <c r="AW688" s="185"/>
      <c r="AX688" s="185"/>
      <c r="AY688" s="185"/>
      <c r="AZ688" s="185"/>
      <c r="BA688" s="185"/>
      <c r="BB688" s="185"/>
      <c r="BC688" s="185"/>
      <c r="BD688" s="185"/>
      <c r="BE688" s="185"/>
      <c r="BF688" s="185"/>
      <c r="BG688" s="185"/>
      <c r="BH688" s="185"/>
      <c r="BI688" s="185"/>
      <c r="BJ688" s="185"/>
    </row>
    <row r="689" spans="1:62" x14ac:dyDescent="0.3">
      <c r="A689" s="184"/>
      <c r="B689" s="185"/>
      <c r="C689" s="184"/>
      <c r="D689" s="184"/>
      <c r="E689" s="184"/>
      <c r="F689" s="26"/>
      <c r="G689" s="26"/>
      <c r="H689" s="26"/>
      <c r="I689" s="185"/>
      <c r="J689" s="185"/>
      <c r="L689" s="185"/>
      <c r="M689" s="185"/>
      <c r="N689" s="185"/>
      <c r="O689" s="185"/>
      <c r="P689" s="185"/>
      <c r="Q689" s="185"/>
      <c r="R689" s="185"/>
      <c r="S689" s="185"/>
      <c r="U689" s="185"/>
      <c r="V689" s="185"/>
      <c r="X689" s="185"/>
      <c r="Y689" s="185"/>
      <c r="Z689" s="185"/>
      <c r="AA689" s="26"/>
      <c r="AB689" s="185"/>
      <c r="AC689" s="185"/>
      <c r="AD689" s="185"/>
      <c r="AE689" s="185"/>
      <c r="AF689" s="185"/>
      <c r="AH689" s="185"/>
      <c r="AI689" s="185"/>
      <c r="AK689" s="185"/>
      <c r="AL689" s="185"/>
      <c r="AM689" s="185"/>
      <c r="AN689" s="185"/>
      <c r="AO689" s="185"/>
      <c r="AP689" s="185"/>
      <c r="AQ689" s="185"/>
      <c r="AR689" s="185"/>
      <c r="AS689" s="185"/>
      <c r="AT689" s="185"/>
      <c r="AU689" s="185"/>
      <c r="AV689" s="185"/>
      <c r="AW689" s="185"/>
      <c r="AX689" s="185"/>
      <c r="AY689" s="185"/>
      <c r="AZ689" s="185"/>
      <c r="BA689" s="185"/>
      <c r="BB689" s="185"/>
      <c r="BC689" s="185"/>
      <c r="BD689" s="185"/>
      <c r="BE689" s="185"/>
      <c r="BF689" s="185"/>
      <c r="BG689" s="185"/>
      <c r="BH689" s="185"/>
      <c r="BI689" s="185"/>
      <c r="BJ689" s="185"/>
    </row>
    <row r="690" spans="1:62" x14ac:dyDescent="0.3">
      <c r="A690" s="184"/>
      <c r="B690" s="223" t="s">
        <v>125</v>
      </c>
      <c r="C690" s="223"/>
      <c r="D690" s="223"/>
      <c r="E690" s="223"/>
      <c r="F690" s="223"/>
      <c r="G690" s="223"/>
      <c r="H690" s="223"/>
      <c r="I690" s="185"/>
      <c r="J690" s="185"/>
      <c r="L690" s="185"/>
      <c r="M690" s="185"/>
      <c r="N690" s="185"/>
      <c r="O690" s="185"/>
      <c r="P690" s="185"/>
      <c r="Q690" s="185"/>
      <c r="R690" s="185"/>
      <c r="S690" s="185"/>
      <c r="U690" s="185"/>
      <c r="V690" s="185"/>
      <c r="X690" s="185"/>
      <c r="Y690" s="185"/>
      <c r="Z690" s="185"/>
      <c r="AA690" s="26"/>
      <c r="AB690" s="185"/>
      <c r="AC690" s="185"/>
      <c r="AD690" s="185"/>
      <c r="AE690" s="185"/>
      <c r="AF690" s="185"/>
      <c r="AH690" s="185"/>
      <c r="AI690" s="185"/>
      <c r="AK690" s="185"/>
      <c r="AL690" s="185"/>
      <c r="AM690" s="185"/>
      <c r="AN690" s="185"/>
      <c r="AO690" s="185"/>
      <c r="AP690" s="185"/>
      <c r="AQ690" s="185"/>
      <c r="AR690" s="185"/>
      <c r="AS690" s="185"/>
      <c r="AT690" s="185"/>
      <c r="AU690" s="185"/>
      <c r="AV690" s="185"/>
      <c r="AW690" s="185"/>
      <c r="AX690" s="185"/>
      <c r="AY690" s="185"/>
      <c r="AZ690" s="185"/>
      <c r="BA690" s="185"/>
      <c r="BB690" s="185"/>
      <c r="BC690" s="185"/>
      <c r="BD690" s="185"/>
      <c r="BE690" s="185"/>
      <c r="BF690" s="185"/>
      <c r="BG690" s="185"/>
      <c r="BH690" s="185"/>
      <c r="BI690" s="185"/>
      <c r="BJ690" s="185"/>
    </row>
    <row r="691" spans="1:62" x14ac:dyDescent="0.3">
      <c r="A691" s="184"/>
      <c r="B691" s="185"/>
      <c r="C691" s="185"/>
      <c r="D691" s="185"/>
      <c r="E691" s="185"/>
      <c r="F691" s="185"/>
      <c r="G691" s="26"/>
      <c r="H691" s="26"/>
      <c r="I691" s="185"/>
      <c r="J691" s="185"/>
      <c r="L691" s="185"/>
      <c r="M691" s="185"/>
      <c r="N691" s="185"/>
      <c r="O691" s="185"/>
      <c r="P691" s="185"/>
      <c r="Q691" s="185"/>
      <c r="R691" s="185"/>
      <c r="S691" s="185"/>
      <c r="U691" s="185"/>
      <c r="V691" s="185"/>
      <c r="X691" s="185"/>
      <c r="Y691" s="185"/>
      <c r="Z691" s="185"/>
      <c r="AA691" s="26"/>
      <c r="AB691" s="185"/>
      <c r="AC691" s="185"/>
      <c r="AD691" s="185"/>
      <c r="AE691" s="185"/>
      <c r="AF691" s="185"/>
      <c r="AH691" s="185"/>
      <c r="AI691" s="185"/>
      <c r="AK691" s="185"/>
      <c r="AL691" s="185"/>
      <c r="AM691" s="185"/>
      <c r="AN691" s="185"/>
      <c r="AO691" s="185"/>
      <c r="AP691" s="185"/>
      <c r="AQ691" s="185"/>
      <c r="AR691" s="185"/>
      <c r="AS691" s="185"/>
      <c r="AT691" s="185"/>
      <c r="AU691" s="185"/>
      <c r="AV691" s="185"/>
      <c r="AW691" s="185"/>
      <c r="AX691" s="185"/>
      <c r="AY691" s="185"/>
      <c r="AZ691" s="185"/>
      <c r="BA691" s="185"/>
      <c r="BB691" s="185"/>
      <c r="BC691" s="185"/>
      <c r="BD691" s="185"/>
      <c r="BE691" s="185"/>
      <c r="BF691" s="185"/>
      <c r="BG691" s="185"/>
      <c r="BH691" s="185"/>
      <c r="BI691" s="185"/>
      <c r="BJ691" s="185"/>
    </row>
    <row r="692" spans="1:62" ht="52" x14ac:dyDescent="0.3">
      <c r="A692" s="19" t="s">
        <v>36</v>
      </c>
      <c r="B692" s="22" t="s">
        <v>19</v>
      </c>
      <c r="C692" s="19" t="s">
        <v>140</v>
      </c>
      <c r="D692" s="185" t="s">
        <v>49</v>
      </c>
      <c r="E692" s="26"/>
      <c r="F692" s="22" t="s">
        <v>19</v>
      </c>
      <c r="G692" s="19" t="s">
        <v>140</v>
      </c>
      <c r="H692" s="185" t="s">
        <v>49</v>
      </c>
      <c r="I692" s="26"/>
      <c r="J692" s="185"/>
      <c r="L692" s="26"/>
      <c r="M692" s="26"/>
      <c r="N692" s="26"/>
      <c r="O692" s="26"/>
      <c r="P692" s="185"/>
      <c r="Q692" s="185"/>
      <c r="R692" s="26"/>
      <c r="S692" s="185"/>
      <c r="T692" s="26"/>
      <c r="U692" s="26"/>
      <c r="V692" s="185"/>
      <c r="W692" s="26"/>
      <c r="X692" s="26"/>
      <c r="Y692" s="185"/>
      <c r="Z692" s="185"/>
      <c r="AA692" s="26"/>
      <c r="AB692" s="26"/>
      <c r="AC692" s="185"/>
      <c r="AD692" s="185"/>
      <c r="AE692" s="26"/>
      <c r="AF692" s="185"/>
      <c r="AG692" s="26"/>
      <c r="AH692" s="26"/>
      <c r="AI692" s="185"/>
      <c r="AJ692" s="26"/>
      <c r="AK692" s="26"/>
      <c r="AL692" s="185"/>
      <c r="AM692" s="26"/>
      <c r="AN692" s="185"/>
      <c r="AO692" s="185"/>
      <c r="AP692" s="185"/>
      <c r="AQ692" s="185"/>
      <c r="AR692" s="185"/>
      <c r="AS692" s="185"/>
      <c r="AT692" s="185"/>
      <c r="AU692" s="185"/>
      <c r="AV692" s="185"/>
      <c r="AW692" s="185"/>
      <c r="AX692" s="185"/>
      <c r="AY692" s="185"/>
      <c r="AZ692" s="185"/>
      <c r="BA692" s="185"/>
      <c r="BB692" s="185"/>
      <c r="BC692" s="185"/>
      <c r="BD692" s="185"/>
      <c r="BE692" s="185"/>
      <c r="BF692" s="185"/>
      <c r="BG692" s="185"/>
      <c r="BH692" s="185"/>
      <c r="BI692" s="185"/>
      <c r="BJ692" s="185"/>
    </row>
    <row r="693" spans="1:62" x14ac:dyDescent="0.3">
      <c r="A693" s="184"/>
      <c r="B693" s="22"/>
      <c r="C693" s="185"/>
      <c r="D693" s="185"/>
      <c r="E693" s="185"/>
      <c r="F693" s="185"/>
      <c r="G693" s="185"/>
      <c r="H693" s="185"/>
      <c r="I693" s="185"/>
      <c r="J693" s="185"/>
      <c r="L693" s="185"/>
      <c r="M693" s="185"/>
      <c r="N693" s="185"/>
      <c r="O693" s="185"/>
      <c r="P693" s="185"/>
      <c r="Q693" s="185"/>
      <c r="R693" s="185"/>
      <c r="S693" s="185"/>
      <c r="U693" s="185"/>
      <c r="V693" s="185"/>
      <c r="X693" s="185"/>
      <c r="Y693" s="185"/>
      <c r="Z693" s="185"/>
      <c r="AA693" s="26"/>
      <c r="AB693" s="185"/>
      <c r="AC693" s="185"/>
      <c r="AD693" s="185"/>
      <c r="AE693" s="185"/>
      <c r="AF693" s="185"/>
      <c r="AH693" s="185"/>
      <c r="AI693" s="185"/>
      <c r="AK693" s="185"/>
      <c r="AL693" s="185"/>
      <c r="AM693" s="185"/>
      <c r="AN693" s="185"/>
      <c r="AO693" s="185"/>
      <c r="AP693" s="185"/>
      <c r="AQ693" s="185"/>
      <c r="AR693" s="185"/>
      <c r="AS693" s="185"/>
      <c r="AT693" s="185"/>
      <c r="AU693" s="185"/>
      <c r="AV693" s="185"/>
      <c r="AW693" s="185"/>
      <c r="AX693" s="185"/>
      <c r="AY693" s="185"/>
      <c r="AZ693" s="185"/>
      <c r="BA693" s="185"/>
      <c r="BB693" s="185"/>
      <c r="BC693" s="185"/>
      <c r="BD693" s="185"/>
      <c r="BE693" s="185"/>
      <c r="BF693" s="185"/>
      <c r="BG693" s="185"/>
      <c r="BH693" s="185"/>
      <c r="BI693" s="185"/>
      <c r="BJ693" s="185"/>
    </row>
    <row r="694" spans="1:62" s="103" customFormat="1" x14ac:dyDescent="0.3">
      <c r="A694" s="184"/>
      <c r="B694" s="223" t="s">
        <v>114</v>
      </c>
      <c r="C694" s="223"/>
      <c r="D694" s="223"/>
      <c r="E694" s="184"/>
      <c r="F694" s="223" t="s">
        <v>115</v>
      </c>
      <c r="G694" s="223"/>
      <c r="H694" s="223"/>
      <c r="I694" s="184"/>
      <c r="J694" s="184"/>
      <c r="K694" s="17"/>
      <c r="L694" s="184"/>
      <c r="M694" s="184"/>
      <c r="N694" s="184"/>
      <c r="O694" s="184"/>
      <c r="P694" s="184"/>
      <c r="Q694" s="184"/>
      <c r="R694" s="184"/>
      <c r="S694" s="184"/>
      <c r="T694" s="187"/>
      <c r="U694" s="184"/>
      <c r="V694" s="184"/>
      <c r="W694" s="187"/>
      <c r="X694" s="184"/>
      <c r="Y694" s="184"/>
      <c r="Z694" s="184"/>
      <c r="AA694" s="27"/>
      <c r="AB694" s="184"/>
      <c r="AC694" s="184"/>
      <c r="AD694" s="184"/>
      <c r="AE694" s="184"/>
      <c r="AF694" s="184"/>
      <c r="AG694" s="187"/>
      <c r="AH694" s="184"/>
      <c r="AI694" s="184"/>
      <c r="AJ694" s="187"/>
      <c r="AK694" s="184"/>
      <c r="AL694" s="184"/>
      <c r="AM694" s="184"/>
      <c r="AN694" s="184"/>
      <c r="AO694" s="184"/>
      <c r="AP694" s="184"/>
      <c r="AQ694" s="184"/>
      <c r="AR694" s="184"/>
      <c r="AS694" s="184"/>
      <c r="AT694" s="184"/>
      <c r="AU694" s="184"/>
      <c r="AV694" s="184"/>
      <c r="AW694" s="184"/>
      <c r="AX694" s="184"/>
      <c r="AY694" s="184"/>
      <c r="AZ694" s="184"/>
      <c r="BA694" s="184"/>
      <c r="BB694" s="184"/>
      <c r="BC694" s="184"/>
      <c r="BD694" s="184"/>
      <c r="BE694" s="184"/>
      <c r="BF694" s="184"/>
      <c r="BG694" s="184"/>
      <c r="BH694" s="184"/>
      <c r="BI694" s="184"/>
      <c r="BJ694" s="184"/>
    </row>
    <row r="695" spans="1:62" x14ac:dyDescent="0.3">
      <c r="A695" s="184"/>
      <c r="B695" s="185"/>
      <c r="C695" s="185"/>
      <c r="D695" s="185"/>
      <c r="E695" s="185"/>
      <c r="F695" s="185"/>
      <c r="G695" s="185"/>
      <c r="H695" s="185"/>
      <c r="I695" s="185"/>
      <c r="J695" s="185"/>
      <c r="L695" s="185"/>
      <c r="M695" s="185"/>
      <c r="N695" s="185"/>
      <c r="O695" s="185"/>
      <c r="P695" s="185"/>
      <c r="Q695" s="185"/>
      <c r="R695" s="185"/>
      <c r="S695" s="185"/>
      <c r="U695" s="185"/>
      <c r="V695" s="185"/>
      <c r="X695" s="185"/>
      <c r="Y695" s="185"/>
      <c r="Z695" s="185"/>
      <c r="AA695" s="26"/>
      <c r="AB695" s="185"/>
      <c r="AC695" s="185"/>
      <c r="AD695" s="185"/>
      <c r="AE695" s="185"/>
      <c r="AF695" s="185"/>
      <c r="AH695" s="185"/>
      <c r="AI695" s="185"/>
      <c r="AK695" s="185"/>
      <c r="AL695" s="185"/>
      <c r="AM695" s="185"/>
      <c r="AN695" s="185"/>
      <c r="AO695" s="185"/>
      <c r="AP695" s="185"/>
      <c r="AQ695" s="185"/>
      <c r="AR695" s="185"/>
      <c r="AS695" s="185"/>
      <c r="AT695" s="185"/>
      <c r="AU695" s="185"/>
      <c r="AV695" s="185"/>
      <c r="AW695" s="185"/>
      <c r="AX695" s="185"/>
      <c r="AY695" s="185"/>
      <c r="AZ695" s="185"/>
      <c r="BA695" s="185"/>
      <c r="BB695" s="185"/>
      <c r="BC695" s="185"/>
      <c r="BD695" s="185"/>
      <c r="BE695" s="185"/>
      <c r="BF695" s="185"/>
      <c r="BG695" s="185"/>
      <c r="BH695" s="185"/>
      <c r="BI695" s="185"/>
      <c r="BJ695" s="185"/>
    </row>
    <row r="696" spans="1:62" x14ac:dyDescent="0.3">
      <c r="A696" s="24">
        <f>A599</f>
        <v>0</v>
      </c>
      <c r="B696" s="86">
        <f>SUM(I599,L599,P599,S599)</f>
        <v>3.9216820282180799E-3</v>
      </c>
      <c r="C696" s="23">
        <f>IFERROR(SUM(K599,N599,R599,U599)/B696,1)</f>
        <v>0.96539506540852582</v>
      </c>
      <c r="D696" s="23">
        <f>ABS(C696-1)*B696*$I$4</f>
        <v>1.3570955007504646E-4</v>
      </c>
      <c r="E696" s="23"/>
      <c r="F696" s="86">
        <f>SUM(B599,E599)</f>
        <v>3.0615372097684557E-3</v>
      </c>
      <c r="G696" s="23">
        <f>SUM(D599,G599)/F696</f>
        <v>1.04432725809833</v>
      </c>
      <c r="H696" s="23">
        <f>ABS(G696-1)*F696*$I$4</f>
        <v>1.3570955007504755E-4</v>
      </c>
      <c r="I696" s="185"/>
      <c r="J696" s="185"/>
      <c r="L696" s="185"/>
      <c r="M696" s="185"/>
      <c r="N696" s="185"/>
      <c r="O696" s="185"/>
      <c r="P696" s="185"/>
      <c r="Q696" s="185"/>
      <c r="R696" s="185"/>
      <c r="S696" s="185"/>
      <c r="U696" s="185"/>
      <c r="V696" s="185"/>
      <c r="X696" s="185"/>
      <c r="Y696" s="185"/>
      <c r="Z696" s="185"/>
      <c r="AA696" s="26"/>
      <c r="AB696" s="185"/>
      <c r="AC696" s="185"/>
      <c r="AD696" s="185"/>
      <c r="AE696" s="185"/>
      <c r="AF696" s="185"/>
      <c r="AH696" s="185"/>
      <c r="AI696" s="185"/>
      <c r="AK696" s="185"/>
      <c r="AL696" s="185"/>
      <c r="AM696" s="185"/>
      <c r="AN696" s="185"/>
      <c r="AO696" s="185"/>
      <c r="AP696" s="185"/>
      <c r="AQ696" s="185"/>
      <c r="AR696" s="185"/>
      <c r="AS696" s="185"/>
      <c r="AT696" s="185"/>
      <c r="AU696" s="185"/>
      <c r="AV696" s="185"/>
      <c r="AW696" s="185"/>
      <c r="AX696" s="185"/>
      <c r="AY696" s="185"/>
      <c r="AZ696" s="185"/>
      <c r="BA696" s="185"/>
      <c r="BB696" s="185"/>
      <c r="BC696" s="185"/>
      <c r="BD696" s="185"/>
      <c r="BE696" s="185"/>
      <c r="BF696" s="185"/>
      <c r="BG696" s="185"/>
      <c r="BH696" s="185"/>
      <c r="BI696" s="185"/>
      <c r="BJ696" s="185"/>
    </row>
    <row r="697" spans="1:62" x14ac:dyDescent="0.3">
      <c r="A697" s="24">
        <f t="shared" ref="A697:A760" si="122">A600</f>
        <v>1</v>
      </c>
      <c r="B697" s="86">
        <f t="shared" ref="B697:B760" si="123">SUM(I600,L600,P600,S600)</f>
        <v>4.1524525892655401E-3</v>
      </c>
      <c r="C697" s="23">
        <f t="shared" ref="C697:C760" si="124">IFERROR(SUM(K600,N600,R600,U600)/B697,1)</f>
        <v>0.95490098888224706</v>
      </c>
      <c r="D697" s="23">
        <f t="shared" ref="D697:D760" si="125">ABS(C697-1)*B697*$I$4</f>
        <v>1.8727150548922858E-4</v>
      </c>
      <c r="E697" s="23"/>
      <c r="F697" s="86">
        <f t="shared" ref="F697:F760" si="126">SUM(B600,E600)</f>
        <v>5.7933616891951466E-3</v>
      </c>
      <c r="G697" s="23">
        <f t="shared" ref="G697:G760" si="127">SUM(D600,G600)/F697</f>
        <v>1.0323251879540849</v>
      </c>
      <c r="H697" s="23">
        <f t="shared" ref="H697:H760" si="128">ABS(G697-1)*F697*$I$4</f>
        <v>1.872715054892279E-4</v>
      </c>
      <c r="I697" s="185"/>
      <c r="J697" s="185"/>
      <c r="L697" s="185"/>
      <c r="M697" s="185"/>
      <c r="N697" s="185"/>
      <c r="O697" s="185"/>
      <c r="P697" s="185"/>
      <c r="Q697" s="185"/>
      <c r="R697" s="185"/>
      <c r="S697" s="185"/>
      <c r="U697" s="185"/>
      <c r="V697" s="185"/>
      <c r="X697" s="185"/>
      <c r="Y697" s="185"/>
      <c r="Z697" s="185"/>
      <c r="AA697" s="26"/>
      <c r="AB697" s="185"/>
      <c r="AC697" s="185"/>
      <c r="AD697" s="185"/>
      <c r="AE697" s="185"/>
      <c r="AF697" s="185"/>
      <c r="AH697" s="185"/>
      <c r="AI697" s="185"/>
      <c r="AK697" s="185"/>
      <c r="AL697" s="185"/>
      <c r="AM697" s="185"/>
      <c r="AN697" s="185"/>
      <c r="AO697" s="185"/>
      <c r="AP697" s="185"/>
      <c r="AQ697" s="185"/>
      <c r="AR697" s="185"/>
      <c r="AS697" s="185"/>
      <c r="AT697" s="185"/>
      <c r="AU697" s="185"/>
      <c r="AV697" s="185"/>
      <c r="AW697" s="185"/>
      <c r="AX697" s="185"/>
      <c r="AY697" s="185"/>
      <c r="AZ697" s="185"/>
      <c r="BA697" s="185"/>
      <c r="BB697" s="185"/>
      <c r="BC697" s="185"/>
      <c r="BD697" s="185"/>
      <c r="BE697" s="185"/>
      <c r="BF697" s="185"/>
      <c r="BG697" s="185"/>
      <c r="BH697" s="185"/>
      <c r="BI697" s="185"/>
      <c r="BJ697" s="185"/>
    </row>
    <row r="698" spans="1:62" x14ac:dyDescent="0.3">
      <c r="A698" s="24">
        <f t="shared" si="122"/>
        <v>2</v>
      </c>
      <c r="B698" s="86">
        <f t="shared" si="123"/>
        <v>3.0847843670238507E-3</v>
      </c>
      <c r="C698" s="23">
        <f t="shared" si="124"/>
        <v>0.94384095748872177</v>
      </c>
      <c r="D698" s="23">
        <f t="shared" si="125"/>
        <v>1.7323853640581894E-4</v>
      </c>
      <c r="E698" s="23"/>
      <c r="F698" s="86">
        <f t="shared" si="126"/>
        <v>7.9516617890161723E-3</v>
      </c>
      <c r="G698" s="23">
        <f t="shared" si="127"/>
        <v>1.0217864568441675</v>
      </c>
      <c r="H698" s="23">
        <f t="shared" si="128"/>
        <v>1.7323853640581631E-4</v>
      </c>
      <c r="I698" s="185"/>
      <c r="J698" s="185"/>
      <c r="L698" s="185"/>
      <c r="M698" s="185"/>
      <c r="N698" s="185"/>
      <c r="O698" s="185"/>
      <c r="P698" s="185"/>
      <c r="Q698" s="185"/>
      <c r="R698" s="185"/>
      <c r="S698" s="185"/>
      <c r="U698" s="185"/>
      <c r="V698" s="185"/>
      <c r="X698" s="185"/>
      <c r="Y698" s="185"/>
      <c r="Z698" s="185"/>
      <c r="AA698" s="26"/>
      <c r="AB698" s="185"/>
      <c r="AC698" s="185"/>
      <c r="AD698" s="185"/>
      <c r="AE698" s="185"/>
      <c r="AF698" s="185"/>
      <c r="AH698" s="185"/>
      <c r="AI698" s="185"/>
      <c r="AK698" s="185"/>
      <c r="AL698" s="185"/>
      <c r="AM698" s="185"/>
      <c r="AN698" s="185"/>
      <c r="AO698" s="185"/>
      <c r="AP698" s="185"/>
      <c r="AQ698" s="185"/>
      <c r="AR698" s="185"/>
      <c r="AS698" s="185"/>
      <c r="AT698" s="185"/>
      <c r="AU698" s="185"/>
      <c r="AV698" s="185"/>
      <c r="AW698" s="185"/>
      <c r="AX698" s="185"/>
      <c r="AY698" s="185"/>
      <c r="AZ698" s="185"/>
      <c r="BA698" s="185"/>
      <c r="BB698" s="185"/>
      <c r="BC698" s="185"/>
      <c r="BD698" s="185"/>
      <c r="BE698" s="185"/>
      <c r="BF698" s="185"/>
      <c r="BG698" s="185"/>
      <c r="BH698" s="185"/>
      <c r="BI698" s="185"/>
      <c r="BJ698" s="185"/>
    </row>
    <row r="699" spans="1:62" x14ac:dyDescent="0.3">
      <c r="A699" s="24">
        <f t="shared" si="122"/>
        <v>3</v>
      </c>
      <c r="B699" s="86">
        <f t="shared" si="123"/>
        <v>2.4032457567559218E-3</v>
      </c>
      <c r="C699" s="23">
        <f t="shared" si="124"/>
        <v>0.93665148427441236</v>
      </c>
      <c r="D699" s="23">
        <f t="shared" si="125"/>
        <v>1.5224205161430427E-4</v>
      </c>
      <c r="E699" s="23"/>
      <c r="F699" s="86">
        <f t="shared" si="126"/>
        <v>7.8422300487651642E-3</v>
      </c>
      <c r="G699" s="23">
        <f t="shared" si="127"/>
        <v>1.0194131070712822</v>
      </c>
      <c r="H699" s="23">
        <f t="shared" si="128"/>
        <v>1.5224205161430465E-4</v>
      </c>
      <c r="I699" s="185"/>
      <c r="J699" s="185"/>
      <c r="L699" s="185"/>
      <c r="M699" s="185"/>
      <c r="N699" s="185"/>
      <c r="O699" s="185"/>
      <c r="P699" s="185"/>
      <c r="Q699" s="185"/>
      <c r="R699" s="185"/>
      <c r="S699" s="185"/>
      <c r="U699" s="185"/>
      <c r="V699" s="185"/>
      <c r="X699" s="185"/>
      <c r="Y699" s="185"/>
      <c r="Z699" s="185"/>
      <c r="AA699" s="26"/>
      <c r="AB699" s="185"/>
      <c r="AC699" s="185"/>
      <c r="AD699" s="185"/>
      <c r="AE699" s="185"/>
      <c r="AF699" s="185"/>
      <c r="AH699" s="185"/>
      <c r="AI699" s="185"/>
      <c r="AK699" s="185"/>
      <c r="AL699" s="185"/>
      <c r="AM699" s="185"/>
      <c r="AN699" s="185"/>
      <c r="AO699" s="185"/>
      <c r="AP699" s="185"/>
      <c r="AQ699" s="185"/>
      <c r="AR699" s="185"/>
      <c r="AS699" s="185"/>
      <c r="AT699" s="185"/>
      <c r="AU699" s="185"/>
      <c r="AV699" s="185"/>
      <c r="AW699" s="185"/>
      <c r="AX699" s="185"/>
      <c r="AY699" s="185"/>
      <c r="AZ699" s="185"/>
      <c r="BA699" s="185"/>
      <c r="BB699" s="185"/>
      <c r="BC699" s="185"/>
      <c r="BD699" s="185"/>
      <c r="BE699" s="185"/>
      <c r="BF699" s="185"/>
      <c r="BG699" s="185"/>
      <c r="BH699" s="185"/>
      <c r="BI699" s="185"/>
      <c r="BJ699" s="185"/>
    </row>
    <row r="700" spans="1:62" x14ac:dyDescent="0.3">
      <c r="A700" s="24">
        <f t="shared" si="122"/>
        <v>4</v>
      </c>
      <c r="B700" s="86">
        <f t="shared" si="123"/>
        <v>1.7571448862065825E-3</v>
      </c>
      <c r="C700" s="23">
        <f t="shared" si="124"/>
        <v>0.93351110690865302</v>
      </c>
      <c r="D700" s="23">
        <f t="shared" si="125"/>
        <v>1.1683061848499651E-4</v>
      </c>
      <c r="E700" s="23"/>
      <c r="F700" s="86">
        <f t="shared" si="126"/>
        <v>7.578573265258853E-3</v>
      </c>
      <c r="G700" s="23">
        <f t="shared" si="127"/>
        <v>1.0154159119923751</v>
      </c>
      <c r="H700" s="23">
        <f t="shared" si="128"/>
        <v>1.168306184849975E-4</v>
      </c>
      <c r="I700" s="185"/>
      <c r="J700" s="185"/>
      <c r="L700" s="185"/>
      <c r="M700" s="185"/>
      <c r="N700" s="185"/>
      <c r="O700" s="185"/>
      <c r="P700" s="185"/>
      <c r="Q700" s="185"/>
      <c r="R700" s="185"/>
      <c r="S700" s="185"/>
      <c r="U700" s="185"/>
      <c r="V700" s="185"/>
      <c r="X700" s="185"/>
      <c r="Y700" s="185"/>
      <c r="Z700" s="185"/>
      <c r="AA700" s="26"/>
      <c r="AB700" s="185"/>
      <c r="AC700" s="185"/>
      <c r="AD700" s="185"/>
      <c r="AE700" s="185"/>
      <c r="AF700" s="185"/>
      <c r="AH700" s="185"/>
      <c r="AI700" s="185"/>
      <c r="AK700" s="185"/>
      <c r="AL700" s="185"/>
      <c r="AM700" s="185"/>
      <c r="AN700" s="185"/>
      <c r="AO700" s="185"/>
      <c r="AP700" s="185"/>
      <c r="AQ700" s="185"/>
      <c r="AR700" s="185"/>
      <c r="AS700" s="185"/>
      <c r="AT700" s="185"/>
      <c r="AU700" s="185"/>
      <c r="AV700" s="185"/>
      <c r="AW700" s="185"/>
      <c r="AX700" s="185"/>
      <c r="AY700" s="185"/>
      <c r="AZ700" s="185"/>
      <c r="BA700" s="185"/>
      <c r="BB700" s="185"/>
      <c r="BC700" s="185"/>
      <c r="BD700" s="185"/>
      <c r="BE700" s="185"/>
      <c r="BF700" s="185"/>
      <c r="BG700" s="185"/>
      <c r="BH700" s="185"/>
      <c r="BI700" s="185"/>
      <c r="BJ700" s="185"/>
    </row>
    <row r="701" spans="1:62" x14ac:dyDescent="0.3">
      <c r="A701" s="24">
        <f t="shared" si="122"/>
        <v>5</v>
      </c>
      <c r="B701" s="86">
        <f t="shared" si="123"/>
        <v>1.7769900204489934E-3</v>
      </c>
      <c r="C701" s="23">
        <f t="shared" si="124"/>
        <v>0.93084040610121743</v>
      </c>
      <c r="D701" s="23">
        <f t="shared" si="125"/>
        <v>1.2289590817644172E-4</v>
      </c>
      <c r="E701" s="185"/>
      <c r="F701" s="86">
        <f t="shared" si="126"/>
        <v>8.7485856798078313E-3</v>
      </c>
      <c r="G701" s="23">
        <f t="shared" si="127"/>
        <v>1.0140475172415686</v>
      </c>
      <c r="H701" s="23">
        <f t="shared" si="128"/>
        <v>1.2289590817644074E-4</v>
      </c>
      <c r="I701" s="185"/>
      <c r="J701" s="185"/>
      <c r="L701" s="185"/>
      <c r="M701" s="185"/>
      <c r="N701" s="185"/>
      <c r="O701" s="185"/>
      <c r="P701" s="185"/>
      <c r="Q701" s="185"/>
      <c r="R701" s="185"/>
      <c r="S701" s="185"/>
      <c r="U701" s="185"/>
      <c r="V701" s="185"/>
      <c r="X701" s="185"/>
      <c r="Y701" s="185"/>
      <c r="Z701" s="185"/>
      <c r="AA701" s="26"/>
      <c r="AB701" s="185"/>
      <c r="AC701" s="185"/>
      <c r="AD701" s="185"/>
      <c r="AE701" s="185"/>
      <c r="AF701" s="185"/>
      <c r="AH701" s="185"/>
      <c r="AI701" s="185"/>
      <c r="AK701" s="185"/>
      <c r="AL701" s="185"/>
      <c r="AM701" s="185"/>
      <c r="AN701" s="185"/>
      <c r="AO701" s="185"/>
      <c r="AP701" s="185"/>
      <c r="AQ701" s="185"/>
      <c r="AR701" s="185"/>
      <c r="AS701" s="185"/>
      <c r="AT701" s="185"/>
      <c r="AU701" s="185"/>
      <c r="AV701" s="185"/>
      <c r="AW701" s="185"/>
      <c r="AX701" s="185"/>
      <c r="AY701" s="185"/>
      <c r="AZ701" s="185"/>
      <c r="BA701" s="185"/>
      <c r="BB701" s="185"/>
      <c r="BC701" s="185"/>
      <c r="BD701" s="185"/>
      <c r="BE701" s="185"/>
      <c r="BF701" s="185"/>
      <c r="BG701" s="185"/>
      <c r="BH701" s="185"/>
      <c r="BI701" s="185"/>
      <c r="BJ701" s="185"/>
    </row>
    <row r="702" spans="1:62" x14ac:dyDescent="0.3">
      <c r="A702" s="24">
        <f t="shared" si="122"/>
        <v>6</v>
      </c>
      <c r="B702" s="86">
        <f t="shared" si="123"/>
        <v>1.5575595361114821E-3</v>
      </c>
      <c r="C702" s="23">
        <f t="shared" si="124"/>
        <v>0.92767199678579604</v>
      </c>
      <c r="D702" s="23">
        <f t="shared" si="125"/>
        <v>1.1265517113418531E-4</v>
      </c>
      <c r="E702" s="185"/>
      <c r="F702" s="86">
        <f t="shared" si="126"/>
        <v>1.0358876572620575E-2</v>
      </c>
      <c r="G702" s="23">
        <f t="shared" si="127"/>
        <v>1.0108752305662123</v>
      </c>
      <c r="H702" s="23">
        <f t="shared" si="128"/>
        <v>1.1265517113418392E-4</v>
      </c>
      <c r="I702" s="185"/>
      <c r="J702" s="185"/>
      <c r="L702" s="185"/>
      <c r="M702" s="185"/>
      <c r="N702" s="185"/>
      <c r="O702" s="185"/>
      <c r="P702" s="185"/>
      <c r="Q702" s="185"/>
      <c r="R702" s="185"/>
      <c r="S702" s="185"/>
      <c r="U702" s="185"/>
      <c r="V702" s="185"/>
      <c r="X702" s="185"/>
      <c r="Y702" s="185"/>
      <c r="Z702" s="185"/>
      <c r="AA702" s="26"/>
      <c r="AB702" s="185"/>
      <c r="AC702" s="185"/>
      <c r="AD702" s="185"/>
      <c r="AE702" s="185"/>
      <c r="AF702" s="185"/>
      <c r="AH702" s="185"/>
      <c r="AI702" s="185"/>
      <c r="AK702" s="185"/>
      <c r="AL702" s="185"/>
      <c r="AM702" s="185"/>
      <c r="AN702" s="185"/>
      <c r="AO702" s="185"/>
      <c r="AP702" s="185"/>
      <c r="AQ702" s="185"/>
      <c r="AR702" s="185"/>
      <c r="AS702" s="185"/>
      <c r="AT702" s="185"/>
      <c r="AU702" s="185"/>
      <c r="AV702" s="185"/>
      <c r="AW702" s="185"/>
      <c r="AX702" s="185"/>
      <c r="AY702" s="185"/>
      <c r="AZ702" s="185"/>
      <c r="BA702" s="185"/>
      <c r="BB702" s="185"/>
      <c r="BC702" s="185"/>
      <c r="BD702" s="185"/>
      <c r="BE702" s="185"/>
      <c r="BF702" s="185"/>
      <c r="BG702" s="185"/>
      <c r="BH702" s="185"/>
      <c r="BI702" s="185"/>
      <c r="BJ702" s="185"/>
    </row>
    <row r="703" spans="1:62" x14ac:dyDescent="0.3">
      <c r="A703" s="24">
        <f t="shared" si="122"/>
        <v>7</v>
      </c>
      <c r="B703" s="86">
        <f t="shared" si="123"/>
        <v>1.0537766282720019E-3</v>
      </c>
      <c r="C703" s="23">
        <f t="shared" si="124"/>
        <v>0.92430254040953719</v>
      </c>
      <c r="D703" s="23">
        <f t="shared" si="125"/>
        <v>7.9768213735994018E-5</v>
      </c>
      <c r="F703" s="86">
        <f t="shared" si="126"/>
        <v>1.1663552398100196E-2</v>
      </c>
      <c r="G703" s="23">
        <f t="shared" si="127"/>
        <v>1.0068391010742996</v>
      </c>
      <c r="H703" s="23">
        <f t="shared" si="128"/>
        <v>7.9768213735997148E-5</v>
      </c>
      <c r="I703" s="185"/>
      <c r="J703" s="185"/>
      <c r="L703" s="185"/>
      <c r="M703" s="185"/>
      <c r="N703" s="185"/>
      <c r="O703" s="185"/>
      <c r="P703" s="185"/>
      <c r="Q703" s="185"/>
      <c r="R703" s="185"/>
      <c r="S703" s="185"/>
      <c r="U703" s="185"/>
      <c r="V703" s="185"/>
      <c r="X703" s="185"/>
      <c r="Y703" s="185"/>
      <c r="Z703" s="185"/>
      <c r="AA703" s="26"/>
      <c r="AB703" s="185"/>
      <c r="AC703" s="185"/>
      <c r="AD703" s="185"/>
      <c r="AE703" s="185"/>
      <c r="AF703" s="185"/>
      <c r="AH703" s="185"/>
      <c r="AI703" s="185"/>
      <c r="AK703" s="185"/>
      <c r="AL703" s="185"/>
      <c r="AM703" s="185"/>
      <c r="AN703" s="185"/>
      <c r="AO703" s="185"/>
      <c r="AP703" s="185"/>
      <c r="AQ703" s="185"/>
      <c r="AR703" s="185"/>
      <c r="AS703" s="185"/>
      <c r="AT703" s="185"/>
      <c r="AU703" s="185"/>
      <c r="AV703" s="185"/>
      <c r="AW703" s="185"/>
      <c r="AX703" s="185"/>
      <c r="AY703" s="185"/>
      <c r="AZ703" s="185"/>
      <c r="BA703" s="185"/>
      <c r="BB703" s="185"/>
      <c r="BC703" s="185"/>
      <c r="BD703" s="185"/>
      <c r="BE703" s="185"/>
      <c r="BF703" s="185"/>
      <c r="BG703" s="185"/>
      <c r="BH703" s="185"/>
      <c r="BI703" s="185"/>
      <c r="BJ703" s="185"/>
    </row>
    <row r="704" spans="1:62" x14ac:dyDescent="0.3">
      <c r="A704" s="24">
        <f t="shared" si="122"/>
        <v>8</v>
      </c>
      <c r="B704" s="86">
        <f t="shared" si="123"/>
        <v>6.9202818122463179E-4</v>
      </c>
      <c r="C704" s="23">
        <f t="shared" si="124"/>
        <v>0.92331479890143264</v>
      </c>
      <c r="D704" s="23">
        <f t="shared" si="125"/>
        <v>5.3068320243086702E-5</v>
      </c>
      <c r="F704" s="86">
        <f t="shared" si="126"/>
        <v>1.2564237990787888E-2</v>
      </c>
      <c r="G704" s="23">
        <f t="shared" si="127"/>
        <v>1.004223759553265</v>
      </c>
      <c r="H704" s="23">
        <f t="shared" si="128"/>
        <v>5.3068320243085875E-5</v>
      </c>
      <c r="I704" s="185"/>
      <c r="J704" s="185"/>
      <c r="L704" s="185"/>
      <c r="M704" s="185"/>
      <c r="N704" s="185"/>
      <c r="O704" s="185"/>
      <c r="P704" s="185"/>
      <c r="Q704" s="185"/>
      <c r="R704" s="185"/>
      <c r="S704" s="185"/>
      <c r="U704" s="185"/>
      <c r="V704" s="185"/>
      <c r="X704" s="185"/>
      <c r="Y704" s="185"/>
      <c r="Z704" s="185"/>
      <c r="AA704" s="26"/>
      <c r="AB704" s="185"/>
      <c r="AC704" s="185"/>
      <c r="AD704" s="185"/>
      <c r="AE704" s="185"/>
      <c r="AF704" s="185"/>
      <c r="AH704" s="185"/>
      <c r="AI704" s="185"/>
      <c r="AK704" s="185"/>
      <c r="AL704" s="185"/>
      <c r="AM704" s="185"/>
      <c r="AN704" s="185"/>
      <c r="AO704" s="185"/>
      <c r="AP704" s="185"/>
      <c r="AQ704" s="185"/>
      <c r="AR704" s="185"/>
      <c r="AS704" s="185"/>
      <c r="AT704" s="185"/>
      <c r="AU704" s="185"/>
      <c r="AV704" s="185"/>
      <c r="AW704" s="185"/>
      <c r="AX704" s="185"/>
      <c r="AY704" s="185"/>
      <c r="AZ704" s="185"/>
      <c r="BA704" s="185"/>
      <c r="BB704" s="185"/>
      <c r="BC704" s="185"/>
      <c r="BD704" s="185"/>
      <c r="BE704" s="185"/>
      <c r="BF704" s="185"/>
      <c r="BG704" s="185"/>
      <c r="BH704" s="185"/>
      <c r="BI704" s="185"/>
      <c r="BJ704" s="185"/>
    </row>
    <row r="705" spans="1:62" x14ac:dyDescent="0.3">
      <c r="A705" s="24">
        <f t="shared" si="122"/>
        <v>9</v>
      </c>
      <c r="B705" s="86">
        <f t="shared" si="123"/>
        <v>0</v>
      </c>
      <c r="C705" s="23">
        <f t="shared" si="124"/>
        <v>1</v>
      </c>
      <c r="D705" s="23">
        <f t="shared" si="125"/>
        <v>0</v>
      </c>
      <c r="F705" s="86">
        <f t="shared" si="126"/>
        <v>1.5745696511764055E-2</v>
      </c>
      <c r="G705" s="23">
        <f t="shared" si="127"/>
        <v>1</v>
      </c>
      <c r="H705" s="23">
        <f t="shared" si="128"/>
        <v>0</v>
      </c>
      <c r="I705" s="185"/>
      <c r="J705" s="185"/>
      <c r="L705" s="185"/>
      <c r="M705" s="185"/>
      <c r="N705" s="185"/>
      <c r="O705" s="185"/>
      <c r="P705" s="185"/>
      <c r="Q705" s="185"/>
      <c r="R705" s="185"/>
      <c r="S705" s="185"/>
      <c r="U705" s="185"/>
      <c r="V705" s="185"/>
      <c r="X705" s="185"/>
      <c r="Y705" s="185"/>
      <c r="Z705" s="185"/>
      <c r="AA705" s="26"/>
      <c r="AB705" s="185"/>
      <c r="AC705" s="185"/>
      <c r="AD705" s="185"/>
      <c r="AE705" s="185"/>
      <c r="AF705" s="185"/>
      <c r="AH705" s="185"/>
      <c r="AI705" s="185"/>
      <c r="AK705" s="185"/>
      <c r="AL705" s="185"/>
      <c r="AM705" s="185"/>
      <c r="AN705" s="185"/>
      <c r="AO705" s="185"/>
      <c r="AP705" s="185"/>
      <c r="AQ705" s="185"/>
      <c r="AR705" s="185"/>
      <c r="AS705" s="185"/>
      <c r="AT705" s="185"/>
      <c r="AU705" s="185"/>
      <c r="AV705" s="185"/>
      <c r="AW705" s="185"/>
      <c r="AX705" s="185"/>
      <c r="AY705" s="185"/>
      <c r="AZ705" s="185"/>
      <c r="BA705" s="185"/>
      <c r="BB705" s="185"/>
      <c r="BC705" s="185"/>
      <c r="BD705" s="185"/>
      <c r="BE705" s="185"/>
      <c r="BF705" s="185"/>
      <c r="BG705" s="185"/>
      <c r="BH705" s="185"/>
      <c r="BI705" s="185"/>
      <c r="BJ705" s="185"/>
    </row>
    <row r="706" spans="1:62" x14ac:dyDescent="0.3">
      <c r="A706" s="24">
        <f t="shared" si="122"/>
        <v>10</v>
      </c>
      <c r="B706" s="86">
        <f t="shared" si="123"/>
        <v>0</v>
      </c>
      <c r="C706" s="23">
        <f t="shared" si="124"/>
        <v>1</v>
      </c>
      <c r="D706" s="23">
        <f t="shared" si="125"/>
        <v>0</v>
      </c>
      <c r="F706" s="86">
        <f t="shared" si="126"/>
        <v>1.3160726025731201E-2</v>
      </c>
      <c r="G706" s="23">
        <f t="shared" si="127"/>
        <v>1</v>
      </c>
      <c r="H706" s="23">
        <f t="shared" si="128"/>
        <v>0</v>
      </c>
      <c r="I706" s="185"/>
      <c r="J706" s="185"/>
      <c r="L706" s="185"/>
      <c r="M706" s="185"/>
      <c r="N706" s="185"/>
      <c r="O706" s="185"/>
      <c r="P706" s="185"/>
      <c r="Q706" s="185"/>
      <c r="R706" s="185"/>
      <c r="S706" s="185"/>
      <c r="U706" s="185"/>
      <c r="V706" s="185"/>
      <c r="X706" s="185"/>
      <c r="Y706" s="185"/>
      <c r="Z706" s="185"/>
      <c r="AA706" s="26"/>
      <c r="AB706" s="185"/>
      <c r="AC706" s="185"/>
      <c r="AD706" s="185"/>
      <c r="AE706" s="185"/>
      <c r="AF706" s="185"/>
      <c r="AH706" s="185"/>
      <c r="AI706" s="185"/>
      <c r="AK706" s="185"/>
      <c r="AL706" s="185"/>
      <c r="AM706" s="185"/>
      <c r="AN706" s="185"/>
      <c r="AO706" s="185"/>
      <c r="AP706" s="185"/>
      <c r="AQ706" s="185"/>
      <c r="AR706" s="185"/>
      <c r="AS706" s="185"/>
      <c r="AT706" s="185"/>
      <c r="AU706" s="185"/>
      <c r="AV706" s="185"/>
      <c r="AW706" s="185"/>
      <c r="AX706" s="185"/>
      <c r="AY706" s="185"/>
      <c r="AZ706" s="185"/>
      <c r="BA706" s="185"/>
      <c r="BB706" s="185"/>
      <c r="BC706" s="185"/>
      <c r="BD706" s="185"/>
      <c r="BE706" s="185"/>
      <c r="BF706" s="185"/>
      <c r="BG706" s="185"/>
      <c r="BH706" s="185"/>
      <c r="BI706" s="185"/>
      <c r="BJ706" s="185"/>
    </row>
    <row r="707" spans="1:62" x14ac:dyDescent="0.3">
      <c r="A707" s="24">
        <f t="shared" si="122"/>
        <v>11</v>
      </c>
      <c r="B707" s="86">
        <f t="shared" si="123"/>
        <v>0</v>
      </c>
      <c r="C707" s="23">
        <f t="shared" si="124"/>
        <v>1</v>
      </c>
      <c r="D707" s="23">
        <f t="shared" si="125"/>
        <v>0</v>
      </c>
      <c r="F707" s="86">
        <f t="shared" si="126"/>
        <v>1.3461805062380344E-2</v>
      </c>
      <c r="G707" s="23">
        <f t="shared" si="127"/>
        <v>1</v>
      </c>
      <c r="H707" s="23">
        <f t="shared" si="128"/>
        <v>0</v>
      </c>
      <c r="I707" s="185"/>
      <c r="J707" s="185"/>
      <c r="L707" s="185"/>
      <c r="M707" s="185"/>
      <c r="N707" s="185"/>
      <c r="O707" s="185"/>
      <c r="P707" s="185"/>
      <c r="Q707" s="185"/>
      <c r="R707" s="185"/>
      <c r="S707" s="185"/>
      <c r="U707" s="185"/>
      <c r="V707" s="185"/>
      <c r="X707" s="185"/>
      <c r="Y707" s="185"/>
      <c r="Z707" s="185"/>
      <c r="AA707" s="26"/>
      <c r="AB707" s="185"/>
      <c r="AC707" s="185"/>
      <c r="AD707" s="185"/>
      <c r="AE707" s="185"/>
      <c r="AF707" s="185"/>
      <c r="AH707" s="185"/>
      <c r="AI707" s="185"/>
      <c r="AK707" s="185"/>
      <c r="AL707" s="185"/>
      <c r="AM707" s="185"/>
      <c r="AN707" s="185"/>
      <c r="AO707" s="185"/>
      <c r="AP707" s="185"/>
      <c r="AQ707" s="185"/>
      <c r="AR707" s="185"/>
      <c r="AS707" s="185"/>
      <c r="AT707" s="185"/>
      <c r="AU707" s="185"/>
      <c r="AV707" s="185"/>
      <c r="AW707" s="185"/>
      <c r="AX707" s="185"/>
      <c r="AY707" s="185"/>
      <c r="AZ707" s="185"/>
      <c r="BA707" s="185"/>
      <c r="BB707" s="185"/>
      <c r="BC707" s="185"/>
      <c r="BD707" s="185"/>
      <c r="BE707" s="185"/>
      <c r="BF707" s="185"/>
      <c r="BG707" s="185"/>
      <c r="BH707" s="185"/>
      <c r="BI707" s="185"/>
      <c r="BJ707" s="185"/>
    </row>
    <row r="708" spans="1:62" x14ac:dyDescent="0.3">
      <c r="A708" s="24">
        <f t="shared" si="122"/>
        <v>12</v>
      </c>
      <c r="B708" s="86">
        <f t="shared" si="123"/>
        <v>0</v>
      </c>
      <c r="C708" s="23">
        <f t="shared" si="124"/>
        <v>1</v>
      </c>
      <c r="D708" s="23">
        <f t="shared" si="125"/>
        <v>0</v>
      </c>
      <c r="F708" s="86">
        <f t="shared" si="126"/>
        <v>1.3034567672333019E-2</v>
      </c>
      <c r="G708" s="23">
        <f t="shared" si="127"/>
        <v>1</v>
      </c>
      <c r="H708" s="23">
        <f t="shared" si="128"/>
        <v>0</v>
      </c>
      <c r="I708" s="185"/>
      <c r="J708" s="185"/>
      <c r="L708" s="185"/>
      <c r="M708" s="185"/>
      <c r="N708" s="185"/>
      <c r="O708" s="185"/>
      <c r="P708" s="185"/>
      <c r="Q708" s="185"/>
      <c r="R708" s="185"/>
      <c r="S708" s="185"/>
      <c r="U708" s="185"/>
      <c r="V708" s="185"/>
      <c r="X708" s="185"/>
      <c r="Y708" s="185"/>
      <c r="Z708" s="185"/>
      <c r="AA708" s="26"/>
      <c r="AB708" s="185"/>
      <c r="AC708" s="185"/>
      <c r="AD708" s="185"/>
      <c r="AE708" s="185"/>
      <c r="AF708" s="185"/>
      <c r="AH708" s="185"/>
      <c r="AI708" s="185"/>
      <c r="AK708" s="185"/>
      <c r="AL708" s="185"/>
      <c r="AM708" s="185"/>
      <c r="AN708" s="185"/>
      <c r="AO708" s="185"/>
      <c r="AP708" s="185"/>
      <c r="AQ708" s="185"/>
      <c r="AR708" s="185"/>
      <c r="AS708" s="185"/>
      <c r="AT708" s="185"/>
      <c r="AU708" s="185"/>
      <c r="AV708" s="185"/>
      <c r="AW708" s="185"/>
      <c r="AX708" s="185"/>
      <c r="AY708" s="185"/>
      <c r="AZ708" s="185"/>
      <c r="BA708" s="185"/>
      <c r="BB708" s="185"/>
      <c r="BC708" s="185"/>
      <c r="BD708" s="185"/>
      <c r="BE708" s="185"/>
      <c r="BF708" s="185"/>
      <c r="BG708" s="185"/>
      <c r="BH708" s="185"/>
      <c r="BI708" s="185"/>
      <c r="BJ708" s="185"/>
    </row>
    <row r="709" spans="1:62" x14ac:dyDescent="0.3">
      <c r="A709" s="24">
        <f t="shared" si="122"/>
        <v>13</v>
      </c>
      <c r="B709" s="86">
        <f t="shared" si="123"/>
        <v>0</v>
      </c>
      <c r="C709" s="23">
        <f t="shared" si="124"/>
        <v>1</v>
      </c>
      <c r="D709" s="23">
        <f t="shared" si="125"/>
        <v>0</v>
      </c>
      <c r="F709" s="86">
        <f t="shared" si="126"/>
        <v>1.3539201085925746E-2</v>
      </c>
      <c r="G709" s="23">
        <f t="shared" si="127"/>
        <v>1</v>
      </c>
      <c r="H709" s="23">
        <f t="shared" si="128"/>
        <v>0</v>
      </c>
      <c r="I709" s="185"/>
      <c r="J709" s="185"/>
      <c r="L709" s="185"/>
      <c r="M709" s="185"/>
      <c r="N709" s="185"/>
      <c r="O709" s="185"/>
      <c r="P709" s="185"/>
      <c r="Q709" s="185"/>
      <c r="R709" s="185"/>
      <c r="S709" s="185"/>
      <c r="U709" s="185"/>
      <c r="V709" s="185"/>
      <c r="X709" s="185"/>
      <c r="Y709" s="185"/>
      <c r="Z709" s="185"/>
      <c r="AA709" s="26"/>
      <c r="AB709" s="185"/>
      <c r="AC709" s="185"/>
      <c r="AD709" s="185"/>
      <c r="AE709" s="185"/>
      <c r="AF709" s="185"/>
      <c r="AH709" s="185"/>
      <c r="AI709" s="185"/>
      <c r="AK709" s="185"/>
      <c r="AL709" s="185"/>
      <c r="AM709" s="185"/>
      <c r="AN709" s="185"/>
      <c r="AO709" s="185"/>
      <c r="AP709" s="185"/>
      <c r="AQ709" s="185"/>
      <c r="AR709" s="185"/>
      <c r="AS709" s="185"/>
      <c r="AT709" s="185"/>
      <c r="AU709" s="185"/>
      <c r="AV709" s="185"/>
      <c r="AW709" s="185"/>
      <c r="AX709" s="185"/>
      <c r="AY709" s="185"/>
      <c r="AZ709" s="185"/>
      <c r="BA709" s="185"/>
      <c r="BB709" s="185"/>
      <c r="BC709" s="185"/>
      <c r="BD709" s="185"/>
      <c r="BE709" s="185"/>
      <c r="BF709" s="185"/>
      <c r="BG709" s="185"/>
      <c r="BH709" s="185"/>
      <c r="BI709" s="185"/>
      <c r="BJ709" s="185"/>
    </row>
    <row r="710" spans="1:62" x14ac:dyDescent="0.3">
      <c r="A710" s="24">
        <f t="shared" si="122"/>
        <v>14</v>
      </c>
      <c r="B710" s="86">
        <f t="shared" si="123"/>
        <v>0</v>
      </c>
      <c r="C710" s="23">
        <f t="shared" si="124"/>
        <v>1</v>
      </c>
      <c r="D710" s="23">
        <f t="shared" si="125"/>
        <v>0</v>
      </c>
      <c r="F710" s="86">
        <f t="shared" si="126"/>
        <v>1.354260310893873E-2</v>
      </c>
      <c r="G710" s="23">
        <f t="shared" si="127"/>
        <v>1</v>
      </c>
      <c r="H710" s="23">
        <f t="shared" si="128"/>
        <v>0</v>
      </c>
      <c r="I710" s="185"/>
      <c r="J710" s="185"/>
      <c r="L710" s="185"/>
      <c r="M710" s="185"/>
      <c r="N710" s="185"/>
      <c r="O710" s="185"/>
      <c r="P710" s="185"/>
      <c r="Q710" s="185"/>
      <c r="R710" s="185"/>
      <c r="S710" s="185"/>
      <c r="U710" s="185"/>
      <c r="V710" s="185"/>
      <c r="X710" s="185"/>
      <c r="Y710" s="185"/>
      <c r="Z710" s="185"/>
      <c r="AA710" s="26"/>
      <c r="AB710" s="185"/>
      <c r="AC710" s="185"/>
      <c r="AD710" s="185"/>
      <c r="AE710" s="185"/>
      <c r="AF710" s="185"/>
      <c r="AH710" s="185"/>
      <c r="AI710" s="185"/>
      <c r="AK710" s="185"/>
      <c r="AL710" s="185"/>
      <c r="AM710" s="185"/>
      <c r="AN710" s="185"/>
      <c r="AO710" s="185"/>
      <c r="AP710" s="185"/>
      <c r="AQ710" s="185"/>
      <c r="AR710" s="185"/>
      <c r="AS710" s="185"/>
      <c r="AT710" s="185"/>
      <c r="AU710" s="185"/>
      <c r="AV710" s="185"/>
      <c r="AW710" s="185"/>
      <c r="AX710" s="185"/>
      <c r="AY710" s="185"/>
      <c r="AZ710" s="185"/>
      <c r="BA710" s="185"/>
      <c r="BB710" s="185"/>
      <c r="BC710" s="185"/>
      <c r="BD710" s="185"/>
      <c r="BE710" s="185"/>
      <c r="BF710" s="185"/>
      <c r="BG710" s="185"/>
      <c r="BH710" s="185"/>
      <c r="BI710" s="185"/>
      <c r="BJ710" s="185"/>
    </row>
    <row r="711" spans="1:62" x14ac:dyDescent="0.3">
      <c r="A711" s="24">
        <f t="shared" si="122"/>
        <v>15</v>
      </c>
      <c r="B711" s="86">
        <f t="shared" si="123"/>
        <v>0</v>
      </c>
      <c r="C711" s="23">
        <f t="shared" si="124"/>
        <v>1</v>
      </c>
      <c r="D711" s="23">
        <f t="shared" si="125"/>
        <v>0</v>
      </c>
      <c r="F711" s="86">
        <f t="shared" si="126"/>
        <v>1.4010381273224123E-2</v>
      </c>
      <c r="G711" s="23">
        <f t="shared" si="127"/>
        <v>1</v>
      </c>
      <c r="H711" s="23">
        <f t="shared" si="128"/>
        <v>0</v>
      </c>
      <c r="I711" s="185"/>
      <c r="J711" s="185"/>
      <c r="L711" s="185"/>
      <c r="M711" s="185"/>
      <c r="N711" s="185"/>
      <c r="O711" s="185"/>
      <c r="P711" s="185"/>
      <c r="Q711" s="185"/>
      <c r="R711" s="185"/>
      <c r="S711" s="185"/>
      <c r="U711" s="185"/>
      <c r="V711" s="185"/>
      <c r="X711" s="185"/>
      <c r="Y711" s="185"/>
      <c r="Z711" s="185"/>
      <c r="AA711" s="26"/>
      <c r="AB711" s="185"/>
      <c r="AC711" s="185"/>
      <c r="AD711" s="185"/>
      <c r="AE711" s="185"/>
      <c r="AF711" s="185"/>
      <c r="AH711" s="185"/>
      <c r="AI711" s="185"/>
      <c r="AK711" s="185"/>
      <c r="AL711" s="185"/>
      <c r="AM711" s="185"/>
      <c r="AN711" s="185"/>
      <c r="AO711" s="185"/>
      <c r="AP711" s="185"/>
      <c r="AQ711" s="185"/>
      <c r="AR711" s="185"/>
      <c r="AS711" s="185"/>
      <c r="AT711" s="185"/>
      <c r="AU711" s="185"/>
      <c r="AV711" s="185"/>
      <c r="AW711" s="185"/>
      <c r="AX711" s="185"/>
      <c r="AY711" s="185"/>
      <c r="AZ711" s="185"/>
      <c r="BA711" s="185"/>
      <c r="BB711" s="185"/>
      <c r="BC711" s="185"/>
      <c r="BD711" s="185"/>
      <c r="BE711" s="185"/>
      <c r="BF711" s="185"/>
      <c r="BG711" s="185"/>
      <c r="BH711" s="185"/>
      <c r="BI711" s="185"/>
      <c r="BJ711" s="185"/>
    </row>
    <row r="712" spans="1:62" x14ac:dyDescent="0.3">
      <c r="A712" s="24">
        <f t="shared" si="122"/>
        <v>16</v>
      </c>
      <c r="B712" s="86">
        <f t="shared" si="123"/>
        <v>0</v>
      </c>
      <c r="C712" s="23">
        <f t="shared" si="124"/>
        <v>1</v>
      </c>
      <c r="D712" s="23">
        <f t="shared" si="125"/>
        <v>0</v>
      </c>
      <c r="F712" s="86">
        <f t="shared" si="126"/>
        <v>1.3938088284198197E-2</v>
      </c>
      <c r="G712" s="23">
        <f t="shared" si="127"/>
        <v>1</v>
      </c>
      <c r="H712" s="23">
        <f t="shared" si="128"/>
        <v>0</v>
      </c>
      <c r="I712" s="185"/>
      <c r="J712" s="185"/>
      <c r="L712" s="185"/>
      <c r="M712" s="185"/>
      <c r="N712" s="185"/>
      <c r="O712" s="185"/>
      <c r="P712" s="185"/>
      <c r="Q712" s="185"/>
      <c r="R712" s="185"/>
      <c r="S712" s="185"/>
      <c r="U712" s="185"/>
      <c r="V712" s="185"/>
      <c r="X712" s="185"/>
      <c r="Y712" s="185"/>
      <c r="Z712" s="185"/>
      <c r="AA712" s="26"/>
      <c r="AB712" s="185"/>
      <c r="AC712" s="185"/>
      <c r="AD712" s="185"/>
      <c r="AE712" s="185"/>
      <c r="AF712" s="185"/>
      <c r="AH712" s="185"/>
      <c r="AI712" s="185"/>
      <c r="AK712" s="185"/>
      <c r="AL712" s="185"/>
      <c r="AM712" s="185"/>
      <c r="AN712" s="185"/>
      <c r="AO712" s="185"/>
      <c r="AP712" s="185"/>
      <c r="AQ712" s="185"/>
      <c r="AR712" s="185"/>
      <c r="AS712" s="185"/>
      <c r="AT712" s="185"/>
      <c r="AU712" s="185"/>
      <c r="AV712" s="185"/>
      <c r="AW712" s="185"/>
      <c r="AX712" s="185"/>
      <c r="AY712" s="185"/>
      <c r="AZ712" s="185"/>
      <c r="BA712" s="185"/>
      <c r="BB712" s="185"/>
      <c r="BC712" s="185"/>
      <c r="BD712" s="185"/>
      <c r="BE712" s="185"/>
      <c r="BF712" s="185"/>
      <c r="BG712" s="185"/>
      <c r="BH712" s="185"/>
      <c r="BI712" s="185"/>
      <c r="BJ712" s="185"/>
    </row>
    <row r="713" spans="1:62" x14ac:dyDescent="0.3">
      <c r="A713" s="24">
        <f t="shared" si="122"/>
        <v>17</v>
      </c>
      <c r="B713" s="86">
        <f t="shared" si="123"/>
        <v>0</v>
      </c>
      <c r="C713" s="23">
        <f t="shared" si="124"/>
        <v>1</v>
      </c>
      <c r="D713" s="23">
        <f t="shared" si="125"/>
        <v>0</v>
      </c>
      <c r="F713" s="86">
        <f t="shared" si="126"/>
        <v>1.3742755462869329E-2</v>
      </c>
      <c r="G713" s="23">
        <f t="shared" si="127"/>
        <v>1</v>
      </c>
      <c r="H713" s="23">
        <f t="shared" si="128"/>
        <v>0</v>
      </c>
      <c r="I713" s="185"/>
      <c r="J713" s="185"/>
      <c r="L713" s="185"/>
      <c r="M713" s="185"/>
      <c r="N713" s="185"/>
      <c r="O713" s="185"/>
      <c r="P713" s="185"/>
      <c r="Q713" s="185"/>
      <c r="R713" s="185"/>
      <c r="S713" s="185"/>
      <c r="U713" s="185"/>
      <c r="V713" s="185"/>
      <c r="X713" s="185"/>
      <c r="Y713" s="185"/>
      <c r="Z713" s="185"/>
      <c r="AA713" s="26"/>
      <c r="AB713" s="185"/>
      <c r="AC713" s="185"/>
      <c r="AD713" s="185"/>
      <c r="AE713" s="185"/>
      <c r="AF713" s="185"/>
      <c r="AH713" s="185"/>
      <c r="AI713" s="185"/>
      <c r="AK713" s="185"/>
      <c r="AL713" s="185"/>
      <c r="AM713" s="185"/>
      <c r="AN713" s="185"/>
      <c r="AO713" s="185"/>
      <c r="AP713" s="185"/>
      <c r="AQ713" s="185"/>
      <c r="AR713" s="185"/>
      <c r="AS713" s="185"/>
      <c r="AT713" s="185"/>
      <c r="AU713" s="185"/>
      <c r="AV713" s="185"/>
      <c r="AW713" s="185"/>
      <c r="AX713" s="185"/>
      <c r="AY713" s="185"/>
      <c r="AZ713" s="185"/>
      <c r="BA713" s="185"/>
      <c r="BB713" s="185"/>
      <c r="BC713" s="185"/>
      <c r="BD713" s="185"/>
      <c r="BE713" s="185"/>
      <c r="BF713" s="185"/>
      <c r="BG713" s="185"/>
      <c r="BH713" s="185"/>
      <c r="BI713" s="185"/>
      <c r="BJ713" s="185"/>
    </row>
    <row r="714" spans="1:62" x14ac:dyDescent="0.3">
      <c r="A714" s="24">
        <f t="shared" si="122"/>
        <v>18</v>
      </c>
      <c r="B714" s="86">
        <f t="shared" si="123"/>
        <v>0</v>
      </c>
      <c r="C714" s="23">
        <f t="shared" si="124"/>
        <v>1</v>
      </c>
      <c r="D714" s="23">
        <f t="shared" si="125"/>
        <v>0</v>
      </c>
      <c r="F714" s="86">
        <f t="shared" si="126"/>
        <v>1.3322605620765721E-2</v>
      </c>
      <c r="G714" s="23">
        <f t="shared" si="127"/>
        <v>1</v>
      </c>
      <c r="H714" s="23">
        <f t="shared" si="128"/>
        <v>0</v>
      </c>
      <c r="I714" s="185"/>
      <c r="J714" s="185"/>
      <c r="L714" s="185"/>
      <c r="M714" s="185"/>
      <c r="N714" s="185"/>
      <c r="O714" s="185"/>
      <c r="P714" s="185"/>
      <c r="Q714" s="185"/>
      <c r="R714" s="185"/>
      <c r="S714" s="185"/>
      <c r="U714" s="185"/>
      <c r="V714" s="185"/>
      <c r="X714" s="185"/>
      <c r="Y714" s="185"/>
      <c r="Z714" s="185"/>
      <c r="AA714" s="26"/>
      <c r="AB714" s="185"/>
      <c r="AC714" s="185"/>
      <c r="AD714" s="185"/>
      <c r="AE714" s="185"/>
      <c r="AF714" s="185"/>
      <c r="AH714" s="185"/>
      <c r="AI714" s="185"/>
      <c r="AK714" s="185"/>
      <c r="AL714" s="185"/>
      <c r="AM714" s="185"/>
      <c r="AN714" s="185"/>
      <c r="AO714" s="185"/>
      <c r="AP714" s="185"/>
      <c r="AQ714" s="185"/>
      <c r="AR714" s="185"/>
      <c r="AS714" s="185"/>
      <c r="AT714" s="185"/>
      <c r="AU714" s="185"/>
      <c r="AV714" s="185"/>
      <c r="AW714" s="185"/>
      <c r="AX714" s="185"/>
      <c r="AY714" s="185"/>
      <c r="AZ714" s="185"/>
      <c r="BA714" s="185"/>
      <c r="BB714" s="185"/>
      <c r="BC714" s="185"/>
      <c r="BD714" s="185"/>
      <c r="BE714" s="185"/>
      <c r="BF714" s="185"/>
      <c r="BG714" s="185"/>
      <c r="BH714" s="185"/>
      <c r="BI714" s="185"/>
      <c r="BJ714" s="185"/>
    </row>
    <row r="715" spans="1:62" x14ac:dyDescent="0.3">
      <c r="A715" s="24">
        <f t="shared" si="122"/>
        <v>19</v>
      </c>
      <c r="B715" s="86">
        <f t="shared" si="123"/>
        <v>0</v>
      </c>
      <c r="C715" s="23">
        <f t="shared" si="124"/>
        <v>1</v>
      </c>
      <c r="D715" s="23">
        <f t="shared" si="125"/>
        <v>0</v>
      </c>
      <c r="F715" s="86">
        <f t="shared" si="126"/>
        <v>1.3580308863999311E-2</v>
      </c>
      <c r="G715" s="23">
        <f t="shared" si="127"/>
        <v>1</v>
      </c>
      <c r="H715" s="23">
        <f t="shared" si="128"/>
        <v>0</v>
      </c>
      <c r="I715" s="185"/>
      <c r="J715" s="185"/>
      <c r="L715" s="185"/>
      <c r="M715" s="185"/>
      <c r="N715" s="185"/>
      <c r="O715" s="185"/>
      <c r="P715" s="185"/>
      <c r="Q715" s="185"/>
      <c r="R715" s="185"/>
      <c r="S715" s="185"/>
      <c r="U715" s="185"/>
      <c r="V715" s="185"/>
      <c r="X715" s="185"/>
      <c r="Y715" s="185"/>
      <c r="Z715" s="185"/>
      <c r="AA715" s="26"/>
      <c r="AB715" s="185"/>
      <c r="AC715" s="185"/>
      <c r="AD715" s="185"/>
      <c r="AE715" s="185"/>
      <c r="AF715" s="185"/>
      <c r="AH715" s="185"/>
      <c r="AI715" s="185"/>
      <c r="AK715" s="185"/>
      <c r="AL715" s="185"/>
      <c r="AM715" s="185"/>
      <c r="AN715" s="185"/>
      <c r="AO715" s="185"/>
      <c r="AP715" s="185"/>
      <c r="AQ715" s="185"/>
      <c r="AR715" s="185"/>
      <c r="AS715" s="185"/>
      <c r="AT715" s="185"/>
      <c r="AU715" s="185"/>
      <c r="AV715" s="185"/>
      <c r="AW715" s="185"/>
      <c r="AX715" s="185"/>
      <c r="AY715" s="185"/>
      <c r="AZ715" s="185"/>
      <c r="BA715" s="185"/>
      <c r="BB715" s="185"/>
      <c r="BC715" s="185"/>
      <c r="BD715" s="185"/>
      <c r="BE715" s="185"/>
      <c r="BF715" s="185"/>
      <c r="BG715" s="185"/>
      <c r="BH715" s="185"/>
      <c r="BI715" s="185"/>
      <c r="BJ715" s="185"/>
    </row>
    <row r="716" spans="1:62" x14ac:dyDescent="0.3">
      <c r="A716" s="24">
        <f t="shared" si="122"/>
        <v>20</v>
      </c>
      <c r="B716" s="86">
        <f t="shared" si="123"/>
        <v>0</v>
      </c>
      <c r="C716" s="23">
        <f t="shared" si="124"/>
        <v>1</v>
      </c>
      <c r="D716" s="23">
        <f t="shared" si="125"/>
        <v>0</v>
      </c>
      <c r="F716" s="86">
        <f t="shared" si="126"/>
        <v>1.3326574647614203E-2</v>
      </c>
      <c r="G716" s="23">
        <f t="shared" si="127"/>
        <v>1</v>
      </c>
      <c r="H716" s="23">
        <f t="shared" si="128"/>
        <v>0</v>
      </c>
      <c r="I716" s="185"/>
      <c r="J716" s="185"/>
      <c r="L716" s="185"/>
      <c r="M716" s="185"/>
      <c r="N716" s="185"/>
      <c r="O716" s="185"/>
      <c r="P716" s="185"/>
      <c r="Q716" s="185"/>
      <c r="R716" s="185"/>
      <c r="S716" s="185"/>
      <c r="U716" s="185"/>
      <c r="V716" s="185"/>
      <c r="X716" s="185"/>
      <c r="Y716" s="185"/>
      <c r="Z716" s="185"/>
      <c r="AA716" s="26"/>
      <c r="AB716" s="185"/>
      <c r="AC716" s="185"/>
      <c r="AD716" s="185"/>
      <c r="AE716" s="185"/>
      <c r="AF716" s="185"/>
      <c r="AH716" s="185"/>
      <c r="AI716" s="185"/>
      <c r="AK716" s="185"/>
      <c r="AL716" s="185"/>
      <c r="AM716" s="185"/>
      <c r="AN716" s="185"/>
      <c r="AO716" s="185"/>
      <c r="AP716" s="185"/>
      <c r="AQ716" s="185"/>
      <c r="AR716" s="185"/>
      <c r="AS716" s="185"/>
      <c r="AT716" s="185"/>
      <c r="AU716" s="185"/>
      <c r="AV716" s="185"/>
      <c r="AW716" s="185"/>
      <c r="AX716" s="185"/>
      <c r="AY716" s="185"/>
      <c r="AZ716" s="185"/>
      <c r="BA716" s="185"/>
      <c r="BB716" s="185"/>
      <c r="BC716" s="185"/>
      <c r="BD716" s="185"/>
      <c r="BE716" s="185"/>
      <c r="BF716" s="185"/>
      <c r="BG716" s="185"/>
      <c r="BH716" s="185"/>
      <c r="BI716" s="185"/>
      <c r="BJ716" s="185"/>
    </row>
    <row r="717" spans="1:62" x14ac:dyDescent="0.3">
      <c r="A717" s="24">
        <f t="shared" si="122"/>
        <v>21</v>
      </c>
      <c r="B717" s="86">
        <f t="shared" si="123"/>
        <v>0</v>
      </c>
      <c r="C717" s="23">
        <f t="shared" si="124"/>
        <v>1</v>
      </c>
      <c r="D717" s="23">
        <f t="shared" si="125"/>
        <v>0</v>
      </c>
      <c r="F717" s="86">
        <f t="shared" si="126"/>
        <v>1.2781400459783411E-2</v>
      </c>
      <c r="G717" s="23">
        <f t="shared" si="127"/>
        <v>1</v>
      </c>
      <c r="H717" s="23">
        <f t="shared" si="128"/>
        <v>0</v>
      </c>
      <c r="I717" s="185"/>
      <c r="J717" s="185"/>
      <c r="L717" s="185"/>
      <c r="M717" s="185"/>
      <c r="N717" s="185"/>
      <c r="O717" s="185"/>
      <c r="P717" s="185"/>
      <c r="Q717" s="185"/>
      <c r="R717" s="185"/>
      <c r="S717" s="185"/>
      <c r="U717" s="185"/>
      <c r="V717" s="185"/>
      <c r="X717" s="185"/>
      <c r="Y717" s="185"/>
      <c r="Z717" s="185"/>
      <c r="AA717" s="26"/>
      <c r="AB717" s="185"/>
      <c r="AC717" s="185"/>
      <c r="AD717" s="185"/>
      <c r="AE717" s="185"/>
      <c r="AF717" s="185"/>
      <c r="AH717" s="185"/>
      <c r="AI717" s="185"/>
      <c r="AK717" s="185"/>
      <c r="AL717" s="185"/>
      <c r="AM717" s="185"/>
      <c r="AN717" s="185"/>
      <c r="AO717" s="185"/>
      <c r="AP717" s="185"/>
      <c r="AQ717" s="185"/>
      <c r="AR717" s="185"/>
      <c r="AS717" s="185"/>
      <c r="AT717" s="185"/>
      <c r="AU717" s="185"/>
      <c r="AV717" s="185"/>
      <c r="AW717" s="185"/>
      <c r="AX717" s="185"/>
      <c r="AY717" s="185"/>
      <c r="AZ717" s="185"/>
      <c r="BA717" s="185"/>
      <c r="BB717" s="185"/>
      <c r="BC717" s="185"/>
      <c r="BD717" s="185"/>
      <c r="BE717" s="185"/>
      <c r="BF717" s="185"/>
      <c r="BG717" s="185"/>
      <c r="BH717" s="185"/>
      <c r="BI717" s="185"/>
      <c r="BJ717" s="185"/>
    </row>
    <row r="718" spans="1:62" x14ac:dyDescent="0.3">
      <c r="A718" s="24">
        <f t="shared" si="122"/>
        <v>22</v>
      </c>
      <c r="B718" s="86">
        <f t="shared" si="123"/>
        <v>0</v>
      </c>
      <c r="C718" s="23">
        <f t="shared" si="124"/>
        <v>1</v>
      </c>
      <c r="D718" s="23">
        <f t="shared" si="125"/>
        <v>0</v>
      </c>
      <c r="F718" s="86">
        <f t="shared" si="126"/>
        <v>1.235104454864085E-2</v>
      </c>
      <c r="G718" s="23">
        <f t="shared" si="127"/>
        <v>1</v>
      </c>
      <c r="H718" s="23">
        <f t="shared" si="128"/>
        <v>0</v>
      </c>
      <c r="I718" s="185"/>
      <c r="J718" s="185"/>
      <c r="L718" s="185"/>
      <c r="M718" s="185"/>
      <c r="N718" s="185"/>
      <c r="O718" s="185"/>
      <c r="P718" s="185"/>
      <c r="Q718" s="185"/>
      <c r="R718" s="185"/>
      <c r="S718" s="185"/>
      <c r="U718" s="185"/>
      <c r="V718" s="185"/>
      <c r="X718" s="185"/>
      <c r="Y718" s="185"/>
      <c r="Z718" s="185"/>
      <c r="AA718" s="26"/>
      <c r="AB718" s="185"/>
      <c r="AC718" s="185"/>
      <c r="AD718" s="185"/>
      <c r="AE718" s="185"/>
      <c r="AF718" s="185"/>
      <c r="AH718" s="185"/>
      <c r="AI718" s="185"/>
      <c r="AK718" s="185"/>
      <c r="AL718" s="185"/>
      <c r="AM718" s="185"/>
      <c r="AN718" s="185"/>
      <c r="AO718" s="185"/>
      <c r="AP718" s="185"/>
      <c r="AQ718" s="185"/>
      <c r="AR718" s="185"/>
      <c r="AS718" s="185"/>
      <c r="AT718" s="185"/>
      <c r="AU718" s="185"/>
      <c r="AV718" s="185"/>
      <c r="AW718" s="185"/>
      <c r="AX718" s="185"/>
      <c r="AY718" s="185"/>
      <c r="AZ718" s="185"/>
      <c r="BA718" s="185"/>
      <c r="BB718" s="185"/>
      <c r="BC718" s="185"/>
      <c r="BD718" s="185"/>
      <c r="BE718" s="185"/>
      <c r="BF718" s="185"/>
      <c r="BG718" s="185"/>
      <c r="BH718" s="185"/>
      <c r="BI718" s="185"/>
      <c r="BJ718" s="185"/>
    </row>
    <row r="719" spans="1:62" x14ac:dyDescent="0.3">
      <c r="A719" s="24">
        <f t="shared" si="122"/>
        <v>23</v>
      </c>
      <c r="B719" s="86">
        <f t="shared" si="123"/>
        <v>0</v>
      </c>
      <c r="C719" s="23">
        <f t="shared" si="124"/>
        <v>1</v>
      </c>
      <c r="D719" s="23">
        <f t="shared" si="125"/>
        <v>0</v>
      </c>
      <c r="F719" s="86">
        <f t="shared" si="126"/>
        <v>1.2855110958398077E-2</v>
      </c>
      <c r="G719" s="23">
        <f t="shared" si="127"/>
        <v>1</v>
      </c>
      <c r="H719" s="23">
        <f t="shared" si="128"/>
        <v>0</v>
      </c>
      <c r="I719" s="185"/>
      <c r="J719" s="185"/>
      <c r="L719" s="185"/>
      <c r="M719" s="185"/>
      <c r="N719" s="185"/>
      <c r="O719" s="185"/>
      <c r="P719" s="185"/>
      <c r="Q719" s="185"/>
      <c r="R719" s="185"/>
      <c r="S719" s="185"/>
      <c r="U719" s="185"/>
      <c r="V719" s="185"/>
      <c r="X719" s="185"/>
      <c r="Y719" s="185"/>
      <c r="Z719" s="185"/>
      <c r="AA719" s="26"/>
      <c r="AB719" s="185"/>
      <c r="AC719" s="185"/>
      <c r="AD719" s="185"/>
      <c r="AE719" s="185"/>
      <c r="AF719" s="185"/>
      <c r="AH719" s="185"/>
      <c r="AI719" s="185"/>
      <c r="AK719" s="185"/>
      <c r="AL719" s="185"/>
      <c r="AM719" s="185"/>
      <c r="AN719" s="185"/>
      <c r="AO719" s="185"/>
      <c r="AP719" s="185"/>
      <c r="AQ719" s="185"/>
      <c r="AR719" s="185"/>
      <c r="AS719" s="185"/>
      <c r="AT719" s="185"/>
      <c r="AU719" s="185"/>
      <c r="AV719" s="185"/>
      <c r="AW719" s="185"/>
      <c r="AX719" s="185"/>
      <c r="AY719" s="185"/>
      <c r="AZ719" s="185"/>
      <c r="BA719" s="185"/>
      <c r="BB719" s="185"/>
      <c r="BC719" s="185"/>
      <c r="BD719" s="185"/>
      <c r="BE719" s="185"/>
      <c r="BF719" s="185"/>
      <c r="BG719" s="185"/>
      <c r="BH719" s="185"/>
      <c r="BI719" s="185"/>
      <c r="BJ719" s="185"/>
    </row>
    <row r="720" spans="1:62" x14ac:dyDescent="0.3">
      <c r="A720" s="24">
        <f t="shared" si="122"/>
        <v>24</v>
      </c>
      <c r="B720" s="86">
        <f t="shared" si="123"/>
        <v>0</v>
      </c>
      <c r="C720" s="23">
        <f t="shared" si="124"/>
        <v>1</v>
      </c>
      <c r="D720" s="23">
        <f t="shared" si="125"/>
        <v>0</v>
      </c>
      <c r="F720" s="86">
        <f t="shared" si="126"/>
        <v>1.1996950653372696E-2</v>
      </c>
      <c r="G720" s="23">
        <f t="shared" si="127"/>
        <v>1</v>
      </c>
      <c r="H720" s="23">
        <f t="shared" si="128"/>
        <v>0</v>
      </c>
      <c r="I720" s="185"/>
      <c r="J720" s="185"/>
      <c r="L720" s="185"/>
      <c r="M720" s="185"/>
      <c r="N720" s="185"/>
      <c r="O720" s="185"/>
      <c r="P720" s="185"/>
      <c r="Q720" s="185"/>
      <c r="R720" s="185"/>
      <c r="S720" s="185"/>
      <c r="U720" s="185"/>
      <c r="V720" s="185"/>
      <c r="X720" s="185"/>
      <c r="Y720" s="185"/>
      <c r="Z720" s="185"/>
      <c r="AA720" s="26"/>
      <c r="AB720" s="185"/>
      <c r="AC720" s="185"/>
      <c r="AD720" s="185"/>
      <c r="AE720" s="185"/>
      <c r="AF720" s="185"/>
      <c r="AH720" s="185"/>
      <c r="AI720" s="185"/>
      <c r="AK720" s="185"/>
      <c r="AL720" s="185"/>
      <c r="AM720" s="185"/>
      <c r="AN720" s="185"/>
      <c r="AO720" s="185"/>
      <c r="AP720" s="185"/>
      <c r="AQ720" s="185"/>
      <c r="AR720" s="185"/>
      <c r="AS720" s="185"/>
      <c r="AT720" s="185"/>
      <c r="AU720" s="185"/>
      <c r="AV720" s="185"/>
      <c r="AW720" s="185"/>
      <c r="AX720" s="185"/>
      <c r="AY720" s="185"/>
      <c r="AZ720" s="185"/>
      <c r="BA720" s="185"/>
      <c r="BB720" s="185"/>
      <c r="BC720" s="185"/>
      <c r="BD720" s="185"/>
      <c r="BE720" s="185"/>
      <c r="BF720" s="185"/>
      <c r="BG720" s="185"/>
      <c r="BH720" s="185"/>
      <c r="BI720" s="185"/>
      <c r="BJ720" s="185"/>
    </row>
    <row r="721" spans="1:62" x14ac:dyDescent="0.3">
      <c r="A721" s="24">
        <f>A624</f>
        <v>25</v>
      </c>
      <c r="B721" s="86">
        <f t="shared" si="123"/>
        <v>0</v>
      </c>
      <c r="C721" s="23">
        <f t="shared" si="124"/>
        <v>1</v>
      </c>
      <c r="D721" s="23">
        <f t="shared" si="125"/>
        <v>0</v>
      </c>
      <c r="F721" s="86">
        <f t="shared" si="126"/>
        <v>1.2613283822558418E-2</v>
      </c>
      <c r="G721" s="23">
        <f t="shared" si="127"/>
        <v>1</v>
      </c>
      <c r="H721" s="23">
        <f t="shared" si="128"/>
        <v>0</v>
      </c>
      <c r="I721" s="185"/>
      <c r="J721" s="185"/>
      <c r="L721" s="185"/>
      <c r="M721" s="185"/>
      <c r="N721" s="185"/>
      <c r="O721" s="185"/>
      <c r="P721" s="185"/>
      <c r="Q721" s="185"/>
      <c r="R721" s="185"/>
      <c r="S721" s="185"/>
      <c r="U721" s="185"/>
      <c r="V721" s="185"/>
      <c r="X721" s="185"/>
      <c r="Y721" s="185"/>
      <c r="Z721" s="185"/>
      <c r="AA721" s="26"/>
      <c r="AB721" s="185"/>
      <c r="AC721" s="185"/>
      <c r="AD721" s="185"/>
      <c r="AE721" s="185"/>
      <c r="AF721" s="185"/>
      <c r="AH721" s="185"/>
      <c r="AI721" s="185"/>
      <c r="AK721" s="185"/>
      <c r="AL721" s="185"/>
      <c r="AM721" s="185"/>
      <c r="AN721" s="185"/>
      <c r="AO721" s="185"/>
      <c r="AP721" s="185"/>
      <c r="AQ721" s="185"/>
      <c r="AR721" s="185"/>
      <c r="AS721" s="185"/>
      <c r="AT721" s="185"/>
      <c r="AU721" s="185"/>
      <c r="AV721" s="185"/>
      <c r="AW721" s="185"/>
      <c r="AX721" s="185"/>
      <c r="AY721" s="185"/>
      <c r="AZ721" s="185"/>
      <c r="BA721" s="185"/>
      <c r="BB721" s="185"/>
      <c r="BC721" s="185"/>
      <c r="BD721" s="185"/>
      <c r="BE721" s="185"/>
      <c r="BF721" s="185"/>
      <c r="BG721" s="185"/>
      <c r="BH721" s="185"/>
      <c r="BI721" s="185"/>
      <c r="BJ721" s="185"/>
    </row>
    <row r="722" spans="1:62" x14ac:dyDescent="0.3">
      <c r="A722" s="24">
        <f t="shared" si="122"/>
        <v>26</v>
      </c>
      <c r="B722" s="86">
        <f t="shared" si="123"/>
        <v>0</v>
      </c>
      <c r="C722" s="23">
        <f t="shared" si="124"/>
        <v>1</v>
      </c>
      <c r="D722" s="23">
        <f t="shared" si="125"/>
        <v>0</v>
      </c>
      <c r="F722" s="86">
        <f t="shared" si="126"/>
        <v>1.267480373870989E-2</v>
      </c>
      <c r="G722" s="23">
        <f t="shared" si="127"/>
        <v>1</v>
      </c>
      <c r="H722" s="23">
        <f t="shared" si="128"/>
        <v>0</v>
      </c>
      <c r="I722" s="185"/>
      <c r="J722" s="185"/>
      <c r="L722" s="185"/>
      <c r="M722" s="185"/>
      <c r="N722" s="185"/>
      <c r="O722" s="185"/>
      <c r="P722" s="185"/>
      <c r="Q722" s="185"/>
      <c r="R722" s="185"/>
      <c r="S722" s="185"/>
      <c r="U722" s="185"/>
      <c r="V722" s="185"/>
      <c r="X722" s="185"/>
      <c r="Y722" s="185"/>
      <c r="Z722" s="185"/>
      <c r="AA722" s="26"/>
      <c r="AB722" s="185"/>
      <c r="AC722" s="185"/>
      <c r="AD722" s="185"/>
      <c r="AE722" s="185"/>
      <c r="AF722" s="185"/>
      <c r="AH722" s="185"/>
      <c r="AI722" s="185"/>
      <c r="AK722" s="185"/>
      <c r="AL722" s="185"/>
      <c r="AM722" s="185"/>
      <c r="AN722" s="185"/>
      <c r="AO722" s="185"/>
      <c r="AP722" s="185"/>
      <c r="AQ722" s="185"/>
      <c r="AR722" s="185"/>
      <c r="AS722" s="185"/>
      <c r="AT722" s="185"/>
      <c r="AU722" s="185"/>
      <c r="AV722" s="185"/>
      <c r="AW722" s="185"/>
      <c r="AX722" s="185"/>
      <c r="AY722" s="185"/>
      <c r="AZ722" s="185"/>
      <c r="BA722" s="185"/>
      <c r="BB722" s="185"/>
      <c r="BC722" s="185"/>
      <c r="BD722" s="185"/>
      <c r="BE722" s="185"/>
      <c r="BF722" s="185"/>
      <c r="BG722" s="185"/>
      <c r="BH722" s="185"/>
      <c r="BI722" s="185"/>
      <c r="BJ722" s="185"/>
    </row>
    <row r="723" spans="1:62" x14ac:dyDescent="0.3">
      <c r="A723" s="24">
        <f t="shared" si="122"/>
        <v>27</v>
      </c>
      <c r="B723" s="86">
        <f t="shared" si="123"/>
        <v>0</v>
      </c>
      <c r="C723" s="23">
        <f t="shared" si="124"/>
        <v>1</v>
      </c>
      <c r="D723" s="23">
        <f t="shared" si="125"/>
        <v>0</v>
      </c>
      <c r="F723" s="86">
        <f t="shared" si="126"/>
        <v>1.3005933978640399E-2</v>
      </c>
      <c r="G723" s="23">
        <f t="shared" si="127"/>
        <v>1</v>
      </c>
      <c r="H723" s="23">
        <f t="shared" si="128"/>
        <v>0</v>
      </c>
      <c r="I723" s="185"/>
      <c r="J723" s="185"/>
      <c r="L723" s="185"/>
      <c r="M723" s="185"/>
      <c r="N723" s="185"/>
      <c r="O723" s="185"/>
      <c r="P723" s="185"/>
      <c r="Q723" s="185"/>
      <c r="R723" s="185"/>
      <c r="S723" s="185"/>
      <c r="U723" s="185"/>
      <c r="V723" s="185"/>
      <c r="X723" s="185"/>
      <c r="Y723" s="185"/>
      <c r="Z723" s="185"/>
      <c r="AA723" s="26"/>
      <c r="AB723" s="185"/>
      <c r="AC723" s="185"/>
      <c r="AD723" s="185"/>
      <c r="AE723" s="185"/>
      <c r="AF723" s="185"/>
      <c r="AH723" s="185"/>
      <c r="AI723" s="185"/>
      <c r="AK723" s="185"/>
      <c r="AL723" s="185"/>
      <c r="AM723" s="185"/>
      <c r="AN723" s="185"/>
      <c r="AO723" s="185"/>
      <c r="AP723" s="185"/>
      <c r="AQ723" s="185"/>
      <c r="AR723" s="185"/>
      <c r="AS723" s="185"/>
      <c r="AT723" s="185"/>
      <c r="AU723" s="185"/>
      <c r="AV723" s="185"/>
      <c r="AW723" s="185"/>
      <c r="AX723" s="185"/>
      <c r="AY723" s="185"/>
      <c r="AZ723" s="185"/>
      <c r="BA723" s="185"/>
      <c r="BB723" s="185"/>
      <c r="BC723" s="185"/>
      <c r="BD723" s="185"/>
      <c r="BE723" s="185"/>
      <c r="BF723" s="185"/>
      <c r="BG723" s="185"/>
      <c r="BH723" s="185"/>
      <c r="BI723" s="185"/>
      <c r="BJ723" s="185"/>
    </row>
    <row r="724" spans="1:62" x14ac:dyDescent="0.3">
      <c r="A724" s="24">
        <f t="shared" si="122"/>
        <v>28</v>
      </c>
      <c r="B724" s="86">
        <f t="shared" si="123"/>
        <v>0</v>
      </c>
      <c r="C724" s="23">
        <f t="shared" si="124"/>
        <v>1</v>
      </c>
      <c r="D724" s="23">
        <f t="shared" si="125"/>
        <v>0</v>
      </c>
      <c r="F724" s="86">
        <f t="shared" si="126"/>
        <v>1.3090984553965016E-2</v>
      </c>
      <c r="G724" s="23">
        <f t="shared" si="127"/>
        <v>1</v>
      </c>
      <c r="H724" s="23">
        <f t="shared" si="128"/>
        <v>0</v>
      </c>
      <c r="I724" s="185"/>
      <c r="J724" s="185"/>
      <c r="L724" s="185"/>
      <c r="M724" s="185"/>
      <c r="N724" s="185"/>
      <c r="O724" s="185"/>
      <c r="P724" s="185"/>
      <c r="Q724" s="185"/>
      <c r="R724" s="185"/>
      <c r="S724" s="185"/>
      <c r="U724" s="185"/>
      <c r="V724" s="185"/>
      <c r="X724" s="185"/>
      <c r="Y724" s="185"/>
      <c r="Z724" s="185"/>
      <c r="AA724" s="26"/>
      <c r="AB724" s="185"/>
      <c r="AC724" s="185"/>
      <c r="AD724" s="185"/>
      <c r="AE724" s="185"/>
      <c r="AF724" s="185"/>
      <c r="AH724" s="185"/>
      <c r="AI724" s="185"/>
      <c r="AK724" s="185"/>
      <c r="AL724" s="185"/>
      <c r="AM724" s="185"/>
      <c r="AN724" s="185"/>
      <c r="AO724" s="185"/>
      <c r="AP724" s="185"/>
      <c r="AQ724" s="185"/>
      <c r="AR724" s="185"/>
      <c r="AS724" s="185"/>
      <c r="AT724" s="185"/>
      <c r="AU724" s="185"/>
      <c r="AV724" s="185"/>
      <c r="AW724" s="185"/>
      <c r="AX724" s="185"/>
      <c r="AY724" s="185"/>
      <c r="AZ724" s="185"/>
      <c r="BA724" s="185"/>
      <c r="BB724" s="185"/>
      <c r="BC724" s="185"/>
      <c r="BD724" s="185"/>
      <c r="BE724" s="185"/>
      <c r="BF724" s="185"/>
      <c r="BG724" s="185"/>
      <c r="BH724" s="185"/>
      <c r="BI724" s="185"/>
      <c r="BJ724" s="185"/>
    </row>
    <row r="725" spans="1:62" x14ac:dyDescent="0.3">
      <c r="A725" s="24">
        <f t="shared" si="122"/>
        <v>29</v>
      </c>
      <c r="B725" s="86">
        <f t="shared" si="123"/>
        <v>0</v>
      </c>
      <c r="C725" s="23">
        <f t="shared" si="124"/>
        <v>1</v>
      </c>
      <c r="D725" s="23">
        <f t="shared" si="125"/>
        <v>0</v>
      </c>
      <c r="F725" s="86">
        <f t="shared" si="126"/>
        <v>1.3742471960951581E-2</v>
      </c>
      <c r="G725" s="23">
        <f t="shared" si="127"/>
        <v>1</v>
      </c>
      <c r="H725" s="23">
        <f t="shared" si="128"/>
        <v>0</v>
      </c>
      <c r="I725" s="185"/>
      <c r="J725" s="185"/>
      <c r="L725" s="185"/>
      <c r="M725" s="185"/>
      <c r="N725" s="185"/>
      <c r="O725" s="185"/>
      <c r="P725" s="185"/>
      <c r="Q725" s="185"/>
      <c r="R725" s="185"/>
      <c r="S725" s="185"/>
      <c r="U725" s="185"/>
      <c r="V725" s="185"/>
      <c r="X725" s="185"/>
      <c r="Y725" s="185"/>
      <c r="Z725" s="185"/>
      <c r="AA725" s="26"/>
      <c r="AB725" s="185"/>
      <c r="AC725" s="185"/>
      <c r="AD725" s="185"/>
      <c r="AE725" s="185"/>
      <c r="AF725" s="185"/>
      <c r="AH725" s="185"/>
      <c r="AI725" s="185"/>
      <c r="AK725" s="185"/>
      <c r="AL725" s="185"/>
      <c r="AM725" s="185"/>
      <c r="AN725" s="185"/>
      <c r="AO725" s="185"/>
      <c r="AP725" s="185"/>
      <c r="AQ725" s="185"/>
      <c r="AR725" s="185"/>
      <c r="AS725" s="185"/>
      <c r="AT725" s="185"/>
      <c r="AU725" s="185"/>
      <c r="AV725" s="185"/>
      <c r="AW725" s="185"/>
      <c r="AX725" s="185"/>
      <c r="AY725" s="185"/>
      <c r="AZ725" s="185"/>
      <c r="BA725" s="185"/>
      <c r="BB725" s="185"/>
      <c r="BC725" s="185"/>
      <c r="BD725" s="185"/>
      <c r="BE725" s="185"/>
      <c r="BF725" s="185"/>
      <c r="BG725" s="185"/>
      <c r="BH725" s="185"/>
      <c r="BI725" s="185"/>
      <c r="BJ725" s="185"/>
    </row>
    <row r="726" spans="1:62" x14ac:dyDescent="0.3">
      <c r="A726" s="24">
        <f t="shared" si="122"/>
        <v>30</v>
      </c>
      <c r="B726" s="86">
        <f t="shared" si="123"/>
        <v>0</v>
      </c>
      <c r="C726" s="23">
        <f t="shared" si="124"/>
        <v>1</v>
      </c>
      <c r="D726" s="23">
        <f t="shared" si="125"/>
        <v>0</v>
      </c>
      <c r="F726" s="86">
        <f t="shared" si="126"/>
        <v>1.5161399059283938E-2</v>
      </c>
      <c r="G726" s="23">
        <f t="shared" si="127"/>
        <v>1</v>
      </c>
      <c r="H726" s="23">
        <f t="shared" si="128"/>
        <v>0</v>
      </c>
      <c r="I726" s="185"/>
      <c r="J726" s="185"/>
      <c r="L726" s="185"/>
      <c r="M726" s="185"/>
      <c r="N726" s="185"/>
      <c r="O726" s="185"/>
      <c r="P726" s="185"/>
      <c r="Q726" s="185"/>
      <c r="R726" s="185"/>
      <c r="S726" s="185"/>
      <c r="U726" s="185"/>
      <c r="V726" s="185"/>
      <c r="X726" s="185"/>
      <c r="Y726" s="185"/>
      <c r="Z726" s="185"/>
      <c r="AA726" s="26"/>
      <c r="AB726" s="185"/>
      <c r="AC726" s="185"/>
      <c r="AD726" s="185"/>
      <c r="AE726" s="185"/>
      <c r="AF726" s="185"/>
      <c r="AH726" s="185"/>
      <c r="AI726" s="185"/>
      <c r="AK726" s="185"/>
      <c r="AL726" s="185"/>
      <c r="AM726" s="185"/>
      <c r="AN726" s="185"/>
      <c r="AO726" s="185"/>
      <c r="AP726" s="185"/>
      <c r="AQ726" s="185"/>
      <c r="AR726" s="185"/>
      <c r="AS726" s="185"/>
      <c r="AT726" s="185"/>
      <c r="AU726" s="185"/>
      <c r="AV726" s="185"/>
      <c r="AW726" s="185"/>
      <c r="AX726" s="185"/>
      <c r="AY726" s="185"/>
      <c r="AZ726" s="185"/>
      <c r="BA726" s="185"/>
      <c r="BB726" s="185"/>
      <c r="BC726" s="185"/>
      <c r="BD726" s="185"/>
      <c r="BE726" s="185"/>
      <c r="BF726" s="185"/>
      <c r="BG726" s="185"/>
      <c r="BH726" s="185"/>
      <c r="BI726" s="185"/>
      <c r="BJ726" s="185"/>
    </row>
    <row r="727" spans="1:62" x14ac:dyDescent="0.3">
      <c r="A727" s="24">
        <f t="shared" si="122"/>
        <v>31</v>
      </c>
      <c r="B727" s="86">
        <f t="shared" si="123"/>
        <v>0</v>
      </c>
      <c r="C727" s="23">
        <f t="shared" si="124"/>
        <v>1</v>
      </c>
      <c r="D727" s="23">
        <f t="shared" si="125"/>
        <v>0</v>
      </c>
      <c r="F727" s="86">
        <f t="shared" si="126"/>
        <v>1.521384691406745E-2</v>
      </c>
      <c r="G727" s="23">
        <f t="shared" si="127"/>
        <v>1</v>
      </c>
      <c r="H727" s="23">
        <f t="shared" si="128"/>
        <v>0</v>
      </c>
      <c r="I727" s="185"/>
      <c r="J727" s="185"/>
      <c r="L727" s="185"/>
      <c r="M727" s="185"/>
      <c r="N727" s="185"/>
      <c r="O727" s="185"/>
      <c r="P727" s="185"/>
      <c r="Q727" s="185"/>
      <c r="R727" s="185"/>
      <c r="S727" s="185"/>
      <c r="U727" s="185"/>
      <c r="V727" s="185"/>
      <c r="X727" s="185"/>
      <c r="Y727" s="185"/>
      <c r="Z727" s="185"/>
      <c r="AA727" s="26"/>
      <c r="AB727" s="185"/>
      <c r="AC727" s="185"/>
      <c r="AD727" s="185"/>
      <c r="AE727" s="185"/>
      <c r="AF727" s="185"/>
      <c r="AH727" s="185"/>
      <c r="AI727" s="185"/>
      <c r="AK727" s="185"/>
      <c r="AL727" s="185"/>
      <c r="AM727" s="185"/>
      <c r="AN727" s="185"/>
      <c r="AO727" s="185"/>
      <c r="AP727" s="185"/>
      <c r="AQ727" s="185"/>
      <c r="AR727" s="185"/>
      <c r="AS727" s="185"/>
      <c r="AT727" s="185"/>
      <c r="AU727" s="185"/>
      <c r="AV727" s="185"/>
      <c r="AW727" s="185"/>
      <c r="AX727" s="185"/>
      <c r="AY727" s="185"/>
      <c r="AZ727" s="185"/>
      <c r="BA727" s="185"/>
      <c r="BB727" s="185"/>
      <c r="BC727" s="185"/>
      <c r="BD727" s="185"/>
      <c r="BE727" s="185"/>
      <c r="BF727" s="185"/>
      <c r="BG727" s="185"/>
      <c r="BH727" s="185"/>
      <c r="BI727" s="185"/>
      <c r="BJ727" s="185"/>
    </row>
    <row r="728" spans="1:62" x14ac:dyDescent="0.3">
      <c r="A728" s="24">
        <f t="shared" si="122"/>
        <v>32</v>
      </c>
      <c r="B728" s="86">
        <f t="shared" si="123"/>
        <v>0</v>
      </c>
      <c r="C728" s="23">
        <f t="shared" si="124"/>
        <v>1</v>
      </c>
      <c r="D728" s="23">
        <f t="shared" si="125"/>
        <v>0</v>
      </c>
      <c r="F728" s="86">
        <f t="shared" si="126"/>
        <v>1.397976306610726E-2</v>
      </c>
      <c r="G728" s="23">
        <f t="shared" si="127"/>
        <v>1</v>
      </c>
      <c r="H728" s="23">
        <f t="shared" si="128"/>
        <v>0</v>
      </c>
      <c r="I728" s="185"/>
      <c r="J728" s="185"/>
      <c r="L728" s="185"/>
      <c r="M728" s="185"/>
      <c r="N728" s="185"/>
      <c r="O728" s="185"/>
      <c r="P728" s="185"/>
      <c r="Q728" s="185"/>
      <c r="R728" s="185"/>
      <c r="S728" s="185"/>
      <c r="U728" s="185"/>
      <c r="V728" s="185"/>
      <c r="X728" s="185"/>
      <c r="Y728" s="185"/>
      <c r="Z728" s="185"/>
      <c r="AA728" s="26"/>
      <c r="AB728" s="185"/>
      <c r="AC728" s="185"/>
      <c r="AD728" s="185"/>
      <c r="AE728" s="185"/>
      <c r="AF728" s="185"/>
      <c r="AH728" s="185"/>
      <c r="AI728" s="185"/>
      <c r="AK728" s="185"/>
      <c r="AL728" s="185"/>
      <c r="AM728" s="185"/>
      <c r="AN728" s="185"/>
      <c r="AO728" s="185"/>
      <c r="AP728" s="185"/>
      <c r="AQ728" s="185"/>
      <c r="AR728" s="185"/>
      <c r="AS728" s="185"/>
      <c r="AT728" s="185"/>
      <c r="AU728" s="185"/>
      <c r="AV728" s="185"/>
      <c r="AW728" s="185"/>
      <c r="AX728" s="185"/>
      <c r="AY728" s="185"/>
      <c r="AZ728" s="185"/>
      <c r="BA728" s="185"/>
      <c r="BB728" s="185"/>
      <c r="BC728" s="185"/>
      <c r="BD728" s="185"/>
      <c r="BE728" s="185"/>
      <c r="BF728" s="185"/>
      <c r="BG728" s="185"/>
      <c r="BH728" s="185"/>
      <c r="BI728" s="185"/>
      <c r="BJ728" s="185"/>
    </row>
    <row r="729" spans="1:62" x14ac:dyDescent="0.3">
      <c r="A729" s="24">
        <f t="shared" si="122"/>
        <v>33</v>
      </c>
      <c r="B729" s="86">
        <f t="shared" si="123"/>
        <v>0</v>
      </c>
      <c r="C729" s="23">
        <f t="shared" si="124"/>
        <v>1</v>
      </c>
      <c r="D729" s="23">
        <f t="shared" si="125"/>
        <v>0</v>
      </c>
      <c r="F729" s="86">
        <f t="shared" si="126"/>
        <v>1.3696828152194036E-2</v>
      </c>
      <c r="G729" s="23">
        <f t="shared" si="127"/>
        <v>1</v>
      </c>
      <c r="H729" s="23">
        <f t="shared" si="128"/>
        <v>0</v>
      </c>
      <c r="I729" s="185"/>
      <c r="J729" s="185"/>
      <c r="L729" s="185"/>
      <c r="M729" s="185"/>
      <c r="N729" s="185"/>
      <c r="O729" s="185"/>
      <c r="P729" s="185"/>
      <c r="Q729" s="185"/>
      <c r="R729" s="185"/>
      <c r="S729" s="185"/>
      <c r="U729" s="185"/>
      <c r="V729" s="185"/>
      <c r="X729" s="185"/>
      <c r="Y729" s="185"/>
      <c r="Z729" s="185"/>
      <c r="AA729" s="26"/>
      <c r="AB729" s="185"/>
      <c r="AC729" s="185"/>
      <c r="AD729" s="185"/>
      <c r="AE729" s="185"/>
      <c r="AF729" s="185"/>
      <c r="AH729" s="185"/>
      <c r="AI729" s="185"/>
      <c r="AK729" s="185"/>
      <c r="AL729" s="185"/>
      <c r="AM729" s="185"/>
      <c r="AN729" s="185"/>
      <c r="AO729" s="185"/>
      <c r="AP729" s="185"/>
      <c r="AQ729" s="185"/>
      <c r="AR729" s="185"/>
      <c r="AS729" s="185"/>
      <c r="AT729" s="185"/>
      <c r="AU729" s="185"/>
      <c r="AV729" s="185"/>
      <c r="AW729" s="185"/>
      <c r="AX729" s="185"/>
      <c r="AY729" s="185"/>
      <c r="AZ729" s="185"/>
      <c r="BA729" s="185"/>
      <c r="BB729" s="185"/>
      <c r="BC729" s="185"/>
      <c r="BD729" s="185"/>
      <c r="BE729" s="185"/>
      <c r="BF729" s="185"/>
      <c r="BG729" s="185"/>
      <c r="BH729" s="185"/>
      <c r="BI729" s="185"/>
      <c r="BJ729" s="185"/>
    </row>
    <row r="730" spans="1:62" x14ac:dyDescent="0.3">
      <c r="A730" s="24">
        <f t="shared" si="122"/>
        <v>34</v>
      </c>
      <c r="B730" s="86">
        <f t="shared" si="123"/>
        <v>0</v>
      </c>
      <c r="C730" s="23">
        <f t="shared" si="124"/>
        <v>1</v>
      </c>
      <c r="D730" s="23">
        <f t="shared" si="125"/>
        <v>0</v>
      </c>
      <c r="F730" s="86">
        <f t="shared" si="126"/>
        <v>1.343628988978296E-2</v>
      </c>
      <c r="G730" s="23">
        <f t="shared" si="127"/>
        <v>1</v>
      </c>
      <c r="H730" s="23">
        <f t="shared" si="128"/>
        <v>0</v>
      </c>
      <c r="I730" s="185"/>
      <c r="J730" s="185"/>
      <c r="L730" s="185"/>
      <c r="M730" s="185"/>
      <c r="N730" s="185"/>
      <c r="O730" s="185"/>
      <c r="P730" s="185"/>
      <c r="Q730" s="185"/>
      <c r="R730" s="185"/>
      <c r="S730" s="185"/>
      <c r="U730" s="185"/>
      <c r="V730" s="185"/>
      <c r="X730" s="185"/>
      <c r="Y730" s="185"/>
      <c r="Z730" s="185"/>
      <c r="AA730" s="26"/>
      <c r="AB730" s="185"/>
      <c r="AC730" s="185"/>
      <c r="AD730" s="185"/>
      <c r="AE730" s="185"/>
      <c r="AF730" s="185"/>
      <c r="AH730" s="185"/>
      <c r="AI730" s="185"/>
      <c r="AK730" s="185"/>
      <c r="AL730" s="185"/>
      <c r="AM730" s="185"/>
      <c r="AN730" s="185"/>
      <c r="AO730" s="185"/>
      <c r="AP730" s="185"/>
      <c r="AQ730" s="185"/>
      <c r="AR730" s="185"/>
      <c r="AS730" s="185"/>
      <c r="AT730" s="185"/>
      <c r="AU730" s="185"/>
      <c r="AV730" s="185"/>
      <c r="AW730" s="185"/>
      <c r="AX730" s="185"/>
      <c r="AY730" s="185"/>
      <c r="AZ730" s="185"/>
      <c r="BA730" s="185"/>
      <c r="BB730" s="185"/>
      <c r="BC730" s="185"/>
      <c r="BD730" s="185"/>
      <c r="BE730" s="185"/>
      <c r="BF730" s="185"/>
      <c r="BG730" s="185"/>
      <c r="BH730" s="185"/>
      <c r="BI730" s="185"/>
      <c r="BJ730" s="185"/>
    </row>
    <row r="731" spans="1:62" x14ac:dyDescent="0.3">
      <c r="A731" s="24">
        <f t="shared" si="122"/>
        <v>35</v>
      </c>
      <c r="B731" s="86">
        <f t="shared" si="123"/>
        <v>0</v>
      </c>
      <c r="C731" s="23">
        <f t="shared" si="124"/>
        <v>1</v>
      </c>
      <c r="D731" s="23">
        <f t="shared" si="125"/>
        <v>0</v>
      </c>
      <c r="F731" s="86">
        <f t="shared" si="126"/>
        <v>1.3915124628860551E-2</v>
      </c>
      <c r="G731" s="23">
        <f t="shared" si="127"/>
        <v>1</v>
      </c>
      <c r="H731" s="23">
        <f t="shared" si="128"/>
        <v>0</v>
      </c>
      <c r="I731" s="185"/>
      <c r="J731" s="185"/>
      <c r="L731" s="185"/>
      <c r="M731" s="185"/>
      <c r="N731" s="185"/>
      <c r="O731" s="185"/>
      <c r="P731" s="185"/>
      <c r="Q731" s="185"/>
      <c r="R731" s="185"/>
      <c r="S731" s="185"/>
      <c r="U731" s="185"/>
      <c r="V731" s="185"/>
      <c r="X731" s="185"/>
      <c r="Y731" s="185"/>
      <c r="Z731" s="185"/>
      <c r="AA731" s="26"/>
      <c r="AB731" s="185"/>
      <c r="AC731" s="185"/>
      <c r="AD731" s="185"/>
      <c r="AE731" s="185"/>
      <c r="AF731" s="185"/>
      <c r="AH731" s="185"/>
      <c r="AI731" s="185"/>
      <c r="AK731" s="185"/>
      <c r="AL731" s="185"/>
      <c r="AM731" s="185"/>
      <c r="AN731" s="185"/>
      <c r="AO731" s="185"/>
      <c r="AP731" s="185"/>
      <c r="AQ731" s="185"/>
      <c r="AR731" s="185"/>
      <c r="AS731" s="185"/>
      <c r="AT731" s="185"/>
      <c r="AU731" s="185"/>
      <c r="AV731" s="185"/>
      <c r="AW731" s="185"/>
      <c r="AX731" s="185"/>
      <c r="AY731" s="185"/>
      <c r="AZ731" s="185"/>
      <c r="BA731" s="185"/>
      <c r="BB731" s="185"/>
      <c r="BC731" s="185"/>
      <c r="BD731" s="185"/>
      <c r="BE731" s="185"/>
      <c r="BF731" s="185"/>
      <c r="BG731" s="185"/>
      <c r="BH731" s="185"/>
      <c r="BI731" s="185"/>
      <c r="BJ731" s="185"/>
    </row>
    <row r="732" spans="1:62" x14ac:dyDescent="0.3">
      <c r="A732" s="24">
        <f t="shared" si="122"/>
        <v>36</v>
      </c>
      <c r="B732" s="86">
        <f t="shared" si="123"/>
        <v>0</v>
      </c>
      <c r="C732" s="23">
        <f t="shared" si="124"/>
        <v>1</v>
      </c>
      <c r="D732" s="23">
        <f t="shared" si="125"/>
        <v>0</v>
      </c>
      <c r="F732" s="86">
        <f t="shared" si="126"/>
        <v>1.4635503001860055E-2</v>
      </c>
      <c r="G732" s="23">
        <f t="shared" si="127"/>
        <v>1</v>
      </c>
      <c r="H732" s="23">
        <f t="shared" si="128"/>
        <v>0</v>
      </c>
      <c r="I732" s="185"/>
      <c r="J732" s="185"/>
      <c r="L732" s="185"/>
      <c r="M732" s="185"/>
      <c r="N732" s="185"/>
      <c r="O732" s="185"/>
      <c r="P732" s="185"/>
      <c r="Q732" s="185"/>
      <c r="R732" s="185"/>
      <c r="S732" s="185"/>
      <c r="U732" s="185"/>
      <c r="V732" s="185"/>
      <c r="X732" s="185"/>
      <c r="Y732" s="185"/>
      <c r="Z732" s="185"/>
      <c r="AA732" s="26"/>
      <c r="AB732" s="185"/>
      <c r="AC732" s="185"/>
      <c r="AD732" s="185"/>
      <c r="AE732" s="185"/>
      <c r="AF732" s="185"/>
      <c r="AH732" s="185"/>
      <c r="AI732" s="185"/>
      <c r="AK732" s="185"/>
      <c r="AL732" s="185"/>
      <c r="AM732" s="185"/>
      <c r="AN732" s="185"/>
      <c r="AO732" s="185"/>
      <c r="AP732" s="185"/>
      <c r="AQ732" s="185"/>
      <c r="AR732" s="185"/>
      <c r="AS732" s="185"/>
      <c r="AT732" s="185"/>
      <c r="AU732" s="185"/>
      <c r="AV732" s="185"/>
      <c r="AW732" s="185"/>
      <c r="AX732" s="185"/>
      <c r="AY732" s="185"/>
      <c r="AZ732" s="185"/>
      <c r="BA732" s="185"/>
      <c r="BB732" s="185"/>
      <c r="BC732" s="185"/>
      <c r="BD732" s="185"/>
      <c r="BE732" s="185"/>
      <c r="BF732" s="185"/>
      <c r="BG732" s="185"/>
      <c r="BH732" s="185"/>
      <c r="BI732" s="185"/>
      <c r="BJ732" s="185"/>
    </row>
    <row r="733" spans="1:62" x14ac:dyDescent="0.3">
      <c r="A733" s="24">
        <f t="shared" si="122"/>
        <v>37</v>
      </c>
      <c r="B733" s="86">
        <f t="shared" si="123"/>
        <v>0</v>
      </c>
      <c r="C733" s="23">
        <f t="shared" si="124"/>
        <v>1</v>
      </c>
      <c r="D733" s="23">
        <f t="shared" si="125"/>
        <v>0</v>
      </c>
      <c r="F733" s="86">
        <f t="shared" si="126"/>
        <v>1.5252403174881277E-2</v>
      </c>
      <c r="G733" s="23">
        <f t="shared" si="127"/>
        <v>1</v>
      </c>
      <c r="H733" s="23">
        <f t="shared" si="128"/>
        <v>0</v>
      </c>
      <c r="I733" s="185"/>
      <c r="J733" s="185"/>
      <c r="L733" s="185"/>
      <c r="M733" s="185"/>
      <c r="N733" s="185"/>
      <c r="O733" s="185"/>
      <c r="P733" s="185"/>
      <c r="Q733" s="185"/>
      <c r="R733" s="185"/>
      <c r="S733" s="185"/>
      <c r="U733" s="185"/>
      <c r="V733" s="185"/>
      <c r="X733" s="185"/>
      <c r="Y733" s="185"/>
      <c r="Z733" s="185"/>
      <c r="AA733" s="26"/>
      <c r="AB733" s="185"/>
      <c r="AC733" s="185"/>
      <c r="AD733" s="185"/>
      <c r="AE733" s="185"/>
      <c r="AF733" s="185"/>
      <c r="AH733" s="185"/>
      <c r="AI733" s="185"/>
      <c r="AK733" s="185"/>
      <c r="AL733" s="185"/>
      <c r="AM733" s="185"/>
      <c r="AN733" s="185"/>
      <c r="AO733" s="185"/>
      <c r="AP733" s="185"/>
      <c r="AQ733" s="185"/>
      <c r="AR733" s="185"/>
      <c r="AS733" s="185"/>
      <c r="AT733" s="185"/>
      <c r="AU733" s="185"/>
      <c r="AV733" s="185"/>
      <c r="AW733" s="185"/>
      <c r="AX733" s="185"/>
      <c r="AY733" s="185"/>
      <c r="AZ733" s="185"/>
      <c r="BA733" s="185"/>
      <c r="BB733" s="185"/>
      <c r="BC733" s="185"/>
      <c r="BD733" s="185"/>
      <c r="BE733" s="185"/>
      <c r="BF733" s="185"/>
      <c r="BG733" s="185"/>
      <c r="BH733" s="185"/>
      <c r="BI733" s="185"/>
      <c r="BJ733" s="185"/>
    </row>
    <row r="734" spans="1:62" x14ac:dyDescent="0.3">
      <c r="A734" s="24">
        <f t="shared" si="122"/>
        <v>38</v>
      </c>
      <c r="B734" s="86">
        <f t="shared" si="123"/>
        <v>0</v>
      </c>
      <c r="C734" s="23">
        <f t="shared" si="124"/>
        <v>1</v>
      </c>
      <c r="D734" s="23">
        <f t="shared" si="125"/>
        <v>0</v>
      </c>
      <c r="F734" s="86">
        <f t="shared" si="126"/>
        <v>1.4721687584855668E-2</v>
      </c>
      <c r="G734" s="23">
        <f t="shared" si="127"/>
        <v>1</v>
      </c>
      <c r="H734" s="23">
        <f t="shared" si="128"/>
        <v>0</v>
      </c>
      <c r="I734" s="185"/>
      <c r="J734" s="185"/>
      <c r="L734" s="185"/>
      <c r="M734" s="185"/>
      <c r="N734" s="185"/>
      <c r="O734" s="185"/>
      <c r="P734" s="185"/>
      <c r="Q734" s="185"/>
      <c r="R734" s="185"/>
      <c r="S734" s="185"/>
      <c r="U734" s="185"/>
      <c r="V734" s="185"/>
      <c r="X734" s="185"/>
      <c r="Y734" s="185"/>
      <c r="Z734" s="185"/>
      <c r="AA734" s="26"/>
      <c r="AB734" s="185"/>
      <c r="AC734" s="185"/>
      <c r="AD734" s="185"/>
      <c r="AE734" s="185"/>
      <c r="AF734" s="185"/>
      <c r="AH734" s="185"/>
      <c r="AI734" s="185"/>
      <c r="AK734" s="185"/>
      <c r="AL734" s="185"/>
      <c r="AM734" s="185"/>
      <c r="AN734" s="185"/>
      <c r="AO734" s="185"/>
      <c r="AP734" s="185"/>
      <c r="AQ734" s="185"/>
      <c r="AR734" s="185"/>
      <c r="AS734" s="185"/>
      <c r="AT734" s="185"/>
      <c r="AU734" s="185"/>
      <c r="AV734" s="185"/>
      <c r="AW734" s="185"/>
      <c r="AX734" s="185"/>
      <c r="AY734" s="185"/>
      <c r="AZ734" s="185"/>
      <c r="BA734" s="185"/>
      <c r="BB734" s="185"/>
      <c r="BC734" s="185"/>
      <c r="BD734" s="185"/>
      <c r="BE734" s="185"/>
      <c r="BF734" s="185"/>
      <c r="BG734" s="185"/>
      <c r="BH734" s="185"/>
      <c r="BI734" s="185"/>
      <c r="BJ734" s="185"/>
    </row>
    <row r="735" spans="1:62" x14ac:dyDescent="0.3">
      <c r="A735" s="24">
        <f t="shared" si="122"/>
        <v>39</v>
      </c>
      <c r="B735" s="86">
        <f t="shared" si="123"/>
        <v>0</v>
      </c>
      <c r="C735" s="23">
        <f t="shared" si="124"/>
        <v>1</v>
      </c>
      <c r="D735" s="23">
        <f t="shared" si="125"/>
        <v>0</v>
      </c>
      <c r="F735" s="86">
        <f t="shared" si="126"/>
        <v>1.471204851965221E-2</v>
      </c>
      <c r="G735" s="23">
        <f t="shared" si="127"/>
        <v>1.0000000000000002</v>
      </c>
      <c r="H735" s="23">
        <f t="shared" si="128"/>
        <v>3.2667310011840667E-18</v>
      </c>
      <c r="I735" s="185"/>
      <c r="J735" s="185"/>
      <c r="L735" s="185"/>
      <c r="M735" s="185"/>
      <c r="N735" s="185"/>
      <c r="O735" s="185"/>
      <c r="P735" s="185"/>
      <c r="Q735" s="185"/>
      <c r="R735" s="185"/>
      <c r="S735" s="185"/>
      <c r="U735" s="185"/>
      <c r="V735" s="185"/>
      <c r="X735" s="185"/>
      <c r="Y735" s="185"/>
      <c r="Z735" s="185"/>
      <c r="AA735" s="26"/>
      <c r="AB735" s="185"/>
      <c r="AC735" s="185"/>
      <c r="AD735" s="185"/>
      <c r="AE735" s="185"/>
      <c r="AF735" s="185"/>
      <c r="AH735" s="185"/>
      <c r="AI735" s="185"/>
      <c r="AK735" s="185"/>
      <c r="AL735" s="185"/>
      <c r="AM735" s="185"/>
      <c r="AN735" s="185"/>
      <c r="AO735" s="185"/>
      <c r="AP735" s="185"/>
      <c r="AQ735" s="185"/>
      <c r="AR735" s="185"/>
      <c r="AS735" s="185"/>
      <c r="AT735" s="185"/>
      <c r="AU735" s="185"/>
      <c r="AV735" s="185"/>
      <c r="AW735" s="185"/>
      <c r="AX735" s="185"/>
      <c r="AY735" s="185"/>
      <c r="AZ735" s="185"/>
      <c r="BA735" s="185"/>
      <c r="BB735" s="185"/>
      <c r="BC735" s="185"/>
      <c r="BD735" s="185"/>
      <c r="BE735" s="185"/>
      <c r="BF735" s="185"/>
      <c r="BG735" s="185"/>
      <c r="BH735" s="185"/>
      <c r="BI735" s="185"/>
      <c r="BJ735" s="185"/>
    </row>
    <row r="736" spans="1:62" x14ac:dyDescent="0.3">
      <c r="A736" s="24">
        <f t="shared" si="122"/>
        <v>40</v>
      </c>
      <c r="B736" s="86">
        <f t="shared" si="123"/>
        <v>0</v>
      </c>
      <c r="C736" s="23">
        <f t="shared" si="124"/>
        <v>1</v>
      </c>
      <c r="D736" s="23">
        <f t="shared" si="125"/>
        <v>0</v>
      </c>
      <c r="F736" s="86">
        <f t="shared" si="126"/>
        <v>1.4705811477461739E-2</v>
      </c>
      <c r="G736" s="23">
        <f t="shared" si="127"/>
        <v>1</v>
      </c>
      <c r="H736" s="23">
        <f t="shared" si="128"/>
        <v>0</v>
      </c>
      <c r="I736" s="185"/>
      <c r="J736" s="185"/>
      <c r="L736" s="185"/>
      <c r="M736" s="185"/>
      <c r="N736" s="185"/>
      <c r="O736" s="185"/>
      <c r="P736" s="185"/>
      <c r="Q736" s="185"/>
      <c r="R736" s="185"/>
      <c r="S736" s="185"/>
      <c r="U736" s="185"/>
      <c r="V736" s="185"/>
      <c r="X736" s="185"/>
      <c r="Y736" s="185"/>
      <c r="Z736" s="185"/>
      <c r="AA736" s="26"/>
      <c r="AB736" s="185"/>
      <c r="AC736" s="185"/>
      <c r="AD736" s="185"/>
      <c r="AE736" s="185"/>
      <c r="AF736" s="185"/>
      <c r="AH736" s="185"/>
      <c r="AI736" s="185"/>
      <c r="AK736" s="185"/>
      <c r="AL736" s="185"/>
      <c r="AM736" s="185"/>
      <c r="AN736" s="185"/>
      <c r="AO736" s="185"/>
      <c r="AP736" s="185"/>
      <c r="AQ736" s="185"/>
      <c r="AR736" s="185"/>
      <c r="AS736" s="185"/>
      <c r="AT736" s="185"/>
      <c r="AU736" s="185"/>
      <c r="AV736" s="185"/>
      <c r="AW736" s="185"/>
      <c r="AX736" s="185"/>
      <c r="AY736" s="185"/>
      <c r="AZ736" s="185"/>
      <c r="BA736" s="185"/>
      <c r="BB736" s="185"/>
      <c r="BC736" s="185"/>
      <c r="BD736" s="185"/>
      <c r="BE736" s="185"/>
      <c r="BF736" s="185"/>
      <c r="BG736" s="185"/>
      <c r="BH736" s="185"/>
      <c r="BI736" s="185"/>
      <c r="BJ736" s="185"/>
    </row>
    <row r="737" spans="1:62" x14ac:dyDescent="0.3">
      <c r="A737" s="24">
        <f t="shared" si="122"/>
        <v>41</v>
      </c>
      <c r="B737" s="86">
        <f t="shared" si="123"/>
        <v>0</v>
      </c>
      <c r="C737" s="23">
        <f t="shared" si="124"/>
        <v>1</v>
      </c>
      <c r="D737" s="23">
        <f t="shared" si="125"/>
        <v>0</v>
      </c>
      <c r="F737" s="86">
        <f t="shared" si="126"/>
        <v>1.4655915139937964E-2</v>
      </c>
      <c r="G737" s="23">
        <f t="shared" si="127"/>
        <v>1</v>
      </c>
      <c r="H737" s="23">
        <f t="shared" si="128"/>
        <v>0</v>
      </c>
      <c r="I737" s="185"/>
      <c r="J737" s="185"/>
      <c r="L737" s="185"/>
      <c r="M737" s="185"/>
      <c r="N737" s="185"/>
      <c r="O737" s="185"/>
      <c r="P737" s="185"/>
      <c r="Q737" s="185"/>
      <c r="R737" s="185"/>
      <c r="S737" s="185"/>
      <c r="U737" s="185"/>
      <c r="V737" s="185"/>
      <c r="X737" s="185"/>
      <c r="Y737" s="185"/>
      <c r="Z737" s="185"/>
      <c r="AA737" s="26"/>
      <c r="AB737" s="185"/>
      <c r="AC737" s="185"/>
      <c r="AD737" s="185"/>
      <c r="AE737" s="185"/>
      <c r="AF737" s="185"/>
      <c r="AH737" s="185"/>
      <c r="AI737" s="185"/>
      <c r="AK737" s="185"/>
      <c r="AL737" s="185"/>
      <c r="AM737" s="185"/>
      <c r="AN737" s="185"/>
      <c r="AO737" s="185"/>
      <c r="AP737" s="185"/>
      <c r="AQ737" s="185"/>
      <c r="AR737" s="185"/>
      <c r="AS737" s="185"/>
      <c r="AT737" s="185"/>
      <c r="AU737" s="185"/>
      <c r="AV737" s="185"/>
      <c r="AW737" s="185"/>
      <c r="AX737" s="185"/>
      <c r="AY737" s="185"/>
      <c r="AZ737" s="185"/>
      <c r="BA737" s="185"/>
      <c r="BB737" s="185"/>
      <c r="BC737" s="185"/>
      <c r="BD737" s="185"/>
      <c r="BE737" s="185"/>
      <c r="BF737" s="185"/>
      <c r="BG737" s="185"/>
      <c r="BH737" s="185"/>
      <c r="BI737" s="185"/>
      <c r="BJ737" s="185"/>
    </row>
    <row r="738" spans="1:62" x14ac:dyDescent="0.3">
      <c r="A738" s="24">
        <f t="shared" si="122"/>
        <v>42</v>
      </c>
      <c r="B738" s="86">
        <f t="shared" si="123"/>
        <v>0</v>
      </c>
      <c r="C738" s="23">
        <f t="shared" si="124"/>
        <v>1</v>
      </c>
      <c r="D738" s="23">
        <f t="shared" si="125"/>
        <v>0</v>
      </c>
      <c r="F738" s="86">
        <f t="shared" si="126"/>
        <v>1.4198059542773776E-2</v>
      </c>
      <c r="G738" s="23">
        <f t="shared" si="127"/>
        <v>1</v>
      </c>
      <c r="H738" s="23">
        <f t="shared" si="128"/>
        <v>0</v>
      </c>
      <c r="I738" s="185"/>
      <c r="J738" s="185"/>
      <c r="L738" s="185"/>
      <c r="M738" s="185"/>
      <c r="N738" s="185"/>
      <c r="O738" s="185"/>
      <c r="P738" s="185"/>
      <c r="Q738" s="185"/>
      <c r="R738" s="185"/>
      <c r="S738" s="185"/>
      <c r="U738" s="185"/>
      <c r="V738" s="185"/>
      <c r="X738" s="185"/>
      <c r="Y738" s="185"/>
      <c r="Z738" s="185"/>
      <c r="AA738" s="26"/>
      <c r="AB738" s="185"/>
      <c r="AC738" s="185"/>
      <c r="AD738" s="185"/>
      <c r="AE738" s="185"/>
      <c r="AF738" s="185"/>
      <c r="AH738" s="185"/>
      <c r="AI738" s="185"/>
      <c r="AK738" s="185"/>
      <c r="AL738" s="185"/>
      <c r="AM738" s="185"/>
      <c r="AN738" s="185"/>
      <c r="AO738" s="185"/>
      <c r="AP738" s="185"/>
      <c r="AQ738" s="185"/>
      <c r="AR738" s="185"/>
      <c r="AS738" s="185"/>
      <c r="AT738" s="185"/>
      <c r="AU738" s="185"/>
      <c r="AV738" s="185"/>
      <c r="AW738" s="185"/>
      <c r="AX738" s="185"/>
      <c r="AY738" s="185"/>
      <c r="AZ738" s="185"/>
      <c r="BA738" s="185"/>
      <c r="BB738" s="185"/>
      <c r="BC738" s="185"/>
      <c r="BD738" s="185"/>
      <c r="BE738" s="185"/>
      <c r="BF738" s="185"/>
      <c r="BG738" s="185"/>
      <c r="BH738" s="185"/>
      <c r="BI738" s="185"/>
      <c r="BJ738" s="185"/>
    </row>
    <row r="739" spans="1:62" x14ac:dyDescent="0.3">
      <c r="A739" s="24">
        <f t="shared" si="122"/>
        <v>43</v>
      </c>
      <c r="B739" s="86">
        <f t="shared" si="123"/>
        <v>0</v>
      </c>
      <c r="C739" s="23">
        <f t="shared" si="124"/>
        <v>1</v>
      </c>
      <c r="D739" s="23">
        <f t="shared" si="125"/>
        <v>0</v>
      </c>
      <c r="F739" s="86">
        <f t="shared" si="126"/>
        <v>1.3946876843648408E-2</v>
      </c>
      <c r="G739" s="23">
        <f t="shared" si="127"/>
        <v>1.0000000000000002</v>
      </c>
      <c r="H739" s="23">
        <f t="shared" si="128"/>
        <v>3.0968287586859785E-18</v>
      </c>
      <c r="I739" s="185"/>
      <c r="J739" s="185"/>
      <c r="L739" s="185"/>
      <c r="M739" s="185"/>
      <c r="N739" s="185"/>
      <c r="O739" s="185"/>
      <c r="P739" s="185"/>
      <c r="Q739" s="185"/>
      <c r="R739" s="185"/>
      <c r="S739" s="185"/>
      <c r="U739" s="185"/>
      <c r="V739" s="185"/>
      <c r="X739" s="185"/>
      <c r="Y739" s="185"/>
      <c r="Z739" s="185"/>
      <c r="AA739" s="26"/>
      <c r="AB739" s="185"/>
      <c r="AC739" s="185"/>
      <c r="AD739" s="185"/>
      <c r="AE739" s="185"/>
      <c r="AF739" s="185"/>
      <c r="AH739" s="185"/>
      <c r="AI739" s="185"/>
      <c r="AK739" s="185"/>
      <c r="AL739" s="185"/>
      <c r="AM739" s="185"/>
      <c r="AN739" s="185"/>
      <c r="AO739" s="185"/>
      <c r="AP739" s="185"/>
      <c r="AQ739" s="185"/>
      <c r="AR739" s="185"/>
      <c r="AS739" s="185"/>
      <c r="AT739" s="185"/>
      <c r="AU739" s="185"/>
      <c r="AV739" s="185"/>
      <c r="AW739" s="185"/>
      <c r="AX739" s="185"/>
      <c r="AY739" s="185"/>
      <c r="AZ739" s="185"/>
      <c r="BA739" s="185"/>
      <c r="BB739" s="185"/>
      <c r="BC739" s="185"/>
      <c r="BD739" s="185"/>
      <c r="BE739" s="185"/>
      <c r="BF739" s="185"/>
      <c r="BG739" s="185"/>
      <c r="BH739" s="185"/>
      <c r="BI739" s="185"/>
      <c r="BJ739" s="185"/>
    </row>
    <row r="740" spans="1:62" x14ac:dyDescent="0.3">
      <c r="A740" s="24">
        <f t="shared" si="122"/>
        <v>44</v>
      </c>
      <c r="B740" s="86">
        <f t="shared" si="123"/>
        <v>0</v>
      </c>
      <c r="C740" s="23">
        <f t="shared" si="124"/>
        <v>1</v>
      </c>
      <c r="D740" s="23">
        <f t="shared" si="125"/>
        <v>0</v>
      </c>
      <c r="F740" s="86">
        <f t="shared" si="126"/>
        <v>1.3792935302310853E-2</v>
      </c>
      <c r="G740" s="23">
        <f t="shared" si="127"/>
        <v>1</v>
      </c>
      <c r="H740" s="23">
        <f t="shared" si="128"/>
        <v>0</v>
      </c>
      <c r="I740" s="185"/>
      <c r="J740" s="185"/>
      <c r="L740" s="185"/>
      <c r="M740" s="185"/>
      <c r="N740" s="185"/>
      <c r="O740" s="185"/>
      <c r="P740" s="185"/>
      <c r="Q740" s="185"/>
      <c r="R740" s="185"/>
      <c r="S740" s="185"/>
      <c r="U740" s="185"/>
      <c r="V740" s="185"/>
      <c r="X740" s="185"/>
      <c r="Y740" s="185"/>
      <c r="Z740" s="185"/>
      <c r="AA740" s="26"/>
      <c r="AB740" s="185"/>
      <c r="AC740" s="185"/>
      <c r="AD740" s="185"/>
      <c r="AE740" s="185"/>
      <c r="AF740" s="185"/>
      <c r="AH740" s="185"/>
      <c r="AI740" s="185"/>
      <c r="AK740" s="185"/>
      <c r="AL740" s="185"/>
      <c r="AM740" s="185"/>
      <c r="AN740" s="185"/>
      <c r="AO740" s="185"/>
      <c r="AP740" s="185"/>
      <c r="AQ740" s="185"/>
      <c r="AR740" s="185"/>
      <c r="AS740" s="185"/>
      <c r="AT740" s="185"/>
      <c r="AU740" s="185"/>
      <c r="AV740" s="185"/>
      <c r="AW740" s="185"/>
      <c r="AX740" s="185"/>
      <c r="AY740" s="185"/>
      <c r="AZ740" s="185"/>
      <c r="BA740" s="185"/>
      <c r="BB740" s="185"/>
      <c r="BC740" s="185"/>
      <c r="BD740" s="185"/>
      <c r="BE740" s="185"/>
      <c r="BF740" s="185"/>
      <c r="BG740" s="185"/>
      <c r="BH740" s="185"/>
      <c r="BI740" s="185"/>
      <c r="BJ740" s="185"/>
    </row>
    <row r="741" spans="1:62" x14ac:dyDescent="0.3">
      <c r="A741" s="24">
        <f t="shared" si="122"/>
        <v>45</v>
      </c>
      <c r="B741" s="86">
        <f t="shared" si="123"/>
        <v>0</v>
      </c>
      <c r="C741" s="23">
        <f t="shared" si="124"/>
        <v>1</v>
      </c>
      <c r="D741" s="23">
        <f t="shared" si="125"/>
        <v>0</v>
      </c>
      <c r="F741" s="86">
        <f t="shared" si="126"/>
        <v>1.3393481100202902E-2</v>
      </c>
      <c r="G741" s="23">
        <f t="shared" si="127"/>
        <v>1</v>
      </c>
      <c r="H741" s="23">
        <f t="shared" si="128"/>
        <v>0</v>
      </c>
      <c r="I741" s="185"/>
      <c r="J741" s="185"/>
      <c r="L741" s="185"/>
      <c r="M741" s="185"/>
      <c r="N741" s="185"/>
      <c r="O741" s="185"/>
      <c r="P741" s="185"/>
      <c r="Q741" s="185"/>
      <c r="R741" s="185"/>
      <c r="S741" s="185"/>
      <c r="U741" s="185"/>
      <c r="V741" s="185"/>
      <c r="X741" s="185"/>
      <c r="Y741" s="185"/>
      <c r="Z741" s="185"/>
      <c r="AA741" s="26"/>
      <c r="AB741" s="185"/>
      <c r="AC741" s="185"/>
      <c r="AD741" s="185"/>
      <c r="AE741" s="185"/>
      <c r="AF741" s="185"/>
      <c r="AH741" s="185"/>
      <c r="AI741" s="185"/>
      <c r="AK741" s="185"/>
      <c r="AL741" s="185"/>
      <c r="AM741" s="185"/>
      <c r="AN741" s="185"/>
      <c r="AO741" s="185"/>
      <c r="AP741" s="185"/>
      <c r="AQ741" s="185"/>
      <c r="AR741" s="185"/>
      <c r="AS741" s="185"/>
      <c r="AT741" s="185"/>
      <c r="AU741" s="185"/>
      <c r="AV741" s="185"/>
      <c r="AW741" s="185"/>
      <c r="AX741" s="185"/>
      <c r="AY741" s="185"/>
      <c r="AZ741" s="185"/>
      <c r="BA741" s="185"/>
      <c r="BB741" s="185"/>
      <c r="BC741" s="185"/>
      <c r="BD741" s="185"/>
      <c r="BE741" s="185"/>
      <c r="BF741" s="185"/>
      <c r="BG741" s="185"/>
      <c r="BH741" s="185"/>
      <c r="BI741" s="185"/>
      <c r="BJ741" s="185"/>
    </row>
    <row r="742" spans="1:62" x14ac:dyDescent="0.3">
      <c r="A742" s="24">
        <f>A645</f>
        <v>46</v>
      </c>
      <c r="B742" s="86">
        <f t="shared" si="123"/>
        <v>0</v>
      </c>
      <c r="C742" s="23">
        <f t="shared" si="124"/>
        <v>1</v>
      </c>
      <c r="D742" s="23">
        <f t="shared" si="125"/>
        <v>0</v>
      </c>
      <c r="F742" s="86">
        <f t="shared" si="126"/>
        <v>1.3206936838324242E-2</v>
      </c>
      <c r="G742" s="23">
        <f t="shared" si="127"/>
        <v>1</v>
      </c>
      <c r="H742" s="23">
        <f t="shared" si="128"/>
        <v>0</v>
      </c>
      <c r="I742" s="185"/>
      <c r="J742" s="185"/>
      <c r="L742" s="185"/>
      <c r="M742" s="185"/>
      <c r="N742" s="185"/>
      <c r="O742" s="185"/>
      <c r="P742" s="185"/>
      <c r="Q742" s="185"/>
      <c r="R742" s="185"/>
      <c r="S742" s="185"/>
      <c r="U742" s="185"/>
      <c r="V742" s="185"/>
      <c r="X742" s="185"/>
      <c r="Y742" s="185"/>
      <c r="Z742" s="185"/>
      <c r="AA742" s="26"/>
      <c r="AB742" s="185"/>
      <c r="AC742" s="185"/>
      <c r="AD742" s="185"/>
      <c r="AE742" s="185"/>
      <c r="AF742" s="185"/>
      <c r="AH742" s="185"/>
      <c r="AI742" s="185"/>
      <c r="AK742" s="185"/>
      <c r="AL742" s="185"/>
      <c r="AM742" s="185"/>
      <c r="AN742" s="185"/>
      <c r="AO742" s="185"/>
      <c r="AP742" s="185"/>
      <c r="AQ742" s="185"/>
      <c r="AR742" s="185"/>
      <c r="AS742" s="185"/>
      <c r="AT742" s="185"/>
      <c r="AU742" s="185"/>
      <c r="AV742" s="185"/>
      <c r="AW742" s="185"/>
      <c r="AX742" s="185"/>
      <c r="AY742" s="185"/>
      <c r="AZ742" s="185"/>
      <c r="BA742" s="185"/>
      <c r="BB742" s="185"/>
      <c r="BC742" s="185"/>
      <c r="BD742" s="185"/>
      <c r="BE742" s="185"/>
      <c r="BF742" s="185"/>
      <c r="BG742" s="185"/>
      <c r="BH742" s="185"/>
      <c r="BI742" s="185"/>
      <c r="BJ742" s="185"/>
    </row>
    <row r="743" spans="1:62" x14ac:dyDescent="0.3">
      <c r="A743" s="24">
        <f t="shared" si="122"/>
        <v>47</v>
      </c>
      <c r="B743" s="86">
        <f t="shared" si="123"/>
        <v>0</v>
      </c>
      <c r="C743" s="23">
        <f t="shared" si="124"/>
        <v>1</v>
      </c>
      <c r="D743" s="23">
        <f t="shared" si="125"/>
        <v>0</v>
      </c>
      <c r="F743" s="86">
        <f t="shared" si="126"/>
        <v>1.323216850900388E-2</v>
      </c>
      <c r="G743" s="23">
        <f t="shared" si="127"/>
        <v>1</v>
      </c>
      <c r="H743" s="23">
        <f t="shared" si="128"/>
        <v>0</v>
      </c>
      <c r="I743" s="185"/>
      <c r="J743" s="185"/>
      <c r="L743" s="185"/>
      <c r="M743" s="185"/>
      <c r="N743" s="185"/>
      <c r="O743" s="185"/>
      <c r="P743" s="185"/>
      <c r="Q743" s="185"/>
      <c r="R743" s="185"/>
      <c r="S743" s="185"/>
      <c r="U743" s="185"/>
      <c r="V743" s="185"/>
      <c r="X743" s="185"/>
      <c r="Y743" s="185"/>
      <c r="Z743" s="185"/>
      <c r="AA743" s="26"/>
      <c r="AB743" s="185"/>
      <c r="AC743" s="185"/>
      <c r="AD743" s="185"/>
      <c r="AE743" s="185"/>
      <c r="AF743" s="185"/>
      <c r="AH743" s="185"/>
      <c r="AI743" s="185"/>
      <c r="AK743" s="185"/>
      <c r="AL743" s="185"/>
      <c r="AM743" s="185"/>
      <c r="AN743" s="185"/>
      <c r="AO743" s="185"/>
      <c r="AP743" s="185"/>
      <c r="AQ743" s="185"/>
      <c r="AR743" s="185"/>
      <c r="AS743" s="185"/>
      <c r="AT743" s="185"/>
      <c r="AU743" s="185"/>
      <c r="AV743" s="185"/>
      <c r="AW743" s="185"/>
      <c r="AX743" s="185"/>
      <c r="AY743" s="185"/>
      <c r="AZ743" s="185"/>
      <c r="BA743" s="185"/>
      <c r="BB743" s="185"/>
      <c r="BC743" s="185"/>
      <c r="BD743" s="185"/>
      <c r="BE743" s="185"/>
      <c r="BF743" s="185"/>
      <c r="BG743" s="185"/>
      <c r="BH743" s="185"/>
      <c r="BI743" s="185"/>
      <c r="BJ743" s="185"/>
    </row>
    <row r="744" spans="1:62" x14ac:dyDescent="0.3">
      <c r="A744" s="24">
        <f t="shared" si="122"/>
        <v>48</v>
      </c>
      <c r="B744" s="86">
        <f t="shared" si="123"/>
        <v>0</v>
      </c>
      <c r="C744" s="23">
        <f t="shared" si="124"/>
        <v>1</v>
      </c>
      <c r="D744" s="23">
        <f t="shared" si="125"/>
        <v>0</v>
      </c>
      <c r="F744" s="86">
        <f t="shared" si="126"/>
        <v>1.2822791739774724E-2</v>
      </c>
      <c r="G744" s="23">
        <f t="shared" si="127"/>
        <v>1.0000000000000002</v>
      </c>
      <c r="H744" s="23">
        <f t="shared" si="128"/>
        <v>2.8472317258942335E-18</v>
      </c>
      <c r="I744" s="185"/>
      <c r="J744" s="185"/>
      <c r="L744" s="185"/>
      <c r="M744" s="185"/>
      <c r="N744" s="185"/>
      <c r="O744" s="185"/>
      <c r="P744" s="185"/>
      <c r="Q744" s="185"/>
      <c r="R744" s="185"/>
      <c r="S744" s="185"/>
      <c r="U744" s="185"/>
      <c r="V744" s="185"/>
      <c r="X744" s="185"/>
      <c r="Y744" s="185"/>
      <c r="Z744" s="185"/>
      <c r="AA744" s="26"/>
      <c r="AB744" s="185"/>
      <c r="AC744" s="185"/>
      <c r="AD744" s="185"/>
      <c r="AE744" s="185"/>
      <c r="AF744" s="185"/>
      <c r="AH744" s="185"/>
      <c r="AI744" s="185"/>
      <c r="AK744" s="185"/>
      <c r="AL744" s="185"/>
      <c r="AM744" s="185"/>
      <c r="AN744" s="185"/>
      <c r="AO744" s="185"/>
      <c r="AP744" s="185"/>
      <c r="AQ744" s="185"/>
      <c r="AR744" s="185"/>
      <c r="AS744" s="185"/>
      <c r="AT744" s="185"/>
      <c r="AU744" s="185"/>
      <c r="AV744" s="185"/>
      <c r="AW744" s="185"/>
      <c r="AX744" s="185"/>
      <c r="AY744" s="185"/>
      <c r="AZ744" s="185"/>
      <c r="BA744" s="185"/>
      <c r="BB744" s="185"/>
      <c r="BC744" s="185"/>
      <c r="BD744" s="185"/>
      <c r="BE744" s="185"/>
      <c r="BF744" s="185"/>
      <c r="BG744" s="185"/>
      <c r="BH744" s="185"/>
      <c r="BI744" s="185"/>
      <c r="BJ744" s="185"/>
    </row>
    <row r="745" spans="1:62" x14ac:dyDescent="0.3">
      <c r="A745" s="24">
        <f t="shared" si="122"/>
        <v>49</v>
      </c>
      <c r="B745" s="86">
        <f t="shared" si="123"/>
        <v>0</v>
      </c>
      <c r="C745" s="23">
        <f t="shared" si="124"/>
        <v>1</v>
      </c>
      <c r="D745" s="23">
        <f t="shared" si="125"/>
        <v>0</v>
      </c>
      <c r="F745" s="86">
        <f t="shared" si="126"/>
        <v>1.1717417762472454E-2</v>
      </c>
      <c r="G745" s="23">
        <f t="shared" si="127"/>
        <v>1</v>
      </c>
      <c r="H745" s="23">
        <f t="shared" si="128"/>
        <v>0</v>
      </c>
      <c r="I745" s="185"/>
      <c r="J745" s="185"/>
      <c r="L745" s="185"/>
      <c r="M745" s="185"/>
      <c r="N745" s="185"/>
      <c r="O745" s="185"/>
      <c r="P745" s="185"/>
      <c r="Q745" s="185"/>
      <c r="R745" s="185"/>
      <c r="S745" s="185"/>
      <c r="U745" s="185"/>
      <c r="V745" s="185"/>
      <c r="X745" s="185"/>
      <c r="Y745" s="185"/>
      <c r="Z745" s="185"/>
      <c r="AA745" s="26"/>
      <c r="AB745" s="185"/>
      <c r="AC745" s="185"/>
      <c r="AD745" s="185"/>
      <c r="AE745" s="185"/>
      <c r="AF745" s="185"/>
      <c r="AH745" s="185"/>
      <c r="AI745" s="185"/>
      <c r="AK745" s="185"/>
      <c r="AL745" s="185"/>
      <c r="AM745" s="185"/>
      <c r="AN745" s="185"/>
      <c r="AO745" s="185"/>
      <c r="AP745" s="185"/>
      <c r="AQ745" s="185"/>
      <c r="AR745" s="185"/>
      <c r="AS745" s="185"/>
      <c r="AT745" s="185"/>
      <c r="AU745" s="185"/>
      <c r="AV745" s="185"/>
      <c r="AW745" s="185"/>
      <c r="AX745" s="185"/>
      <c r="AY745" s="185"/>
      <c r="AZ745" s="185"/>
      <c r="BA745" s="185"/>
      <c r="BB745" s="185"/>
      <c r="BC745" s="185"/>
      <c r="BD745" s="185"/>
      <c r="BE745" s="185"/>
      <c r="BF745" s="185"/>
      <c r="BG745" s="185"/>
      <c r="BH745" s="185"/>
      <c r="BI745" s="185"/>
      <c r="BJ745" s="185"/>
    </row>
    <row r="746" spans="1:62" x14ac:dyDescent="0.3">
      <c r="A746" s="24">
        <f t="shared" si="122"/>
        <v>50</v>
      </c>
      <c r="B746" s="86">
        <f t="shared" si="123"/>
        <v>0</v>
      </c>
      <c r="C746" s="23">
        <f t="shared" si="124"/>
        <v>1</v>
      </c>
      <c r="D746" s="23">
        <f t="shared" si="125"/>
        <v>0</v>
      </c>
      <c r="F746" s="86">
        <f t="shared" si="126"/>
        <v>1.145007545403541E-2</v>
      </c>
      <c r="G746" s="23">
        <f t="shared" si="127"/>
        <v>1</v>
      </c>
      <c r="H746" s="23">
        <f t="shared" si="128"/>
        <v>0</v>
      </c>
      <c r="I746" s="185"/>
      <c r="J746" s="185"/>
      <c r="L746" s="185"/>
      <c r="M746" s="185"/>
      <c r="N746" s="185"/>
      <c r="O746" s="185"/>
      <c r="P746" s="185"/>
      <c r="Q746" s="185"/>
      <c r="R746" s="185"/>
      <c r="S746" s="185"/>
      <c r="U746" s="185"/>
      <c r="V746" s="185"/>
      <c r="X746" s="185"/>
      <c r="Y746" s="185"/>
      <c r="Z746" s="185"/>
      <c r="AA746" s="26"/>
      <c r="AB746" s="185"/>
      <c r="AC746" s="185"/>
      <c r="AD746" s="185"/>
      <c r="AE746" s="185"/>
      <c r="AF746" s="185"/>
      <c r="AH746" s="185"/>
      <c r="AI746" s="185"/>
      <c r="AK746" s="185"/>
      <c r="AL746" s="185"/>
      <c r="AM746" s="185"/>
      <c r="AN746" s="185"/>
      <c r="AO746" s="185"/>
      <c r="AP746" s="185"/>
      <c r="AQ746" s="185"/>
      <c r="AR746" s="185"/>
      <c r="AS746" s="185"/>
      <c r="AT746" s="185"/>
      <c r="AU746" s="185"/>
      <c r="AV746" s="185"/>
      <c r="AW746" s="185"/>
      <c r="AX746" s="185"/>
      <c r="AY746" s="185"/>
      <c r="AZ746" s="185"/>
      <c r="BA746" s="185"/>
      <c r="BB746" s="185"/>
      <c r="BC746" s="185"/>
      <c r="BD746" s="185"/>
      <c r="BE746" s="185"/>
      <c r="BF746" s="185"/>
      <c r="BG746" s="185"/>
      <c r="BH746" s="185"/>
      <c r="BI746" s="185"/>
      <c r="BJ746" s="185"/>
    </row>
    <row r="747" spans="1:62" x14ac:dyDescent="0.3">
      <c r="A747" s="24">
        <f t="shared" si="122"/>
        <v>51</v>
      </c>
      <c r="B747" s="86">
        <f t="shared" si="123"/>
        <v>0</v>
      </c>
      <c r="C747" s="23">
        <f t="shared" si="124"/>
        <v>1</v>
      </c>
      <c r="D747" s="23">
        <f t="shared" si="125"/>
        <v>0</v>
      </c>
      <c r="F747" s="86">
        <f t="shared" si="126"/>
        <v>1.1323350096801729E-2</v>
      </c>
      <c r="G747" s="23">
        <f t="shared" si="127"/>
        <v>1</v>
      </c>
      <c r="H747" s="23">
        <f t="shared" si="128"/>
        <v>0</v>
      </c>
      <c r="I747" s="185"/>
      <c r="J747" s="185"/>
      <c r="L747" s="185"/>
      <c r="M747" s="185"/>
      <c r="N747" s="185"/>
      <c r="O747" s="185"/>
      <c r="P747" s="185"/>
      <c r="Q747" s="185"/>
      <c r="R747" s="185"/>
      <c r="S747" s="185"/>
      <c r="U747" s="185"/>
      <c r="V747" s="185"/>
      <c r="X747" s="185"/>
      <c r="Y747" s="185"/>
      <c r="Z747" s="185"/>
      <c r="AA747" s="26"/>
      <c r="AB747" s="185"/>
      <c r="AC747" s="185"/>
      <c r="AD747" s="185"/>
      <c r="AE747" s="185"/>
      <c r="AF747" s="185"/>
      <c r="AH747" s="185"/>
      <c r="AI747" s="185"/>
      <c r="AK747" s="185"/>
      <c r="AL747" s="185"/>
      <c r="AM747" s="185"/>
      <c r="AN747" s="185"/>
      <c r="AO747" s="185"/>
      <c r="AP747" s="185"/>
      <c r="AQ747" s="185"/>
      <c r="AR747" s="185"/>
      <c r="AS747" s="185"/>
      <c r="AT747" s="185"/>
      <c r="AU747" s="185"/>
      <c r="AV747" s="185"/>
      <c r="AW747" s="185"/>
      <c r="AX747" s="185"/>
      <c r="AY747" s="185"/>
      <c r="AZ747" s="185"/>
      <c r="BA747" s="185"/>
      <c r="BB747" s="185"/>
      <c r="BC747" s="185"/>
      <c r="BD747" s="185"/>
      <c r="BE747" s="185"/>
      <c r="BF747" s="185"/>
      <c r="BG747" s="185"/>
      <c r="BH747" s="185"/>
      <c r="BI747" s="185"/>
      <c r="BJ747" s="185"/>
    </row>
    <row r="748" spans="1:62" x14ac:dyDescent="0.3">
      <c r="A748" s="24">
        <f t="shared" si="122"/>
        <v>52</v>
      </c>
      <c r="B748" s="86">
        <f t="shared" si="123"/>
        <v>0</v>
      </c>
      <c r="C748" s="23">
        <f t="shared" si="124"/>
        <v>1</v>
      </c>
      <c r="D748" s="23">
        <f t="shared" si="125"/>
        <v>0</v>
      </c>
      <c r="F748" s="86">
        <f t="shared" si="126"/>
        <v>1.1244820065585335E-2</v>
      </c>
      <c r="G748" s="23">
        <f t="shared" si="127"/>
        <v>1</v>
      </c>
      <c r="H748" s="23">
        <f t="shared" si="128"/>
        <v>0</v>
      </c>
      <c r="I748" s="185"/>
      <c r="J748" s="185"/>
      <c r="L748" s="185"/>
      <c r="M748" s="185"/>
      <c r="N748" s="185"/>
      <c r="O748" s="185"/>
      <c r="P748" s="185"/>
      <c r="Q748" s="185"/>
      <c r="R748" s="185"/>
      <c r="S748" s="185"/>
      <c r="U748" s="185"/>
      <c r="V748" s="185"/>
      <c r="X748" s="185"/>
      <c r="Y748" s="185"/>
      <c r="Z748" s="185"/>
      <c r="AA748" s="26"/>
      <c r="AB748" s="185"/>
      <c r="AC748" s="185"/>
      <c r="AD748" s="185"/>
      <c r="AE748" s="185"/>
      <c r="AF748" s="185"/>
      <c r="AH748" s="185"/>
      <c r="AI748" s="185"/>
      <c r="AK748" s="185"/>
      <c r="AL748" s="185"/>
      <c r="AM748" s="185"/>
      <c r="AN748" s="185"/>
      <c r="AO748" s="185"/>
      <c r="AP748" s="185"/>
      <c r="AQ748" s="185"/>
      <c r="AR748" s="185"/>
      <c r="AS748" s="185"/>
      <c r="AT748" s="185"/>
      <c r="AU748" s="185"/>
      <c r="AV748" s="185"/>
      <c r="AW748" s="185"/>
      <c r="AX748" s="185"/>
      <c r="AY748" s="185"/>
      <c r="AZ748" s="185"/>
      <c r="BA748" s="185"/>
      <c r="BB748" s="185"/>
      <c r="BC748" s="185"/>
      <c r="BD748" s="185"/>
      <c r="BE748" s="185"/>
      <c r="BF748" s="185"/>
      <c r="BG748" s="185"/>
      <c r="BH748" s="185"/>
      <c r="BI748" s="185"/>
      <c r="BJ748" s="185"/>
    </row>
    <row r="749" spans="1:62" x14ac:dyDescent="0.3">
      <c r="A749" s="24">
        <f t="shared" si="122"/>
        <v>53</v>
      </c>
      <c r="B749" s="86">
        <f t="shared" si="123"/>
        <v>0</v>
      </c>
      <c r="C749" s="23">
        <f t="shared" si="124"/>
        <v>1</v>
      </c>
      <c r="D749" s="23">
        <f t="shared" si="125"/>
        <v>0</v>
      </c>
      <c r="F749" s="86">
        <f t="shared" si="126"/>
        <v>1.1129434785061603E-2</v>
      </c>
      <c r="G749" s="23">
        <f t="shared" si="127"/>
        <v>1</v>
      </c>
      <c r="H749" s="23">
        <f t="shared" si="128"/>
        <v>0</v>
      </c>
      <c r="I749" s="185"/>
      <c r="J749" s="185"/>
      <c r="L749" s="185"/>
      <c r="M749" s="185"/>
      <c r="N749" s="185"/>
      <c r="O749" s="185"/>
      <c r="P749" s="185"/>
      <c r="Q749" s="185"/>
      <c r="R749" s="185"/>
      <c r="S749" s="185"/>
      <c r="U749" s="185"/>
      <c r="V749" s="185"/>
      <c r="X749" s="185"/>
      <c r="Y749" s="185"/>
      <c r="Z749" s="185"/>
      <c r="AA749" s="26"/>
      <c r="AB749" s="185"/>
      <c r="AC749" s="185"/>
      <c r="AD749" s="185"/>
      <c r="AE749" s="185"/>
      <c r="AF749" s="185"/>
      <c r="AH749" s="185"/>
      <c r="AI749" s="185"/>
      <c r="AK749" s="185"/>
      <c r="AL749" s="185"/>
      <c r="AM749" s="185"/>
      <c r="AN749" s="185"/>
      <c r="AO749" s="185"/>
      <c r="AP749" s="185"/>
      <c r="AQ749" s="185"/>
      <c r="AR749" s="185"/>
      <c r="AS749" s="185"/>
      <c r="AT749" s="185"/>
      <c r="AU749" s="185"/>
      <c r="AV749" s="185"/>
      <c r="AW749" s="185"/>
      <c r="AX749" s="185"/>
      <c r="AY749" s="185"/>
      <c r="AZ749" s="185"/>
      <c r="BA749" s="185"/>
      <c r="BB749" s="185"/>
      <c r="BC749" s="185"/>
      <c r="BD749" s="185"/>
      <c r="BE749" s="185"/>
      <c r="BF749" s="185"/>
      <c r="BG749" s="185"/>
      <c r="BH749" s="185"/>
      <c r="BI749" s="185"/>
      <c r="BJ749" s="185"/>
    </row>
    <row r="750" spans="1:62" x14ac:dyDescent="0.3">
      <c r="A750" s="24">
        <f t="shared" si="122"/>
        <v>54</v>
      </c>
      <c r="B750" s="86">
        <f t="shared" si="123"/>
        <v>0</v>
      </c>
      <c r="C750" s="23">
        <f t="shared" si="124"/>
        <v>1</v>
      </c>
      <c r="D750" s="23">
        <f t="shared" si="125"/>
        <v>0</v>
      </c>
      <c r="F750" s="86">
        <f t="shared" si="126"/>
        <v>1.1542780581139242E-2</v>
      </c>
      <c r="G750" s="23">
        <f t="shared" si="127"/>
        <v>1</v>
      </c>
      <c r="H750" s="23">
        <f t="shared" si="128"/>
        <v>0</v>
      </c>
      <c r="I750" s="185"/>
      <c r="J750" s="185"/>
      <c r="L750" s="185"/>
      <c r="M750" s="185"/>
      <c r="N750" s="185"/>
      <c r="O750" s="185"/>
      <c r="P750" s="185"/>
      <c r="Q750" s="185"/>
      <c r="R750" s="185"/>
      <c r="S750" s="185"/>
      <c r="U750" s="185"/>
      <c r="V750" s="185"/>
      <c r="X750" s="185"/>
      <c r="Y750" s="185"/>
      <c r="Z750" s="185"/>
      <c r="AA750" s="26"/>
      <c r="AB750" s="185"/>
      <c r="AC750" s="185"/>
      <c r="AD750" s="185"/>
      <c r="AE750" s="185"/>
      <c r="AF750" s="185"/>
      <c r="AH750" s="185"/>
      <c r="AI750" s="185"/>
      <c r="AK750" s="185"/>
      <c r="AL750" s="185"/>
      <c r="AM750" s="185"/>
      <c r="AN750" s="185"/>
      <c r="AO750" s="185"/>
      <c r="AP750" s="185"/>
      <c r="AQ750" s="185"/>
      <c r="AR750" s="185"/>
      <c r="AS750" s="185"/>
      <c r="AT750" s="185"/>
      <c r="AU750" s="185"/>
      <c r="AV750" s="185"/>
      <c r="AW750" s="185"/>
      <c r="AX750" s="185"/>
      <c r="AY750" s="185"/>
      <c r="AZ750" s="185"/>
      <c r="BA750" s="185"/>
      <c r="BB750" s="185"/>
      <c r="BC750" s="185"/>
      <c r="BD750" s="185"/>
      <c r="BE750" s="185"/>
      <c r="BF750" s="185"/>
      <c r="BG750" s="185"/>
      <c r="BH750" s="185"/>
      <c r="BI750" s="185"/>
      <c r="BJ750" s="185"/>
    </row>
    <row r="751" spans="1:62" x14ac:dyDescent="0.3">
      <c r="A751" s="24">
        <f t="shared" si="122"/>
        <v>55</v>
      </c>
      <c r="B751" s="86">
        <f t="shared" si="123"/>
        <v>0</v>
      </c>
      <c r="C751" s="23">
        <f t="shared" si="124"/>
        <v>1</v>
      </c>
      <c r="D751" s="23">
        <f t="shared" si="125"/>
        <v>0</v>
      </c>
      <c r="F751" s="86">
        <f t="shared" si="126"/>
        <v>8.9201043400458091E-3</v>
      </c>
      <c r="G751" s="23">
        <f t="shared" si="127"/>
        <v>1</v>
      </c>
      <c r="H751" s="23">
        <f t="shared" si="128"/>
        <v>0</v>
      </c>
      <c r="I751" s="185"/>
      <c r="J751" s="185"/>
      <c r="L751" s="185"/>
      <c r="M751" s="185"/>
      <c r="N751" s="185"/>
      <c r="O751" s="185"/>
      <c r="P751" s="185"/>
      <c r="Q751" s="185"/>
      <c r="R751" s="185"/>
      <c r="S751" s="185"/>
      <c r="U751" s="185"/>
      <c r="V751" s="185"/>
      <c r="X751" s="185"/>
      <c r="Y751" s="185"/>
      <c r="Z751" s="185"/>
      <c r="AA751" s="26"/>
      <c r="AB751" s="185"/>
      <c r="AC751" s="185"/>
      <c r="AD751" s="185"/>
      <c r="AE751" s="185"/>
      <c r="AF751" s="185"/>
      <c r="AH751" s="185"/>
      <c r="AI751" s="185"/>
      <c r="AK751" s="185"/>
      <c r="AL751" s="185"/>
      <c r="AM751" s="185"/>
      <c r="AN751" s="185"/>
      <c r="AO751" s="185"/>
      <c r="AP751" s="185"/>
      <c r="AQ751" s="185"/>
      <c r="AR751" s="185"/>
      <c r="AS751" s="185"/>
      <c r="AT751" s="185"/>
      <c r="AU751" s="185"/>
      <c r="AV751" s="185"/>
      <c r="AW751" s="185"/>
      <c r="AX751" s="185"/>
      <c r="AY751" s="185"/>
      <c r="AZ751" s="185"/>
      <c r="BA751" s="185"/>
      <c r="BB751" s="185"/>
      <c r="BC751" s="185"/>
      <c r="BD751" s="185"/>
      <c r="BE751" s="185"/>
      <c r="BF751" s="185"/>
      <c r="BG751" s="185"/>
      <c r="BH751" s="185"/>
      <c r="BI751" s="185"/>
      <c r="BJ751" s="185"/>
    </row>
    <row r="752" spans="1:62" x14ac:dyDescent="0.3">
      <c r="A752" s="24">
        <f t="shared" si="122"/>
        <v>56</v>
      </c>
      <c r="B752" s="86">
        <f t="shared" si="123"/>
        <v>0</v>
      </c>
      <c r="C752" s="23">
        <f t="shared" si="124"/>
        <v>1</v>
      </c>
      <c r="D752" s="23">
        <f t="shared" si="125"/>
        <v>0</v>
      </c>
      <c r="F752" s="86">
        <f t="shared" si="126"/>
        <v>8.5342582299897975E-3</v>
      </c>
      <c r="G752" s="23">
        <f t="shared" si="127"/>
        <v>1</v>
      </c>
      <c r="H752" s="23">
        <f t="shared" si="128"/>
        <v>0</v>
      </c>
      <c r="I752" s="185"/>
      <c r="J752" s="185"/>
      <c r="L752" s="185"/>
      <c r="M752" s="185"/>
      <c r="N752" s="185"/>
      <c r="O752" s="185"/>
      <c r="P752" s="185"/>
      <c r="Q752" s="185"/>
      <c r="R752" s="185"/>
      <c r="S752" s="185"/>
      <c r="U752" s="185"/>
      <c r="V752" s="185"/>
      <c r="X752" s="185"/>
      <c r="Y752" s="185"/>
      <c r="Z752" s="185"/>
      <c r="AA752" s="26"/>
      <c r="AB752" s="185"/>
      <c r="AC752" s="185"/>
      <c r="AD752" s="185"/>
      <c r="AE752" s="185"/>
      <c r="AF752" s="185"/>
      <c r="AH752" s="185"/>
      <c r="AI752" s="185"/>
      <c r="AK752" s="185"/>
      <c r="AL752" s="185"/>
      <c r="AM752" s="185"/>
      <c r="AN752" s="185"/>
      <c r="AO752" s="185"/>
      <c r="AP752" s="185"/>
      <c r="AQ752" s="185"/>
      <c r="AR752" s="185"/>
      <c r="AS752" s="185"/>
      <c r="AT752" s="185"/>
      <c r="AU752" s="185"/>
      <c r="AV752" s="185"/>
      <c r="AW752" s="185"/>
      <c r="AX752" s="185"/>
      <c r="AY752" s="185"/>
      <c r="AZ752" s="185"/>
      <c r="BA752" s="185"/>
      <c r="BB752" s="185"/>
      <c r="BC752" s="185"/>
      <c r="BD752" s="185"/>
      <c r="BE752" s="185"/>
      <c r="BF752" s="185"/>
      <c r="BG752" s="185"/>
      <c r="BH752" s="185"/>
      <c r="BI752" s="185"/>
      <c r="BJ752" s="185"/>
    </row>
    <row r="753" spans="1:62" x14ac:dyDescent="0.3">
      <c r="A753" s="24">
        <f t="shared" si="122"/>
        <v>57</v>
      </c>
      <c r="B753" s="86">
        <f t="shared" si="123"/>
        <v>0</v>
      </c>
      <c r="C753" s="23">
        <f t="shared" si="124"/>
        <v>1</v>
      </c>
      <c r="D753" s="23">
        <f t="shared" si="125"/>
        <v>0</v>
      </c>
      <c r="F753" s="86">
        <f t="shared" si="126"/>
        <v>8.4398520913794711E-3</v>
      </c>
      <c r="G753" s="23">
        <f t="shared" si="127"/>
        <v>1.0000000000000002</v>
      </c>
      <c r="H753" s="23">
        <f t="shared" si="128"/>
        <v>1.8740236232560539E-18</v>
      </c>
      <c r="I753" s="185"/>
      <c r="J753" s="185"/>
      <c r="L753" s="185"/>
      <c r="M753" s="185"/>
      <c r="N753" s="185"/>
      <c r="O753" s="185"/>
      <c r="P753" s="185"/>
      <c r="Q753" s="185"/>
      <c r="R753" s="185"/>
      <c r="S753" s="185"/>
      <c r="U753" s="185"/>
      <c r="V753" s="185"/>
      <c r="X753" s="185"/>
      <c r="Y753" s="185"/>
      <c r="Z753" s="185"/>
      <c r="AA753" s="26"/>
      <c r="AB753" s="185"/>
      <c r="AC753" s="185"/>
      <c r="AD753" s="185"/>
      <c r="AE753" s="185"/>
      <c r="AF753" s="185"/>
      <c r="AH753" s="185"/>
      <c r="AI753" s="185"/>
      <c r="AK753" s="185"/>
      <c r="AL753" s="185"/>
      <c r="AM753" s="185"/>
      <c r="AN753" s="185"/>
      <c r="AO753" s="185"/>
      <c r="AP753" s="185"/>
      <c r="AQ753" s="185"/>
      <c r="AR753" s="185"/>
      <c r="AS753" s="185"/>
      <c r="AT753" s="185"/>
      <c r="AU753" s="185"/>
      <c r="AV753" s="185"/>
      <c r="AW753" s="185"/>
      <c r="AX753" s="185"/>
      <c r="AY753" s="185"/>
      <c r="AZ753" s="185"/>
      <c r="BA753" s="185"/>
      <c r="BB753" s="185"/>
      <c r="BC753" s="185"/>
      <c r="BD753" s="185"/>
      <c r="BE753" s="185"/>
      <c r="BF753" s="185"/>
      <c r="BG753" s="185"/>
      <c r="BH753" s="185"/>
      <c r="BI753" s="185"/>
      <c r="BJ753" s="185"/>
    </row>
    <row r="754" spans="1:62" x14ac:dyDescent="0.3">
      <c r="A754" s="24">
        <f t="shared" si="122"/>
        <v>58</v>
      </c>
      <c r="B754" s="86">
        <f t="shared" si="123"/>
        <v>0</v>
      </c>
      <c r="C754" s="23">
        <f t="shared" si="124"/>
        <v>1</v>
      </c>
      <c r="D754" s="23">
        <f t="shared" si="125"/>
        <v>0</v>
      </c>
      <c r="F754" s="86">
        <f t="shared" si="126"/>
        <v>8.2629468947042692E-3</v>
      </c>
      <c r="G754" s="23">
        <f t="shared" si="127"/>
        <v>1</v>
      </c>
      <c r="H754" s="23">
        <f t="shared" si="128"/>
        <v>0</v>
      </c>
      <c r="I754" s="185"/>
      <c r="J754" s="185"/>
      <c r="L754" s="185"/>
      <c r="M754" s="185"/>
      <c r="N754" s="185"/>
      <c r="O754" s="185"/>
      <c r="P754" s="185"/>
      <c r="Q754" s="185"/>
      <c r="R754" s="185"/>
      <c r="S754" s="185"/>
      <c r="U754" s="185"/>
      <c r="V754" s="185"/>
      <c r="X754" s="185"/>
      <c r="Y754" s="185"/>
      <c r="Z754" s="185"/>
      <c r="AA754" s="26"/>
      <c r="AB754" s="185"/>
      <c r="AC754" s="185"/>
      <c r="AD754" s="185"/>
      <c r="AE754" s="185"/>
      <c r="AF754" s="185"/>
      <c r="AH754" s="185"/>
      <c r="AI754" s="185"/>
      <c r="AK754" s="185"/>
      <c r="AL754" s="185"/>
      <c r="AM754" s="185"/>
      <c r="AN754" s="185"/>
      <c r="AO754" s="185"/>
      <c r="AP754" s="185"/>
      <c r="AQ754" s="185"/>
      <c r="AR754" s="185"/>
      <c r="AS754" s="185"/>
      <c r="AT754" s="185"/>
      <c r="AU754" s="185"/>
      <c r="AV754" s="185"/>
      <c r="AW754" s="185"/>
      <c r="AX754" s="185"/>
      <c r="AY754" s="185"/>
      <c r="AZ754" s="185"/>
      <c r="BA754" s="185"/>
      <c r="BB754" s="185"/>
      <c r="BC754" s="185"/>
      <c r="BD754" s="185"/>
      <c r="BE754" s="185"/>
      <c r="BF754" s="185"/>
      <c r="BG754" s="185"/>
      <c r="BH754" s="185"/>
      <c r="BI754" s="185"/>
      <c r="BJ754" s="185"/>
    </row>
    <row r="755" spans="1:62" x14ac:dyDescent="0.3">
      <c r="A755" s="24">
        <f t="shared" si="122"/>
        <v>59</v>
      </c>
      <c r="B755" s="86">
        <f t="shared" si="123"/>
        <v>0</v>
      </c>
      <c r="C755" s="23">
        <f t="shared" si="124"/>
        <v>1</v>
      </c>
      <c r="D755" s="23">
        <f t="shared" si="125"/>
        <v>0</v>
      </c>
      <c r="F755" s="86">
        <f t="shared" si="126"/>
        <v>7.319169010518772E-3</v>
      </c>
      <c r="G755" s="23">
        <f t="shared" si="127"/>
        <v>1</v>
      </c>
      <c r="H755" s="23">
        <f t="shared" si="128"/>
        <v>0</v>
      </c>
      <c r="I755" s="185"/>
      <c r="J755" s="185"/>
      <c r="L755" s="185"/>
      <c r="M755" s="185"/>
      <c r="N755" s="185"/>
      <c r="O755" s="185"/>
      <c r="P755" s="185"/>
      <c r="Q755" s="185"/>
      <c r="R755" s="185"/>
      <c r="S755" s="185"/>
      <c r="U755" s="185"/>
      <c r="V755" s="185"/>
      <c r="X755" s="185"/>
      <c r="Y755" s="185"/>
      <c r="Z755" s="185"/>
      <c r="AA755" s="26"/>
      <c r="AB755" s="185"/>
      <c r="AC755" s="185"/>
      <c r="AD755" s="185"/>
      <c r="AE755" s="185"/>
      <c r="AF755" s="185"/>
      <c r="AH755" s="185"/>
      <c r="AI755" s="185"/>
      <c r="AK755" s="185"/>
      <c r="AL755" s="185"/>
      <c r="AM755" s="185"/>
      <c r="AN755" s="185"/>
      <c r="AO755" s="185"/>
      <c r="AP755" s="185"/>
      <c r="AQ755" s="185"/>
      <c r="AR755" s="185"/>
      <c r="AS755" s="185"/>
      <c r="AT755" s="185"/>
      <c r="AU755" s="185"/>
      <c r="AV755" s="185"/>
      <c r="AW755" s="185"/>
      <c r="AX755" s="185"/>
      <c r="AY755" s="185"/>
      <c r="AZ755" s="185"/>
      <c r="BA755" s="185"/>
      <c r="BB755" s="185"/>
      <c r="BC755" s="185"/>
      <c r="BD755" s="185"/>
      <c r="BE755" s="185"/>
      <c r="BF755" s="185"/>
      <c r="BG755" s="185"/>
      <c r="BH755" s="185"/>
      <c r="BI755" s="185"/>
      <c r="BJ755" s="185"/>
    </row>
    <row r="756" spans="1:62" x14ac:dyDescent="0.3">
      <c r="A756" s="24">
        <f t="shared" si="122"/>
        <v>60</v>
      </c>
      <c r="B756" s="86">
        <f t="shared" si="123"/>
        <v>0</v>
      </c>
      <c r="C756" s="23">
        <f t="shared" si="124"/>
        <v>1</v>
      </c>
      <c r="D756" s="23">
        <f t="shared" si="125"/>
        <v>0</v>
      </c>
      <c r="F756" s="86">
        <f t="shared" si="126"/>
        <v>6.1052137987187413E-3</v>
      </c>
      <c r="G756" s="23">
        <f t="shared" si="127"/>
        <v>1</v>
      </c>
      <c r="H756" s="23">
        <f t="shared" si="128"/>
        <v>0</v>
      </c>
      <c r="I756" s="185"/>
      <c r="J756" s="185"/>
      <c r="L756" s="185"/>
      <c r="M756" s="185"/>
      <c r="N756" s="185"/>
      <c r="O756" s="185"/>
      <c r="P756" s="185"/>
      <c r="Q756" s="185"/>
      <c r="R756" s="185"/>
      <c r="S756" s="185"/>
      <c r="U756" s="185"/>
      <c r="V756" s="185"/>
      <c r="X756" s="185"/>
      <c r="Y756" s="185"/>
      <c r="Z756" s="185"/>
      <c r="AA756" s="26"/>
      <c r="AB756" s="185"/>
      <c r="AC756" s="185"/>
      <c r="AD756" s="185"/>
      <c r="AE756" s="185"/>
      <c r="AF756" s="185"/>
      <c r="AH756" s="185"/>
      <c r="AI756" s="185"/>
      <c r="AK756" s="185"/>
      <c r="AL756" s="185"/>
      <c r="AM756" s="185"/>
      <c r="AN756" s="185"/>
      <c r="AO756" s="185"/>
      <c r="AP756" s="185"/>
      <c r="AQ756" s="185"/>
      <c r="AR756" s="185"/>
      <c r="AS756" s="185"/>
      <c r="AT756" s="185"/>
      <c r="AU756" s="185"/>
      <c r="AV756" s="185"/>
      <c r="AW756" s="185"/>
      <c r="AX756" s="185"/>
      <c r="AY756" s="185"/>
      <c r="AZ756" s="185"/>
      <c r="BA756" s="185"/>
      <c r="BB756" s="185"/>
      <c r="BC756" s="185"/>
      <c r="BD756" s="185"/>
      <c r="BE756" s="185"/>
      <c r="BF756" s="185"/>
      <c r="BG756" s="185"/>
      <c r="BH756" s="185"/>
      <c r="BI756" s="185"/>
      <c r="BJ756" s="185"/>
    </row>
    <row r="757" spans="1:62" x14ac:dyDescent="0.3">
      <c r="A757" s="24">
        <f t="shared" si="122"/>
        <v>61</v>
      </c>
      <c r="B757" s="86">
        <f t="shared" si="123"/>
        <v>0</v>
      </c>
      <c r="C757" s="23">
        <f t="shared" si="124"/>
        <v>1</v>
      </c>
      <c r="D757" s="23">
        <f t="shared" si="125"/>
        <v>0</v>
      </c>
      <c r="F757" s="86">
        <f t="shared" si="126"/>
        <v>5.8234128924765111E-3</v>
      </c>
      <c r="G757" s="23">
        <f t="shared" si="127"/>
        <v>1.0000000000000002</v>
      </c>
      <c r="H757" s="23">
        <f t="shared" si="128"/>
        <v>1.2930574150252807E-18</v>
      </c>
      <c r="I757" s="185"/>
      <c r="J757" s="185"/>
      <c r="L757" s="185"/>
      <c r="M757" s="185"/>
      <c r="N757" s="185"/>
      <c r="O757" s="185"/>
      <c r="P757" s="185"/>
      <c r="Q757" s="185"/>
      <c r="R757" s="185"/>
      <c r="S757" s="185"/>
      <c r="U757" s="185"/>
      <c r="V757" s="185"/>
      <c r="X757" s="185"/>
      <c r="Y757" s="185"/>
      <c r="Z757" s="185"/>
      <c r="AA757" s="26"/>
      <c r="AB757" s="185"/>
      <c r="AC757" s="185"/>
      <c r="AD757" s="185"/>
      <c r="AE757" s="185"/>
      <c r="AF757" s="185"/>
      <c r="AH757" s="185"/>
      <c r="AI757" s="185"/>
      <c r="AK757" s="185"/>
      <c r="AL757" s="185"/>
      <c r="AM757" s="185"/>
      <c r="AN757" s="185"/>
      <c r="AO757" s="185"/>
      <c r="AP757" s="185"/>
      <c r="AQ757" s="185"/>
      <c r="AR757" s="185"/>
      <c r="AS757" s="185"/>
      <c r="AT757" s="185"/>
      <c r="AU757" s="185"/>
      <c r="AV757" s="185"/>
      <c r="AW757" s="185"/>
      <c r="AX757" s="185"/>
      <c r="AY757" s="185"/>
      <c r="AZ757" s="185"/>
      <c r="BA757" s="185"/>
      <c r="BB757" s="185"/>
      <c r="BC757" s="185"/>
      <c r="BD757" s="185"/>
      <c r="BE757" s="185"/>
      <c r="BF757" s="185"/>
      <c r="BG757" s="185"/>
      <c r="BH757" s="185"/>
      <c r="BI757" s="185"/>
      <c r="BJ757" s="185"/>
    </row>
    <row r="758" spans="1:62" x14ac:dyDescent="0.3">
      <c r="A758" s="24">
        <f t="shared" si="122"/>
        <v>62</v>
      </c>
      <c r="B758" s="86">
        <f t="shared" si="123"/>
        <v>0</v>
      </c>
      <c r="C758" s="23">
        <f t="shared" si="124"/>
        <v>1</v>
      </c>
      <c r="D758" s="23">
        <f t="shared" si="125"/>
        <v>0</v>
      </c>
      <c r="F758" s="86">
        <f t="shared" si="126"/>
        <v>5.5027722235027055E-3</v>
      </c>
      <c r="G758" s="23">
        <f t="shared" si="127"/>
        <v>1.0000000000000002</v>
      </c>
      <c r="H758" s="23">
        <f t="shared" si="128"/>
        <v>1.2218608843600943E-18</v>
      </c>
      <c r="I758" s="185"/>
      <c r="J758" s="185"/>
      <c r="L758" s="185"/>
      <c r="M758" s="185"/>
      <c r="N758" s="185"/>
      <c r="O758" s="185"/>
      <c r="P758" s="185"/>
      <c r="Q758" s="185"/>
      <c r="R758" s="185"/>
      <c r="S758" s="185"/>
      <c r="U758" s="185"/>
      <c r="V758" s="185"/>
      <c r="X758" s="185"/>
      <c r="Y758" s="185"/>
      <c r="Z758" s="185"/>
      <c r="AA758" s="26"/>
      <c r="AB758" s="185"/>
      <c r="AC758" s="185"/>
      <c r="AD758" s="185"/>
      <c r="AE758" s="185"/>
      <c r="AF758" s="185"/>
      <c r="AH758" s="185"/>
      <c r="AI758" s="185"/>
      <c r="AK758" s="185"/>
      <c r="AL758" s="185"/>
      <c r="AM758" s="185"/>
      <c r="AN758" s="185"/>
      <c r="AO758" s="185"/>
      <c r="AP758" s="185"/>
      <c r="AQ758" s="185"/>
      <c r="AR758" s="185"/>
      <c r="AS758" s="185"/>
      <c r="AT758" s="185"/>
      <c r="AU758" s="185"/>
      <c r="AV758" s="185"/>
      <c r="AW758" s="185"/>
      <c r="AX758" s="185"/>
      <c r="AY758" s="185"/>
      <c r="AZ758" s="185"/>
      <c r="BA758" s="185"/>
      <c r="BB758" s="185"/>
      <c r="BC758" s="185"/>
      <c r="BD758" s="185"/>
      <c r="BE758" s="185"/>
      <c r="BF758" s="185"/>
      <c r="BG758" s="185"/>
      <c r="BH758" s="185"/>
      <c r="BI758" s="185"/>
      <c r="BJ758" s="185"/>
    </row>
    <row r="759" spans="1:62" x14ac:dyDescent="0.3">
      <c r="A759" s="24">
        <f>A662</f>
        <v>63</v>
      </c>
      <c r="B759" s="86">
        <f t="shared" si="123"/>
        <v>0</v>
      </c>
      <c r="C759" s="23">
        <f t="shared" si="124"/>
        <v>1</v>
      </c>
      <c r="D759" s="23">
        <f t="shared" si="125"/>
        <v>0</v>
      </c>
      <c r="F759" s="86">
        <f t="shared" si="126"/>
        <v>4.7931669233776536E-3</v>
      </c>
      <c r="G759" s="23">
        <f t="shared" si="127"/>
        <v>1</v>
      </c>
      <c r="H759" s="23">
        <f t="shared" si="128"/>
        <v>0</v>
      </c>
      <c r="I759" s="185"/>
      <c r="J759" s="185"/>
      <c r="L759" s="185"/>
      <c r="M759" s="185"/>
      <c r="N759" s="185"/>
      <c r="O759" s="185"/>
      <c r="P759" s="185"/>
      <c r="Q759" s="185"/>
      <c r="R759" s="185"/>
      <c r="S759" s="185"/>
      <c r="U759" s="185"/>
      <c r="V759" s="185"/>
      <c r="X759" s="185"/>
      <c r="Y759" s="185"/>
      <c r="Z759" s="185"/>
      <c r="AA759" s="26"/>
      <c r="AB759" s="185"/>
      <c r="AC759" s="185"/>
      <c r="AD759" s="185"/>
      <c r="AE759" s="185"/>
      <c r="AF759" s="185"/>
      <c r="AH759" s="185"/>
      <c r="AI759" s="185"/>
      <c r="AK759" s="185"/>
      <c r="AL759" s="185"/>
      <c r="AM759" s="185"/>
      <c r="AN759" s="185"/>
      <c r="AO759" s="185"/>
      <c r="AP759" s="185"/>
      <c r="AQ759" s="185"/>
      <c r="AR759" s="185"/>
      <c r="AS759" s="185"/>
      <c r="AT759" s="185"/>
      <c r="AU759" s="185"/>
      <c r="AV759" s="185"/>
      <c r="AW759" s="185"/>
      <c r="AX759" s="185"/>
      <c r="AY759" s="185"/>
      <c r="AZ759" s="185"/>
      <c r="BA759" s="185"/>
      <c r="BB759" s="185"/>
      <c r="BC759" s="185"/>
      <c r="BD759" s="185"/>
      <c r="BE759" s="185"/>
      <c r="BF759" s="185"/>
      <c r="BG759" s="185"/>
      <c r="BH759" s="185"/>
      <c r="BI759" s="185"/>
      <c r="BJ759" s="185"/>
    </row>
    <row r="760" spans="1:62" x14ac:dyDescent="0.3">
      <c r="A760" s="24">
        <f t="shared" si="122"/>
        <v>64</v>
      </c>
      <c r="B760" s="86">
        <f t="shared" si="123"/>
        <v>0</v>
      </c>
      <c r="C760" s="23">
        <f t="shared" si="124"/>
        <v>1</v>
      </c>
      <c r="D760" s="23">
        <f t="shared" si="125"/>
        <v>0</v>
      </c>
      <c r="F760" s="86">
        <f t="shared" si="126"/>
        <v>4.3854911656549898E-3</v>
      </c>
      <c r="G760" s="23">
        <f t="shared" si="127"/>
        <v>1</v>
      </c>
      <c r="H760" s="23">
        <f t="shared" si="128"/>
        <v>0</v>
      </c>
      <c r="I760" s="185"/>
      <c r="J760" s="185"/>
      <c r="L760" s="185"/>
      <c r="M760" s="185"/>
      <c r="N760" s="185"/>
      <c r="O760" s="185"/>
      <c r="P760" s="185"/>
      <c r="Q760" s="185"/>
      <c r="R760" s="185"/>
      <c r="S760" s="185"/>
      <c r="U760" s="185"/>
      <c r="V760" s="185"/>
      <c r="X760" s="185"/>
      <c r="Y760" s="185"/>
      <c r="Z760" s="185"/>
      <c r="AA760" s="26"/>
      <c r="AB760" s="185"/>
      <c r="AC760" s="185"/>
      <c r="AD760" s="185"/>
      <c r="AE760" s="185"/>
      <c r="AF760" s="185"/>
      <c r="AH760" s="185"/>
      <c r="AI760" s="185"/>
      <c r="AK760" s="185"/>
      <c r="AL760" s="185"/>
      <c r="AM760" s="185"/>
      <c r="AN760" s="185"/>
      <c r="AO760" s="185"/>
      <c r="AP760" s="185"/>
      <c r="AQ760" s="185"/>
      <c r="AR760" s="185"/>
      <c r="AS760" s="185"/>
      <c r="AT760" s="185"/>
      <c r="AU760" s="185"/>
      <c r="AV760" s="185"/>
      <c r="AW760" s="185"/>
      <c r="AX760" s="185"/>
      <c r="AY760" s="185"/>
      <c r="AZ760" s="185"/>
      <c r="BA760" s="185"/>
      <c r="BB760" s="185"/>
      <c r="BC760" s="185"/>
      <c r="BD760" s="185"/>
      <c r="BE760" s="185"/>
      <c r="BF760" s="185"/>
      <c r="BG760" s="185"/>
      <c r="BH760" s="185"/>
      <c r="BI760" s="185"/>
      <c r="BJ760" s="185"/>
    </row>
    <row r="761" spans="1:62" x14ac:dyDescent="0.3">
      <c r="A761" s="24">
        <f t="shared" ref="A761:A772" si="129">A664</f>
        <v>65</v>
      </c>
      <c r="B761" s="86">
        <f t="shared" ref="B761:B780" si="130">SUM(I664,L664,P664,S664)</f>
        <v>0</v>
      </c>
      <c r="C761" s="23">
        <f t="shared" ref="C761:C780" si="131">IFERROR(SUM(K664,N664,R664,U664)/B761,1)</f>
        <v>1</v>
      </c>
      <c r="D761" s="23">
        <f t="shared" ref="D761:D780" si="132">ABS(C761-1)*B761*$I$4</f>
        <v>0</v>
      </c>
      <c r="F761" s="86">
        <f t="shared" ref="F761:F780" si="133">SUM(B664,E664)</f>
        <v>4.0175056764171482E-3</v>
      </c>
      <c r="G761" s="23">
        <f t="shared" ref="G761:G780" si="134">SUM(D664,G664)/F761</f>
        <v>1</v>
      </c>
      <c r="H761" s="23">
        <f t="shared" ref="H761:H780" si="135">ABS(G761-1)*F761*$I$4</f>
        <v>0</v>
      </c>
      <c r="I761" s="185"/>
      <c r="J761" s="185"/>
      <c r="L761" s="185"/>
      <c r="M761" s="185"/>
      <c r="N761" s="185"/>
      <c r="O761" s="185"/>
      <c r="P761" s="185"/>
      <c r="Q761" s="185"/>
      <c r="R761" s="185"/>
      <c r="S761" s="185"/>
      <c r="U761" s="185"/>
      <c r="V761" s="185"/>
      <c r="X761" s="185"/>
      <c r="Y761" s="185"/>
      <c r="Z761" s="185"/>
      <c r="AA761" s="26"/>
      <c r="AB761" s="185"/>
      <c r="AC761" s="185"/>
      <c r="AD761" s="185"/>
      <c r="AE761" s="185"/>
      <c r="AF761" s="185"/>
      <c r="AH761" s="185"/>
      <c r="AI761" s="185"/>
      <c r="AK761" s="185"/>
      <c r="AL761" s="185"/>
      <c r="AM761" s="185"/>
      <c r="AN761" s="185"/>
      <c r="AO761" s="185"/>
      <c r="AP761" s="185"/>
      <c r="AQ761" s="185"/>
      <c r="AR761" s="185"/>
      <c r="AS761" s="185"/>
      <c r="AT761" s="185"/>
      <c r="AU761" s="185"/>
      <c r="AV761" s="185"/>
      <c r="AW761" s="185"/>
      <c r="AX761" s="185"/>
      <c r="AY761" s="185"/>
      <c r="AZ761" s="185"/>
      <c r="BA761" s="185"/>
      <c r="BB761" s="185"/>
      <c r="BC761" s="185"/>
      <c r="BD761" s="185"/>
      <c r="BE761" s="185"/>
      <c r="BF761" s="185"/>
      <c r="BG761" s="185"/>
      <c r="BH761" s="185"/>
      <c r="BI761" s="185"/>
      <c r="BJ761" s="185"/>
    </row>
    <row r="762" spans="1:62" x14ac:dyDescent="0.3">
      <c r="A762" s="24">
        <f t="shared" si="129"/>
        <v>66</v>
      </c>
      <c r="B762" s="86">
        <f t="shared" si="130"/>
        <v>0</v>
      </c>
      <c r="C762" s="23">
        <f t="shared" si="131"/>
        <v>1</v>
      </c>
      <c r="D762" s="23">
        <f t="shared" si="132"/>
        <v>0</v>
      </c>
      <c r="F762" s="86">
        <f t="shared" si="133"/>
        <v>3.5610675888417048E-3</v>
      </c>
      <c r="G762" s="23">
        <f t="shared" si="134"/>
        <v>1</v>
      </c>
      <c r="H762" s="23">
        <f t="shared" si="135"/>
        <v>0</v>
      </c>
      <c r="I762" s="185"/>
      <c r="J762" s="185"/>
      <c r="L762" s="185"/>
      <c r="M762" s="185"/>
      <c r="N762" s="185"/>
      <c r="O762" s="185"/>
      <c r="P762" s="185"/>
      <c r="Q762" s="185"/>
      <c r="R762" s="185"/>
      <c r="S762" s="185"/>
      <c r="U762" s="185"/>
      <c r="V762" s="185"/>
      <c r="X762" s="185"/>
      <c r="Y762" s="185"/>
      <c r="Z762" s="185"/>
      <c r="AA762" s="26"/>
      <c r="AB762" s="185"/>
      <c r="AC762" s="185"/>
      <c r="AD762" s="185"/>
      <c r="AE762" s="185"/>
      <c r="AF762" s="185"/>
      <c r="AH762" s="185"/>
      <c r="AI762" s="185"/>
      <c r="AK762" s="185"/>
      <c r="AL762" s="185"/>
      <c r="AM762" s="185"/>
      <c r="AN762" s="185"/>
      <c r="AO762" s="185"/>
      <c r="AP762" s="185"/>
      <c r="AQ762" s="185"/>
      <c r="AR762" s="185"/>
      <c r="AS762" s="185"/>
      <c r="AT762" s="185"/>
      <c r="AU762" s="185"/>
      <c r="AV762" s="185"/>
      <c r="AW762" s="185"/>
      <c r="AX762" s="185"/>
      <c r="AY762" s="185"/>
      <c r="AZ762" s="185"/>
      <c r="BA762" s="185"/>
      <c r="BB762" s="185"/>
      <c r="BC762" s="185"/>
      <c r="BD762" s="185"/>
      <c r="BE762" s="185"/>
      <c r="BF762" s="185"/>
      <c r="BG762" s="185"/>
      <c r="BH762" s="185"/>
      <c r="BI762" s="185"/>
      <c r="BJ762" s="185"/>
    </row>
    <row r="763" spans="1:62" x14ac:dyDescent="0.3">
      <c r="A763" s="24">
        <f t="shared" si="129"/>
        <v>67</v>
      </c>
      <c r="B763" s="86">
        <f t="shared" si="130"/>
        <v>0</v>
      </c>
      <c r="C763" s="23">
        <f t="shared" si="131"/>
        <v>1</v>
      </c>
      <c r="D763" s="23">
        <f t="shared" si="132"/>
        <v>0</v>
      </c>
      <c r="F763" s="86">
        <f t="shared" si="133"/>
        <v>3.1309951796168922E-3</v>
      </c>
      <c r="G763" s="23">
        <f t="shared" si="134"/>
        <v>1</v>
      </c>
      <c r="H763" s="23">
        <f t="shared" si="135"/>
        <v>0</v>
      </c>
      <c r="I763" s="185"/>
      <c r="J763" s="185"/>
      <c r="L763" s="185"/>
      <c r="M763" s="185"/>
      <c r="N763" s="185"/>
      <c r="O763" s="185"/>
      <c r="P763" s="185"/>
      <c r="Q763" s="185"/>
      <c r="R763" s="185"/>
      <c r="S763" s="185"/>
      <c r="U763" s="185"/>
      <c r="V763" s="185"/>
      <c r="X763" s="185"/>
      <c r="Y763" s="185"/>
      <c r="Z763" s="185"/>
      <c r="AA763" s="26"/>
      <c r="AB763" s="185"/>
      <c r="AC763" s="185"/>
      <c r="AD763" s="185"/>
      <c r="AE763" s="185"/>
      <c r="AF763" s="185"/>
      <c r="AH763" s="185"/>
      <c r="AI763" s="185"/>
      <c r="AK763" s="185"/>
      <c r="AL763" s="185"/>
      <c r="AM763" s="185"/>
      <c r="AN763" s="185"/>
      <c r="AO763" s="185"/>
      <c r="AP763" s="185"/>
      <c r="AQ763" s="185"/>
      <c r="AR763" s="185"/>
      <c r="AS763" s="185"/>
      <c r="AT763" s="185"/>
      <c r="AU763" s="185"/>
      <c r="AV763" s="185"/>
      <c r="AW763" s="185"/>
      <c r="AX763" s="185"/>
      <c r="AY763" s="185"/>
      <c r="AZ763" s="185"/>
      <c r="BA763" s="185"/>
      <c r="BB763" s="185"/>
      <c r="BC763" s="185"/>
      <c r="BD763" s="185"/>
      <c r="BE763" s="185"/>
      <c r="BF763" s="185"/>
      <c r="BG763" s="185"/>
      <c r="BH763" s="185"/>
      <c r="BI763" s="185"/>
      <c r="BJ763" s="185"/>
    </row>
    <row r="764" spans="1:62" x14ac:dyDescent="0.3">
      <c r="A764" s="24">
        <f t="shared" si="129"/>
        <v>68</v>
      </c>
      <c r="B764" s="86">
        <f t="shared" si="130"/>
        <v>0</v>
      </c>
      <c r="C764" s="23">
        <f t="shared" si="131"/>
        <v>1</v>
      </c>
      <c r="D764" s="23">
        <f t="shared" si="132"/>
        <v>0</v>
      </c>
      <c r="F764" s="86">
        <f t="shared" si="133"/>
        <v>2.7513861117513527E-3</v>
      </c>
      <c r="G764" s="23">
        <f t="shared" si="134"/>
        <v>1</v>
      </c>
      <c r="H764" s="23">
        <f t="shared" si="135"/>
        <v>0</v>
      </c>
      <c r="I764" s="185"/>
      <c r="J764" s="185"/>
      <c r="L764" s="185"/>
      <c r="M764" s="185"/>
      <c r="N764" s="185"/>
      <c r="O764" s="185"/>
      <c r="P764" s="185"/>
      <c r="Q764" s="185"/>
      <c r="R764" s="185"/>
      <c r="S764" s="185"/>
      <c r="U764" s="185"/>
      <c r="V764" s="185"/>
      <c r="X764" s="185"/>
      <c r="Y764" s="185"/>
      <c r="Z764" s="185"/>
      <c r="AA764" s="26"/>
      <c r="AB764" s="185"/>
      <c r="AC764" s="185"/>
      <c r="AD764" s="185"/>
      <c r="AE764" s="185"/>
      <c r="AF764" s="185"/>
      <c r="AH764" s="185"/>
      <c r="AI764" s="185"/>
      <c r="AK764" s="185"/>
      <c r="AL764" s="185"/>
      <c r="AM764" s="185"/>
      <c r="AN764" s="185"/>
      <c r="AO764" s="185"/>
      <c r="AP764" s="185"/>
      <c r="AQ764" s="185"/>
      <c r="AR764" s="185"/>
      <c r="AS764" s="185"/>
      <c r="AT764" s="185"/>
      <c r="AU764" s="185"/>
      <c r="AV764" s="185"/>
      <c r="AW764" s="185"/>
      <c r="AX764" s="185"/>
      <c r="AY764" s="185"/>
      <c r="AZ764" s="185"/>
      <c r="BA764" s="185"/>
      <c r="BB764" s="185"/>
      <c r="BC764" s="185"/>
      <c r="BD764" s="185"/>
      <c r="BE764" s="185"/>
      <c r="BF764" s="185"/>
      <c r="BG764" s="185"/>
      <c r="BH764" s="185"/>
      <c r="BI764" s="185"/>
      <c r="BJ764" s="185"/>
    </row>
    <row r="765" spans="1:62" x14ac:dyDescent="0.3">
      <c r="A765" s="24">
        <f t="shared" si="129"/>
        <v>69</v>
      </c>
      <c r="B765" s="86">
        <f t="shared" si="130"/>
        <v>0</v>
      </c>
      <c r="C765" s="23">
        <f t="shared" si="131"/>
        <v>1</v>
      </c>
      <c r="D765" s="23">
        <f t="shared" si="132"/>
        <v>0</v>
      </c>
      <c r="F765" s="86">
        <f t="shared" si="133"/>
        <v>2.5716458958986626E-3</v>
      </c>
      <c r="G765" s="23">
        <f t="shared" si="134"/>
        <v>1</v>
      </c>
      <c r="H765" s="23">
        <f t="shared" si="135"/>
        <v>0</v>
      </c>
      <c r="I765" s="185"/>
      <c r="J765" s="185"/>
      <c r="L765" s="185"/>
      <c r="M765" s="185"/>
      <c r="N765" s="185"/>
      <c r="O765" s="185"/>
      <c r="P765" s="185"/>
      <c r="Q765" s="185"/>
      <c r="R765" s="185"/>
      <c r="S765" s="185"/>
      <c r="U765" s="185"/>
      <c r="V765" s="185"/>
      <c r="X765" s="185"/>
      <c r="Y765" s="185"/>
      <c r="Z765" s="185"/>
      <c r="AA765" s="26"/>
      <c r="AB765" s="185"/>
      <c r="AC765" s="185"/>
      <c r="AD765" s="185"/>
      <c r="AE765" s="185"/>
      <c r="AF765" s="185"/>
      <c r="AH765" s="185"/>
      <c r="AI765" s="185"/>
      <c r="AK765" s="185"/>
      <c r="AL765" s="185"/>
      <c r="AM765" s="185"/>
      <c r="AN765" s="185"/>
      <c r="AO765" s="185"/>
      <c r="AP765" s="185"/>
      <c r="AQ765" s="185"/>
      <c r="AR765" s="185"/>
      <c r="AS765" s="185"/>
      <c r="AT765" s="185"/>
      <c r="AU765" s="185"/>
      <c r="AV765" s="185"/>
      <c r="AW765" s="185"/>
      <c r="AX765" s="185"/>
      <c r="AY765" s="185"/>
      <c r="AZ765" s="185"/>
      <c r="BA765" s="185"/>
      <c r="BB765" s="185"/>
      <c r="BC765" s="185"/>
      <c r="BD765" s="185"/>
      <c r="BE765" s="185"/>
      <c r="BF765" s="185"/>
      <c r="BG765" s="185"/>
      <c r="BH765" s="185"/>
      <c r="BI765" s="185"/>
      <c r="BJ765" s="185"/>
    </row>
    <row r="766" spans="1:62" x14ac:dyDescent="0.3">
      <c r="A766" s="24">
        <f t="shared" si="129"/>
        <v>70</v>
      </c>
      <c r="B766" s="86">
        <f t="shared" si="130"/>
        <v>0</v>
      </c>
      <c r="C766" s="23">
        <f t="shared" si="131"/>
        <v>1</v>
      </c>
      <c r="D766" s="23">
        <f t="shared" si="132"/>
        <v>0</v>
      </c>
      <c r="F766" s="86">
        <f t="shared" si="133"/>
        <v>2.171057686119718E-3</v>
      </c>
      <c r="G766" s="23">
        <f t="shared" si="134"/>
        <v>1</v>
      </c>
      <c r="H766" s="23">
        <f t="shared" si="135"/>
        <v>0</v>
      </c>
      <c r="I766" s="185"/>
      <c r="J766" s="185"/>
      <c r="L766" s="185"/>
      <c r="M766" s="185"/>
      <c r="N766" s="185"/>
      <c r="O766" s="185"/>
      <c r="P766" s="185"/>
      <c r="Q766" s="185"/>
      <c r="R766" s="185"/>
      <c r="S766" s="185"/>
      <c r="U766" s="185"/>
      <c r="V766" s="185"/>
      <c r="X766" s="185"/>
      <c r="Y766" s="185"/>
      <c r="Z766" s="185"/>
      <c r="AA766" s="26"/>
      <c r="AB766" s="185"/>
      <c r="AC766" s="185"/>
      <c r="AD766" s="185"/>
      <c r="AE766" s="185"/>
      <c r="AF766" s="185"/>
      <c r="AH766" s="185"/>
      <c r="AI766" s="185"/>
      <c r="AK766" s="185"/>
      <c r="AL766" s="185"/>
      <c r="AM766" s="185"/>
      <c r="AN766" s="185"/>
      <c r="AO766" s="185"/>
      <c r="AP766" s="185"/>
      <c r="AQ766" s="185"/>
      <c r="AR766" s="185"/>
      <c r="AS766" s="185"/>
      <c r="AT766" s="185"/>
      <c r="AU766" s="185"/>
      <c r="AV766" s="185"/>
      <c r="AW766" s="185"/>
      <c r="AX766" s="185"/>
      <c r="AY766" s="185"/>
      <c r="AZ766" s="185"/>
      <c r="BA766" s="185"/>
      <c r="BB766" s="185"/>
      <c r="BC766" s="185"/>
      <c r="BD766" s="185"/>
      <c r="BE766" s="185"/>
      <c r="BF766" s="185"/>
      <c r="BG766" s="185"/>
      <c r="BH766" s="185"/>
      <c r="BI766" s="185"/>
      <c r="BJ766" s="185"/>
    </row>
    <row r="767" spans="1:62" x14ac:dyDescent="0.3">
      <c r="A767" s="24">
        <f t="shared" si="129"/>
        <v>71</v>
      </c>
      <c r="B767" s="86">
        <f t="shared" si="130"/>
        <v>0</v>
      </c>
      <c r="C767" s="23">
        <f t="shared" si="131"/>
        <v>1</v>
      </c>
      <c r="D767" s="23">
        <f t="shared" si="132"/>
        <v>0</v>
      </c>
      <c r="F767" s="86">
        <f t="shared" si="133"/>
        <v>1.8677106341285846E-3</v>
      </c>
      <c r="G767" s="23">
        <f t="shared" si="134"/>
        <v>1</v>
      </c>
      <c r="H767" s="23">
        <f t="shared" si="135"/>
        <v>0</v>
      </c>
      <c r="I767" s="185"/>
      <c r="J767" s="185"/>
      <c r="L767" s="185"/>
      <c r="M767" s="185"/>
      <c r="N767" s="185"/>
      <c r="O767" s="185"/>
      <c r="P767" s="185"/>
      <c r="Q767" s="185"/>
      <c r="R767" s="185"/>
      <c r="S767" s="185"/>
      <c r="U767" s="185"/>
      <c r="V767" s="185"/>
      <c r="X767" s="185"/>
      <c r="Y767" s="185"/>
      <c r="Z767" s="185"/>
      <c r="AA767" s="26"/>
      <c r="AB767" s="185"/>
      <c r="AC767" s="185"/>
      <c r="AD767" s="185"/>
      <c r="AE767" s="185"/>
      <c r="AF767" s="185"/>
      <c r="AH767" s="185"/>
      <c r="AI767" s="185"/>
      <c r="AK767" s="185"/>
      <c r="AL767" s="185"/>
      <c r="AM767" s="185"/>
      <c r="AN767" s="185"/>
      <c r="AO767" s="185"/>
      <c r="AP767" s="185"/>
      <c r="AQ767" s="185"/>
      <c r="AR767" s="185"/>
      <c r="AS767" s="185"/>
      <c r="AT767" s="185"/>
      <c r="AU767" s="185"/>
      <c r="AV767" s="185"/>
      <c r="AW767" s="185"/>
      <c r="AX767" s="185"/>
      <c r="AY767" s="185"/>
      <c r="AZ767" s="185"/>
      <c r="BA767" s="185"/>
      <c r="BB767" s="185"/>
      <c r="BC767" s="185"/>
      <c r="BD767" s="185"/>
      <c r="BE767" s="185"/>
      <c r="BF767" s="185"/>
      <c r="BG767" s="185"/>
      <c r="BH767" s="185"/>
      <c r="BI767" s="185"/>
      <c r="BJ767" s="185"/>
    </row>
    <row r="768" spans="1:62" x14ac:dyDescent="0.3">
      <c r="A768" s="24">
        <f t="shared" si="129"/>
        <v>72</v>
      </c>
      <c r="B768" s="86">
        <f t="shared" si="130"/>
        <v>0</v>
      </c>
      <c r="C768" s="23">
        <f t="shared" si="131"/>
        <v>1</v>
      </c>
      <c r="D768" s="23">
        <f t="shared" si="132"/>
        <v>0</v>
      </c>
      <c r="F768" s="86">
        <f t="shared" si="133"/>
        <v>1.5224052983106404E-3</v>
      </c>
      <c r="G768" s="23">
        <f t="shared" si="134"/>
        <v>1</v>
      </c>
      <c r="H768" s="23">
        <f t="shared" si="135"/>
        <v>0</v>
      </c>
      <c r="I768" s="185"/>
      <c r="J768" s="185"/>
      <c r="L768" s="185"/>
      <c r="M768" s="185"/>
      <c r="N768" s="185"/>
      <c r="O768" s="185"/>
      <c r="P768" s="185"/>
      <c r="Q768" s="185"/>
      <c r="R768" s="185"/>
      <c r="S768" s="185"/>
      <c r="U768" s="185"/>
      <c r="V768" s="185"/>
      <c r="X768" s="185"/>
      <c r="Y768" s="185"/>
      <c r="Z768" s="185"/>
      <c r="AA768" s="26"/>
      <c r="AB768" s="185"/>
      <c r="AC768" s="185"/>
      <c r="AD768" s="185"/>
      <c r="AE768" s="185"/>
      <c r="AF768" s="185"/>
      <c r="AH768" s="185"/>
      <c r="AI768" s="185"/>
      <c r="AK768" s="185"/>
      <c r="AL768" s="185"/>
      <c r="AM768" s="185"/>
      <c r="AN768" s="185"/>
      <c r="AO768" s="185"/>
      <c r="AP768" s="185"/>
      <c r="AQ768" s="185"/>
      <c r="AR768" s="185"/>
      <c r="AS768" s="185"/>
      <c r="AT768" s="185"/>
      <c r="AU768" s="185"/>
      <c r="AV768" s="185"/>
      <c r="AW768" s="185"/>
      <c r="AX768" s="185"/>
      <c r="AY768" s="185"/>
      <c r="AZ768" s="185"/>
      <c r="BA768" s="185"/>
      <c r="BB768" s="185"/>
      <c r="BC768" s="185"/>
      <c r="BD768" s="185"/>
      <c r="BE768" s="185"/>
      <c r="BF768" s="185"/>
      <c r="BG768" s="185"/>
      <c r="BH768" s="185"/>
      <c r="BI768" s="185"/>
      <c r="BJ768" s="185"/>
    </row>
    <row r="769" spans="1:62" x14ac:dyDescent="0.3">
      <c r="A769" s="24">
        <f t="shared" si="129"/>
        <v>73</v>
      </c>
      <c r="B769" s="86">
        <f t="shared" si="130"/>
        <v>0</v>
      </c>
      <c r="C769" s="23">
        <f t="shared" si="131"/>
        <v>1</v>
      </c>
      <c r="D769" s="23">
        <f t="shared" si="132"/>
        <v>0</v>
      </c>
      <c r="F769" s="86">
        <f t="shared" si="133"/>
        <v>1.2241612808389841E-3</v>
      </c>
      <c r="G769" s="23">
        <f t="shared" si="134"/>
        <v>1</v>
      </c>
      <c r="H769" s="23">
        <f t="shared" si="135"/>
        <v>0</v>
      </c>
      <c r="I769" s="185"/>
      <c r="J769" s="185"/>
      <c r="L769" s="185"/>
      <c r="M769" s="185"/>
      <c r="N769" s="185"/>
      <c r="O769" s="185"/>
      <c r="P769" s="185"/>
      <c r="Q769" s="185"/>
      <c r="R769" s="185"/>
      <c r="S769" s="185"/>
      <c r="U769" s="185"/>
      <c r="V769" s="185"/>
      <c r="X769" s="185"/>
      <c r="Y769" s="185"/>
      <c r="Z769" s="185"/>
      <c r="AA769" s="26"/>
      <c r="AB769" s="185"/>
      <c r="AC769" s="185"/>
      <c r="AD769" s="185"/>
      <c r="AE769" s="185"/>
      <c r="AF769" s="185"/>
      <c r="AH769" s="185"/>
      <c r="AI769" s="185"/>
      <c r="AK769" s="185"/>
      <c r="AL769" s="185"/>
      <c r="AM769" s="185"/>
      <c r="AN769" s="185"/>
      <c r="AO769" s="185"/>
      <c r="AP769" s="185"/>
      <c r="AQ769" s="185"/>
      <c r="AR769" s="185"/>
      <c r="AS769" s="185"/>
      <c r="AT769" s="185"/>
      <c r="AU769" s="185"/>
      <c r="AV769" s="185"/>
      <c r="AW769" s="185"/>
      <c r="AX769" s="185"/>
      <c r="AY769" s="185"/>
      <c r="AZ769" s="185"/>
      <c r="BA769" s="185"/>
      <c r="BB769" s="185"/>
      <c r="BC769" s="185"/>
      <c r="BD769" s="185"/>
      <c r="BE769" s="185"/>
      <c r="BF769" s="185"/>
      <c r="BG769" s="185"/>
      <c r="BH769" s="185"/>
      <c r="BI769" s="185"/>
      <c r="BJ769" s="185"/>
    </row>
    <row r="770" spans="1:62" x14ac:dyDescent="0.3">
      <c r="A770" s="24">
        <f t="shared" si="129"/>
        <v>74</v>
      </c>
      <c r="B770" s="86">
        <f t="shared" si="130"/>
        <v>0</v>
      </c>
      <c r="C770" s="23">
        <f t="shared" si="131"/>
        <v>1</v>
      </c>
      <c r="D770" s="23">
        <f t="shared" si="132"/>
        <v>0</v>
      </c>
      <c r="F770" s="86">
        <f t="shared" si="133"/>
        <v>9.4888091870497454E-4</v>
      </c>
      <c r="G770" s="23">
        <f t="shared" si="134"/>
        <v>1</v>
      </c>
      <c r="H770" s="23">
        <f t="shared" si="135"/>
        <v>0</v>
      </c>
      <c r="I770" s="185"/>
      <c r="J770" s="185"/>
      <c r="L770" s="185"/>
      <c r="M770" s="185"/>
      <c r="N770" s="185"/>
      <c r="O770" s="185"/>
      <c r="P770" s="185"/>
      <c r="Q770" s="185"/>
      <c r="R770" s="185"/>
      <c r="S770" s="185"/>
      <c r="U770" s="185"/>
      <c r="V770" s="185"/>
      <c r="X770" s="185"/>
      <c r="Y770" s="185"/>
      <c r="Z770" s="185"/>
      <c r="AA770" s="26"/>
      <c r="AB770" s="185"/>
      <c r="AC770" s="185"/>
      <c r="AD770" s="185"/>
      <c r="AE770" s="185"/>
      <c r="AF770" s="185"/>
      <c r="AH770" s="185"/>
      <c r="AI770" s="185"/>
      <c r="AK770" s="185"/>
      <c r="AL770" s="185"/>
      <c r="AM770" s="185"/>
      <c r="AN770" s="185"/>
      <c r="AO770" s="185"/>
      <c r="AP770" s="185"/>
      <c r="AQ770" s="185"/>
      <c r="AR770" s="185"/>
      <c r="AS770" s="185"/>
      <c r="AT770" s="185"/>
      <c r="AU770" s="185"/>
      <c r="AV770" s="185"/>
      <c r="AW770" s="185"/>
      <c r="AX770" s="185"/>
      <c r="AY770" s="185"/>
      <c r="AZ770" s="185"/>
      <c r="BA770" s="185"/>
      <c r="BB770" s="185"/>
      <c r="BC770" s="185"/>
      <c r="BD770" s="185"/>
      <c r="BE770" s="185"/>
      <c r="BF770" s="185"/>
      <c r="BG770" s="185"/>
      <c r="BH770" s="185"/>
      <c r="BI770" s="185"/>
      <c r="BJ770" s="185"/>
    </row>
    <row r="771" spans="1:62" x14ac:dyDescent="0.3">
      <c r="A771" s="24">
        <f t="shared" si="129"/>
        <v>75</v>
      </c>
      <c r="B771" s="86">
        <f t="shared" si="130"/>
        <v>0</v>
      </c>
      <c r="C771" s="23">
        <f t="shared" si="131"/>
        <v>1</v>
      </c>
      <c r="D771" s="23">
        <f t="shared" si="132"/>
        <v>0</v>
      </c>
      <c r="F771" s="86">
        <f t="shared" si="133"/>
        <v>7.6658918559254603E-4</v>
      </c>
      <c r="G771" s="23">
        <f t="shared" si="134"/>
        <v>1</v>
      </c>
      <c r="H771" s="23">
        <f t="shared" si="135"/>
        <v>0</v>
      </c>
      <c r="I771" s="185"/>
      <c r="J771" s="185"/>
      <c r="L771" s="185"/>
      <c r="M771" s="185"/>
      <c r="N771" s="185"/>
      <c r="O771" s="185"/>
      <c r="P771" s="185"/>
      <c r="Q771" s="185"/>
      <c r="R771" s="185"/>
      <c r="S771" s="185"/>
      <c r="U771" s="185"/>
      <c r="V771" s="185"/>
      <c r="X771" s="185"/>
      <c r="Y771" s="185"/>
      <c r="Z771" s="185"/>
      <c r="AA771" s="26"/>
      <c r="AB771" s="185"/>
      <c r="AC771" s="185"/>
      <c r="AD771" s="185"/>
      <c r="AE771" s="185"/>
      <c r="AF771" s="185"/>
      <c r="AH771" s="185"/>
      <c r="AI771" s="185"/>
      <c r="AK771" s="185"/>
      <c r="AL771" s="185"/>
      <c r="AM771" s="185"/>
      <c r="AN771" s="185"/>
      <c r="AO771" s="185"/>
      <c r="AP771" s="185"/>
      <c r="AQ771" s="185"/>
      <c r="AR771" s="185"/>
      <c r="AS771" s="185"/>
      <c r="AT771" s="185"/>
      <c r="AU771" s="185"/>
      <c r="AV771" s="185"/>
      <c r="AW771" s="185"/>
      <c r="AX771" s="185"/>
      <c r="AY771" s="185"/>
      <c r="AZ771" s="185"/>
      <c r="BA771" s="185"/>
      <c r="BB771" s="185"/>
      <c r="BC771" s="185"/>
      <c r="BD771" s="185"/>
      <c r="BE771" s="185"/>
      <c r="BF771" s="185"/>
      <c r="BG771" s="185"/>
      <c r="BH771" s="185"/>
      <c r="BI771" s="185"/>
      <c r="BJ771" s="185"/>
    </row>
    <row r="772" spans="1:62" x14ac:dyDescent="0.3">
      <c r="A772" s="24">
        <f t="shared" si="129"/>
        <v>76</v>
      </c>
      <c r="B772" s="86">
        <f t="shared" si="130"/>
        <v>0</v>
      </c>
      <c r="C772" s="23">
        <f t="shared" si="131"/>
        <v>1</v>
      </c>
      <c r="D772" s="23">
        <f t="shared" si="132"/>
        <v>0</v>
      </c>
      <c r="F772" s="86">
        <f t="shared" si="133"/>
        <v>5.139889768784341E-4</v>
      </c>
      <c r="G772" s="23">
        <f t="shared" si="134"/>
        <v>1</v>
      </c>
      <c r="H772" s="23">
        <f t="shared" si="135"/>
        <v>0</v>
      </c>
      <c r="I772" s="185"/>
      <c r="J772" s="185"/>
      <c r="L772" s="185"/>
      <c r="M772" s="185"/>
      <c r="N772" s="185"/>
      <c r="O772" s="185"/>
      <c r="P772" s="185"/>
      <c r="Q772" s="185"/>
      <c r="R772" s="185"/>
      <c r="S772" s="185"/>
      <c r="U772" s="185"/>
      <c r="V772" s="185"/>
      <c r="X772" s="185"/>
      <c r="Y772" s="185"/>
      <c r="Z772" s="185"/>
      <c r="AA772" s="26"/>
      <c r="AB772" s="185"/>
      <c r="AC772" s="185"/>
      <c r="AD772" s="185"/>
      <c r="AE772" s="185"/>
      <c r="AF772" s="185"/>
      <c r="AH772" s="185"/>
      <c r="AI772" s="185"/>
      <c r="AK772" s="185"/>
      <c r="AL772" s="185"/>
      <c r="AM772" s="185"/>
      <c r="AN772" s="185"/>
      <c r="AO772" s="185"/>
      <c r="AP772" s="185"/>
      <c r="AQ772" s="185"/>
      <c r="AR772" s="185"/>
      <c r="AS772" s="185"/>
      <c r="AT772" s="185"/>
      <c r="AU772" s="185"/>
      <c r="AV772" s="185"/>
      <c r="AW772" s="185"/>
      <c r="AX772" s="185"/>
      <c r="AY772" s="185"/>
      <c r="AZ772" s="185"/>
      <c r="BA772" s="185"/>
      <c r="BB772" s="185"/>
      <c r="BC772" s="185"/>
      <c r="BD772" s="185"/>
      <c r="BE772" s="185"/>
      <c r="BF772" s="185"/>
      <c r="BG772" s="185"/>
      <c r="BH772" s="185"/>
      <c r="BI772" s="185"/>
      <c r="BJ772" s="185"/>
    </row>
    <row r="773" spans="1:62" x14ac:dyDescent="0.3">
      <c r="A773" s="24">
        <f>A676</f>
        <v>77</v>
      </c>
      <c r="B773" s="86">
        <f t="shared" si="130"/>
        <v>0</v>
      </c>
      <c r="C773" s="23">
        <f t="shared" si="131"/>
        <v>1</v>
      </c>
      <c r="D773" s="23">
        <f t="shared" si="132"/>
        <v>0</v>
      </c>
      <c r="F773" s="86">
        <f t="shared" si="133"/>
        <v>3.586299259521341E-4</v>
      </c>
      <c r="G773" s="23">
        <f t="shared" si="134"/>
        <v>1</v>
      </c>
      <c r="H773" s="23">
        <f t="shared" si="135"/>
        <v>0</v>
      </c>
      <c r="I773" s="185"/>
      <c r="J773" s="185"/>
      <c r="L773" s="185"/>
      <c r="M773" s="185"/>
      <c r="N773" s="185"/>
      <c r="O773" s="185"/>
      <c r="P773" s="185"/>
      <c r="Q773" s="185"/>
      <c r="R773" s="185"/>
      <c r="S773" s="185"/>
      <c r="U773" s="185"/>
      <c r="V773" s="185"/>
      <c r="X773" s="185"/>
      <c r="Y773" s="185"/>
      <c r="Z773" s="185"/>
      <c r="AA773" s="26"/>
      <c r="AB773" s="185"/>
      <c r="AC773" s="185"/>
      <c r="AD773" s="185"/>
      <c r="AE773" s="185"/>
      <c r="AF773" s="185"/>
      <c r="AH773" s="185"/>
      <c r="AI773" s="185"/>
      <c r="AK773" s="185"/>
      <c r="AL773" s="185"/>
      <c r="AM773" s="185"/>
      <c r="AN773" s="185"/>
      <c r="AO773" s="185"/>
      <c r="AP773" s="185"/>
      <c r="AQ773" s="185"/>
      <c r="AR773" s="185"/>
      <c r="AS773" s="185"/>
      <c r="AT773" s="185"/>
      <c r="AU773" s="185"/>
      <c r="AV773" s="185"/>
      <c r="AW773" s="185"/>
      <c r="AX773" s="185"/>
      <c r="AY773" s="185"/>
      <c r="AZ773" s="185"/>
      <c r="BA773" s="185"/>
      <c r="BB773" s="185"/>
      <c r="BC773" s="185"/>
      <c r="BD773" s="185"/>
      <c r="BE773" s="185"/>
      <c r="BF773" s="185"/>
      <c r="BG773" s="185"/>
      <c r="BH773" s="185"/>
      <c r="BI773" s="185"/>
      <c r="BJ773" s="185"/>
    </row>
    <row r="774" spans="1:62" x14ac:dyDescent="0.3">
      <c r="A774" s="24">
        <f t="shared" ref="A774:A780" si="136">A677</f>
        <v>78</v>
      </c>
      <c r="B774" s="86">
        <f t="shared" si="130"/>
        <v>0</v>
      </c>
      <c r="C774" s="23">
        <f t="shared" si="131"/>
        <v>1</v>
      </c>
      <c r="D774" s="23">
        <f t="shared" si="132"/>
        <v>0</v>
      </c>
      <c r="F774" s="86">
        <f t="shared" si="133"/>
        <v>3.0022853089589727E-4</v>
      </c>
      <c r="G774" s="23">
        <f t="shared" si="134"/>
        <v>1</v>
      </c>
      <c r="H774" s="23">
        <f t="shared" si="135"/>
        <v>0</v>
      </c>
      <c r="I774" s="185"/>
      <c r="J774" s="185"/>
      <c r="L774" s="185"/>
      <c r="M774" s="185"/>
      <c r="N774" s="185"/>
      <c r="O774" s="185"/>
      <c r="P774" s="185"/>
      <c r="Q774" s="185"/>
      <c r="R774" s="185"/>
      <c r="S774" s="185"/>
      <c r="U774" s="185"/>
      <c r="V774" s="185"/>
      <c r="X774" s="185"/>
      <c r="Y774" s="185"/>
      <c r="Z774" s="185"/>
      <c r="AA774" s="26"/>
      <c r="AB774" s="185"/>
      <c r="AC774" s="185"/>
      <c r="AD774" s="185"/>
      <c r="AE774" s="185"/>
      <c r="AF774" s="185"/>
      <c r="AH774" s="185"/>
      <c r="AI774" s="185"/>
      <c r="AK774" s="185"/>
      <c r="AL774" s="185"/>
      <c r="AM774" s="185"/>
      <c r="AN774" s="185"/>
      <c r="AO774" s="185"/>
      <c r="AP774" s="185"/>
      <c r="AQ774" s="185"/>
      <c r="AR774" s="185"/>
      <c r="AS774" s="185"/>
      <c r="AT774" s="185"/>
      <c r="AU774" s="185"/>
      <c r="AV774" s="185"/>
      <c r="AW774" s="185"/>
      <c r="AX774" s="185"/>
      <c r="AY774" s="185"/>
      <c r="AZ774" s="185"/>
      <c r="BA774" s="185"/>
      <c r="BB774" s="185"/>
      <c r="BC774" s="185"/>
      <c r="BD774" s="185"/>
      <c r="BE774" s="185"/>
      <c r="BF774" s="185"/>
      <c r="BG774" s="185"/>
      <c r="BH774" s="185"/>
      <c r="BI774" s="185"/>
      <c r="BJ774" s="185"/>
    </row>
    <row r="775" spans="1:62" x14ac:dyDescent="0.3">
      <c r="A775" s="24">
        <f t="shared" si="136"/>
        <v>79</v>
      </c>
      <c r="B775" s="86">
        <f t="shared" si="130"/>
        <v>0</v>
      </c>
      <c r="C775" s="23">
        <f t="shared" si="131"/>
        <v>1</v>
      </c>
      <c r="D775" s="23">
        <f t="shared" si="132"/>
        <v>0</v>
      </c>
      <c r="F775" s="86">
        <f t="shared" si="133"/>
        <v>2.0638939612107007E-4</v>
      </c>
      <c r="G775" s="23">
        <f t="shared" si="134"/>
        <v>1</v>
      </c>
      <c r="H775" s="23">
        <f t="shared" si="135"/>
        <v>0</v>
      </c>
      <c r="I775" s="185"/>
      <c r="J775" s="185"/>
      <c r="L775" s="185"/>
      <c r="M775" s="185"/>
      <c r="N775" s="185"/>
      <c r="O775" s="185"/>
      <c r="P775" s="185"/>
      <c r="Q775" s="185"/>
      <c r="R775" s="185"/>
      <c r="S775" s="185"/>
      <c r="U775" s="185"/>
      <c r="V775" s="185"/>
      <c r="X775" s="185"/>
      <c r="Y775" s="185"/>
      <c r="Z775" s="185"/>
      <c r="AA775" s="26"/>
      <c r="AB775" s="185"/>
      <c r="AC775" s="185"/>
      <c r="AD775" s="185"/>
      <c r="AE775" s="185"/>
      <c r="AF775" s="185"/>
      <c r="AH775" s="185"/>
      <c r="AI775" s="185"/>
      <c r="AK775" s="185"/>
      <c r="AL775" s="185"/>
      <c r="AM775" s="185"/>
      <c r="AN775" s="185"/>
      <c r="AO775" s="185"/>
      <c r="AP775" s="185"/>
      <c r="AQ775" s="185"/>
      <c r="AR775" s="185"/>
      <c r="AS775" s="185"/>
      <c r="AT775" s="185"/>
      <c r="AU775" s="185"/>
      <c r="AV775" s="185"/>
      <c r="AW775" s="185"/>
      <c r="AX775" s="185"/>
      <c r="AY775" s="185"/>
      <c r="AZ775" s="185"/>
      <c r="BA775" s="185"/>
      <c r="BB775" s="185"/>
      <c r="BC775" s="185"/>
      <c r="BD775" s="185"/>
      <c r="BE775" s="185"/>
      <c r="BF775" s="185"/>
      <c r="BG775" s="185"/>
      <c r="BH775" s="185"/>
      <c r="BI775" s="185"/>
      <c r="BJ775" s="185"/>
    </row>
    <row r="776" spans="1:62" x14ac:dyDescent="0.3">
      <c r="A776" s="24">
        <f t="shared" si="136"/>
        <v>80</v>
      </c>
      <c r="B776" s="86">
        <f t="shared" si="130"/>
        <v>0</v>
      </c>
      <c r="C776" s="23">
        <f t="shared" si="131"/>
        <v>1</v>
      </c>
      <c r="D776" s="23">
        <f t="shared" si="132"/>
        <v>0</v>
      </c>
      <c r="F776" s="86">
        <f t="shared" si="133"/>
        <v>1.4770449914708447E-4</v>
      </c>
      <c r="G776" s="23">
        <f t="shared" si="134"/>
        <v>1</v>
      </c>
      <c r="H776" s="23">
        <f t="shared" si="135"/>
        <v>0</v>
      </c>
      <c r="I776" s="185"/>
      <c r="J776" s="185"/>
      <c r="L776" s="185"/>
      <c r="M776" s="185"/>
      <c r="N776" s="185"/>
      <c r="O776" s="185"/>
      <c r="P776" s="185"/>
      <c r="Q776" s="185"/>
      <c r="R776" s="185"/>
      <c r="S776" s="185"/>
      <c r="U776" s="185"/>
      <c r="V776" s="185"/>
      <c r="X776" s="185"/>
      <c r="Y776" s="185"/>
      <c r="Z776" s="185"/>
      <c r="AA776" s="26"/>
      <c r="AB776" s="185"/>
      <c r="AC776" s="185"/>
      <c r="AD776" s="185"/>
      <c r="AE776" s="185"/>
      <c r="AF776" s="185"/>
      <c r="AH776" s="185"/>
      <c r="AI776" s="185"/>
      <c r="AK776" s="185"/>
      <c r="AL776" s="185"/>
      <c r="AM776" s="185"/>
      <c r="AN776" s="185"/>
      <c r="AO776" s="185"/>
      <c r="AP776" s="185"/>
      <c r="AQ776" s="185"/>
      <c r="AR776" s="185"/>
      <c r="AS776" s="185"/>
      <c r="AT776" s="185"/>
      <c r="AU776" s="185"/>
      <c r="AV776" s="185"/>
      <c r="AW776" s="185"/>
      <c r="AX776" s="185"/>
      <c r="AY776" s="185"/>
      <c r="AZ776" s="185"/>
      <c r="BA776" s="185"/>
      <c r="BB776" s="185"/>
      <c r="BC776" s="185"/>
      <c r="BD776" s="185"/>
      <c r="BE776" s="185"/>
      <c r="BF776" s="185"/>
      <c r="BG776" s="185"/>
      <c r="BH776" s="185"/>
      <c r="BI776" s="185"/>
      <c r="BJ776" s="185"/>
    </row>
    <row r="777" spans="1:62" x14ac:dyDescent="0.3">
      <c r="A777" s="24">
        <f t="shared" si="136"/>
        <v>81</v>
      </c>
      <c r="B777" s="86">
        <f t="shared" si="130"/>
        <v>0</v>
      </c>
      <c r="C777" s="23">
        <f t="shared" si="131"/>
        <v>1</v>
      </c>
      <c r="D777" s="23">
        <f t="shared" si="132"/>
        <v>0</v>
      </c>
      <c r="F777" s="86">
        <f t="shared" si="133"/>
        <v>8.8452598337601456E-5</v>
      </c>
      <c r="G777" s="23">
        <f t="shared" si="134"/>
        <v>1</v>
      </c>
      <c r="H777" s="23">
        <f t="shared" si="135"/>
        <v>0</v>
      </c>
      <c r="I777" s="185"/>
      <c r="J777" s="185"/>
      <c r="L777" s="185"/>
      <c r="M777" s="185"/>
      <c r="N777" s="185"/>
      <c r="O777" s="185"/>
      <c r="P777" s="185"/>
      <c r="Q777" s="185"/>
      <c r="R777" s="185"/>
      <c r="S777" s="185"/>
      <c r="U777" s="185"/>
      <c r="V777" s="185"/>
      <c r="X777" s="185"/>
      <c r="Y777" s="185"/>
      <c r="Z777" s="185"/>
      <c r="AA777" s="26"/>
      <c r="AB777" s="185"/>
      <c r="AC777" s="185"/>
      <c r="AD777" s="185"/>
      <c r="AE777" s="185"/>
      <c r="AF777" s="185"/>
      <c r="AH777" s="185"/>
      <c r="AI777" s="185"/>
      <c r="AK777" s="185"/>
      <c r="AL777" s="185"/>
      <c r="AM777" s="185"/>
      <c r="AN777" s="185"/>
      <c r="AO777" s="185"/>
      <c r="AP777" s="185"/>
      <c r="AQ777" s="185"/>
      <c r="AR777" s="185"/>
      <c r="AS777" s="185"/>
      <c r="AT777" s="185"/>
      <c r="AU777" s="185"/>
      <c r="AV777" s="185"/>
      <c r="AW777" s="185"/>
      <c r="AX777" s="185"/>
      <c r="AY777" s="185"/>
      <c r="AZ777" s="185"/>
      <c r="BA777" s="185"/>
      <c r="BB777" s="185"/>
      <c r="BC777" s="185"/>
      <c r="BD777" s="185"/>
      <c r="BE777" s="185"/>
      <c r="BF777" s="185"/>
      <c r="BG777" s="185"/>
      <c r="BH777" s="185"/>
      <c r="BI777" s="185"/>
      <c r="BJ777" s="185"/>
    </row>
    <row r="778" spans="1:62" x14ac:dyDescent="0.3">
      <c r="A778" s="24">
        <f t="shared" si="136"/>
        <v>82</v>
      </c>
      <c r="B778" s="86">
        <f t="shared" si="130"/>
        <v>0</v>
      </c>
      <c r="C778" s="23">
        <f t="shared" si="131"/>
        <v>1</v>
      </c>
      <c r="D778" s="23">
        <f t="shared" si="132"/>
        <v>0</v>
      </c>
      <c r="F778" s="86">
        <f t="shared" si="133"/>
        <v>4.6777816428539232E-5</v>
      </c>
      <c r="G778" s="23">
        <f t="shared" si="134"/>
        <v>1</v>
      </c>
      <c r="H778" s="23">
        <f t="shared" si="135"/>
        <v>0</v>
      </c>
      <c r="I778" s="185"/>
      <c r="J778" s="185"/>
      <c r="L778" s="185"/>
      <c r="M778" s="185"/>
      <c r="N778" s="185"/>
      <c r="O778" s="185"/>
      <c r="P778" s="185"/>
      <c r="Q778" s="185"/>
      <c r="R778" s="185"/>
      <c r="S778" s="185"/>
      <c r="U778" s="185"/>
      <c r="V778" s="185"/>
      <c r="X778" s="185"/>
      <c r="Y778" s="185"/>
      <c r="Z778" s="185"/>
      <c r="AA778" s="26"/>
      <c r="AB778" s="185"/>
      <c r="AC778" s="185"/>
      <c r="AD778" s="185"/>
      <c r="AE778" s="185"/>
      <c r="AF778" s="185"/>
      <c r="AH778" s="185"/>
      <c r="AI778" s="185"/>
      <c r="AK778" s="185"/>
      <c r="AL778" s="185"/>
      <c r="AM778" s="185"/>
      <c r="AN778" s="185"/>
      <c r="AO778" s="185"/>
      <c r="AP778" s="185"/>
      <c r="AQ778" s="185"/>
      <c r="AR778" s="185"/>
      <c r="AS778" s="185"/>
      <c r="AT778" s="185"/>
      <c r="AU778" s="185"/>
      <c r="AV778" s="185"/>
      <c r="AW778" s="185"/>
      <c r="AX778" s="185"/>
      <c r="AY778" s="185"/>
      <c r="AZ778" s="185"/>
      <c r="BA778" s="185"/>
      <c r="BB778" s="185"/>
      <c r="BC778" s="185"/>
      <c r="BD778" s="185"/>
      <c r="BE778" s="185"/>
      <c r="BF778" s="185"/>
      <c r="BG778" s="185"/>
      <c r="BH778" s="185"/>
      <c r="BI778" s="185"/>
      <c r="BJ778" s="185"/>
    </row>
    <row r="779" spans="1:62" x14ac:dyDescent="0.3">
      <c r="A779" s="24">
        <f t="shared" si="136"/>
        <v>83</v>
      </c>
      <c r="B779" s="86">
        <f t="shared" si="130"/>
        <v>0</v>
      </c>
      <c r="C779" s="23">
        <f t="shared" si="131"/>
        <v>1</v>
      </c>
      <c r="D779" s="23">
        <f t="shared" si="132"/>
        <v>0</v>
      </c>
      <c r="F779" s="86">
        <f t="shared" si="133"/>
        <v>6.6622950670949813E-5</v>
      </c>
      <c r="G779" s="23">
        <f t="shared" si="134"/>
        <v>1</v>
      </c>
      <c r="H779" s="23">
        <f t="shared" si="135"/>
        <v>0</v>
      </c>
      <c r="I779" s="185"/>
      <c r="J779" s="185"/>
      <c r="L779" s="185"/>
      <c r="M779" s="185"/>
      <c r="N779" s="185"/>
      <c r="O779" s="185"/>
      <c r="P779" s="185"/>
      <c r="Q779" s="185"/>
      <c r="R779" s="185"/>
      <c r="S779" s="185"/>
      <c r="U779" s="185"/>
      <c r="V779" s="185"/>
      <c r="X779" s="185"/>
      <c r="Y779" s="185"/>
      <c r="Z779" s="185"/>
      <c r="AA779" s="26"/>
      <c r="AB779" s="185"/>
      <c r="AC779" s="185"/>
      <c r="AD779" s="185"/>
      <c r="AE779" s="185"/>
      <c r="AF779" s="185"/>
      <c r="AH779" s="185"/>
      <c r="AI779" s="185"/>
      <c r="AK779" s="185"/>
      <c r="AL779" s="185"/>
      <c r="AM779" s="185"/>
      <c r="AN779" s="185"/>
      <c r="AO779" s="185"/>
      <c r="AP779" s="185"/>
      <c r="AQ779" s="185"/>
      <c r="AR779" s="185"/>
      <c r="AS779" s="185"/>
      <c r="AT779" s="185"/>
      <c r="AU779" s="185"/>
      <c r="AV779" s="185"/>
      <c r="AW779" s="185"/>
      <c r="AX779" s="185"/>
      <c r="AY779" s="185"/>
      <c r="AZ779" s="185"/>
      <c r="BA779" s="185"/>
      <c r="BB779" s="185"/>
      <c r="BC779" s="185"/>
      <c r="BD779" s="185"/>
      <c r="BE779" s="185"/>
      <c r="BF779" s="185"/>
      <c r="BG779" s="185"/>
      <c r="BH779" s="185"/>
      <c r="BI779" s="185"/>
      <c r="BJ779" s="185"/>
    </row>
    <row r="780" spans="1:62" x14ac:dyDescent="0.3">
      <c r="A780" s="24" t="str">
        <f t="shared" si="136"/>
        <v>NNNN</v>
      </c>
      <c r="B780" s="86">
        <f t="shared" si="130"/>
        <v>0</v>
      </c>
      <c r="C780" s="23">
        <f t="shared" si="131"/>
        <v>1</v>
      </c>
      <c r="D780" s="23">
        <f t="shared" si="132"/>
        <v>0</v>
      </c>
      <c r="F780" s="86">
        <f t="shared" si="133"/>
        <v>0.193084084117287</v>
      </c>
      <c r="G780" s="23">
        <f t="shared" si="134"/>
        <v>1</v>
      </c>
      <c r="H780" s="23">
        <f t="shared" si="135"/>
        <v>0</v>
      </c>
      <c r="I780" s="185"/>
      <c r="J780" s="185"/>
      <c r="L780" s="185"/>
      <c r="M780" s="185"/>
      <c r="N780" s="185"/>
      <c r="O780" s="185"/>
      <c r="P780" s="185"/>
      <c r="Q780" s="185"/>
      <c r="R780" s="185"/>
      <c r="S780" s="185"/>
      <c r="U780" s="185"/>
      <c r="V780" s="185"/>
      <c r="X780" s="185"/>
      <c r="Y780" s="185"/>
      <c r="Z780" s="185"/>
      <c r="AA780" s="26"/>
      <c r="AB780" s="185"/>
      <c r="AC780" s="185"/>
      <c r="AD780" s="185"/>
      <c r="AE780" s="185"/>
      <c r="AF780" s="185"/>
      <c r="AH780" s="185"/>
      <c r="AI780" s="185"/>
      <c r="AK780" s="185"/>
      <c r="AL780" s="185"/>
      <c r="AM780" s="185"/>
      <c r="AN780" s="185"/>
      <c r="AO780" s="185"/>
      <c r="AP780" s="185"/>
      <c r="AQ780" s="185"/>
      <c r="AR780" s="185"/>
      <c r="AS780" s="185"/>
      <c r="AT780" s="185"/>
      <c r="AU780" s="185"/>
      <c r="AV780" s="185"/>
      <c r="AW780" s="185"/>
      <c r="AX780" s="185"/>
      <c r="AY780" s="185"/>
      <c r="AZ780" s="185"/>
      <c r="BA780" s="185"/>
      <c r="BB780" s="185"/>
      <c r="BC780" s="185"/>
      <c r="BD780" s="185"/>
      <c r="BE780" s="185"/>
      <c r="BF780" s="185"/>
      <c r="BG780" s="185"/>
      <c r="BH780" s="185"/>
      <c r="BI780" s="185"/>
      <c r="BJ780" s="185"/>
    </row>
    <row r="781" spans="1:62" x14ac:dyDescent="0.3">
      <c r="A781" s="24"/>
      <c r="B781" s="185"/>
      <c r="D781" s="184"/>
      <c r="F781" s="26"/>
      <c r="G781" s="26"/>
      <c r="H781" s="184"/>
      <c r="I781" s="185"/>
      <c r="J781" s="185"/>
      <c r="L781" s="185"/>
      <c r="M781" s="185"/>
      <c r="N781" s="185"/>
      <c r="O781" s="185"/>
      <c r="P781" s="185"/>
      <c r="Q781" s="185"/>
      <c r="R781" s="185"/>
      <c r="S781" s="185"/>
      <c r="U781" s="185"/>
      <c r="V781" s="185"/>
      <c r="X781" s="185"/>
      <c r="Y781" s="185"/>
      <c r="Z781" s="185"/>
      <c r="AA781" s="26"/>
      <c r="AB781" s="185"/>
      <c r="AC781" s="185"/>
      <c r="AD781" s="185"/>
      <c r="AE781" s="185"/>
      <c r="AF781" s="185"/>
      <c r="AH781" s="185"/>
      <c r="AI781" s="185"/>
      <c r="AK781" s="185"/>
      <c r="AL781" s="185"/>
      <c r="AM781" s="185"/>
      <c r="AN781" s="185"/>
      <c r="AO781" s="185"/>
      <c r="AP781" s="185"/>
      <c r="AQ781" s="185"/>
      <c r="AR781" s="185"/>
      <c r="AS781" s="185"/>
      <c r="AT781" s="185"/>
      <c r="AU781" s="185"/>
      <c r="AV781" s="185"/>
      <c r="AW781" s="185"/>
      <c r="AX781" s="185"/>
      <c r="AY781" s="185"/>
      <c r="AZ781" s="185"/>
      <c r="BA781" s="185"/>
      <c r="BB781" s="185"/>
      <c r="BC781" s="185"/>
      <c r="BD781" s="185"/>
      <c r="BE781" s="185"/>
      <c r="BF781" s="185"/>
      <c r="BG781" s="185"/>
      <c r="BH781" s="185"/>
      <c r="BI781" s="185"/>
      <c r="BJ781" s="185"/>
    </row>
    <row r="782" spans="1:62" x14ac:dyDescent="0.3">
      <c r="A782" s="184"/>
      <c r="B782" s="86"/>
      <c r="C782" s="184" t="s">
        <v>116</v>
      </c>
      <c r="D782" s="23">
        <f>SUM(D696:D780)</f>
        <v>1.1336798753591028E-3</v>
      </c>
      <c r="F782" s="86"/>
      <c r="G782" s="184" t="s">
        <v>117</v>
      </c>
      <c r="H782" s="23">
        <f>SUM(H696:H780)</f>
        <v>1.1336798753591153E-3</v>
      </c>
      <c r="I782" s="185"/>
      <c r="J782" s="185"/>
      <c r="L782" s="185"/>
      <c r="M782" s="185"/>
      <c r="N782" s="185"/>
      <c r="O782" s="185"/>
      <c r="P782" s="185"/>
      <c r="Q782" s="185"/>
      <c r="R782" s="185"/>
      <c r="S782" s="185"/>
      <c r="U782" s="185"/>
      <c r="V782" s="185"/>
      <c r="X782" s="185"/>
      <c r="Y782" s="185"/>
      <c r="Z782" s="185"/>
      <c r="AA782" s="26"/>
      <c r="AB782" s="185"/>
      <c r="AC782" s="185"/>
      <c r="AD782" s="185"/>
      <c r="AE782" s="185"/>
      <c r="AF782" s="185"/>
      <c r="AH782" s="185"/>
      <c r="AI782" s="185"/>
      <c r="AK782" s="185"/>
      <c r="AL782" s="185"/>
      <c r="AM782" s="185"/>
      <c r="AN782" s="185"/>
      <c r="AO782" s="185"/>
      <c r="AP782" s="185"/>
      <c r="AQ782" s="185"/>
      <c r="AR782" s="185"/>
      <c r="AS782" s="185"/>
      <c r="AT782" s="185"/>
      <c r="AU782" s="185"/>
      <c r="AV782" s="185"/>
      <c r="AW782" s="185"/>
      <c r="AX782" s="185"/>
      <c r="AY782" s="185"/>
      <c r="AZ782" s="185"/>
      <c r="BA782" s="185"/>
      <c r="BB782" s="185"/>
      <c r="BC782" s="185"/>
      <c r="BD782" s="185"/>
      <c r="BE782" s="185"/>
      <c r="BF782" s="185"/>
      <c r="BG782" s="185"/>
      <c r="BH782" s="185"/>
      <c r="BI782" s="185"/>
      <c r="BJ782" s="185"/>
    </row>
    <row r="783" spans="1:62" x14ac:dyDescent="0.3">
      <c r="A783" s="184"/>
      <c r="B783" s="185"/>
      <c r="C783" s="185"/>
      <c r="D783" s="185"/>
      <c r="E783" s="185"/>
      <c r="F783" s="185"/>
      <c r="G783" s="26"/>
      <c r="H783" s="26"/>
      <c r="I783" s="185"/>
      <c r="J783" s="185"/>
      <c r="L783" s="185"/>
      <c r="M783" s="185"/>
      <c r="N783" s="185"/>
      <c r="O783" s="185"/>
      <c r="P783" s="185"/>
      <c r="Q783" s="185"/>
      <c r="R783" s="185"/>
      <c r="S783" s="185"/>
      <c r="U783" s="185"/>
      <c r="V783" s="185"/>
      <c r="X783" s="185"/>
      <c r="Y783" s="185"/>
      <c r="Z783" s="185"/>
      <c r="AA783" s="26"/>
      <c r="AB783" s="185"/>
      <c r="AC783" s="185"/>
      <c r="AD783" s="185"/>
      <c r="AE783" s="185"/>
      <c r="AF783" s="185"/>
      <c r="AH783" s="185"/>
      <c r="AI783" s="185"/>
      <c r="AK783" s="185"/>
      <c r="AL783" s="185"/>
      <c r="AM783" s="185"/>
      <c r="AN783" s="185"/>
      <c r="AO783" s="185"/>
      <c r="AP783" s="185"/>
      <c r="AQ783" s="185"/>
      <c r="AR783" s="185"/>
      <c r="AS783" s="185"/>
      <c r="AT783" s="185"/>
      <c r="AU783" s="185"/>
      <c r="AV783" s="185"/>
      <c r="AW783" s="185"/>
      <c r="AX783" s="185"/>
      <c r="AY783" s="185"/>
      <c r="AZ783" s="185"/>
      <c r="BA783" s="185"/>
      <c r="BB783" s="185"/>
      <c r="BC783" s="185"/>
      <c r="BD783" s="185"/>
      <c r="BE783" s="185"/>
      <c r="BF783" s="185"/>
      <c r="BG783" s="185"/>
      <c r="BH783" s="185"/>
      <c r="BI783" s="185"/>
      <c r="BJ783" s="185"/>
    </row>
    <row r="784" spans="1:62" x14ac:dyDescent="0.3">
      <c r="A784" s="184"/>
      <c r="B784" s="185"/>
      <c r="C784" s="185"/>
      <c r="D784" s="185"/>
      <c r="E784" s="185"/>
      <c r="F784" s="185"/>
      <c r="I784" s="185"/>
      <c r="J784" s="185"/>
      <c r="L784" s="185"/>
      <c r="M784" s="185"/>
      <c r="N784" s="185"/>
      <c r="O784" s="185"/>
      <c r="P784" s="185"/>
      <c r="Q784" s="185"/>
      <c r="R784" s="185"/>
      <c r="S784" s="185"/>
      <c r="U784" s="185"/>
      <c r="V784" s="185"/>
      <c r="X784" s="185"/>
      <c r="Y784" s="185"/>
      <c r="Z784" s="185"/>
      <c r="AA784" s="26"/>
      <c r="AB784" s="185"/>
      <c r="AC784" s="185"/>
      <c r="AD784" s="185"/>
      <c r="AE784" s="185"/>
      <c r="AF784" s="185"/>
      <c r="AH784" s="185"/>
      <c r="AI784" s="185"/>
      <c r="AK784" s="185"/>
      <c r="AL784" s="185"/>
      <c r="AM784" s="185"/>
      <c r="AN784" s="185"/>
      <c r="AO784" s="185"/>
      <c r="AP784" s="185"/>
      <c r="AQ784" s="185"/>
      <c r="AR784" s="185"/>
      <c r="AS784" s="185"/>
      <c r="AT784" s="185"/>
      <c r="AU784" s="185"/>
      <c r="AV784" s="185"/>
      <c r="AW784" s="185"/>
      <c r="AX784" s="185"/>
      <c r="AY784" s="185"/>
      <c r="AZ784" s="185"/>
      <c r="BA784" s="185"/>
      <c r="BB784" s="185"/>
      <c r="BC784" s="185"/>
      <c r="BD784" s="185"/>
      <c r="BE784" s="185"/>
      <c r="BF784" s="185"/>
      <c r="BG784" s="185"/>
      <c r="BH784" s="185"/>
      <c r="BI784" s="185"/>
      <c r="BJ784" s="185"/>
    </row>
    <row r="785" spans="1:62" ht="14.5" x14ac:dyDescent="0.35">
      <c r="A785" s="184"/>
      <c r="B785" s="185"/>
      <c r="F785" s="26"/>
      <c r="G785" s="27" t="s">
        <v>49</v>
      </c>
      <c r="H785" s="157">
        <f>H782+D782</f>
        <v>2.2673597507182181E-3</v>
      </c>
      <c r="I785" s="159"/>
      <c r="J785" s="185"/>
      <c r="L785" s="185"/>
      <c r="M785" s="185"/>
      <c r="N785" s="185"/>
      <c r="O785" s="185"/>
      <c r="P785" s="185"/>
      <c r="Q785" s="185"/>
      <c r="R785" s="185"/>
      <c r="S785" s="185"/>
      <c r="U785" s="185"/>
      <c r="V785" s="185"/>
      <c r="X785" s="185"/>
      <c r="Y785" s="185"/>
      <c r="Z785" s="185"/>
      <c r="AA785" s="26"/>
      <c r="AB785" s="185"/>
      <c r="AC785" s="185"/>
      <c r="AD785" s="185"/>
      <c r="AE785" s="185"/>
      <c r="AF785" s="185"/>
      <c r="AH785" s="185"/>
      <c r="AI785" s="185"/>
      <c r="AK785" s="185"/>
      <c r="AL785" s="185"/>
      <c r="AM785" s="185"/>
      <c r="AN785" s="185"/>
      <c r="AO785" s="185"/>
      <c r="AP785" s="185"/>
      <c r="AQ785" s="185"/>
      <c r="AR785" s="185"/>
      <c r="AS785" s="185"/>
      <c r="AT785" s="185"/>
      <c r="AU785" s="185"/>
      <c r="AV785" s="185"/>
      <c r="AW785" s="185"/>
      <c r="AX785" s="185"/>
      <c r="AY785" s="185"/>
      <c r="AZ785" s="185"/>
      <c r="BA785" s="185"/>
      <c r="BB785" s="185"/>
      <c r="BC785" s="185"/>
      <c r="BD785" s="185"/>
      <c r="BE785" s="185"/>
      <c r="BF785" s="185"/>
      <c r="BG785" s="185"/>
      <c r="BH785" s="185"/>
      <c r="BI785" s="185"/>
      <c r="BJ785" s="185"/>
    </row>
    <row r="786" spans="1:62" x14ac:dyDescent="0.3">
      <c r="A786" s="184"/>
      <c r="B786" s="185"/>
      <c r="I786" s="185"/>
      <c r="J786" s="185"/>
      <c r="L786" s="185"/>
      <c r="M786" s="185"/>
      <c r="N786" s="185"/>
      <c r="O786" s="185"/>
      <c r="P786" s="185"/>
      <c r="Q786" s="185"/>
      <c r="R786" s="185"/>
      <c r="S786" s="185"/>
      <c r="U786" s="185"/>
      <c r="V786" s="185"/>
      <c r="X786" s="185"/>
      <c r="Y786" s="185"/>
      <c r="Z786" s="185"/>
      <c r="AB786" s="185"/>
      <c r="AC786" s="185"/>
      <c r="AD786" s="185"/>
      <c r="AE786" s="185"/>
      <c r="AF786" s="185"/>
      <c r="AH786" s="185"/>
      <c r="AI786" s="185"/>
      <c r="AK786" s="185"/>
      <c r="AL786" s="185"/>
      <c r="AM786" s="185"/>
      <c r="AN786" s="185"/>
      <c r="AO786" s="185"/>
      <c r="AP786" s="185"/>
      <c r="AQ786" s="185"/>
      <c r="AR786" s="185"/>
      <c r="AS786" s="185"/>
      <c r="AT786" s="185"/>
      <c r="AU786" s="185"/>
      <c r="AV786" s="185"/>
      <c r="AW786" s="185"/>
      <c r="AX786" s="185"/>
      <c r="AY786" s="185"/>
      <c r="AZ786" s="185"/>
      <c r="BA786" s="185"/>
      <c r="BB786" s="185"/>
      <c r="BC786" s="185"/>
      <c r="BD786" s="185"/>
      <c r="BE786" s="185"/>
      <c r="BF786" s="185"/>
      <c r="BG786" s="185"/>
      <c r="BH786" s="185"/>
      <c r="BI786" s="185"/>
      <c r="BJ786" s="185"/>
    </row>
    <row r="787" spans="1:62" x14ac:dyDescent="0.3">
      <c r="A787" s="184"/>
      <c r="B787" s="185"/>
      <c r="I787" s="185"/>
      <c r="J787" s="185"/>
      <c r="L787" s="185"/>
      <c r="M787" s="185"/>
      <c r="N787" s="185"/>
      <c r="O787" s="185"/>
      <c r="P787" s="185"/>
      <c r="Q787" s="185"/>
      <c r="R787" s="185"/>
      <c r="S787" s="185"/>
      <c r="U787" s="185"/>
      <c r="V787" s="185"/>
      <c r="X787" s="185"/>
      <c r="Y787" s="185"/>
      <c r="Z787" s="185"/>
      <c r="AB787" s="185"/>
      <c r="AC787" s="185"/>
      <c r="AD787" s="185"/>
      <c r="AE787" s="185"/>
      <c r="AF787" s="185"/>
      <c r="AH787" s="185"/>
      <c r="AI787" s="185"/>
      <c r="AK787" s="185"/>
      <c r="AL787" s="185"/>
      <c r="AM787" s="185"/>
      <c r="AN787" s="185"/>
      <c r="AO787" s="185"/>
      <c r="AP787" s="185"/>
      <c r="AQ787" s="185"/>
      <c r="AR787" s="185"/>
      <c r="AS787" s="185"/>
      <c r="AT787" s="185"/>
      <c r="AU787" s="185"/>
      <c r="AV787" s="185"/>
      <c r="AW787" s="185"/>
      <c r="AX787" s="185"/>
      <c r="AY787" s="185"/>
      <c r="AZ787" s="185"/>
      <c r="BA787" s="185"/>
      <c r="BB787" s="185"/>
      <c r="BC787" s="185"/>
      <c r="BD787" s="185"/>
      <c r="BE787" s="185"/>
      <c r="BF787" s="185"/>
      <c r="BG787" s="185"/>
      <c r="BH787" s="185"/>
      <c r="BI787" s="185"/>
      <c r="BJ787" s="185"/>
    </row>
    <row r="788" spans="1:62" x14ac:dyDescent="0.3">
      <c r="A788" s="184"/>
      <c r="B788" s="185"/>
      <c r="I788" s="185"/>
      <c r="J788" s="185"/>
      <c r="L788" s="185"/>
      <c r="M788" s="185"/>
      <c r="N788" s="185"/>
      <c r="O788" s="185"/>
      <c r="P788" s="185"/>
      <c r="Q788" s="185"/>
      <c r="R788" s="185"/>
      <c r="S788" s="185"/>
      <c r="U788" s="185"/>
      <c r="V788" s="185"/>
      <c r="X788" s="185"/>
      <c r="Y788" s="185"/>
      <c r="Z788" s="185"/>
      <c r="AB788" s="185"/>
      <c r="AC788" s="185"/>
      <c r="AD788" s="185"/>
      <c r="AE788" s="185"/>
      <c r="AF788" s="185"/>
      <c r="AH788" s="185"/>
      <c r="AI788" s="185"/>
      <c r="AK788" s="185"/>
      <c r="AL788" s="185"/>
      <c r="AM788" s="185"/>
      <c r="AN788" s="185"/>
      <c r="AO788" s="185"/>
      <c r="AP788" s="185"/>
      <c r="AQ788" s="185"/>
      <c r="AR788" s="185"/>
      <c r="AS788" s="185"/>
      <c r="AT788" s="185"/>
      <c r="AU788" s="185"/>
      <c r="AV788" s="185"/>
      <c r="AW788" s="185"/>
      <c r="AX788" s="185"/>
      <c r="AY788" s="185"/>
      <c r="AZ788" s="185"/>
      <c r="BA788" s="185"/>
      <c r="BB788" s="185"/>
      <c r="BC788" s="185"/>
      <c r="BD788" s="185"/>
      <c r="BE788" s="185"/>
      <c r="BF788" s="185"/>
      <c r="BG788" s="185"/>
      <c r="BH788" s="185"/>
      <c r="BI788" s="185"/>
      <c r="BJ788" s="185"/>
    </row>
    <row r="789" spans="1:62" x14ac:dyDescent="0.3">
      <c r="A789" s="184"/>
      <c r="B789" s="185"/>
      <c r="I789" s="185"/>
      <c r="J789" s="185"/>
      <c r="L789" s="185"/>
      <c r="M789" s="185"/>
      <c r="N789" s="185"/>
      <c r="O789" s="185"/>
      <c r="P789" s="185"/>
      <c r="Q789" s="185"/>
      <c r="R789" s="185"/>
      <c r="S789" s="185"/>
      <c r="U789" s="185"/>
      <c r="V789" s="185"/>
      <c r="X789" s="185"/>
      <c r="Y789" s="185"/>
      <c r="Z789" s="185"/>
      <c r="AB789" s="185"/>
      <c r="AC789" s="185"/>
      <c r="AD789" s="185"/>
      <c r="AE789" s="185"/>
      <c r="AF789" s="185"/>
      <c r="AH789" s="185"/>
      <c r="AI789" s="185"/>
      <c r="AK789" s="185"/>
      <c r="AL789" s="185"/>
      <c r="AM789" s="185"/>
      <c r="AN789" s="185"/>
      <c r="AO789" s="185"/>
      <c r="AP789" s="185"/>
      <c r="AQ789" s="185"/>
      <c r="AR789" s="185"/>
      <c r="AS789" s="185"/>
      <c r="AT789" s="185"/>
      <c r="AU789" s="185"/>
      <c r="AV789" s="185"/>
      <c r="AW789" s="185"/>
      <c r="AX789" s="185"/>
      <c r="AY789" s="185"/>
      <c r="AZ789" s="185"/>
      <c r="BA789" s="185"/>
      <c r="BB789" s="185"/>
      <c r="BC789" s="185"/>
      <c r="BD789" s="185"/>
      <c r="BE789" s="185"/>
      <c r="BF789" s="185"/>
      <c r="BG789" s="185"/>
      <c r="BH789" s="185"/>
      <c r="BI789" s="185"/>
      <c r="BJ789" s="185"/>
    </row>
    <row r="790" spans="1:62" x14ac:dyDescent="0.3">
      <c r="A790" s="184"/>
      <c r="B790" s="185"/>
      <c r="I790" s="185"/>
      <c r="J790" s="185"/>
      <c r="L790" s="185"/>
      <c r="M790" s="185"/>
      <c r="N790" s="185"/>
      <c r="O790" s="185"/>
      <c r="P790" s="185"/>
      <c r="Q790" s="185"/>
      <c r="R790" s="185"/>
      <c r="S790" s="185"/>
      <c r="U790" s="185"/>
      <c r="V790" s="185"/>
      <c r="X790" s="185"/>
      <c r="Y790" s="185"/>
      <c r="Z790" s="185"/>
      <c r="AB790" s="185"/>
      <c r="AC790" s="185"/>
      <c r="AD790" s="185"/>
      <c r="AE790" s="185"/>
      <c r="AF790" s="185"/>
      <c r="AH790" s="185"/>
      <c r="AI790" s="185"/>
      <c r="AK790" s="185"/>
      <c r="AL790" s="185"/>
      <c r="AM790" s="185"/>
      <c r="AN790" s="185"/>
      <c r="AO790" s="185"/>
      <c r="AP790" s="185"/>
      <c r="AQ790" s="185"/>
      <c r="AR790" s="185"/>
      <c r="AS790" s="185"/>
      <c r="AT790" s="185"/>
      <c r="AU790" s="185"/>
      <c r="AV790" s="185"/>
      <c r="AW790" s="185"/>
      <c r="AX790" s="185"/>
      <c r="AY790" s="185"/>
      <c r="AZ790" s="185"/>
      <c r="BA790" s="185"/>
      <c r="BB790" s="185"/>
      <c r="BC790" s="185"/>
      <c r="BD790" s="185"/>
      <c r="BE790" s="185"/>
      <c r="BF790" s="185"/>
      <c r="BG790" s="185"/>
      <c r="BH790" s="185"/>
      <c r="BI790" s="185"/>
      <c r="BJ790" s="185"/>
    </row>
    <row r="791" spans="1:62" x14ac:dyDescent="0.3">
      <c r="A791" s="184"/>
      <c r="B791" s="185"/>
      <c r="I791" s="185"/>
      <c r="J791" s="185"/>
      <c r="L791" s="185"/>
      <c r="M791" s="185"/>
      <c r="N791" s="185"/>
      <c r="O791" s="185"/>
      <c r="P791" s="185"/>
      <c r="Q791" s="185"/>
      <c r="R791" s="185"/>
      <c r="S791" s="185"/>
      <c r="U791" s="185"/>
      <c r="V791" s="185"/>
      <c r="X791" s="185"/>
      <c r="Y791" s="185"/>
      <c r="Z791" s="185"/>
      <c r="AB791" s="185"/>
      <c r="AC791" s="185"/>
      <c r="AD791" s="185"/>
      <c r="AE791" s="185"/>
      <c r="AF791" s="185"/>
      <c r="AH791" s="185"/>
      <c r="AI791" s="185"/>
      <c r="AK791" s="185"/>
      <c r="AL791" s="185"/>
      <c r="AM791" s="185"/>
      <c r="AN791" s="185"/>
      <c r="AO791" s="185"/>
      <c r="AP791" s="185"/>
      <c r="AQ791" s="185"/>
      <c r="AR791" s="185"/>
      <c r="AS791" s="185"/>
      <c r="AT791" s="185"/>
      <c r="AU791" s="185"/>
      <c r="AV791" s="185"/>
      <c r="AW791" s="185"/>
      <c r="AX791" s="185"/>
      <c r="AY791" s="185"/>
      <c r="AZ791" s="185"/>
      <c r="BA791" s="185"/>
      <c r="BB791" s="185"/>
      <c r="BC791" s="185"/>
      <c r="BD791" s="185"/>
      <c r="BE791" s="185"/>
      <c r="BF791" s="185"/>
      <c r="BG791" s="185"/>
      <c r="BH791" s="185"/>
      <c r="BI791" s="185"/>
      <c r="BJ791" s="185"/>
    </row>
    <row r="792" spans="1:62" x14ac:dyDescent="0.3">
      <c r="A792" s="184"/>
      <c r="B792" s="185"/>
      <c r="I792" s="185"/>
      <c r="J792" s="185"/>
      <c r="L792" s="185"/>
      <c r="M792" s="185"/>
      <c r="N792" s="185"/>
      <c r="O792" s="185"/>
      <c r="P792" s="185"/>
      <c r="Q792" s="185"/>
      <c r="R792" s="185"/>
      <c r="S792" s="185"/>
      <c r="U792" s="185"/>
      <c r="V792" s="185"/>
      <c r="X792" s="185"/>
      <c r="Y792" s="185"/>
      <c r="Z792" s="185"/>
      <c r="AB792" s="185"/>
      <c r="AC792" s="185"/>
      <c r="AD792" s="185"/>
      <c r="AE792" s="185"/>
      <c r="AF792" s="185"/>
      <c r="AH792" s="185"/>
      <c r="AI792" s="185"/>
      <c r="AK792" s="185"/>
      <c r="AL792" s="185"/>
      <c r="AM792" s="185"/>
      <c r="AN792" s="185"/>
      <c r="AO792" s="185"/>
      <c r="AP792" s="185"/>
      <c r="AQ792" s="185"/>
      <c r="AR792" s="185"/>
      <c r="AS792" s="185"/>
      <c r="AT792" s="185"/>
      <c r="AU792" s="185"/>
      <c r="AV792" s="185"/>
      <c r="AW792" s="185"/>
      <c r="AX792" s="185"/>
      <c r="AY792" s="185"/>
      <c r="AZ792" s="185"/>
      <c r="BA792" s="185"/>
      <c r="BB792" s="185"/>
      <c r="BC792" s="185"/>
      <c r="BD792" s="185"/>
      <c r="BE792" s="185"/>
      <c r="BF792" s="185"/>
      <c r="BG792" s="185"/>
      <c r="BH792" s="185"/>
      <c r="BI792" s="185"/>
      <c r="BJ792" s="185"/>
    </row>
    <row r="793" spans="1:62" x14ac:dyDescent="0.3">
      <c r="A793" s="184"/>
      <c r="B793" s="185"/>
      <c r="I793" s="185"/>
      <c r="J793" s="185"/>
      <c r="L793" s="185"/>
      <c r="M793" s="185"/>
      <c r="N793" s="185"/>
      <c r="O793" s="185"/>
      <c r="P793" s="185"/>
      <c r="Q793" s="185"/>
      <c r="R793" s="185"/>
      <c r="S793" s="185"/>
      <c r="U793" s="185"/>
      <c r="V793" s="185"/>
      <c r="X793" s="185"/>
      <c r="Y793" s="185"/>
      <c r="Z793" s="185"/>
      <c r="AB793" s="185"/>
      <c r="AC793" s="185"/>
      <c r="AD793" s="185"/>
      <c r="AE793" s="185"/>
      <c r="AF793" s="185"/>
      <c r="AH793" s="185"/>
      <c r="AI793" s="185"/>
      <c r="AK793" s="185"/>
      <c r="AL793" s="185"/>
      <c r="AM793" s="185"/>
      <c r="AN793" s="185"/>
      <c r="AO793" s="185"/>
      <c r="AP793" s="185"/>
      <c r="AQ793" s="185"/>
      <c r="AR793" s="185"/>
      <c r="AS793" s="185"/>
      <c r="AT793" s="185"/>
      <c r="AU793" s="185"/>
      <c r="AV793" s="185"/>
      <c r="AW793" s="185"/>
      <c r="AX793" s="185"/>
      <c r="AY793" s="185"/>
      <c r="AZ793" s="185"/>
      <c r="BA793" s="185"/>
      <c r="BB793" s="185"/>
      <c r="BC793" s="185"/>
      <c r="BD793" s="185"/>
      <c r="BE793" s="185"/>
      <c r="BF793" s="185"/>
      <c r="BG793" s="185"/>
      <c r="BH793" s="185"/>
      <c r="BI793" s="185"/>
      <c r="BJ793" s="185"/>
    </row>
    <row r="794" spans="1:62" x14ac:dyDescent="0.3">
      <c r="A794" s="184"/>
      <c r="B794" s="185"/>
      <c r="I794" s="185"/>
      <c r="J794" s="185"/>
      <c r="L794" s="185"/>
      <c r="M794" s="185"/>
      <c r="N794" s="185"/>
      <c r="O794" s="185"/>
      <c r="P794" s="185"/>
      <c r="Q794" s="185"/>
      <c r="R794" s="185"/>
      <c r="S794" s="185"/>
      <c r="U794" s="185"/>
      <c r="V794" s="185"/>
      <c r="X794" s="185"/>
      <c r="Y794" s="185"/>
      <c r="Z794" s="185"/>
      <c r="AB794" s="185"/>
      <c r="AC794" s="185"/>
      <c r="AD794" s="185"/>
      <c r="AE794" s="185"/>
      <c r="AF794" s="185"/>
      <c r="AH794" s="185"/>
      <c r="AI794" s="185"/>
      <c r="AK794" s="185"/>
      <c r="AL794" s="185"/>
      <c r="AM794" s="185"/>
      <c r="AN794" s="185"/>
      <c r="AO794" s="185"/>
      <c r="AP794" s="185"/>
      <c r="AQ794" s="185"/>
      <c r="AR794" s="185"/>
      <c r="AS794" s="185"/>
      <c r="AT794" s="185"/>
      <c r="AU794" s="185"/>
      <c r="AV794" s="185"/>
      <c r="AW794" s="185"/>
      <c r="AX794" s="185"/>
      <c r="AY794" s="185"/>
      <c r="AZ794" s="185"/>
      <c r="BA794" s="185"/>
      <c r="BB794" s="185"/>
      <c r="BC794" s="185"/>
      <c r="BD794" s="185"/>
      <c r="BE794" s="185"/>
      <c r="BF794" s="185"/>
      <c r="BG794" s="185"/>
      <c r="BH794" s="185"/>
      <c r="BI794" s="185"/>
      <c r="BJ794" s="185"/>
    </row>
    <row r="795" spans="1:62" x14ac:dyDescent="0.3">
      <c r="A795" s="184"/>
      <c r="B795" s="185"/>
      <c r="I795" s="185"/>
      <c r="J795" s="185"/>
      <c r="L795" s="185"/>
      <c r="M795" s="185"/>
      <c r="N795" s="185"/>
      <c r="O795" s="185"/>
      <c r="P795" s="185"/>
      <c r="Q795" s="185"/>
      <c r="R795" s="185"/>
      <c r="S795" s="185"/>
      <c r="U795" s="185"/>
      <c r="V795" s="185"/>
      <c r="X795" s="185"/>
      <c r="Y795" s="185"/>
      <c r="Z795" s="185"/>
      <c r="AB795" s="185"/>
      <c r="AC795" s="185"/>
      <c r="AD795" s="185"/>
      <c r="AE795" s="185"/>
      <c r="AF795" s="185"/>
      <c r="AH795" s="185"/>
      <c r="AI795" s="185"/>
      <c r="AK795" s="185"/>
      <c r="AL795" s="185"/>
      <c r="AM795" s="185"/>
      <c r="AN795" s="185"/>
      <c r="AO795" s="185"/>
      <c r="AP795" s="185"/>
      <c r="AQ795" s="185"/>
      <c r="AR795" s="185"/>
      <c r="AS795" s="185"/>
      <c r="AT795" s="185"/>
      <c r="AU795" s="185"/>
      <c r="AV795" s="185"/>
      <c r="AW795" s="185"/>
      <c r="AX795" s="185"/>
      <c r="AY795" s="185"/>
      <c r="AZ795" s="185"/>
      <c r="BA795" s="185"/>
      <c r="BB795" s="185"/>
      <c r="BC795" s="185"/>
      <c r="BD795" s="185"/>
      <c r="BE795" s="185"/>
      <c r="BF795" s="185"/>
      <c r="BG795" s="185"/>
      <c r="BH795" s="185"/>
      <c r="BI795" s="185"/>
      <c r="BJ795" s="185"/>
    </row>
    <row r="796" spans="1:62" x14ac:dyDescent="0.3">
      <c r="A796" s="184"/>
      <c r="B796" s="185"/>
      <c r="I796" s="185"/>
      <c r="J796" s="185"/>
      <c r="L796" s="185"/>
      <c r="M796" s="185"/>
      <c r="N796" s="185"/>
      <c r="O796" s="185"/>
      <c r="P796" s="185"/>
      <c r="Q796" s="185"/>
      <c r="R796" s="185"/>
      <c r="S796" s="185"/>
      <c r="U796" s="185"/>
      <c r="V796" s="185"/>
      <c r="X796" s="185"/>
      <c r="Y796" s="185"/>
      <c r="Z796" s="185"/>
      <c r="AB796" s="185"/>
      <c r="AC796" s="185"/>
      <c r="AD796" s="185"/>
      <c r="AE796" s="185"/>
      <c r="AF796" s="185"/>
      <c r="AH796" s="185"/>
      <c r="AI796" s="185"/>
      <c r="AK796" s="185"/>
      <c r="AL796" s="185"/>
      <c r="AM796" s="185"/>
      <c r="AN796" s="185"/>
      <c r="AO796" s="185"/>
      <c r="AP796" s="185"/>
      <c r="AQ796" s="185"/>
      <c r="AR796" s="185"/>
      <c r="AS796" s="185"/>
      <c r="AT796" s="185"/>
      <c r="AU796" s="185"/>
      <c r="AV796" s="185"/>
      <c r="AW796" s="185"/>
      <c r="AX796" s="185"/>
      <c r="AY796" s="185"/>
      <c r="AZ796" s="185"/>
      <c r="BA796" s="185"/>
      <c r="BB796" s="185"/>
      <c r="BC796" s="185"/>
      <c r="BD796" s="185"/>
      <c r="BE796" s="185"/>
      <c r="BF796" s="185"/>
      <c r="BG796" s="185"/>
      <c r="BH796" s="185"/>
      <c r="BI796" s="185"/>
      <c r="BJ796" s="185"/>
    </row>
    <row r="797" spans="1:62" x14ac:dyDescent="0.3">
      <c r="A797" s="184"/>
      <c r="B797" s="185"/>
      <c r="I797" s="185"/>
      <c r="J797" s="185"/>
      <c r="L797" s="185"/>
      <c r="M797" s="185"/>
      <c r="N797" s="185"/>
      <c r="O797" s="185"/>
      <c r="P797" s="185"/>
      <c r="Q797" s="185"/>
      <c r="R797" s="185"/>
      <c r="S797" s="185"/>
      <c r="U797" s="185"/>
      <c r="V797" s="185"/>
      <c r="X797" s="185"/>
      <c r="Y797" s="185"/>
      <c r="Z797" s="185"/>
      <c r="AB797" s="185"/>
      <c r="AC797" s="185"/>
      <c r="AD797" s="185"/>
      <c r="AE797" s="185"/>
      <c r="AF797" s="185"/>
      <c r="AH797" s="185"/>
      <c r="AI797" s="185"/>
      <c r="AK797" s="185"/>
      <c r="AL797" s="185"/>
      <c r="AM797" s="185"/>
      <c r="AN797" s="185"/>
      <c r="AO797" s="185"/>
      <c r="AP797" s="185"/>
      <c r="AQ797" s="185"/>
      <c r="AR797" s="185"/>
      <c r="AS797" s="185"/>
      <c r="AT797" s="185"/>
      <c r="AU797" s="185"/>
      <c r="AV797" s="185"/>
      <c r="AW797" s="185"/>
      <c r="AX797" s="185"/>
      <c r="AY797" s="185"/>
      <c r="AZ797" s="185"/>
      <c r="BA797" s="185"/>
      <c r="BB797" s="185"/>
      <c r="BC797" s="185"/>
      <c r="BD797" s="185"/>
      <c r="BE797" s="185"/>
      <c r="BF797" s="185"/>
      <c r="BG797" s="185"/>
      <c r="BH797" s="185"/>
      <c r="BI797" s="185"/>
      <c r="BJ797" s="185"/>
    </row>
    <row r="798" spans="1:62" x14ac:dyDescent="0.3">
      <c r="A798" s="184"/>
      <c r="B798" s="185"/>
      <c r="I798" s="185"/>
      <c r="J798" s="185"/>
      <c r="L798" s="185"/>
      <c r="M798" s="185"/>
      <c r="N798" s="185"/>
      <c r="O798" s="185"/>
      <c r="P798" s="185"/>
      <c r="Q798" s="185"/>
      <c r="R798" s="185"/>
      <c r="S798" s="185"/>
      <c r="U798" s="185"/>
      <c r="V798" s="185"/>
      <c r="X798" s="185"/>
      <c r="Y798" s="185"/>
      <c r="Z798" s="185"/>
      <c r="AB798" s="185"/>
      <c r="AC798" s="185"/>
      <c r="AD798" s="185"/>
      <c r="AE798" s="185"/>
      <c r="AF798" s="185"/>
      <c r="AH798" s="185"/>
      <c r="AI798" s="185"/>
      <c r="AK798" s="185"/>
      <c r="AL798" s="185"/>
      <c r="AM798" s="185"/>
      <c r="AN798" s="185"/>
      <c r="AO798" s="185"/>
      <c r="AP798" s="185"/>
      <c r="AQ798" s="185"/>
      <c r="AR798" s="185"/>
      <c r="AS798" s="185"/>
      <c r="AT798" s="185"/>
      <c r="AU798" s="185"/>
      <c r="AV798" s="185"/>
      <c r="AW798" s="185"/>
      <c r="AX798" s="185"/>
      <c r="AY798" s="185"/>
      <c r="AZ798" s="185"/>
      <c r="BA798" s="185"/>
      <c r="BB798" s="185"/>
      <c r="BC798" s="185"/>
      <c r="BD798" s="185"/>
      <c r="BE798" s="185"/>
      <c r="BF798" s="185"/>
      <c r="BG798" s="185"/>
      <c r="BH798" s="185"/>
      <c r="BI798" s="185"/>
      <c r="BJ798" s="185"/>
    </row>
    <row r="799" spans="1:62" x14ac:dyDescent="0.3">
      <c r="A799" s="184"/>
      <c r="B799" s="185"/>
      <c r="I799" s="185"/>
      <c r="J799" s="185"/>
      <c r="L799" s="185"/>
      <c r="M799" s="185"/>
      <c r="N799" s="185"/>
      <c r="O799" s="185"/>
      <c r="P799" s="185"/>
      <c r="Q799" s="185"/>
      <c r="R799" s="185"/>
      <c r="S799" s="185"/>
      <c r="U799" s="185"/>
      <c r="V799" s="185"/>
      <c r="X799" s="185"/>
      <c r="Y799" s="185"/>
      <c r="Z799" s="185"/>
      <c r="AB799" s="185"/>
      <c r="AC799" s="185"/>
      <c r="AD799" s="185"/>
      <c r="AE799" s="185"/>
      <c r="AF799" s="185"/>
      <c r="AH799" s="185"/>
      <c r="AI799" s="185"/>
      <c r="AK799" s="185"/>
      <c r="AL799" s="185"/>
      <c r="AM799" s="185"/>
      <c r="AN799" s="185"/>
      <c r="AO799" s="185"/>
      <c r="AP799" s="185"/>
      <c r="AQ799" s="185"/>
      <c r="AR799" s="185"/>
      <c r="AS799" s="185"/>
      <c r="AT799" s="185"/>
      <c r="AU799" s="185"/>
      <c r="AV799" s="185"/>
      <c r="AW799" s="185"/>
      <c r="AX799" s="185"/>
      <c r="AY799" s="185"/>
      <c r="AZ799" s="185"/>
      <c r="BA799" s="185"/>
      <c r="BB799" s="185"/>
      <c r="BC799" s="185"/>
      <c r="BD799" s="185"/>
      <c r="BE799" s="185"/>
      <c r="BF799" s="185"/>
      <c r="BG799" s="185"/>
      <c r="BH799" s="185"/>
      <c r="BI799" s="185"/>
      <c r="BJ799" s="185"/>
    </row>
    <row r="800" spans="1:62" x14ac:dyDescent="0.3">
      <c r="A800" s="184"/>
      <c r="B800" s="185"/>
      <c r="I800" s="185"/>
      <c r="J800" s="185"/>
      <c r="L800" s="185"/>
      <c r="M800" s="185"/>
      <c r="N800" s="185"/>
      <c r="O800" s="185"/>
      <c r="P800" s="185"/>
      <c r="Q800" s="185"/>
      <c r="R800" s="185"/>
      <c r="S800" s="185"/>
      <c r="U800" s="185"/>
      <c r="V800" s="185"/>
      <c r="X800" s="185"/>
      <c r="Y800" s="185"/>
      <c r="Z800" s="185"/>
      <c r="AB800" s="185"/>
      <c r="AC800" s="185"/>
      <c r="AD800" s="185"/>
      <c r="AE800" s="185"/>
      <c r="AF800" s="185"/>
      <c r="AH800" s="185"/>
      <c r="AI800" s="185"/>
      <c r="AK800" s="185"/>
      <c r="AL800" s="185"/>
      <c r="AM800" s="185"/>
      <c r="AN800" s="185"/>
      <c r="AO800" s="185"/>
      <c r="AP800" s="185"/>
      <c r="AQ800" s="185"/>
      <c r="AR800" s="185"/>
      <c r="AS800" s="185"/>
      <c r="AT800" s="185"/>
      <c r="AU800" s="185"/>
      <c r="AV800" s="185"/>
      <c r="AW800" s="185"/>
      <c r="AX800" s="185"/>
      <c r="AY800" s="185"/>
      <c r="AZ800" s="185"/>
      <c r="BA800" s="185"/>
      <c r="BB800" s="185"/>
      <c r="BC800" s="185"/>
      <c r="BD800" s="185"/>
      <c r="BE800" s="185"/>
      <c r="BF800" s="185"/>
      <c r="BG800" s="185"/>
      <c r="BH800" s="185"/>
      <c r="BI800" s="185"/>
      <c r="BJ800" s="185"/>
    </row>
    <row r="801" spans="1:62" x14ac:dyDescent="0.3">
      <c r="A801" s="184"/>
      <c r="B801" s="185"/>
      <c r="I801" s="185"/>
      <c r="J801" s="185"/>
      <c r="L801" s="185"/>
      <c r="M801" s="185"/>
      <c r="N801" s="185"/>
      <c r="O801" s="185"/>
      <c r="P801" s="185"/>
      <c r="Q801" s="185"/>
      <c r="R801" s="185"/>
      <c r="S801" s="185"/>
      <c r="U801" s="185"/>
      <c r="V801" s="185"/>
      <c r="X801" s="185"/>
      <c r="Y801" s="185"/>
      <c r="Z801" s="185"/>
      <c r="AB801" s="185"/>
      <c r="AC801" s="185"/>
      <c r="AD801" s="185"/>
      <c r="AE801" s="185"/>
      <c r="AF801" s="185"/>
      <c r="AH801" s="185"/>
      <c r="AI801" s="185"/>
      <c r="AK801" s="185"/>
      <c r="AL801" s="185"/>
      <c r="AM801" s="185"/>
      <c r="AN801" s="185"/>
      <c r="AO801" s="185"/>
      <c r="AP801" s="185"/>
      <c r="AQ801" s="185"/>
      <c r="AR801" s="185"/>
      <c r="AS801" s="185"/>
      <c r="AT801" s="185"/>
      <c r="AU801" s="185"/>
      <c r="AV801" s="185"/>
      <c r="AW801" s="185"/>
      <c r="AX801" s="185"/>
      <c r="AY801" s="185"/>
      <c r="AZ801" s="185"/>
      <c r="BA801" s="185"/>
      <c r="BB801" s="185"/>
      <c r="BC801" s="185"/>
      <c r="BD801" s="185"/>
      <c r="BE801" s="185"/>
      <c r="BF801" s="185"/>
      <c r="BG801" s="185"/>
      <c r="BH801" s="185"/>
      <c r="BI801" s="185"/>
      <c r="BJ801" s="185"/>
    </row>
    <row r="802" spans="1:62" x14ac:dyDescent="0.3">
      <c r="A802" s="184"/>
      <c r="B802" s="185"/>
      <c r="I802" s="185"/>
      <c r="J802" s="185"/>
      <c r="L802" s="185"/>
      <c r="M802" s="185"/>
      <c r="N802" s="185"/>
      <c r="O802" s="185"/>
      <c r="P802" s="185"/>
      <c r="Q802" s="185"/>
      <c r="R802" s="185"/>
      <c r="S802" s="185"/>
      <c r="U802" s="185"/>
      <c r="V802" s="185"/>
      <c r="X802" s="185"/>
      <c r="Y802" s="185"/>
      <c r="Z802" s="185"/>
      <c r="AB802" s="185"/>
      <c r="AC802" s="185"/>
      <c r="AD802" s="185"/>
      <c r="AE802" s="185"/>
      <c r="AF802" s="185"/>
      <c r="AH802" s="185"/>
      <c r="AI802" s="185"/>
      <c r="AK802" s="185"/>
      <c r="AL802" s="185"/>
      <c r="AM802" s="185"/>
      <c r="AN802" s="185"/>
      <c r="AO802" s="185"/>
      <c r="AP802" s="185"/>
      <c r="AQ802" s="185"/>
      <c r="AR802" s="185"/>
      <c r="AS802" s="185"/>
      <c r="AT802" s="185"/>
      <c r="AU802" s="185"/>
      <c r="AV802" s="185"/>
      <c r="AW802" s="185"/>
      <c r="AX802" s="185"/>
      <c r="AY802" s="185"/>
      <c r="AZ802" s="185"/>
      <c r="BA802" s="185"/>
      <c r="BB802" s="185"/>
      <c r="BC802" s="185"/>
      <c r="BD802" s="185"/>
      <c r="BE802" s="185"/>
      <c r="BF802" s="185"/>
      <c r="BG802" s="185"/>
      <c r="BH802" s="185"/>
      <c r="BI802" s="185"/>
      <c r="BJ802" s="185"/>
    </row>
    <row r="803" spans="1:62" x14ac:dyDescent="0.3">
      <c r="A803" s="184"/>
      <c r="B803" s="185"/>
      <c r="I803" s="185"/>
      <c r="J803" s="185"/>
      <c r="L803" s="185"/>
      <c r="M803" s="185"/>
      <c r="N803" s="185"/>
      <c r="O803" s="185"/>
      <c r="P803" s="185"/>
      <c r="Q803" s="185"/>
      <c r="R803" s="185"/>
      <c r="S803" s="185"/>
      <c r="U803" s="185"/>
      <c r="V803" s="185"/>
      <c r="X803" s="185"/>
      <c r="Y803" s="185"/>
      <c r="Z803" s="185"/>
      <c r="AB803" s="185"/>
      <c r="AC803" s="185"/>
      <c r="AD803" s="185"/>
      <c r="AE803" s="185"/>
      <c r="AF803" s="185"/>
      <c r="AH803" s="185"/>
      <c r="AI803" s="185"/>
      <c r="AK803" s="185"/>
      <c r="AL803" s="185"/>
      <c r="AM803" s="185"/>
      <c r="AN803" s="185"/>
      <c r="AO803" s="185"/>
      <c r="AP803" s="185"/>
      <c r="AQ803" s="185"/>
      <c r="AR803" s="185"/>
      <c r="AS803" s="185"/>
      <c r="AT803" s="185"/>
      <c r="AU803" s="185"/>
      <c r="AV803" s="185"/>
      <c r="AW803" s="185"/>
      <c r="AX803" s="185"/>
      <c r="AY803" s="185"/>
      <c r="AZ803" s="185"/>
      <c r="BA803" s="185"/>
      <c r="BB803" s="185"/>
      <c r="BC803" s="185"/>
      <c r="BD803" s="185"/>
      <c r="BE803" s="185"/>
      <c r="BF803" s="185"/>
      <c r="BG803" s="185"/>
      <c r="BH803" s="185"/>
      <c r="BI803" s="185"/>
      <c r="BJ803" s="185"/>
    </row>
    <row r="804" spans="1:62" x14ac:dyDescent="0.3">
      <c r="A804" s="184"/>
      <c r="B804" s="185"/>
      <c r="I804" s="185"/>
      <c r="J804" s="185"/>
      <c r="L804" s="185"/>
      <c r="M804" s="185"/>
      <c r="N804" s="185"/>
      <c r="O804" s="185"/>
      <c r="P804" s="185"/>
      <c r="Q804" s="185"/>
      <c r="R804" s="185"/>
      <c r="S804" s="185"/>
      <c r="U804" s="185"/>
      <c r="V804" s="185"/>
      <c r="X804" s="185"/>
      <c r="Y804" s="185"/>
      <c r="Z804" s="185"/>
      <c r="AB804" s="185"/>
      <c r="AC804" s="185"/>
      <c r="AD804" s="185"/>
      <c r="AE804" s="185"/>
      <c r="AF804" s="185"/>
      <c r="AH804" s="185"/>
      <c r="AI804" s="185"/>
      <c r="AK804" s="185"/>
      <c r="AL804" s="185"/>
      <c r="AM804" s="185"/>
      <c r="AN804" s="185"/>
      <c r="AO804" s="185"/>
      <c r="AP804" s="185"/>
      <c r="AQ804" s="185"/>
      <c r="AR804" s="185"/>
      <c r="AS804" s="185"/>
      <c r="AT804" s="185"/>
      <c r="AU804" s="185"/>
      <c r="AV804" s="185"/>
      <c r="AW804" s="185"/>
      <c r="AX804" s="185"/>
      <c r="AY804" s="185"/>
      <c r="AZ804" s="185"/>
      <c r="BA804" s="185"/>
      <c r="BB804" s="185"/>
      <c r="BC804" s="185"/>
      <c r="BD804" s="185"/>
      <c r="BE804" s="185"/>
      <c r="BF804" s="185"/>
      <c r="BG804" s="185"/>
      <c r="BH804" s="185"/>
      <c r="BI804" s="185"/>
      <c r="BJ804" s="185"/>
    </row>
    <row r="805" spans="1:62" x14ac:dyDescent="0.3">
      <c r="A805" s="184"/>
      <c r="B805" s="185"/>
      <c r="I805" s="185"/>
      <c r="J805" s="185"/>
      <c r="L805" s="185"/>
      <c r="M805" s="185"/>
      <c r="N805" s="185"/>
      <c r="O805" s="185"/>
      <c r="P805" s="185"/>
      <c r="Q805" s="185"/>
      <c r="R805" s="185"/>
      <c r="S805" s="185"/>
      <c r="U805" s="185"/>
      <c r="V805" s="185"/>
      <c r="X805" s="185"/>
      <c r="Y805" s="185"/>
      <c r="Z805" s="185"/>
      <c r="AB805" s="185"/>
      <c r="AC805" s="185"/>
      <c r="AD805" s="185"/>
      <c r="AE805" s="185"/>
      <c r="AF805" s="185"/>
      <c r="AH805" s="185"/>
      <c r="AI805" s="185"/>
      <c r="AK805" s="185"/>
      <c r="AL805" s="185"/>
      <c r="AM805" s="185"/>
      <c r="AN805" s="185"/>
      <c r="AO805" s="185"/>
      <c r="AP805" s="185"/>
      <c r="AQ805" s="185"/>
      <c r="AR805" s="185"/>
      <c r="AS805" s="185"/>
      <c r="AT805" s="185"/>
      <c r="AU805" s="185"/>
      <c r="AV805" s="185"/>
      <c r="AW805" s="185"/>
      <c r="AX805" s="185"/>
      <c r="AY805" s="185"/>
      <c r="AZ805" s="185"/>
      <c r="BA805" s="185"/>
      <c r="BB805" s="185"/>
      <c r="BC805" s="185"/>
      <c r="BD805" s="185"/>
      <c r="BE805" s="185"/>
      <c r="BF805" s="185"/>
      <c r="BG805" s="185"/>
      <c r="BH805" s="185"/>
      <c r="BI805" s="185"/>
      <c r="BJ805" s="185"/>
    </row>
    <row r="806" spans="1:62" x14ac:dyDescent="0.3">
      <c r="A806" s="184"/>
      <c r="B806" s="185"/>
      <c r="I806" s="185"/>
      <c r="J806" s="185"/>
      <c r="L806" s="185"/>
      <c r="M806" s="185"/>
      <c r="N806" s="185"/>
      <c r="O806" s="185"/>
      <c r="P806" s="185"/>
      <c r="Q806" s="185"/>
      <c r="R806" s="185"/>
      <c r="S806" s="185"/>
      <c r="U806" s="185"/>
      <c r="V806" s="185"/>
      <c r="X806" s="185"/>
      <c r="Y806" s="185"/>
      <c r="Z806" s="185"/>
      <c r="AB806" s="185"/>
      <c r="AC806" s="185"/>
      <c r="AD806" s="185"/>
      <c r="AE806" s="185"/>
      <c r="AF806" s="185"/>
      <c r="AH806" s="185"/>
      <c r="AI806" s="185"/>
      <c r="AK806" s="185"/>
      <c r="AL806" s="185"/>
      <c r="AM806" s="185"/>
      <c r="AN806" s="185"/>
      <c r="AO806" s="185"/>
      <c r="AP806" s="185"/>
      <c r="AQ806" s="185"/>
      <c r="AR806" s="185"/>
      <c r="AS806" s="185"/>
      <c r="AT806" s="185"/>
      <c r="AU806" s="185"/>
      <c r="AV806" s="185"/>
      <c r="AW806" s="185"/>
      <c r="AX806" s="185"/>
      <c r="AY806" s="185"/>
      <c r="AZ806" s="185"/>
      <c r="BA806" s="185"/>
      <c r="BB806" s="185"/>
      <c r="BC806" s="185"/>
      <c r="BD806" s="185"/>
      <c r="BE806" s="185"/>
      <c r="BF806" s="185"/>
      <c r="BG806" s="185"/>
      <c r="BH806" s="185"/>
      <c r="BI806" s="185"/>
      <c r="BJ806" s="185"/>
    </row>
    <row r="807" spans="1:62" x14ac:dyDescent="0.3">
      <c r="A807" s="184"/>
      <c r="B807" s="185"/>
      <c r="I807" s="185"/>
      <c r="J807" s="185"/>
      <c r="L807" s="185"/>
      <c r="M807" s="185"/>
      <c r="N807" s="185"/>
      <c r="O807" s="185"/>
      <c r="P807" s="185"/>
      <c r="Q807" s="185"/>
      <c r="R807" s="185"/>
      <c r="S807" s="185"/>
      <c r="U807" s="185"/>
      <c r="V807" s="185"/>
      <c r="X807" s="185"/>
      <c r="Y807" s="185"/>
      <c r="Z807" s="185"/>
      <c r="AB807" s="185"/>
      <c r="AC807" s="185"/>
      <c r="AD807" s="185"/>
      <c r="AE807" s="185"/>
      <c r="AF807" s="185"/>
      <c r="AH807" s="185"/>
      <c r="AI807" s="185"/>
      <c r="AK807" s="185"/>
      <c r="AL807" s="185"/>
      <c r="AM807" s="185"/>
      <c r="AN807" s="185"/>
      <c r="AO807" s="185"/>
      <c r="AP807" s="185"/>
      <c r="AQ807" s="185"/>
      <c r="AR807" s="185"/>
      <c r="AS807" s="185"/>
      <c r="AT807" s="185"/>
      <c r="AU807" s="185"/>
      <c r="AV807" s="185"/>
      <c r="AW807" s="185"/>
      <c r="AX807" s="185"/>
      <c r="AY807" s="185"/>
      <c r="AZ807" s="185"/>
      <c r="BA807" s="185"/>
      <c r="BB807" s="185"/>
      <c r="BC807" s="185"/>
      <c r="BD807" s="185"/>
      <c r="BE807" s="185"/>
      <c r="BF807" s="185"/>
      <c r="BG807" s="185"/>
      <c r="BH807" s="185"/>
      <c r="BI807" s="185"/>
      <c r="BJ807" s="185"/>
    </row>
    <row r="808" spans="1:62" x14ac:dyDescent="0.3">
      <c r="A808" s="184"/>
      <c r="B808" s="185"/>
      <c r="I808" s="185"/>
      <c r="J808" s="185"/>
      <c r="L808" s="185"/>
      <c r="M808" s="185"/>
      <c r="N808" s="185"/>
      <c r="O808" s="185"/>
      <c r="P808" s="185"/>
      <c r="Q808" s="185"/>
      <c r="R808" s="185"/>
      <c r="S808" s="185"/>
      <c r="U808" s="185"/>
      <c r="V808" s="185"/>
      <c r="X808" s="185"/>
      <c r="Y808" s="185"/>
      <c r="Z808" s="185"/>
      <c r="AB808" s="185"/>
      <c r="AC808" s="185"/>
      <c r="AD808" s="185"/>
      <c r="AE808" s="185"/>
      <c r="AF808" s="185"/>
      <c r="AH808" s="185"/>
      <c r="AI808" s="185"/>
      <c r="AK808" s="185"/>
      <c r="AL808" s="185"/>
      <c r="AM808" s="185"/>
      <c r="AN808" s="185"/>
      <c r="AO808" s="185"/>
      <c r="AP808" s="185"/>
      <c r="AQ808" s="185"/>
      <c r="AR808" s="185"/>
      <c r="AS808" s="185"/>
      <c r="AT808" s="185"/>
      <c r="AU808" s="185"/>
      <c r="AV808" s="185"/>
      <c r="AW808" s="185"/>
      <c r="AX808" s="185"/>
      <c r="AY808" s="185"/>
      <c r="AZ808" s="185"/>
      <c r="BA808" s="185"/>
      <c r="BB808" s="185"/>
      <c r="BC808" s="185"/>
      <c r="BD808" s="185"/>
      <c r="BE808" s="185"/>
      <c r="BF808" s="185"/>
      <c r="BG808" s="185"/>
      <c r="BH808" s="185"/>
      <c r="BI808" s="185"/>
      <c r="BJ808" s="185"/>
    </row>
    <row r="809" spans="1:62" x14ac:dyDescent="0.3">
      <c r="A809" s="184"/>
      <c r="B809" s="185"/>
      <c r="I809" s="185"/>
      <c r="J809" s="185"/>
      <c r="L809" s="185"/>
      <c r="M809" s="185"/>
      <c r="N809" s="185"/>
      <c r="O809" s="185"/>
      <c r="P809" s="185"/>
      <c r="Q809" s="185"/>
      <c r="R809" s="185"/>
      <c r="S809" s="185"/>
      <c r="U809" s="185"/>
      <c r="V809" s="185"/>
      <c r="X809" s="185"/>
      <c r="Y809" s="185"/>
      <c r="Z809" s="185"/>
      <c r="AB809" s="185"/>
      <c r="AC809" s="185"/>
      <c r="AD809" s="185"/>
      <c r="AE809" s="185"/>
      <c r="AF809" s="185"/>
      <c r="AH809" s="185"/>
      <c r="AI809" s="185"/>
      <c r="AK809" s="185"/>
      <c r="AL809" s="185"/>
      <c r="AM809" s="185"/>
      <c r="AN809" s="185"/>
      <c r="AO809" s="185"/>
      <c r="AP809" s="185"/>
      <c r="AQ809" s="185"/>
      <c r="AR809" s="185"/>
      <c r="AS809" s="185"/>
      <c r="AT809" s="185"/>
      <c r="AU809" s="185"/>
      <c r="AV809" s="185"/>
      <c r="AW809" s="185"/>
      <c r="AX809" s="185"/>
      <c r="AY809" s="185"/>
      <c r="AZ809" s="185"/>
      <c r="BA809" s="185"/>
      <c r="BB809" s="185"/>
      <c r="BC809" s="185"/>
      <c r="BD809" s="185"/>
      <c r="BE809" s="185"/>
      <c r="BF809" s="185"/>
      <c r="BG809" s="185"/>
      <c r="BH809" s="185"/>
      <c r="BI809" s="185"/>
      <c r="BJ809" s="185"/>
    </row>
    <row r="810" spans="1:62" x14ac:dyDescent="0.3">
      <c r="A810" s="184"/>
      <c r="B810" s="185"/>
      <c r="I810" s="185"/>
      <c r="J810" s="185"/>
      <c r="L810" s="185"/>
      <c r="M810" s="185"/>
      <c r="N810" s="185"/>
      <c r="O810" s="185"/>
      <c r="P810" s="185"/>
      <c r="Q810" s="185"/>
      <c r="R810" s="185"/>
      <c r="S810" s="185"/>
      <c r="U810" s="185"/>
      <c r="V810" s="185"/>
      <c r="X810" s="185"/>
      <c r="Y810" s="185"/>
      <c r="Z810" s="185"/>
      <c r="AB810" s="185"/>
      <c r="AC810" s="185"/>
      <c r="AD810" s="185"/>
      <c r="AE810" s="185"/>
      <c r="AF810" s="185"/>
      <c r="AH810" s="185"/>
      <c r="AI810" s="185"/>
      <c r="AK810" s="185"/>
      <c r="AL810" s="185"/>
      <c r="AM810" s="185"/>
      <c r="AN810" s="185"/>
      <c r="AO810" s="185"/>
      <c r="AP810" s="185"/>
      <c r="AQ810" s="185"/>
      <c r="AR810" s="185"/>
      <c r="AS810" s="185"/>
      <c r="AT810" s="185"/>
      <c r="AU810" s="185"/>
      <c r="AV810" s="185"/>
      <c r="AW810" s="185"/>
      <c r="AX810" s="185"/>
      <c r="AY810" s="185"/>
      <c r="AZ810" s="185"/>
      <c r="BA810" s="185"/>
      <c r="BB810" s="185"/>
      <c r="BC810" s="185"/>
      <c r="BD810" s="185"/>
      <c r="BE810" s="185"/>
      <c r="BF810" s="185"/>
      <c r="BG810" s="185"/>
      <c r="BH810" s="185"/>
      <c r="BI810" s="185"/>
      <c r="BJ810" s="185"/>
    </row>
    <row r="811" spans="1:62" x14ac:dyDescent="0.3">
      <c r="A811" s="184"/>
      <c r="B811" s="185"/>
      <c r="I811" s="185"/>
      <c r="J811" s="185"/>
      <c r="L811" s="185"/>
      <c r="M811" s="185"/>
      <c r="N811" s="185"/>
      <c r="O811" s="185"/>
      <c r="P811" s="185"/>
      <c r="Q811" s="185"/>
      <c r="R811" s="185"/>
      <c r="S811" s="185"/>
      <c r="U811" s="185"/>
      <c r="V811" s="185"/>
      <c r="X811" s="185"/>
      <c r="Y811" s="185"/>
      <c r="Z811" s="185"/>
      <c r="AB811" s="185"/>
      <c r="AC811" s="185"/>
      <c r="AD811" s="185"/>
      <c r="AE811" s="185"/>
      <c r="AF811" s="185"/>
      <c r="AH811" s="185"/>
      <c r="AI811" s="185"/>
      <c r="AK811" s="185"/>
      <c r="AL811" s="185"/>
      <c r="AM811" s="185"/>
      <c r="AN811" s="185"/>
      <c r="AO811" s="185"/>
      <c r="AP811" s="185"/>
      <c r="AQ811" s="185"/>
      <c r="AR811" s="185"/>
      <c r="AS811" s="185"/>
      <c r="AT811" s="185"/>
      <c r="AU811" s="185"/>
      <c r="AV811" s="185"/>
      <c r="AW811" s="185"/>
      <c r="AX811" s="185"/>
      <c r="AY811" s="185"/>
      <c r="AZ811" s="185"/>
      <c r="BA811" s="185"/>
      <c r="BB811" s="185"/>
      <c r="BC811" s="185"/>
      <c r="BD811" s="185"/>
      <c r="BE811" s="185"/>
      <c r="BF811" s="185"/>
      <c r="BG811" s="185"/>
      <c r="BH811" s="185"/>
      <c r="BI811" s="185"/>
      <c r="BJ811" s="185"/>
    </row>
    <row r="812" spans="1:62" x14ac:dyDescent="0.3">
      <c r="A812" s="184"/>
      <c r="B812" s="185"/>
      <c r="I812" s="185"/>
      <c r="J812" s="185"/>
      <c r="L812" s="185"/>
      <c r="M812" s="185"/>
      <c r="N812" s="185"/>
      <c r="O812" s="185"/>
      <c r="P812" s="185"/>
      <c r="Q812" s="185"/>
      <c r="R812" s="185"/>
      <c r="S812" s="185"/>
      <c r="U812" s="185"/>
      <c r="V812" s="185"/>
      <c r="X812" s="185"/>
      <c r="Y812" s="185"/>
      <c r="Z812" s="185"/>
      <c r="AB812" s="185"/>
      <c r="AC812" s="185"/>
      <c r="AD812" s="185"/>
      <c r="AE812" s="185"/>
      <c r="AF812" s="185"/>
      <c r="AH812" s="185"/>
      <c r="AI812" s="185"/>
      <c r="AK812" s="185"/>
      <c r="AL812" s="185"/>
      <c r="AM812" s="185"/>
      <c r="AN812" s="185"/>
      <c r="AO812" s="185"/>
      <c r="AP812" s="185"/>
      <c r="AQ812" s="185"/>
      <c r="AR812" s="185"/>
      <c r="AS812" s="185"/>
      <c r="AT812" s="185"/>
      <c r="AU812" s="185"/>
      <c r="AV812" s="185"/>
      <c r="AW812" s="185"/>
      <c r="AX812" s="185"/>
      <c r="AY812" s="185"/>
      <c r="AZ812" s="185"/>
      <c r="BA812" s="185"/>
      <c r="BB812" s="185"/>
      <c r="BC812" s="185"/>
      <c r="BD812" s="185"/>
      <c r="BE812" s="185"/>
      <c r="BF812" s="185"/>
      <c r="BG812" s="185"/>
      <c r="BH812" s="185"/>
      <c r="BI812" s="185"/>
      <c r="BJ812" s="185"/>
    </row>
    <row r="813" spans="1:62" x14ac:dyDescent="0.3">
      <c r="A813" s="184"/>
      <c r="B813" s="185"/>
      <c r="I813" s="185"/>
      <c r="J813" s="185"/>
      <c r="L813" s="185"/>
      <c r="M813" s="185"/>
      <c r="N813" s="185"/>
      <c r="O813" s="185"/>
      <c r="P813" s="185"/>
      <c r="Q813" s="185"/>
      <c r="R813" s="185"/>
      <c r="S813" s="185"/>
      <c r="U813" s="185"/>
      <c r="V813" s="185"/>
      <c r="X813" s="185"/>
      <c r="Y813" s="185"/>
      <c r="Z813" s="185"/>
      <c r="AB813" s="185"/>
      <c r="AC813" s="185"/>
      <c r="AD813" s="185"/>
      <c r="AE813" s="185"/>
      <c r="AF813" s="185"/>
      <c r="AH813" s="185"/>
      <c r="AI813" s="185"/>
      <c r="AK813" s="185"/>
      <c r="AL813" s="185"/>
      <c r="AM813" s="185"/>
      <c r="AN813" s="185"/>
      <c r="AO813" s="185"/>
      <c r="AP813" s="185"/>
      <c r="AQ813" s="185"/>
      <c r="AR813" s="185"/>
      <c r="AS813" s="185"/>
      <c r="AT813" s="185"/>
      <c r="AU813" s="185"/>
      <c r="AV813" s="185"/>
      <c r="AW813" s="185"/>
      <c r="AX813" s="185"/>
      <c r="AY813" s="185"/>
      <c r="AZ813" s="185"/>
      <c r="BA813" s="185"/>
      <c r="BB813" s="185"/>
      <c r="BC813" s="185"/>
      <c r="BD813" s="185"/>
      <c r="BE813" s="185"/>
      <c r="BF813" s="185"/>
      <c r="BG813" s="185"/>
      <c r="BH813" s="185"/>
      <c r="BI813" s="185"/>
      <c r="BJ813" s="185"/>
    </row>
    <row r="814" spans="1:62" x14ac:dyDescent="0.3">
      <c r="A814" s="184"/>
      <c r="B814" s="185"/>
      <c r="I814" s="185"/>
      <c r="J814" s="185"/>
      <c r="L814" s="185"/>
      <c r="M814" s="185"/>
      <c r="N814" s="185"/>
      <c r="O814" s="185"/>
      <c r="P814" s="185"/>
      <c r="Q814" s="185"/>
      <c r="R814" s="185"/>
      <c r="S814" s="185"/>
      <c r="U814" s="185"/>
      <c r="V814" s="185"/>
      <c r="X814" s="185"/>
      <c r="Y814" s="185"/>
      <c r="Z814" s="185"/>
      <c r="AB814" s="185"/>
      <c r="AC814" s="185"/>
      <c r="AD814" s="185"/>
      <c r="AE814" s="185"/>
      <c r="AF814" s="185"/>
      <c r="AH814" s="185"/>
      <c r="AI814" s="185"/>
      <c r="AK814" s="185"/>
      <c r="AL814" s="185"/>
      <c r="AM814" s="185"/>
      <c r="AN814" s="185"/>
      <c r="AO814" s="185"/>
      <c r="AP814" s="185"/>
      <c r="AQ814" s="185"/>
      <c r="AR814" s="185"/>
      <c r="AS814" s="185"/>
      <c r="AT814" s="185"/>
      <c r="AU814" s="185"/>
      <c r="AV814" s="185"/>
      <c r="AW814" s="185"/>
      <c r="AX814" s="185"/>
      <c r="AY814" s="185"/>
      <c r="AZ814" s="185"/>
      <c r="BA814" s="185"/>
      <c r="BB814" s="185"/>
      <c r="BC814" s="185"/>
      <c r="BD814" s="185"/>
      <c r="BE814" s="185"/>
      <c r="BF814" s="185"/>
      <c r="BG814" s="185"/>
      <c r="BH814" s="185"/>
      <c r="BI814" s="185"/>
      <c r="BJ814" s="185"/>
    </row>
    <row r="815" spans="1:62" x14ac:dyDescent="0.3">
      <c r="A815" s="184"/>
      <c r="B815" s="185"/>
      <c r="I815" s="185"/>
      <c r="J815" s="185"/>
      <c r="L815" s="185"/>
      <c r="M815" s="185"/>
      <c r="N815" s="185"/>
      <c r="O815" s="185"/>
      <c r="P815" s="185"/>
      <c r="Q815" s="185"/>
      <c r="R815" s="185"/>
      <c r="S815" s="185"/>
      <c r="U815" s="185"/>
      <c r="V815" s="185"/>
      <c r="X815" s="185"/>
      <c r="Y815" s="185"/>
      <c r="Z815" s="185"/>
      <c r="AB815" s="185"/>
      <c r="AC815" s="185"/>
      <c r="AD815" s="185"/>
      <c r="AE815" s="185"/>
      <c r="AF815" s="185"/>
      <c r="AH815" s="185"/>
      <c r="AI815" s="185"/>
      <c r="AK815" s="185"/>
      <c r="AL815" s="185"/>
      <c r="AM815" s="185"/>
      <c r="AN815" s="185"/>
      <c r="AO815" s="185"/>
      <c r="AP815" s="185"/>
      <c r="AQ815" s="185"/>
      <c r="AR815" s="185"/>
      <c r="AS815" s="185"/>
      <c r="AT815" s="185"/>
      <c r="AU815" s="185"/>
      <c r="AV815" s="185"/>
      <c r="AW815" s="185"/>
      <c r="AX815" s="185"/>
      <c r="AY815" s="185"/>
      <c r="AZ815" s="185"/>
      <c r="BA815" s="185"/>
      <c r="BB815" s="185"/>
      <c r="BC815" s="185"/>
      <c r="BD815" s="185"/>
      <c r="BE815" s="185"/>
      <c r="BF815" s="185"/>
      <c r="BG815" s="185"/>
      <c r="BH815" s="185"/>
      <c r="BI815" s="185"/>
      <c r="BJ815" s="185"/>
    </row>
    <row r="816" spans="1:62" x14ac:dyDescent="0.3">
      <c r="A816" s="184"/>
      <c r="B816" s="185"/>
      <c r="I816" s="185"/>
      <c r="J816" s="185"/>
      <c r="L816" s="185"/>
      <c r="M816" s="185"/>
      <c r="N816" s="185"/>
      <c r="O816" s="185"/>
      <c r="P816" s="185"/>
      <c r="Q816" s="185"/>
      <c r="R816" s="185"/>
      <c r="S816" s="185"/>
      <c r="U816" s="185"/>
      <c r="V816" s="185"/>
      <c r="X816" s="185"/>
      <c r="Y816" s="185"/>
      <c r="Z816" s="185"/>
      <c r="AB816" s="185"/>
      <c r="AC816" s="185"/>
      <c r="AD816" s="185"/>
      <c r="AE816" s="185"/>
      <c r="AF816" s="185"/>
      <c r="AH816" s="185"/>
      <c r="AI816" s="185"/>
      <c r="AK816" s="185"/>
      <c r="AL816" s="185"/>
      <c r="AM816" s="185"/>
      <c r="AN816" s="185"/>
      <c r="AO816" s="185"/>
      <c r="AP816" s="185"/>
      <c r="AQ816" s="185"/>
      <c r="AR816" s="185"/>
      <c r="AS816" s="185"/>
      <c r="AT816" s="185"/>
      <c r="AU816" s="185"/>
      <c r="AV816" s="185"/>
      <c r="AW816" s="185"/>
      <c r="AX816" s="185"/>
      <c r="AY816" s="185"/>
      <c r="AZ816" s="185"/>
      <c r="BA816" s="185"/>
      <c r="BB816" s="185"/>
      <c r="BC816" s="185"/>
      <c r="BD816" s="185"/>
      <c r="BE816" s="185"/>
      <c r="BF816" s="185"/>
      <c r="BG816" s="185"/>
      <c r="BH816" s="185"/>
      <c r="BI816" s="185"/>
      <c r="BJ816" s="185"/>
    </row>
    <row r="817" spans="1:62" x14ac:dyDescent="0.3">
      <c r="A817" s="184"/>
      <c r="B817" s="185"/>
      <c r="I817" s="185"/>
      <c r="J817" s="185"/>
      <c r="L817" s="185"/>
      <c r="M817" s="185"/>
      <c r="N817" s="185"/>
      <c r="O817" s="185"/>
      <c r="P817" s="185"/>
      <c r="Q817" s="185"/>
      <c r="R817" s="185"/>
      <c r="S817" s="185"/>
      <c r="U817" s="185"/>
      <c r="V817" s="185"/>
      <c r="X817" s="185"/>
      <c r="Y817" s="185"/>
      <c r="Z817" s="185"/>
      <c r="AB817" s="185"/>
      <c r="AC817" s="185"/>
      <c r="AD817" s="185"/>
      <c r="AE817" s="185"/>
      <c r="AF817" s="185"/>
      <c r="AH817" s="185"/>
      <c r="AI817" s="185"/>
      <c r="AK817" s="185"/>
      <c r="AL817" s="185"/>
      <c r="AM817" s="185"/>
      <c r="AN817" s="185"/>
      <c r="AO817" s="185"/>
      <c r="AP817" s="185"/>
      <c r="AQ817" s="185"/>
      <c r="AR817" s="185"/>
      <c r="AS817" s="185"/>
      <c r="AT817" s="185"/>
      <c r="AU817" s="185"/>
      <c r="AV817" s="185"/>
      <c r="AW817" s="185"/>
      <c r="AX817" s="185"/>
      <c r="AY817" s="185"/>
      <c r="AZ817" s="185"/>
      <c r="BA817" s="185"/>
      <c r="BB817" s="185"/>
      <c r="BC817" s="185"/>
      <c r="BD817" s="185"/>
      <c r="BE817" s="185"/>
      <c r="BF817" s="185"/>
      <c r="BG817" s="185"/>
      <c r="BH817" s="185"/>
      <c r="BI817" s="185"/>
      <c r="BJ817" s="185"/>
    </row>
    <row r="818" spans="1:62" x14ac:dyDescent="0.3">
      <c r="A818" s="184"/>
      <c r="B818" s="185"/>
      <c r="I818" s="185"/>
      <c r="J818" s="185"/>
      <c r="L818" s="185"/>
      <c r="M818" s="185"/>
      <c r="N818" s="185"/>
      <c r="O818" s="185"/>
      <c r="P818" s="185"/>
      <c r="Q818" s="185"/>
      <c r="R818" s="185"/>
      <c r="S818" s="185"/>
      <c r="U818" s="185"/>
      <c r="V818" s="185"/>
      <c r="X818" s="185"/>
      <c r="Y818" s="185"/>
      <c r="Z818" s="185"/>
      <c r="AB818" s="185"/>
      <c r="AC818" s="185"/>
      <c r="AD818" s="185"/>
      <c r="AE818" s="185"/>
      <c r="AF818" s="185"/>
      <c r="AH818" s="185"/>
      <c r="AI818" s="185"/>
      <c r="AK818" s="185"/>
      <c r="AL818" s="185"/>
      <c r="AM818" s="185"/>
      <c r="AN818" s="185"/>
      <c r="AO818" s="185"/>
      <c r="AP818" s="185"/>
      <c r="AQ818" s="185"/>
      <c r="AR818" s="185"/>
      <c r="AS818" s="185"/>
      <c r="AT818" s="185"/>
      <c r="AU818" s="185"/>
      <c r="AV818" s="185"/>
      <c r="AW818" s="185"/>
      <c r="AX818" s="185"/>
      <c r="AY818" s="185"/>
      <c r="AZ818" s="185"/>
      <c r="BA818" s="185"/>
      <c r="BB818" s="185"/>
      <c r="BC818" s="185"/>
      <c r="BD818" s="185"/>
      <c r="BE818" s="185"/>
      <c r="BF818" s="185"/>
      <c r="BG818" s="185"/>
      <c r="BH818" s="185"/>
      <c r="BI818" s="185"/>
      <c r="BJ818" s="185"/>
    </row>
    <row r="819" spans="1:62" x14ac:dyDescent="0.3">
      <c r="A819" s="184"/>
      <c r="B819" s="185"/>
      <c r="I819" s="185"/>
      <c r="J819" s="185"/>
      <c r="L819" s="185"/>
      <c r="M819" s="185"/>
      <c r="N819" s="185"/>
      <c r="O819" s="185"/>
      <c r="P819" s="185"/>
      <c r="Q819" s="185"/>
      <c r="R819" s="185"/>
      <c r="S819" s="185"/>
      <c r="U819" s="185"/>
      <c r="V819" s="185"/>
      <c r="X819" s="185"/>
      <c r="Y819" s="185"/>
      <c r="Z819" s="185"/>
      <c r="AB819" s="185"/>
      <c r="AC819" s="185"/>
      <c r="AD819" s="185"/>
      <c r="AE819" s="185"/>
      <c r="AF819" s="185"/>
      <c r="AH819" s="185"/>
      <c r="AI819" s="185"/>
      <c r="AK819" s="185"/>
      <c r="AL819" s="185"/>
      <c r="AM819" s="185"/>
      <c r="AN819" s="185"/>
      <c r="AO819" s="185"/>
      <c r="AP819" s="185"/>
      <c r="AQ819" s="185"/>
      <c r="AR819" s="185"/>
      <c r="AS819" s="185"/>
      <c r="AT819" s="185"/>
      <c r="AU819" s="185"/>
      <c r="AV819" s="185"/>
      <c r="AW819" s="185"/>
      <c r="AX819" s="185"/>
      <c r="AY819" s="185"/>
      <c r="AZ819" s="185"/>
      <c r="BA819" s="185"/>
      <c r="BB819" s="185"/>
      <c r="BC819" s="185"/>
      <c r="BD819" s="185"/>
      <c r="BE819" s="185"/>
      <c r="BF819" s="185"/>
      <c r="BG819" s="185"/>
      <c r="BH819" s="185"/>
      <c r="BI819" s="185"/>
      <c r="BJ819" s="185"/>
    </row>
    <row r="820" spans="1:62" x14ac:dyDescent="0.3">
      <c r="A820" s="184"/>
      <c r="B820" s="185"/>
      <c r="I820" s="185"/>
      <c r="J820" s="185"/>
      <c r="L820" s="185"/>
      <c r="M820" s="185"/>
      <c r="N820" s="185"/>
      <c r="O820" s="185"/>
      <c r="P820" s="185"/>
      <c r="Q820" s="185"/>
      <c r="R820" s="185"/>
      <c r="S820" s="185"/>
      <c r="U820" s="185"/>
      <c r="V820" s="185"/>
      <c r="X820" s="185"/>
      <c r="Y820" s="185"/>
      <c r="Z820" s="185"/>
      <c r="AB820" s="185"/>
      <c r="AC820" s="185"/>
      <c r="AD820" s="185"/>
      <c r="AE820" s="185"/>
      <c r="AF820" s="185"/>
      <c r="AH820" s="185"/>
      <c r="AI820" s="185"/>
      <c r="AK820" s="185"/>
      <c r="AL820" s="185"/>
      <c r="AM820" s="185"/>
      <c r="AN820" s="185"/>
      <c r="AO820" s="185"/>
      <c r="AP820" s="185"/>
      <c r="AQ820" s="185"/>
      <c r="AR820" s="185"/>
      <c r="AS820" s="185"/>
      <c r="AT820" s="185"/>
      <c r="AU820" s="185"/>
      <c r="AV820" s="185"/>
      <c r="AW820" s="185"/>
      <c r="AX820" s="185"/>
      <c r="AY820" s="185"/>
      <c r="AZ820" s="185"/>
      <c r="BA820" s="185"/>
      <c r="BB820" s="185"/>
      <c r="BC820" s="185"/>
      <c r="BD820" s="185"/>
      <c r="BE820" s="185"/>
      <c r="BF820" s="185"/>
      <c r="BG820" s="185"/>
      <c r="BH820" s="185"/>
      <c r="BI820" s="185"/>
      <c r="BJ820" s="185"/>
    </row>
    <row r="821" spans="1:62" x14ac:dyDescent="0.3">
      <c r="A821" s="184"/>
      <c r="B821" s="185"/>
      <c r="I821" s="185"/>
      <c r="J821" s="185"/>
      <c r="L821" s="185"/>
      <c r="M821" s="185"/>
      <c r="N821" s="185"/>
      <c r="O821" s="185"/>
      <c r="P821" s="185"/>
      <c r="Q821" s="185"/>
      <c r="R821" s="185"/>
      <c r="S821" s="185"/>
      <c r="U821" s="185"/>
      <c r="V821" s="185"/>
      <c r="X821" s="185"/>
      <c r="Y821" s="185"/>
      <c r="Z821" s="185"/>
      <c r="AB821" s="185"/>
      <c r="AC821" s="185"/>
      <c r="AD821" s="185"/>
      <c r="AE821" s="185"/>
      <c r="AF821" s="185"/>
      <c r="AH821" s="185"/>
      <c r="AI821" s="185"/>
      <c r="AK821" s="185"/>
      <c r="AL821" s="185"/>
      <c r="AM821" s="185"/>
      <c r="AN821" s="185"/>
      <c r="AO821" s="185"/>
      <c r="AP821" s="185"/>
      <c r="AQ821" s="185"/>
      <c r="AR821" s="185"/>
      <c r="AS821" s="185"/>
      <c r="AT821" s="185"/>
      <c r="AU821" s="185"/>
      <c r="AV821" s="185"/>
      <c r="AW821" s="185"/>
      <c r="AX821" s="185"/>
      <c r="AY821" s="185"/>
      <c r="AZ821" s="185"/>
      <c r="BA821" s="185"/>
      <c r="BB821" s="185"/>
      <c r="BC821" s="185"/>
      <c r="BD821" s="185"/>
      <c r="BE821" s="185"/>
      <c r="BF821" s="185"/>
      <c r="BG821" s="185"/>
      <c r="BH821" s="185"/>
      <c r="BI821" s="185"/>
      <c r="BJ821" s="185"/>
    </row>
    <row r="822" spans="1:62" x14ac:dyDescent="0.3">
      <c r="A822" s="184"/>
      <c r="B822" s="185"/>
      <c r="I822" s="185"/>
      <c r="J822" s="185"/>
      <c r="L822" s="185"/>
      <c r="M822" s="185"/>
      <c r="N822" s="185"/>
      <c r="O822" s="185"/>
      <c r="P822" s="185"/>
      <c r="Q822" s="185"/>
      <c r="R822" s="185"/>
      <c r="S822" s="185"/>
      <c r="U822" s="185"/>
      <c r="V822" s="185"/>
      <c r="X822" s="185"/>
      <c r="Y822" s="185"/>
      <c r="Z822" s="185"/>
      <c r="AB822" s="185"/>
      <c r="AC822" s="185"/>
      <c r="AD822" s="185"/>
      <c r="AE822" s="185"/>
      <c r="AF822" s="185"/>
      <c r="AH822" s="185"/>
      <c r="AI822" s="185"/>
      <c r="AK822" s="185"/>
      <c r="AL822" s="185"/>
      <c r="AM822" s="185"/>
      <c r="AN822" s="185"/>
      <c r="AO822" s="185"/>
      <c r="AP822" s="185"/>
      <c r="AQ822" s="185"/>
      <c r="AR822" s="185"/>
      <c r="AS822" s="185"/>
      <c r="AT822" s="185"/>
      <c r="AU822" s="185"/>
      <c r="AV822" s="185"/>
      <c r="AW822" s="185"/>
      <c r="AX822" s="185"/>
      <c r="AY822" s="185"/>
      <c r="AZ822" s="185"/>
      <c r="BA822" s="185"/>
      <c r="BB822" s="185"/>
      <c r="BC822" s="185"/>
      <c r="BD822" s="185"/>
      <c r="BE822" s="185"/>
      <c r="BF822" s="185"/>
      <c r="BG822" s="185"/>
      <c r="BH822" s="185"/>
      <c r="BI822" s="185"/>
      <c r="BJ822" s="185"/>
    </row>
    <row r="823" spans="1:62" x14ac:dyDescent="0.3">
      <c r="A823" s="184"/>
      <c r="B823" s="185"/>
      <c r="I823" s="185"/>
      <c r="J823" s="185"/>
      <c r="L823" s="185"/>
      <c r="M823" s="185"/>
      <c r="N823" s="185"/>
      <c r="O823" s="185"/>
      <c r="P823" s="185"/>
      <c r="Q823" s="185"/>
      <c r="R823" s="185"/>
      <c r="S823" s="185"/>
      <c r="U823" s="185"/>
      <c r="V823" s="185"/>
      <c r="X823" s="185"/>
      <c r="Y823" s="185"/>
      <c r="Z823" s="185"/>
      <c r="AB823" s="185"/>
      <c r="AC823" s="185"/>
      <c r="AD823" s="185"/>
      <c r="AE823" s="185"/>
      <c r="AF823" s="185"/>
      <c r="AH823" s="185"/>
      <c r="AI823" s="185"/>
      <c r="AK823" s="185"/>
      <c r="AL823" s="185"/>
      <c r="AM823" s="185"/>
      <c r="AN823" s="185"/>
      <c r="AO823" s="185"/>
      <c r="AP823" s="185"/>
      <c r="AQ823" s="185"/>
      <c r="AR823" s="185"/>
      <c r="AS823" s="185"/>
      <c r="AT823" s="185"/>
      <c r="AU823" s="185"/>
      <c r="AV823" s="185"/>
      <c r="AW823" s="185"/>
      <c r="AX823" s="185"/>
      <c r="AY823" s="185"/>
      <c r="AZ823" s="185"/>
      <c r="BA823" s="185"/>
      <c r="BB823" s="185"/>
      <c r="BC823" s="185"/>
      <c r="BD823" s="185"/>
      <c r="BE823" s="185"/>
      <c r="BF823" s="185"/>
      <c r="BG823" s="185"/>
      <c r="BH823" s="185"/>
      <c r="BI823" s="185"/>
      <c r="BJ823" s="185"/>
    </row>
    <row r="824" spans="1:62" x14ac:dyDescent="0.3">
      <c r="A824" s="184"/>
      <c r="B824" s="185"/>
      <c r="I824" s="185"/>
      <c r="J824" s="185"/>
      <c r="L824" s="185"/>
      <c r="M824" s="185"/>
      <c r="N824" s="185"/>
      <c r="O824" s="185"/>
      <c r="P824" s="185"/>
      <c r="Q824" s="185"/>
      <c r="R824" s="185"/>
      <c r="S824" s="185"/>
      <c r="U824" s="185"/>
      <c r="V824" s="185"/>
      <c r="X824" s="185"/>
      <c r="Y824" s="185"/>
      <c r="Z824" s="185"/>
      <c r="AB824" s="185"/>
      <c r="AC824" s="185"/>
      <c r="AD824" s="185"/>
      <c r="AE824" s="185"/>
      <c r="AF824" s="185"/>
      <c r="AH824" s="185"/>
      <c r="AI824" s="185"/>
      <c r="AK824" s="185"/>
      <c r="AL824" s="185"/>
      <c r="AM824" s="185"/>
      <c r="AN824" s="185"/>
      <c r="AO824" s="185"/>
      <c r="AP824" s="185"/>
      <c r="AQ824" s="185"/>
      <c r="AR824" s="185"/>
      <c r="AS824" s="185"/>
      <c r="AT824" s="185"/>
      <c r="AU824" s="185"/>
      <c r="AV824" s="185"/>
      <c r="AW824" s="185"/>
      <c r="AX824" s="185"/>
      <c r="AY824" s="185"/>
      <c r="AZ824" s="185"/>
      <c r="BA824" s="185"/>
      <c r="BB824" s="185"/>
      <c r="BC824" s="185"/>
      <c r="BD824" s="185"/>
      <c r="BE824" s="185"/>
      <c r="BF824" s="185"/>
      <c r="BG824" s="185"/>
      <c r="BH824" s="185"/>
      <c r="BI824" s="185"/>
      <c r="BJ824" s="185"/>
    </row>
    <row r="825" spans="1:62" x14ac:dyDescent="0.3">
      <c r="A825" s="184"/>
      <c r="B825" s="185"/>
      <c r="I825" s="185"/>
      <c r="J825" s="185"/>
      <c r="L825" s="185"/>
      <c r="M825" s="185"/>
      <c r="N825" s="185"/>
      <c r="O825" s="185"/>
      <c r="P825" s="185"/>
      <c r="Q825" s="185"/>
      <c r="R825" s="185"/>
      <c r="S825" s="185"/>
      <c r="U825" s="185"/>
      <c r="V825" s="185"/>
      <c r="X825" s="185"/>
      <c r="Y825" s="185"/>
      <c r="Z825" s="185"/>
      <c r="AB825" s="185"/>
      <c r="AC825" s="185"/>
      <c r="AD825" s="185"/>
      <c r="AE825" s="185"/>
      <c r="AF825" s="185"/>
      <c r="AH825" s="185"/>
      <c r="AI825" s="185"/>
      <c r="AK825" s="185"/>
      <c r="AL825" s="185"/>
      <c r="AM825" s="185"/>
      <c r="AN825" s="185"/>
      <c r="AO825" s="185"/>
      <c r="AP825" s="185"/>
      <c r="AQ825" s="185"/>
      <c r="AR825" s="185"/>
      <c r="AS825" s="185"/>
      <c r="AT825" s="185"/>
      <c r="AU825" s="185"/>
      <c r="AV825" s="185"/>
      <c r="AW825" s="185"/>
      <c r="AX825" s="185"/>
      <c r="AY825" s="185"/>
      <c r="AZ825" s="185"/>
      <c r="BA825" s="185"/>
      <c r="BB825" s="185"/>
      <c r="BC825" s="185"/>
      <c r="BD825" s="185"/>
      <c r="BE825" s="185"/>
      <c r="BF825" s="185"/>
      <c r="BG825" s="185"/>
      <c r="BH825" s="185"/>
      <c r="BI825" s="185"/>
      <c r="BJ825" s="185"/>
    </row>
    <row r="826" spans="1:62" x14ac:dyDescent="0.3">
      <c r="A826" s="184"/>
      <c r="B826" s="185"/>
      <c r="I826" s="185"/>
      <c r="J826" s="185"/>
      <c r="L826" s="185"/>
      <c r="M826" s="185"/>
      <c r="N826" s="185"/>
      <c r="O826" s="185"/>
      <c r="P826" s="185"/>
      <c r="Q826" s="185"/>
      <c r="R826" s="185"/>
      <c r="S826" s="185"/>
      <c r="U826" s="185"/>
      <c r="V826" s="185"/>
      <c r="X826" s="185"/>
      <c r="Y826" s="185"/>
      <c r="Z826" s="185"/>
      <c r="AB826" s="185"/>
      <c r="AC826" s="185"/>
      <c r="AD826" s="185"/>
      <c r="AE826" s="185"/>
      <c r="AF826" s="185"/>
      <c r="AH826" s="185"/>
      <c r="AI826" s="185"/>
      <c r="AK826" s="185"/>
      <c r="AL826" s="185"/>
      <c r="AM826" s="185"/>
      <c r="AN826" s="185"/>
      <c r="AO826" s="185"/>
      <c r="AP826" s="185"/>
      <c r="AQ826" s="185"/>
      <c r="AR826" s="185"/>
      <c r="AS826" s="185"/>
      <c r="AT826" s="185"/>
      <c r="AU826" s="185"/>
      <c r="AV826" s="185"/>
      <c r="AW826" s="185"/>
      <c r="AX826" s="185"/>
      <c r="AY826" s="185"/>
      <c r="AZ826" s="185"/>
      <c r="BA826" s="185"/>
      <c r="BB826" s="185"/>
      <c r="BC826" s="185"/>
      <c r="BD826" s="185"/>
      <c r="BE826" s="185"/>
      <c r="BF826" s="185"/>
      <c r="BG826" s="185"/>
      <c r="BH826" s="185"/>
      <c r="BI826" s="185"/>
      <c r="BJ826" s="185"/>
    </row>
    <row r="827" spans="1:62" x14ac:dyDescent="0.3">
      <c r="A827" s="184"/>
      <c r="B827" s="185"/>
      <c r="I827" s="185"/>
      <c r="J827" s="185"/>
      <c r="L827" s="185"/>
      <c r="M827" s="185"/>
      <c r="N827" s="185"/>
      <c r="O827" s="185"/>
      <c r="P827" s="185"/>
      <c r="Q827" s="185"/>
      <c r="R827" s="185"/>
      <c r="S827" s="185"/>
      <c r="U827" s="185"/>
      <c r="V827" s="185"/>
      <c r="X827" s="185"/>
      <c r="Y827" s="185"/>
      <c r="Z827" s="185"/>
      <c r="AB827" s="185"/>
      <c r="AC827" s="185"/>
      <c r="AD827" s="185"/>
      <c r="AE827" s="185"/>
      <c r="AF827" s="185"/>
      <c r="AH827" s="185"/>
      <c r="AI827" s="185"/>
      <c r="AK827" s="185"/>
      <c r="AL827" s="185"/>
      <c r="AM827" s="185"/>
      <c r="AN827" s="185"/>
      <c r="AO827" s="185"/>
      <c r="AP827" s="185"/>
      <c r="AQ827" s="185"/>
      <c r="AR827" s="185"/>
      <c r="AS827" s="185"/>
      <c r="AT827" s="185"/>
      <c r="AU827" s="185"/>
      <c r="AV827" s="185"/>
      <c r="AW827" s="185"/>
      <c r="AX827" s="185"/>
      <c r="AY827" s="185"/>
      <c r="AZ827" s="185"/>
      <c r="BA827" s="185"/>
      <c r="BB827" s="185"/>
      <c r="BC827" s="185"/>
      <c r="BD827" s="185"/>
      <c r="BE827" s="185"/>
      <c r="BF827" s="185"/>
      <c r="BG827" s="185"/>
      <c r="BH827" s="185"/>
      <c r="BI827" s="185"/>
      <c r="BJ827" s="185"/>
    </row>
    <row r="828" spans="1:62" x14ac:dyDescent="0.3">
      <c r="A828" s="184"/>
      <c r="B828" s="185"/>
      <c r="I828" s="185"/>
      <c r="J828" s="185"/>
      <c r="L828" s="185"/>
      <c r="M828" s="185"/>
      <c r="N828" s="185"/>
      <c r="O828" s="185"/>
      <c r="P828" s="185"/>
      <c r="Q828" s="185"/>
      <c r="R828" s="185"/>
      <c r="S828" s="185"/>
      <c r="U828" s="185"/>
      <c r="V828" s="185"/>
      <c r="X828" s="185"/>
      <c r="Y828" s="185"/>
      <c r="Z828" s="185"/>
      <c r="AB828" s="185"/>
      <c r="AC828" s="185"/>
      <c r="AD828" s="185"/>
      <c r="AE828" s="185"/>
      <c r="AF828" s="185"/>
      <c r="AH828" s="185"/>
      <c r="AI828" s="185"/>
      <c r="AK828" s="185"/>
      <c r="AL828" s="185"/>
      <c r="AM828" s="185"/>
      <c r="AN828" s="185"/>
      <c r="AO828" s="185"/>
      <c r="AP828" s="185"/>
      <c r="AQ828" s="185"/>
      <c r="AR828" s="185"/>
      <c r="AS828" s="185"/>
      <c r="AT828" s="185"/>
      <c r="AU828" s="185"/>
      <c r="AV828" s="185"/>
      <c r="AW828" s="185"/>
      <c r="AX828" s="185"/>
      <c r="AY828" s="185"/>
      <c r="AZ828" s="185"/>
      <c r="BA828" s="185"/>
      <c r="BB828" s="185"/>
      <c r="BC828" s="185"/>
      <c r="BD828" s="185"/>
      <c r="BE828" s="185"/>
      <c r="BF828" s="185"/>
      <c r="BG828" s="185"/>
      <c r="BH828" s="185"/>
      <c r="BI828" s="185"/>
      <c r="BJ828" s="185"/>
    </row>
    <row r="829" spans="1:62" x14ac:dyDescent="0.3">
      <c r="A829" s="184"/>
      <c r="B829" s="185"/>
      <c r="I829" s="185"/>
      <c r="J829" s="185"/>
      <c r="L829" s="185"/>
      <c r="M829" s="185"/>
      <c r="N829" s="185"/>
      <c r="O829" s="185"/>
      <c r="P829" s="185"/>
      <c r="Q829" s="185"/>
      <c r="R829" s="185"/>
      <c r="S829" s="185"/>
      <c r="U829" s="185"/>
      <c r="V829" s="185"/>
      <c r="X829" s="185"/>
      <c r="Y829" s="185"/>
      <c r="Z829" s="185"/>
      <c r="AB829" s="185"/>
      <c r="AC829" s="185"/>
      <c r="AD829" s="185"/>
      <c r="AE829" s="185"/>
      <c r="AF829" s="185"/>
      <c r="AH829" s="185"/>
      <c r="AI829" s="185"/>
      <c r="AK829" s="185"/>
      <c r="AL829" s="185"/>
      <c r="AM829" s="185"/>
      <c r="AN829" s="185"/>
      <c r="AO829" s="185"/>
      <c r="AP829" s="185"/>
      <c r="AQ829" s="185"/>
      <c r="AR829" s="185"/>
      <c r="AS829" s="185"/>
      <c r="AT829" s="185"/>
      <c r="AU829" s="185"/>
      <c r="AV829" s="185"/>
      <c r="AW829" s="185"/>
      <c r="AX829" s="185"/>
      <c r="AY829" s="185"/>
      <c r="AZ829" s="185"/>
      <c r="BA829" s="185"/>
      <c r="BB829" s="185"/>
      <c r="BC829" s="185"/>
      <c r="BD829" s="185"/>
      <c r="BE829" s="185"/>
      <c r="BF829" s="185"/>
      <c r="BG829" s="185"/>
      <c r="BH829" s="185"/>
      <c r="BI829" s="185"/>
      <c r="BJ829" s="185"/>
    </row>
    <row r="830" spans="1:62" x14ac:dyDescent="0.3">
      <c r="A830" s="184"/>
      <c r="B830" s="185"/>
      <c r="I830" s="185"/>
      <c r="J830" s="185"/>
      <c r="L830" s="185"/>
      <c r="M830" s="185"/>
      <c r="N830" s="185"/>
      <c r="O830" s="185"/>
      <c r="P830" s="185"/>
      <c r="Q830" s="185"/>
      <c r="R830" s="185"/>
      <c r="S830" s="185"/>
      <c r="U830" s="185"/>
      <c r="V830" s="185"/>
      <c r="X830" s="185"/>
      <c r="Y830" s="185"/>
      <c r="Z830" s="185"/>
      <c r="AB830" s="185"/>
      <c r="AC830" s="185"/>
      <c r="AD830" s="185"/>
      <c r="AE830" s="185"/>
      <c r="AF830" s="185"/>
      <c r="AH830" s="185"/>
      <c r="AI830" s="185"/>
      <c r="AK830" s="185"/>
      <c r="AL830" s="185"/>
      <c r="AM830" s="185"/>
      <c r="AN830" s="185"/>
      <c r="AO830" s="185"/>
      <c r="AP830" s="185"/>
      <c r="AQ830" s="185"/>
      <c r="AR830" s="185"/>
      <c r="AS830" s="185"/>
      <c r="AT830" s="185"/>
      <c r="AU830" s="185"/>
      <c r="AV830" s="185"/>
      <c r="AW830" s="185"/>
      <c r="AX830" s="185"/>
      <c r="AY830" s="185"/>
      <c r="AZ830" s="185"/>
      <c r="BA830" s="185"/>
      <c r="BB830" s="185"/>
      <c r="BC830" s="185"/>
      <c r="BD830" s="185"/>
      <c r="BE830" s="185"/>
      <c r="BF830" s="185"/>
      <c r="BG830" s="185"/>
      <c r="BH830" s="185"/>
      <c r="BI830" s="185"/>
      <c r="BJ830" s="185"/>
    </row>
    <row r="831" spans="1:62" x14ac:dyDescent="0.3">
      <c r="A831" s="184"/>
      <c r="B831" s="185"/>
      <c r="I831" s="185"/>
      <c r="J831" s="185"/>
      <c r="L831" s="185"/>
      <c r="M831" s="185"/>
      <c r="N831" s="185"/>
      <c r="O831" s="185"/>
      <c r="P831" s="185"/>
      <c r="Q831" s="185"/>
      <c r="R831" s="185"/>
      <c r="S831" s="185"/>
      <c r="U831" s="185"/>
      <c r="V831" s="185"/>
      <c r="X831" s="185"/>
      <c r="Y831" s="185"/>
      <c r="Z831" s="185"/>
      <c r="AB831" s="185"/>
      <c r="AC831" s="185"/>
      <c r="AD831" s="185"/>
      <c r="AE831" s="185"/>
      <c r="AF831" s="185"/>
      <c r="AH831" s="185"/>
      <c r="AI831" s="185"/>
      <c r="AK831" s="185"/>
      <c r="AL831" s="185"/>
      <c r="AM831" s="185"/>
      <c r="AN831" s="185"/>
      <c r="AO831" s="185"/>
      <c r="AP831" s="185"/>
      <c r="AQ831" s="185"/>
      <c r="AR831" s="185"/>
      <c r="AS831" s="185"/>
      <c r="AT831" s="185"/>
      <c r="AU831" s="185"/>
      <c r="AV831" s="185"/>
      <c r="AW831" s="185"/>
      <c r="AX831" s="185"/>
      <c r="AY831" s="185"/>
      <c r="AZ831" s="185"/>
      <c r="BA831" s="185"/>
      <c r="BB831" s="185"/>
      <c r="BC831" s="185"/>
      <c r="BD831" s="185"/>
      <c r="BE831" s="185"/>
      <c r="BF831" s="185"/>
      <c r="BG831" s="185"/>
      <c r="BH831" s="185"/>
      <c r="BI831" s="185"/>
      <c r="BJ831" s="185"/>
    </row>
    <row r="832" spans="1:62" x14ac:dyDescent="0.3">
      <c r="A832" s="184"/>
      <c r="B832" s="185"/>
      <c r="I832" s="185"/>
      <c r="J832" s="185"/>
      <c r="L832" s="185"/>
      <c r="M832" s="185"/>
      <c r="N832" s="185"/>
      <c r="O832" s="185"/>
      <c r="P832" s="185"/>
      <c r="Q832" s="185"/>
      <c r="R832" s="185"/>
      <c r="S832" s="185"/>
      <c r="U832" s="185"/>
      <c r="V832" s="185"/>
      <c r="X832" s="185"/>
      <c r="Y832" s="185"/>
      <c r="Z832" s="185"/>
      <c r="AB832" s="185"/>
      <c r="AC832" s="185"/>
      <c r="AD832" s="185"/>
      <c r="AE832" s="185"/>
      <c r="AF832" s="185"/>
      <c r="AH832" s="185"/>
      <c r="AI832" s="185"/>
      <c r="AK832" s="185"/>
      <c r="AL832" s="185"/>
      <c r="AM832" s="185"/>
      <c r="AN832" s="185"/>
      <c r="AO832" s="185"/>
      <c r="AP832" s="185"/>
      <c r="AQ832" s="185"/>
      <c r="AR832" s="185"/>
      <c r="AS832" s="185"/>
      <c r="AT832" s="185"/>
      <c r="AU832" s="185"/>
      <c r="AV832" s="185"/>
      <c r="AW832" s="185"/>
      <c r="AX832" s="185"/>
      <c r="AY832" s="185"/>
      <c r="AZ832" s="185"/>
      <c r="BA832" s="185"/>
      <c r="BB832" s="185"/>
      <c r="BC832" s="185"/>
      <c r="BD832" s="185"/>
      <c r="BE832" s="185"/>
      <c r="BF832" s="185"/>
      <c r="BG832" s="185"/>
      <c r="BH832" s="185"/>
      <c r="BI832" s="185"/>
      <c r="BJ832" s="185"/>
    </row>
    <row r="833" spans="1:62" x14ac:dyDescent="0.3">
      <c r="A833" s="184"/>
      <c r="B833" s="185"/>
      <c r="I833" s="185"/>
      <c r="J833" s="185"/>
      <c r="L833" s="185"/>
      <c r="M833" s="185"/>
      <c r="N833" s="185"/>
      <c r="O833" s="185"/>
      <c r="P833" s="185"/>
      <c r="Q833" s="185"/>
      <c r="R833" s="185"/>
      <c r="S833" s="185"/>
      <c r="U833" s="185"/>
      <c r="V833" s="185"/>
      <c r="X833" s="185"/>
      <c r="Y833" s="185"/>
      <c r="Z833" s="185"/>
      <c r="AB833" s="185"/>
      <c r="AC833" s="185"/>
      <c r="AD833" s="185"/>
      <c r="AE833" s="185"/>
      <c r="AF833" s="185"/>
      <c r="AH833" s="185"/>
      <c r="AI833" s="185"/>
      <c r="AK833" s="185"/>
      <c r="AL833" s="185"/>
      <c r="AM833" s="185"/>
      <c r="AN833" s="185"/>
      <c r="AO833" s="185"/>
      <c r="AP833" s="185"/>
      <c r="AQ833" s="185"/>
      <c r="AR833" s="185"/>
      <c r="AS833" s="185"/>
      <c r="AT833" s="185"/>
      <c r="AU833" s="185"/>
      <c r="AV833" s="185"/>
      <c r="AW833" s="185"/>
      <c r="AX833" s="185"/>
      <c r="AY833" s="185"/>
      <c r="AZ833" s="185"/>
      <c r="BA833" s="185"/>
      <c r="BB833" s="185"/>
      <c r="BC833" s="185"/>
      <c r="BD833" s="185"/>
      <c r="BE833" s="185"/>
      <c r="BF833" s="185"/>
      <c r="BG833" s="185"/>
      <c r="BH833" s="185"/>
      <c r="BI833" s="185"/>
      <c r="BJ833" s="185"/>
    </row>
  </sheetData>
  <mergeCells count="34">
    <mergeCell ref="S10:T10"/>
    <mergeCell ref="B10:C10"/>
    <mergeCell ref="E10:F10"/>
    <mergeCell ref="I10:J10"/>
    <mergeCell ref="L10:M10"/>
    <mergeCell ref="P10:Q10"/>
    <mergeCell ref="I205:J205"/>
    <mergeCell ref="L205:M205"/>
    <mergeCell ref="P205:Q205"/>
    <mergeCell ref="S205:T205"/>
    <mergeCell ref="B107:C107"/>
    <mergeCell ref="E107:F107"/>
    <mergeCell ref="B205:C205"/>
    <mergeCell ref="E205:F205"/>
    <mergeCell ref="P400:Q400"/>
    <mergeCell ref="S400:T400"/>
    <mergeCell ref="B298:D298"/>
    <mergeCell ref="B396:Q396"/>
    <mergeCell ref="B400:C400"/>
    <mergeCell ref="E400:F400"/>
    <mergeCell ref="B493:H493"/>
    <mergeCell ref="B497:D497"/>
    <mergeCell ref="F497:H497"/>
    <mergeCell ref="I400:J400"/>
    <mergeCell ref="L400:M400"/>
    <mergeCell ref="B690:H690"/>
    <mergeCell ref="B694:D694"/>
    <mergeCell ref="F694:H694"/>
    <mergeCell ref="P597:Q597"/>
    <mergeCell ref="S597:T597"/>
    <mergeCell ref="B597:C597"/>
    <mergeCell ref="E597:F597"/>
    <mergeCell ref="I597:J597"/>
    <mergeCell ref="L597:M597"/>
  </mergeCells>
  <pageMargins left="0.75" right="0.75" top="0.49" bottom="1" header="0.5" footer="0.5"/>
  <pageSetup scale="38" fitToHeight="7" orientation="landscape" r:id="rId1"/>
  <headerFooter alignWithMargins="0"/>
  <rowBreaks count="6" manualBreakCount="6">
    <brk id="99" max="16383" man="1"/>
    <brk id="293" max="16383" man="1"/>
    <brk id="391" max="16383" man="1"/>
    <brk id="488" max="16383" man="1"/>
    <brk id="589" max="16383" man="1"/>
    <brk id="685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6"/>
  <sheetViews>
    <sheetView tabSelected="1" view="pageBreakPreview" zoomScale="60" zoomScaleNormal="100" workbookViewId="0">
      <selection activeCell="T24" sqref="T24"/>
    </sheetView>
  </sheetViews>
  <sheetFormatPr defaultRowHeight="14.5" x14ac:dyDescent="0.35"/>
  <cols>
    <col min="1" max="1" width="28" customWidth="1"/>
    <col min="7" max="7" width="11.54296875" bestFit="1" customWidth="1"/>
  </cols>
  <sheetData>
    <row r="1" spans="1:8" x14ac:dyDescent="0.35">
      <c r="A1" s="194" t="s">
        <v>366</v>
      </c>
      <c r="B1" s="194"/>
      <c r="C1" s="194"/>
      <c r="D1" s="194"/>
      <c r="E1" s="194"/>
      <c r="F1" s="194"/>
      <c r="G1" s="170"/>
      <c r="H1" s="170"/>
    </row>
    <row r="2" spans="1:8" ht="15" thickBot="1" x14ac:dyDescent="0.4">
      <c r="A2" s="170"/>
      <c r="B2" s="170"/>
      <c r="C2" s="170"/>
      <c r="D2" s="170"/>
      <c r="E2" s="170"/>
      <c r="F2" s="170"/>
      <c r="G2" s="170"/>
      <c r="H2" s="170"/>
    </row>
    <row r="3" spans="1:8" ht="15" thickBot="1" x14ac:dyDescent="0.4">
      <c r="A3" s="170"/>
      <c r="B3" s="195" t="s">
        <v>10</v>
      </c>
      <c r="C3" s="196" t="s">
        <v>11</v>
      </c>
      <c r="D3" s="197" t="s">
        <v>12</v>
      </c>
      <c r="E3" s="196" t="s">
        <v>13</v>
      </c>
      <c r="F3" s="198" t="s">
        <v>14</v>
      </c>
      <c r="G3" s="198" t="s">
        <v>367</v>
      </c>
      <c r="H3" s="170"/>
    </row>
    <row r="4" spans="1:8" x14ac:dyDescent="0.35">
      <c r="A4" s="199" t="s">
        <v>368</v>
      </c>
      <c r="B4" s="200">
        <f>'BIPD WGT'!D389</f>
        <v>0.10627158051631259</v>
      </c>
      <c r="C4" s="200">
        <f>'MPC WGT'!D389</f>
        <v>0.13049823429655494</v>
      </c>
      <c r="D4" s="200">
        <f>'COMP WGT'!D389</f>
        <v>5.2286878913506012</v>
      </c>
      <c r="E4" s="200">
        <f>'COLL WGT'!D389</f>
        <v>21.667025590789581</v>
      </c>
      <c r="F4" s="200">
        <f>'UBI WGT'!D389</f>
        <v>0.11538241376875039</v>
      </c>
      <c r="G4" s="201">
        <f>SUM(D4:E4)</f>
        <v>26.895713482140181</v>
      </c>
      <c r="H4" s="170"/>
    </row>
    <row r="5" spans="1:8" x14ac:dyDescent="0.35">
      <c r="A5" s="202" t="s">
        <v>369</v>
      </c>
      <c r="B5" s="203">
        <f>'BIPD WGT'!H588</f>
        <v>3.9099589996979232E-3</v>
      </c>
      <c r="C5" s="203">
        <f>'MPC WGT'!H588</f>
        <v>4.0530285139260096E-3</v>
      </c>
      <c r="D5" s="203">
        <f>'COMP WGT'!H588</f>
        <v>1.7460582372352342E-2</v>
      </c>
      <c r="E5" s="203">
        <f>'COLL WGT'!H588</f>
        <v>0.67878554047197115</v>
      </c>
      <c r="F5" s="203">
        <f>'UBI WGT'!H588</f>
        <v>4.6519334971495008E-3</v>
      </c>
      <c r="G5" s="204">
        <f>SUM(D5:E5)</f>
        <v>0.69624612284432352</v>
      </c>
      <c r="H5" s="170"/>
    </row>
    <row r="6" spans="1:8" ht="15" thickBot="1" x14ac:dyDescent="0.4">
      <c r="A6" s="202" t="s">
        <v>370</v>
      </c>
      <c r="B6" s="205">
        <f>'BIPD WGT'!H785</f>
        <v>4.9804286273915266E-4</v>
      </c>
      <c r="C6" s="205">
        <f>'MPC WGT'!H785</f>
        <v>1.9788943121443088E-3</v>
      </c>
      <c r="D6" s="205">
        <f>'COMP WGT'!H785</f>
        <v>0.11336173699094645</v>
      </c>
      <c r="E6" s="205">
        <f>'COLL WGT'!H785</f>
        <v>0.10774029949645239</v>
      </c>
      <c r="F6" s="205">
        <f>'UBI WGT'!H785</f>
        <v>2.2673597507182181E-3</v>
      </c>
      <c r="G6" s="206">
        <f>SUM(D6:E6)</f>
        <v>0.22110203648739885</v>
      </c>
      <c r="H6" s="170"/>
    </row>
    <row r="7" spans="1:8" x14ac:dyDescent="0.35">
      <c r="A7" s="170"/>
      <c r="B7" s="170"/>
      <c r="C7" s="170"/>
      <c r="D7" s="170"/>
      <c r="E7" s="170"/>
      <c r="F7" s="170"/>
      <c r="G7" s="170"/>
      <c r="H7" s="170"/>
    </row>
    <row r="8" spans="1:8" x14ac:dyDescent="0.35">
      <c r="A8" s="170"/>
      <c r="B8" s="170"/>
      <c r="C8" s="170"/>
      <c r="D8" s="170"/>
      <c r="E8" s="170"/>
      <c r="F8" s="170"/>
      <c r="G8" s="170"/>
      <c r="H8" s="170"/>
    </row>
    <row r="9" spans="1:8" x14ac:dyDescent="0.35">
      <c r="A9" s="170"/>
      <c r="B9" s="170"/>
      <c r="C9" s="170"/>
      <c r="D9" s="170"/>
      <c r="E9" s="170"/>
      <c r="F9" s="170"/>
      <c r="G9" s="170"/>
      <c r="H9" s="170"/>
    </row>
    <row r="10" spans="1:8" x14ac:dyDescent="0.35">
      <c r="A10" s="170"/>
      <c r="B10" s="170"/>
      <c r="C10" s="170"/>
      <c r="D10" s="170"/>
      <c r="E10" s="170"/>
      <c r="F10" s="170"/>
      <c r="G10" s="170"/>
      <c r="H10" s="170"/>
    </row>
    <row r="11" spans="1:8" x14ac:dyDescent="0.35">
      <c r="A11" s="11" t="s">
        <v>143</v>
      </c>
      <c r="B11" s="170"/>
      <c r="C11" s="170"/>
      <c r="D11" s="170"/>
      <c r="E11" s="170"/>
      <c r="F11" s="170"/>
      <c r="G11" s="170"/>
      <c r="H11" s="170"/>
    </row>
    <row r="12" spans="1:8" x14ac:dyDescent="0.35">
      <c r="A12" s="11" t="s">
        <v>144</v>
      </c>
      <c r="B12" s="170"/>
      <c r="C12" s="170"/>
      <c r="D12" s="170"/>
      <c r="E12" s="170"/>
      <c r="F12" s="170"/>
      <c r="G12" s="170"/>
      <c r="H12" s="170"/>
    </row>
    <row r="13" spans="1:8" x14ac:dyDescent="0.35">
      <c r="A13" s="11"/>
      <c r="B13" s="170"/>
      <c r="C13" s="170"/>
      <c r="D13" s="170"/>
      <c r="E13" s="170"/>
      <c r="F13" s="170"/>
      <c r="G13" s="170"/>
      <c r="H13" s="170"/>
    </row>
    <row r="14" spans="1:8" x14ac:dyDescent="0.35">
      <c r="A14" s="11" t="s">
        <v>376</v>
      </c>
      <c r="B14" s="170"/>
      <c r="C14" s="170"/>
      <c r="D14" s="170"/>
      <c r="E14" s="170"/>
      <c r="F14" s="170"/>
      <c r="G14" s="170"/>
      <c r="H14" s="170"/>
    </row>
    <row r="15" spans="1:8" x14ac:dyDescent="0.35">
      <c r="A15" s="11" t="s">
        <v>145</v>
      </c>
      <c r="B15" s="170"/>
      <c r="C15" s="170"/>
      <c r="D15" s="170"/>
      <c r="E15" s="170"/>
      <c r="F15" s="170"/>
      <c r="G15" s="170"/>
      <c r="H15" s="170"/>
    </row>
    <row r="16" spans="1:8" x14ac:dyDescent="0.35">
      <c r="A16" s="170"/>
      <c r="B16" s="170"/>
      <c r="C16" s="170"/>
      <c r="D16" s="170"/>
      <c r="E16" s="170"/>
      <c r="F16" s="170"/>
      <c r="G16" s="170"/>
      <c r="H16" s="17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Proposed Factors</vt:lpstr>
      <vt:lpstr>Query Result 1</vt:lpstr>
      <vt:lpstr>BIPD WGT</vt:lpstr>
      <vt:lpstr>MPC WGT</vt:lpstr>
      <vt:lpstr>COMP WGT</vt:lpstr>
      <vt:lpstr>COLL WGT</vt:lpstr>
      <vt:lpstr>UBI WGT</vt:lpstr>
      <vt:lpstr>WGT Summary</vt:lpstr>
      <vt:lpstr>bdfactors</vt:lpstr>
      <vt:lpstr>gsdfactors</vt:lpstr>
      <vt:lpstr>lookups</vt:lpstr>
      <vt:lpstr>'BIPD WGT'!Print_Area</vt:lpstr>
      <vt:lpstr>'COLL WGT'!Print_Area</vt:lpstr>
      <vt:lpstr>'COMP WGT'!Print_Area</vt:lpstr>
      <vt:lpstr>'MPC WGT'!Print_Area</vt:lpstr>
      <vt:lpstr>'Proposed Factors'!Print_Area</vt:lpstr>
      <vt:lpstr>'Query Result 1'!Print_Area</vt:lpstr>
      <vt:lpstr>'WGT Summary'!Print_Area</vt:lpstr>
      <vt:lpstr>pumpedbd</vt:lpstr>
      <vt:lpstr>ylfactors</vt:lpstr>
    </vt:vector>
  </TitlesOfParts>
  <Company>State Farm Insurance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Murray</dc:creator>
  <cp:lastModifiedBy>JWalk</cp:lastModifiedBy>
  <cp:lastPrinted>2019-09-24T19:11:55Z</cp:lastPrinted>
  <dcterms:created xsi:type="dcterms:W3CDTF">2010-01-27T19:39:51Z</dcterms:created>
  <dcterms:modified xsi:type="dcterms:W3CDTF">2019-09-24T19:26:55Z</dcterms:modified>
</cp:coreProperties>
</file>